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oriokie/treasury/data/"/>
    </mc:Choice>
  </mc:AlternateContent>
  <xr:revisionPtr revIDLastSave="0" documentId="13_ncr:1_{C931C3D0-D267-1745-B224-AE20AF4002EB}" xr6:coauthVersionLast="47" xr6:coauthVersionMax="47" xr10:uidLastSave="{00000000-0000-0000-0000-000000000000}"/>
  <bookViews>
    <workbookView xWindow="-21040" yWindow="-28200" windowWidth="34400" windowHeight="28200" xr2:uid="{902501DF-F75E-7548-AA53-D41D6029BD81}"/>
  </bookViews>
  <sheets>
    <sheet name="DEPARTMENTS" sheetId="1" r:id="rId1"/>
    <sheet name="Sheet1" sheetId="22" r:id="rId2"/>
    <sheet name="Sheet2" sheetId="23" r:id="rId3"/>
    <sheet name="DASHBOARD" sheetId="5" r:id="rId4"/>
    <sheet name="TRUST" sheetId="4" r:id="rId5"/>
    <sheet name="COLLECTION" sheetId="2" r:id="rId6"/>
    <sheet name="EXPENSES" sheetId="3" r:id="rId7"/>
    <sheet name="BANK" sheetId="6" r:id="rId8"/>
    <sheet name="CALC" sheetId="19" r:id="rId9"/>
  </sheets>
  <definedNames>
    <definedName name="_xlnm._FilterDatabase" localSheetId="7" hidden="1">BANK!$D$1:$D$8543</definedName>
    <definedName name="_xlnm._FilterDatabase" localSheetId="5" hidden="1">COLLECTION!$D$1:$D$474</definedName>
    <definedName name="_xlnm._FilterDatabase" localSheetId="0" hidden="1">DEPARTMENTS!$B$1:$B$215</definedName>
    <definedName name="_xlnm._FilterDatabase" localSheetId="6" hidden="1">EXPENSES!$D$1:$D$952</definedName>
    <definedName name="_xlnm._FilterDatabase" localSheetId="4" hidden="1">TRUST!$D$1:$D$1082</definedName>
  </definedNames>
  <calcPr calcId="191028"/>
  <pivotCaches>
    <pivotCache cacheId="199" r:id="rId10"/>
    <pivotCache cacheId="216" r:id="rId11"/>
    <pivotCache cacheId="273" r:id="rId12"/>
    <pivotCache cacheId="278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5" l="1"/>
  <c r="B20" i="5" l="1"/>
  <c r="J8543" i="6"/>
  <c r="J8542" i="6"/>
  <c r="J8541" i="6"/>
  <c r="J8540" i="6"/>
  <c r="J8522" i="6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472" i="4"/>
  <c r="F462" i="4"/>
  <c r="F463" i="4"/>
  <c r="F464" i="4"/>
  <c r="F465" i="4"/>
  <c r="F466" i="4"/>
  <c r="F467" i="4"/>
  <c r="F468" i="4"/>
  <c r="F469" i="4"/>
  <c r="F470" i="4"/>
  <c r="F471" i="4"/>
  <c r="J8531" i="6"/>
  <c r="J8532" i="6"/>
  <c r="J8533" i="6"/>
  <c r="J8534" i="6"/>
  <c r="J8535" i="6"/>
  <c r="J8536" i="6"/>
  <c r="J8537" i="6"/>
  <c r="J8538" i="6"/>
  <c r="J8539" i="6"/>
  <c r="J8530" i="6"/>
  <c r="J8513" i="6"/>
  <c r="J8514" i="6"/>
  <c r="J8515" i="6"/>
  <c r="J8516" i="6"/>
  <c r="J8517" i="6"/>
  <c r="J8518" i="6"/>
  <c r="J8519" i="6"/>
  <c r="J8520" i="6"/>
  <c r="J8521" i="6"/>
  <c r="J8523" i="6"/>
  <c r="J8524" i="6"/>
  <c r="J8525" i="6"/>
  <c r="J8526" i="6"/>
  <c r="J8527" i="6"/>
  <c r="J8528" i="6"/>
  <c r="J8529" i="6"/>
  <c r="J8467" i="6"/>
  <c r="J8468" i="6"/>
  <c r="J8469" i="6"/>
  <c r="J8470" i="6"/>
  <c r="J8471" i="6"/>
  <c r="J8472" i="6"/>
  <c r="J8473" i="6"/>
  <c r="J8474" i="6"/>
  <c r="J8475" i="6"/>
  <c r="J8476" i="6"/>
  <c r="J8477" i="6"/>
  <c r="J8478" i="6"/>
  <c r="J8479" i="6"/>
  <c r="J8480" i="6"/>
  <c r="J8481" i="6"/>
  <c r="J8482" i="6"/>
  <c r="J8483" i="6"/>
  <c r="J8484" i="6"/>
  <c r="J8485" i="6"/>
  <c r="J8486" i="6"/>
  <c r="J8487" i="6"/>
  <c r="J8488" i="6"/>
  <c r="J8489" i="6"/>
  <c r="J8490" i="6"/>
  <c r="J8491" i="6"/>
  <c r="J8492" i="6"/>
  <c r="J8493" i="6"/>
  <c r="J8494" i="6"/>
  <c r="J8495" i="6"/>
  <c r="J8496" i="6"/>
  <c r="J8497" i="6"/>
  <c r="J8498" i="6"/>
  <c r="J8499" i="6"/>
  <c r="J8500" i="6"/>
  <c r="J8501" i="6"/>
  <c r="J8502" i="6"/>
  <c r="J8503" i="6"/>
  <c r="J8504" i="6"/>
  <c r="J8505" i="6"/>
  <c r="J8506" i="6"/>
  <c r="J8507" i="6"/>
  <c r="J8508" i="6"/>
  <c r="J8509" i="6"/>
  <c r="J8510" i="6"/>
  <c r="J8511" i="6"/>
  <c r="J8512" i="6"/>
  <c r="J8358" i="6"/>
  <c r="J8359" i="6"/>
  <c r="J8360" i="6"/>
  <c r="J8361" i="6"/>
  <c r="J8362" i="6"/>
  <c r="J8363" i="6"/>
  <c r="J8364" i="6"/>
  <c r="J8365" i="6"/>
  <c r="J8366" i="6"/>
  <c r="J8367" i="6"/>
  <c r="J8368" i="6"/>
  <c r="J8369" i="6"/>
  <c r="J8370" i="6"/>
  <c r="J8371" i="6"/>
  <c r="J8372" i="6"/>
  <c r="J8373" i="6"/>
  <c r="J8374" i="6"/>
  <c r="J8375" i="6"/>
  <c r="J8376" i="6"/>
  <c r="J8377" i="6"/>
  <c r="J8378" i="6"/>
  <c r="J8379" i="6"/>
  <c r="J8380" i="6"/>
  <c r="J8381" i="6"/>
  <c r="J8382" i="6"/>
  <c r="J8383" i="6"/>
  <c r="J8384" i="6"/>
  <c r="J8385" i="6"/>
  <c r="J8386" i="6"/>
  <c r="J8387" i="6"/>
  <c r="J8388" i="6"/>
  <c r="J8389" i="6"/>
  <c r="J8390" i="6"/>
  <c r="J8391" i="6"/>
  <c r="J8392" i="6"/>
  <c r="J8393" i="6"/>
  <c r="J8394" i="6"/>
  <c r="J8395" i="6"/>
  <c r="J8396" i="6"/>
  <c r="J8397" i="6"/>
  <c r="J8398" i="6"/>
  <c r="J8399" i="6"/>
  <c r="J8400" i="6"/>
  <c r="J8401" i="6"/>
  <c r="J8402" i="6"/>
  <c r="J8403" i="6"/>
  <c r="J8404" i="6"/>
  <c r="J8405" i="6"/>
  <c r="J8406" i="6"/>
  <c r="J8407" i="6"/>
  <c r="J8408" i="6"/>
  <c r="J8409" i="6"/>
  <c r="J8410" i="6"/>
  <c r="J8411" i="6"/>
  <c r="J8412" i="6"/>
  <c r="J8413" i="6"/>
  <c r="J8414" i="6"/>
  <c r="J8415" i="6"/>
  <c r="J8416" i="6"/>
  <c r="J8417" i="6"/>
  <c r="J8418" i="6"/>
  <c r="J8419" i="6"/>
  <c r="J8420" i="6"/>
  <c r="J8421" i="6"/>
  <c r="J8422" i="6"/>
  <c r="J8423" i="6"/>
  <c r="J8424" i="6"/>
  <c r="J8425" i="6"/>
  <c r="J8426" i="6"/>
  <c r="J8427" i="6"/>
  <c r="J8428" i="6"/>
  <c r="J8429" i="6"/>
  <c r="J8430" i="6"/>
  <c r="J8431" i="6"/>
  <c r="J8432" i="6"/>
  <c r="J8433" i="6"/>
  <c r="J8434" i="6"/>
  <c r="J8435" i="6"/>
  <c r="J8436" i="6"/>
  <c r="J8437" i="6"/>
  <c r="J8438" i="6"/>
  <c r="J8439" i="6"/>
  <c r="J8440" i="6"/>
  <c r="J8441" i="6"/>
  <c r="J8442" i="6"/>
  <c r="J8443" i="6"/>
  <c r="J8444" i="6"/>
  <c r="J8445" i="6"/>
  <c r="J8446" i="6"/>
  <c r="J8447" i="6"/>
  <c r="J8448" i="6"/>
  <c r="J8449" i="6"/>
  <c r="J8450" i="6"/>
  <c r="J8451" i="6"/>
  <c r="J8452" i="6"/>
  <c r="J8453" i="6"/>
  <c r="J8454" i="6"/>
  <c r="J8455" i="6"/>
  <c r="J8456" i="6"/>
  <c r="J8457" i="6"/>
  <c r="J8458" i="6"/>
  <c r="J8459" i="6"/>
  <c r="J8460" i="6"/>
  <c r="J8461" i="6"/>
  <c r="J8462" i="6"/>
  <c r="J8463" i="6"/>
  <c r="J8464" i="6"/>
  <c r="J8465" i="6"/>
  <c r="J8466" i="6"/>
  <c r="J8323" i="6"/>
  <c r="J8324" i="6"/>
  <c r="J8325" i="6"/>
  <c r="J8326" i="6"/>
  <c r="J8327" i="6"/>
  <c r="J8328" i="6"/>
  <c r="J8329" i="6"/>
  <c r="J8330" i="6"/>
  <c r="J8331" i="6"/>
  <c r="J8332" i="6"/>
  <c r="J8333" i="6"/>
  <c r="J8334" i="6"/>
  <c r="J8335" i="6"/>
  <c r="J8336" i="6"/>
  <c r="J8337" i="6"/>
  <c r="J8338" i="6"/>
  <c r="J8339" i="6"/>
  <c r="J8340" i="6"/>
  <c r="J8341" i="6"/>
  <c r="J8342" i="6"/>
  <c r="J8343" i="6"/>
  <c r="J8344" i="6"/>
  <c r="J8345" i="6"/>
  <c r="J8346" i="6"/>
  <c r="J8347" i="6"/>
  <c r="J8348" i="6"/>
  <c r="J8349" i="6"/>
  <c r="J8350" i="6"/>
  <c r="J8351" i="6"/>
  <c r="J8352" i="6"/>
  <c r="J8353" i="6"/>
  <c r="J8354" i="6"/>
  <c r="J8355" i="6"/>
  <c r="J8356" i="6"/>
  <c r="J8357" i="6"/>
  <c r="J8031" i="6"/>
  <c r="J8032" i="6"/>
  <c r="J8033" i="6"/>
  <c r="J8034" i="6"/>
  <c r="J8035" i="6"/>
  <c r="J8036" i="6"/>
  <c r="J8037" i="6"/>
  <c r="J8038" i="6"/>
  <c r="J8039" i="6"/>
  <c r="J8040" i="6"/>
  <c r="J8041" i="6"/>
  <c r="J8042" i="6"/>
  <c r="J8043" i="6"/>
  <c r="J8044" i="6"/>
  <c r="J8045" i="6"/>
  <c r="J8046" i="6"/>
  <c r="J8047" i="6"/>
  <c r="J8048" i="6"/>
  <c r="J8049" i="6"/>
  <c r="J8050" i="6"/>
  <c r="J8051" i="6"/>
  <c r="J8052" i="6"/>
  <c r="J8053" i="6"/>
  <c r="J8054" i="6"/>
  <c r="J8055" i="6"/>
  <c r="J8056" i="6"/>
  <c r="J8057" i="6"/>
  <c r="J8058" i="6"/>
  <c r="J8059" i="6"/>
  <c r="J8060" i="6"/>
  <c r="J8061" i="6"/>
  <c r="J8062" i="6"/>
  <c r="J8063" i="6"/>
  <c r="J8064" i="6"/>
  <c r="J8065" i="6"/>
  <c r="J8066" i="6"/>
  <c r="J8067" i="6"/>
  <c r="J8068" i="6"/>
  <c r="J8069" i="6"/>
  <c r="J8070" i="6"/>
  <c r="J8071" i="6"/>
  <c r="J8072" i="6"/>
  <c r="J8073" i="6"/>
  <c r="J8074" i="6"/>
  <c r="J8075" i="6"/>
  <c r="J8076" i="6"/>
  <c r="J8077" i="6"/>
  <c r="J8078" i="6"/>
  <c r="J8079" i="6"/>
  <c r="J8080" i="6"/>
  <c r="J8081" i="6"/>
  <c r="J8082" i="6"/>
  <c r="J8083" i="6"/>
  <c r="J8084" i="6"/>
  <c r="J8085" i="6"/>
  <c r="J8086" i="6"/>
  <c r="J8087" i="6"/>
  <c r="J8088" i="6"/>
  <c r="J8089" i="6"/>
  <c r="J8090" i="6"/>
  <c r="J8091" i="6"/>
  <c r="J8092" i="6"/>
  <c r="J8093" i="6"/>
  <c r="J8094" i="6"/>
  <c r="J8095" i="6"/>
  <c r="J8096" i="6"/>
  <c r="J8097" i="6"/>
  <c r="J8098" i="6"/>
  <c r="J8099" i="6"/>
  <c r="J8100" i="6"/>
  <c r="J8101" i="6"/>
  <c r="J8102" i="6"/>
  <c r="J8103" i="6"/>
  <c r="J8104" i="6"/>
  <c r="J8105" i="6"/>
  <c r="J8106" i="6"/>
  <c r="J8107" i="6"/>
  <c r="J8108" i="6"/>
  <c r="J8109" i="6"/>
  <c r="J8110" i="6"/>
  <c r="J8111" i="6"/>
  <c r="J8112" i="6"/>
  <c r="J8113" i="6"/>
  <c r="J8114" i="6"/>
  <c r="J8115" i="6"/>
  <c r="J8116" i="6"/>
  <c r="J8117" i="6"/>
  <c r="J8118" i="6"/>
  <c r="J8119" i="6"/>
  <c r="J8120" i="6"/>
  <c r="J8121" i="6"/>
  <c r="J8122" i="6"/>
  <c r="J8123" i="6"/>
  <c r="J8124" i="6"/>
  <c r="J8125" i="6"/>
  <c r="J8126" i="6"/>
  <c r="J8127" i="6"/>
  <c r="J8128" i="6"/>
  <c r="J8129" i="6"/>
  <c r="J8130" i="6"/>
  <c r="J8131" i="6"/>
  <c r="J8132" i="6"/>
  <c r="J8133" i="6"/>
  <c r="J8134" i="6"/>
  <c r="J8135" i="6"/>
  <c r="J8136" i="6"/>
  <c r="J8137" i="6"/>
  <c r="J8138" i="6"/>
  <c r="J8139" i="6"/>
  <c r="J8140" i="6"/>
  <c r="J8141" i="6"/>
  <c r="J8142" i="6"/>
  <c r="J8143" i="6"/>
  <c r="J8144" i="6"/>
  <c r="J8145" i="6"/>
  <c r="J8146" i="6"/>
  <c r="J8147" i="6"/>
  <c r="J8148" i="6"/>
  <c r="J8149" i="6"/>
  <c r="J8150" i="6"/>
  <c r="J8151" i="6"/>
  <c r="J8152" i="6"/>
  <c r="J8153" i="6"/>
  <c r="J8154" i="6"/>
  <c r="J8155" i="6"/>
  <c r="J8156" i="6"/>
  <c r="J8157" i="6"/>
  <c r="J8158" i="6"/>
  <c r="J8159" i="6"/>
  <c r="J8160" i="6"/>
  <c r="J8161" i="6"/>
  <c r="J8162" i="6"/>
  <c r="J8163" i="6"/>
  <c r="J8164" i="6"/>
  <c r="J8165" i="6"/>
  <c r="J8166" i="6"/>
  <c r="J8167" i="6"/>
  <c r="J8168" i="6"/>
  <c r="J8169" i="6"/>
  <c r="J8170" i="6"/>
  <c r="J8171" i="6"/>
  <c r="J8172" i="6"/>
  <c r="J8173" i="6"/>
  <c r="J8174" i="6"/>
  <c r="J8175" i="6"/>
  <c r="J8176" i="6"/>
  <c r="J8177" i="6"/>
  <c r="J8178" i="6"/>
  <c r="J8179" i="6"/>
  <c r="J8180" i="6"/>
  <c r="J8181" i="6"/>
  <c r="J8182" i="6"/>
  <c r="J8183" i="6"/>
  <c r="J8184" i="6"/>
  <c r="J8185" i="6"/>
  <c r="J8186" i="6"/>
  <c r="J8187" i="6"/>
  <c r="J8188" i="6"/>
  <c r="J8189" i="6"/>
  <c r="J8190" i="6"/>
  <c r="J8191" i="6"/>
  <c r="J8192" i="6"/>
  <c r="J8193" i="6"/>
  <c r="J8194" i="6"/>
  <c r="J8195" i="6"/>
  <c r="J8196" i="6"/>
  <c r="J8197" i="6"/>
  <c r="J8198" i="6"/>
  <c r="J8199" i="6"/>
  <c r="J8200" i="6"/>
  <c r="J8201" i="6"/>
  <c r="J8202" i="6"/>
  <c r="J8203" i="6"/>
  <c r="J8204" i="6"/>
  <c r="J8205" i="6"/>
  <c r="J8206" i="6"/>
  <c r="J8207" i="6"/>
  <c r="J8208" i="6"/>
  <c r="J8209" i="6"/>
  <c r="J8210" i="6"/>
  <c r="J8211" i="6"/>
  <c r="J8212" i="6"/>
  <c r="J8213" i="6"/>
  <c r="J8214" i="6"/>
  <c r="J8215" i="6"/>
  <c r="J8216" i="6"/>
  <c r="J8217" i="6"/>
  <c r="J8218" i="6"/>
  <c r="J8219" i="6"/>
  <c r="J8220" i="6"/>
  <c r="J8221" i="6"/>
  <c r="J8222" i="6"/>
  <c r="J8223" i="6"/>
  <c r="J8224" i="6"/>
  <c r="J8225" i="6"/>
  <c r="J8226" i="6"/>
  <c r="J8227" i="6"/>
  <c r="J8228" i="6"/>
  <c r="J8229" i="6"/>
  <c r="J8230" i="6"/>
  <c r="J8231" i="6"/>
  <c r="J8232" i="6"/>
  <c r="J8233" i="6"/>
  <c r="J8234" i="6"/>
  <c r="J8235" i="6"/>
  <c r="J8236" i="6"/>
  <c r="J8237" i="6"/>
  <c r="J8238" i="6"/>
  <c r="J8239" i="6"/>
  <c r="J8240" i="6"/>
  <c r="J8241" i="6"/>
  <c r="J8242" i="6"/>
  <c r="J8243" i="6"/>
  <c r="J8244" i="6"/>
  <c r="J8245" i="6"/>
  <c r="J8246" i="6"/>
  <c r="J8247" i="6"/>
  <c r="J8248" i="6"/>
  <c r="J8249" i="6"/>
  <c r="J8250" i="6"/>
  <c r="J8251" i="6"/>
  <c r="J8252" i="6"/>
  <c r="J8253" i="6"/>
  <c r="J8254" i="6"/>
  <c r="J8255" i="6"/>
  <c r="J8256" i="6"/>
  <c r="J8257" i="6"/>
  <c r="J8258" i="6"/>
  <c r="J8259" i="6"/>
  <c r="J8260" i="6"/>
  <c r="J8261" i="6"/>
  <c r="J8262" i="6"/>
  <c r="J8263" i="6"/>
  <c r="J8264" i="6"/>
  <c r="J8265" i="6"/>
  <c r="J8266" i="6"/>
  <c r="J8267" i="6"/>
  <c r="J8268" i="6"/>
  <c r="J8269" i="6"/>
  <c r="J8270" i="6"/>
  <c r="J8271" i="6"/>
  <c r="J8272" i="6"/>
  <c r="J8273" i="6"/>
  <c r="J8274" i="6"/>
  <c r="J8275" i="6"/>
  <c r="J8276" i="6"/>
  <c r="J8277" i="6"/>
  <c r="J8278" i="6"/>
  <c r="J8279" i="6"/>
  <c r="J8280" i="6"/>
  <c r="J8281" i="6"/>
  <c r="J8282" i="6"/>
  <c r="J8283" i="6"/>
  <c r="J8284" i="6"/>
  <c r="J8285" i="6"/>
  <c r="J8286" i="6"/>
  <c r="J8287" i="6"/>
  <c r="J8288" i="6"/>
  <c r="J8289" i="6"/>
  <c r="J8290" i="6"/>
  <c r="J8291" i="6"/>
  <c r="J8292" i="6"/>
  <c r="J8293" i="6"/>
  <c r="J8294" i="6"/>
  <c r="J8295" i="6"/>
  <c r="J8296" i="6"/>
  <c r="J8297" i="6"/>
  <c r="J8298" i="6"/>
  <c r="J8299" i="6"/>
  <c r="J8300" i="6"/>
  <c r="J8301" i="6"/>
  <c r="J8302" i="6"/>
  <c r="J8303" i="6"/>
  <c r="J8304" i="6"/>
  <c r="J8305" i="6"/>
  <c r="J8306" i="6"/>
  <c r="J8307" i="6"/>
  <c r="J8308" i="6"/>
  <c r="J8309" i="6"/>
  <c r="J8310" i="6"/>
  <c r="J8311" i="6"/>
  <c r="J8312" i="6"/>
  <c r="J8313" i="6"/>
  <c r="J8314" i="6"/>
  <c r="J8315" i="6"/>
  <c r="J8316" i="6"/>
  <c r="J8317" i="6"/>
  <c r="J8318" i="6"/>
  <c r="J8319" i="6"/>
  <c r="J8320" i="6"/>
  <c r="J8321" i="6"/>
  <c r="J8322" i="6"/>
  <c r="I435" i="3"/>
  <c r="I434" i="3"/>
  <c r="I433" i="3"/>
  <c r="J8020" i="6"/>
  <c r="J8021" i="6"/>
  <c r="J8022" i="6"/>
  <c r="J8023" i="6"/>
  <c r="J8024" i="6"/>
  <c r="J8025" i="6"/>
  <c r="J8026" i="6"/>
  <c r="J8027" i="6"/>
  <c r="J8028" i="6"/>
  <c r="J8029" i="6"/>
  <c r="J8030" i="6"/>
  <c r="J7852" i="6"/>
  <c r="J7853" i="6"/>
  <c r="J7854" i="6"/>
  <c r="J7855" i="6"/>
  <c r="J7856" i="6"/>
  <c r="J7857" i="6"/>
  <c r="J7858" i="6"/>
  <c r="J7859" i="6"/>
  <c r="J7860" i="6"/>
  <c r="J7861" i="6"/>
  <c r="J7862" i="6"/>
  <c r="J7863" i="6"/>
  <c r="J7864" i="6"/>
  <c r="J7865" i="6"/>
  <c r="J7866" i="6"/>
  <c r="J7867" i="6"/>
  <c r="J7868" i="6"/>
  <c r="J7869" i="6"/>
  <c r="J7870" i="6"/>
  <c r="J7871" i="6"/>
  <c r="J7872" i="6"/>
  <c r="J7873" i="6"/>
  <c r="J7874" i="6"/>
  <c r="J7875" i="6"/>
  <c r="J7876" i="6"/>
  <c r="J7877" i="6"/>
  <c r="J7878" i="6"/>
  <c r="J7879" i="6"/>
  <c r="J7880" i="6"/>
  <c r="J7881" i="6"/>
  <c r="J7882" i="6"/>
  <c r="J7883" i="6"/>
  <c r="J7884" i="6"/>
  <c r="J7885" i="6"/>
  <c r="J7886" i="6"/>
  <c r="J7887" i="6"/>
  <c r="J7888" i="6"/>
  <c r="J7889" i="6"/>
  <c r="J7890" i="6"/>
  <c r="J7891" i="6"/>
  <c r="J7892" i="6"/>
  <c r="J7893" i="6"/>
  <c r="J7894" i="6"/>
  <c r="J7895" i="6"/>
  <c r="J7896" i="6"/>
  <c r="J7897" i="6"/>
  <c r="J7898" i="6"/>
  <c r="J7899" i="6"/>
  <c r="J7900" i="6"/>
  <c r="J7901" i="6"/>
  <c r="J7902" i="6"/>
  <c r="J7903" i="6"/>
  <c r="J7904" i="6"/>
  <c r="J7905" i="6"/>
  <c r="J7906" i="6"/>
  <c r="J7907" i="6"/>
  <c r="J7908" i="6"/>
  <c r="J7909" i="6"/>
  <c r="J7910" i="6"/>
  <c r="J7911" i="6"/>
  <c r="J7912" i="6"/>
  <c r="J7913" i="6"/>
  <c r="J7914" i="6"/>
  <c r="J7915" i="6"/>
  <c r="J7916" i="6"/>
  <c r="J7917" i="6"/>
  <c r="J7918" i="6"/>
  <c r="J7919" i="6"/>
  <c r="J7920" i="6"/>
  <c r="J7921" i="6"/>
  <c r="J7922" i="6"/>
  <c r="J7923" i="6"/>
  <c r="J7924" i="6"/>
  <c r="J7925" i="6"/>
  <c r="J7926" i="6"/>
  <c r="J7927" i="6"/>
  <c r="J7928" i="6"/>
  <c r="J7929" i="6"/>
  <c r="J7930" i="6"/>
  <c r="J7931" i="6"/>
  <c r="J7932" i="6"/>
  <c r="J7933" i="6"/>
  <c r="J7934" i="6"/>
  <c r="J7935" i="6"/>
  <c r="J7936" i="6"/>
  <c r="J7937" i="6"/>
  <c r="J7938" i="6"/>
  <c r="J7939" i="6"/>
  <c r="J7940" i="6"/>
  <c r="J7941" i="6"/>
  <c r="J7942" i="6"/>
  <c r="J7943" i="6"/>
  <c r="J7944" i="6"/>
  <c r="J7945" i="6"/>
  <c r="J7946" i="6"/>
  <c r="J7947" i="6"/>
  <c r="J7948" i="6"/>
  <c r="J7949" i="6"/>
  <c r="J7950" i="6"/>
  <c r="J7951" i="6"/>
  <c r="J7952" i="6"/>
  <c r="J7953" i="6"/>
  <c r="J7954" i="6"/>
  <c r="J7955" i="6"/>
  <c r="J7956" i="6"/>
  <c r="J7957" i="6"/>
  <c r="J7958" i="6"/>
  <c r="J7959" i="6"/>
  <c r="J7960" i="6"/>
  <c r="J7961" i="6"/>
  <c r="J7962" i="6"/>
  <c r="J7963" i="6"/>
  <c r="J7964" i="6"/>
  <c r="J7965" i="6"/>
  <c r="J7966" i="6"/>
  <c r="J7967" i="6"/>
  <c r="J7968" i="6"/>
  <c r="J7969" i="6"/>
  <c r="J7970" i="6"/>
  <c r="J7971" i="6"/>
  <c r="J7972" i="6"/>
  <c r="J7973" i="6"/>
  <c r="J7974" i="6"/>
  <c r="J7975" i="6"/>
  <c r="J7976" i="6"/>
  <c r="J7977" i="6"/>
  <c r="J7978" i="6"/>
  <c r="J7979" i="6"/>
  <c r="J7980" i="6"/>
  <c r="J7981" i="6"/>
  <c r="J7982" i="6"/>
  <c r="J7983" i="6"/>
  <c r="J7984" i="6"/>
  <c r="J7985" i="6"/>
  <c r="J7986" i="6"/>
  <c r="J7987" i="6"/>
  <c r="J7988" i="6"/>
  <c r="J7989" i="6"/>
  <c r="J7990" i="6"/>
  <c r="J7991" i="6"/>
  <c r="J7992" i="6"/>
  <c r="J7993" i="6"/>
  <c r="J7994" i="6"/>
  <c r="J7995" i="6"/>
  <c r="J7996" i="6"/>
  <c r="J7997" i="6"/>
  <c r="J7998" i="6"/>
  <c r="J7999" i="6"/>
  <c r="J8000" i="6"/>
  <c r="J8001" i="6"/>
  <c r="J8002" i="6"/>
  <c r="J8003" i="6"/>
  <c r="J8004" i="6"/>
  <c r="J8005" i="6"/>
  <c r="J8006" i="6"/>
  <c r="J8007" i="6"/>
  <c r="J8008" i="6"/>
  <c r="J8009" i="6"/>
  <c r="J8010" i="6"/>
  <c r="J8011" i="6"/>
  <c r="J8012" i="6"/>
  <c r="J8013" i="6"/>
  <c r="J8014" i="6"/>
  <c r="J8015" i="6"/>
  <c r="J8016" i="6"/>
  <c r="J8017" i="6"/>
  <c r="J8018" i="6"/>
  <c r="J8019" i="6"/>
  <c r="J7660" i="6"/>
  <c r="J7661" i="6"/>
  <c r="J7662" i="6"/>
  <c r="J7663" i="6"/>
  <c r="J7664" i="6"/>
  <c r="J7665" i="6"/>
  <c r="J7666" i="6"/>
  <c r="J7667" i="6"/>
  <c r="J7668" i="6"/>
  <c r="J7669" i="6"/>
  <c r="J7670" i="6"/>
  <c r="J7671" i="6"/>
  <c r="J7672" i="6"/>
  <c r="J7673" i="6"/>
  <c r="J7674" i="6"/>
  <c r="J7675" i="6"/>
  <c r="J7676" i="6"/>
  <c r="J7677" i="6"/>
  <c r="J7678" i="6"/>
  <c r="J7679" i="6"/>
  <c r="J7680" i="6"/>
  <c r="J7681" i="6"/>
  <c r="J7682" i="6"/>
  <c r="J7683" i="6"/>
  <c r="J7684" i="6"/>
  <c r="J7685" i="6"/>
  <c r="J7686" i="6"/>
  <c r="J7687" i="6"/>
  <c r="J7688" i="6"/>
  <c r="J7689" i="6"/>
  <c r="J7690" i="6"/>
  <c r="J7691" i="6"/>
  <c r="J7692" i="6"/>
  <c r="J7693" i="6"/>
  <c r="J7694" i="6"/>
  <c r="J7695" i="6"/>
  <c r="J7696" i="6"/>
  <c r="J7697" i="6"/>
  <c r="J7698" i="6"/>
  <c r="J7699" i="6"/>
  <c r="J7700" i="6"/>
  <c r="J7701" i="6"/>
  <c r="J7702" i="6"/>
  <c r="J7703" i="6"/>
  <c r="J7704" i="6"/>
  <c r="J7705" i="6"/>
  <c r="J7706" i="6"/>
  <c r="J7707" i="6"/>
  <c r="J7708" i="6"/>
  <c r="J7709" i="6"/>
  <c r="J7710" i="6"/>
  <c r="J7711" i="6"/>
  <c r="J7712" i="6"/>
  <c r="J7713" i="6"/>
  <c r="J7714" i="6"/>
  <c r="J7715" i="6"/>
  <c r="J7716" i="6"/>
  <c r="J7717" i="6"/>
  <c r="J7718" i="6"/>
  <c r="J7719" i="6"/>
  <c r="J7720" i="6"/>
  <c r="J7721" i="6"/>
  <c r="J7722" i="6"/>
  <c r="J7723" i="6"/>
  <c r="J7724" i="6"/>
  <c r="J7725" i="6"/>
  <c r="J7726" i="6"/>
  <c r="J7727" i="6"/>
  <c r="J7728" i="6"/>
  <c r="J7729" i="6"/>
  <c r="J7730" i="6"/>
  <c r="J7731" i="6"/>
  <c r="J7732" i="6"/>
  <c r="J7733" i="6"/>
  <c r="J7734" i="6"/>
  <c r="J7735" i="6"/>
  <c r="J7736" i="6"/>
  <c r="J7737" i="6"/>
  <c r="J7738" i="6"/>
  <c r="J7739" i="6"/>
  <c r="J7740" i="6"/>
  <c r="J7741" i="6"/>
  <c r="J7742" i="6"/>
  <c r="J7743" i="6"/>
  <c r="J7744" i="6"/>
  <c r="J7745" i="6"/>
  <c r="J7746" i="6"/>
  <c r="J7747" i="6"/>
  <c r="J7748" i="6"/>
  <c r="J7749" i="6"/>
  <c r="J7750" i="6"/>
  <c r="J7751" i="6"/>
  <c r="J7752" i="6"/>
  <c r="J7753" i="6"/>
  <c r="J7754" i="6"/>
  <c r="J7755" i="6"/>
  <c r="J7756" i="6"/>
  <c r="J7757" i="6"/>
  <c r="J7758" i="6"/>
  <c r="J7759" i="6"/>
  <c r="J7760" i="6"/>
  <c r="J7761" i="6"/>
  <c r="J7762" i="6"/>
  <c r="J7763" i="6"/>
  <c r="J7764" i="6"/>
  <c r="J7765" i="6"/>
  <c r="J7766" i="6"/>
  <c r="J7767" i="6"/>
  <c r="J7768" i="6"/>
  <c r="J7769" i="6"/>
  <c r="J7770" i="6"/>
  <c r="J7771" i="6"/>
  <c r="J7772" i="6"/>
  <c r="J7773" i="6"/>
  <c r="J7774" i="6"/>
  <c r="J7775" i="6"/>
  <c r="J7776" i="6"/>
  <c r="J7777" i="6"/>
  <c r="J7778" i="6"/>
  <c r="J7779" i="6"/>
  <c r="J7780" i="6"/>
  <c r="J7781" i="6"/>
  <c r="J7782" i="6"/>
  <c r="J7783" i="6"/>
  <c r="J7784" i="6"/>
  <c r="J7785" i="6"/>
  <c r="J7786" i="6"/>
  <c r="J7787" i="6"/>
  <c r="J7788" i="6"/>
  <c r="J7789" i="6"/>
  <c r="J7790" i="6"/>
  <c r="J7791" i="6"/>
  <c r="J7792" i="6"/>
  <c r="J7793" i="6"/>
  <c r="J7794" i="6"/>
  <c r="J7795" i="6"/>
  <c r="J7796" i="6"/>
  <c r="J7797" i="6"/>
  <c r="J7798" i="6"/>
  <c r="J7799" i="6"/>
  <c r="J7800" i="6"/>
  <c r="J7801" i="6"/>
  <c r="J7802" i="6"/>
  <c r="J7803" i="6"/>
  <c r="J7804" i="6"/>
  <c r="J7805" i="6"/>
  <c r="J7806" i="6"/>
  <c r="J7807" i="6"/>
  <c r="J7808" i="6"/>
  <c r="J7809" i="6"/>
  <c r="J7810" i="6"/>
  <c r="J7811" i="6"/>
  <c r="J7812" i="6"/>
  <c r="J7813" i="6"/>
  <c r="J7814" i="6"/>
  <c r="J7815" i="6"/>
  <c r="J7816" i="6"/>
  <c r="J7817" i="6"/>
  <c r="J7818" i="6"/>
  <c r="J7819" i="6"/>
  <c r="J7820" i="6"/>
  <c r="J7821" i="6"/>
  <c r="J7822" i="6"/>
  <c r="J7823" i="6"/>
  <c r="J7824" i="6"/>
  <c r="J7825" i="6"/>
  <c r="J7826" i="6"/>
  <c r="J7827" i="6"/>
  <c r="J7828" i="6"/>
  <c r="J7829" i="6"/>
  <c r="J7830" i="6"/>
  <c r="J7831" i="6"/>
  <c r="J7832" i="6"/>
  <c r="J7833" i="6"/>
  <c r="J7834" i="6"/>
  <c r="J7835" i="6"/>
  <c r="J7836" i="6"/>
  <c r="J7837" i="6"/>
  <c r="J7838" i="6"/>
  <c r="J7839" i="6"/>
  <c r="J7840" i="6"/>
  <c r="J7841" i="6"/>
  <c r="J7842" i="6"/>
  <c r="J7843" i="6"/>
  <c r="J7844" i="6"/>
  <c r="J7845" i="6"/>
  <c r="J7846" i="6"/>
  <c r="J7847" i="6"/>
  <c r="J7848" i="6"/>
  <c r="J7849" i="6"/>
  <c r="J7850" i="6"/>
  <c r="J7851" i="6"/>
  <c r="J7629" i="6"/>
  <c r="J7630" i="6"/>
  <c r="J7631" i="6"/>
  <c r="J7632" i="6"/>
  <c r="J7633" i="6"/>
  <c r="J7634" i="6"/>
  <c r="J7635" i="6"/>
  <c r="J7636" i="6"/>
  <c r="J7637" i="6"/>
  <c r="J7638" i="6"/>
  <c r="J7639" i="6"/>
  <c r="J7640" i="6"/>
  <c r="J7641" i="6"/>
  <c r="J7642" i="6"/>
  <c r="J7643" i="6"/>
  <c r="J7644" i="6"/>
  <c r="J7645" i="6"/>
  <c r="J7646" i="6"/>
  <c r="J7647" i="6"/>
  <c r="J7648" i="6"/>
  <c r="J7649" i="6"/>
  <c r="J7650" i="6"/>
  <c r="J7651" i="6"/>
  <c r="J7652" i="6"/>
  <c r="J7653" i="6"/>
  <c r="J7654" i="6"/>
  <c r="J7655" i="6"/>
  <c r="J7656" i="6"/>
  <c r="J7657" i="6"/>
  <c r="J7658" i="6"/>
  <c r="J7659" i="6"/>
  <c r="F460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1" i="4"/>
  <c r="E106" i="2" l="1"/>
  <c r="J7338" i="6"/>
  <c r="J7339" i="6"/>
  <c r="J7340" i="6"/>
  <c r="J7341" i="6"/>
  <c r="J7342" i="6"/>
  <c r="J7343" i="6"/>
  <c r="J7344" i="6"/>
  <c r="J7345" i="6"/>
  <c r="J7346" i="6"/>
  <c r="J7347" i="6"/>
  <c r="J7348" i="6"/>
  <c r="J7349" i="6"/>
  <c r="J7350" i="6"/>
  <c r="J7351" i="6"/>
  <c r="J7352" i="6"/>
  <c r="J7353" i="6"/>
  <c r="J7354" i="6"/>
  <c r="J7355" i="6"/>
  <c r="J7356" i="6"/>
  <c r="J7357" i="6"/>
  <c r="J7358" i="6"/>
  <c r="J7359" i="6"/>
  <c r="J7360" i="6"/>
  <c r="J7361" i="6"/>
  <c r="J7362" i="6"/>
  <c r="J7363" i="6"/>
  <c r="J7364" i="6"/>
  <c r="J7365" i="6"/>
  <c r="J7366" i="6"/>
  <c r="J7367" i="6"/>
  <c r="J7368" i="6"/>
  <c r="J7369" i="6"/>
  <c r="J7370" i="6"/>
  <c r="J7371" i="6"/>
  <c r="J7372" i="6"/>
  <c r="J7373" i="6"/>
  <c r="J7374" i="6"/>
  <c r="J7375" i="6"/>
  <c r="J7376" i="6"/>
  <c r="J7377" i="6"/>
  <c r="J7378" i="6"/>
  <c r="J7379" i="6"/>
  <c r="J7380" i="6"/>
  <c r="J7381" i="6"/>
  <c r="J7382" i="6"/>
  <c r="J7383" i="6"/>
  <c r="J7384" i="6"/>
  <c r="J7385" i="6"/>
  <c r="J7386" i="6"/>
  <c r="J7387" i="6"/>
  <c r="J7388" i="6"/>
  <c r="J7389" i="6"/>
  <c r="J7390" i="6"/>
  <c r="J7391" i="6"/>
  <c r="J7392" i="6"/>
  <c r="J7393" i="6"/>
  <c r="J7394" i="6"/>
  <c r="J7395" i="6"/>
  <c r="J7396" i="6"/>
  <c r="J7397" i="6"/>
  <c r="J7398" i="6"/>
  <c r="J7399" i="6"/>
  <c r="J7400" i="6"/>
  <c r="J7401" i="6"/>
  <c r="J7402" i="6"/>
  <c r="J7403" i="6"/>
  <c r="J7404" i="6"/>
  <c r="J7405" i="6"/>
  <c r="J7406" i="6"/>
  <c r="J7407" i="6"/>
  <c r="J7408" i="6"/>
  <c r="J7409" i="6"/>
  <c r="J7410" i="6"/>
  <c r="J7411" i="6"/>
  <c r="J7412" i="6"/>
  <c r="J7413" i="6"/>
  <c r="J7414" i="6"/>
  <c r="J7415" i="6"/>
  <c r="J7416" i="6"/>
  <c r="J7417" i="6"/>
  <c r="J7418" i="6"/>
  <c r="J7419" i="6"/>
  <c r="J7420" i="6"/>
  <c r="J7421" i="6"/>
  <c r="J7422" i="6"/>
  <c r="J7423" i="6"/>
  <c r="J7424" i="6"/>
  <c r="J7425" i="6"/>
  <c r="J7426" i="6"/>
  <c r="J7427" i="6"/>
  <c r="J7428" i="6"/>
  <c r="J7429" i="6"/>
  <c r="J7430" i="6"/>
  <c r="J7431" i="6"/>
  <c r="J7432" i="6"/>
  <c r="J7433" i="6"/>
  <c r="J7434" i="6"/>
  <c r="J7435" i="6"/>
  <c r="J7436" i="6"/>
  <c r="J7437" i="6"/>
  <c r="J7438" i="6"/>
  <c r="J7439" i="6"/>
  <c r="J7440" i="6"/>
  <c r="J7441" i="6"/>
  <c r="J7442" i="6"/>
  <c r="J7443" i="6"/>
  <c r="J7444" i="6"/>
  <c r="J7445" i="6"/>
  <c r="J7446" i="6"/>
  <c r="J7447" i="6"/>
  <c r="J7448" i="6"/>
  <c r="J7449" i="6"/>
  <c r="J7450" i="6"/>
  <c r="J7451" i="6"/>
  <c r="J7452" i="6"/>
  <c r="J7453" i="6"/>
  <c r="J7454" i="6"/>
  <c r="J7455" i="6"/>
  <c r="J7456" i="6"/>
  <c r="J7457" i="6"/>
  <c r="J7458" i="6"/>
  <c r="J7459" i="6"/>
  <c r="J7460" i="6"/>
  <c r="J7461" i="6"/>
  <c r="J7462" i="6"/>
  <c r="J7463" i="6"/>
  <c r="J7464" i="6"/>
  <c r="J7465" i="6"/>
  <c r="J7466" i="6"/>
  <c r="J7467" i="6"/>
  <c r="J7468" i="6"/>
  <c r="J7469" i="6"/>
  <c r="J7470" i="6"/>
  <c r="J7471" i="6"/>
  <c r="J7472" i="6"/>
  <c r="J7473" i="6"/>
  <c r="J7474" i="6"/>
  <c r="J7475" i="6"/>
  <c r="J7476" i="6"/>
  <c r="J7477" i="6"/>
  <c r="J7478" i="6"/>
  <c r="J7479" i="6"/>
  <c r="J7480" i="6"/>
  <c r="J7481" i="6"/>
  <c r="J7482" i="6"/>
  <c r="J7483" i="6"/>
  <c r="J7484" i="6"/>
  <c r="J7485" i="6"/>
  <c r="J7486" i="6"/>
  <c r="J7487" i="6"/>
  <c r="J7488" i="6"/>
  <c r="J7489" i="6"/>
  <c r="J7490" i="6"/>
  <c r="J7491" i="6"/>
  <c r="J7492" i="6"/>
  <c r="J7493" i="6"/>
  <c r="J7494" i="6"/>
  <c r="J7495" i="6"/>
  <c r="J7496" i="6"/>
  <c r="J7497" i="6"/>
  <c r="J7498" i="6"/>
  <c r="J7499" i="6"/>
  <c r="J7500" i="6"/>
  <c r="J7501" i="6"/>
  <c r="J7502" i="6"/>
  <c r="J7503" i="6"/>
  <c r="J7504" i="6"/>
  <c r="J7505" i="6"/>
  <c r="J7506" i="6"/>
  <c r="J7507" i="6"/>
  <c r="J7508" i="6"/>
  <c r="J7509" i="6"/>
  <c r="J7510" i="6"/>
  <c r="J7511" i="6"/>
  <c r="J7512" i="6"/>
  <c r="J7513" i="6"/>
  <c r="J7514" i="6"/>
  <c r="J7515" i="6"/>
  <c r="J7516" i="6"/>
  <c r="J7517" i="6"/>
  <c r="J7518" i="6"/>
  <c r="J7519" i="6"/>
  <c r="J7520" i="6"/>
  <c r="J7521" i="6"/>
  <c r="J7522" i="6"/>
  <c r="J7523" i="6"/>
  <c r="J7524" i="6"/>
  <c r="J7525" i="6"/>
  <c r="J7526" i="6"/>
  <c r="J7527" i="6"/>
  <c r="J7528" i="6"/>
  <c r="J7529" i="6"/>
  <c r="J7530" i="6"/>
  <c r="J7531" i="6"/>
  <c r="J7532" i="6"/>
  <c r="J7533" i="6"/>
  <c r="J7534" i="6"/>
  <c r="J7535" i="6"/>
  <c r="J7536" i="6"/>
  <c r="J7537" i="6"/>
  <c r="J7538" i="6"/>
  <c r="J7539" i="6"/>
  <c r="J7540" i="6"/>
  <c r="J7541" i="6"/>
  <c r="J7542" i="6"/>
  <c r="J7543" i="6"/>
  <c r="J7544" i="6"/>
  <c r="J7545" i="6"/>
  <c r="J7546" i="6"/>
  <c r="J7547" i="6"/>
  <c r="J7548" i="6"/>
  <c r="J7549" i="6"/>
  <c r="J7550" i="6"/>
  <c r="J7551" i="6"/>
  <c r="J7552" i="6"/>
  <c r="J7553" i="6"/>
  <c r="J7554" i="6"/>
  <c r="J7555" i="6"/>
  <c r="J7556" i="6"/>
  <c r="J7557" i="6"/>
  <c r="J7558" i="6"/>
  <c r="J7559" i="6"/>
  <c r="J7560" i="6"/>
  <c r="J7561" i="6"/>
  <c r="J7562" i="6"/>
  <c r="J7563" i="6"/>
  <c r="J7564" i="6"/>
  <c r="J7565" i="6"/>
  <c r="J7566" i="6"/>
  <c r="J7567" i="6"/>
  <c r="J7568" i="6"/>
  <c r="J7569" i="6"/>
  <c r="J7570" i="6"/>
  <c r="J7571" i="6"/>
  <c r="J7572" i="6"/>
  <c r="J7573" i="6"/>
  <c r="J7574" i="6"/>
  <c r="J7575" i="6"/>
  <c r="J7576" i="6"/>
  <c r="J7577" i="6"/>
  <c r="J7578" i="6"/>
  <c r="J7579" i="6"/>
  <c r="J7580" i="6"/>
  <c r="J7581" i="6"/>
  <c r="J7582" i="6"/>
  <c r="J7583" i="6"/>
  <c r="J7584" i="6"/>
  <c r="J7585" i="6"/>
  <c r="J7586" i="6"/>
  <c r="J7587" i="6"/>
  <c r="J7588" i="6"/>
  <c r="J7589" i="6"/>
  <c r="J7590" i="6"/>
  <c r="J7591" i="6"/>
  <c r="J7592" i="6"/>
  <c r="J7593" i="6"/>
  <c r="J7594" i="6"/>
  <c r="J7595" i="6"/>
  <c r="J7596" i="6"/>
  <c r="J7597" i="6"/>
  <c r="J7598" i="6"/>
  <c r="J7599" i="6"/>
  <c r="J7600" i="6"/>
  <c r="J7601" i="6"/>
  <c r="J7602" i="6"/>
  <c r="J7603" i="6"/>
  <c r="J7604" i="6"/>
  <c r="J7605" i="6"/>
  <c r="J7606" i="6"/>
  <c r="J7607" i="6"/>
  <c r="J7608" i="6"/>
  <c r="J7609" i="6"/>
  <c r="J7610" i="6"/>
  <c r="J7611" i="6"/>
  <c r="J7612" i="6"/>
  <c r="J7613" i="6"/>
  <c r="J7614" i="6"/>
  <c r="J7615" i="6"/>
  <c r="J7616" i="6"/>
  <c r="J7617" i="6"/>
  <c r="J7618" i="6"/>
  <c r="J7619" i="6"/>
  <c r="J7620" i="6"/>
  <c r="J7621" i="6"/>
  <c r="J7622" i="6"/>
  <c r="J7623" i="6"/>
  <c r="J7624" i="6"/>
  <c r="J7625" i="6"/>
  <c r="J7626" i="6"/>
  <c r="J7627" i="6"/>
  <c r="J7628" i="6"/>
  <c r="J7288" i="6"/>
  <c r="J7289" i="6"/>
  <c r="J7290" i="6"/>
  <c r="J7291" i="6"/>
  <c r="J7292" i="6"/>
  <c r="J7293" i="6"/>
  <c r="J7294" i="6"/>
  <c r="J7295" i="6"/>
  <c r="J7296" i="6"/>
  <c r="J7297" i="6"/>
  <c r="J7298" i="6"/>
  <c r="J7299" i="6"/>
  <c r="J7300" i="6"/>
  <c r="J7301" i="6"/>
  <c r="J7302" i="6"/>
  <c r="J7303" i="6"/>
  <c r="J7304" i="6"/>
  <c r="J7305" i="6"/>
  <c r="J7306" i="6"/>
  <c r="J7307" i="6"/>
  <c r="J7308" i="6"/>
  <c r="J7309" i="6"/>
  <c r="J7310" i="6"/>
  <c r="J7311" i="6"/>
  <c r="J7312" i="6"/>
  <c r="J7313" i="6"/>
  <c r="J7314" i="6"/>
  <c r="J7315" i="6"/>
  <c r="J7316" i="6"/>
  <c r="J7317" i="6"/>
  <c r="J7318" i="6"/>
  <c r="J7319" i="6"/>
  <c r="J7320" i="6"/>
  <c r="J7321" i="6"/>
  <c r="J7322" i="6"/>
  <c r="J7323" i="6"/>
  <c r="J7324" i="6"/>
  <c r="J7325" i="6"/>
  <c r="J7326" i="6"/>
  <c r="J7327" i="6"/>
  <c r="J7328" i="6"/>
  <c r="J7329" i="6"/>
  <c r="J7330" i="6"/>
  <c r="J7331" i="6"/>
  <c r="J7332" i="6"/>
  <c r="J7333" i="6"/>
  <c r="J7334" i="6"/>
  <c r="J7335" i="6"/>
  <c r="J7336" i="6"/>
  <c r="J7337" i="6"/>
  <c r="J7284" i="6"/>
  <c r="J7283" i="6"/>
  <c r="J7281" i="6"/>
  <c r="J7276" i="6"/>
  <c r="J7272" i="6"/>
  <c r="J7264" i="6"/>
  <c r="J7263" i="6"/>
  <c r="J7255" i="6"/>
  <c r="J7254" i="6"/>
  <c r="J7251" i="6"/>
  <c r="J7246" i="6"/>
  <c r="J7247" i="6"/>
  <c r="J7248" i="6"/>
  <c r="J7249" i="6"/>
  <c r="J7250" i="6"/>
  <c r="J7252" i="6"/>
  <c r="J7253" i="6"/>
  <c r="J7256" i="6"/>
  <c r="J7257" i="6"/>
  <c r="J7258" i="6"/>
  <c r="J7259" i="6"/>
  <c r="J7260" i="6"/>
  <c r="J7261" i="6"/>
  <c r="J7262" i="6"/>
  <c r="J7265" i="6"/>
  <c r="J7266" i="6"/>
  <c r="J7267" i="6"/>
  <c r="J7268" i="6"/>
  <c r="J7269" i="6"/>
  <c r="J7270" i="6"/>
  <c r="J7271" i="6"/>
  <c r="J7273" i="6"/>
  <c r="J7274" i="6"/>
  <c r="J7275" i="6"/>
  <c r="J7277" i="6"/>
  <c r="J7278" i="6"/>
  <c r="J7279" i="6"/>
  <c r="J7280" i="6"/>
  <c r="J7282" i="6"/>
  <c r="J7285" i="6"/>
  <c r="J7286" i="6"/>
  <c r="J7287" i="6"/>
  <c r="F421" i="4"/>
  <c r="J7200" i="6"/>
  <c r="J7201" i="6"/>
  <c r="J7202" i="6"/>
  <c r="J7203" i="6"/>
  <c r="J7204" i="6"/>
  <c r="J7205" i="6"/>
  <c r="J7206" i="6"/>
  <c r="J7207" i="6"/>
  <c r="J7208" i="6"/>
  <c r="J7209" i="6"/>
  <c r="J7210" i="6"/>
  <c r="J7211" i="6"/>
  <c r="J7212" i="6"/>
  <c r="J7213" i="6"/>
  <c r="J7214" i="6"/>
  <c r="J7215" i="6"/>
  <c r="J7216" i="6"/>
  <c r="J7217" i="6"/>
  <c r="J7218" i="6"/>
  <c r="J7219" i="6"/>
  <c r="J7220" i="6"/>
  <c r="J7221" i="6"/>
  <c r="J7222" i="6"/>
  <c r="J7223" i="6"/>
  <c r="J7224" i="6"/>
  <c r="J7225" i="6"/>
  <c r="J7226" i="6"/>
  <c r="J7227" i="6"/>
  <c r="J7228" i="6"/>
  <c r="J7229" i="6"/>
  <c r="J7230" i="6"/>
  <c r="J7231" i="6"/>
  <c r="J7232" i="6"/>
  <c r="J7233" i="6"/>
  <c r="J7234" i="6"/>
  <c r="J7235" i="6"/>
  <c r="J7236" i="6"/>
  <c r="J7237" i="6"/>
  <c r="J7238" i="6"/>
  <c r="J7239" i="6"/>
  <c r="J7240" i="6"/>
  <c r="J7241" i="6"/>
  <c r="J7242" i="6"/>
  <c r="J7243" i="6"/>
  <c r="J7244" i="6"/>
  <c r="J7245" i="6"/>
  <c r="E98" i="2"/>
  <c r="E97" i="2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16" i="4"/>
  <c r="F417" i="4"/>
  <c r="F418" i="4"/>
  <c r="F419" i="4"/>
  <c r="F420" i="4"/>
  <c r="F406" i="4" l="1"/>
  <c r="F407" i="4"/>
  <c r="F408" i="4"/>
  <c r="F409" i="4"/>
  <c r="F410" i="4"/>
  <c r="F411" i="4"/>
  <c r="F412" i="4"/>
  <c r="F413" i="4"/>
  <c r="F414" i="4"/>
  <c r="F415" i="4"/>
  <c r="C16" i="1"/>
  <c r="J7120" i="6" l="1"/>
  <c r="J7121" i="6"/>
  <c r="J7122" i="6"/>
  <c r="J7123" i="6"/>
  <c r="J7124" i="6"/>
  <c r="J7125" i="6"/>
  <c r="J7126" i="6"/>
  <c r="J7127" i="6"/>
  <c r="J7128" i="6"/>
  <c r="J7129" i="6"/>
  <c r="J7130" i="6"/>
  <c r="J7131" i="6"/>
  <c r="J7132" i="6"/>
  <c r="J7133" i="6"/>
  <c r="J7134" i="6"/>
  <c r="J7135" i="6"/>
  <c r="J7136" i="6"/>
  <c r="J7137" i="6"/>
  <c r="J7138" i="6"/>
  <c r="J7139" i="6"/>
  <c r="J7140" i="6"/>
  <c r="J7141" i="6"/>
  <c r="J7142" i="6"/>
  <c r="J7143" i="6"/>
  <c r="J7144" i="6"/>
  <c r="J7145" i="6"/>
  <c r="J7146" i="6"/>
  <c r="J7147" i="6"/>
  <c r="J7148" i="6"/>
  <c r="J7149" i="6"/>
  <c r="J7150" i="6"/>
  <c r="J7151" i="6"/>
  <c r="J7152" i="6"/>
  <c r="J7153" i="6"/>
  <c r="J7154" i="6"/>
  <c r="J7155" i="6"/>
  <c r="J7156" i="6"/>
  <c r="J7157" i="6"/>
  <c r="J7158" i="6"/>
  <c r="J7159" i="6"/>
  <c r="J7160" i="6"/>
  <c r="J7161" i="6"/>
  <c r="J7162" i="6"/>
  <c r="J7163" i="6"/>
  <c r="J7164" i="6"/>
  <c r="J7165" i="6"/>
  <c r="J7166" i="6"/>
  <c r="J7167" i="6"/>
  <c r="J7168" i="6"/>
  <c r="J7169" i="6"/>
  <c r="J7170" i="6"/>
  <c r="J7171" i="6"/>
  <c r="J7172" i="6"/>
  <c r="J7173" i="6"/>
  <c r="J7174" i="6"/>
  <c r="J7175" i="6"/>
  <c r="J7176" i="6"/>
  <c r="J7177" i="6"/>
  <c r="J7178" i="6"/>
  <c r="J7179" i="6"/>
  <c r="J7180" i="6"/>
  <c r="J7181" i="6"/>
  <c r="J7182" i="6"/>
  <c r="J7183" i="6"/>
  <c r="J7184" i="6"/>
  <c r="J7185" i="6"/>
  <c r="J7186" i="6"/>
  <c r="J7187" i="6"/>
  <c r="J7188" i="6"/>
  <c r="J7189" i="6"/>
  <c r="J7190" i="6"/>
  <c r="J7191" i="6"/>
  <c r="J7192" i="6"/>
  <c r="J7193" i="6"/>
  <c r="J7194" i="6"/>
  <c r="J7195" i="6"/>
  <c r="J7196" i="6"/>
  <c r="J7197" i="6"/>
  <c r="J7198" i="6"/>
  <c r="J7199" i="6"/>
  <c r="J7065" i="6"/>
  <c r="J7066" i="6"/>
  <c r="J7067" i="6"/>
  <c r="J7068" i="6"/>
  <c r="J7069" i="6"/>
  <c r="J7070" i="6"/>
  <c r="J7071" i="6"/>
  <c r="J7072" i="6"/>
  <c r="J7073" i="6"/>
  <c r="J7074" i="6"/>
  <c r="J7075" i="6"/>
  <c r="J7076" i="6"/>
  <c r="J7077" i="6"/>
  <c r="J7078" i="6"/>
  <c r="J7079" i="6"/>
  <c r="J7080" i="6"/>
  <c r="J7081" i="6"/>
  <c r="J7082" i="6"/>
  <c r="J7083" i="6"/>
  <c r="J7084" i="6"/>
  <c r="J7085" i="6"/>
  <c r="J7086" i="6"/>
  <c r="J7087" i="6"/>
  <c r="J7088" i="6"/>
  <c r="J7089" i="6"/>
  <c r="J7090" i="6"/>
  <c r="J7091" i="6"/>
  <c r="J7092" i="6"/>
  <c r="J7093" i="6"/>
  <c r="J7094" i="6"/>
  <c r="J7095" i="6"/>
  <c r="J7096" i="6"/>
  <c r="J7097" i="6"/>
  <c r="J7098" i="6"/>
  <c r="J7099" i="6"/>
  <c r="J7100" i="6"/>
  <c r="J7101" i="6"/>
  <c r="J7102" i="6"/>
  <c r="J7103" i="6"/>
  <c r="J7104" i="6"/>
  <c r="J7105" i="6"/>
  <c r="J7106" i="6"/>
  <c r="J7107" i="6"/>
  <c r="J7108" i="6"/>
  <c r="J7109" i="6"/>
  <c r="J7110" i="6"/>
  <c r="J7111" i="6"/>
  <c r="J7112" i="6"/>
  <c r="J7113" i="6"/>
  <c r="J7114" i="6"/>
  <c r="J7115" i="6"/>
  <c r="J7116" i="6"/>
  <c r="J7117" i="6"/>
  <c r="J7118" i="6"/>
  <c r="J7119" i="6"/>
  <c r="J7013" i="6"/>
  <c r="J7014" i="6"/>
  <c r="J7015" i="6"/>
  <c r="J7016" i="6"/>
  <c r="J7017" i="6"/>
  <c r="J7018" i="6"/>
  <c r="J7019" i="6"/>
  <c r="J7020" i="6"/>
  <c r="J7021" i="6"/>
  <c r="J7022" i="6"/>
  <c r="J7023" i="6"/>
  <c r="J7024" i="6"/>
  <c r="J7025" i="6"/>
  <c r="J7026" i="6"/>
  <c r="J7027" i="6"/>
  <c r="J7028" i="6"/>
  <c r="J7029" i="6"/>
  <c r="J7030" i="6"/>
  <c r="J7031" i="6"/>
  <c r="J7032" i="6"/>
  <c r="J7033" i="6"/>
  <c r="J7034" i="6"/>
  <c r="J7035" i="6"/>
  <c r="J7036" i="6"/>
  <c r="J7037" i="6"/>
  <c r="J7038" i="6"/>
  <c r="J7039" i="6"/>
  <c r="J7040" i="6"/>
  <c r="J7041" i="6"/>
  <c r="J7042" i="6"/>
  <c r="J7043" i="6"/>
  <c r="J7044" i="6"/>
  <c r="J7045" i="6"/>
  <c r="J7046" i="6"/>
  <c r="J7047" i="6"/>
  <c r="J7048" i="6"/>
  <c r="J7049" i="6"/>
  <c r="J7050" i="6"/>
  <c r="J7051" i="6"/>
  <c r="J7052" i="6"/>
  <c r="J7053" i="6"/>
  <c r="J7054" i="6"/>
  <c r="J7055" i="6"/>
  <c r="J7056" i="6"/>
  <c r="J7057" i="6"/>
  <c r="J7058" i="6"/>
  <c r="J7059" i="6"/>
  <c r="J7060" i="6"/>
  <c r="J7061" i="6"/>
  <c r="J7062" i="6"/>
  <c r="J7063" i="6"/>
  <c r="J7064" i="6"/>
  <c r="J6862" i="6"/>
  <c r="J6863" i="6"/>
  <c r="J6864" i="6"/>
  <c r="J6865" i="6"/>
  <c r="J6866" i="6"/>
  <c r="J6867" i="6"/>
  <c r="J6868" i="6"/>
  <c r="J6869" i="6"/>
  <c r="J6870" i="6"/>
  <c r="J6871" i="6"/>
  <c r="J6872" i="6"/>
  <c r="J6873" i="6"/>
  <c r="J6874" i="6"/>
  <c r="J6875" i="6"/>
  <c r="J6876" i="6"/>
  <c r="J6877" i="6"/>
  <c r="J6878" i="6"/>
  <c r="J6879" i="6"/>
  <c r="J6880" i="6"/>
  <c r="J6881" i="6"/>
  <c r="J6882" i="6"/>
  <c r="J6883" i="6"/>
  <c r="J6884" i="6"/>
  <c r="J6885" i="6"/>
  <c r="J6886" i="6"/>
  <c r="J6887" i="6"/>
  <c r="J6888" i="6"/>
  <c r="J6889" i="6"/>
  <c r="J6890" i="6"/>
  <c r="J6891" i="6"/>
  <c r="J6892" i="6"/>
  <c r="J6893" i="6"/>
  <c r="J6894" i="6"/>
  <c r="J6895" i="6"/>
  <c r="J6896" i="6"/>
  <c r="J6897" i="6"/>
  <c r="J6898" i="6"/>
  <c r="J6899" i="6"/>
  <c r="J6900" i="6"/>
  <c r="J6901" i="6"/>
  <c r="J6902" i="6"/>
  <c r="J6903" i="6"/>
  <c r="J6904" i="6"/>
  <c r="J6905" i="6"/>
  <c r="J6906" i="6"/>
  <c r="J6907" i="6"/>
  <c r="J6908" i="6"/>
  <c r="J6909" i="6"/>
  <c r="J6910" i="6"/>
  <c r="J6911" i="6"/>
  <c r="J6912" i="6"/>
  <c r="J6913" i="6"/>
  <c r="J6914" i="6"/>
  <c r="J6915" i="6"/>
  <c r="J6916" i="6"/>
  <c r="J6917" i="6"/>
  <c r="J6918" i="6"/>
  <c r="J6919" i="6"/>
  <c r="J6920" i="6"/>
  <c r="J6921" i="6"/>
  <c r="J6922" i="6"/>
  <c r="J6923" i="6"/>
  <c r="J6924" i="6"/>
  <c r="J6925" i="6"/>
  <c r="J6926" i="6"/>
  <c r="J6927" i="6"/>
  <c r="J6928" i="6"/>
  <c r="J6929" i="6"/>
  <c r="J6930" i="6"/>
  <c r="J6931" i="6"/>
  <c r="J6932" i="6"/>
  <c r="J6933" i="6"/>
  <c r="J6934" i="6"/>
  <c r="J6935" i="6"/>
  <c r="J6936" i="6"/>
  <c r="J6937" i="6"/>
  <c r="J6938" i="6"/>
  <c r="J6939" i="6"/>
  <c r="J6940" i="6"/>
  <c r="J6941" i="6"/>
  <c r="J6942" i="6"/>
  <c r="J6943" i="6"/>
  <c r="J6944" i="6"/>
  <c r="J6945" i="6"/>
  <c r="J6946" i="6"/>
  <c r="J6947" i="6"/>
  <c r="J6948" i="6"/>
  <c r="J6949" i="6"/>
  <c r="J6950" i="6"/>
  <c r="J6951" i="6"/>
  <c r="J6952" i="6"/>
  <c r="J6953" i="6"/>
  <c r="J6954" i="6"/>
  <c r="J6955" i="6"/>
  <c r="J6956" i="6"/>
  <c r="J6957" i="6"/>
  <c r="J6958" i="6"/>
  <c r="J6959" i="6"/>
  <c r="J6960" i="6"/>
  <c r="J6961" i="6"/>
  <c r="J6962" i="6"/>
  <c r="J6963" i="6"/>
  <c r="J6964" i="6"/>
  <c r="J6965" i="6"/>
  <c r="J6966" i="6"/>
  <c r="J6967" i="6"/>
  <c r="J6968" i="6"/>
  <c r="J6969" i="6"/>
  <c r="J6970" i="6"/>
  <c r="J6971" i="6"/>
  <c r="J6972" i="6"/>
  <c r="J6973" i="6"/>
  <c r="J6974" i="6"/>
  <c r="J6975" i="6"/>
  <c r="J6976" i="6"/>
  <c r="J6977" i="6"/>
  <c r="J6978" i="6"/>
  <c r="J6979" i="6"/>
  <c r="J6980" i="6"/>
  <c r="J6981" i="6"/>
  <c r="J6982" i="6"/>
  <c r="J6983" i="6"/>
  <c r="J6984" i="6"/>
  <c r="J6985" i="6"/>
  <c r="J6986" i="6"/>
  <c r="J6987" i="6"/>
  <c r="J6988" i="6"/>
  <c r="J6989" i="6"/>
  <c r="J6990" i="6"/>
  <c r="J6991" i="6"/>
  <c r="J6992" i="6"/>
  <c r="J6993" i="6"/>
  <c r="J6994" i="6"/>
  <c r="J6995" i="6"/>
  <c r="J6996" i="6"/>
  <c r="J6997" i="6"/>
  <c r="J6998" i="6"/>
  <c r="J6999" i="6"/>
  <c r="J7000" i="6"/>
  <c r="J7001" i="6"/>
  <c r="J7002" i="6"/>
  <c r="J7003" i="6"/>
  <c r="J7004" i="6"/>
  <c r="J7005" i="6"/>
  <c r="J7006" i="6"/>
  <c r="J7007" i="6"/>
  <c r="J7008" i="6"/>
  <c r="J7009" i="6"/>
  <c r="J7010" i="6"/>
  <c r="J7011" i="6"/>
  <c r="J7012" i="6"/>
  <c r="J6800" i="6"/>
  <c r="J6801" i="6"/>
  <c r="J6802" i="6"/>
  <c r="J6803" i="6"/>
  <c r="J6804" i="6"/>
  <c r="J6805" i="6"/>
  <c r="J6806" i="6"/>
  <c r="J6807" i="6"/>
  <c r="J6808" i="6"/>
  <c r="J6809" i="6"/>
  <c r="J6810" i="6"/>
  <c r="J6811" i="6"/>
  <c r="J6812" i="6"/>
  <c r="J6813" i="6"/>
  <c r="J6814" i="6"/>
  <c r="J6815" i="6"/>
  <c r="J6816" i="6"/>
  <c r="J6817" i="6"/>
  <c r="J6818" i="6"/>
  <c r="J6819" i="6"/>
  <c r="J6820" i="6"/>
  <c r="J6821" i="6"/>
  <c r="J6822" i="6"/>
  <c r="J6823" i="6"/>
  <c r="J6824" i="6"/>
  <c r="J6825" i="6"/>
  <c r="J6826" i="6"/>
  <c r="J6827" i="6"/>
  <c r="J6828" i="6"/>
  <c r="J6829" i="6"/>
  <c r="J6830" i="6"/>
  <c r="J6831" i="6"/>
  <c r="J6832" i="6"/>
  <c r="J6833" i="6"/>
  <c r="J6834" i="6"/>
  <c r="J6835" i="6"/>
  <c r="J6836" i="6"/>
  <c r="J6837" i="6"/>
  <c r="J6838" i="6"/>
  <c r="J6839" i="6"/>
  <c r="J6840" i="6"/>
  <c r="J6841" i="6"/>
  <c r="J6842" i="6"/>
  <c r="J6843" i="6"/>
  <c r="J6844" i="6"/>
  <c r="J6845" i="6"/>
  <c r="J6846" i="6"/>
  <c r="J6847" i="6"/>
  <c r="J6848" i="6"/>
  <c r="J6849" i="6"/>
  <c r="J6850" i="6"/>
  <c r="J6851" i="6"/>
  <c r="J6852" i="6"/>
  <c r="J6853" i="6"/>
  <c r="J6854" i="6"/>
  <c r="J6855" i="6"/>
  <c r="J6856" i="6"/>
  <c r="J6857" i="6"/>
  <c r="J6858" i="6"/>
  <c r="J6859" i="6"/>
  <c r="J6860" i="6"/>
  <c r="J6861" i="6"/>
  <c r="J6749" i="6"/>
  <c r="J6750" i="6"/>
  <c r="J6751" i="6"/>
  <c r="J6752" i="6"/>
  <c r="J6753" i="6"/>
  <c r="J6754" i="6"/>
  <c r="J6755" i="6"/>
  <c r="J6756" i="6"/>
  <c r="J6757" i="6"/>
  <c r="J6758" i="6"/>
  <c r="J6759" i="6"/>
  <c r="J6760" i="6"/>
  <c r="J6761" i="6"/>
  <c r="J6762" i="6"/>
  <c r="J6763" i="6"/>
  <c r="J6764" i="6"/>
  <c r="J6765" i="6"/>
  <c r="J6766" i="6"/>
  <c r="J6767" i="6"/>
  <c r="J6768" i="6"/>
  <c r="J6769" i="6"/>
  <c r="J6770" i="6"/>
  <c r="J6771" i="6"/>
  <c r="J6772" i="6"/>
  <c r="J6773" i="6"/>
  <c r="J6774" i="6"/>
  <c r="J6775" i="6"/>
  <c r="J6776" i="6"/>
  <c r="J6777" i="6"/>
  <c r="J6778" i="6"/>
  <c r="J6779" i="6"/>
  <c r="J6780" i="6"/>
  <c r="J6781" i="6"/>
  <c r="J6782" i="6"/>
  <c r="J6783" i="6"/>
  <c r="J6784" i="6"/>
  <c r="J6785" i="6"/>
  <c r="J6786" i="6"/>
  <c r="J6787" i="6"/>
  <c r="J6788" i="6"/>
  <c r="J6789" i="6"/>
  <c r="J6790" i="6"/>
  <c r="J6791" i="6"/>
  <c r="J6792" i="6"/>
  <c r="J6793" i="6"/>
  <c r="J6794" i="6"/>
  <c r="J6795" i="6"/>
  <c r="J6796" i="6"/>
  <c r="J6797" i="6"/>
  <c r="J6798" i="6"/>
  <c r="J6799" i="6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E92" i="2"/>
  <c r="F399" i="4"/>
  <c r="F400" i="4"/>
  <c r="F401" i="4"/>
  <c r="F402" i="4"/>
  <c r="F403" i="4"/>
  <c r="F404" i="4"/>
  <c r="F405" i="4"/>
  <c r="F384" i="4" l="1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77" i="3"/>
  <c r="F369" i="3"/>
  <c r="J6552" i="6"/>
  <c r="J6553" i="6"/>
  <c r="J6554" i="6"/>
  <c r="J6555" i="6"/>
  <c r="J6556" i="6"/>
  <c r="J6557" i="6"/>
  <c r="J6558" i="6"/>
  <c r="J6559" i="6"/>
  <c r="J6560" i="6"/>
  <c r="J6561" i="6"/>
  <c r="J6562" i="6"/>
  <c r="J6563" i="6"/>
  <c r="J6564" i="6"/>
  <c r="J6565" i="6"/>
  <c r="J6566" i="6"/>
  <c r="J6567" i="6"/>
  <c r="J6568" i="6"/>
  <c r="J6569" i="6"/>
  <c r="J6570" i="6"/>
  <c r="J6571" i="6"/>
  <c r="J6572" i="6"/>
  <c r="J6573" i="6"/>
  <c r="J6574" i="6"/>
  <c r="J6575" i="6"/>
  <c r="J6576" i="6"/>
  <c r="J6577" i="6"/>
  <c r="J6578" i="6"/>
  <c r="J6579" i="6"/>
  <c r="J6580" i="6"/>
  <c r="J6581" i="6"/>
  <c r="J6582" i="6"/>
  <c r="J6583" i="6"/>
  <c r="J6584" i="6"/>
  <c r="J6585" i="6"/>
  <c r="J6586" i="6"/>
  <c r="J6587" i="6"/>
  <c r="J6588" i="6"/>
  <c r="J6589" i="6"/>
  <c r="J6590" i="6"/>
  <c r="J6591" i="6"/>
  <c r="J6592" i="6"/>
  <c r="J6593" i="6"/>
  <c r="J6594" i="6"/>
  <c r="J6595" i="6"/>
  <c r="J6596" i="6"/>
  <c r="J6597" i="6"/>
  <c r="J6598" i="6"/>
  <c r="J6599" i="6"/>
  <c r="J6600" i="6"/>
  <c r="J6601" i="6"/>
  <c r="J6602" i="6"/>
  <c r="J6603" i="6"/>
  <c r="J6604" i="6"/>
  <c r="J6605" i="6"/>
  <c r="J6606" i="6"/>
  <c r="J6607" i="6"/>
  <c r="J6608" i="6"/>
  <c r="J6609" i="6"/>
  <c r="J6610" i="6"/>
  <c r="J6611" i="6"/>
  <c r="J6612" i="6"/>
  <c r="J6613" i="6"/>
  <c r="J6614" i="6"/>
  <c r="J6615" i="6"/>
  <c r="J6616" i="6"/>
  <c r="J6617" i="6"/>
  <c r="J6618" i="6"/>
  <c r="J6619" i="6"/>
  <c r="J6620" i="6"/>
  <c r="J6621" i="6"/>
  <c r="J6622" i="6"/>
  <c r="J6623" i="6"/>
  <c r="J6624" i="6"/>
  <c r="J6625" i="6"/>
  <c r="J6626" i="6"/>
  <c r="J6627" i="6"/>
  <c r="J6628" i="6"/>
  <c r="J6629" i="6"/>
  <c r="J6630" i="6"/>
  <c r="J6631" i="6"/>
  <c r="J6632" i="6"/>
  <c r="J6633" i="6"/>
  <c r="J6634" i="6"/>
  <c r="J6635" i="6"/>
  <c r="J6636" i="6"/>
  <c r="J6637" i="6"/>
  <c r="J6638" i="6"/>
  <c r="J6639" i="6"/>
  <c r="J6640" i="6"/>
  <c r="J6641" i="6"/>
  <c r="J6642" i="6"/>
  <c r="J6643" i="6"/>
  <c r="J6644" i="6"/>
  <c r="J6645" i="6"/>
  <c r="J6646" i="6"/>
  <c r="J6647" i="6"/>
  <c r="J6648" i="6"/>
  <c r="J6649" i="6"/>
  <c r="J6650" i="6"/>
  <c r="J6651" i="6"/>
  <c r="J6652" i="6"/>
  <c r="J6653" i="6"/>
  <c r="J6654" i="6"/>
  <c r="J6655" i="6"/>
  <c r="J6656" i="6"/>
  <c r="J6657" i="6"/>
  <c r="J6658" i="6"/>
  <c r="J6659" i="6"/>
  <c r="J6660" i="6"/>
  <c r="J6661" i="6"/>
  <c r="J6662" i="6"/>
  <c r="J6663" i="6"/>
  <c r="J6664" i="6"/>
  <c r="J6665" i="6"/>
  <c r="J6666" i="6"/>
  <c r="J6667" i="6"/>
  <c r="J6668" i="6"/>
  <c r="J6669" i="6"/>
  <c r="J6670" i="6"/>
  <c r="J6671" i="6"/>
  <c r="J6672" i="6"/>
  <c r="J6673" i="6"/>
  <c r="J6674" i="6"/>
  <c r="J6675" i="6"/>
  <c r="J6676" i="6"/>
  <c r="J6677" i="6"/>
  <c r="J6678" i="6"/>
  <c r="J6679" i="6"/>
  <c r="J6680" i="6"/>
  <c r="J6681" i="6"/>
  <c r="J6682" i="6"/>
  <c r="J6683" i="6"/>
  <c r="J6684" i="6"/>
  <c r="J6685" i="6"/>
  <c r="J6686" i="6"/>
  <c r="J6687" i="6"/>
  <c r="J6688" i="6"/>
  <c r="J6689" i="6"/>
  <c r="J6690" i="6"/>
  <c r="J6691" i="6"/>
  <c r="J6692" i="6"/>
  <c r="J6693" i="6"/>
  <c r="J6694" i="6"/>
  <c r="J6695" i="6"/>
  <c r="J6696" i="6"/>
  <c r="J6697" i="6"/>
  <c r="J6698" i="6"/>
  <c r="J6699" i="6"/>
  <c r="J6700" i="6"/>
  <c r="J6701" i="6"/>
  <c r="J6702" i="6"/>
  <c r="J6703" i="6"/>
  <c r="J6704" i="6"/>
  <c r="J6705" i="6"/>
  <c r="J6706" i="6"/>
  <c r="J6707" i="6"/>
  <c r="J6708" i="6"/>
  <c r="J6709" i="6"/>
  <c r="J6710" i="6"/>
  <c r="J6711" i="6"/>
  <c r="J6712" i="6"/>
  <c r="J6713" i="6"/>
  <c r="J6714" i="6"/>
  <c r="J6715" i="6"/>
  <c r="J6716" i="6"/>
  <c r="J6717" i="6"/>
  <c r="J6718" i="6"/>
  <c r="J6719" i="6"/>
  <c r="J6720" i="6"/>
  <c r="J6721" i="6"/>
  <c r="J6722" i="6"/>
  <c r="J6723" i="6"/>
  <c r="J6724" i="6"/>
  <c r="J6725" i="6"/>
  <c r="J6726" i="6"/>
  <c r="J6727" i="6"/>
  <c r="J6728" i="6"/>
  <c r="J6729" i="6"/>
  <c r="J6730" i="6"/>
  <c r="J6731" i="6"/>
  <c r="J6732" i="6"/>
  <c r="J6733" i="6"/>
  <c r="J6734" i="6"/>
  <c r="J6735" i="6"/>
  <c r="J6736" i="6"/>
  <c r="J6737" i="6"/>
  <c r="J6738" i="6"/>
  <c r="J6739" i="6"/>
  <c r="J6740" i="6"/>
  <c r="J6741" i="6"/>
  <c r="J6742" i="6"/>
  <c r="J6743" i="6"/>
  <c r="J6744" i="6"/>
  <c r="J6745" i="6"/>
  <c r="J6746" i="6"/>
  <c r="J6747" i="6"/>
  <c r="J6748" i="6"/>
  <c r="J6532" i="6"/>
  <c r="J6533" i="6"/>
  <c r="J6534" i="6"/>
  <c r="J6535" i="6"/>
  <c r="J6536" i="6"/>
  <c r="J6537" i="6"/>
  <c r="J6538" i="6"/>
  <c r="J6539" i="6"/>
  <c r="J6540" i="6"/>
  <c r="J6541" i="6"/>
  <c r="J6542" i="6"/>
  <c r="J6543" i="6"/>
  <c r="J6544" i="6"/>
  <c r="J6545" i="6"/>
  <c r="J6546" i="6"/>
  <c r="J6547" i="6"/>
  <c r="J6548" i="6"/>
  <c r="J6549" i="6"/>
  <c r="J6550" i="6"/>
  <c r="J6551" i="6"/>
  <c r="F365" i="4"/>
  <c r="F382" i="4" l="1"/>
  <c r="F383" i="4"/>
  <c r="F369" i="4" l="1"/>
  <c r="F370" i="4"/>
  <c r="F371" i="4"/>
  <c r="F372" i="4"/>
  <c r="F373" i="4"/>
  <c r="F374" i="4"/>
  <c r="F375" i="4"/>
  <c r="F376" i="4"/>
  <c r="F377" i="4"/>
  <c r="F378" i="4"/>
  <c r="F379" i="4"/>
  <c r="F380" i="4"/>
  <c r="F381" i="4"/>
  <c r="F355" i="4"/>
  <c r="F356" i="4"/>
  <c r="F357" i="4"/>
  <c r="F358" i="4"/>
  <c r="F359" i="4"/>
  <c r="F360" i="4"/>
  <c r="F361" i="4"/>
  <c r="F362" i="4"/>
  <c r="F363" i="4"/>
  <c r="F364" i="4"/>
  <c r="F366" i="4"/>
  <c r="F367" i="4"/>
  <c r="F368" i="4"/>
  <c r="J6393" i="6" l="1"/>
  <c r="J6394" i="6"/>
  <c r="J6395" i="6"/>
  <c r="J6396" i="6"/>
  <c r="J6397" i="6"/>
  <c r="J6398" i="6"/>
  <c r="J6399" i="6"/>
  <c r="J6400" i="6"/>
  <c r="J6401" i="6"/>
  <c r="J6402" i="6"/>
  <c r="J6403" i="6"/>
  <c r="J6404" i="6"/>
  <c r="J6405" i="6"/>
  <c r="J6406" i="6"/>
  <c r="J6407" i="6"/>
  <c r="J6408" i="6"/>
  <c r="J6409" i="6"/>
  <c r="J6410" i="6"/>
  <c r="J6411" i="6"/>
  <c r="J6412" i="6"/>
  <c r="J6413" i="6"/>
  <c r="J6414" i="6"/>
  <c r="J6415" i="6"/>
  <c r="J6416" i="6"/>
  <c r="J6417" i="6"/>
  <c r="J6418" i="6"/>
  <c r="J6419" i="6"/>
  <c r="J6420" i="6"/>
  <c r="J6421" i="6"/>
  <c r="J6422" i="6"/>
  <c r="J6423" i="6"/>
  <c r="J6424" i="6"/>
  <c r="J6425" i="6"/>
  <c r="J6426" i="6"/>
  <c r="J6427" i="6"/>
  <c r="J6428" i="6"/>
  <c r="J6429" i="6"/>
  <c r="J6430" i="6"/>
  <c r="J6431" i="6"/>
  <c r="J6432" i="6"/>
  <c r="J6433" i="6"/>
  <c r="J6434" i="6"/>
  <c r="J6435" i="6"/>
  <c r="J6436" i="6"/>
  <c r="J6437" i="6"/>
  <c r="J6438" i="6"/>
  <c r="J6439" i="6"/>
  <c r="J6440" i="6"/>
  <c r="J6441" i="6"/>
  <c r="J6442" i="6"/>
  <c r="J6443" i="6"/>
  <c r="J6444" i="6"/>
  <c r="J6445" i="6"/>
  <c r="J6446" i="6"/>
  <c r="J6447" i="6"/>
  <c r="J6448" i="6"/>
  <c r="J6449" i="6"/>
  <c r="J6450" i="6"/>
  <c r="J6451" i="6"/>
  <c r="J6452" i="6"/>
  <c r="J6453" i="6"/>
  <c r="J6454" i="6"/>
  <c r="J6455" i="6"/>
  <c r="J6456" i="6"/>
  <c r="J6457" i="6"/>
  <c r="J6458" i="6"/>
  <c r="J6459" i="6"/>
  <c r="J6460" i="6"/>
  <c r="J6461" i="6"/>
  <c r="J6462" i="6"/>
  <c r="J6463" i="6"/>
  <c r="J6464" i="6"/>
  <c r="J6465" i="6"/>
  <c r="J6466" i="6"/>
  <c r="J6467" i="6"/>
  <c r="J6468" i="6"/>
  <c r="J6469" i="6"/>
  <c r="J6470" i="6"/>
  <c r="J6471" i="6"/>
  <c r="J6472" i="6"/>
  <c r="J6473" i="6"/>
  <c r="J6474" i="6"/>
  <c r="J6475" i="6"/>
  <c r="J6476" i="6"/>
  <c r="J6477" i="6"/>
  <c r="J6478" i="6"/>
  <c r="J6479" i="6"/>
  <c r="J6480" i="6"/>
  <c r="J6481" i="6"/>
  <c r="J6482" i="6"/>
  <c r="J6483" i="6"/>
  <c r="J6484" i="6"/>
  <c r="J6485" i="6"/>
  <c r="J6486" i="6"/>
  <c r="J6487" i="6"/>
  <c r="J6488" i="6"/>
  <c r="J6489" i="6"/>
  <c r="J6490" i="6"/>
  <c r="J6491" i="6"/>
  <c r="J6492" i="6"/>
  <c r="J6493" i="6"/>
  <c r="J6494" i="6"/>
  <c r="J6495" i="6"/>
  <c r="J6496" i="6"/>
  <c r="J6497" i="6"/>
  <c r="J6498" i="6"/>
  <c r="J6499" i="6"/>
  <c r="J6500" i="6"/>
  <c r="J6501" i="6"/>
  <c r="J6502" i="6"/>
  <c r="J6503" i="6"/>
  <c r="J6504" i="6"/>
  <c r="J6505" i="6"/>
  <c r="J6506" i="6"/>
  <c r="J6507" i="6"/>
  <c r="J6508" i="6"/>
  <c r="J6509" i="6"/>
  <c r="J6510" i="6"/>
  <c r="J6511" i="6"/>
  <c r="J6512" i="6"/>
  <c r="J6513" i="6"/>
  <c r="J6514" i="6"/>
  <c r="J6515" i="6"/>
  <c r="J6516" i="6"/>
  <c r="J6517" i="6"/>
  <c r="J6518" i="6"/>
  <c r="J6519" i="6"/>
  <c r="J6520" i="6"/>
  <c r="J6521" i="6"/>
  <c r="J6522" i="6"/>
  <c r="J6523" i="6"/>
  <c r="J6524" i="6"/>
  <c r="J6525" i="6"/>
  <c r="J6526" i="6"/>
  <c r="J6527" i="6"/>
  <c r="J6528" i="6"/>
  <c r="J6529" i="6"/>
  <c r="J6530" i="6"/>
  <c r="J6531" i="6"/>
  <c r="J54" i="19" l="1"/>
  <c r="J51" i="19"/>
  <c r="J6383" i="6"/>
  <c r="J6384" i="6"/>
  <c r="J6385" i="6"/>
  <c r="J6386" i="6"/>
  <c r="J6387" i="6"/>
  <c r="J6388" i="6"/>
  <c r="J6389" i="6"/>
  <c r="J6390" i="6"/>
  <c r="J6391" i="6"/>
  <c r="J6392" i="6"/>
  <c r="AK51" i="1"/>
  <c r="AL51" i="1"/>
  <c r="AM51" i="1"/>
  <c r="AN51" i="1"/>
  <c r="AO51" i="1"/>
  <c r="AP51" i="1"/>
  <c r="AQ51" i="1"/>
  <c r="AR51" i="1"/>
  <c r="AS51" i="1"/>
  <c r="AT51" i="1"/>
  <c r="AU51" i="1"/>
  <c r="AV51" i="1"/>
  <c r="AW51" i="1"/>
  <c r="AX51" i="1"/>
  <c r="AY51" i="1"/>
  <c r="AZ51" i="1"/>
  <c r="BA51" i="1"/>
  <c r="BB51" i="1"/>
  <c r="BC51" i="1"/>
  <c r="BD51" i="1"/>
  <c r="BE51" i="1"/>
  <c r="BF51" i="1"/>
  <c r="BG51" i="1"/>
  <c r="BH51" i="1"/>
  <c r="BI51" i="1"/>
  <c r="BJ51" i="1"/>
  <c r="BK51" i="1"/>
  <c r="BL51" i="1"/>
  <c r="BM51" i="1"/>
  <c r="BN51" i="1"/>
  <c r="BO51" i="1"/>
  <c r="BP51" i="1"/>
  <c r="BQ51" i="1"/>
  <c r="BR51" i="1"/>
  <c r="BS51" i="1"/>
  <c r="BT51" i="1"/>
  <c r="BU51" i="1"/>
  <c r="BV51" i="1"/>
  <c r="BW51" i="1"/>
  <c r="BX51" i="1"/>
  <c r="BY51" i="1"/>
  <c r="BZ51" i="1"/>
  <c r="CA51" i="1"/>
  <c r="CB51" i="1"/>
  <c r="CC51" i="1"/>
  <c r="CD51" i="1"/>
  <c r="CE51" i="1"/>
  <c r="CF51" i="1"/>
  <c r="CG51" i="1"/>
  <c r="CH51" i="1"/>
  <c r="CI51" i="1"/>
  <c r="CJ51" i="1"/>
  <c r="CK51" i="1"/>
  <c r="CL51" i="1"/>
  <c r="CM51" i="1"/>
  <c r="CN51" i="1"/>
  <c r="CO51" i="1"/>
  <c r="CP51" i="1"/>
  <c r="CQ51" i="1"/>
  <c r="AK52" i="1"/>
  <c r="AL52" i="1"/>
  <c r="AM52" i="1"/>
  <c r="AN52" i="1"/>
  <c r="AO52" i="1"/>
  <c r="AP52" i="1"/>
  <c r="AQ52" i="1"/>
  <c r="AR52" i="1"/>
  <c r="AS52" i="1"/>
  <c r="AT52" i="1"/>
  <c r="AU52" i="1"/>
  <c r="AV52" i="1"/>
  <c r="AW52" i="1"/>
  <c r="AX52" i="1"/>
  <c r="AY52" i="1"/>
  <c r="AZ52" i="1"/>
  <c r="BA52" i="1"/>
  <c r="BB52" i="1"/>
  <c r="BC52" i="1"/>
  <c r="BD52" i="1"/>
  <c r="BE52" i="1"/>
  <c r="BF52" i="1"/>
  <c r="BG52" i="1"/>
  <c r="BH52" i="1"/>
  <c r="BI52" i="1"/>
  <c r="BJ52" i="1"/>
  <c r="BK52" i="1"/>
  <c r="BL52" i="1"/>
  <c r="BM52" i="1"/>
  <c r="BN52" i="1"/>
  <c r="BO52" i="1"/>
  <c r="BP52" i="1"/>
  <c r="BQ52" i="1"/>
  <c r="BR52" i="1"/>
  <c r="BS52" i="1"/>
  <c r="BT52" i="1"/>
  <c r="BU52" i="1"/>
  <c r="BV52" i="1"/>
  <c r="BW52" i="1"/>
  <c r="BX52" i="1"/>
  <c r="BY52" i="1"/>
  <c r="BZ52" i="1"/>
  <c r="CA52" i="1"/>
  <c r="CB52" i="1"/>
  <c r="CC52" i="1"/>
  <c r="CD52" i="1"/>
  <c r="CE52" i="1"/>
  <c r="CF52" i="1"/>
  <c r="CG52" i="1"/>
  <c r="CH52" i="1"/>
  <c r="CI52" i="1"/>
  <c r="CJ52" i="1"/>
  <c r="CK52" i="1"/>
  <c r="CL52" i="1"/>
  <c r="CM52" i="1"/>
  <c r="CN52" i="1"/>
  <c r="CO52" i="1"/>
  <c r="CP52" i="1"/>
  <c r="CQ52" i="1"/>
  <c r="AK53" i="1"/>
  <c r="AL53" i="1"/>
  <c r="AM53" i="1"/>
  <c r="AN53" i="1"/>
  <c r="AO53" i="1"/>
  <c r="AP53" i="1"/>
  <c r="AQ53" i="1"/>
  <c r="AR53" i="1"/>
  <c r="AS53" i="1"/>
  <c r="AT53" i="1"/>
  <c r="AU53" i="1"/>
  <c r="AV53" i="1"/>
  <c r="AW53" i="1"/>
  <c r="AX53" i="1"/>
  <c r="AY53" i="1"/>
  <c r="AZ53" i="1"/>
  <c r="BA53" i="1"/>
  <c r="BB53" i="1"/>
  <c r="BC53" i="1"/>
  <c r="BD53" i="1"/>
  <c r="BE53" i="1"/>
  <c r="BF53" i="1"/>
  <c r="BG53" i="1"/>
  <c r="BH53" i="1"/>
  <c r="BI53" i="1"/>
  <c r="BJ53" i="1"/>
  <c r="BK53" i="1"/>
  <c r="BL53" i="1"/>
  <c r="BM53" i="1"/>
  <c r="BN53" i="1"/>
  <c r="BO53" i="1"/>
  <c r="BP53" i="1"/>
  <c r="BQ53" i="1"/>
  <c r="BR53" i="1"/>
  <c r="BS53" i="1"/>
  <c r="BT53" i="1"/>
  <c r="BU53" i="1"/>
  <c r="BV53" i="1"/>
  <c r="BW53" i="1"/>
  <c r="BX53" i="1"/>
  <c r="BY53" i="1"/>
  <c r="BZ53" i="1"/>
  <c r="CA53" i="1"/>
  <c r="CB53" i="1"/>
  <c r="CC53" i="1"/>
  <c r="CD53" i="1"/>
  <c r="CE53" i="1"/>
  <c r="CF53" i="1"/>
  <c r="CG53" i="1"/>
  <c r="CH53" i="1"/>
  <c r="CI53" i="1"/>
  <c r="CJ53" i="1"/>
  <c r="CK53" i="1"/>
  <c r="CL53" i="1"/>
  <c r="CM53" i="1"/>
  <c r="CN53" i="1"/>
  <c r="CO53" i="1"/>
  <c r="CP53" i="1"/>
  <c r="CQ53" i="1"/>
  <c r="AK54" i="1"/>
  <c r="AL54" i="1"/>
  <c r="AM54" i="1"/>
  <c r="AN54" i="1"/>
  <c r="AO54" i="1"/>
  <c r="AP54" i="1"/>
  <c r="AQ54" i="1"/>
  <c r="AR54" i="1"/>
  <c r="AS54" i="1"/>
  <c r="AT54" i="1"/>
  <c r="AU54" i="1"/>
  <c r="AV54" i="1"/>
  <c r="AW54" i="1"/>
  <c r="AX54" i="1"/>
  <c r="AY54" i="1"/>
  <c r="AZ54" i="1"/>
  <c r="BA54" i="1"/>
  <c r="BB54" i="1"/>
  <c r="BC54" i="1"/>
  <c r="BD54" i="1"/>
  <c r="BE54" i="1"/>
  <c r="BF54" i="1"/>
  <c r="BG54" i="1"/>
  <c r="BH54" i="1"/>
  <c r="BI54" i="1"/>
  <c r="BJ54" i="1"/>
  <c r="BK54" i="1"/>
  <c r="BL54" i="1"/>
  <c r="BM54" i="1"/>
  <c r="BN54" i="1"/>
  <c r="BO54" i="1"/>
  <c r="BP54" i="1"/>
  <c r="BQ54" i="1"/>
  <c r="BR54" i="1"/>
  <c r="BS54" i="1"/>
  <c r="BT54" i="1"/>
  <c r="BU54" i="1"/>
  <c r="BV54" i="1"/>
  <c r="BW54" i="1"/>
  <c r="BX54" i="1"/>
  <c r="BY54" i="1"/>
  <c r="BZ54" i="1"/>
  <c r="CA54" i="1"/>
  <c r="CB54" i="1"/>
  <c r="CC54" i="1"/>
  <c r="CD54" i="1"/>
  <c r="CE54" i="1"/>
  <c r="CF54" i="1"/>
  <c r="CG54" i="1"/>
  <c r="CH54" i="1"/>
  <c r="CI54" i="1"/>
  <c r="CJ54" i="1"/>
  <c r="CK54" i="1"/>
  <c r="CL54" i="1"/>
  <c r="CM54" i="1"/>
  <c r="CN54" i="1"/>
  <c r="CO54" i="1"/>
  <c r="CP54" i="1"/>
  <c r="CQ54" i="1"/>
  <c r="AK55" i="1"/>
  <c r="AL55" i="1"/>
  <c r="AM55" i="1"/>
  <c r="AN55" i="1"/>
  <c r="AO55" i="1"/>
  <c r="AP55" i="1"/>
  <c r="AQ55" i="1"/>
  <c r="AR55" i="1"/>
  <c r="AS55" i="1"/>
  <c r="AT55" i="1"/>
  <c r="AU55" i="1"/>
  <c r="AV55" i="1"/>
  <c r="AW55" i="1"/>
  <c r="AX55" i="1"/>
  <c r="AY55" i="1"/>
  <c r="AZ55" i="1"/>
  <c r="BA55" i="1"/>
  <c r="BB55" i="1"/>
  <c r="BC55" i="1"/>
  <c r="BD55" i="1"/>
  <c r="BE55" i="1"/>
  <c r="BF55" i="1"/>
  <c r="BG55" i="1"/>
  <c r="BH55" i="1"/>
  <c r="BI55" i="1"/>
  <c r="BJ55" i="1"/>
  <c r="BK55" i="1"/>
  <c r="BL55" i="1"/>
  <c r="BM55" i="1"/>
  <c r="BN55" i="1"/>
  <c r="BO55" i="1"/>
  <c r="BP55" i="1"/>
  <c r="BQ55" i="1"/>
  <c r="BR55" i="1"/>
  <c r="BS55" i="1"/>
  <c r="BT55" i="1"/>
  <c r="BU55" i="1"/>
  <c r="BV55" i="1"/>
  <c r="BW55" i="1"/>
  <c r="BX55" i="1"/>
  <c r="BY55" i="1"/>
  <c r="BZ55" i="1"/>
  <c r="CA55" i="1"/>
  <c r="CB55" i="1"/>
  <c r="CC55" i="1"/>
  <c r="CD55" i="1"/>
  <c r="CE55" i="1"/>
  <c r="CF55" i="1"/>
  <c r="CG55" i="1"/>
  <c r="CH55" i="1"/>
  <c r="CI55" i="1"/>
  <c r="CJ55" i="1"/>
  <c r="CK55" i="1"/>
  <c r="CL55" i="1"/>
  <c r="CM55" i="1"/>
  <c r="CN55" i="1"/>
  <c r="CO55" i="1"/>
  <c r="CP55" i="1"/>
  <c r="CQ55" i="1"/>
  <c r="AK56" i="1"/>
  <c r="AL56" i="1"/>
  <c r="AM56" i="1"/>
  <c r="AN56" i="1"/>
  <c r="AO56" i="1"/>
  <c r="AP56" i="1"/>
  <c r="AQ56" i="1"/>
  <c r="AR56" i="1"/>
  <c r="AS56" i="1"/>
  <c r="AT56" i="1"/>
  <c r="AU56" i="1"/>
  <c r="AV56" i="1"/>
  <c r="AW56" i="1"/>
  <c r="AX56" i="1"/>
  <c r="AY56" i="1"/>
  <c r="AZ56" i="1"/>
  <c r="BA56" i="1"/>
  <c r="BB56" i="1"/>
  <c r="BC56" i="1"/>
  <c r="BD56" i="1"/>
  <c r="BE56" i="1"/>
  <c r="BF56" i="1"/>
  <c r="BG56" i="1"/>
  <c r="BH56" i="1"/>
  <c r="BI56" i="1"/>
  <c r="BJ56" i="1"/>
  <c r="BK56" i="1"/>
  <c r="BL56" i="1"/>
  <c r="BM56" i="1"/>
  <c r="BN56" i="1"/>
  <c r="BO56" i="1"/>
  <c r="BP56" i="1"/>
  <c r="BQ56" i="1"/>
  <c r="BR56" i="1"/>
  <c r="BS56" i="1"/>
  <c r="BT56" i="1"/>
  <c r="BU56" i="1"/>
  <c r="BV56" i="1"/>
  <c r="BW56" i="1"/>
  <c r="BX56" i="1"/>
  <c r="BY56" i="1"/>
  <c r="BZ56" i="1"/>
  <c r="CA56" i="1"/>
  <c r="CB56" i="1"/>
  <c r="CC56" i="1"/>
  <c r="CD56" i="1"/>
  <c r="CE56" i="1"/>
  <c r="CF56" i="1"/>
  <c r="CG56" i="1"/>
  <c r="CH56" i="1"/>
  <c r="CI56" i="1"/>
  <c r="CJ56" i="1"/>
  <c r="CK56" i="1"/>
  <c r="CL56" i="1"/>
  <c r="CM56" i="1"/>
  <c r="CN56" i="1"/>
  <c r="CO56" i="1"/>
  <c r="CP56" i="1"/>
  <c r="CQ56" i="1"/>
  <c r="BD15" i="1"/>
  <c r="BD16" i="1"/>
  <c r="BD17" i="1"/>
  <c r="BD18" i="1"/>
  <c r="BD19" i="1"/>
  <c r="BD20" i="1"/>
  <c r="BD21" i="1"/>
  <c r="BD22" i="1"/>
  <c r="BD23" i="1"/>
  <c r="BD24" i="1"/>
  <c r="BD25" i="1"/>
  <c r="BD26" i="1"/>
  <c r="BD27" i="1"/>
  <c r="BD28" i="1"/>
  <c r="BD29" i="1"/>
  <c r="BD30" i="1"/>
  <c r="BD31" i="1"/>
  <c r="BD32" i="1"/>
  <c r="BD33" i="1"/>
  <c r="BD34" i="1"/>
  <c r="BD35" i="1"/>
  <c r="BD36" i="1"/>
  <c r="BD37" i="1"/>
  <c r="BD38" i="1"/>
  <c r="BD39" i="1"/>
  <c r="BD40" i="1"/>
  <c r="BD41" i="1"/>
  <c r="BD42" i="1"/>
  <c r="BD43" i="1"/>
  <c r="BD44" i="1"/>
  <c r="BD45" i="1"/>
  <c r="BD46" i="1"/>
  <c r="BD47" i="1"/>
  <c r="BD48" i="1"/>
  <c r="BD49" i="1"/>
  <c r="BD50" i="1"/>
  <c r="BD14" i="1"/>
  <c r="BD130" i="1"/>
  <c r="AZ130" i="1"/>
  <c r="BD131" i="1"/>
  <c r="BD163" i="1"/>
  <c r="BD132" i="1"/>
  <c r="BD133" i="1"/>
  <c r="BD134" i="1"/>
  <c r="BD135" i="1"/>
  <c r="BD136" i="1"/>
  <c r="BD137" i="1"/>
  <c r="BD138" i="1"/>
  <c r="BD139" i="1"/>
  <c r="BD140" i="1"/>
  <c r="BD141" i="1"/>
  <c r="BD142" i="1"/>
  <c r="BD143" i="1"/>
  <c r="BD144" i="1"/>
  <c r="BD145" i="1"/>
  <c r="BD146" i="1"/>
  <c r="BD147" i="1"/>
  <c r="BD148" i="1"/>
  <c r="BD149" i="1"/>
  <c r="BD150" i="1"/>
  <c r="BD151" i="1"/>
  <c r="BD152" i="1"/>
  <c r="BD153" i="1"/>
  <c r="BD154" i="1"/>
  <c r="BD155" i="1"/>
  <c r="BD156" i="1"/>
  <c r="BD157" i="1"/>
  <c r="BD158" i="1"/>
  <c r="BD159" i="1"/>
  <c r="BD160" i="1"/>
  <c r="BD161" i="1"/>
  <c r="BD162" i="1"/>
  <c r="BD164" i="1"/>
  <c r="BD165" i="1"/>
  <c r="BD166" i="1"/>
  <c r="BD167" i="1"/>
  <c r="BD168" i="1"/>
  <c r="BD169" i="1"/>
  <c r="BD170" i="1"/>
  <c r="BD171" i="1"/>
  <c r="BD172" i="1"/>
  <c r="BD173" i="1"/>
  <c r="BD174" i="1"/>
  <c r="BE130" i="1"/>
  <c r="AK173" i="1"/>
  <c r="AL173" i="1"/>
  <c r="AM173" i="1"/>
  <c r="AN173" i="1"/>
  <c r="AO173" i="1"/>
  <c r="AP173" i="1"/>
  <c r="AQ173" i="1"/>
  <c r="AR173" i="1"/>
  <c r="AS173" i="1"/>
  <c r="AT173" i="1"/>
  <c r="AU173" i="1"/>
  <c r="AV173" i="1"/>
  <c r="AW173" i="1"/>
  <c r="AX173" i="1"/>
  <c r="AY173" i="1"/>
  <c r="AZ173" i="1"/>
  <c r="BA173" i="1"/>
  <c r="BB173" i="1"/>
  <c r="BC173" i="1"/>
  <c r="BE173" i="1"/>
  <c r="BF173" i="1"/>
  <c r="BG173" i="1"/>
  <c r="BH173" i="1"/>
  <c r="BI173" i="1"/>
  <c r="BJ173" i="1"/>
  <c r="BK173" i="1"/>
  <c r="BL173" i="1"/>
  <c r="BM173" i="1"/>
  <c r="BN173" i="1"/>
  <c r="BO173" i="1"/>
  <c r="BP173" i="1"/>
  <c r="BQ173" i="1"/>
  <c r="BR173" i="1"/>
  <c r="BS173" i="1"/>
  <c r="BT173" i="1"/>
  <c r="BU173" i="1"/>
  <c r="BV173" i="1"/>
  <c r="BW173" i="1"/>
  <c r="BX173" i="1"/>
  <c r="BY173" i="1"/>
  <c r="BZ173" i="1"/>
  <c r="CA173" i="1"/>
  <c r="CB173" i="1"/>
  <c r="CC173" i="1"/>
  <c r="CD173" i="1"/>
  <c r="CE173" i="1"/>
  <c r="CF173" i="1"/>
  <c r="CG173" i="1"/>
  <c r="CH173" i="1"/>
  <c r="CI173" i="1"/>
  <c r="CJ173" i="1"/>
  <c r="CK173" i="1"/>
  <c r="CL173" i="1"/>
  <c r="CM173" i="1"/>
  <c r="CN173" i="1"/>
  <c r="CO173" i="1"/>
  <c r="CP173" i="1"/>
  <c r="CQ173" i="1"/>
  <c r="AK174" i="1"/>
  <c r="AL174" i="1"/>
  <c r="AM174" i="1"/>
  <c r="AN174" i="1"/>
  <c r="AO174" i="1"/>
  <c r="AP174" i="1"/>
  <c r="AQ174" i="1"/>
  <c r="AR174" i="1"/>
  <c r="AS174" i="1"/>
  <c r="AT174" i="1"/>
  <c r="AU174" i="1"/>
  <c r="AV174" i="1"/>
  <c r="AW174" i="1"/>
  <c r="AX174" i="1"/>
  <c r="AY174" i="1"/>
  <c r="AZ174" i="1"/>
  <c r="BA174" i="1"/>
  <c r="BB174" i="1"/>
  <c r="BC174" i="1"/>
  <c r="BE174" i="1"/>
  <c r="BF174" i="1"/>
  <c r="BG174" i="1"/>
  <c r="BH174" i="1"/>
  <c r="BI174" i="1"/>
  <c r="BJ174" i="1"/>
  <c r="BK174" i="1"/>
  <c r="BL174" i="1"/>
  <c r="BM174" i="1"/>
  <c r="BN174" i="1"/>
  <c r="BO174" i="1"/>
  <c r="BP174" i="1"/>
  <c r="BQ174" i="1"/>
  <c r="BR174" i="1"/>
  <c r="BS174" i="1"/>
  <c r="BT174" i="1"/>
  <c r="BU174" i="1"/>
  <c r="BV174" i="1"/>
  <c r="BW174" i="1"/>
  <c r="BX174" i="1"/>
  <c r="BY174" i="1"/>
  <c r="BZ174" i="1"/>
  <c r="CA174" i="1"/>
  <c r="CB174" i="1"/>
  <c r="CC174" i="1"/>
  <c r="CD174" i="1"/>
  <c r="CE174" i="1"/>
  <c r="CF174" i="1"/>
  <c r="CG174" i="1"/>
  <c r="CH174" i="1"/>
  <c r="CI174" i="1"/>
  <c r="CJ174" i="1"/>
  <c r="CK174" i="1"/>
  <c r="CL174" i="1"/>
  <c r="CM174" i="1"/>
  <c r="CN174" i="1"/>
  <c r="CO174" i="1"/>
  <c r="CP174" i="1"/>
  <c r="CQ174" i="1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5" i="3"/>
  <c r="I346" i="3"/>
  <c r="I347" i="3"/>
  <c r="I348" i="3"/>
  <c r="I349" i="3"/>
  <c r="I350" i="3"/>
  <c r="I351" i="3"/>
  <c r="I352" i="3"/>
  <c r="I138" i="3"/>
  <c r="I139" i="3"/>
  <c r="I140" i="3"/>
  <c r="I141" i="3"/>
  <c r="F350" i="3"/>
  <c r="F340" i="3"/>
  <c r="J6237" i="6"/>
  <c r="J6238" i="6"/>
  <c r="J6239" i="6"/>
  <c r="J6240" i="6"/>
  <c r="J6241" i="6"/>
  <c r="J6242" i="6"/>
  <c r="J6243" i="6"/>
  <c r="J6244" i="6"/>
  <c r="J6245" i="6"/>
  <c r="J6246" i="6"/>
  <c r="J6247" i="6"/>
  <c r="J6248" i="6"/>
  <c r="J6249" i="6"/>
  <c r="J6250" i="6"/>
  <c r="J6251" i="6"/>
  <c r="J6252" i="6"/>
  <c r="J6253" i="6"/>
  <c r="J6254" i="6"/>
  <c r="J6255" i="6"/>
  <c r="J6256" i="6"/>
  <c r="J6257" i="6"/>
  <c r="J6258" i="6"/>
  <c r="J6259" i="6"/>
  <c r="J6260" i="6"/>
  <c r="J6261" i="6"/>
  <c r="J6262" i="6"/>
  <c r="J6263" i="6"/>
  <c r="J6264" i="6"/>
  <c r="J6265" i="6"/>
  <c r="J6266" i="6"/>
  <c r="J6267" i="6"/>
  <c r="J6268" i="6"/>
  <c r="J6269" i="6"/>
  <c r="J6270" i="6"/>
  <c r="J6271" i="6"/>
  <c r="J6272" i="6"/>
  <c r="J6273" i="6"/>
  <c r="J6274" i="6"/>
  <c r="J6275" i="6"/>
  <c r="J6276" i="6"/>
  <c r="J6277" i="6"/>
  <c r="J6278" i="6"/>
  <c r="J6279" i="6"/>
  <c r="J6280" i="6"/>
  <c r="J6281" i="6"/>
  <c r="J6282" i="6"/>
  <c r="J6283" i="6"/>
  <c r="J6284" i="6"/>
  <c r="J6285" i="6"/>
  <c r="J6286" i="6"/>
  <c r="J6287" i="6"/>
  <c r="J6288" i="6"/>
  <c r="J6289" i="6"/>
  <c r="J6290" i="6"/>
  <c r="J6291" i="6"/>
  <c r="J6292" i="6"/>
  <c r="J6293" i="6"/>
  <c r="J6294" i="6"/>
  <c r="J6295" i="6"/>
  <c r="J6296" i="6"/>
  <c r="J6297" i="6"/>
  <c r="J6298" i="6"/>
  <c r="J6299" i="6"/>
  <c r="J6300" i="6"/>
  <c r="J6301" i="6"/>
  <c r="J6302" i="6"/>
  <c r="J6303" i="6"/>
  <c r="J6304" i="6"/>
  <c r="J6305" i="6"/>
  <c r="J6306" i="6"/>
  <c r="J6307" i="6"/>
  <c r="J6308" i="6"/>
  <c r="J6309" i="6"/>
  <c r="J6310" i="6"/>
  <c r="J6311" i="6"/>
  <c r="J6312" i="6"/>
  <c r="J6313" i="6"/>
  <c r="J6314" i="6"/>
  <c r="J6315" i="6"/>
  <c r="J6316" i="6"/>
  <c r="J6317" i="6"/>
  <c r="J6318" i="6"/>
  <c r="J6319" i="6"/>
  <c r="J6320" i="6"/>
  <c r="J6321" i="6"/>
  <c r="J6322" i="6"/>
  <c r="J6323" i="6"/>
  <c r="J6324" i="6"/>
  <c r="J6325" i="6"/>
  <c r="J6326" i="6"/>
  <c r="J6327" i="6"/>
  <c r="J6328" i="6"/>
  <c r="J6329" i="6"/>
  <c r="J6330" i="6"/>
  <c r="J6331" i="6"/>
  <c r="J6332" i="6"/>
  <c r="J6333" i="6"/>
  <c r="J6334" i="6"/>
  <c r="J6335" i="6"/>
  <c r="J6336" i="6"/>
  <c r="J6337" i="6"/>
  <c r="J6338" i="6"/>
  <c r="J6339" i="6"/>
  <c r="J6340" i="6"/>
  <c r="J6341" i="6"/>
  <c r="J6342" i="6"/>
  <c r="J6343" i="6"/>
  <c r="J6344" i="6"/>
  <c r="J6345" i="6"/>
  <c r="J6346" i="6"/>
  <c r="J6347" i="6"/>
  <c r="J6348" i="6"/>
  <c r="J6349" i="6"/>
  <c r="J6350" i="6"/>
  <c r="J6351" i="6"/>
  <c r="J6352" i="6"/>
  <c r="J6353" i="6"/>
  <c r="J6354" i="6"/>
  <c r="J6355" i="6"/>
  <c r="J6356" i="6"/>
  <c r="J6357" i="6"/>
  <c r="J6358" i="6"/>
  <c r="J6359" i="6"/>
  <c r="J6360" i="6"/>
  <c r="J6361" i="6"/>
  <c r="J6362" i="6"/>
  <c r="J6363" i="6"/>
  <c r="J6364" i="6"/>
  <c r="J6365" i="6"/>
  <c r="J6366" i="6"/>
  <c r="J6367" i="6"/>
  <c r="J6368" i="6"/>
  <c r="J6369" i="6"/>
  <c r="J6370" i="6"/>
  <c r="J6371" i="6"/>
  <c r="J6372" i="6"/>
  <c r="J6373" i="6"/>
  <c r="J6374" i="6"/>
  <c r="J6375" i="6"/>
  <c r="J6376" i="6"/>
  <c r="J6377" i="6"/>
  <c r="J6378" i="6"/>
  <c r="J6379" i="6"/>
  <c r="J6380" i="6"/>
  <c r="J6381" i="6"/>
  <c r="J6382" i="6"/>
  <c r="BD175" i="1" l="1"/>
  <c r="CR54" i="1"/>
  <c r="CR52" i="1"/>
  <c r="CR55" i="1"/>
  <c r="CR53" i="1"/>
  <c r="CR56" i="1"/>
  <c r="CR51" i="1"/>
  <c r="CR174" i="1"/>
  <c r="CR173" i="1"/>
  <c r="F174" i="1"/>
  <c r="C47" i="22"/>
  <c r="F23" i="22"/>
  <c r="F3" i="22"/>
  <c r="F4" i="22"/>
  <c r="F5" i="22"/>
  <c r="F6" i="22"/>
  <c r="F7" i="22"/>
  <c r="F8" i="22"/>
  <c r="F9" i="22"/>
  <c r="F10" i="22"/>
  <c r="F11" i="22"/>
  <c r="F12" i="22"/>
  <c r="F13" i="22"/>
  <c r="F14" i="22"/>
  <c r="F15" i="22"/>
  <c r="F16" i="22"/>
  <c r="F17" i="22"/>
  <c r="F18" i="22"/>
  <c r="F19" i="22"/>
  <c r="F20" i="22"/>
  <c r="F21" i="22"/>
  <c r="F22" i="22"/>
  <c r="F24" i="22"/>
  <c r="F25" i="22"/>
  <c r="F26" i="22"/>
  <c r="F27" i="22"/>
  <c r="F28" i="22"/>
  <c r="F29" i="22"/>
  <c r="F30" i="22"/>
  <c r="F31" i="22"/>
  <c r="F32" i="22"/>
  <c r="F33" i="22"/>
  <c r="F34" i="22"/>
  <c r="F35" i="22"/>
  <c r="F36" i="22"/>
  <c r="F37" i="22"/>
  <c r="F38" i="22"/>
  <c r="F39" i="22"/>
  <c r="F40" i="22"/>
  <c r="F41" i="22"/>
  <c r="F42" i="22"/>
  <c r="F43" i="22"/>
  <c r="F44" i="22"/>
  <c r="F2" i="22"/>
  <c r="J6044" i="6"/>
  <c r="J6045" i="6"/>
  <c r="J6046" i="6"/>
  <c r="J6047" i="6"/>
  <c r="J6048" i="6"/>
  <c r="J6049" i="6"/>
  <c r="J6050" i="6"/>
  <c r="J6051" i="6"/>
  <c r="J6052" i="6"/>
  <c r="J6053" i="6"/>
  <c r="J6054" i="6"/>
  <c r="J6055" i="6"/>
  <c r="J6056" i="6"/>
  <c r="J6057" i="6"/>
  <c r="J6058" i="6"/>
  <c r="J6059" i="6"/>
  <c r="J6060" i="6"/>
  <c r="J6061" i="6"/>
  <c r="J6062" i="6"/>
  <c r="J6063" i="6"/>
  <c r="J6064" i="6"/>
  <c r="J6065" i="6"/>
  <c r="J6066" i="6"/>
  <c r="J6067" i="6"/>
  <c r="J6068" i="6"/>
  <c r="J6069" i="6"/>
  <c r="J6070" i="6"/>
  <c r="J6071" i="6"/>
  <c r="J6072" i="6"/>
  <c r="J6073" i="6"/>
  <c r="J6074" i="6"/>
  <c r="J6075" i="6"/>
  <c r="J6076" i="6"/>
  <c r="J6077" i="6"/>
  <c r="J6078" i="6"/>
  <c r="J6079" i="6"/>
  <c r="J6080" i="6"/>
  <c r="J6081" i="6"/>
  <c r="J6082" i="6"/>
  <c r="J6083" i="6"/>
  <c r="J6084" i="6"/>
  <c r="J6085" i="6"/>
  <c r="J6086" i="6"/>
  <c r="J6087" i="6"/>
  <c r="J6088" i="6"/>
  <c r="J6089" i="6"/>
  <c r="J6090" i="6"/>
  <c r="J6091" i="6"/>
  <c r="J6092" i="6"/>
  <c r="J6093" i="6"/>
  <c r="J6094" i="6"/>
  <c r="J6095" i="6"/>
  <c r="J6096" i="6"/>
  <c r="J6097" i="6"/>
  <c r="J6098" i="6"/>
  <c r="J6099" i="6"/>
  <c r="J6100" i="6"/>
  <c r="J6101" i="6"/>
  <c r="J6102" i="6"/>
  <c r="J6103" i="6"/>
  <c r="J6104" i="6"/>
  <c r="J6105" i="6"/>
  <c r="J6106" i="6"/>
  <c r="J6107" i="6"/>
  <c r="J6108" i="6"/>
  <c r="J6109" i="6"/>
  <c r="J6110" i="6"/>
  <c r="J6111" i="6"/>
  <c r="J6112" i="6"/>
  <c r="J6113" i="6"/>
  <c r="J6114" i="6"/>
  <c r="J6115" i="6"/>
  <c r="J6116" i="6"/>
  <c r="J6117" i="6"/>
  <c r="J6118" i="6"/>
  <c r="J6119" i="6"/>
  <c r="J6120" i="6"/>
  <c r="J6121" i="6"/>
  <c r="J6122" i="6"/>
  <c r="J6123" i="6"/>
  <c r="J6124" i="6"/>
  <c r="J6125" i="6"/>
  <c r="J6126" i="6"/>
  <c r="J6127" i="6"/>
  <c r="J6128" i="6"/>
  <c r="J6129" i="6"/>
  <c r="J6130" i="6"/>
  <c r="J6131" i="6"/>
  <c r="J6132" i="6"/>
  <c r="J6133" i="6"/>
  <c r="J6134" i="6"/>
  <c r="J6135" i="6"/>
  <c r="J6136" i="6"/>
  <c r="J6137" i="6"/>
  <c r="J6138" i="6"/>
  <c r="J6139" i="6"/>
  <c r="J6140" i="6"/>
  <c r="J6141" i="6"/>
  <c r="J6142" i="6"/>
  <c r="J6143" i="6"/>
  <c r="J6144" i="6"/>
  <c r="J6145" i="6"/>
  <c r="J6146" i="6"/>
  <c r="J6147" i="6"/>
  <c r="J6148" i="6"/>
  <c r="J6149" i="6"/>
  <c r="J6150" i="6"/>
  <c r="J6151" i="6"/>
  <c r="J6152" i="6"/>
  <c r="J6153" i="6"/>
  <c r="J6154" i="6"/>
  <c r="J6155" i="6"/>
  <c r="J6156" i="6"/>
  <c r="J6157" i="6"/>
  <c r="J6158" i="6"/>
  <c r="J6159" i="6"/>
  <c r="J6160" i="6"/>
  <c r="J6161" i="6"/>
  <c r="J6162" i="6"/>
  <c r="J6163" i="6"/>
  <c r="J6164" i="6"/>
  <c r="J6165" i="6"/>
  <c r="J6166" i="6"/>
  <c r="J6167" i="6"/>
  <c r="J6168" i="6"/>
  <c r="J6169" i="6"/>
  <c r="J6170" i="6"/>
  <c r="J6171" i="6"/>
  <c r="J6172" i="6"/>
  <c r="J6173" i="6"/>
  <c r="J6174" i="6"/>
  <c r="J6175" i="6"/>
  <c r="J6176" i="6"/>
  <c r="J6177" i="6"/>
  <c r="J6178" i="6"/>
  <c r="J6179" i="6"/>
  <c r="J6180" i="6"/>
  <c r="J6181" i="6"/>
  <c r="J6182" i="6"/>
  <c r="J6183" i="6"/>
  <c r="J6184" i="6"/>
  <c r="J6185" i="6"/>
  <c r="J6186" i="6"/>
  <c r="J6187" i="6"/>
  <c r="J6188" i="6"/>
  <c r="J6189" i="6"/>
  <c r="J6190" i="6"/>
  <c r="J6191" i="6"/>
  <c r="J6192" i="6"/>
  <c r="J6193" i="6"/>
  <c r="J6194" i="6"/>
  <c r="J6195" i="6"/>
  <c r="J6196" i="6"/>
  <c r="J6197" i="6"/>
  <c r="J6198" i="6"/>
  <c r="J6199" i="6"/>
  <c r="J6200" i="6"/>
  <c r="J6201" i="6"/>
  <c r="J6202" i="6"/>
  <c r="J6203" i="6"/>
  <c r="J6204" i="6"/>
  <c r="J6205" i="6"/>
  <c r="J6206" i="6"/>
  <c r="J6207" i="6"/>
  <c r="J6208" i="6"/>
  <c r="J6209" i="6"/>
  <c r="J6210" i="6"/>
  <c r="J6211" i="6"/>
  <c r="J6212" i="6"/>
  <c r="J6213" i="6"/>
  <c r="J6214" i="6"/>
  <c r="J6215" i="6"/>
  <c r="J6216" i="6"/>
  <c r="J6217" i="6"/>
  <c r="J6218" i="6"/>
  <c r="J6219" i="6"/>
  <c r="J6220" i="6"/>
  <c r="J6221" i="6"/>
  <c r="J6222" i="6"/>
  <c r="J6223" i="6"/>
  <c r="J6224" i="6"/>
  <c r="J6225" i="6"/>
  <c r="J6226" i="6"/>
  <c r="J6227" i="6"/>
  <c r="J6228" i="6"/>
  <c r="J6229" i="6"/>
  <c r="J6230" i="6"/>
  <c r="J6231" i="6"/>
  <c r="J6232" i="6"/>
  <c r="J6233" i="6"/>
  <c r="J6234" i="6"/>
  <c r="J6235" i="6"/>
  <c r="J6236" i="6"/>
  <c r="E173" i="1"/>
  <c r="F173" i="1" s="1"/>
  <c r="F47" i="22" l="1"/>
  <c r="F354" i="4"/>
  <c r="F348" i="4"/>
  <c r="F349" i="4"/>
  <c r="F350" i="4"/>
  <c r="F351" i="4"/>
  <c r="F352" i="4"/>
  <c r="F353" i="4"/>
  <c r="F343" i="4"/>
  <c r="F344" i="4"/>
  <c r="F345" i="4"/>
  <c r="F346" i="4"/>
  <c r="F347" i="4"/>
  <c r="J6016" i="6"/>
  <c r="J6017" i="6"/>
  <c r="J6018" i="6"/>
  <c r="J6019" i="6"/>
  <c r="J6020" i="6"/>
  <c r="J6021" i="6"/>
  <c r="J6022" i="6"/>
  <c r="J6023" i="6"/>
  <c r="J6024" i="6"/>
  <c r="J6025" i="6"/>
  <c r="J6026" i="6"/>
  <c r="J6027" i="6"/>
  <c r="J6028" i="6"/>
  <c r="J6029" i="6"/>
  <c r="J6030" i="6"/>
  <c r="J6031" i="6"/>
  <c r="J6032" i="6"/>
  <c r="J6033" i="6"/>
  <c r="J6034" i="6"/>
  <c r="J6035" i="6"/>
  <c r="J6036" i="6"/>
  <c r="J6037" i="6"/>
  <c r="J6038" i="6"/>
  <c r="J6039" i="6"/>
  <c r="J6040" i="6"/>
  <c r="J6041" i="6"/>
  <c r="J6042" i="6"/>
  <c r="J6043" i="6"/>
  <c r="J5872" i="6"/>
  <c r="J5873" i="6"/>
  <c r="J5874" i="6"/>
  <c r="J5875" i="6"/>
  <c r="J5876" i="6"/>
  <c r="J5877" i="6"/>
  <c r="J5878" i="6"/>
  <c r="J5879" i="6"/>
  <c r="J5880" i="6"/>
  <c r="J5881" i="6"/>
  <c r="J5882" i="6"/>
  <c r="J5883" i="6"/>
  <c r="J5884" i="6"/>
  <c r="J5885" i="6"/>
  <c r="J5886" i="6"/>
  <c r="J5887" i="6"/>
  <c r="J5888" i="6"/>
  <c r="J5889" i="6"/>
  <c r="J5890" i="6"/>
  <c r="J5891" i="6"/>
  <c r="J5892" i="6"/>
  <c r="J5893" i="6"/>
  <c r="J5894" i="6"/>
  <c r="J5895" i="6"/>
  <c r="J5896" i="6"/>
  <c r="J5897" i="6"/>
  <c r="J5898" i="6"/>
  <c r="J5899" i="6"/>
  <c r="J5900" i="6"/>
  <c r="J5901" i="6"/>
  <c r="J5902" i="6"/>
  <c r="J5903" i="6"/>
  <c r="J5904" i="6"/>
  <c r="J5905" i="6"/>
  <c r="J5906" i="6"/>
  <c r="J5907" i="6"/>
  <c r="J5908" i="6"/>
  <c r="J5909" i="6"/>
  <c r="J5910" i="6"/>
  <c r="J5911" i="6"/>
  <c r="J5912" i="6"/>
  <c r="J5913" i="6"/>
  <c r="J5914" i="6"/>
  <c r="J5915" i="6"/>
  <c r="J5916" i="6"/>
  <c r="J5917" i="6"/>
  <c r="J5918" i="6"/>
  <c r="J5919" i="6"/>
  <c r="J5920" i="6"/>
  <c r="J5921" i="6"/>
  <c r="J5922" i="6"/>
  <c r="J5923" i="6"/>
  <c r="J5924" i="6"/>
  <c r="J5925" i="6"/>
  <c r="J5926" i="6"/>
  <c r="J5927" i="6"/>
  <c r="J5928" i="6"/>
  <c r="J5929" i="6"/>
  <c r="J5930" i="6"/>
  <c r="J5931" i="6"/>
  <c r="J5932" i="6"/>
  <c r="J5933" i="6"/>
  <c r="J5934" i="6"/>
  <c r="J5935" i="6"/>
  <c r="J5936" i="6"/>
  <c r="J5937" i="6"/>
  <c r="J5938" i="6"/>
  <c r="J5939" i="6"/>
  <c r="J5940" i="6"/>
  <c r="J5941" i="6"/>
  <c r="J5942" i="6"/>
  <c r="J5943" i="6"/>
  <c r="J5944" i="6"/>
  <c r="J5945" i="6"/>
  <c r="J5946" i="6"/>
  <c r="J5947" i="6"/>
  <c r="J5948" i="6"/>
  <c r="J5949" i="6"/>
  <c r="J5950" i="6"/>
  <c r="J5951" i="6"/>
  <c r="J5952" i="6"/>
  <c r="J5953" i="6"/>
  <c r="J5954" i="6"/>
  <c r="J5955" i="6"/>
  <c r="J5956" i="6"/>
  <c r="J5957" i="6"/>
  <c r="J5958" i="6"/>
  <c r="J5959" i="6"/>
  <c r="J5960" i="6"/>
  <c r="J5961" i="6"/>
  <c r="J5962" i="6"/>
  <c r="J5963" i="6"/>
  <c r="J5964" i="6"/>
  <c r="J5965" i="6"/>
  <c r="J5966" i="6"/>
  <c r="J5967" i="6"/>
  <c r="J5968" i="6"/>
  <c r="J5969" i="6"/>
  <c r="J5970" i="6"/>
  <c r="J5971" i="6"/>
  <c r="J5972" i="6"/>
  <c r="J5973" i="6"/>
  <c r="J5974" i="6"/>
  <c r="J5975" i="6"/>
  <c r="J5976" i="6"/>
  <c r="J5977" i="6"/>
  <c r="J5978" i="6"/>
  <c r="J5979" i="6"/>
  <c r="J5980" i="6"/>
  <c r="J5981" i="6"/>
  <c r="J5982" i="6"/>
  <c r="J5983" i="6"/>
  <c r="J5984" i="6"/>
  <c r="J5985" i="6"/>
  <c r="J5986" i="6"/>
  <c r="J5987" i="6"/>
  <c r="J5988" i="6"/>
  <c r="J5989" i="6"/>
  <c r="J5990" i="6"/>
  <c r="J5991" i="6"/>
  <c r="J5992" i="6"/>
  <c r="J5993" i="6"/>
  <c r="J5994" i="6"/>
  <c r="J5995" i="6"/>
  <c r="J5996" i="6"/>
  <c r="J5997" i="6"/>
  <c r="J5998" i="6"/>
  <c r="J5999" i="6"/>
  <c r="J6000" i="6"/>
  <c r="J6001" i="6"/>
  <c r="J6002" i="6"/>
  <c r="J6003" i="6"/>
  <c r="J6004" i="6"/>
  <c r="J6005" i="6"/>
  <c r="J6006" i="6"/>
  <c r="J6007" i="6"/>
  <c r="J6008" i="6"/>
  <c r="J6009" i="6"/>
  <c r="J6010" i="6"/>
  <c r="J6011" i="6"/>
  <c r="J6012" i="6"/>
  <c r="J6013" i="6"/>
  <c r="J6014" i="6"/>
  <c r="J6015" i="6"/>
  <c r="J5743" i="6"/>
  <c r="J5744" i="6"/>
  <c r="J5745" i="6"/>
  <c r="J5746" i="6"/>
  <c r="J5747" i="6"/>
  <c r="J5748" i="6"/>
  <c r="J5749" i="6"/>
  <c r="J5750" i="6"/>
  <c r="J5751" i="6"/>
  <c r="J5752" i="6"/>
  <c r="J5753" i="6"/>
  <c r="J5754" i="6"/>
  <c r="J5755" i="6"/>
  <c r="J5756" i="6"/>
  <c r="J5757" i="6"/>
  <c r="J5758" i="6"/>
  <c r="J5759" i="6"/>
  <c r="J5760" i="6"/>
  <c r="J5761" i="6"/>
  <c r="J5762" i="6"/>
  <c r="J5763" i="6"/>
  <c r="J5764" i="6"/>
  <c r="J5765" i="6"/>
  <c r="J5766" i="6"/>
  <c r="J5767" i="6"/>
  <c r="J5768" i="6"/>
  <c r="J5769" i="6"/>
  <c r="J5770" i="6"/>
  <c r="J5771" i="6"/>
  <c r="J5772" i="6"/>
  <c r="J5773" i="6"/>
  <c r="J5774" i="6"/>
  <c r="J5775" i="6"/>
  <c r="J5776" i="6"/>
  <c r="J5777" i="6"/>
  <c r="J5778" i="6"/>
  <c r="J5779" i="6"/>
  <c r="J5780" i="6"/>
  <c r="J5781" i="6"/>
  <c r="J5782" i="6"/>
  <c r="J5783" i="6"/>
  <c r="J5784" i="6"/>
  <c r="J5785" i="6"/>
  <c r="J5786" i="6"/>
  <c r="J5787" i="6"/>
  <c r="J5788" i="6"/>
  <c r="J5789" i="6"/>
  <c r="J5790" i="6"/>
  <c r="J5791" i="6"/>
  <c r="J5792" i="6"/>
  <c r="J5793" i="6"/>
  <c r="J5794" i="6"/>
  <c r="J5795" i="6"/>
  <c r="J5796" i="6"/>
  <c r="J5797" i="6"/>
  <c r="J5798" i="6"/>
  <c r="J5799" i="6"/>
  <c r="J5800" i="6"/>
  <c r="J5801" i="6"/>
  <c r="J5802" i="6"/>
  <c r="J5803" i="6"/>
  <c r="J5804" i="6"/>
  <c r="J5805" i="6"/>
  <c r="J5806" i="6"/>
  <c r="J5807" i="6"/>
  <c r="J5808" i="6"/>
  <c r="J5809" i="6"/>
  <c r="J5810" i="6"/>
  <c r="J5811" i="6"/>
  <c r="J5812" i="6"/>
  <c r="J5813" i="6"/>
  <c r="J5814" i="6"/>
  <c r="J5815" i="6"/>
  <c r="J5816" i="6"/>
  <c r="J5817" i="6"/>
  <c r="J5818" i="6"/>
  <c r="J5819" i="6"/>
  <c r="J5820" i="6"/>
  <c r="J5821" i="6"/>
  <c r="J5822" i="6"/>
  <c r="J5823" i="6"/>
  <c r="J5824" i="6"/>
  <c r="J5825" i="6"/>
  <c r="J5826" i="6"/>
  <c r="J5827" i="6"/>
  <c r="J5828" i="6"/>
  <c r="J5829" i="6"/>
  <c r="J5830" i="6"/>
  <c r="J5831" i="6"/>
  <c r="J5832" i="6"/>
  <c r="J5833" i="6"/>
  <c r="J5834" i="6"/>
  <c r="J5835" i="6"/>
  <c r="J5836" i="6"/>
  <c r="J5837" i="6"/>
  <c r="J5838" i="6"/>
  <c r="J5839" i="6"/>
  <c r="J5840" i="6"/>
  <c r="J5841" i="6"/>
  <c r="J5842" i="6"/>
  <c r="J5843" i="6"/>
  <c r="J5844" i="6"/>
  <c r="J5845" i="6"/>
  <c r="J5846" i="6"/>
  <c r="J5847" i="6"/>
  <c r="J5848" i="6"/>
  <c r="J5849" i="6"/>
  <c r="J5850" i="6"/>
  <c r="J5851" i="6"/>
  <c r="J5852" i="6"/>
  <c r="J5853" i="6"/>
  <c r="J5854" i="6"/>
  <c r="J5855" i="6"/>
  <c r="J5856" i="6"/>
  <c r="J5857" i="6"/>
  <c r="J5858" i="6"/>
  <c r="J5859" i="6"/>
  <c r="J5860" i="6"/>
  <c r="J5861" i="6"/>
  <c r="J5862" i="6"/>
  <c r="J5863" i="6"/>
  <c r="J5864" i="6"/>
  <c r="J5865" i="6"/>
  <c r="J5866" i="6"/>
  <c r="J5867" i="6"/>
  <c r="J5868" i="6"/>
  <c r="J5869" i="6"/>
  <c r="J5870" i="6"/>
  <c r="J5871" i="6"/>
  <c r="L101" i="1" l="1"/>
  <c r="M101" i="1"/>
  <c r="N101" i="1"/>
  <c r="O101" i="1"/>
  <c r="P101" i="1"/>
  <c r="Q101" i="1"/>
  <c r="R101" i="1"/>
  <c r="S101" i="1"/>
  <c r="L102" i="1"/>
  <c r="M102" i="1"/>
  <c r="N102" i="1"/>
  <c r="O102" i="1"/>
  <c r="P102" i="1"/>
  <c r="Q102" i="1"/>
  <c r="R102" i="1"/>
  <c r="S102" i="1"/>
  <c r="L103" i="1"/>
  <c r="M103" i="1"/>
  <c r="N103" i="1"/>
  <c r="O103" i="1"/>
  <c r="P103" i="1"/>
  <c r="Q103" i="1"/>
  <c r="R103" i="1"/>
  <c r="S103" i="1"/>
  <c r="L104" i="1"/>
  <c r="M104" i="1"/>
  <c r="N104" i="1"/>
  <c r="O104" i="1"/>
  <c r="P104" i="1"/>
  <c r="Q104" i="1"/>
  <c r="R104" i="1"/>
  <c r="S104" i="1"/>
  <c r="L105" i="1"/>
  <c r="M105" i="1"/>
  <c r="N105" i="1"/>
  <c r="O105" i="1"/>
  <c r="P105" i="1"/>
  <c r="Q105" i="1"/>
  <c r="R105" i="1"/>
  <c r="S105" i="1"/>
  <c r="L106" i="1"/>
  <c r="M106" i="1"/>
  <c r="N106" i="1"/>
  <c r="O106" i="1"/>
  <c r="P106" i="1"/>
  <c r="Q106" i="1"/>
  <c r="R106" i="1"/>
  <c r="S106" i="1"/>
  <c r="L107" i="1"/>
  <c r="M107" i="1"/>
  <c r="N107" i="1"/>
  <c r="O107" i="1"/>
  <c r="P107" i="1"/>
  <c r="Q107" i="1"/>
  <c r="R107" i="1"/>
  <c r="S107" i="1"/>
  <c r="L108" i="1"/>
  <c r="M108" i="1"/>
  <c r="N108" i="1"/>
  <c r="O108" i="1"/>
  <c r="P108" i="1"/>
  <c r="Q108" i="1"/>
  <c r="R108" i="1"/>
  <c r="S108" i="1"/>
  <c r="I101" i="1"/>
  <c r="J101" i="1"/>
  <c r="K101" i="1"/>
  <c r="I102" i="1"/>
  <c r="J102" i="1"/>
  <c r="K102" i="1"/>
  <c r="I103" i="1"/>
  <c r="J103" i="1"/>
  <c r="K103" i="1"/>
  <c r="I104" i="1"/>
  <c r="J104" i="1"/>
  <c r="K104" i="1"/>
  <c r="I105" i="1"/>
  <c r="J105" i="1"/>
  <c r="K105" i="1"/>
  <c r="I106" i="1"/>
  <c r="J106" i="1"/>
  <c r="K106" i="1"/>
  <c r="I107" i="1"/>
  <c r="J107" i="1"/>
  <c r="K107" i="1"/>
  <c r="I108" i="1"/>
  <c r="J108" i="1"/>
  <c r="K108" i="1"/>
  <c r="H102" i="1"/>
  <c r="H103" i="1"/>
  <c r="H104" i="1"/>
  <c r="H105" i="1"/>
  <c r="H106" i="1"/>
  <c r="H107" i="1"/>
  <c r="H108" i="1"/>
  <c r="H101" i="1"/>
  <c r="H61" i="1"/>
  <c r="E102" i="1"/>
  <c r="F342" i="4"/>
  <c r="F341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26" i="4"/>
  <c r="J109" i="1" l="1"/>
  <c r="I109" i="1"/>
  <c r="H109" i="1"/>
  <c r="S109" i="1"/>
  <c r="R109" i="1"/>
  <c r="Q109" i="1"/>
  <c r="P109" i="1"/>
  <c r="O109" i="1"/>
  <c r="K109" i="1"/>
  <c r="N109" i="1"/>
  <c r="M109" i="1"/>
  <c r="L109" i="1"/>
  <c r="T108" i="1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11" i="4"/>
  <c r="F262" i="3"/>
  <c r="J5364" i="6"/>
  <c r="J5706" i="6"/>
  <c r="J5707" i="6"/>
  <c r="J5708" i="6"/>
  <c r="J5709" i="6"/>
  <c r="J5710" i="6"/>
  <c r="J5711" i="6"/>
  <c r="J5712" i="6"/>
  <c r="J5713" i="6"/>
  <c r="J5714" i="6"/>
  <c r="J5715" i="6"/>
  <c r="J5716" i="6"/>
  <c r="J5717" i="6"/>
  <c r="J5718" i="6"/>
  <c r="J5719" i="6"/>
  <c r="J5720" i="6"/>
  <c r="J5721" i="6"/>
  <c r="J5722" i="6"/>
  <c r="J5723" i="6"/>
  <c r="J5724" i="6"/>
  <c r="J5725" i="6"/>
  <c r="J5726" i="6"/>
  <c r="J5727" i="6"/>
  <c r="J5728" i="6"/>
  <c r="J5729" i="6"/>
  <c r="J5730" i="6"/>
  <c r="J5731" i="6"/>
  <c r="J5732" i="6"/>
  <c r="J5733" i="6"/>
  <c r="J5734" i="6"/>
  <c r="J5735" i="6"/>
  <c r="J5736" i="6"/>
  <c r="J5737" i="6"/>
  <c r="J5738" i="6"/>
  <c r="J5739" i="6"/>
  <c r="J5740" i="6"/>
  <c r="J5741" i="6"/>
  <c r="J5742" i="6"/>
  <c r="E67" i="2"/>
  <c r="J5698" i="6"/>
  <c r="J5699" i="6"/>
  <c r="J5700" i="6"/>
  <c r="J5701" i="6"/>
  <c r="J5702" i="6"/>
  <c r="J5703" i="6"/>
  <c r="J5704" i="6"/>
  <c r="J5705" i="6"/>
  <c r="J5690" i="6" l="1"/>
  <c r="J5691" i="6"/>
  <c r="J5692" i="6"/>
  <c r="J5693" i="6"/>
  <c r="J5694" i="6"/>
  <c r="J5695" i="6"/>
  <c r="J5696" i="6"/>
  <c r="J5697" i="6"/>
  <c r="D109" i="1"/>
  <c r="C109" i="1"/>
  <c r="E108" i="1"/>
  <c r="J5042" i="6"/>
  <c r="J5043" i="6"/>
  <c r="J5044" i="6"/>
  <c r="J5045" i="6"/>
  <c r="J5046" i="6"/>
  <c r="J5047" i="6"/>
  <c r="J5048" i="6"/>
  <c r="J5049" i="6"/>
  <c r="J5050" i="6"/>
  <c r="J5051" i="6"/>
  <c r="J5052" i="6"/>
  <c r="J5053" i="6"/>
  <c r="J5054" i="6"/>
  <c r="J5055" i="6"/>
  <c r="J5056" i="6"/>
  <c r="J5057" i="6"/>
  <c r="J5058" i="6"/>
  <c r="J5059" i="6"/>
  <c r="J5060" i="6"/>
  <c r="J5061" i="6"/>
  <c r="J5062" i="6"/>
  <c r="J5063" i="6"/>
  <c r="J5064" i="6"/>
  <c r="J5065" i="6"/>
  <c r="J5066" i="6"/>
  <c r="J5067" i="6"/>
  <c r="J5068" i="6"/>
  <c r="J5069" i="6"/>
  <c r="J5070" i="6"/>
  <c r="J5071" i="6"/>
  <c r="J5072" i="6"/>
  <c r="J5073" i="6"/>
  <c r="J5074" i="6"/>
  <c r="J5075" i="6"/>
  <c r="J5076" i="6"/>
  <c r="J5077" i="6"/>
  <c r="J5078" i="6"/>
  <c r="J5079" i="6"/>
  <c r="J5080" i="6"/>
  <c r="J5081" i="6"/>
  <c r="J5082" i="6"/>
  <c r="J5083" i="6"/>
  <c r="J5084" i="6"/>
  <c r="J5085" i="6"/>
  <c r="J5086" i="6"/>
  <c r="J5087" i="6"/>
  <c r="J5088" i="6"/>
  <c r="J5089" i="6"/>
  <c r="J5090" i="6"/>
  <c r="J5091" i="6"/>
  <c r="J5092" i="6"/>
  <c r="J5093" i="6"/>
  <c r="J5094" i="6"/>
  <c r="J5095" i="6"/>
  <c r="J5096" i="6"/>
  <c r="J5097" i="6"/>
  <c r="J5098" i="6"/>
  <c r="J5099" i="6"/>
  <c r="J5100" i="6"/>
  <c r="J5101" i="6"/>
  <c r="J5102" i="6"/>
  <c r="J5103" i="6"/>
  <c r="J5104" i="6"/>
  <c r="J5105" i="6"/>
  <c r="J5106" i="6"/>
  <c r="J5107" i="6"/>
  <c r="J5108" i="6"/>
  <c r="J5109" i="6"/>
  <c r="J5110" i="6"/>
  <c r="J5111" i="6"/>
  <c r="J5112" i="6"/>
  <c r="J5113" i="6"/>
  <c r="J5114" i="6"/>
  <c r="J5115" i="6"/>
  <c r="J5116" i="6"/>
  <c r="J5117" i="6"/>
  <c r="J5118" i="6"/>
  <c r="J5119" i="6"/>
  <c r="J5120" i="6"/>
  <c r="J5121" i="6"/>
  <c r="J5122" i="6"/>
  <c r="J5123" i="6"/>
  <c r="J5124" i="6"/>
  <c r="J5125" i="6"/>
  <c r="J5126" i="6"/>
  <c r="J5127" i="6"/>
  <c r="J5128" i="6"/>
  <c r="J5129" i="6"/>
  <c r="J5130" i="6"/>
  <c r="J5131" i="6"/>
  <c r="J5132" i="6"/>
  <c r="J5133" i="6"/>
  <c r="J5134" i="6"/>
  <c r="J5135" i="6"/>
  <c r="J5136" i="6"/>
  <c r="J5137" i="6"/>
  <c r="J5138" i="6"/>
  <c r="J5139" i="6"/>
  <c r="J5140" i="6"/>
  <c r="J5141" i="6"/>
  <c r="J5142" i="6"/>
  <c r="J5143" i="6"/>
  <c r="J5144" i="6"/>
  <c r="J5145" i="6"/>
  <c r="J5146" i="6"/>
  <c r="J5147" i="6"/>
  <c r="J5148" i="6"/>
  <c r="J5149" i="6"/>
  <c r="J5150" i="6"/>
  <c r="J5151" i="6"/>
  <c r="J5152" i="6"/>
  <c r="J5153" i="6"/>
  <c r="J5154" i="6"/>
  <c r="J5155" i="6"/>
  <c r="J5156" i="6"/>
  <c r="J5157" i="6"/>
  <c r="J5158" i="6"/>
  <c r="J5159" i="6"/>
  <c r="J5160" i="6"/>
  <c r="J5161" i="6"/>
  <c r="J5162" i="6"/>
  <c r="J5163" i="6"/>
  <c r="J5164" i="6"/>
  <c r="J5165" i="6"/>
  <c r="J5166" i="6"/>
  <c r="J5167" i="6"/>
  <c r="J5168" i="6"/>
  <c r="J5169" i="6"/>
  <c r="J5170" i="6"/>
  <c r="J5171" i="6"/>
  <c r="J5172" i="6"/>
  <c r="J5173" i="6"/>
  <c r="J5174" i="6"/>
  <c r="J5175" i="6"/>
  <c r="J5176" i="6"/>
  <c r="J5177" i="6"/>
  <c r="J5178" i="6"/>
  <c r="J5179" i="6"/>
  <c r="J5180" i="6"/>
  <c r="J5181" i="6"/>
  <c r="J5182" i="6"/>
  <c r="J5183" i="6"/>
  <c r="J5184" i="6"/>
  <c r="J5185" i="6"/>
  <c r="J5186" i="6"/>
  <c r="J5187" i="6"/>
  <c r="J5188" i="6"/>
  <c r="J5189" i="6"/>
  <c r="J5190" i="6"/>
  <c r="J5191" i="6"/>
  <c r="J5192" i="6"/>
  <c r="J5193" i="6"/>
  <c r="J5194" i="6"/>
  <c r="J5195" i="6"/>
  <c r="J5196" i="6"/>
  <c r="J5197" i="6"/>
  <c r="J5198" i="6"/>
  <c r="J5199" i="6"/>
  <c r="J5200" i="6"/>
  <c r="J5201" i="6"/>
  <c r="J5202" i="6"/>
  <c r="J5203" i="6"/>
  <c r="J5204" i="6"/>
  <c r="J5205" i="6"/>
  <c r="J5206" i="6"/>
  <c r="J5207" i="6"/>
  <c r="J5208" i="6"/>
  <c r="J5209" i="6"/>
  <c r="J5210" i="6"/>
  <c r="J5211" i="6"/>
  <c r="J5212" i="6"/>
  <c r="J5213" i="6"/>
  <c r="J5214" i="6"/>
  <c r="J5215" i="6"/>
  <c r="J5216" i="6"/>
  <c r="J5217" i="6"/>
  <c r="J5218" i="6"/>
  <c r="J5219" i="6"/>
  <c r="J5220" i="6"/>
  <c r="J5221" i="6"/>
  <c r="J5222" i="6"/>
  <c r="J5223" i="6"/>
  <c r="J5224" i="6"/>
  <c r="J5225" i="6"/>
  <c r="J5226" i="6"/>
  <c r="J5227" i="6"/>
  <c r="J5228" i="6"/>
  <c r="J5229" i="6"/>
  <c r="J5230" i="6"/>
  <c r="J5231" i="6"/>
  <c r="J5232" i="6"/>
  <c r="J5233" i="6"/>
  <c r="J5234" i="6"/>
  <c r="J5235" i="6"/>
  <c r="J5236" i="6"/>
  <c r="J5237" i="6"/>
  <c r="J5238" i="6"/>
  <c r="J5239" i="6"/>
  <c r="J5240" i="6"/>
  <c r="J5241" i="6"/>
  <c r="J5242" i="6"/>
  <c r="J5243" i="6"/>
  <c r="J5244" i="6"/>
  <c r="J5245" i="6"/>
  <c r="J5246" i="6"/>
  <c r="J5247" i="6"/>
  <c r="J5248" i="6"/>
  <c r="J5249" i="6"/>
  <c r="J5250" i="6"/>
  <c r="J5251" i="6"/>
  <c r="J5252" i="6"/>
  <c r="J5253" i="6"/>
  <c r="J5254" i="6"/>
  <c r="J5255" i="6"/>
  <c r="J5256" i="6"/>
  <c r="J5257" i="6"/>
  <c r="J5258" i="6"/>
  <c r="J5259" i="6"/>
  <c r="J5260" i="6"/>
  <c r="J5261" i="6"/>
  <c r="J5262" i="6"/>
  <c r="J5263" i="6"/>
  <c r="J5264" i="6"/>
  <c r="J5265" i="6"/>
  <c r="J5266" i="6"/>
  <c r="J5267" i="6"/>
  <c r="J5268" i="6"/>
  <c r="J5269" i="6"/>
  <c r="J5270" i="6"/>
  <c r="J5271" i="6"/>
  <c r="J5272" i="6"/>
  <c r="J5273" i="6"/>
  <c r="J5274" i="6"/>
  <c r="J5275" i="6"/>
  <c r="J5276" i="6"/>
  <c r="J5277" i="6"/>
  <c r="J5278" i="6"/>
  <c r="J5279" i="6"/>
  <c r="J5280" i="6"/>
  <c r="J5281" i="6"/>
  <c r="J5282" i="6"/>
  <c r="J5283" i="6"/>
  <c r="J5284" i="6"/>
  <c r="J5285" i="6"/>
  <c r="J5286" i="6"/>
  <c r="J5287" i="6"/>
  <c r="J5288" i="6"/>
  <c r="J5289" i="6"/>
  <c r="J5290" i="6"/>
  <c r="J5291" i="6"/>
  <c r="J5292" i="6"/>
  <c r="J5293" i="6"/>
  <c r="J5294" i="6"/>
  <c r="J5295" i="6"/>
  <c r="J5296" i="6"/>
  <c r="J5297" i="6"/>
  <c r="J5298" i="6"/>
  <c r="J5299" i="6"/>
  <c r="J5300" i="6"/>
  <c r="J5301" i="6"/>
  <c r="J5302" i="6"/>
  <c r="J5303" i="6"/>
  <c r="J5304" i="6"/>
  <c r="J5305" i="6"/>
  <c r="J5306" i="6"/>
  <c r="J5307" i="6"/>
  <c r="J5308" i="6"/>
  <c r="J5309" i="6"/>
  <c r="J5310" i="6"/>
  <c r="J5311" i="6"/>
  <c r="J5312" i="6"/>
  <c r="J5313" i="6"/>
  <c r="J5314" i="6"/>
  <c r="J5315" i="6"/>
  <c r="J5316" i="6"/>
  <c r="J5317" i="6"/>
  <c r="J5318" i="6"/>
  <c r="J5319" i="6"/>
  <c r="J5320" i="6"/>
  <c r="J5321" i="6"/>
  <c r="J5322" i="6"/>
  <c r="J5323" i="6"/>
  <c r="J5324" i="6"/>
  <c r="J5325" i="6"/>
  <c r="J5326" i="6"/>
  <c r="J5327" i="6"/>
  <c r="J5328" i="6"/>
  <c r="J5329" i="6"/>
  <c r="J5330" i="6"/>
  <c r="J5331" i="6"/>
  <c r="J5332" i="6"/>
  <c r="J5333" i="6"/>
  <c r="J5334" i="6"/>
  <c r="J5335" i="6"/>
  <c r="J5336" i="6"/>
  <c r="J5337" i="6"/>
  <c r="J5338" i="6"/>
  <c r="J5339" i="6"/>
  <c r="J5340" i="6"/>
  <c r="J5341" i="6"/>
  <c r="J5342" i="6"/>
  <c r="J5343" i="6"/>
  <c r="J5344" i="6"/>
  <c r="J5345" i="6"/>
  <c r="J5346" i="6"/>
  <c r="J5347" i="6"/>
  <c r="J5348" i="6"/>
  <c r="J5349" i="6"/>
  <c r="J5350" i="6"/>
  <c r="J5351" i="6"/>
  <c r="J5352" i="6"/>
  <c r="J5353" i="6"/>
  <c r="J5354" i="6"/>
  <c r="J5355" i="6"/>
  <c r="J5356" i="6"/>
  <c r="J5357" i="6"/>
  <c r="J5358" i="6"/>
  <c r="J5359" i="6"/>
  <c r="J5360" i="6"/>
  <c r="J5361" i="6"/>
  <c r="J5362" i="6"/>
  <c r="J5363" i="6"/>
  <c r="J5365" i="6"/>
  <c r="J5366" i="6"/>
  <c r="J5367" i="6"/>
  <c r="J5368" i="6"/>
  <c r="J5369" i="6"/>
  <c r="J5370" i="6"/>
  <c r="J5371" i="6"/>
  <c r="J5372" i="6"/>
  <c r="J5373" i="6"/>
  <c r="J5374" i="6"/>
  <c r="J5375" i="6"/>
  <c r="J5376" i="6"/>
  <c r="J5377" i="6"/>
  <c r="J5378" i="6"/>
  <c r="J5379" i="6"/>
  <c r="J5380" i="6"/>
  <c r="J5381" i="6"/>
  <c r="J5382" i="6"/>
  <c r="J5383" i="6"/>
  <c r="J5384" i="6"/>
  <c r="J5385" i="6"/>
  <c r="J5386" i="6"/>
  <c r="J5387" i="6"/>
  <c r="J5388" i="6"/>
  <c r="J5389" i="6"/>
  <c r="J5390" i="6"/>
  <c r="J5391" i="6"/>
  <c r="J5392" i="6"/>
  <c r="J5393" i="6"/>
  <c r="J5394" i="6"/>
  <c r="J5395" i="6"/>
  <c r="J5396" i="6"/>
  <c r="J5397" i="6"/>
  <c r="J5398" i="6"/>
  <c r="J5399" i="6"/>
  <c r="J5400" i="6"/>
  <c r="J5401" i="6"/>
  <c r="J5402" i="6"/>
  <c r="J5403" i="6"/>
  <c r="J5404" i="6"/>
  <c r="J5405" i="6"/>
  <c r="J5406" i="6"/>
  <c r="J5407" i="6"/>
  <c r="J5408" i="6"/>
  <c r="J5409" i="6"/>
  <c r="J5410" i="6"/>
  <c r="J5411" i="6"/>
  <c r="J5412" i="6"/>
  <c r="J5413" i="6"/>
  <c r="J5414" i="6"/>
  <c r="J5415" i="6"/>
  <c r="J5416" i="6"/>
  <c r="J5417" i="6"/>
  <c r="J5418" i="6"/>
  <c r="J5419" i="6"/>
  <c r="J5420" i="6"/>
  <c r="J5421" i="6"/>
  <c r="J5422" i="6"/>
  <c r="J5423" i="6"/>
  <c r="J5424" i="6"/>
  <c r="J5425" i="6"/>
  <c r="J5426" i="6"/>
  <c r="J5427" i="6"/>
  <c r="J5428" i="6"/>
  <c r="J5429" i="6"/>
  <c r="J5430" i="6"/>
  <c r="J5431" i="6"/>
  <c r="J5432" i="6"/>
  <c r="J5433" i="6"/>
  <c r="J5434" i="6"/>
  <c r="J5435" i="6"/>
  <c r="J5436" i="6"/>
  <c r="J5437" i="6"/>
  <c r="J5438" i="6"/>
  <c r="J5439" i="6"/>
  <c r="J5440" i="6"/>
  <c r="J5441" i="6"/>
  <c r="J5442" i="6"/>
  <c r="J5443" i="6"/>
  <c r="J5444" i="6"/>
  <c r="J5445" i="6"/>
  <c r="J5446" i="6"/>
  <c r="J5447" i="6"/>
  <c r="J5448" i="6"/>
  <c r="J5449" i="6"/>
  <c r="J5450" i="6"/>
  <c r="J5451" i="6"/>
  <c r="J5452" i="6"/>
  <c r="J5453" i="6"/>
  <c r="J5454" i="6"/>
  <c r="J5455" i="6"/>
  <c r="J5456" i="6"/>
  <c r="J5457" i="6"/>
  <c r="J5458" i="6"/>
  <c r="J5459" i="6"/>
  <c r="J5460" i="6"/>
  <c r="J5461" i="6"/>
  <c r="J5462" i="6"/>
  <c r="J5463" i="6"/>
  <c r="J5464" i="6"/>
  <c r="J5465" i="6"/>
  <c r="J5466" i="6"/>
  <c r="J5467" i="6"/>
  <c r="J5468" i="6"/>
  <c r="J5469" i="6"/>
  <c r="J5470" i="6"/>
  <c r="J5471" i="6"/>
  <c r="J5472" i="6"/>
  <c r="J5473" i="6"/>
  <c r="J5474" i="6"/>
  <c r="J5475" i="6"/>
  <c r="J5476" i="6"/>
  <c r="J5477" i="6"/>
  <c r="J5478" i="6"/>
  <c r="J5479" i="6"/>
  <c r="J5480" i="6"/>
  <c r="J5481" i="6"/>
  <c r="J5482" i="6"/>
  <c r="J5483" i="6"/>
  <c r="J5484" i="6"/>
  <c r="J5485" i="6"/>
  <c r="J5486" i="6"/>
  <c r="J5487" i="6"/>
  <c r="J5488" i="6"/>
  <c r="J5489" i="6"/>
  <c r="J5490" i="6"/>
  <c r="J5491" i="6"/>
  <c r="J5492" i="6"/>
  <c r="J5493" i="6"/>
  <c r="J5494" i="6"/>
  <c r="J5495" i="6"/>
  <c r="J5496" i="6"/>
  <c r="J5497" i="6"/>
  <c r="J5498" i="6"/>
  <c r="J5499" i="6"/>
  <c r="J5500" i="6"/>
  <c r="J5501" i="6"/>
  <c r="J5502" i="6"/>
  <c r="J5503" i="6"/>
  <c r="J5504" i="6"/>
  <c r="J5505" i="6"/>
  <c r="J5506" i="6"/>
  <c r="J5507" i="6"/>
  <c r="J5508" i="6"/>
  <c r="J5509" i="6"/>
  <c r="J5510" i="6"/>
  <c r="J5511" i="6"/>
  <c r="J5512" i="6"/>
  <c r="J5513" i="6"/>
  <c r="J5514" i="6"/>
  <c r="J5515" i="6"/>
  <c r="J5516" i="6"/>
  <c r="J5517" i="6"/>
  <c r="J5518" i="6"/>
  <c r="J5519" i="6"/>
  <c r="J5520" i="6"/>
  <c r="J5521" i="6"/>
  <c r="J5522" i="6"/>
  <c r="J5523" i="6"/>
  <c r="J5524" i="6"/>
  <c r="J5525" i="6"/>
  <c r="J5526" i="6"/>
  <c r="J5527" i="6"/>
  <c r="J5528" i="6"/>
  <c r="J5529" i="6"/>
  <c r="J5530" i="6"/>
  <c r="J5531" i="6"/>
  <c r="J5532" i="6"/>
  <c r="J5533" i="6"/>
  <c r="J5534" i="6"/>
  <c r="J5535" i="6"/>
  <c r="J5536" i="6"/>
  <c r="J5537" i="6"/>
  <c r="J5538" i="6"/>
  <c r="J5539" i="6"/>
  <c r="J5540" i="6"/>
  <c r="J5541" i="6"/>
  <c r="J5542" i="6"/>
  <c r="J5543" i="6"/>
  <c r="J5544" i="6"/>
  <c r="J5545" i="6"/>
  <c r="J5546" i="6"/>
  <c r="J5547" i="6"/>
  <c r="J5548" i="6"/>
  <c r="J5549" i="6"/>
  <c r="J5550" i="6"/>
  <c r="J5551" i="6"/>
  <c r="J5552" i="6"/>
  <c r="J5553" i="6"/>
  <c r="J5554" i="6"/>
  <c r="J5555" i="6"/>
  <c r="J5556" i="6"/>
  <c r="J5557" i="6"/>
  <c r="J5558" i="6"/>
  <c r="J5559" i="6"/>
  <c r="J5560" i="6"/>
  <c r="J5561" i="6"/>
  <c r="J5562" i="6"/>
  <c r="J5563" i="6"/>
  <c r="J5564" i="6"/>
  <c r="J5565" i="6"/>
  <c r="J5566" i="6"/>
  <c r="J5567" i="6"/>
  <c r="J5568" i="6"/>
  <c r="J5569" i="6"/>
  <c r="J5570" i="6"/>
  <c r="J5571" i="6"/>
  <c r="J5572" i="6"/>
  <c r="J5573" i="6"/>
  <c r="J5574" i="6"/>
  <c r="J5575" i="6"/>
  <c r="J5576" i="6"/>
  <c r="J5577" i="6"/>
  <c r="J5578" i="6"/>
  <c r="J5579" i="6"/>
  <c r="J5580" i="6"/>
  <c r="J5581" i="6"/>
  <c r="J5582" i="6"/>
  <c r="J5583" i="6"/>
  <c r="J5584" i="6"/>
  <c r="J5585" i="6"/>
  <c r="J5586" i="6"/>
  <c r="J5587" i="6"/>
  <c r="J5588" i="6"/>
  <c r="J5589" i="6"/>
  <c r="J5590" i="6"/>
  <c r="J5591" i="6"/>
  <c r="J5592" i="6"/>
  <c r="J5593" i="6"/>
  <c r="J5594" i="6"/>
  <c r="J5595" i="6"/>
  <c r="J5596" i="6"/>
  <c r="J5597" i="6"/>
  <c r="J5598" i="6"/>
  <c r="J5599" i="6"/>
  <c r="J5600" i="6"/>
  <c r="J5601" i="6"/>
  <c r="J5602" i="6"/>
  <c r="J5603" i="6"/>
  <c r="J5604" i="6"/>
  <c r="J5605" i="6"/>
  <c r="J5606" i="6"/>
  <c r="J5607" i="6"/>
  <c r="J5608" i="6"/>
  <c r="J5609" i="6"/>
  <c r="J5610" i="6"/>
  <c r="J5611" i="6"/>
  <c r="J5612" i="6"/>
  <c r="J5613" i="6"/>
  <c r="J5614" i="6"/>
  <c r="J5615" i="6"/>
  <c r="J5616" i="6"/>
  <c r="J5617" i="6"/>
  <c r="J5618" i="6"/>
  <c r="J5619" i="6"/>
  <c r="J5620" i="6"/>
  <c r="J5621" i="6"/>
  <c r="J5622" i="6"/>
  <c r="J5623" i="6"/>
  <c r="J5624" i="6"/>
  <c r="J5625" i="6"/>
  <c r="J5626" i="6"/>
  <c r="J5627" i="6"/>
  <c r="J5628" i="6"/>
  <c r="J5629" i="6"/>
  <c r="J5630" i="6"/>
  <c r="J5631" i="6"/>
  <c r="J5632" i="6"/>
  <c r="J5633" i="6"/>
  <c r="J5634" i="6"/>
  <c r="J5635" i="6"/>
  <c r="J5636" i="6"/>
  <c r="J5637" i="6"/>
  <c r="J5638" i="6"/>
  <c r="J5639" i="6"/>
  <c r="J5640" i="6"/>
  <c r="J5641" i="6"/>
  <c r="J5642" i="6"/>
  <c r="J5643" i="6"/>
  <c r="J5644" i="6"/>
  <c r="J5645" i="6"/>
  <c r="J5646" i="6"/>
  <c r="J5647" i="6"/>
  <c r="J5648" i="6"/>
  <c r="J5649" i="6"/>
  <c r="J5650" i="6"/>
  <c r="J5651" i="6"/>
  <c r="J5652" i="6"/>
  <c r="J5653" i="6"/>
  <c r="J5654" i="6"/>
  <c r="J5655" i="6"/>
  <c r="J5656" i="6"/>
  <c r="J5657" i="6"/>
  <c r="J5658" i="6"/>
  <c r="J5659" i="6"/>
  <c r="J5660" i="6"/>
  <c r="J5661" i="6"/>
  <c r="J5662" i="6"/>
  <c r="J5663" i="6"/>
  <c r="J5664" i="6"/>
  <c r="J5665" i="6"/>
  <c r="J5666" i="6"/>
  <c r="J5667" i="6"/>
  <c r="J5668" i="6"/>
  <c r="J5669" i="6"/>
  <c r="J5670" i="6"/>
  <c r="J5671" i="6"/>
  <c r="J5672" i="6"/>
  <c r="J5673" i="6"/>
  <c r="J5674" i="6"/>
  <c r="J5675" i="6"/>
  <c r="J5676" i="6"/>
  <c r="J5677" i="6"/>
  <c r="J5678" i="6"/>
  <c r="J5679" i="6"/>
  <c r="J5680" i="6"/>
  <c r="J5681" i="6"/>
  <c r="J5682" i="6"/>
  <c r="J5683" i="6"/>
  <c r="J5684" i="6"/>
  <c r="J5685" i="6"/>
  <c r="J5686" i="6"/>
  <c r="J5687" i="6"/>
  <c r="J5688" i="6"/>
  <c r="J5689" i="6"/>
  <c r="J4870" i="6"/>
  <c r="J4871" i="6"/>
  <c r="J4872" i="6"/>
  <c r="J4873" i="6"/>
  <c r="J4874" i="6"/>
  <c r="J4875" i="6"/>
  <c r="J4876" i="6"/>
  <c r="J4877" i="6"/>
  <c r="J4878" i="6"/>
  <c r="J4879" i="6"/>
  <c r="J4880" i="6"/>
  <c r="J4881" i="6"/>
  <c r="J4882" i="6"/>
  <c r="J4883" i="6"/>
  <c r="J4884" i="6"/>
  <c r="J4885" i="6"/>
  <c r="J4886" i="6"/>
  <c r="J4887" i="6"/>
  <c r="J4888" i="6"/>
  <c r="J4889" i="6"/>
  <c r="J4890" i="6"/>
  <c r="J4891" i="6"/>
  <c r="J4892" i="6"/>
  <c r="J4893" i="6"/>
  <c r="J4894" i="6"/>
  <c r="J4895" i="6"/>
  <c r="J4896" i="6"/>
  <c r="J4897" i="6"/>
  <c r="J4898" i="6"/>
  <c r="J4899" i="6"/>
  <c r="J4900" i="6"/>
  <c r="J4901" i="6"/>
  <c r="J4902" i="6"/>
  <c r="J4903" i="6"/>
  <c r="J4904" i="6"/>
  <c r="J4905" i="6"/>
  <c r="J4906" i="6"/>
  <c r="J4907" i="6"/>
  <c r="J4908" i="6"/>
  <c r="J4909" i="6"/>
  <c r="J4910" i="6"/>
  <c r="J4911" i="6"/>
  <c r="J4912" i="6"/>
  <c r="J4913" i="6"/>
  <c r="J4914" i="6"/>
  <c r="J4915" i="6"/>
  <c r="J4916" i="6"/>
  <c r="J4917" i="6"/>
  <c r="J4918" i="6"/>
  <c r="J4919" i="6"/>
  <c r="J4920" i="6"/>
  <c r="J4921" i="6"/>
  <c r="J4922" i="6"/>
  <c r="J4923" i="6"/>
  <c r="J4924" i="6"/>
  <c r="J4925" i="6"/>
  <c r="J4926" i="6"/>
  <c r="J4927" i="6"/>
  <c r="J4928" i="6"/>
  <c r="J4929" i="6"/>
  <c r="J4930" i="6"/>
  <c r="J4931" i="6"/>
  <c r="J4932" i="6"/>
  <c r="J4933" i="6"/>
  <c r="J4934" i="6"/>
  <c r="J4935" i="6"/>
  <c r="J4936" i="6"/>
  <c r="J4937" i="6"/>
  <c r="J4938" i="6"/>
  <c r="J4939" i="6"/>
  <c r="J4940" i="6"/>
  <c r="J4941" i="6"/>
  <c r="J4942" i="6"/>
  <c r="J4943" i="6"/>
  <c r="J4944" i="6"/>
  <c r="J4945" i="6"/>
  <c r="J4946" i="6"/>
  <c r="J4947" i="6"/>
  <c r="J4948" i="6"/>
  <c r="J4949" i="6"/>
  <c r="J4950" i="6"/>
  <c r="J4951" i="6"/>
  <c r="J4952" i="6"/>
  <c r="J4953" i="6"/>
  <c r="J4954" i="6"/>
  <c r="J4955" i="6"/>
  <c r="J4956" i="6"/>
  <c r="J4957" i="6"/>
  <c r="J4958" i="6"/>
  <c r="J4959" i="6"/>
  <c r="J4960" i="6"/>
  <c r="J4961" i="6"/>
  <c r="J4962" i="6"/>
  <c r="J4963" i="6"/>
  <c r="J4964" i="6"/>
  <c r="J4965" i="6"/>
  <c r="J4966" i="6"/>
  <c r="J4967" i="6"/>
  <c r="J4968" i="6"/>
  <c r="J4969" i="6"/>
  <c r="J4970" i="6"/>
  <c r="J4971" i="6"/>
  <c r="J4972" i="6"/>
  <c r="J4973" i="6"/>
  <c r="J4974" i="6"/>
  <c r="J4975" i="6"/>
  <c r="J4976" i="6"/>
  <c r="J4977" i="6"/>
  <c r="J4978" i="6"/>
  <c r="J4979" i="6"/>
  <c r="J4980" i="6"/>
  <c r="J4981" i="6"/>
  <c r="J4982" i="6"/>
  <c r="J4983" i="6"/>
  <c r="J4984" i="6"/>
  <c r="J4985" i="6"/>
  <c r="J4986" i="6"/>
  <c r="J4987" i="6"/>
  <c r="J4988" i="6"/>
  <c r="J4989" i="6"/>
  <c r="J4990" i="6"/>
  <c r="J4991" i="6"/>
  <c r="J4992" i="6"/>
  <c r="J4993" i="6"/>
  <c r="J4994" i="6"/>
  <c r="J4995" i="6"/>
  <c r="J4996" i="6"/>
  <c r="J4997" i="6"/>
  <c r="J4998" i="6"/>
  <c r="J4999" i="6"/>
  <c r="J5000" i="6"/>
  <c r="J5001" i="6"/>
  <c r="J5002" i="6"/>
  <c r="J5003" i="6"/>
  <c r="J5004" i="6"/>
  <c r="J5005" i="6"/>
  <c r="J5006" i="6"/>
  <c r="J5007" i="6"/>
  <c r="J5008" i="6"/>
  <c r="J5009" i="6"/>
  <c r="J5010" i="6"/>
  <c r="J5011" i="6"/>
  <c r="J5012" i="6"/>
  <c r="J5013" i="6"/>
  <c r="J5014" i="6"/>
  <c r="J5015" i="6"/>
  <c r="J5016" i="6"/>
  <c r="J5017" i="6"/>
  <c r="J5018" i="6"/>
  <c r="J5019" i="6"/>
  <c r="J5020" i="6"/>
  <c r="J5021" i="6"/>
  <c r="J5022" i="6"/>
  <c r="J5023" i="6"/>
  <c r="J5024" i="6"/>
  <c r="J5025" i="6"/>
  <c r="J5026" i="6"/>
  <c r="J5027" i="6"/>
  <c r="J5028" i="6"/>
  <c r="J5029" i="6"/>
  <c r="J5030" i="6"/>
  <c r="J5031" i="6"/>
  <c r="J5032" i="6"/>
  <c r="J5033" i="6"/>
  <c r="J5034" i="6"/>
  <c r="J5035" i="6"/>
  <c r="J5036" i="6"/>
  <c r="J5037" i="6"/>
  <c r="J5038" i="6"/>
  <c r="J5039" i="6"/>
  <c r="J5040" i="6"/>
  <c r="J5041" i="6"/>
  <c r="K8" i="1"/>
  <c r="L8" i="1"/>
  <c r="M8" i="1"/>
  <c r="N8" i="1"/>
  <c r="O8" i="1"/>
  <c r="P8" i="1"/>
  <c r="Q8" i="1"/>
  <c r="R8" i="1"/>
  <c r="S8" i="1"/>
  <c r="J8" i="1"/>
  <c r="I8" i="1"/>
  <c r="H8" i="1"/>
  <c r="D8" i="1"/>
  <c r="F312" i="4"/>
  <c r="F300" i="4"/>
  <c r="F301" i="4"/>
  <c r="F302" i="4"/>
  <c r="F303" i="4"/>
  <c r="F304" i="4"/>
  <c r="F305" i="4"/>
  <c r="F306" i="4"/>
  <c r="F307" i="4"/>
  <c r="F308" i="4"/>
  <c r="F309" i="4"/>
  <c r="F310" i="4"/>
  <c r="T8" i="1" l="1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J4730" i="6"/>
  <c r="J4731" i="6"/>
  <c r="J4732" i="6"/>
  <c r="J4733" i="6"/>
  <c r="J4734" i="6"/>
  <c r="J4735" i="6"/>
  <c r="J4736" i="6"/>
  <c r="J4737" i="6"/>
  <c r="J4738" i="6"/>
  <c r="J4739" i="6"/>
  <c r="J4740" i="6"/>
  <c r="J4741" i="6"/>
  <c r="J4742" i="6"/>
  <c r="J4743" i="6"/>
  <c r="J4744" i="6"/>
  <c r="J4745" i="6"/>
  <c r="J4746" i="6"/>
  <c r="J4747" i="6"/>
  <c r="J4748" i="6"/>
  <c r="J4749" i="6"/>
  <c r="J4750" i="6"/>
  <c r="J4751" i="6"/>
  <c r="J4752" i="6"/>
  <c r="J4753" i="6"/>
  <c r="J4754" i="6"/>
  <c r="J4755" i="6"/>
  <c r="J4756" i="6"/>
  <c r="J4757" i="6"/>
  <c r="J4758" i="6"/>
  <c r="J4759" i="6"/>
  <c r="J4760" i="6"/>
  <c r="J4761" i="6"/>
  <c r="J4762" i="6"/>
  <c r="J4763" i="6"/>
  <c r="J4764" i="6"/>
  <c r="J4765" i="6"/>
  <c r="J4766" i="6"/>
  <c r="J4767" i="6"/>
  <c r="J4768" i="6"/>
  <c r="J4769" i="6"/>
  <c r="J4770" i="6"/>
  <c r="J4771" i="6"/>
  <c r="J4772" i="6"/>
  <c r="J4773" i="6"/>
  <c r="J4774" i="6"/>
  <c r="J4775" i="6"/>
  <c r="J4776" i="6"/>
  <c r="J4777" i="6"/>
  <c r="J4778" i="6"/>
  <c r="J4779" i="6"/>
  <c r="J4780" i="6"/>
  <c r="J4781" i="6"/>
  <c r="J4782" i="6"/>
  <c r="J4783" i="6"/>
  <c r="J4784" i="6"/>
  <c r="J4785" i="6"/>
  <c r="J4786" i="6"/>
  <c r="J4787" i="6"/>
  <c r="J4788" i="6"/>
  <c r="J4789" i="6"/>
  <c r="J4790" i="6"/>
  <c r="J4791" i="6"/>
  <c r="J4792" i="6"/>
  <c r="J4793" i="6"/>
  <c r="J4794" i="6"/>
  <c r="J4795" i="6"/>
  <c r="J4796" i="6"/>
  <c r="J4797" i="6"/>
  <c r="J4798" i="6"/>
  <c r="J4799" i="6"/>
  <c r="J4800" i="6"/>
  <c r="J4801" i="6"/>
  <c r="J4802" i="6"/>
  <c r="J4803" i="6"/>
  <c r="J4804" i="6"/>
  <c r="J4805" i="6"/>
  <c r="J4806" i="6"/>
  <c r="J4807" i="6"/>
  <c r="J4808" i="6"/>
  <c r="J4809" i="6"/>
  <c r="J4810" i="6"/>
  <c r="J4811" i="6"/>
  <c r="J4812" i="6"/>
  <c r="J4813" i="6"/>
  <c r="J4814" i="6"/>
  <c r="J4815" i="6"/>
  <c r="J4816" i="6"/>
  <c r="J4817" i="6"/>
  <c r="J4818" i="6"/>
  <c r="J4819" i="6"/>
  <c r="J4820" i="6"/>
  <c r="J4821" i="6"/>
  <c r="J4822" i="6"/>
  <c r="J4823" i="6"/>
  <c r="J4824" i="6"/>
  <c r="J4825" i="6"/>
  <c r="J4826" i="6"/>
  <c r="J4827" i="6"/>
  <c r="J4828" i="6"/>
  <c r="J4829" i="6"/>
  <c r="J4830" i="6"/>
  <c r="J4831" i="6"/>
  <c r="J4832" i="6"/>
  <c r="J4833" i="6"/>
  <c r="J4834" i="6"/>
  <c r="J4835" i="6"/>
  <c r="J4836" i="6"/>
  <c r="J4837" i="6"/>
  <c r="J4838" i="6"/>
  <c r="J4839" i="6"/>
  <c r="J4840" i="6"/>
  <c r="J4841" i="6"/>
  <c r="J4842" i="6"/>
  <c r="J4843" i="6"/>
  <c r="J4844" i="6"/>
  <c r="J4845" i="6"/>
  <c r="J4846" i="6"/>
  <c r="J4847" i="6"/>
  <c r="J4848" i="6"/>
  <c r="J4849" i="6"/>
  <c r="J4850" i="6"/>
  <c r="J4851" i="6"/>
  <c r="J4852" i="6"/>
  <c r="J4853" i="6"/>
  <c r="J4854" i="6"/>
  <c r="J4855" i="6"/>
  <c r="J4856" i="6"/>
  <c r="J4857" i="6"/>
  <c r="J4858" i="6"/>
  <c r="J4859" i="6"/>
  <c r="J4860" i="6"/>
  <c r="J4861" i="6"/>
  <c r="J4862" i="6"/>
  <c r="J4863" i="6"/>
  <c r="J4864" i="6"/>
  <c r="J4865" i="6"/>
  <c r="J4866" i="6"/>
  <c r="J4867" i="6"/>
  <c r="J4868" i="6"/>
  <c r="J4869" i="6"/>
  <c r="J4435" i="6"/>
  <c r="J4436" i="6"/>
  <c r="J4437" i="6"/>
  <c r="J4438" i="6"/>
  <c r="J4439" i="6"/>
  <c r="J4440" i="6"/>
  <c r="J4441" i="6"/>
  <c r="J4442" i="6"/>
  <c r="J4443" i="6"/>
  <c r="J4444" i="6"/>
  <c r="J4445" i="6"/>
  <c r="J4446" i="6"/>
  <c r="J4447" i="6"/>
  <c r="J4448" i="6"/>
  <c r="J4449" i="6"/>
  <c r="J4450" i="6"/>
  <c r="J4451" i="6"/>
  <c r="J4452" i="6"/>
  <c r="J4453" i="6"/>
  <c r="J4454" i="6"/>
  <c r="J4455" i="6"/>
  <c r="J4456" i="6"/>
  <c r="J4457" i="6"/>
  <c r="J4458" i="6"/>
  <c r="J4459" i="6"/>
  <c r="J4460" i="6"/>
  <c r="J4461" i="6"/>
  <c r="J4462" i="6"/>
  <c r="J4463" i="6"/>
  <c r="J4464" i="6"/>
  <c r="J4465" i="6"/>
  <c r="J4466" i="6"/>
  <c r="J4467" i="6"/>
  <c r="J4468" i="6"/>
  <c r="J4469" i="6"/>
  <c r="J4470" i="6"/>
  <c r="J4471" i="6"/>
  <c r="J4472" i="6"/>
  <c r="J4473" i="6"/>
  <c r="J4474" i="6"/>
  <c r="J4475" i="6"/>
  <c r="J4476" i="6"/>
  <c r="J4477" i="6"/>
  <c r="J4478" i="6"/>
  <c r="J4479" i="6"/>
  <c r="J4480" i="6"/>
  <c r="J4481" i="6"/>
  <c r="J4482" i="6"/>
  <c r="J4483" i="6"/>
  <c r="J4484" i="6"/>
  <c r="J4485" i="6"/>
  <c r="J4486" i="6"/>
  <c r="J4487" i="6"/>
  <c r="J4488" i="6"/>
  <c r="J4489" i="6"/>
  <c r="J4490" i="6"/>
  <c r="J4491" i="6"/>
  <c r="J4492" i="6"/>
  <c r="J4493" i="6"/>
  <c r="J4494" i="6"/>
  <c r="J4495" i="6"/>
  <c r="J4496" i="6"/>
  <c r="J4497" i="6"/>
  <c r="J4498" i="6"/>
  <c r="J4499" i="6"/>
  <c r="J4500" i="6"/>
  <c r="J4501" i="6"/>
  <c r="J4502" i="6"/>
  <c r="J4503" i="6"/>
  <c r="J4504" i="6"/>
  <c r="J4505" i="6"/>
  <c r="J4506" i="6"/>
  <c r="J4507" i="6"/>
  <c r="J4508" i="6"/>
  <c r="J4509" i="6"/>
  <c r="J4510" i="6"/>
  <c r="J4511" i="6"/>
  <c r="J4512" i="6"/>
  <c r="J4513" i="6"/>
  <c r="J4514" i="6"/>
  <c r="J4515" i="6"/>
  <c r="J4516" i="6"/>
  <c r="J4517" i="6"/>
  <c r="J4518" i="6"/>
  <c r="J4519" i="6"/>
  <c r="J4520" i="6"/>
  <c r="J4521" i="6"/>
  <c r="J4522" i="6"/>
  <c r="J4523" i="6"/>
  <c r="J4524" i="6"/>
  <c r="J4525" i="6"/>
  <c r="J4526" i="6"/>
  <c r="J4527" i="6"/>
  <c r="J4528" i="6"/>
  <c r="J4529" i="6"/>
  <c r="J4530" i="6"/>
  <c r="J4531" i="6"/>
  <c r="J4532" i="6"/>
  <c r="J4533" i="6"/>
  <c r="J4534" i="6"/>
  <c r="J4535" i="6"/>
  <c r="J4536" i="6"/>
  <c r="J4537" i="6"/>
  <c r="J4538" i="6"/>
  <c r="J4539" i="6"/>
  <c r="J4540" i="6"/>
  <c r="J4541" i="6"/>
  <c r="J4542" i="6"/>
  <c r="J4543" i="6"/>
  <c r="J4544" i="6"/>
  <c r="J4545" i="6"/>
  <c r="J4546" i="6"/>
  <c r="J4547" i="6"/>
  <c r="J4548" i="6"/>
  <c r="J4549" i="6"/>
  <c r="J4550" i="6"/>
  <c r="J4551" i="6"/>
  <c r="J4552" i="6"/>
  <c r="J4553" i="6"/>
  <c r="J4554" i="6"/>
  <c r="J4555" i="6"/>
  <c r="J4556" i="6"/>
  <c r="J4557" i="6"/>
  <c r="J4558" i="6"/>
  <c r="J4559" i="6"/>
  <c r="J4560" i="6"/>
  <c r="J4561" i="6"/>
  <c r="J4562" i="6"/>
  <c r="J4563" i="6"/>
  <c r="J4564" i="6"/>
  <c r="J4565" i="6"/>
  <c r="J4566" i="6"/>
  <c r="J4567" i="6"/>
  <c r="J4568" i="6"/>
  <c r="J4569" i="6"/>
  <c r="J4570" i="6"/>
  <c r="J4571" i="6"/>
  <c r="J4572" i="6"/>
  <c r="J4573" i="6"/>
  <c r="J4574" i="6"/>
  <c r="J4575" i="6"/>
  <c r="J4576" i="6"/>
  <c r="J4577" i="6"/>
  <c r="J4578" i="6"/>
  <c r="J4579" i="6"/>
  <c r="J4580" i="6"/>
  <c r="J4581" i="6"/>
  <c r="J4582" i="6"/>
  <c r="J4583" i="6"/>
  <c r="J4584" i="6"/>
  <c r="J4585" i="6"/>
  <c r="J4586" i="6"/>
  <c r="J4587" i="6"/>
  <c r="J4588" i="6"/>
  <c r="J4589" i="6"/>
  <c r="J4590" i="6"/>
  <c r="J4591" i="6"/>
  <c r="J4592" i="6"/>
  <c r="J4593" i="6"/>
  <c r="J4594" i="6"/>
  <c r="J4595" i="6"/>
  <c r="J4596" i="6"/>
  <c r="J4597" i="6"/>
  <c r="J4598" i="6"/>
  <c r="J4599" i="6"/>
  <c r="J4600" i="6"/>
  <c r="J4601" i="6"/>
  <c r="J4602" i="6"/>
  <c r="J4603" i="6"/>
  <c r="J4604" i="6"/>
  <c r="J4605" i="6"/>
  <c r="J4606" i="6"/>
  <c r="J4607" i="6"/>
  <c r="J4608" i="6"/>
  <c r="J4609" i="6"/>
  <c r="J4610" i="6"/>
  <c r="J4611" i="6"/>
  <c r="J4612" i="6"/>
  <c r="J4613" i="6"/>
  <c r="J4614" i="6"/>
  <c r="J4615" i="6"/>
  <c r="J4616" i="6"/>
  <c r="J4617" i="6"/>
  <c r="J4618" i="6"/>
  <c r="J4619" i="6"/>
  <c r="J4620" i="6"/>
  <c r="J4621" i="6"/>
  <c r="J4622" i="6"/>
  <c r="J4623" i="6"/>
  <c r="J4624" i="6"/>
  <c r="J4625" i="6"/>
  <c r="J4626" i="6"/>
  <c r="J4627" i="6"/>
  <c r="J4628" i="6"/>
  <c r="J4629" i="6"/>
  <c r="J4630" i="6"/>
  <c r="J4631" i="6"/>
  <c r="J4632" i="6"/>
  <c r="J4633" i="6"/>
  <c r="J4634" i="6"/>
  <c r="J4635" i="6"/>
  <c r="J4636" i="6"/>
  <c r="J4637" i="6"/>
  <c r="J4638" i="6"/>
  <c r="J4639" i="6"/>
  <c r="J4640" i="6"/>
  <c r="J4641" i="6"/>
  <c r="J4642" i="6"/>
  <c r="J4643" i="6"/>
  <c r="J4644" i="6"/>
  <c r="J4645" i="6"/>
  <c r="J4646" i="6"/>
  <c r="J4647" i="6"/>
  <c r="J4648" i="6"/>
  <c r="J4649" i="6"/>
  <c r="J4650" i="6"/>
  <c r="J4651" i="6"/>
  <c r="J4652" i="6"/>
  <c r="J4653" i="6"/>
  <c r="J4654" i="6"/>
  <c r="J4655" i="6"/>
  <c r="J4656" i="6"/>
  <c r="J4657" i="6"/>
  <c r="J4658" i="6"/>
  <c r="J4659" i="6"/>
  <c r="J4660" i="6"/>
  <c r="J4661" i="6"/>
  <c r="J4662" i="6"/>
  <c r="J4663" i="6"/>
  <c r="J4664" i="6"/>
  <c r="J4665" i="6"/>
  <c r="J4666" i="6"/>
  <c r="J4667" i="6"/>
  <c r="J4668" i="6"/>
  <c r="J4669" i="6"/>
  <c r="J4670" i="6"/>
  <c r="J4671" i="6"/>
  <c r="J4672" i="6"/>
  <c r="J4673" i="6"/>
  <c r="J4674" i="6"/>
  <c r="J4675" i="6"/>
  <c r="J4676" i="6"/>
  <c r="J4677" i="6"/>
  <c r="J4678" i="6"/>
  <c r="J4679" i="6"/>
  <c r="J4680" i="6"/>
  <c r="J4681" i="6"/>
  <c r="J4682" i="6"/>
  <c r="J4683" i="6"/>
  <c r="J4684" i="6"/>
  <c r="J4685" i="6"/>
  <c r="J4686" i="6"/>
  <c r="J4687" i="6"/>
  <c r="J4688" i="6"/>
  <c r="J4689" i="6"/>
  <c r="J4690" i="6"/>
  <c r="J4691" i="6"/>
  <c r="J4692" i="6"/>
  <c r="J4693" i="6"/>
  <c r="J4694" i="6"/>
  <c r="J4695" i="6"/>
  <c r="J4696" i="6"/>
  <c r="J4697" i="6"/>
  <c r="J4698" i="6"/>
  <c r="J4699" i="6"/>
  <c r="J4700" i="6"/>
  <c r="J4701" i="6"/>
  <c r="J4702" i="6"/>
  <c r="J4703" i="6"/>
  <c r="J4704" i="6"/>
  <c r="J4705" i="6"/>
  <c r="J4706" i="6"/>
  <c r="J4707" i="6"/>
  <c r="J4708" i="6"/>
  <c r="J4709" i="6"/>
  <c r="J4710" i="6"/>
  <c r="J4711" i="6"/>
  <c r="J4712" i="6"/>
  <c r="J4713" i="6"/>
  <c r="J4714" i="6"/>
  <c r="J4715" i="6"/>
  <c r="J4716" i="6"/>
  <c r="J4717" i="6"/>
  <c r="J4718" i="6"/>
  <c r="J4719" i="6"/>
  <c r="J4720" i="6"/>
  <c r="J4721" i="6"/>
  <c r="J4722" i="6"/>
  <c r="J4723" i="6"/>
  <c r="J4724" i="6"/>
  <c r="J4725" i="6"/>
  <c r="J4726" i="6"/>
  <c r="J4727" i="6"/>
  <c r="J4728" i="6"/>
  <c r="J4729" i="6"/>
  <c r="J3834" i="6"/>
  <c r="J3835" i="6"/>
  <c r="J3836" i="6"/>
  <c r="J3837" i="6"/>
  <c r="J3838" i="6"/>
  <c r="J3839" i="6"/>
  <c r="J3840" i="6"/>
  <c r="J3841" i="6"/>
  <c r="J3842" i="6"/>
  <c r="J3843" i="6"/>
  <c r="J3844" i="6"/>
  <c r="J3845" i="6"/>
  <c r="J3846" i="6"/>
  <c r="J3847" i="6"/>
  <c r="J3848" i="6"/>
  <c r="J3849" i="6"/>
  <c r="J3850" i="6"/>
  <c r="J3851" i="6"/>
  <c r="J3852" i="6"/>
  <c r="J3853" i="6"/>
  <c r="J3854" i="6"/>
  <c r="J3855" i="6"/>
  <c r="J3856" i="6"/>
  <c r="J3857" i="6"/>
  <c r="J3858" i="6"/>
  <c r="J3859" i="6"/>
  <c r="J3860" i="6"/>
  <c r="J3861" i="6"/>
  <c r="J3862" i="6"/>
  <c r="J3863" i="6"/>
  <c r="J3864" i="6"/>
  <c r="J3865" i="6"/>
  <c r="J3866" i="6"/>
  <c r="J3867" i="6"/>
  <c r="J3868" i="6"/>
  <c r="J3869" i="6"/>
  <c r="J3870" i="6"/>
  <c r="J3871" i="6"/>
  <c r="J3872" i="6"/>
  <c r="J3873" i="6"/>
  <c r="J3874" i="6"/>
  <c r="J3875" i="6"/>
  <c r="J3876" i="6"/>
  <c r="J3877" i="6"/>
  <c r="J3878" i="6"/>
  <c r="J3879" i="6"/>
  <c r="J3880" i="6"/>
  <c r="J3881" i="6"/>
  <c r="J3882" i="6"/>
  <c r="J3883" i="6"/>
  <c r="J3884" i="6"/>
  <c r="J3885" i="6"/>
  <c r="J3886" i="6"/>
  <c r="J3887" i="6"/>
  <c r="J3888" i="6"/>
  <c r="J3889" i="6"/>
  <c r="J3890" i="6"/>
  <c r="J3891" i="6"/>
  <c r="J3892" i="6"/>
  <c r="J3893" i="6"/>
  <c r="J3894" i="6"/>
  <c r="J3895" i="6"/>
  <c r="J3896" i="6"/>
  <c r="J3897" i="6"/>
  <c r="J3898" i="6"/>
  <c r="J3899" i="6"/>
  <c r="J3900" i="6"/>
  <c r="J3901" i="6"/>
  <c r="J3902" i="6"/>
  <c r="J3903" i="6"/>
  <c r="J3904" i="6"/>
  <c r="J3905" i="6"/>
  <c r="J3906" i="6"/>
  <c r="J3907" i="6"/>
  <c r="J3908" i="6"/>
  <c r="J3909" i="6"/>
  <c r="J3910" i="6"/>
  <c r="J3911" i="6"/>
  <c r="J3912" i="6"/>
  <c r="J3913" i="6"/>
  <c r="J3914" i="6"/>
  <c r="J3915" i="6"/>
  <c r="J3916" i="6"/>
  <c r="J3917" i="6"/>
  <c r="J3918" i="6"/>
  <c r="J3919" i="6"/>
  <c r="J3920" i="6"/>
  <c r="J3921" i="6"/>
  <c r="J3922" i="6"/>
  <c r="J3923" i="6"/>
  <c r="J3924" i="6"/>
  <c r="J3925" i="6"/>
  <c r="J3926" i="6"/>
  <c r="J3927" i="6"/>
  <c r="J3928" i="6"/>
  <c r="J3929" i="6"/>
  <c r="J3930" i="6"/>
  <c r="J3931" i="6"/>
  <c r="J3932" i="6"/>
  <c r="J3933" i="6"/>
  <c r="J3934" i="6"/>
  <c r="J3935" i="6"/>
  <c r="J3936" i="6"/>
  <c r="J3937" i="6"/>
  <c r="J3938" i="6"/>
  <c r="J3939" i="6"/>
  <c r="J3940" i="6"/>
  <c r="J3941" i="6"/>
  <c r="J3942" i="6"/>
  <c r="J3943" i="6"/>
  <c r="J3944" i="6"/>
  <c r="J3945" i="6"/>
  <c r="J3946" i="6"/>
  <c r="J3947" i="6"/>
  <c r="J3948" i="6"/>
  <c r="J3949" i="6"/>
  <c r="J3950" i="6"/>
  <c r="J3951" i="6"/>
  <c r="J3952" i="6"/>
  <c r="J3953" i="6"/>
  <c r="J3954" i="6"/>
  <c r="J3955" i="6"/>
  <c r="J3956" i="6"/>
  <c r="J3957" i="6"/>
  <c r="J3958" i="6"/>
  <c r="J3959" i="6"/>
  <c r="J3960" i="6"/>
  <c r="J3961" i="6"/>
  <c r="J3962" i="6"/>
  <c r="J3963" i="6"/>
  <c r="J3964" i="6"/>
  <c r="J3965" i="6"/>
  <c r="J3966" i="6"/>
  <c r="J3967" i="6"/>
  <c r="J3968" i="6"/>
  <c r="J3969" i="6"/>
  <c r="J3970" i="6"/>
  <c r="J3971" i="6"/>
  <c r="J3972" i="6"/>
  <c r="J3973" i="6"/>
  <c r="J3974" i="6"/>
  <c r="J3975" i="6"/>
  <c r="J3976" i="6"/>
  <c r="J3977" i="6"/>
  <c r="J3978" i="6"/>
  <c r="J3979" i="6"/>
  <c r="J3980" i="6"/>
  <c r="J3981" i="6"/>
  <c r="J3982" i="6"/>
  <c r="J3983" i="6"/>
  <c r="J3984" i="6"/>
  <c r="J3985" i="6"/>
  <c r="J3986" i="6"/>
  <c r="J3987" i="6"/>
  <c r="J3988" i="6"/>
  <c r="J3989" i="6"/>
  <c r="J3990" i="6"/>
  <c r="J3991" i="6"/>
  <c r="J3992" i="6"/>
  <c r="J3993" i="6"/>
  <c r="J3994" i="6"/>
  <c r="J3995" i="6"/>
  <c r="J3996" i="6"/>
  <c r="J3997" i="6"/>
  <c r="J3998" i="6"/>
  <c r="J3999" i="6"/>
  <c r="J4000" i="6"/>
  <c r="J4001" i="6"/>
  <c r="J4002" i="6"/>
  <c r="J4003" i="6"/>
  <c r="J4004" i="6"/>
  <c r="J4005" i="6"/>
  <c r="J4006" i="6"/>
  <c r="J4007" i="6"/>
  <c r="J4008" i="6"/>
  <c r="J4009" i="6"/>
  <c r="J4010" i="6"/>
  <c r="J4011" i="6"/>
  <c r="J4012" i="6"/>
  <c r="J4013" i="6"/>
  <c r="J4014" i="6"/>
  <c r="J4015" i="6"/>
  <c r="J4016" i="6"/>
  <c r="J4017" i="6"/>
  <c r="J4018" i="6"/>
  <c r="J4019" i="6"/>
  <c r="J4020" i="6"/>
  <c r="J4021" i="6"/>
  <c r="J4022" i="6"/>
  <c r="J4023" i="6"/>
  <c r="J4024" i="6"/>
  <c r="J4025" i="6"/>
  <c r="J4026" i="6"/>
  <c r="J4027" i="6"/>
  <c r="J4028" i="6"/>
  <c r="J4029" i="6"/>
  <c r="J4030" i="6"/>
  <c r="J4031" i="6"/>
  <c r="J4032" i="6"/>
  <c r="J4033" i="6"/>
  <c r="J4034" i="6"/>
  <c r="J4035" i="6"/>
  <c r="J4036" i="6"/>
  <c r="J4037" i="6"/>
  <c r="J4038" i="6"/>
  <c r="J4039" i="6"/>
  <c r="J4040" i="6"/>
  <c r="J4041" i="6"/>
  <c r="J4042" i="6"/>
  <c r="J4043" i="6"/>
  <c r="J4044" i="6"/>
  <c r="J4045" i="6"/>
  <c r="J4046" i="6"/>
  <c r="J4047" i="6"/>
  <c r="J4048" i="6"/>
  <c r="J4049" i="6"/>
  <c r="J4050" i="6"/>
  <c r="J4051" i="6"/>
  <c r="J4052" i="6"/>
  <c r="J4053" i="6"/>
  <c r="J4054" i="6"/>
  <c r="J4055" i="6"/>
  <c r="J4056" i="6"/>
  <c r="J4057" i="6"/>
  <c r="J4058" i="6"/>
  <c r="J4059" i="6"/>
  <c r="J4060" i="6"/>
  <c r="J4061" i="6"/>
  <c r="J4062" i="6"/>
  <c r="J4063" i="6"/>
  <c r="J4064" i="6"/>
  <c r="J4065" i="6"/>
  <c r="J4066" i="6"/>
  <c r="J4067" i="6"/>
  <c r="J4068" i="6"/>
  <c r="J4069" i="6"/>
  <c r="J4070" i="6"/>
  <c r="J4071" i="6"/>
  <c r="J4072" i="6"/>
  <c r="J4073" i="6"/>
  <c r="J4074" i="6"/>
  <c r="J4075" i="6"/>
  <c r="J4076" i="6"/>
  <c r="J4077" i="6"/>
  <c r="J4078" i="6"/>
  <c r="J4079" i="6"/>
  <c r="J4080" i="6"/>
  <c r="J4081" i="6"/>
  <c r="J4082" i="6"/>
  <c r="J4083" i="6"/>
  <c r="J4084" i="6"/>
  <c r="J4085" i="6"/>
  <c r="J4086" i="6"/>
  <c r="J4087" i="6"/>
  <c r="J4088" i="6"/>
  <c r="J4089" i="6"/>
  <c r="J4090" i="6"/>
  <c r="J4091" i="6"/>
  <c r="J4092" i="6"/>
  <c r="J4093" i="6"/>
  <c r="J4094" i="6"/>
  <c r="J4095" i="6"/>
  <c r="J4096" i="6"/>
  <c r="J4097" i="6"/>
  <c r="J4098" i="6"/>
  <c r="J4099" i="6"/>
  <c r="J4100" i="6"/>
  <c r="J4101" i="6"/>
  <c r="J4102" i="6"/>
  <c r="J4103" i="6"/>
  <c r="J4104" i="6"/>
  <c r="J4105" i="6"/>
  <c r="J4106" i="6"/>
  <c r="J4107" i="6"/>
  <c r="J4108" i="6"/>
  <c r="J4109" i="6"/>
  <c r="J4110" i="6"/>
  <c r="J4111" i="6"/>
  <c r="J4112" i="6"/>
  <c r="J4113" i="6"/>
  <c r="J4114" i="6"/>
  <c r="J4115" i="6"/>
  <c r="J4116" i="6"/>
  <c r="J4117" i="6"/>
  <c r="J4118" i="6"/>
  <c r="J4119" i="6"/>
  <c r="J4120" i="6"/>
  <c r="J4121" i="6"/>
  <c r="J4122" i="6"/>
  <c r="J4123" i="6"/>
  <c r="J4124" i="6"/>
  <c r="J4125" i="6"/>
  <c r="J4126" i="6"/>
  <c r="J4127" i="6"/>
  <c r="J4128" i="6"/>
  <c r="J4129" i="6"/>
  <c r="J4130" i="6"/>
  <c r="J4131" i="6"/>
  <c r="J4132" i="6"/>
  <c r="J4133" i="6"/>
  <c r="J4134" i="6"/>
  <c r="J4135" i="6"/>
  <c r="J4136" i="6"/>
  <c r="J4137" i="6"/>
  <c r="J4138" i="6"/>
  <c r="J4139" i="6"/>
  <c r="J4140" i="6"/>
  <c r="J4141" i="6"/>
  <c r="J4142" i="6"/>
  <c r="J4143" i="6"/>
  <c r="J4144" i="6"/>
  <c r="J4145" i="6"/>
  <c r="J4146" i="6"/>
  <c r="J4147" i="6"/>
  <c r="J4148" i="6"/>
  <c r="J4149" i="6"/>
  <c r="J4150" i="6"/>
  <c r="J4151" i="6"/>
  <c r="J4152" i="6"/>
  <c r="J4153" i="6"/>
  <c r="J4154" i="6"/>
  <c r="J4155" i="6"/>
  <c r="J4156" i="6"/>
  <c r="J4157" i="6"/>
  <c r="J4158" i="6"/>
  <c r="J4159" i="6"/>
  <c r="J4160" i="6"/>
  <c r="J4161" i="6"/>
  <c r="J4162" i="6"/>
  <c r="J4163" i="6"/>
  <c r="J4164" i="6"/>
  <c r="J4165" i="6"/>
  <c r="J4166" i="6"/>
  <c r="J4167" i="6"/>
  <c r="J4168" i="6"/>
  <c r="J4169" i="6"/>
  <c r="J4170" i="6"/>
  <c r="J4171" i="6"/>
  <c r="J4172" i="6"/>
  <c r="J4173" i="6"/>
  <c r="J4174" i="6"/>
  <c r="J4175" i="6"/>
  <c r="J4176" i="6"/>
  <c r="J4177" i="6"/>
  <c r="J4178" i="6"/>
  <c r="J4179" i="6"/>
  <c r="J4180" i="6"/>
  <c r="J4181" i="6"/>
  <c r="J4182" i="6"/>
  <c r="J4183" i="6"/>
  <c r="J4184" i="6"/>
  <c r="J4185" i="6"/>
  <c r="J4186" i="6"/>
  <c r="J4187" i="6"/>
  <c r="J4188" i="6"/>
  <c r="J4189" i="6"/>
  <c r="J4190" i="6"/>
  <c r="J4191" i="6"/>
  <c r="J4192" i="6"/>
  <c r="J4193" i="6"/>
  <c r="J4194" i="6"/>
  <c r="J4195" i="6"/>
  <c r="J4196" i="6"/>
  <c r="J4197" i="6"/>
  <c r="J4198" i="6"/>
  <c r="J4199" i="6"/>
  <c r="J4200" i="6"/>
  <c r="J4201" i="6"/>
  <c r="J4202" i="6"/>
  <c r="J4203" i="6"/>
  <c r="J4204" i="6"/>
  <c r="J4205" i="6"/>
  <c r="J4206" i="6"/>
  <c r="J4207" i="6"/>
  <c r="J4208" i="6"/>
  <c r="J4209" i="6"/>
  <c r="J4210" i="6"/>
  <c r="J4211" i="6"/>
  <c r="J4212" i="6"/>
  <c r="J4213" i="6"/>
  <c r="J4214" i="6"/>
  <c r="J4215" i="6"/>
  <c r="J4216" i="6"/>
  <c r="J4217" i="6"/>
  <c r="J4218" i="6"/>
  <c r="J4219" i="6"/>
  <c r="J4220" i="6"/>
  <c r="J4221" i="6"/>
  <c r="J4222" i="6"/>
  <c r="J4223" i="6"/>
  <c r="J4224" i="6"/>
  <c r="J4225" i="6"/>
  <c r="J4226" i="6"/>
  <c r="J4227" i="6"/>
  <c r="J4228" i="6"/>
  <c r="J4229" i="6"/>
  <c r="J4230" i="6"/>
  <c r="J4231" i="6"/>
  <c r="J4232" i="6"/>
  <c r="J4233" i="6"/>
  <c r="J4234" i="6"/>
  <c r="J4235" i="6"/>
  <c r="J4236" i="6"/>
  <c r="J4237" i="6"/>
  <c r="J4238" i="6"/>
  <c r="J4239" i="6"/>
  <c r="J4240" i="6"/>
  <c r="J4241" i="6"/>
  <c r="J4242" i="6"/>
  <c r="J4243" i="6"/>
  <c r="J4244" i="6"/>
  <c r="J4245" i="6"/>
  <c r="J4246" i="6"/>
  <c r="J4247" i="6"/>
  <c r="J4248" i="6"/>
  <c r="J4249" i="6"/>
  <c r="J4250" i="6"/>
  <c r="J4251" i="6"/>
  <c r="J4252" i="6"/>
  <c r="J4253" i="6"/>
  <c r="J4254" i="6"/>
  <c r="J4255" i="6"/>
  <c r="J4256" i="6"/>
  <c r="J4257" i="6"/>
  <c r="J4258" i="6"/>
  <c r="J4259" i="6"/>
  <c r="J4260" i="6"/>
  <c r="J4261" i="6"/>
  <c r="J4262" i="6"/>
  <c r="J4263" i="6"/>
  <c r="J4264" i="6"/>
  <c r="J4265" i="6"/>
  <c r="J4266" i="6"/>
  <c r="J4267" i="6"/>
  <c r="J4268" i="6"/>
  <c r="J4269" i="6"/>
  <c r="J4270" i="6"/>
  <c r="J4271" i="6"/>
  <c r="J4272" i="6"/>
  <c r="J4273" i="6"/>
  <c r="J4274" i="6"/>
  <c r="J4275" i="6"/>
  <c r="J4276" i="6"/>
  <c r="J4277" i="6"/>
  <c r="J4278" i="6"/>
  <c r="J4279" i="6"/>
  <c r="J4280" i="6"/>
  <c r="J4281" i="6"/>
  <c r="J4282" i="6"/>
  <c r="J4283" i="6"/>
  <c r="J4284" i="6"/>
  <c r="J4285" i="6"/>
  <c r="J4286" i="6"/>
  <c r="J4287" i="6"/>
  <c r="J4288" i="6"/>
  <c r="J4289" i="6"/>
  <c r="J4290" i="6"/>
  <c r="J4291" i="6"/>
  <c r="J4292" i="6"/>
  <c r="J4293" i="6"/>
  <c r="J4294" i="6"/>
  <c r="J4295" i="6"/>
  <c r="J4296" i="6"/>
  <c r="J4297" i="6"/>
  <c r="J4298" i="6"/>
  <c r="J4299" i="6"/>
  <c r="J4300" i="6"/>
  <c r="J4301" i="6"/>
  <c r="J4302" i="6"/>
  <c r="J4303" i="6"/>
  <c r="J4304" i="6"/>
  <c r="J4305" i="6"/>
  <c r="J4306" i="6"/>
  <c r="J4307" i="6"/>
  <c r="J4308" i="6"/>
  <c r="J4309" i="6"/>
  <c r="J4310" i="6"/>
  <c r="J4311" i="6"/>
  <c r="J4312" i="6"/>
  <c r="J4313" i="6"/>
  <c r="J4314" i="6"/>
  <c r="J4315" i="6"/>
  <c r="J4316" i="6"/>
  <c r="J4317" i="6"/>
  <c r="J4318" i="6"/>
  <c r="J4319" i="6"/>
  <c r="J4320" i="6"/>
  <c r="J4321" i="6"/>
  <c r="J4322" i="6"/>
  <c r="J4323" i="6"/>
  <c r="J4324" i="6"/>
  <c r="J4325" i="6"/>
  <c r="J4326" i="6"/>
  <c r="J4327" i="6"/>
  <c r="J4328" i="6"/>
  <c r="J4329" i="6"/>
  <c r="J4330" i="6"/>
  <c r="J4331" i="6"/>
  <c r="J4332" i="6"/>
  <c r="J4333" i="6"/>
  <c r="J4334" i="6"/>
  <c r="J4335" i="6"/>
  <c r="J4336" i="6"/>
  <c r="J4337" i="6"/>
  <c r="J4338" i="6"/>
  <c r="J4339" i="6"/>
  <c r="J4340" i="6"/>
  <c r="J4341" i="6"/>
  <c r="J4342" i="6"/>
  <c r="J4343" i="6"/>
  <c r="J4344" i="6"/>
  <c r="J4345" i="6"/>
  <c r="J4346" i="6"/>
  <c r="J4347" i="6"/>
  <c r="J4348" i="6"/>
  <c r="J4349" i="6"/>
  <c r="J4350" i="6"/>
  <c r="J4351" i="6"/>
  <c r="J4352" i="6"/>
  <c r="J4353" i="6"/>
  <c r="J4354" i="6"/>
  <c r="J4355" i="6"/>
  <c r="J4356" i="6"/>
  <c r="J4357" i="6"/>
  <c r="J4358" i="6"/>
  <c r="J4359" i="6"/>
  <c r="J4360" i="6"/>
  <c r="J4361" i="6"/>
  <c r="J4362" i="6"/>
  <c r="J4363" i="6"/>
  <c r="J4364" i="6"/>
  <c r="J4365" i="6"/>
  <c r="J4366" i="6"/>
  <c r="J4367" i="6"/>
  <c r="J4368" i="6"/>
  <c r="J4369" i="6"/>
  <c r="J4370" i="6"/>
  <c r="J4371" i="6"/>
  <c r="J4372" i="6"/>
  <c r="J4373" i="6"/>
  <c r="J4374" i="6"/>
  <c r="J4375" i="6"/>
  <c r="J4376" i="6"/>
  <c r="J4377" i="6"/>
  <c r="J4378" i="6"/>
  <c r="J4379" i="6"/>
  <c r="J4380" i="6"/>
  <c r="J4381" i="6"/>
  <c r="J4382" i="6"/>
  <c r="J4383" i="6"/>
  <c r="J4384" i="6"/>
  <c r="J4385" i="6"/>
  <c r="J4386" i="6"/>
  <c r="J4387" i="6"/>
  <c r="J4388" i="6"/>
  <c r="J4389" i="6"/>
  <c r="J4390" i="6"/>
  <c r="J4391" i="6"/>
  <c r="J4392" i="6"/>
  <c r="J4393" i="6"/>
  <c r="J4394" i="6"/>
  <c r="J4395" i="6"/>
  <c r="J4396" i="6"/>
  <c r="J4397" i="6"/>
  <c r="J4398" i="6"/>
  <c r="J4399" i="6"/>
  <c r="J4400" i="6"/>
  <c r="J4401" i="6"/>
  <c r="J4402" i="6"/>
  <c r="J4403" i="6"/>
  <c r="J4404" i="6"/>
  <c r="J4405" i="6"/>
  <c r="J4406" i="6"/>
  <c r="J4407" i="6"/>
  <c r="J4408" i="6"/>
  <c r="J4409" i="6"/>
  <c r="J4410" i="6"/>
  <c r="J4411" i="6"/>
  <c r="J4412" i="6"/>
  <c r="J4413" i="6"/>
  <c r="J4414" i="6"/>
  <c r="J4415" i="6"/>
  <c r="J4416" i="6"/>
  <c r="J4417" i="6"/>
  <c r="J4418" i="6"/>
  <c r="J4419" i="6"/>
  <c r="J4420" i="6"/>
  <c r="J4421" i="6"/>
  <c r="J4422" i="6"/>
  <c r="J4423" i="6"/>
  <c r="J4424" i="6"/>
  <c r="J4425" i="6"/>
  <c r="J4426" i="6"/>
  <c r="J4427" i="6"/>
  <c r="J4428" i="6"/>
  <c r="J4429" i="6"/>
  <c r="J4430" i="6"/>
  <c r="J4431" i="6"/>
  <c r="J4432" i="6"/>
  <c r="J4433" i="6"/>
  <c r="J4434" i="6"/>
  <c r="F205" i="3"/>
  <c r="E46" i="2"/>
  <c r="J3445" i="6" l="1"/>
  <c r="E137" i="1"/>
  <c r="J3826" i="6" l="1"/>
  <c r="J3827" i="6"/>
  <c r="J3828" i="6"/>
  <c r="J3829" i="6"/>
  <c r="J3830" i="6"/>
  <c r="J3831" i="6"/>
  <c r="J3832" i="6"/>
  <c r="J3833" i="6"/>
  <c r="J3810" i="6"/>
  <c r="J3811" i="6"/>
  <c r="J3812" i="6"/>
  <c r="J3813" i="6"/>
  <c r="J3814" i="6"/>
  <c r="J3815" i="6"/>
  <c r="J3816" i="6"/>
  <c r="J3817" i="6"/>
  <c r="J3818" i="6"/>
  <c r="J3819" i="6"/>
  <c r="J3820" i="6"/>
  <c r="J3821" i="6"/>
  <c r="J3822" i="6"/>
  <c r="J3823" i="6"/>
  <c r="J3824" i="6"/>
  <c r="J3825" i="6"/>
  <c r="J3797" i="6"/>
  <c r="J3798" i="6"/>
  <c r="J3799" i="6"/>
  <c r="J3800" i="6"/>
  <c r="J3801" i="6"/>
  <c r="J3802" i="6"/>
  <c r="J3803" i="6"/>
  <c r="J3804" i="6"/>
  <c r="J3805" i="6"/>
  <c r="J3806" i="6"/>
  <c r="J3807" i="6"/>
  <c r="J3808" i="6"/>
  <c r="J3809" i="6"/>
  <c r="J3784" i="6"/>
  <c r="J3785" i="6"/>
  <c r="J3786" i="6"/>
  <c r="J3787" i="6"/>
  <c r="J3788" i="6"/>
  <c r="J3789" i="6"/>
  <c r="J3790" i="6"/>
  <c r="J3791" i="6"/>
  <c r="J3792" i="6"/>
  <c r="J3793" i="6"/>
  <c r="J3794" i="6"/>
  <c r="J3795" i="6"/>
  <c r="J3796" i="6"/>
  <c r="J3756" i="6"/>
  <c r="J3757" i="6"/>
  <c r="J3758" i="6"/>
  <c r="J3759" i="6"/>
  <c r="J3760" i="6"/>
  <c r="J3761" i="6"/>
  <c r="J3762" i="6"/>
  <c r="J3763" i="6"/>
  <c r="J3764" i="6"/>
  <c r="J3765" i="6"/>
  <c r="J3766" i="6"/>
  <c r="J3767" i="6"/>
  <c r="J3768" i="6"/>
  <c r="J3769" i="6"/>
  <c r="J3770" i="6"/>
  <c r="J3771" i="6"/>
  <c r="J3772" i="6"/>
  <c r="J3773" i="6"/>
  <c r="J3774" i="6"/>
  <c r="J3775" i="6"/>
  <c r="J3776" i="6"/>
  <c r="J3777" i="6"/>
  <c r="J3778" i="6"/>
  <c r="J3779" i="6"/>
  <c r="J3780" i="6"/>
  <c r="J3781" i="6"/>
  <c r="J3782" i="6"/>
  <c r="J3783" i="6"/>
  <c r="J3469" i="6"/>
  <c r="J3470" i="6"/>
  <c r="J3471" i="6"/>
  <c r="J3472" i="6"/>
  <c r="J3473" i="6"/>
  <c r="J3474" i="6"/>
  <c r="J3475" i="6"/>
  <c r="J3476" i="6"/>
  <c r="J3477" i="6"/>
  <c r="J3478" i="6"/>
  <c r="J3479" i="6"/>
  <c r="J3480" i="6"/>
  <c r="J3481" i="6"/>
  <c r="J3482" i="6"/>
  <c r="J3483" i="6"/>
  <c r="J3484" i="6"/>
  <c r="J3485" i="6"/>
  <c r="J3486" i="6"/>
  <c r="J3487" i="6"/>
  <c r="J3488" i="6"/>
  <c r="J3489" i="6"/>
  <c r="J3490" i="6"/>
  <c r="J3491" i="6"/>
  <c r="J3492" i="6"/>
  <c r="J3493" i="6"/>
  <c r="J3494" i="6"/>
  <c r="J3495" i="6"/>
  <c r="J3496" i="6"/>
  <c r="J3497" i="6"/>
  <c r="J3498" i="6"/>
  <c r="J3499" i="6"/>
  <c r="J3500" i="6"/>
  <c r="J3501" i="6"/>
  <c r="J3502" i="6"/>
  <c r="J3503" i="6"/>
  <c r="J3504" i="6"/>
  <c r="J3505" i="6"/>
  <c r="J3506" i="6"/>
  <c r="J3507" i="6"/>
  <c r="J3508" i="6"/>
  <c r="J3509" i="6"/>
  <c r="J3510" i="6"/>
  <c r="J3511" i="6"/>
  <c r="J3512" i="6"/>
  <c r="J3513" i="6"/>
  <c r="J3514" i="6"/>
  <c r="J3515" i="6"/>
  <c r="J3516" i="6"/>
  <c r="J3517" i="6"/>
  <c r="J3518" i="6"/>
  <c r="J3519" i="6"/>
  <c r="J3520" i="6"/>
  <c r="J3521" i="6"/>
  <c r="J3522" i="6"/>
  <c r="J3523" i="6"/>
  <c r="J3524" i="6"/>
  <c r="J3525" i="6"/>
  <c r="J3526" i="6"/>
  <c r="J3527" i="6"/>
  <c r="J3528" i="6"/>
  <c r="J3529" i="6"/>
  <c r="J3530" i="6"/>
  <c r="J3531" i="6"/>
  <c r="J3532" i="6"/>
  <c r="J3533" i="6"/>
  <c r="J3534" i="6"/>
  <c r="J3535" i="6"/>
  <c r="J3536" i="6"/>
  <c r="J3537" i="6"/>
  <c r="J3538" i="6"/>
  <c r="J3539" i="6"/>
  <c r="J3540" i="6"/>
  <c r="J3541" i="6"/>
  <c r="J3542" i="6"/>
  <c r="J3543" i="6"/>
  <c r="J3544" i="6"/>
  <c r="J3545" i="6"/>
  <c r="J3546" i="6"/>
  <c r="J3547" i="6"/>
  <c r="J3548" i="6"/>
  <c r="J3549" i="6"/>
  <c r="J3550" i="6"/>
  <c r="J3551" i="6"/>
  <c r="J3552" i="6"/>
  <c r="J3553" i="6"/>
  <c r="J3554" i="6"/>
  <c r="J3555" i="6"/>
  <c r="J3556" i="6"/>
  <c r="J3557" i="6"/>
  <c r="J3558" i="6"/>
  <c r="J3559" i="6"/>
  <c r="J3560" i="6"/>
  <c r="J3561" i="6"/>
  <c r="J3562" i="6"/>
  <c r="J3563" i="6"/>
  <c r="J3564" i="6"/>
  <c r="J3565" i="6"/>
  <c r="J3566" i="6"/>
  <c r="J3567" i="6"/>
  <c r="J3568" i="6"/>
  <c r="J3569" i="6"/>
  <c r="J3570" i="6"/>
  <c r="J3571" i="6"/>
  <c r="J3572" i="6"/>
  <c r="J3573" i="6"/>
  <c r="J3574" i="6"/>
  <c r="J3575" i="6"/>
  <c r="J3576" i="6"/>
  <c r="J3577" i="6"/>
  <c r="J3578" i="6"/>
  <c r="J3579" i="6"/>
  <c r="J3580" i="6"/>
  <c r="J3581" i="6"/>
  <c r="J3582" i="6"/>
  <c r="J3583" i="6"/>
  <c r="J3584" i="6"/>
  <c r="J3585" i="6"/>
  <c r="J3586" i="6"/>
  <c r="J3587" i="6"/>
  <c r="J3588" i="6"/>
  <c r="J3589" i="6"/>
  <c r="J3590" i="6"/>
  <c r="J3591" i="6"/>
  <c r="J3592" i="6"/>
  <c r="J3593" i="6"/>
  <c r="J3594" i="6"/>
  <c r="J3595" i="6"/>
  <c r="J3596" i="6"/>
  <c r="J3597" i="6"/>
  <c r="J3598" i="6"/>
  <c r="J3599" i="6"/>
  <c r="J3600" i="6"/>
  <c r="J3601" i="6"/>
  <c r="J3602" i="6"/>
  <c r="J3603" i="6"/>
  <c r="J3604" i="6"/>
  <c r="J3605" i="6"/>
  <c r="J3606" i="6"/>
  <c r="J3607" i="6"/>
  <c r="J3608" i="6"/>
  <c r="J3609" i="6"/>
  <c r="J3610" i="6"/>
  <c r="J3611" i="6"/>
  <c r="J3612" i="6"/>
  <c r="J3613" i="6"/>
  <c r="J3614" i="6"/>
  <c r="J3615" i="6"/>
  <c r="J3616" i="6"/>
  <c r="J3617" i="6"/>
  <c r="J3618" i="6"/>
  <c r="J3619" i="6"/>
  <c r="J3620" i="6"/>
  <c r="J3621" i="6"/>
  <c r="J3622" i="6"/>
  <c r="J3623" i="6"/>
  <c r="J3624" i="6"/>
  <c r="J3625" i="6"/>
  <c r="J3626" i="6"/>
  <c r="J3627" i="6"/>
  <c r="J3628" i="6"/>
  <c r="J3629" i="6"/>
  <c r="J3630" i="6"/>
  <c r="J3631" i="6"/>
  <c r="J3632" i="6"/>
  <c r="J3633" i="6"/>
  <c r="J3634" i="6"/>
  <c r="J3635" i="6"/>
  <c r="J3636" i="6"/>
  <c r="J3637" i="6"/>
  <c r="J3638" i="6"/>
  <c r="J3639" i="6"/>
  <c r="J3640" i="6"/>
  <c r="J3641" i="6"/>
  <c r="J3642" i="6"/>
  <c r="J3643" i="6"/>
  <c r="J3644" i="6"/>
  <c r="J3645" i="6"/>
  <c r="J3646" i="6"/>
  <c r="J3647" i="6"/>
  <c r="J3648" i="6"/>
  <c r="J3649" i="6"/>
  <c r="J3650" i="6"/>
  <c r="J3651" i="6"/>
  <c r="J3652" i="6"/>
  <c r="J3653" i="6"/>
  <c r="J3654" i="6"/>
  <c r="J3655" i="6"/>
  <c r="J3656" i="6"/>
  <c r="J3657" i="6"/>
  <c r="J3658" i="6"/>
  <c r="J3659" i="6"/>
  <c r="J3660" i="6"/>
  <c r="J3661" i="6"/>
  <c r="J3662" i="6"/>
  <c r="J3663" i="6"/>
  <c r="J3664" i="6"/>
  <c r="J3665" i="6"/>
  <c r="J3666" i="6"/>
  <c r="J3667" i="6"/>
  <c r="J3668" i="6"/>
  <c r="J3669" i="6"/>
  <c r="J3670" i="6"/>
  <c r="J3671" i="6"/>
  <c r="J3672" i="6"/>
  <c r="J3673" i="6"/>
  <c r="J3674" i="6"/>
  <c r="J3675" i="6"/>
  <c r="J3676" i="6"/>
  <c r="J3677" i="6"/>
  <c r="J3678" i="6"/>
  <c r="J3679" i="6"/>
  <c r="J3680" i="6"/>
  <c r="J3681" i="6"/>
  <c r="J3682" i="6"/>
  <c r="J3683" i="6"/>
  <c r="J3684" i="6"/>
  <c r="J3685" i="6"/>
  <c r="J3686" i="6"/>
  <c r="J3687" i="6"/>
  <c r="J3688" i="6"/>
  <c r="J3689" i="6"/>
  <c r="J3690" i="6"/>
  <c r="J3691" i="6"/>
  <c r="J3692" i="6"/>
  <c r="J3693" i="6"/>
  <c r="J3694" i="6"/>
  <c r="J3695" i="6"/>
  <c r="J3696" i="6"/>
  <c r="J3697" i="6"/>
  <c r="J3698" i="6"/>
  <c r="J3699" i="6"/>
  <c r="J3700" i="6"/>
  <c r="J3701" i="6"/>
  <c r="J3702" i="6"/>
  <c r="J3703" i="6"/>
  <c r="J3704" i="6"/>
  <c r="J3705" i="6"/>
  <c r="J3706" i="6"/>
  <c r="J3707" i="6"/>
  <c r="J3708" i="6"/>
  <c r="J3709" i="6"/>
  <c r="J3710" i="6"/>
  <c r="J3711" i="6"/>
  <c r="J3712" i="6"/>
  <c r="J3713" i="6"/>
  <c r="J3714" i="6"/>
  <c r="J3715" i="6"/>
  <c r="J3716" i="6"/>
  <c r="J3717" i="6"/>
  <c r="J3718" i="6"/>
  <c r="J3719" i="6"/>
  <c r="J3720" i="6"/>
  <c r="J3721" i="6"/>
  <c r="J3722" i="6"/>
  <c r="J3723" i="6"/>
  <c r="J3724" i="6"/>
  <c r="J3725" i="6"/>
  <c r="J3726" i="6"/>
  <c r="J3727" i="6"/>
  <c r="J3728" i="6"/>
  <c r="J3729" i="6"/>
  <c r="J3730" i="6"/>
  <c r="J3731" i="6"/>
  <c r="J3732" i="6"/>
  <c r="J3733" i="6"/>
  <c r="J3734" i="6"/>
  <c r="J3735" i="6"/>
  <c r="J3736" i="6"/>
  <c r="J3737" i="6"/>
  <c r="J3738" i="6"/>
  <c r="J3739" i="6"/>
  <c r="J3740" i="6"/>
  <c r="J3741" i="6"/>
  <c r="J3742" i="6"/>
  <c r="J3743" i="6"/>
  <c r="J3744" i="6"/>
  <c r="J3745" i="6"/>
  <c r="J3746" i="6"/>
  <c r="J3747" i="6"/>
  <c r="J3748" i="6"/>
  <c r="J3749" i="6"/>
  <c r="J3750" i="6"/>
  <c r="J3751" i="6"/>
  <c r="J3752" i="6"/>
  <c r="J3753" i="6"/>
  <c r="J3754" i="6"/>
  <c r="J3755" i="6"/>
  <c r="J3272" i="6"/>
  <c r="J3273" i="6"/>
  <c r="J3274" i="6"/>
  <c r="J3275" i="6"/>
  <c r="J3276" i="6"/>
  <c r="J3277" i="6"/>
  <c r="J3278" i="6"/>
  <c r="J3279" i="6"/>
  <c r="J3280" i="6"/>
  <c r="J3281" i="6"/>
  <c r="J3282" i="6"/>
  <c r="J3283" i="6"/>
  <c r="J3284" i="6"/>
  <c r="J3285" i="6"/>
  <c r="J3286" i="6"/>
  <c r="J3287" i="6"/>
  <c r="J3288" i="6"/>
  <c r="J3289" i="6"/>
  <c r="J3290" i="6"/>
  <c r="J3291" i="6"/>
  <c r="J3292" i="6"/>
  <c r="J3293" i="6"/>
  <c r="J3294" i="6"/>
  <c r="J3295" i="6"/>
  <c r="J3296" i="6"/>
  <c r="J3297" i="6"/>
  <c r="J3298" i="6"/>
  <c r="J3299" i="6"/>
  <c r="J3300" i="6"/>
  <c r="J3301" i="6"/>
  <c r="J3302" i="6"/>
  <c r="J3303" i="6"/>
  <c r="J3304" i="6"/>
  <c r="J3305" i="6"/>
  <c r="J3306" i="6"/>
  <c r="J3307" i="6"/>
  <c r="J3308" i="6"/>
  <c r="J3309" i="6"/>
  <c r="J3310" i="6"/>
  <c r="J3311" i="6"/>
  <c r="J3312" i="6"/>
  <c r="J3313" i="6"/>
  <c r="J3314" i="6"/>
  <c r="J3315" i="6"/>
  <c r="J3316" i="6"/>
  <c r="J3317" i="6"/>
  <c r="J3318" i="6"/>
  <c r="J3319" i="6"/>
  <c r="J3320" i="6"/>
  <c r="J3321" i="6"/>
  <c r="J3322" i="6"/>
  <c r="J3323" i="6"/>
  <c r="J3324" i="6"/>
  <c r="J3325" i="6"/>
  <c r="J3326" i="6"/>
  <c r="J3327" i="6"/>
  <c r="J3328" i="6"/>
  <c r="J3329" i="6"/>
  <c r="J3330" i="6"/>
  <c r="J3331" i="6"/>
  <c r="J3332" i="6"/>
  <c r="J3333" i="6"/>
  <c r="J3334" i="6"/>
  <c r="J3335" i="6"/>
  <c r="J3336" i="6"/>
  <c r="J3337" i="6"/>
  <c r="J3338" i="6"/>
  <c r="J3339" i="6"/>
  <c r="J3340" i="6"/>
  <c r="J3341" i="6"/>
  <c r="J3342" i="6"/>
  <c r="J3343" i="6"/>
  <c r="J3344" i="6"/>
  <c r="J3345" i="6"/>
  <c r="J3346" i="6"/>
  <c r="J3347" i="6"/>
  <c r="J3348" i="6"/>
  <c r="J3349" i="6"/>
  <c r="J3350" i="6"/>
  <c r="J3351" i="6"/>
  <c r="J3352" i="6"/>
  <c r="J3353" i="6"/>
  <c r="J3354" i="6"/>
  <c r="J3355" i="6"/>
  <c r="J3356" i="6"/>
  <c r="J3357" i="6"/>
  <c r="J3358" i="6"/>
  <c r="J3359" i="6"/>
  <c r="J3360" i="6"/>
  <c r="J3361" i="6"/>
  <c r="J3362" i="6"/>
  <c r="J3363" i="6"/>
  <c r="J3364" i="6"/>
  <c r="J3365" i="6"/>
  <c r="J3366" i="6"/>
  <c r="J3367" i="6"/>
  <c r="J3368" i="6"/>
  <c r="J3369" i="6"/>
  <c r="J3370" i="6"/>
  <c r="J3371" i="6"/>
  <c r="J3372" i="6"/>
  <c r="J3373" i="6"/>
  <c r="J3374" i="6"/>
  <c r="J3375" i="6"/>
  <c r="J3376" i="6"/>
  <c r="J3377" i="6"/>
  <c r="J3378" i="6"/>
  <c r="J3379" i="6"/>
  <c r="J3380" i="6"/>
  <c r="J3381" i="6"/>
  <c r="J3382" i="6"/>
  <c r="J3383" i="6"/>
  <c r="J3384" i="6"/>
  <c r="J3385" i="6"/>
  <c r="J3386" i="6"/>
  <c r="J3387" i="6"/>
  <c r="J3388" i="6"/>
  <c r="J3389" i="6"/>
  <c r="J3390" i="6"/>
  <c r="J3391" i="6"/>
  <c r="J3392" i="6"/>
  <c r="J3393" i="6"/>
  <c r="J3394" i="6"/>
  <c r="J3395" i="6"/>
  <c r="J3396" i="6"/>
  <c r="J3397" i="6"/>
  <c r="J3398" i="6"/>
  <c r="J3399" i="6"/>
  <c r="J3400" i="6"/>
  <c r="J3401" i="6"/>
  <c r="J3402" i="6"/>
  <c r="J3403" i="6"/>
  <c r="J3404" i="6"/>
  <c r="J3405" i="6"/>
  <c r="J3406" i="6"/>
  <c r="J3407" i="6"/>
  <c r="J3408" i="6"/>
  <c r="J3409" i="6"/>
  <c r="J3410" i="6"/>
  <c r="J3411" i="6"/>
  <c r="J3412" i="6"/>
  <c r="J3413" i="6"/>
  <c r="J3414" i="6"/>
  <c r="J3415" i="6"/>
  <c r="J3416" i="6"/>
  <c r="J3417" i="6"/>
  <c r="J3418" i="6"/>
  <c r="J3419" i="6"/>
  <c r="J3420" i="6"/>
  <c r="J3421" i="6"/>
  <c r="J3422" i="6"/>
  <c r="J3423" i="6"/>
  <c r="J3424" i="6"/>
  <c r="J3425" i="6"/>
  <c r="J3426" i="6"/>
  <c r="J3427" i="6"/>
  <c r="J3428" i="6"/>
  <c r="J3429" i="6"/>
  <c r="J3430" i="6"/>
  <c r="J3431" i="6"/>
  <c r="J3432" i="6"/>
  <c r="J3433" i="6"/>
  <c r="J3434" i="6"/>
  <c r="J3435" i="6"/>
  <c r="J3436" i="6"/>
  <c r="J3437" i="6"/>
  <c r="J3438" i="6"/>
  <c r="J3439" i="6"/>
  <c r="J3440" i="6"/>
  <c r="J3441" i="6"/>
  <c r="J3442" i="6"/>
  <c r="J3443" i="6"/>
  <c r="J3444" i="6"/>
  <c r="J3446" i="6"/>
  <c r="J3447" i="6"/>
  <c r="J3448" i="6"/>
  <c r="J3449" i="6"/>
  <c r="J3450" i="6"/>
  <c r="J3451" i="6"/>
  <c r="J3452" i="6"/>
  <c r="J3453" i="6"/>
  <c r="J3454" i="6"/>
  <c r="J3455" i="6"/>
  <c r="J3456" i="6"/>
  <c r="J3457" i="6"/>
  <c r="J3458" i="6"/>
  <c r="J3459" i="6"/>
  <c r="J3460" i="6"/>
  <c r="J3461" i="6"/>
  <c r="J3462" i="6"/>
  <c r="J3463" i="6"/>
  <c r="J3464" i="6"/>
  <c r="J3465" i="6"/>
  <c r="J3466" i="6"/>
  <c r="J3467" i="6"/>
  <c r="J3468" i="6"/>
  <c r="F169" i="3"/>
  <c r="J2999" i="6"/>
  <c r="J3000" i="6"/>
  <c r="J3001" i="6"/>
  <c r="J3002" i="6"/>
  <c r="J3003" i="6"/>
  <c r="J3004" i="6"/>
  <c r="J3005" i="6"/>
  <c r="J3006" i="6"/>
  <c r="J3007" i="6"/>
  <c r="J3008" i="6"/>
  <c r="J3009" i="6"/>
  <c r="J3010" i="6"/>
  <c r="J3011" i="6"/>
  <c r="J3012" i="6"/>
  <c r="J3013" i="6"/>
  <c r="J3014" i="6"/>
  <c r="J3015" i="6"/>
  <c r="J3016" i="6"/>
  <c r="J3017" i="6"/>
  <c r="J3018" i="6"/>
  <c r="J3019" i="6"/>
  <c r="J3020" i="6"/>
  <c r="J3021" i="6"/>
  <c r="J3022" i="6"/>
  <c r="J3023" i="6"/>
  <c r="J3024" i="6"/>
  <c r="J3025" i="6"/>
  <c r="J3026" i="6"/>
  <c r="J3027" i="6"/>
  <c r="J3028" i="6"/>
  <c r="J3029" i="6"/>
  <c r="J3030" i="6"/>
  <c r="J3031" i="6"/>
  <c r="J3032" i="6"/>
  <c r="J3033" i="6"/>
  <c r="J3034" i="6"/>
  <c r="J3035" i="6"/>
  <c r="J3036" i="6"/>
  <c r="J3037" i="6"/>
  <c r="J3038" i="6"/>
  <c r="J3039" i="6"/>
  <c r="J3040" i="6"/>
  <c r="J3041" i="6"/>
  <c r="J3042" i="6"/>
  <c r="J3043" i="6"/>
  <c r="J3044" i="6"/>
  <c r="J3045" i="6"/>
  <c r="J3046" i="6"/>
  <c r="J3047" i="6"/>
  <c r="J3048" i="6"/>
  <c r="J3049" i="6"/>
  <c r="J3050" i="6"/>
  <c r="J3051" i="6"/>
  <c r="J3052" i="6"/>
  <c r="J3053" i="6"/>
  <c r="J3054" i="6"/>
  <c r="J3055" i="6"/>
  <c r="J3056" i="6"/>
  <c r="J3057" i="6"/>
  <c r="J3058" i="6"/>
  <c r="J3059" i="6"/>
  <c r="J3060" i="6"/>
  <c r="J3061" i="6"/>
  <c r="J3062" i="6"/>
  <c r="J3063" i="6"/>
  <c r="J3064" i="6"/>
  <c r="J3065" i="6"/>
  <c r="J3066" i="6"/>
  <c r="J3067" i="6"/>
  <c r="J3068" i="6"/>
  <c r="J3069" i="6"/>
  <c r="J3070" i="6"/>
  <c r="J3071" i="6"/>
  <c r="J3072" i="6"/>
  <c r="J3073" i="6"/>
  <c r="J3074" i="6"/>
  <c r="J3075" i="6"/>
  <c r="J3076" i="6"/>
  <c r="J3077" i="6"/>
  <c r="J3078" i="6"/>
  <c r="J3079" i="6"/>
  <c r="J3080" i="6"/>
  <c r="J3081" i="6"/>
  <c r="J3082" i="6"/>
  <c r="J3083" i="6"/>
  <c r="J3084" i="6"/>
  <c r="J3085" i="6"/>
  <c r="J3086" i="6"/>
  <c r="J3087" i="6"/>
  <c r="J3088" i="6"/>
  <c r="J3089" i="6"/>
  <c r="J3090" i="6"/>
  <c r="J3091" i="6"/>
  <c r="J3092" i="6"/>
  <c r="J3093" i="6"/>
  <c r="J3094" i="6"/>
  <c r="J3095" i="6"/>
  <c r="J3096" i="6"/>
  <c r="J3097" i="6"/>
  <c r="J3098" i="6"/>
  <c r="J3099" i="6"/>
  <c r="J3100" i="6"/>
  <c r="J3101" i="6"/>
  <c r="J3102" i="6"/>
  <c r="J3103" i="6"/>
  <c r="J3104" i="6"/>
  <c r="J3105" i="6"/>
  <c r="J3106" i="6"/>
  <c r="J3107" i="6"/>
  <c r="J3108" i="6"/>
  <c r="J3109" i="6"/>
  <c r="J3110" i="6"/>
  <c r="J3111" i="6"/>
  <c r="J3112" i="6"/>
  <c r="J3113" i="6"/>
  <c r="J3114" i="6"/>
  <c r="J3115" i="6"/>
  <c r="J3116" i="6"/>
  <c r="J3117" i="6"/>
  <c r="J3118" i="6"/>
  <c r="J3119" i="6"/>
  <c r="J3120" i="6"/>
  <c r="J3121" i="6"/>
  <c r="J3122" i="6"/>
  <c r="J3123" i="6"/>
  <c r="J3124" i="6"/>
  <c r="J3125" i="6"/>
  <c r="J3126" i="6"/>
  <c r="J3127" i="6"/>
  <c r="J3128" i="6"/>
  <c r="J3129" i="6"/>
  <c r="J3130" i="6"/>
  <c r="J3131" i="6"/>
  <c r="J3132" i="6"/>
  <c r="J3133" i="6"/>
  <c r="J3134" i="6"/>
  <c r="J3135" i="6"/>
  <c r="J3136" i="6"/>
  <c r="J3137" i="6"/>
  <c r="J3138" i="6"/>
  <c r="J3139" i="6"/>
  <c r="J3140" i="6"/>
  <c r="J3141" i="6"/>
  <c r="J3142" i="6"/>
  <c r="J3143" i="6"/>
  <c r="J3144" i="6"/>
  <c r="J3145" i="6"/>
  <c r="J3146" i="6"/>
  <c r="J3147" i="6"/>
  <c r="J3148" i="6"/>
  <c r="J3149" i="6"/>
  <c r="J3150" i="6"/>
  <c r="J3151" i="6"/>
  <c r="J3152" i="6"/>
  <c r="J3153" i="6"/>
  <c r="J3154" i="6"/>
  <c r="J3155" i="6"/>
  <c r="J3156" i="6"/>
  <c r="J3157" i="6"/>
  <c r="J3158" i="6"/>
  <c r="J3159" i="6"/>
  <c r="J3160" i="6"/>
  <c r="J3161" i="6"/>
  <c r="J3162" i="6"/>
  <c r="J3163" i="6"/>
  <c r="J3164" i="6"/>
  <c r="J3165" i="6"/>
  <c r="J3166" i="6"/>
  <c r="J3167" i="6"/>
  <c r="J3168" i="6"/>
  <c r="J3169" i="6"/>
  <c r="J3170" i="6"/>
  <c r="J3171" i="6"/>
  <c r="J3172" i="6"/>
  <c r="J3173" i="6"/>
  <c r="J3174" i="6"/>
  <c r="J3175" i="6"/>
  <c r="J3176" i="6"/>
  <c r="J3177" i="6"/>
  <c r="J3178" i="6"/>
  <c r="J3179" i="6"/>
  <c r="J3180" i="6"/>
  <c r="J3181" i="6"/>
  <c r="J3182" i="6"/>
  <c r="J3183" i="6"/>
  <c r="J3184" i="6"/>
  <c r="J3185" i="6"/>
  <c r="J3186" i="6"/>
  <c r="J3187" i="6"/>
  <c r="J3188" i="6"/>
  <c r="J3189" i="6"/>
  <c r="J3190" i="6"/>
  <c r="J3191" i="6"/>
  <c r="J3192" i="6"/>
  <c r="J3193" i="6"/>
  <c r="J3194" i="6"/>
  <c r="J3195" i="6"/>
  <c r="J3196" i="6"/>
  <c r="J3197" i="6"/>
  <c r="J3198" i="6"/>
  <c r="J3199" i="6"/>
  <c r="J3200" i="6"/>
  <c r="J3201" i="6"/>
  <c r="J3202" i="6"/>
  <c r="J3203" i="6"/>
  <c r="J3204" i="6"/>
  <c r="J3205" i="6"/>
  <c r="J3206" i="6"/>
  <c r="J3207" i="6"/>
  <c r="J3208" i="6"/>
  <c r="J3209" i="6"/>
  <c r="J3210" i="6"/>
  <c r="J3211" i="6"/>
  <c r="J3212" i="6"/>
  <c r="J3213" i="6"/>
  <c r="J3214" i="6"/>
  <c r="J3215" i="6"/>
  <c r="J3216" i="6"/>
  <c r="J3217" i="6"/>
  <c r="J3218" i="6"/>
  <c r="J3219" i="6"/>
  <c r="J3220" i="6"/>
  <c r="J3221" i="6"/>
  <c r="J3222" i="6"/>
  <c r="J3223" i="6"/>
  <c r="J3224" i="6"/>
  <c r="J3225" i="6"/>
  <c r="J3226" i="6"/>
  <c r="J3227" i="6"/>
  <c r="J3228" i="6"/>
  <c r="J3229" i="6"/>
  <c r="J3230" i="6"/>
  <c r="J3231" i="6"/>
  <c r="J3232" i="6"/>
  <c r="J3233" i="6"/>
  <c r="J3234" i="6"/>
  <c r="J3235" i="6"/>
  <c r="J3236" i="6"/>
  <c r="J3237" i="6"/>
  <c r="J3238" i="6"/>
  <c r="J3239" i="6"/>
  <c r="J3240" i="6"/>
  <c r="J3241" i="6"/>
  <c r="J3242" i="6"/>
  <c r="J3243" i="6"/>
  <c r="J3244" i="6"/>
  <c r="J3245" i="6"/>
  <c r="J3246" i="6"/>
  <c r="J3247" i="6"/>
  <c r="J3248" i="6"/>
  <c r="J3249" i="6"/>
  <c r="J3250" i="6"/>
  <c r="J3251" i="6"/>
  <c r="J3252" i="6"/>
  <c r="J3253" i="6"/>
  <c r="J3254" i="6"/>
  <c r="J3255" i="6"/>
  <c r="J3256" i="6"/>
  <c r="J3257" i="6"/>
  <c r="J3258" i="6"/>
  <c r="J3259" i="6"/>
  <c r="J3260" i="6"/>
  <c r="J3261" i="6"/>
  <c r="J3262" i="6"/>
  <c r="J3263" i="6"/>
  <c r="J3264" i="6"/>
  <c r="J3265" i="6"/>
  <c r="J3266" i="6"/>
  <c r="J3267" i="6"/>
  <c r="J3268" i="6"/>
  <c r="J3269" i="6"/>
  <c r="J3270" i="6"/>
  <c r="J3271" i="6"/>
  <c r="F163" i="3"/>
  <c r="F162" i="3"/>
  <c r="L36" i="19"/>
  <c r="L35" i="19"/>
  <c r="L34" i="19"/>
  <c r="L33" i="19"/>
  <c r="L32" i="19"/>
  <c r="L31" i="19"/>
  <c r="L30" i="19"/>
  <c r="L29" i="19"/>
  <c r="L28" i="19"/>
  <c r="L27" i="19"/>
  <c r="F168" i="3"/>
  <c r="J2822" i="6"/>
  <c r="J2823" i="6"/>
  <c r="J2824" i="6"/>
  <c r="J2825" i="6"/>
  <c r="J2826" i="6"/>
  <c r="J2827" i="6"/>
  <c r="J2828" i="6"/>
  <c r="J2829" i="6"/>
  <c r="J2830" i="6"/>
  <c r="J2831" i="6"/>
  <c r="J2832" i="6"/>
  <c r="J2833" i="6"/>
  <c r="J2834" i="6"/>
  <c r="J2835" i="6"/>
  <c r="J2836" i="6"/>
  <c r="J2837" i="6"/>
  <c r="J2838" i="6"/>
  <c r="J2839" i="6"/>
  <c r="J2840" i="6"/>
  <c r="J2841" i="6"/>
  <c r="J2842" i="6"/>
  <c r="J2843" i="6"/>
  <c r="J2844" i="6"/>
  <c r="J2845" i="6"/>
  <c r="J2846" i="6"/>
  <c r="J2847" i="6"/>
  <c r="J2848" i="6"/>
  <c r="J2849" i="6"/>
  <c r="J2850" i="6"/>
  <c r="J2851" i="6"/>
  <c r="J2852" i="6"/>
  <c r="J2853" i="6"/>
  <c r="J2854" i="6"/>
  <c r="J2855" i="6"/>
  <c r="J2856" i="6"/>
  <c r="J2857" i="6"/>
  <c r="J2858" i="6"/>
  <c r="J2859" i="6"/>
  <c r="J2860" i="6"/>
  <c r="J2861" i="6"/>
  <c r="J2862" i="6"/>
  <c r="J2863" i="6"/>
  <c r="J2864" i="6"/>
  <c r="J2865" i="6"/>
  <c r="J2866" i="6"/>
  <c r="J2867" i="6"/>
  <c r="J2868" i="6"/>
  <c r="J2869" i="6"/>
  <c r="J2870" i="6"/>
  <c r="J2871" i="6"/>
  <c r="J2872" i="6"/>
  <c r="J2873" i="6"/>
  <c r="J2874" i="6"/>
  <c r="J2875" i="6"/>
  <c r="J2876" i="6"/>
  <c r="J2877" i="6"/>
  <c r="J2878" i="6"/>
  <c r="J2879" i="6"/>
  <c r="J2880" i="6"/>
  <c r="J2881" i="6"/>
  <c r="J2882" i="6"/>
  <c r="J2883" i="6"/>
  <c r="J2884" i="6"/>
  <c r="J2885" i="6"/>
  <c r="J2886" i="6"/>
  <c r="J2887" i="6"/>
  <c r="J2888" i="6"/>
  <c r="J2889" i="6"/>
  <c r="J2890" i="6"/>
  <c r="J2891" i="6"/>
  <c r="J2892" i="6"/>
  <c r="J2893" i="6"/>
  <c r="J2894" i="6"/>
  <c r="J2895" i="6"/>
  <c r="J2896" i="6"/>
  <c r="J2897" i="6"/>
  <c r="J2898" i="6"/>
  <c r="J2899" i="6"/>
  <c r="J2900" i="6"/>
  <c r="J2901" i="6"/>
  <c r="J2902" i="6"/>
  <c r="J2903" i="6"/>
  <c r="J2904" i="6"/>
  <c r="J2905" i="6"/>
  <c r="J2906" i="6"/>
  <c r="J2907" i="6"/>
  <c r="J2908" i="6"/>
  <c r="J2909" i="6"/>
  <c r="J2910" i="6"/>
  <c r="J2911" i="6"/>
  <c r="J2912" i="6"/>
  <c r="J2913" i="6"/>
  <c r="J2914" i="6"/>
  <c r="J2915" i="6"/>
  <c r="J2916" i="6"/>
  <c r="J2917" i="6"/>
  <c r="J2918" i="6"/>
  <c r="J2919" i="6"/>
  <c r="J2920" i="6"/>
  <c r="J2921" i="6"/>
  <c r="J2922" i="6"/>
  <c r="J2923" i="6"/>
  <c r="J2924" i="6"/>
  <c r="J2925" i="6"/>
  <c r="J2926" i="6"/>
  <c r="J2927" i="6"/>
  <c r="J2928" i="6"/>
  <c r="J2929" i="6"/>
  <c r="J2930" i="6"/>
  <c r="J2931" i="6"/>
  <c r="J2932" i="6"/>
  <c r="J2933" i="6"/>
  <c r="J2934" i="6"/>
  <c r="J2935" i="6"/>
  <c r="J2936" i="6"/>
  <c r="J2937" i="6"/>
  <c r="J2938" i="6"/>
  <c r="J2939" i="6"/>
  <c r="J2940" i="6"/>
  <c r="J2941" i="6"/>
  <c r="J2942" i="6"/>
  <c r="J2943" i="6"/>
  <c r="J2944" i="6"/>
  <c r="J2945" i="6"/>
  <c r="J2946" i="6"/>
  <c r="J2947" i="6"/>
  <c r="J2948" i="6"/>
  <c r="J2949" i="6"/>
  <c r="J2950" i="6"/>
  <c r="J2951" i="6"/>
  <c r="J2952" i="6"/>
  <c r="J2953" i="6"/>
  <c r="J2954" i="6"/>
  <c r="J2955" i="6"/>
  <c r="J2956" i="6"/>
  <c r="J2957" i="6"/>
  <c r="J2958" i="6"/>
  <c r="J2959" i="6"/>
  <c r="J2960" i="6"/>
  <c r="J2961" i="6"/>
  <c r="J2962" i="6"/>
  <c r="J2963" i="6"/>
  <c r="J2964" i="6"/>
  <c r="J2965" i="6"/>
  <c r="J2966" i="6"/>
  <c r="J2967" i="6"/>
  <c r="J2968" i="6"/>
  <c r="J2969" i="6"/>
  <c r="J2970" i="6"/>
  <c r="J2971" i="6"/>
  <c r="J2972" i="6"/>
  <c r="J2973" i="6"/>
  <c r="J2974" i="6"/>
  <c r="J2975" i="6"/>
  <c r="J2976" i="6"/>
  <c r="J2977" i="6"/>
  <c r="J2978" i="6"/>
  <c r="J2979" i="6"/>
  <c r="J2980" i="6"/>
  <c r="J2981" i="6"/>
  <c r="J2982" i="6"/>
  <c r="J2983" i="6"/>
  <c r="J2984" i="6"/>
  <c r="J2985" i="6"/>
  <c r="J2986" i="6"/>
  <c r="J2987" i="6"/>
  <c r="J2988" i="6"/>
  <c r="J2989" i="6"/>
  <c r="J2990" i="6"/>
  <c r="J2991" i="6"/>
  <c r="J2992" i="6"/>
  <c r="J2993" i="6"/>
  <c r="J2994" i="6"/>
  <c r="J2995" i="6"/>
  <c r="J2996" i="6"/>
  <c r="J2997" i="6"/>
  <c r="J2998" i="6"/>
  <c r="J2614" i="6"/>
  <c r="J2615" i="6"/>
  <c r="J2616" i="6"/>
  <c r="J2617" i="6"/>
  <c r="J2618" i="6"/>
  <c r="J2619" i="6"/>
  <c r="J2620" i="6"/>
  <c r="J2621" i="6"/>
  <c r="J2622" i="6"/>
  <c r="J2623" i="6"/>
  <c r="J2624" i="6"/>
  <c r="J2625" i="6"/>
  <c r="J2626" i="6"/>
  <c r="J2627" i="6"/>
  <c r="J2628" i="6"/>
  <c r="J2629" i="6"/>
  <c r="J2630" i="6"/>
  <c r="J2631" i="6"/>
  <c r="J2632" i="6"/>
  <c r="J2633" i="6"/>
  <c r="J2634" i="6"/>
  <c r="J2635" i="6"/>
  <c r="J2636" i="6"/>
  <c r="J2637" i="6"/>
  <c r="J2638" i="6"/>
  <c r="J2639" i="6"/>
  <c r="J2640" i="6"/>
  <c r="J2641" i="6"/>
  <c r="J2642" i="6"/>
  <c r="J2643" i="6"/>
  <c r="J2644" i="6"/>
  <c r="J2645" i="6"/>
  <c r="J2646" i="6"/>
  <c r="J2647" i="6"/>
  <c r="J2648" i="6"/>
  <c r="J2649" i="6"/>
  <c r="J2650" i="6"/>
  <c r="J2651" i="6"/>
  <c r="J2652" i="6"/>
  <c r="J2653" i="6"/>
  <c r="J2654" i="6"/>
  <c r="J2655" i="6"/>
  <c r="J2656" i="6"/>
  <c r="J2657" i="6"/>
  <c r="J2658" i="6"/>
  <c r="J2659" i="6"/>
  <c r="J2660" i="6"/>
  <c r="J2661" i="6"/>
  <c r="J2662" i="6"/>
  <c r="J2663" i="6"/>
  <c r="J2664" i="6"/>
  <c r="J2665" i="6"/>
  <c r="J2666" i="6"/>
  <c r="J2667" i="6"/>
  <c r="J2668" i="6"/>
  <c r="J2669" i="6"/>
  <c r="J2670" i="6"/>
  <c r="J2671" i="6"/>
  <c r="J2672" i="6"/>
  <c r="J2673" i="6"/>
  <c r="J2674" i="6"/>
  <c r="J2675" i="6"/>
  <c r="J2676" i="6"/>
  <c r="J2677" i="6"/>
  <c r="J2678" i="6"/>
  <c r="J2679" i="6"/>
  <c r="J2680" i="6"/>
  <c r="J2681" i="6"/>
  <c r="J2682" i="6"/>
  <c r="J2683" i="6"/>
  <c r="J2684" i="6"/>
  <c r="J2685" i="6"/>
  <c r="J2686" i="6"/>
  <c r="J2687" i="6"/>
  <c r="J2688" i="6"/>
  <c r="J2689" i="6"/>
  <c r="J2690" i="6"/>
  <c r="J2691" i="6"/>
  <c r="J2692" i="6"/>
  <c r="J2693" i="6"/>
  <c r="J2694" i="6"/>
  <c r="J2695" i="6"/>
  <c r="J2696" i="6"/>
  <c r="J2697" i="6"/>
  <c r="J2698" i="6"/>
  <c r="J2699" i="6"/>
  <c r="J2700" i="6"/>
  <c r="J2701" i="6"/>
  <c r="J2702" i="6"/>
  <c r="J2703" i="6"/>
  <c r="J2704" i="6"/>
  <c r="J2705" i="6"/>
  <c r="J2706" i="6"/>
  <c r="J2707" i="6"/>
  <c r="J2708" i="6"/>
  <c r="J2709" i="6"/>
  <c r="J2710" i="6"/>
  <c r="J2711" i="6"/>
  <c r="J2712" i="6"/>
  <c r="J2713" i="6"/>
  <c r="J2714" i="6"/>
  <c r="J2715" i="6"/>
  <c r="J2716" i="6"/>
  <c r="J2717" i="6"/>
  <c r="J2718" i="6"/>
  <c r="J2719" i="6"/>
  <c r="J2720" i="6"/>
  <c r="J2721" i="6"/>
  <c r="J2722" i="6"/>
  <c r="J2723" i="6"/>
  <c r="J2724" i="6"/>
  <c r="J2725" i="6"/>
  <c r="J2726" i="6"/>
  <c r="J2727" i="6"/>
  <c r="J2728" i="6"/>
  <c r="J2729" i="6"/>
  <c r="J2730" i="6"/>
  <c r="J2731" i="6"/>
  <c r="J2732" i="6"/>
  <c r="J2733" i="6"/>
  <c r="J2734" i="6"/>
  <c r="J2735" i="6"/>
  <c r="J2736" i="6"/>
  <c r="J2737" i="6"/>
  <c r="J2738" i="6"/>
  <c r="J2739" i="6"/>
  <c r="J2740" i="6"/>
  <c r="J2741" i="6"/>
  <c r="J2742" i="6"/>
  <c r="J2743" i="6"/>
  <c r="J2744" i="6"/>
  <c r="J2745" i="6"/>
  <c r="J2746" i="6"/>
  <c r="J2747" i="6"/>
  <c r="J2748" i="6"/>
  <c r="J2749" i="6"/>
  <c r="J2750" i="6"/>
  <c r="J2751" i="6"/>
  <c r="J2752" i="6"/>
  <c r="J2753" i="6"/>
  <c r="J2754" i="6"/>
  <c r="J2755" i="6"/>
  <c r="J2756" i="6"/>
  <c r="J2757" i="6"/>
  <c r="J2758" i="6"/>
  <c r="J2759" i="6"/>
  <c r="J2760" i="6"/>
  <c r="J2761" i="6"/>
  <c r="J2762" i="6"/>
  <c r="J2763" i="6"/>
  <c r="J2764" i="6"/>
  <c r="J2765" i="6"/>
  <c r="J2766" i="6"/>
  <c r="J2767" i="6"/>
  <c r="J2768" i="6"/>
  <c r="J2769" i="6"/>
  <c r="J2770" i="6"/>
  <c r="J2771" i="6"/>
  <c r="J2772" i="6"/>
  <c r="J2773" i="6"/>
  <c r="J2774" i="6"/>
  <c r="J2775" i="6"/>
  <c r="J2776" i="6"/>
  <c r="J2777" i="6"/>
  <c r="J2778" i="6"/>
  <c r="J2779" i="6"/>
  <c r="J2780" i="6"/>
  <c r="J2781" i="6"/>
  <c r="J2782" i="6"/>
  <c r="J2783" i="6"/>
  <c r="J2784" i="6"/>
  <c r="J2785" i="6"/>
  <c r="J2786" i="6"/>
  <c r="J2787" i="6"/>
  <c r="J2788" i="6"/>
  <c r="J2789" i="6"/>
  <c r="J2790" i="6"/>
  <c r="J2791" i="6"/>
  <c r="J2792" i="6"/>
  <c r="J2793" i="6"/>
  <c r="J2794" i="6"/>
  <c r="J2795" i="6"/>
  <c r="J2796" i="6"/>
  <c r="J2797" i="6"/>
  <c r="J2798" i="6"/>
  <c r="J2799" i="6"/>
  <c r="J2800" i="6"/>
  <c r="J2801" i="6"/>
  <c r="J2802" i="6"/>
  <c r="J2803" i="6"/>
  <c r="J2804" i="6"/>
  <c r="J2805" i="6"/>
  <c r="J2806" i="6"/>
  <c r="J2807" i="6"/>
  <c r="J2808" i="6"/>
  <c r="J2809" i="6"/>
  <c r="J2810" i="6"/>
  <c r="J2811" i="6"/>
  <c r="J2812" i="6"/>
  <c r="J2813" i="6"/>
  <c r="J2814" i="6"/>
  <c r="J2815" i="6"/>
  <c r="J2816" i="6"/>
  <c r="J2817" i="6"/>
  <c r="J2818" i="6"/>
  <c r="J2819" i="6"/>
  <c r="J2820" i="6"/>
  <c r="J2821" i="6"/>
  <c r="C14" i="1"/>
  <c r="C175" i="1"/>
  <c r="D15" i="1"/>
  <c r="F161" i="3"/>
  <c r="F153" i="3"/>
  <c r="F151" i="3"/>
  <c r="F149" i="3"/>
  <c r="I129" i="3"/>
  <c r="I130" i="3"/>
  <c r="I131" i="3"/>
  <c r="I132" i="3"/>
  <c r="I133" i="3"/>
  <c r="I134" i="3"/>
  <c r="I135" i="3"/>
  <c r="I136" i="3"/>
  <c r="I137" i="3"/>
  <c r="I142" i="3"/>
  <c r="I143" i="3"/>
  <c r="I144" i="3"/>
  <c r="I145" i="3"/>
  <c r="I146" i="3"/>
  <c r="I147" i="3"/>
  <c r="J2004" i="6"/>
  <c r="J2005" i="6"/>
  <c r="J2006" i="6"/>
  <c r="J2007" i="6"/>
  <c r="J2008" i="6"/>
  <c r="J2009" i="6"/>
  <c r="J2010" i="6"/>
  <c r="J2011" i="6"/>
  <c r="J2012" i="6"/>
  <c r="J2013" i="6"/>
  <c r="J2014" i="6"/>
  <c r="J2015" i="6"/>
  <c r="J2016" i="6"/>
  <c r="J2017" i="6"/>
  <c r="J2018" i="6"/>
  <c r="J2019" i="6"/>
  <c r="J2020" i="6"/>
  <c r="J2021" i="6"/>
  <c r="J2022" i="6"/>
  <c r="J2023" i="6"/>
  <c r="J2024" i="6"/>
  <c r="J2025" i="6"/>
  <c r="J2026" i="6"/>
  <c r="J2027" i="6"/>
  <c r="J2028" i="6"/>
  <c r="J2029" i="6"/>
  <c r="J2030" i="6"/>
  <c r="J2031" i="6"/>
  <c r="J2032" i="6"/>
  <c r="J2033" i="6"/>
  <c r="J2034" i="6"/>
  <c r="J2035" i="6"/>
  <c r="J2036" i="6"/>
  <c r="J2037" i="6"/>
  <c r="J2038" i="6"/>
  <c r="J2039" i="6"/>
  <c r="J2040" i="6"/>
  <c r="J2041" i="6"/>
  <c r="J2042" i="6"/>
  <c r="J2043" i="6"/>
  <c r="J2044" i="6"/>
  <c r="J2045" i="6"/>
  <c r="J2046" i="6"/>
  <c r="J2047" i="6"/>
  <c r="J2048" i="6"/>
  <c r="J2049" i="6"/>
  <c r="J2050" i="6"/>
  <c r="J2051" i="6"/>
  <c r="J2052" i="6"/>
  <c r="J2053" i="6"/>
  <c r="J2054" i="6"/>
  <c r="J2055" i="6"/>
  <c r="J2056" i="6"/>
  <c r="J2057" i="6"/>
  <c r="J2058" i="6"/>
  <c r="J2059" i="6"/>
  <c r="J2060" i="6"/>
  <c r="J2061" i="6"/>
  <c r="J2062" i="6"/>
  <c r="J2063" i="6"/>
  <c r="J2064" i="6"/>
  <c r="J2065" i="6"/>
  <c r="J2066" i="6"/>
  <c r="J2067" i="6"/>
  <c r="J2068" i="6"/>
  <c r="J2069" i="6"/>
  <c r="J2070" i="6"/>
  <c r="J2071" i="6"/>
  <c r="J2072" i="6"/>
  <c r="J2073" i="6"/>
  <c r="J2074" i="6"/>
  <c r="J2075" i="6"/>
  <c r="J2076" i="6"/>
  <c r="J2077" i="6"/>
  <c r="J2078" i="6"/>
  <c r="J2079" i="6"/>
  <c r="J2080" i="6"/>
  <c r="J2081" i="6"/>
  <c r="J2082" i="6"/>
  <c r="J2083" i="6"/>
  <c r="J2084" i="6"/>
  <c r="J2085" i="6"/>
  <c r="J2086" i="6"/>
  <c r="J2087" i="6"/>
  <c r="J2088" i="6"/>
  <c r="J2089" i="6"/>
  <c r="J2090" i="6"/>
  <c r="J2091" i="6"/>
  <c r="J2092" i="6"/>
  <c r="J2093" i="6"/>
  <c r="J2094" i="6"/>
  <c r="J2095" i="6"/>
  <c r="J2096" i="6"/>
  <c r="J2097" i="6"/>
  <c r="J2098" i="6"/>
  <c r="J2099" i="6"/>
  <c r="J2100" i="6"/>
  <c r="J2101" i="6"/>
  <c r="J2102" i="6"/>
  <c r="J2103" i="6"/>
  <c r="J2104" i="6"/>
  <c r="J2105" i="6"/>
  <c r="J2106" i="6"/>
  <c r="J2107" i="6"/>
  <c r="J2108" i="6"/>
  <c r="J2109" i="6"/>
  <c r="J2110" i="6"/>
  <c r="J2111" i="6"/>
  <c r="J2112" i="6"/>
  <c r="J2113" i="6"/>
  <c r="J2114" i="6"/>
  <c r="J2115" i="6"/>
  <c r="J2116" i="6"/>
  <c r="J2117" i="6"/>
  <c r="J2118" i="6"/>
  <c r="J2119" i="6"/>
  <c r="J2120" i="6"/>
  <c r="J2121" i="6"/>
  <c r="J2122" i="6"/>
  <c r="J2123" i="6"/>
  <c r="J2124" i="6"/>
  <c r="J2125" i="6"/>
  <c r="J2126" i="6"/>
  <c r="J2127" i="6"/>
  <c r="J2128" i="6"/>
  <c r="J2129" i="6"/>
  <c r="J2130" i="6"/>
  <c r="J2131" i="6"/>
  <c r="J2132" i="6"/>
  <c r="J2133" i="6"/>
  <c r="J2134" i="6"/>
  <c r="J2135" i="6"/>
  <c r="J2136" i="6"/>
  <c r="J2137" i="6"/>
  <c r="J2138" i="6"/>
  <c r="J2139" i="6"/>
  <c r="J2140" i="6"/>
  <c r="J2141" i="6"/>
  <c r="J2142" i="6"/>
  <c r="J2143" i="6"/>
  <c r="J2144" i="6"/>
  <c r="J2145" i="6"/>
  <c r="J2146" i="6"/>
  <c r="J2147" i="6"/>
  <c r="J2148" i="6"/>
  <c r="J2149" i="6"/>
  <c r="J2150" i="6"/>
  <c r="J2151" i="6"/>
  <c r="J2152" i="6"/>
  <c r="J2153" i="6"/>
  <c r="J2154" i="6"/>
  <c r="J2155" i="6"/>
  <c r="J2156" i="6"/>
  <c r="J2157" i="6"/>
  <c r="J2158" i="6"/>
  <c r="J2159" i="6"/>
  <c r="J2160" i="6"/>
  <c r="J2161" i="6"/>
  <c r="J2162" i="6"/>
  <c r="J2163" i="6"/>
  <c r="J2164" i="6"/>
  <c r="J2165" i="6"/>
  <c r="J2166" i="6"/>
  <c r="J2167" i="6"/>
  <c r="J2168" i="6"/>
  <c r="J2169" i="6"/>
  <c r="J2170" i="6"/>
  <c r="J2171" i="6"/>
  <c r="J2172" i="6"/>
  <c r="J2173" i="6"/>
  <c r="J2174" i="6"/>
  <c r="J2175" i="6"/>
  <c r="J2176" i="6"/>
  <c r="J2177" i="6"/>
  <c r="J2178" i="6"/>
  <c r="J2179" i="6"/>
  <c r="J2180" i="6"/>
  <c r="J2181" i="6"/>
  <c r="J2182" i="6"/>
  <c r="J2183" i="6"/>
  <c r="J2184" i="6"/>
  <c r="J2185" i="6"/>
  <c r="J2186" i="6"/>
  <c r="J2187" i="6"/>
  <c r="J2188" i="6"/>
  <c r="J2189" i="6"/>
  <c r="J2190" i="6"/>
  <c r="J2191" i="6"/>
  <c r="J2192" i="6"/>
  <c r="J2193" i="6"/>
  <c r="J2194" i="6"/>
  <c r="J2195" i="6"/>
  <c r="J2196" i="6"/>
  <c r="J2197" i="6"/>
  <c r="J2198" i="6"/>
  <c r="J2199" i="6"/>
  <c r="J2200" i="6"/>
  <c r="J2201" i="6"/>
  <c r="J2202" i="6"/>
  <c r="J2203" i="6"/>
  <c r="J2204" i="6"/>
  <c r="J2205" i="6"/>
  <c r="J2206" i="6"/>
  <c r="J2207" i="6"/>
  <c r="J2208" i="6"/>
  <c r="J2209" i="6"/>
  <c r="J2210" i="6"/>
  <c r="J2211" i="6"/>
  <c r="J2212" i="6"/>
  <c r="J2213" i="6"/>
  <c r="J2214" i="6"/>
  <c r="J2215" i="6"/>
  <c r="J2216" i="6"/>
  <c r="J2217" i="6"/>
  <c r="J2218" i="6"/>
  <c r="J2219" i="6"/>
  <c r="J2220" i="6"/>
  <c r="J2221" i="6"/>
  <c r="J2222" i="6"/>
  <c r="J2223" i="6"/>
  <c r="J2224" i="6"/>
  <c r="J2225" i="6"/>
  <c r="J2226" i="6"/>
  <c r="J2227" i="6"/>
  <c r="J2228" i="6"/>
  <c r="J2229" i="6"/>
  <c r="J2230" i="6"/>
  <c r="J2231" i="6"/>
  <c r="J2232" i="6"/>
  <c r="J2233" i="6"/>
  <c r="J2234" i="6"/>
  <c r="J2235" i="6"/>
  <c r="J2236" i="6"/>
  <c r="J2237" i="6"/>
  <c r="J2238" i="6"/>
  <c r="J2239" i="6"/>
  <c r="J2240" i="6"/>
  <c r="J2241" i="6"/>
  <c r="J2242" i="6"/>
  <c r="J2243" i="6"/>
  <c r="J2244" i="6"/>
  <c r="J2245" i="6"/>
  <c r="J2246" i="6"/>
  <c r="J2247" i="6"/>
  <c r="J2248" i="6"/>
  <c r="J2249" i="6"/>
  <c r="J2250" i="6"/>
  <c r="J2251" i="6"/>
  <c r="J2252" i="6"/>
  <c r="J2253" i="6"/>
  <c r="J2254" i="6"/>
  <c r="J2255" i="6"/>
  <c r="J2256" i="6"/>
  <c r="J2257" i="6"/>
  <c r="J2258" i="6"/>
  <c r="J2259" i="6"/>
  <c r="J2260" i="6"/>
  <c r="J2261" i="6"/>
  <c r="J2262" i="6"/>
  <c r="J2263" i="6"/>
  <c r="J2264" i="6"/>
  <c r="J2265" i="6"/>
  <c r="J2266" i="6"/>
  <c r="J2267" i="6"/>
  <c r="J2268" i="6"/>
  <c r="J2269" i="6"/>
  <c r="J2270" i="6"/>
  <c r="J2271" i="6"/>
  <c r="J2272" i="6"/>
  <c r="J2273" i="6"/>
  <c r="J2274" i="6"/>
  <c r="J2275" i="6"/>
  <c r="J2276" i="6"/>
  <c r="J2277" i="6"/>
  <c r="J2278" i="6"/>
  <c r="J2279" i="6"/>
  <c r="J2280" i="6"/>
  <c r="J2281" i="6"/>
  <c r="J2282" i="6"/>
  <c r="J2283" i="6"/>
  <c r="J2284" i="6"/>
  <c r="J2285" i="6"/>
  <c r="J2286" i="6"/>
  <c r="J2287" i="6"/>
  <c r="J2288" i="6"/>
  <c r="J2289" i="6"/>
  <c r="J2290" i="6"/>
  <c r="J2291" i="6"/>
  <c r="J2292" i="6"/>
  <c r="J2293" i="6"/>
  <c r="J2294" i="6"/>
  <c r="J2295" i="6"/>
  <c r="J2296" i="6"/>
  <c r="J2297" i="6"/>
  <c r="J2298" i="6"/>
  <c r="J2299" i="6"/>
  <c r="J2300" i="6"/>
  <c r="J2301" i="6"/>
  <c r="J2302" i="6"/>
  <c r="J2303" i="6"/>
  <c r="J2304" i="6"/>
  <c r="J2305" i="6"/>
  <c r="J2306" i="6"/>
  <c r="J2307" i="6"/>
  <c r="J2308" i="6"/>
  <c r="J2309" i="6"/>
  <c r="J2310" i="6"/>
  <c r="J2311" i="6"/>
  <c r="J2312" i="6"/>
  <c r="J2313" i="6"/>
  <c r="J2314" i="6"/>
  <c r="J2315" i="6"/>
  <c r="J2316" i="6"/>
  <c r="J2317" i="6"/>
  <c r="J2318" i="6"/>
  <c r="J2319" i="6"/>
  <c r="J2320" i="6"/>
  <c r="J2321" i="6"/>
  <c r="J2322" i="6"/>
  <c r="J2323" i="6"/>
  <c r="J2324" i="6"/>
  <c r="J2325" i="6"/>
  <c r="J2326" i="6"/>
  <c r="J2327" i="6"/>
  <c r="J2328" i="6"/>
  <c r="J2329" i="6"/>
  <c r="J2330" i="6"/>
  <c r="J2331" i="6"/>
  <c r="J2332" i="6"/>
  <c r="J2333" i="6"/>
  <c r="J2334" i="6"/>
  <c r="J2335" i="6"/>
  <c r="J2336" i="6"/>
  <c r="J2337" i="6"/>
  <c r="J2338" i="6"/>
  <c r="J2339" i="6"/>
  <c r="J2340" i="6"/>
  <c r="J2341" i="6"/>
  <c r="J2342" i="6"/>
  <c r="J2343" i="6"/>
  <c r="J2344" i="6"/>
  <c r="J2345" i="6"/>
  <c r="J2346" i="6"/>
  <c r="J2347" i="6"/>
  <c r="J2348" i="6"/>
  <c r="J2349" i="6"/>
  <c r="J2350" i="6"/>
  <c r="J2351" i="6"/>
  <c r="J2352" i="6"/>
  <c r="J2353" i="6"/>
  <c r="J2354" i="6"/>
  <c r="J2355" i="6"/>
  <c r="J2356" i="6"/>
  <c r="J2357" i="6"/>
  <c r="J2358" i="6"/>
  <c r="J2359" i="6"/>
  <c r="J2360" i="6"/>
  <c r="J2361" i="6"/>
  <c r="J2362" i="6"/>
  <c r="J2363" i="6"/>
  <c r="J2364" i="6"/>
  <c r="J2365" i="6"/>
  <c r="J2366" i="6"/>
  <c r="J2367" i="6"/>
  <c r="J2368" i="6"/>
  <c r="J2369" i="6"/>
  <c r="J2370" i="6"/>
  <c r="J2371" i="6"/>
  <c r="J2372" i="6"/>
  <c r="J2373" i="6"/>
  <c r="J2374" i="6"/>
  <c r="J2375" i="6"/>
  <c r="J2376" i="6"/>
  <c r="J2377" i="6"/>
  <c r="J2378" i="6"/>
  <c r="J2379" i="6"/>
  <c r="J2380" i="6"/>
  <c r="J2381" i="6"/>
  <c r="J2382" i="6"/>
  <c r="J2383" i="6"/>
  <c r="J2384" i="6"/>
  <c r="J2385" i="6"/>
  <c r="J2386" i="6"/>
  <c r="J2387" i="6"/>
  <c r="J2388" i="6"/>
  <c r="J2389" i="6"/>
  <c r="J2390" i="6"/>
  <c r="J2391" i="6"/>
  <c r="J2392" i="6"/>
  <c r="J2393" i="6"/>
  <c r="J2394" i="6"/>
  <c r="J2395" i="6"/>
  <c r="J2396" i="6"/>
  <c r="J2397" i="6"/>
  <c r="J2398" i="6"/>
  <c r="J2399" i="6"/>
  <c r="J2400" i="6"/>
  <c r="J2401" i="6"/>
  <c r="J2402" i="6"/>
  <c r="J2403" i="6"/>
  <c r="J2404" i="6"/>
  <c r="J2405" i="6"/>
  <c r="J2406" i="6"/>
  <c r="J2407" i="6"/>
  <c r="J2408" i="6"/>
  <c r="J2409" i="6"/>
  <c r="J2410" i="6"/>
  <c r="J2411" i="6"/>
  <c r="J2412" i="6"/>
  <c r="J2413" i="6"/>
  <c r="J2414" i="6"/>
  <c r="J2415" i="6"/>
  <c r="J2416" i="6"/>
  <c r="J2417" i="6"/>
  <c r="J2418" i="6"/>
  <c r="J2419" i="6"/>
  <c r="J2420" i="6"/>
  <c r="J2421" i="6"/>
  <c r="J2422" i="6"/>
  <c r="J2423" i="6"/>
  <c r="J2424" i="6"/>
  <c r="J2425" i="6"/>
  <c r="J2426" i="6"/>
  <c r="J2427" i="6"/>
  <c r="J2428" i="6"/>
  <c r="J2429" i="6"/>
  <c r="J2430" i="6"/>
  <c r="J2431" i="6"/>
  <c r="J2432" i="6"/>
  <c r="J2433" i="6"/>
  <c r="J2434" i="6"/>
  <c r="J2435" i="6"/>
  <c r="J2436" i="6"/>
  <c r="J2437" i="6"/>
  <c r="J2438" i="6"/>
  <c r="J2439" i="6"/>
  <c r="J2440" i="6"/>
  <c r="J2441" i="6"/>
  <c r="J2442" i="6"/>
  <c r="J2443" i="6"/>
  <c r="J2444" i="6"/>
  <c r="J2445" i="6"/>
  <c r="J2446" i="6"/>
  <c r="J2447" i="6"/>
  <c r="J2448" i="6"/>
  <c r="J2449" i="6"/>
  <c r="J2450" i="6"/>
  <c r="J2451" i="6"/>
  <c r="J2452" i="6"/>
  <c r="J2453" i="6"/>
  <c r="J2454" i="6"/>
  <c r="J2455" i="6"/>
  <c r="J2456" i="6"/>
  <c r="J2457" i="6"/>
  <c r="J2458" i="6"/>
  <c r="J2459" i="6"/>
  <c r="J2460" i="6"/>
  <c r="J2461" i="6"/>
  <c r="J2462" i="6"/>
  <c r="J2463" i="6"/>
  <c r="J2464" i="6"/>
  <c r="J2465" i="6"/>
  <c r="J2466" i="6"/>
  <c r="J2467" i="6"/>
  <c r="J2468" i="6"/>
  <c r="J2469" i="6"/>
  <c r="J2470" i="6"/>
  <c r="J2471" i="6"/>
  <c r="J2472" i="6"/>
  <c r="J2473" i="6"/>
  <c r="J2474" i="6"/>
  <c r="J2475" i="6"/>
  <c r="J2476" i="6"/>
  <c r="J2477" i="6"/>
  <c r="J2478" i="6"/>
  <c r="J2479" i="6"/>
  <c r="J2480" i="6"/>
  <c r="J2481" i="6"/>
  <c r="J2482" i="6"/>
  <c r="J2483" i="6"/>
  <c r="J2484" i="6"/>
  <c r="J2485" i="6"/>
  <c r="J2486" i="6"/>
  <c r="J2487" i="6"/>
  <c r="J2488" i="6"/>
  <c r="J2489" i="6"/>
  <c r="J2490" i="6"/>
  <c r="J2491" i="6"/>
  <c r="J2492" i="6"/>
  <c r="J2493" i="6"/>
  <c r="J2494" i="6"/>
  <c r="J2495" i="6"/>
  <c r="J2496" i="6"/>
  <c r="J2497" i="6"/>
  <c r="J2498" i="6"/>
  <c r="J2499" i="6"/>
  <c r="J2500" i="6"/>
  <c r="J2501" i="6"/>
  <c r="J2502" i="6"/>
  <c r="J2503" i="6"/>
  <c r="J2504" i="6"/>
  <c r="J2505" i="6"/>
  <c r="J2506" i="6"/>
  <c r="J2507" i="6"/>
  <c r="J2508" i="6"/>
  <c r="J2509" i="6"/>
  <c r="J2510" i="6"/>
  <c r="J2511" i="6"/>
  <c r="J2512" i="6"/>
  <c r="J2513" i="6"/>
  <c r="J2514" i="6"/>
  <c r="J2515" i="6"/>
  <c r="J2516" i="6"/>
  <c r="J2517" i="6"/>
  <c r="J2518" i="6"/>
  <c r="J2519" i="6"/>
  <c r="J2520" i="6"/>
  <c r="J2521" i="6"/>
  <c r="J2522" i="6"/>
  <c r="J2523" i="6"/>
  <c r="J2524" i="6"/>
  <c r="J2525" i="6"/>
  <c r="J2526" i="6"/>
  <c r="J2527" i="6"/>
  <c r="J2528" i="6"/>
  <c r="J2529" i="6"/>
  <c r="J2530" i="6"/>
  <c r="J2531" i="6"/>
  <c r="J2532" i="6"/>
  <c r="J2533" i="6"/>
  <c r="J2534" i="6"/>
  <c r="J2535" i="6"/>
  <c r="J2536" i="6"/>
  <c r="J2537" i="6"/>
  <c r="J2538" i="6"/>
  <c r="J2539" i="6"/>
  <c r="J2540" i="6"/>
  <c r="J2541" i="6"/>
  <c r="J2542" i="6"/>
  <c r="J2543" i="6"/>
  <c r="J2544" i="6"/>
  <c r="J2545" i="6"/>
  <c r="J2546" i="6"/>
  <c r="J2547" i="6"/>
  <c r="J2548" i="6"/>
  <c r="J2549" i="6"/>
  <c r="J2550" i="6"/>
  <c r="J2551" i="6"/>
  <c r="J2552" i="6"/>
  <c r="J2553" i="6"/>
  <c r="J2554" i="6"/>
  <c r="J2555" i="6"/>
  <c r="J2556" i="6"/>
  <c r="J2557" i="6"/>
  <c r="J2558" i="6"/>
  <c r="J2559" i="6"/>
  <c r="J2560" i="6"/>
  <c r="J2561" i="6"/>
  <c r="J2562" i="6"/>
  <c r="J2563" i="6"/>
  <c r="J2564" i="6"/>
  <c r="J2565" i="6"/>
  <c r="J2566" i="6"/>
  <c r="J2567" i="6"/>
  <c r="J2568" i="6"/>
  <c r="J2569" i="6"/>
  <c r="J2570" i="6"/>
  <c r="J2571" i="6"/>
  <c r="J2572" i="6"/>
  <c r="J2573" i="6"/>
  <c r="J2574" i="6"/>
  <c r="J2575" i="6"/>
  <c r="J2576" i="6"/>
  <c r="J2577" i="6"/>
  <c r="J2578" i="6"/>
  <c r="J2579" i="6"/>
  <c r="J2580" i="6"/>
  <c r="J2581" i="6"/>
  <c r="J2582" i="6"/>
  <c r="J2583" i="6"/>
  <c r="J2584" i="6"/>
  <c r="J2585" i="6"/>
  <c r="J2586" i="6"/>
  <c r="J2587" i="6"/>
  <c r="J2588" i="6"/>
  <c r="J2589" i="6"/>
  <c r="J2590" i="6"/>
  <c r="J2591" i="6"/>
  <c r="J2592" i="6"/>
  <c r="J2593" i="6"/>
  <c r="J2594" i="6"/>
  <c r="J2595" i="6"/>
  <c r="J2596" i="6"/>
  <c r="J2597" i="6"/>
  <c r="J2598" i="6"/>
  <c r="J2599" i="6"/>
  <c r="J2600" i="6"/>
  <c r="J2601" i="6"/>
  <c r="J2602" i="6"/>
  <c r="J2603" i="6"/>
  <c r="J2604" i="6"/>
  <c r="J2605" i="6"/>
  <c r="J2606" i="6"/>
  <c r="J2607" i="6"/>
  <c r="J2608" i="6"/>
  <c r="J2609" i="6"/>
  <c r="J2610" i="6"/>
  <c r="J2611" i="6"/>
  <c r="J2612" i="6"/>
  <c r="J2613" i="6"/>
  <c r="C49" i="1"/>
  <c r="I124" i="3"/>
  <c r="I125" i="3"/>
  <c r="I126" i="3"/>
  <c r="I127" i="3"/>
  <c r="I128" i="3"/>
  <c r="F128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2" i="3"/>
  <c r="J452" i="6"/>
  <c r="J453" i="6"/>
  <c r="J454" i="6"/>
  <c r="J455" i="6"/>
  <c r="J456" i="6"/>
  <c r="J457" i="6"/>
  <c r="J458" i="6"/>
  <c r="J459" i="6"/>
  <c r="J460" i="6"/>
  <c r="J461" i="6"/>
  <c r="J462" i="6"/>
  <c r="J463" i="6"/>
  <c r="J464" i="6"/>
  <c r="J465" i="6"/>
  <c r="J466" i="6"/>
  <c r="J467" i="6"/>
  <c r="J468" i="6"/>
  <c r="J469" i="6"/>
  <c r="J470" i="6"/>
  <c r="J471" i="6"/>
  <c r="J472" i="6"/>
  <c r="J473" i="6"/>
  <c r="J474" i="6"/>
  <c r="J475" i="6"/>
  <c r="J476" i="6"/>
  <c r="J477" i="6"/>
  <c r="J478" i="6"/>
  <c r="J479" i="6"/>
  <c r="J480" i="6"/>
  <c r="J481" i="6"/>
  <c r="J482" i="6"/>
  <c r="J483" i="6"/>
  <c r="J484" i="6"/>
  <c r="J485" i="6"/>
  <c r="J486" i="6"/>
  <c r="J487" i="6"/>
  <c r="J488" i="6"/>
  <c r="J489" i="6"/>
  <c r="J490" i="6"/>
  <c r="J491" i="6"/>
  <c r="J492" i="6"/>
  <c r="J493" i="6"/>
  <c r="J494" i="6"/>
  <c r="J495" i="6"/>
  <c r="J496" i="6"/>
  <c r="J497" i="6"/>
  <c r="J498" i="6"/>
  <c r="J499" i="6"/>
  <c r="J500" i="6"/>
  <c r="J501" i="6"/>
  <c r="J502" i="6"/>
  <c r="J503" i="6"/>
  <c r="J504" i="6"/>
  <c r="J505" i="6"/>
  <c r="J506" i="6"/>
  <c r="J507" i="6"/>
  <c r="J508" i="6"/>
  <c r="J509" i="6"/>
  <c r="J510" i="6"/>
  <c r="J511" i="6"/>
  <c r="J512" i="6"/>
  <c r="J513" i="6"/>
  <c r="J514" i="6"/>
  <c r="J515" i="6"/>
  <c r="J516" i="6"/>
  <c r="J517" i="6"/>
  <c r="J518" i="6"/>
  <c r="J519" i="6"/>
  <c r="J520" i="6"/>
  <c r="J521" i="6"/>
  <c r="J522" i="6"/>
  <c r="J523" i="6"/>
  <c r="J524" i="6"/>
  <c r="J525" i="6"/>
  <c r="J526" i="6"/>
  <c r="J527" i="6"/>
  <c r="J528" i="6"/>
  <c r="J529" i="6"/>
  <c r="J530" i="6"/>
  <c r="J531" i="6"/>
  <c r="J532" i="6"/>
  <c r="J533" i="6"/>
  <c r="J534" i="6"/>
  <c r="J535" i="6"/>
  <c r="J536" i="6"/>
  <c r="J537" i="6"/>
  <c r="J538" i="6"/>
  <c r="J539" i="6"/>
  <c r="J540" i="6"/>
  <c r="J541" i="6"/>
  <c r="J542" i="6"/>
  <c r="J543" i="6"/>
  <c r="J544" i="6"/>
  <c r="J545" i="6"/>
  <c r="J546" i="6"/>
  <c r="J547" i="6"/>
  <c r="J548" i="6"/>
  <c r="J549" i="6"/>
  <c r="J550" i="6"/>
  <c r="J551" i="6"/>
  <c r="J552" i="6"/>
  <c r="J553" i="6"/>
  <c r="J554" i="6"/>
  <c r="J555" i="6"/>
  <c r="J556" i="6"/>
  <c r="J557" i="6"/>
  <c r="J558" i="6"/>
  <c r="J559" i="6"/>
  <c r="J560" i="6"/>
  <c r="J561" i="6"/>
  <c r="J562" i="6"/>
  <c r="J563" i="6"/>
  <c r="J564" i="6"/>
  <c r="J565" i="6"/>
  <c r="J566" i="6"/>
  <c r="J567" i="6"/>
  <c r="J568" i="6"/>
  <c r="J569" i="6"/>
  <c r="J570" i="6"/>
  <c r="J571" i="6"/>
  <c r="J572" i="6"/>
  <c r="J573" i="6"/>
  <c r="J574" i="6"/>
  <c r="J575" i="6"/>
  <c r="J576" i="6"/>
  <c r="J577" i="6"/>
  <c r="J578" i="6"/>
  <c r="J579" i="6"/>
  <c r="J580" i="6"/>
  <c r="J581" i="6"/>
  <c r="J582" i="6"/>
  <c r="J583" i="6"/>
  <c r="J584" i="6"/>
  <c r="J585" i="6"/>
  <c r="J586" i="6"/>
  <c r="J587" i="6"/>
  <c r="J588" i="6"/>
  <c r="J589" i="6"/>
  <c r="J590" i="6"/>
  <c r="J591" i="6"/>
  <c r="J592" i="6"/>
  <c r="J593" i="6"/>
  <c r="J594" i="6"/>
  <c r="J595" i="6"/>
  <c r="J596" i="6"/>
  <c r="J597" i="6"/>
  <c r="J598" i="6"/>
  <c r="J599" i="6"/>
  <c r="J600" i="6"/>
  <c r="J601" i="6"/>
  <c r="J602" i="6"/>
  <c r="J603" i="6"/>
  <c r="J604" i="6"/>
  <c r="J605" i="6"/>
  <c r="J606" i="6"/>
  <c r="J607" i="6"/>
  <c r="J608" i="6"/>
  <c r="J609" i="6"/>
  <c r="J610" i="6"/>
  <c r="J611" i="6"/>
  <c r="J612" i="6"/>
  <c r="J613" i="6"/>
  <c r="J614" i="6"/>
  <c r="J615" i="6"/>
  <c r="J616" i="6"/>
  <c r="J617" i="6"/>
  <c r="J618" i="6"/>
  <c r="J619" i="6"/>
  <c r="J620" i="6"/>
  <c r="J621" i="6"/>
  <c r="J622" i="6"/>
  <c r="J623" i="6"/>
  <c r="J624" i="6"/>
  <c r="J625" i="6"/>
  <c r="J626" i="6"/>
  <c r="J627" i="6"/>
  <c r="J628" i="6"/>
  <c r="J629" i="6"/>
  <c r="J630" i="6"/>
  <c r="J631" i="6"/>
  <c r="J632" i="6"/>
  <c r="J633" i="6"/>
  <c r="J634" i="6"/>
  <c r="J635" i="6"/>
  <c r="J636" i="6"/>
  <c r="J637" i="6"/>
  <c r="J638" i="6"/>
  <c r="J639" i="6"/>
  <c r="J640" i="6"/>
  <c r="J641" i="6"/>
  <c r="J642" i="6"/>
  <c r="J643" i="6"/>
  <c r="J644" i="6"/>
  <c r="J645" i="6"/>
  <c r="J646" i="6"/>
  <c r="J647" i="6"/>
  <c r="J648" i="6"/>
  <c r="J649" i="6"/>
  <c r="J650" i="6"/>
  <c r="J651" i="6"/>
  <c r="J652" i="6"/>
  <c r="J653" i="6"/>
  <c r="J654" i="6"/>
  <c r="J655" i="6"/>
  <c r="J656" i="6"/>
  <c r="J657" i="6"/>
  <c r="J658" i="6"/>
  <c r="J659" i="6"/>
  <c r="J660" i="6"/>
  <c r="J661" i="6"/>
  <c r="J662" i="6"/>
  <c r="J663" i="6"/>
  <c r="J664" i="6"/>
  <c r="J665" i="6"/>
  <c r="J666" i="6"/>
  <c r="J667" i="6"/>
  <c r="J668" i="6"/>
  <c r="J669" i="6"/>
  <c r="J670" i="6"/>
  <c r="J671" i="6"/>
  <c r="J672" i="6"/>
  <c r="J673" i="6"/>
  <c r="J674" i="6"/>
  <c r="J675" i="6"/>
  <c r="J676" i="6"/>
  <c r="J677" i="6"/>
  <c r="J678" i="6"/>
  <c r="J679" i="6"/>
  <c r="J680" i="6"/>
  <c r="J681" i="6"/>
  <c r="J682" i="6"/>
  <c r="J683" i="6"/>
  <c r="J684" i="6"/>
  <c r="J685" i="6"/>
  <c r="J686" i="6"/>
  <c r="J687" i="6"/>
  <c r="J688" i="6"/>
  <c r="J689" i="6"/>
  <c r="J690" i="6"/>
  <c r="J691" i="6"/>
  <c r="J692" i="6"/>
  <c r="J693" i="6"/>
  <c r="J694" i="6"/>
  <c r="J695" i="6"/>
  <c r="J696" i="6"/>
  <c r="J697" i="6"/>
  <c r="J698" i="6"/>
  <c r="J699" i="6"/>
  <c r="J700" i="6"/>
  <c r="J701" i="6"/>
  <c r="J702" i="6"/>
  <c r="J703" i="6"/>
  <c r="J704" i="6"/>
  <c r="J705" i="6"/>
  <c r="J706" i="6"/>
  <c r="J707" i="6"/>
  <c r="J708" i="6"/>
  <c r="J709" i="6"/>
  <c r="J710" i="6"/>
  <c r="J711" i="6"/>
  <c r="J712" i="6"/>
  <c r="J713" i="6"/>
  <c r="J714" i="6"/>
  <c r="J715" i="6"/>
  <c r="J716" i="6"/>
  <c r="J717" i="6"/>
  <c r="J718" i="6"/>
  <c r="J719" i="6"/>
  <c r="J720" i="6"/>
  <c r="J721" i="6"/>
  <c r="J722" i="6"/>
  <c r="J723" i="6"/>
  <c r="J724" i="6"/>
  <c r="J725" i="6"/>
  <c r="J726" i="6"/>
  <c r="J727" i="6"/>
  <c r="J728" i="6"/>
  <c r="J729" i="6"/>
  <c r="J730" i="6"/>
  <c r="J731" i="6"/>
  <c r="J732" i="6"/>
  <c r="J733" i="6"/>
  <c r="J734" i="6"/>
  <c r="J735" i="6"/>
  <c r="J736" i="6"/>
  <c r="J737" i="6"/>
  <c r="J738" i="6"/>
  <c r="J739" i="6"/>
  <c r="J740" i="6"/>
  <c r="J741" i="6"/>
  <c r="J742" i="6"/>
  <c r="J743" i="6"/>
  <c r="J744" i="6"/>
  <c r="J745" i="6"/>
  <c r="J746" i="6"/>
  <c r="J747" i="6"/>
  <c r="J748" i="6"/>
  <c r="J749" i="6"/>
  <c r="J750" i="6"/>
  <c r="J751" i="6"/>
  <c r="J752" i="6"/>
  <c r="J753" i="6"/>
  <c r="J754" i="6"/>
  <c r="J755" i="6"/>
  <c r="J756" i="6"/>
  <c r="J757" i="6"/>
  <c r="J758" i="6"/>
  <c r="J759" i="6"/>
  <c r="J760" i="6"/>
  <c r="J761" i="6"/>
  <c r="J762" i="6"/>
  <c r="J763" i="6"/>
  <c r="J764" i="6"/>
  <c r="J765" i="6"/>
  <c r="J766" i="6"/>
  <c r="J767" i="6"/>
  <c r="J768" i="6"/>
  <c r="J769" i="6"/>
  <c r="J770" i="6"/>
  <c r="J771" i="6"/>
  <c r="J772" i="6"/>
  <c r="J773" i="6"/>
  <c r="J774" i="6"/>
  <c r="J775" i="6"/>
  <c r="J776" i="6"/>
  <c r="J777" i="6"/>
  <c r="J778" i="6"/>
  <c r="J779" i="6"/>
  <c r="J780" i="6"/>
  <c r="J781" i="6"/>
  <c r="J782" i="6"/>
  <c r="J783" i="6"/>
  <c r="J784" i="6"/>
  <c r="J785" i="6"/>
  <c r="J786" i="6"/>
  <c r="J787" i="6"/>
  <c r="J788" i="6"/>
  <c r="J789" i="6"/>
  <c r="J790" i="6"/>
  <c r="J791" i="6"/>
  <c r="J792" i="6"/>
  <c r="J793" i="6"/>
  <c r="J794" i="6"/>
  <c r="J795" i="6"/>
  <c r="J796" i="6"/>
  <c r="J797" i="6"/>
  <c r="J798" i="6"/>
  <c r="J799" i="6"/>
  <c r="J800" i="6"/>
  <c r="J801" i="6"/>
  <c r="J802" i="6"/>
  <c r="J803" i="6"/>
  <c r="J804" i="6"/>
  <c r="J805" i="6"/>
  <c r="J806" i="6"/>
  <c r="J807" i="6"/>
  <c r="J808" i="6"/>
  <c r="J809" i="6"/>
  <c r="J810" i="6"/>
  <c r="J811" i="6"/>
  <c r="J812" i="6"/>
  <c r="J813" i="6"/>
  <c r="J814" i="6"/>
  <c r="J815" i="6"/>
  <c r="J816" i="6"/>
  <c r="J817" i="6"/>
  <c r="J818" i="6"/>
  <c r="J819" i="6"/>
  <c r="J820" i="6"/>
  <c r="J821" i="6"/>
  <c r="J822" i="6"/>
  <c r="J823" i="6"/>
  <c r="J824" i="6"/>
  <c r="J825" i="6"/>
  <c r="J826" i="6"/>
  <c r="J827" i="6"/>
  <c r="J828" i="6"/>
  <c r="J829" i="6"/>
  <c r="J830" i="6"/>
  <c r="J831" i="6"/>
  <c r="J832" i="6"/>
  <c r="J833" i="6"/>
  <c r="J834" i="6"/>
  <c r="J835" i="6"/>
  <c r="J836" i="6"/>
  <c r="J837" i="6"/>
  <c r="J838" i="6"/>
  <c r="J839" i="6"/>
  <c r="J840" i="6"/>
  <c r="J841" i="6"/>
  <c r="J842" i="6"/>
  <c r="J843" i="6"/>
  <c r="J844" i="6"/>
  <c r="J845" i="6"/>
  <c r="J846" i="6"/>
  <c r="J847" i="6"/>
  <c r="J848" i="6"/>
  <c r="J849" i="6"/>
  <c r="J850" i="6"/>
  <c r="J851" i="6"/>
  <c r="J852" i="6"/>
  <c r="J853" i="6"/>
  <c r="J854" i="6"/>
  <c r="J855" i="6"/>
  <c r="J856" i="6"/>
  <c r="J857" i="6"/>
  <c r="J858" i="6"/>
  <c r="J859" i="6"/>
  <c r="J860" i="6"/>
  <c r="J861" i="6"/>
  <c r="J862" i="6"/>
  <c r="J863" i="6"/>
  <c r="J864" i="6"/>
  <c r="J865" i="6"/>
  <c r="J866" i="6"/>
  <c r="J867" i="6"/>
  <c r="J868" i="6"/>
  <c r="J869" i="6"/>
  <c r="J870" i="6"/>
  <c r="J871" i="6"/>
  <c r="J872" i="6"/>
  <c r="J873" i="6"/>
  <c r="J874" i="6"/>
  <c r="J875" i="6"/>
  <c r="J876" i="6"/>
  <c r="J877" i="6"/>
  <c r="J878" i="6"/>
  <c r="J879" i="6"/>
  <c r="J880" i="6"/>
  <c r="J881" i="6"/>
  <c r="J882" i="6"/>
  <c r="J883" i="6"/>
  <c r="J884" i="6"/>
  <c r="J885" i="6"/>
  <c r="J886" i="6"/>
  <c r="J887" i="6"/>
  <c r="J888" i="6"/>
  <c r="J889" i="6"/>
  <c r="J890" i="6"/>
  <c r="J891" i="6"/>
  <c r="J892" i="6"/>
  <c r="J893" i="6"/>
  <c r="J894" i="6"/>
  <c r="J895" i="6"/>
  <c r="J896" i="6"/>
  <c r="J897" i="6"/>
  <c r="J898" i="6"/>
  <c r="J899" i="6"/>
  <c r="J900" i="6"/>
  <c r="J901" i="6"/>
  <c r="J902" i="6"/>
  <c r="J903" i="6"/>
  <c r="J904" i="6"/>
  <c r="J905" i="6"/>
  <c r="J906" i="6"/>
  <c r="J907" i="6"/>
  <c r="J908" i="6"/>
  <c r="J909" i="6"/>
  <c r="J910" i="6"/>
  <c r="J911" i="6"/>
  <c r="J912" i="6"/>
  <c r="J913" i="6"/>
  <c r="J914" i="6"/>
  <c r="J915" i="6"/>
  <c r="J916" i="6"/>
  <c r="J917" i="6"/>
  <c r="J918" i="6"/>
  <c r="J919" i="6"/>
  <c r="J920" i="6"/>
  <c r="J921" i="6"/>
  <c r="J922" i="6"/>
  <c r="J923" i="6"/>
  <c r="J924" i="6"/>
  <c r="J925" i="6"/>
  <c r="J926" i="6"/>
  <c r="J927" i="6"/>
  <c r="J928" i="6"/>
  <c r="J929" i="6"/>
  <c r="J930" i="6"/>
  <c r="J931" i="6"/>
  <c r="J932" i="6"/>
  <c r="J933" i="6"/>
  <c r="J934" i="6"/>
  <c r="J935" i="6"/>
  <c r="J936" i="6"/>
  <c r="J937" i="6"/>
  <c r="J938" i="6"/>
  <c r="J939" i="6"/>
  <c r="J940" i="6"/>
  <c r="J941" i="6"/>
  <c r="J942" i="6"/>
  <c r="J943" i="6"/>
  <c r="J944" i="6"/>
  <c r="J945" i="6"/>
  <c r="J946" i="6"/>
  <c r="J947" i="6"/>
  <c r="J948" i="6"/>
  <c r="J949" i="6"/>
  <c r="J950" i="6"/>
  <c r="J951" i="6"/>
  <c r="J952" i="6"/>
  <c r="J953" i="6"/>
  <c r="J954" i="6"/>
  <c r="J955" i="6"/>
  <c r="J956" i="6"/>
  <c r="J957" i="6"/>
  <c r="J958" i="6"/>
  <c r="J959" i="6"/>
  <c r="J960" i="6"/>
  <c r="J961" i="6"/>
  <c r="J962" i="6"/>
  <c r="J963" i="6"/>
  <c r="J964" i="6"/>
  <c r="J965" i="6"/>
  <c r="J966" i="6"/>
  <c r="J967" i="6"/>
  <c r="J968" i="6"/>
  <c r="J969" i="6"/>
  <c r="J970" i="6"/>
  <c r="J971" i="6"/>
  <c r="J972" i="6"/>
  <c r="J973" i="6"/>
  <c r="J974" i="6"/>
  <c r="J975" i="6"/>
  <c r="J976" i="6"/>
  <c r="J977" i="6"/>
  <c r="J978" i="6"/>
  <c r="J979" i="6"/>
  <c r="J980" i="6"/>
  <c r="J981" i="6"/>
  <c r="J982" i="6"/>
  <c r="J983" i="6"/>
  <c r="J984" i="6"/>
  <c r="J985" i="6"/>
  <c r="J986" i="6"/>
  <c r="J987" i="6"/>
  <c r="J988" i="6"/>
  <c r="J989" i="6"/>
  <c r="J990" i="6"/>
  <c r="J991" i="6"/>
  <c r="J992" i="6"/>
  <c r="J993" i="6"/>
  <c r="J994" i="6"/>
  <c r="J995" i="6"/>
  <c r="J996" i="6"/>
  <c r="J997" i="6"/>
  <c r="J998" i="6"/>
  <c r="J999" i="6"/>
  <c r="J1000" i="6"/>
  <c r="J1001" i="6"/>
  <c r="J1002" i="6"/>
  <c r="J1003" i="6"/>
  <c r="J1004" i="6"/>
  <c r="J1005" i="6"/>
  <c r="J1006" i="6"/>
  <c r="J1007" i="6"/>
  <c r="J1008" i="6"/>
  <c r="J1009" i="6"/>
  <c r="J1010" i="6"/>
  <c r="J1011" i="6"/>
  <c r="J1012" i="6"/>
  <c r="J1013" i="6"/>
  <c r="J1014" i="6"/>
  <c r="J1015" i="6"/>
  <c r="J1016" i="6"/>
  <c r="J1017" i="6"/>
  <c r="J1018" i="6"/>
  <c r="J1019" i="6"/>
  <c r="J1020" i="6"/>
  <c r="J1021" i="6"/>
  <c r="J1022" i="6"/>
  <c r="J1023" i="6"/>
  <c r="J1024" i="6"/>
  <c r="J1025" i="6"/>
  <c r="J1026" i="6"/>
  <c r="J1027" i="6"/>
  <c r="J1028" i="6"/>
  <c r="J1029" i="6"/>
  <c r="J1030" i="6"/>
  <c r="J1031" i="6"/>
  <c r="J1032" i="6"/>
  <c r="J1033" i="6"/>
  <c r="J1034" i="6"/>
  <c r="J1035" i="6"/>
  <c r="J1036" i="6"/>
  <c r="J1037" i="6"/>
  <c r="J1038" i="6"/>
  <c r="J1039" i="6"/>
  <c r="J1040" i="6"/>
  <c r="J1041" i="6"/>
  <c r="J1042" i="6"/>
  <c r="J1043" i="6"/>
  <c r="J1044" i="6"/>
  <c r="J1045" i="6"/>
  <c r="J1046" i="6"/>
  <c r="J1047" i="6"/>
  <c r="J1048" i="6"/>
  <c r="J1049" i="6"/>
  <c r="J1050" i="6"/>
  <c r="J1051" i="6"/>
  <c r="J1052" i="6"/>
  <c r="J1053" i="6"/>
  <c r="J1054" i="6"/>
  <c r="J1055" i="6"/>
  <c r="J1056" i="6"/>
  <c r="J1057" i="6"/>
  <c r="J1058" i="6"/>
  <c r="J1059" i="6"/>
  <c r="J1060" i="6"/>
  <c r="J1061" i="6"/>
  <c r="J1062" i="6"/>
  <c r="J1063" i="6"/>
  <c r="J1064" i="6"/>
  <c r="J1065" i="6"/>
  <c r="J1066" i="6"/>
  <c r="J1067" i="6"/>
  <c r="J1068" i="6"/>
  <c r="J1069" i="6"/>
  <c r="J1070" i="6"/>
  <c r="J1071" i="6"/>
  <c r="J1072" i="6"/>
  <c r="J1073" i="6"/>
  <c r="J1074" i="6"/>
  <c r="J1075" i="6"/>
  <c r="J1076" i="6"/>
  <c r="J1077" i="6"/>
  <c r="J1078" i="6"/>
  <c r="J1079" i="6"/>
  <c r="J1080" i="6"/>
  <c r="J1081" i="6"/>
  <c r="J1082" i="6"/>
  <c r="J1083" i="6"/>
  <c r="J1084" i="6"/>
  <c r="J1085" i="6"/>
  <c r="J1086" i="6"/>
  <c r="J1087" i="6"/>
  <c r="J1088" i="6"/>
  <c r="J1089" i="6"/>
  <c r="J1090" i="6"/>
  <c r="J1091" i="6"/>
  <c r="J1092" i="6"/>
  <c r="J1093" i="6"/>
  <c r="J1094" i="6"/>
  <c r="J1095" i="6"/>
  <c r="J1096" i="6"/>
  <c r="J1097" i="6"/>
  <c r="J1098" i="6"/>
  <c r="J1099" i="6"/>
  <c r="J1100" i="6"/>
  <c r="J1101" i="6"/>
  <c r="J1102" i="6"/>
  <c r="J1103" i="6"/>
  <c r="J1104" i="6"/>
  <c r="J1105" i="6"/>
  <c r="J1106" i="6"/>
  <c r="J1107" i="6"/>
  <c r="J1108" i="6"/>
  <c r="J1109" i="6"/>
  <c r="J1110" i="6"/>
  <c r="J1111" i="6"/>
  <c r="J1112" i="6"/>
  <c r="J1113" i="6"/>
  <c r="J1114" i="6"/>
  <c r="J1115" i="6"/>
  <c r="J1116" i="6"/>
  <c r="J1117" i="6"/>
  <c r="J1118" i="6"/>
  <c r="J1119" i="6"/>
  <c r="J1120" i="6"/>
  <c r="J1121" i="6"/>
  <c r="J1122" i="6"/>
  <c r="J1123" i="6"/>
  <c r="J1124" i="6"/>
  <c r="J1125" i="6"/>
  <c r="J1126" i="6"/>
  <c r="J1127" i="6"/>
  <c r="J1128" i="6"/>
  <c r="J1129" i="6"/>
  <c r="J1130" i="6"/>
  <c r="J1131" i="6"/>
  <c r="J1132" i="6"/>
  <c r="J1133" i="6"/>
  <c r="J1134" i="6"/>
  <c r="J1135" i="6"/>
  <c r="J1136" i="6"/>
  <c r="J1137" i="6"/>
  <c r="J1138" i="6"/>
  <c r="J1139" i="6"/>
  <c r="J1140" i="6"/>
  <c r="J1141" i="6"/>
  <c r="J1142" i="6"/>
  <c r="J1143" i="6"/>
  <c r="J1144" i="6"/>
  <c r="J1145" i="6"/>
  <c r="J1146" i="6"/>
  <c r="J1147" i="6"/>
  <c r="J1148" i="6"/>
  <c r="J1149" i="6"/>
  <c r="J1150" i="6"/>
  <c r="J1151" i="6"/>
  <c r="J1152" i="6"/>
  <c r="J1153" i="6"/>
  <c r="J1154" i="6"/>
  <c r="J1155" i="6"/>
  <c r="J1156" i="6"/>
  <c r="J1157" i="6"/>
  <c r="J1158" i="6"/>
  <c r="J1159" i="6"/>
  <c r="J1160" i="6"/>
  <c r="J1161" i="6"/>
  <c r="J1162" i="6"/>
  <c r="J1163" i="6"/>
  <c r="J1164" i="6"/>
  <c r="J1165" i="6"/>
  <c r="J1166" i="6"/>
  <c r="J1167" i="6"/>
  <c r="J1168" i="6"/>
  <c r="J1169" i="6"/>
  <c r="J1170" i="6"/>
  <c r="J1171" i="6"/>
  <c r="J1172" i="6"/>
  <c r="J1173" i="6"/>
  <c r="J1174" i="6"/>
  <c r="J1175" i="6"/>
  <c r="J1176" i="6"/>
  <c r="J1177" i="6"/>
  <c r="J1178" i="6"/>
  <c r="J1179" i="6"/>
  <c r="J1180" i="6"/>
  <c r="J1181" i="6"/>
  <c r="J1182" i="6"/>
  <c r="J1183" i="6"/>
  <c r="J1184" i="6"/>
  <c r="J1185" i="6"/>
  <c r="J1186" i="6"/>
  <c r="J1187" i="6"/>
  <c r="J1188" i="6"/>
  <c r="J1189" i="6"/>
  <c r="J1190" i="6"/>
  <c r="J1191" i="6"/>
  <c r="J1192" i="6"/>
  <c r="J1193" i="6"/>
  <c r="J1194" i="6"/>
  <c r="J1195" i="6"/>
  <c r="J1196" i="6"/>
  <c r="J1197" i="6"/>
  <c r="J1198" i="6"/>
  <c r="J1199" i="6"/>
  <c r="J1200" i="6"/>
  <c r="J1201" i="6"/>
  <c r="J1202" i="6"/>
  <c r="J1203" i="6"/>
  <c r="J1204" i="6"/>
  <c r="J1205" i="6"/>
  <c r="J1206" i="6"/>
  <c r="J1207" i="6"/>
  <c r="J1208" i="6"/>
  <c r="J1209" i="6"/>
  <c r="J1210" i="6"/>
  <c r="J1211" i="6"/>
  <c r="J1212" i="6"/>
  <c r="J1213" i="6"/>
  <c r="J1214" i="6"/>
  <c r="J1215" i="6"/>
  <c r="J1216" i="6"/>
  <c r="J1217" i="6"/>
  <c r="J1218" i="6"/>
  <c r="J1219" i="6"/>
  <c r="J1220" i="6"/>
  <c r="J1221" i="6"/>
  <c r="J1222" i="6"/>
  <c r="J1223" i="6"/>
  <c r="J1224" i="6"/>
  <c r="J1225" i="6"/>
  <c r="J1226" i="6"/>
  <c r="J1227" i="6"/>
  <c r="J1228" i="6"/>
  <c r="J1229" i="6"/>
  <c r="J1230" i="6"/>
  <c r="J1231" i="6"/>
  <c r="J1232" i="6"/>
  <c r="J1233" i="6"/>
  <c r="J1234" i="6"/>
  <c r="J1235" i="6"/>
  <c r="J1236" i="6"/>
  <c r="J1237" i="6"/>
  <c r="J1238" i="6"/>
  <c r="J1239" i="6"/>
  <c r="J1240" i="6"/>
  <c r="J1241" i="6"/>
  <c r="J1242" i="6"/>
  <c r="J1243" i="6"/>
  <c r="J1244" i="6"/>
  <c r="J1245" i="6"/>
  <c r="J1246" i="6"/>
  <c r="J1247" i="6"/>
  <c r="J1248" i="6"/>
  <c r="J1249" i="6"/>
  <c r="J1250" i="6"/>
  <c r="J1251" i="6"/>
  <c r="J1252" i="6"/>
  <c r="J1253" i="6"/>
  <c r="J1254" i="6"/>
  <c r="J1255" i="6"/>
  <c r="J1256" i="6"/>
  <c r="J1257" i="6"/>
  <c r="J1258" i="6"/>
  <c r="J1259" i="6"/>
  <c r="J1260" i="6"/>
  <c r="J1261" i="6"/>
  <c r="J1262" i="6"/>
  <c r="J1263" i="6"/>
  <c r="J1264" i="6"/>
  <c r="J1265" i="6"/>
  <c r="J1266" i="6"/>
  <c r="J1267" i="6"/>
  <c r="J1268" i="6"/>
  <c r="J1269" i="6"/>
  <c r="J1270" i="6"/>
  <c r="J1271" i="6"/>
  <c r="J1272" i="6"/>
  <c r="J1273" i="6"/>
  <c r="J1274" i="6"/>
  <c r="J1275" i="6"/>
  <c r="J1276" i="6"/>
  <c r="J1277" i="6"/>
  <c r="J1278" i="6"/>
  <c r="J1279" i="6"/>
  <c r="J1280" i="6"/>
  <c r="J1281" i="6"/>
  <c r="J1282" i="6"/>
  <c r="J1283" i="6"/>
  <c r="J1284" i="6"/>
  <c r="J1285" i="6"/>
  <c r="J1286" i="6"/>
  <c r="J1287" i="6"/>
  <c r="J1288" i="6"/>
  <c r="J1289" i="6"/>
  <c r="J1290" i="6"/>
  <c r="J1291" i="6"/>
  <c r="J1292" i="6"/>
  <c r="J1293" i="6"/>
  <c r="J1294" i="6"/>
  <c r="J1295" i="6"/>
  <c r="J1296" i="6"/>
  <c r="J1297" i="6"/>
  <c r="J1298" i="6"/>
  <c r="J1299" i="6"/>
  <c r="J1300" i="6"/>
  <c r="J1301" i="6"/>
  <c r="J1302" i="6"/>
  <c r="J1303" i="6"/>
  <c r="J1304" i="6"/>
  <c r="J1305" i="6"/>
  <c r="J1306" i="6"/>
  <c r="J1307" i="6"/>
  <c r="J1308" i="6"/>
  <c r="J1309" i="6"/>
  <c r="J1310" i="6"/>
  <c r="J1311" i="6"/>
  <c r="J1312" i="6"/>
  <c r="J1313" i="6"/>
  <c r="J1314" i="6"/>
  <c r="J1315" i="6"/>
  <c r="J1316" i="6"/>
  <c r="J1317" i="6"/>
  <c r="J1318" i="6"/>
  <c r="J1319" i="6"/>
  <c r="J1320" i="6"/>
  <c r="J1321" i="6"/>
  <c r="J1322" i="6"/>
  <c r="J1323" i="6"/>
  <c r="J1324" i="6"/>
  <c r="J1325" i="6"/>
  <c r="J1326" i="6"/>
  <c r="J1327" i="6"/>
  <c r="J1328" i="6"/>
  <c r="J1329" i="6"/>
  <c r="J1330" i="6"/>
  <c r="J1331" i="6"/>
  <c r="J1332" i="6"/>
  <c r="J1333" i="6"/>
  <c r="J1334" i="6"/>
  <c r="J1335" i="6"/>
  <c r="J1336" i="6"/>
  <c r="J1337" i="6"/>
  <c r="J1338" i="6"/>
  <c r="J1339" i="6"/>
  <c r="J1340" i="6"/>
  <c r="J1341" i="6"/>
  <c r="J1342" i="6"/>
  <c r="J1343" i="6"/>
  <c r="J1344" i="6"/>
  <c r="J1345" i="6"/>
  <c r="J1346" i="6"/>
  <c r="J1347" i="6"/>
  <c r="J1348" i="6"/>
  <c r="J1349" i="6"/>
  <c r="J1350" i="6"/>
  <c r="J1351" i="6"/>
  <c r="J1352" i="6"/>
  <c r="J1353" i="6"/>
  <c r="J1354" i="6"/>
  <c r="J1355" i="6"/>
  <c r="J1356" i="6"/>
  <c r="J1357" i="6"/>
  <c r="J1358" i="6"/>
  <c r="J1359" i="6"/>
  <c r="J1360" i="6"/>
  <c r="J1361" i="6"/>
  <c r="J1362" i="6"/>
  <c r="J1363" i="6"/>
  <c r="J1364" i="6"/>
  <c r="J1365" i="6"/>
  <c r="J1366" i="6"/>
  <c r="J1367" i="6"/>
  <c r="J1368" i="6"/>
  <c r="J1369" i="6"/>
  <c r="J1370" i="6"/>
  <c r="J1371" i="6"/>
  <c r="J1372" i="6"/>
  <c r="J1373" i="6"/>
  <c r="J1374" i="6"/>
  <c r="J1375" i="6"/>
  <c r="J1376" i="6"/>
  <c r="J1377" i="6"/>
  <c r="J1378" i="6"/>
  <c r="J1379" i="6"/>
  <c r="J1380" i="6"/>
  <c r="J1381" i="6"/>
  <c r="J1382" i="6"/>
  <c r="J1383" i="6"/>
  <c r="J1384" i="6"/>
  <c r="J1385" i="6"/>
  <c r="J1386" i="6"/>
  <c r="J1387" i="6"/>
  <c r="J1388" i="6"/>
  <c r="J1389" i="6"/>
  <c r="J1390" i="6"/>
  <c r="J1391" i="6"/>
  <c r="J1392" i="6"/>
  <c r="J1393" i="6"/>
  <c r="J1394" i="6"/>
  <c r="J1395" i="6"/>
  <c r="J1396" i="6"/>
  <c r="J1397" i="6"/>
  <c r="J1398" i="6"/>
  <c r="J1399" i="6"/>
  <c r="J1400" i="6"/>
  <c r="J1401" i="6"/>
  <c r="J1402" i="6"/>
  <c r="J1403" i="6"/>
  <c r="J1404" i="6"/>
  <c r="J1405" i="6"/>
  <c r="J1406" i="6"/>
  <c r="J1407" i="6"/>
  <c r="J1408" i="6"/>
  <c r="J1409" i="6"/>
  <c r="J1410" i="6"/>
  <c r="J1411" i="6"/>
  <c r="J1412" i="6"/>
  <c r="J1413" i="6"/>
  <c r="J1414" i="6"/>
  <c r="J1415" i="6"/>
  <c r="J1416" i="6"/>
  <c r="J1417" i="6"/>
  <c r="J1418" i="6"/>
  <c r="J1419" i="6"/>
  <c r="J1420" i="6"/>
  <c r="J1421" i="6"/>
  <c r="J1422" i="6"/>
  <c r="J1423" i="6"/>
  <c r="J1424" i="6"/>
  <c r="J1425" i="6"/>
  <c r="J1426" i="6"/>
  <c r="J1427" i="6"/>
  <c r="J1428" i="6"/>
  <c r="J1429" i="6"/>
  <c r="J1430" i="6"/>
  <c r="J1431" i="6"/>
  <c r="J1432" i="6"/>
  <c r="J1433" i="6"/>
  <c r="J1434" i="6"/>
  <c r="J1435" i="6"/>
  <c r="J1436" i="6"/>
  <c r="J1437" i="6"/>
  <c r="J1438" i="6"/>
  <c r="J1439" i="6"/>
  <c r="J1440" i="6"/>
  <c r="J1441" i="6"/>
  <c r="J1442" i="6"/>
  <c r="J1443" i="6"/>
  <c r="J1444" i="6"/>
  <c r="J1445" i="6"/>
  <c r="J1446" i="6"/>
  <c r="J1447" i="6"/>
  <c r="J1448" i="6"/>
  <c r="J1449" i="6"/>
  <c r="J1450" i="6"/>
  <c r="J1451" i="6"/>
  <c r="J1452" i="6"/>
  <c r="J1453" i="6"/>
  <c r="J1454" i="6"/>
  <c r="J1455" i="6"/>
  <c r="J1456" i="6"/>
  <c r="J1457" i="6"/>
  <c r="J1458" i="6"/>
  <c r="J1459" i="6"/>
  <c r="J1460" i="6"/>
  <c r="J1461" i="6"/>
  <c r="J1462" i="6"/>
  <c r="J1463" i="6"/>
  <c r="J1464" i="6"/>
  <c r="J1465" i="6"/>
  <c r="J1466" i="6"/>
  <c r="J1467" i="6"/>
  <c r="J1468" i="6"/>
  <c r="J1469" i="6"/>
  <c r="J1470" i="6"/>
  <c r="J1471" i="6"/>
  <c r="J1472" i="6"/>
  <c r="J1473" i="6"/>
  <c r="J1474" i="6"/>
  <c r="J1475" i="6"/>
  <c r="J1476" i="6"/>
  <c r="J1477" i="6"/>
  <c r="J1478" i="6"/>
  <c r="J1479" i="6"/>
  <c r="J1480" i="6"/>
  <c r="J1481" i="6"/>
  <c r="J1482" i="6"/>
  <c r="J1483" i="6"/>
  <c r="J1484" i="6"/>
  <c r="J1485" i="6"/>
  <c r="J1486" i="6"/>
  <c r="J1487" i="6"/>
  <c r="J1488" i="6"/>
  <c r="J1489" i="6"/>
  <c r="J1490" i="6"/>
  <c r="J1491" i="6"/>
  <c r="J1492" i="6"/>
  <c r="J1493" i="6"/>
  <c r="J1494" i="6"/>
  <c r="J1495" i="6"/>
  <c r="J1496" i="6"/>
  <c r="J1497" i="6"/>
  <c r="J1498" i="6"/>
  <c r="J1499" i="6"/>
  <c r="J1500" i="6"/>
  <c r="J1501" i="6"/>
  <c r="J1502" i="6"/>
  <c r="J1503" i="6"/>
  <c r="J1504" i="6"/>
  <c r="J1505" i="6"/>
  <c r="J1506" i="6"/>
  <c r="J1507" i="6"/>
  <c r="J1508" i="6"/>
  <c r="J1509" i="6"/>
  <c r="J1510" i="6"/>
  <c r="J1511" i="6"/>
  <c r="J1512" i="6"/>
  <c r="J1513" i="6"/>
  <c r="J1514" i="6"/>
  <c r="J1515" i="6"/>
  <c r="J1516" i="6"/>
  <c r="J1517" i="6"/>
  <c r="J1518" i="6"/>
  <c r="J1519" i="6"/>
  <c r="J1520" i="6"/>
  <c r="J1521" i="6"/>
  <c r="J1522" i="6"/>
  <c r="J1523" i="6"/>
  <c r="J1524" i="6"/>
  <c r="J1525" i="6"/>
  <c r="J1526" i="6"/>
  <c r="J1527" i="6"/>
  <c r="J1528" i="6"/>
  <c r="J1529" i="6"/>
  <c r="J1530" i="6"/>
  <c r="J1531" i="6"/>
  <c r="J1532" i="6"/>
  <c r="J1533" i="6"/>
  <c r="J1534" i="6"/>
  <c r="J1535" i="6"/>
  <c r="J1536" i="6"/>
  <c r="J1537" i="6"/>
  <c r="J1538" i="6"/>
  <c r="J1539" i="6"/>
  <c r="J1540" i="6"/>
  <c r="J1541" i="6"/>
  <c r="J1542" i="6"/>
  <c r="J1543" i="6"/>
  <c r="J1544" i="6"/>
  <c r="J1545" i="6"/>
  <c r="J1546" i="6"/>
  <c r="J1547" i="6"/>
  <c r="J1548" i="6"/>
  <c r="J1549" i="6"/>
  <c r="J1550" i="6"/>
  <c r="J1551" i="6"/>
  <c r="J1552" i="6"/>
  <c r="J1553" i="6"/>
  <c r="J1554" i="6"/>
  <c r="J1555" i="6"/>
  <c r="J1556" i="6"/>
  <c r="J1557" i="6"/>
  <c r="J1558" i="6"/>
  <c r="J1559" i="6"/>
  <c r="J1560" i="6"/>
  <c r="J1561" i="6"/>
  <c r="J1562" i="6"/>
  <c r="J1563" i="6"/>
  <c r="J1564" i="6"/>
  <c r="J1565" i="6"/>
  <c r="J1566" i="6"/>
  <c r="J1567" i="6"/>
  <c r="J1568" i="6"/>
  <c r="J1569" i="6"/>
  <c r="J1570" i="6"/>
  <c r="J1571" i="6"/>
  <c r="J1572" i="6"/>
  <c r="J1573" i="6"/>
  <c r="J1574" i="6"/>
  <c r="J1575" i="6"/>
  <c r="J1576" i="6"/>
  <c r="J1577" i="6"/>
  <c r="J1578" i="6"/>
  <c r="J1579" i="6"/>
  <c r="J1580" i="6"/>
  <c r="J1581" i="6"/>
  <c r="J1582" i="6"/>
  <c r="J1583" i="6"/>
  <c r="J1584" i="6"/>
  <c r="J1585" i="6"/>
  <c r="J1586" i="6"/>
  <c r="J1587" i="6"/>
  <c r="J1588" i="6"/>
  <c r="J1589" i="6"/>
  <c r="J1590" i="6"/>
  <c r="J1591" i="6"/>
  <c r="J1592" i="6"/>
  <c r="J1593" i="6"/>
  <c r="J1594" i="6"/>
  <c r="J1595" i="6"/>
  <c r="J1596" i="6"/>
  <c r="J1597" i="6"/>
  <c r="J1598" i="6"/>
  <c r="J1599" i="6"/>
  <c r="J1600" i="6"/>
  <c r="J1601" i="6"/>
  <c r="J1602" i="6"/>
  <c r="J1603" i="6"/>
  <c r="J1604" i="6"/>
  <c r="J1605" i="6"/>
  <c r="J1606" i="6"/>
  <c r="J1607" i="6"/>
  <c r="J1608" i="6"/>
  <c r="J1609" i="6"/>
  <c r="J1610" i="6"/>
  <c r="J1611" i="6"/>
  <c r="J1612" i="6"/>
  <c r="J1613" i="6"/>
  <c r="J1614" i="6"/>
  <c r="J1615" i="6"/>
  <c r="J1616" i="6"/>
  <c r="J1617" i="6"/>
  <c r="J1618" i="6"/>
  <c r="J1619" i="6"/>
  <c r="J1620" i="6"/>
  <c r="J1621" i="6"/>
  <c r="J1622" i="6"/>
  <c r="J1623" i="6"/>
  <c r="J1624" i="6"/>
  <c r="J1625" i="6"/>
  <c r="J1626" i="6"/>
  <c r="J1627" i="6"/>
  <c r="J1628" i="6"/>
  <c r="J1629" i="6"/>
  <c r="J1630" i="6"/>
  <c r="J1631" i="6"/>
  <c r="J1632" i="6"/>
  <c r="J1633" i="6"/>
  <c r="J1634" i="6"/>
  <c r="J1635" i="6"/>
  <c r="J1636" i="6"/>
  <c r="J1637" i="6"/>
  <c r="J1638" i="6"/>
  <c r="J1639" i="6"/>
  <c r="J1640" i="6"/>
  <c r="J1641" i="6"/>
  <c r="J1642" i="6"/>
  <c r="J1643" i="6"/>
  <c r="J1644" i="6"/>
  <c r="J1645" i="6"/>
  <c r="J1646" i="6"/>
  <c r="J1647" i="6"/>
  <c r="J1648" i="6"/>
  <c r="J1649" i="6"/>
  <c r="J1650" i="6"/>
  <c r="J1651" i="6"/>
  <c r="J1652" i="6"/>
  <c r="J1653" i="6"/>
  <c r="J1654" i="6"/>
  <c r="J1655" i="6"/>
  <c r="J1656" i="6"/>
  <c r="J1657" i="6"/>
  <c r="J1658" i="6"/>
  <c r="J1659" i="6"/>
  <c r="J1660" i="6"/>
  <c r="J1661" i="6"/>
  <c r="J1662" i="6"/>
  <c r="J1663" i="6"/>
  <c r="J1664" i="6"/>
  <c r="J1665" i="6"/>
  <c r="J1666" i="6"/>
  <c r="J1667" i="6"/>
  <c r="J1668" i="6"/>
  <c r="J1669" i="6"/>
  <c r="J1670" i="6"/>
  <c r="J1671" i="6"/>
  <c r="J1672" i="6"/>
  <c r="J1673" i="6"/>
  <c r="J1674" i="6"/>
  <c r="J1675" i="6"/>
  <c r="J1676" i="6"/>
  <c r="J1677" i="6"/>
  <c r="J1678" i="6"/>
  <c r="J1679" i="6"/>
  <c r="J1680" i="6"/>
  <c r="J1681" i="6"/>
  <c r="J1682" i="6"/>
  <c r="J1683" i="6"/>
  <c r="J1684" i="6"/>
  <c r="J1685" i="6"/>
  <c r="J1686" i="6"/>
  <c r="J1687" i="6"/>
  <c r="J1688" i="6"/>
  <c r="J1689" i="6"/>
  <c r="J1690" i="6"/>
  <c r="J1691" i="6"/>
  <c r="J1692" i="6"/>
  <c r="J1693" i="6"/>
  <c r="J1694" i="6"/>
  <c r="J1695" i="6"/>
  <c r="J1696" i="6"/>
  <c r="J1697" i="6"/>
  <c r="J1698" i="6"/>
  <c r="J1699" i="6"/>
  <c r="J1700" i="6"/>
  <c r="J1701" i="6"/>
  <c r="J1702" i="6"/>
  <c r="J1703" i="6"/>
  <c r="J1704" i="6"/>
  <c r="J1705" i="6"/>
  <c r="J1706" i="6"/>
  <c r="J1707" i="6"/>
  <c r="J1708" i="6"/>
  <c r="J1709" i="6"/>
  <c r="J1710" i="6"/>
  <c r="J1711" i="6"/>
  <c r="J1712" i="6"/>
  <c r="J1713" i="6"/>
  <c r="J1714" i="6"/>
  <c r="J1715" i="6"/>
  <c r="J1716" i="6"/>
  <c r="J1717" i="6"/>
  <c r="J1718" i="6"/>
  <c r="J1719" i="6"/>
  <c r="J1720" i="6"/>
  <c r="J1721" i="6"/>
  <c r="J1722" i="6"/>
  <c r="J1723" i="6"/>
  <c r="J1724" i="6"/>
  <c r="J1725" i="6"/>
  <c r="J1726" i="6"/>
  <c r="J1727" i="6"/>
  <c r="J1728" i="6"/>
  <c r="J1729" i="6"/>
  <c r="J1730" i="6"/>
  <c r="J1731" i="6"/>
  <c r="J1732" i="6"/>
  <c r="J1733" i="6"/>
  <c r="J1734" i="6"/>
  <c r="J1735" i="6"/>
  <c r="J1736" i="6"/>
  <c r="J1737" i="6"/>
  <c r="J1738" i="6"/>
  <c r="J1739" i="6"/>
  <c r="J1740" i="6"/>
  <c r="J1741" i="6"/>
  <c r="J1742" i="6"/>
  <c r="J1743" i="6"/>
  <c r="J1744" i="6"/>
  <c r="J1745" i="6"/>
  <c r="J1746" i="6"/>
  <c r="J1747" i="6"/>
  <c r="J1748" i="6"/>
  <c r="J1749" i="6"/>
  <c r="J1750" i="6"/>
  <c r="J1751" i="6"/>
  <c r="J1752" i="6"/>
  <c r="J1753" i="6"/>
  <c r="J1754" i="6"/>
  <c r="J1755" i="6"/>
  <c r="J1756" i="6"/>
  <c r="J1757" i="6"/>
  <c r="J1758" i="6"/>
  <c r="J1759" i="6"/>
  <c r="J1760" i="6"/>
  <c r="J1761" i="6"/>
  <c r="J1762" i="6"/>
  <c r="J1763" i="6"/>
  <c r="J1764" i="6"/>
  <c r="J1765" i="6"/>
  <c r="J1766" i="6"/>
  <c r="J1767" i="6"/>
  <c r="J1768" i="6"/>
  <c r="J1769" i="6"/>
  <c r="J1770" i="6"/>
  <c r="J1771" i="6"/>
  <c r="J1772" i="6"/>
  <c r="J1773" i="6"/>
  <c r="J1774" i="6"/>
  <c r="J1775" i="6"/>
  <c r="J1776" i="6"/>
  <c r="J1777" i="6"/>
  <c r="J1778" i="6"/>
  <c r="J1779" i="6"/>
  <c r="J1780" i="6"/>
  <c r="J1781" i="6"/>
  <c r="J1782" i="6"/>
  <c r="J1783" i="6"/>
  <c r="J1784" i="6"/>
  <c r="J1785" i="6"/>
  <c r="J1786" i="6"/>
  <c r="J1787" i="6"/>
  <c r="J1788" i="6"/>
  <c r="J1789" i="6"/>
  <c r="J1790" i="6"/>
  <c r="J1791" i="6"/>
  <c r="J1792" i="6"/>
  <c r="J1793" i="6"/>
  <c r="J1794" i="6"/>
  <c r="J1795" i="6"/>
  <c r="J1796" i="6"/>
  <c r="J1797" i="6"/>
  <c r="J1798" i="6"/>
  <c r="J1799" i="6"/>
  <c r="J1800" i="6"/>
  <c r="J1801" i="6"/>
  <c r="J1802" i="6"/>
  <c r="J1803" i="6"/>
  <c r="J1804" i="6"/>
  <c r="J1805" i="6"/>
  <c r="J1806" i="6"/>
  <c r="J1807" i="6"/>
  <c r="J1808" i="6"/>
  <c r="J1809" i="6"/>
  <c r="J1810" i="6"/>
  <c r="J1811" i="6"/>
  <c r="J1812" i="6"/>
  <c r="J1813" i="6"/>
  <c r="J1814" i="6"/>
  <c r="J1815" i="6"/>
  <c r="J1816" i="6"/>
  <c r="J1817" i="6"/>
  <c r="J1818" i="6"/>
  <c r="J1819" i="6"/>
  <c r="J1820" i="6"/>
  <c r="J1821" i="6"/>
  <c r="J1822" i="6"/>
  <c r="J1823" i="6"/>
  <c r="J1824" i="6"/>
  <c r="J1825" i="6"/>
  <c r="J1826" i="6"/>
  <c r="J1827" i="6"/>
  <c r="J1828" i="6"/>
  <c r="J1829" i="6"/>
  <c r="J1830" i="6"/>
  <c r="J1831" i="6"/>
  <c r="J1832" i="6"/>
  <c r="J1833" i="6"/>
  <c r="J1834" i="6"/>
  <c r="J1835" i="6"/>
  <c r="J1836" i="6"/>
  <c r="J1837" i="6"/>
  <c r="J1838" i="6"/>
  <c r="J1839" i="6"/>
  <c r="J1840" i="6"/>
  <c r="J1841" i="6"/>
  <c r="J1842" i="6"/>
  <c r="J1843" i="6"/>
  <c r="J1844" i="6"/>
  <c r="J1845" i="6"/>
  <c r="J1846" i="6"/>
  <c r="J1847" i="6"/>
  <c r="J1848" i="6"/>
  <c r="J1849" i="6"/>
  <c r="J1850" i="6"/>
  <c r="J1851" i="6"/>
  <c r="J1852" i="6"/>
  <c r="J1853" i="6"/>
  <c r="J1854" i="6"/>
  <c r="J1855" i="6"/>
  <c r="J1856" i="6"/>
  <c r="J1857" i="6"/>
  <c r="J1858" i="6"/>
  <c r="J1859" i="6"/>
  <c r="J1860" i="6"/>
  <c r="J1861" i="6"/>
  <c r="J1862" i="6"/>
  <c r="J1863" i="6"/>
  <c r="J1864" i="6"/>
  <c r="J1865" i="6"/>
  <c r="J1866" i="6"/>
  <c r="J1867" i="6"/>
  <c r="J1868" i="6"/>
  <c r="J1869" i="6"/>
  <c r="J1870" i="6"/>
  <c r="J1871" i="6"/>
  <c r="J1872" i="6"/>
  <c r="J1873" i="6"/>
  <c r="J1874" i="6"/>
  <c r="J1875" i="6"/>
  <c r="J1876" i="6"/>
  <c r="J1877" i="6"/>
  <c r="J1878" i="6"/>
  <c r="J1879" i="6"/>
  <c r="J1880" i="6"/>
  <c r="J1881" i="6"/>
  <c r="J1882" i="6"/>
  <c r="J1883" i="6"/>
  <c r="J1884" i="6"/>
  <c r="J1885" i="6"/>
  <c r="J1886" i="6"/>
  <c r="J1887" i="6"/>
  <c r="J1888" i="6"/>
  <c r="J1889" i="6"/>
  <c r="J1890" i="6"/>
  <c r="J1891" i="6"/>
  <c r="J1892" i="6"/>
  <c r="J1893" i="6"/>
  <c r="J1894" i="6"/>
  <c r="J1895" i="6"/>
  <c r="J1896" i="6"/>
  <c r="J1897" i="6"/>
  <c r="J1898" i="6"/>
  <c r="J1899" i="6"/>
  <c r="J1900" i="6"/>
  <c r="J1901" i="6"/>
  <c r="J1902" i="6"/>
  <c r="J1903" i="6"/>
  <c r="J1904" i="6"/>
  <c r="J1905" i="6"/>
  <c r="J1906" i="6"/>
  <c r="J1907" i="6"/>
  <c r="J1908" i="6"/>
  <c r="J1909" i="6"/>
  <c r="J1910" i="6"/>
  <c r="J1911" i="6"/>
  <c r="J1912" i="6"/>
  <c r="J1913" i="6"/>
  <c r="J1914" i="6"/>
  <c r="J1915" i="6"/>
  <c r="J1916" i="6"/>
  <c r="J1917" i="6"/>
  <c r="J1918" i="6"/>
  <c r="J1919" i="6"/>
  <c r="J1920" i="6"/>
  <c r="J1921" i="6"/>
  <c r="J1922" i="6"/>
  <c r="J1923" i="6"/>
  <c r="J1924" i="6"/>
  <c r="J1925" i="6"/>
  <c r="J1926" i="6"/>
  <c r="J1927" i="6"/>
  <c r="J1928" i="6"/>
  <c r="J1929" i="6"/>
  <c r="J1930" i="6"/>
  <c r="J1931" i="6"/>
  <c r="J1932" i="6"/>
  <c r="J1933" i="6"/>
  <c r="J1934" i="6"/>
  <c r="J1935" i="6"/>
  <c r="J1936" i="6"/>
  <c r="J1937" i="6"/>
  <c r="J1938" i="6"/>
  <c r="J1939" i="6"/>
  <c r="J1940" i="6"/>
  <c r="J1941" i="6"/>
  <c r="J1942" i="6"/>
  <c r="J1943" i="6"/>
  <c r="J1944" i="6"/>
  <c r="J1945" i="6"/>
  <c r="J1946" i="6"/>
  <c r="J1947" i="6"/>
  <c r="J1948" i="6"/>
  <c r="J1949" i="6"/>
  <c r="J1950" i="6"/>
  <c r="J1951" i="6"/>
  <c r="J1952" i="6"/>
  <c r="J1953" i="6"/>
  <c r="J1954" i="6"/>
  <c r="J1955" i="6"/>
  <c r="J1956" i="6"/>
  <c r="J1957" i="6"/>
  <c r="J1958" i="6"/>
  <c r="J1959" i="6"/>
  <c r="J1960" i="6"/>
  <c r="J1961" i="6"/>
  <c r="J1962" i="6"/>
  <c r="J1963" i="6"/>
  <c r="J1964" i="6"/>
  <c r="J1965" i="6"/>
  <c r="J1966" i="6"/>
  <c r="J1967" i="6"/>
  <c r="J1968" i="6"/>
  <c r="J1969" i="6"/>
  <c r="J1970" i="6"/>
  <c r="J1971" i="6"/>
  <c r="J1972" i="6"/>
  <c r="J1973" i="6"/>
  <c r="J1974" i="6"/>
  <c r="J1975" i="6"/>
  <c r="J1976" i="6"/>
  <c r="J1977" i="6"/>
  <c r="J1978" i="6"/>
  <c r="J1979" i="6"/>
  <c r="J1980" i="6"/>
  <c r="J1981" i="6"/>
  <c r="J1982" i="6"/>
  <c r="J1983" i="6"/>
  <c r="J1984" i="6"/>
  <c r="J1985" i="6"/>
  <c r="J1986" i="6"/>
  <c r="J1987" i="6"/>
  <c r="J1988" i="6"/>
  <c r="J1989" i="6"/>
  <c r="J1990" i="6"/>
  <c r="J1991" i="6"/>
  <c r="J1992" i="6"/>
  <c r="J1993" i="6"/>
  <c r="J1994" i="6"/>
  <c r="J1995" i="6"/>
  <c r="J1996" i="6"/>
  <c r="J1997" i="6"/>
  <c r="J1998" i="6"/>
  <c r="J1999" i="6"/>
  <c r="J2000" i="6"/>
  <c r="J2001" i="6"/>
  <c r="J2002" i="6"/>
  <c r="J2003" i="6"/>
  <c r="L38" i="19" l="1"/>
  <c r="C58" i="1"/>
  <c r="F119" i="3"/>
  <c r="F121" i="3"/>
  <c r="D173" i="1"/>
  <c r="D174" i="1"/>
  <c r="F104" i="3"/>
  <c r="F99" i="3"/>
  <c r="E18" i="2"/>
  <c r="F85" i="3"/>
  <c r="F83" i="3"/>
  <c r="F72" i="3"/>
  <c r="F70" i="3" l="1"/>
  <c r="F68" i="3"/>
  <c r="F66" i="3"/>
  <c r="F64" i="3"/>
  <c r="B4" i="5"/>
  <c r="B5" i="5" s="1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00" i="6"/>
  <c r="J301" i="6"/>
  <c r="J302" i="6"/>
  <c r="J303" i="6"/>
  <c r="J304" i="6"/>
  <c r="J305" i="6"/>
  <c r="J306" i="6"/>
  <c r="J307" i="6"/>
  <c r="J308" i="6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4" i="6"/>
  <c r="J325" i="6"/>
  <c r="J326" i="6"/>
  <c r="J327" i="6"/>
  <c r="J328" i="6"/>
  <c r="J329" i="6"/>
  <c r="J330" i="6"/>
  <c r="J331" i="6"/>
  <c r="J332" i="6"/>
  <c r="J333" i="6"/>
  <c r="J334" i="6"/>
  <c r="J335" i="6"/>
  <c r="J336" i="6"/>
  <c r="J337" i="6"/>
  <c r="J338" i="6"/>
  <c r="J339" i="6"/>
  <c r="J340" i="6"/>
  <c r="J341" i="6"/>
  <c r="J342" i="6"/>
  <c r="J343" i="6"/>
  <c r="J344" i="6"/>
  <c r="J345" i="6"/>
  <c r="J346" i="6"/>
  <c r="J347" i="6"/>
  <c r="J348" i="6"/>
  <c r="J349" i="6"/>
  <c r="J350" i="6"/>
  <c r="J351" i="6"/>
  <c r="J352" i="6"/>
  <c r="J353" i="6"/>
  <c r="J354" i="6"/>
  <c r="J355" i="6"/>
  <c r="J356" i="6"/>
  <c r="J357" i="6"/>
  <c r="J358" i="6"/>
  <c r="J359" i="6"/>
  <c r="J360" i="6"/>
  <c r="J361" i="6"/>
  <c r="J362" i="6"/>
  <c r="J363" i="6"/>
  <c r="J364" i="6"/>
  <c r="J365" i="6"/>
  <c r="J366" i="6"/>
  <c r="J367" i="6"/>
  <c r="J368" i="6"/>
  <c r="J369" i="6"/>
  <c r="J370" i="6"/>
  <c r="J371" i="6"/>
  <c r="J372" i="6"/>
  <c r="J373" i="6"/>
  <c r="J374" i="6"/>
  <c r="J375" i="6"/>
  <c r="J376" i="6"/>
  <c r="J377" i="6"/>
  <c r="J378" i="6"/>
  <c r="J379" i="6"/>
  <c r="J380" i="6"/>
  <c r="J381" i="6"/>
  <c r="J382" i="6"/>
  <c r="J383" i="6"/>
  <c r="J384" i="6"/>
  <c r="J385" i="6"/>
  <c r="J386" i="6"/>
  <c r="J387" i="6"/>
  <c r="J388" i="6"/>
  <c r="J389" i="6"/>
  <c r="J390" i="6"/>
  <c r="J391" i="6"/>
  <c r="J392" i="6"/>
  <c r="J393" i="6"/>
  <c r="J394" i="6"/>
  <c r="J395" i="6"/>
  <c r="J396" i="6"/>
  <c r="J397" i="6"/>
  <c r="J398" i="6"/>
  <c r="J399" i="6"/>
  <c r="J400" i="6"/>
  <c r="J401" i="6"/>
  <c r="J402" i="6"/>
  <c r="J403" i="6"/>
  <c r="J404" i="6"/>
  <c r="J405" i="6"/>
  <c r="J406" i="6"/>
  <c r="J407" i="6"/>
  <c r="J408" i="6"/>
  <c r="J409" i="6"/>
  <c r="J410" i="6"/>
  <c r="J411" i="6"/>
  <c r="J412" i="6"/>
  <c r="J413" i="6"/>
  <c r="J414" i="6"/>
  <c r="J415" i="6"/>
  <c r="J416" i="6"/>
  <c r="J417" i="6"/>
  <c r="J418" i="6"/>
  <c r="J419" i="6"/>
  <c r="J420" i="6"/>
  <c r="J421" i="6"/>
  <c r="J422" i="6"/>
  <c r="J423" i="6"/>
  <c r="J424" i="6"/>
  <c r="J425" i="6"/>
  <c r="J426" i="6"/>
  <c r="J427" i="6"/>
  <c r="J428" i="6"/>
  <c r="J429" i="6"/>
  <c r="J430" i="6"/>
  <c r="J431" i="6"/>
  <c r="J432" i="6"/>
  <c r="J433" i="6"/>
  <c r="J434" i="6"/>
  <c r="J435" i="6"/>
  <c r="J436" i="6"/>
  <c r="J437" i="6"/>
  <c r="J438" i="6"/>
  <c r="J439" i="6"/>
  <c r="J440" i="6"/>
  <c r="J441" i="6"/>
  <c r="J442" i="6"/>
  <c r="J443" i="6"/>
  <c r="J444" i="6"/>
  <c r="J445" i="6"/>
  <c r="J446" i="6"/>
  <c r="J447" i="6"/>
  <c r="J448" i="6"/>
  <c r="J449" i="6"/>
  <c r="J450" i="6"/>
  <c r="J451" i="6"/>
  <c r="H3" i="6"/>
  <c r="H4" i="6" s="1"/>
  <c r="H5" i="6" s="1"/>
  <c r="H6" i="6" s="1"/>
  <c r="H7" i="6" s="1"/>
  <c r="H8" i="6" s="1"/>
  <c r="H9" i="6" s="1"/>
  <c r="H10" i="6" s="1"/>
  <c r="H11" i="6" s="1"/>
  <c r="H12" i="6" s="1"/>
  <c r="H13" i="6" s="1"/>
  <c r="H14" i="6" s="1"/>
  <c r="H15" i="6" s="1"/>
  <c r="H16" i="6" s="1"/>
  <c r="H17" i="6" s="1"/>
  <c r="H18" i="6" s="1"/>
  <c r="H19" i="6" s="1"/>
  <c r="H20" i="6" s="1"/>
  <c r="H21" i="6" s="1"/>
  <c r="L20" i="19"/>
  <c r="F52" i="3"/>
  <c r="F50" i="3"/>
  <c r="F48" i="3"/>
  <c r="F46" i="3"/>
  <c r="F44" i="3"/>
  <c r="F42" i="3"/>
  <c r="F40" i="3"/>
  <c r="F38" i="3"/>
  <c r="F36" i="3"/>
  <c r="F32" i="3"/>
  <c r="E8" i="2"/>
  <c r="H22" i="6" l="1"/>
  <c r="H23" i="6" s="1"/>
  <c r="H24" i="6" s="1"/>
  <c r="H25" i="6" s="1"/>
  <c r="H26" i="6" s="1"/>
  <c r="H27" i="6" s="1"/>
  <c r="H28" i="6" s="1"/>
  <c r="H29" i="6" s="1"/>
  <c r="H30" i="6" s="1"/>
  <c r="H31" i="6" s="1"/>
  <c r="H32" i="6" s="1"/>
  <c r="H33" i="6" s="1"/>
  <c r="H34" i="6" s="1"/>
  <c r="H35" i="6" s="1"/>
  <c r="H36" i="6" s="1"/>
  <c r="H37" i="6" s="1"/>
  <c r="H38" i="6" s="1"/>
  <c r="H39" i="6" s="1"/>
  <c r="H40" i="6" s="1"/>
  <c r="H41" i="6" s="1"/>
  <c r="H42" i="6" s="1"/>
  <c r="H43" i="6" s="1"/>
  <c r="H44" i="6" s="1"/>
  <c r="H45" i="6" s="1"/>
  <c r="H46" i="6" s="1"/>
  <c r="H47" i="6" s="1"/>
  <c r="H48" i="6" s="1"/>
  <c r="H49" i="6" s="1"/>
  <c r="H50" i="6" s="1"/>
  <c r="H51" i="6" s="1"/>
  <c r="H52" i="6" s="1"/>
  <c r="H53" i="6" s="1"/>
  <c r="H54" i="6" s="1"/>
  <c r="H55" i="6" s="1"/>
  <c r="H56" i="6" s="1"/>
  <c r="H57" i="6" s="1"/>
  <c r="H58" i="6" s="1"/>
  <c r="H59" i="6" s="1"/>
  <c r="H60" i="6" s="1"/>
  <c r="H61" i="6" s="1"/>
  <c r="H62" i="6" s="1"/>
  <c r="H63" i="6" s="1"/>
  <c r="H64" i="6" s="1"/>
  <c r="H65" i="6" s="1"/>
  <c r="H66" i="6" s="1"/>
  <c r="H67" i="6" s="1"/>
  <c r="H68" i="6" s="1"/>
  <c r="H69" i="6" s="1"/>
  <c r="H70" i="6" s="1"/>
  <c r="H71" i="6" s="1"/>
  <c r="H72" i="6" s="1"/>
  <c r="H73" i="6" s="1"/>
  <c r="H74" i="6" s="1"/>
  <c r="H75" i="6" s="1"/>
  <c r="H76" i="6" s="1"/>
  <c r="H77" i="6" s="1"/>
  <c r="H78" i="6" s="1"/>
  <c r="H79" i="6" s="1"/>
  <c r="H80" i="6" s="1"/>
  <c r="H81" i="6" s="1"/>
  <c r="H82" i="6" s="1"/>
  <c r="H83" i="6" s="1"/>
  <c r="H84" i="6" s="1"/>
  <c r="H85" i="6" s="1"/>
  <c r="H86" i="6" s="1"/>
  <c r="H87" i="6" s="1"/>
  <c r="H88" i="6" s="1"/>
  <c r="H89" i="6" s="1"/>
  <c r="H90" i="6" s="1"/>
  <c r="H91" i="6" s="1"/>
  <c r="H92" i="6" s="1"/>
  <c r="H93" i="6" s="1"/>
  <c r="H94" i="6" s="1"/>
  <c r="H95" i="6" s="1"/>
  <c r="H96" i="6" s="1"/>
  <c r="H97" i="6" s="1"/>
  <c r="H98" i="6" s="1"/>
  <c r="H99" i="6" s="1"/>
  <c r="H100" i="6" s="1"/>
  <c r="H101" i="6" s="1"/>
  <c r="H102" i="6" s="1"/>
  <c r="H103" i="6" s="1"/>
  <c r="H104" i="6" s="1"/>
  <c r="H105" i="6" s="1"/>
  <c r="H106" i="6" s="1"/>
  <c r="H107" i="6" s="1"/>
  <c r="H108" i="6" s="1"/>
  <c r="H109" i="6" s="1"/>
  <c r="H110" i="6" s="1"/>
  <c r="H111" i="6" s="1"/>
  <c r="H112" i="6" s="1"/>
  <c r="H113" i="6" s="1"/>
  <c r="H114" i="6" s="1"/>
  <c r="H115" i="6" s="1"/>
  <c r="H116" i="6" s="1"/>
  <c r="H117" i="6" s="1"/>
  <c r="H118" i="6" s="1"/>
  <c r="H119" i="6" s="1"/>
  <c r="H120" i="6" s="1"/>
  <c r="H121" i="6" s="1"/>
  <c r="H122" i="6" s="1"/>
  <c r="H123" i="6" s="1"/>
  <c r="H124" i="6" s="1"/>
  <c r="H125" i="6" s="1"/>
  <c r="H126" i="6" s="1"/>
  <c r="H127" i="6" s="1"/>
  <c r="H128" i="6" s="1"/>
  <c r="H129" i="6" s="1"/>
  <c r="H130" i="6" s="1"/>
  <c r="H131" i="6" s="1"/>
  <c r="H132" i="6" s="1"/>
  <c r="H133" i="6" s="1"/>
  <c r="H134" i="6" s="1"/>
  <c r="H135" i="6" s="1"/>
  <c r="H136" i="6" s="1"/>
  <c r="H137" i="6" s="1"/>
  <c r="H138" i="6" s="1"/>
  <c r="H139" i="6" s="1"/>
  <c r="H140" i="6" s="1"/>
  <c r="H141" i="6" s="1"/>
  <c r="H142" i="6" s="1"/>
  <c r="H143" i="6" s="1"/>
  <c r="H144" i="6" s="1"/>
  <c r="H145" i="6" s="1"/>
  <c r="H146" i="6" s="1"/>
  <c r="H147" i="6" s="1"/>
  <c r="H148" i="6" s="1"/>
  <c r="H149" i="6" s="1"/>
  <c r="H150" i="6" s="1"/>
  <c r="H151" i="6" s="1"/>
  <c r="H152" i="6" s="1"/>
  <c r="H153" i="6" s="1"/>
  <c r="H154" i="6" s="1"/>
  <c r="H155" i="6" s="1"/>
  <c r="H156" i="6" s="1"/>
  <c r="H157" i="6" s="1"/>
  <c r="H158" i="6" s="1"/>
  <c r="H159" i="6" s="1"/>
  <c r="H160" i="6" s="1"/>
  <c r="H161" i="6" s="1"/>
  <c r="H162" i="6" s="1"/>
  <c r="H163" i="6" s="1"/>
  <c r="H164" i="6" s="1"/>
  <c r="H165" i="6" s="1"/>
  <c r="H166" i="6" s="1"/>
  <c r="H167" i="6" s="1"/>
  <c r="H168" i="6" s="1"/>
  <c r="H169" i="6" s="1"/>
  <c r="H170" i="6" s="1"/>
  <c r="H171" i="6" s="1"/>
  <c r="H172" i="6" s="1"/>
  <c r="H173" i="6" s="1"/>
  <c r="H174" i="6" s="1"/>
  <c r="H175" i="6" s="1"/>
  <c r="H176" i="6" s="1"/>
  <c r="H177" i="6" s="1"/>
  <c r="H178" i="6" s="1"/>
  <c r="H179" i="6" s="1"/>
  <c r="H180" i="6" s="1"/>
  <c r="H181" i="6" s="1"/>
  <c r="H182" i="6" s="1"/>
  <c r="H183" i="6" s="1"/>
  <c r="H184" i="6" s="1"/>
  <c r="H185" i="6" s="1"/>
  <c r="H186" i="6" s="1"/>
  <c r="H187" i="6" s="1"/>
  <c r="H188" i="6" s="1"/>
  <c r="H189" i="6" s="1"/>
  <c r="H190" i="6" s="1"/>
  <c r="H191" i="6" s="1"/>
  <c r="H192" i="6" s="1"/>
  <c r="H193" i="6" s="1"/>
  <c r="H194" i="6" s="1"/>
  <c r="H195" i="6" s="1"/>
  <c r="H196" i="6" s="1"/>
  <c r="H197" i="6" s="1"/>
  <c r="H198" i="6" s="1"/>
  <c r="H199" i="6" s="1"/>
  <c r="H200" i="6" s="1"/>
  <c r="H201" i="6" s="1"/>
  <c r="H202" i="6" s="1"/>
  <c r="H203" i="6" s="1"/>
  <c r="H204" i="6" s="1"/>
  <c r="H205" i="6" s="1"/>
  <c r="H206" i="6" s="1"/>
  <c r="H207" i="6" s="1"/>
  <c r="H208" i="6" s="1"/>
  <c r="H209" i="6" s="1"/>
  <c r="H210" i="6" s="1"/>
  <c r="H211" i="6" s="1"/>
  <c r="H212" i="6" s="1"/>
  <c r="H213" i="6" s="1"/>
  <c r="H214" i="6" s="1"/>
  <c r="H215" i="6" s="1"/>
  <c r="H216" i="6" s="1"/>
  <c r="H217" i="6" s="1"/>
  <c r="H218" i="6" s="1"/>
  <c r="H219" i="6" s="1"/>
  <c r="H220" i="6" s="1"/>
  <c r="H221" i="6" s="1"/>
  <c r="H222" i="6" s="1"/>
  <c r="H223" i="6" s="1"/>
  <c r="H224" i="6" s="1"/>
  <c r="H225" i="6" s="1"/>
  <c r="H226" i="6" s="1"/>
  <c r="H227" i="6" s="1"/>
  <c r="H228" i="6" s="1"/>
  <c r="H229" i="6" s="1"/>
  <c r="H230" i="6" s="1"/>
  <c r="H231" i="6" s="1"/>
  <c r="H232" i="6" s="1"/>
  <c r="H233" i="6" s="1"/>
  <c r="H234" i="6" s="1"/>
  <c r="H235" i="6" s="1"/>
  <c r="H236" i="6" s="1"/>
  <c r="H237" i="6" s="1"/>
  <c r="H238" i="6" s="1"/>
  <c r="H239" i="6" s="1"/>
  <c r="H240" i="6" s="1"/>
  <c r="H241" i="6" s="1"/>
  <c r="H242" i="6" s="1"/>
  <c r="H243" i="6" s="1"/>
  <c r="H244" i="6" s="1"/>
  <c r="H245" i="6" s="1"/>
  <c r="H246" i="6" s="1"/>
  <c r="H247" i="6" s="1"/>
  <c r="H248" i="6" s="1"/>
  <c r="H249" i="6" s="1"/>
  <c r="H250" i="6" s="1"/>
  <c r="H251" i="6" s="1"/>
  <c r="H252" i="6" s="1"/>
  <c r="H253" i="6" s="1"/>
  <c r="H254" i="6" s="1"/>
  <c r="H255" i="6" s="1"/>
  <c r="H256" i="6" s="1"/>
  <c r="H257" i="6" s="1"/>
  <c r="H258" i="6" s="1"/>
  <c r="H259" i="6" s="1"/>
  <c r="H260" i="6" s="1"/>
  <c r="H261" i="6" s="1"/>
  <c r="H262" i="6" s="1"/>
  <c r="H263" i="6" s="1"/>
  <c r="H264" i="6" s="1"/>
  <c r="H265" i="6" s="1"/>
  <c r="H266" i="6" s="1"/>
  <c r="H267" i="6" s="1"/>
  <c r="H268" i="6" s="1"/>
  <c r="H269" i="6" s="1"/>
  <c r="H270" i="6" s="1"/>
  <c r="H271" i="6" s="1"/>
  <c r="H272" i="6" s="1"/>
  <c r="H273" i="6" s="1"/>
  <c r="H274" i="6" s="1"/>
  <c r="H275" i="6" s="1"/>
  <c r="H276" i="6" s="1"/>
  <c r="H277" i="6" s="1"/>
  <c r="H278" i="6" s="1"/>
  <c r="H279" i="6" s="1"/>
  <c r="H280" i="6" s="1"/>
  <c r="H281" i="6" s="1"/>
  <c r="H282" i="6" s="1"/>
  <c r="H283" i="6" s="1"/>
  <c r="H284" i="6" s="1"/>
  <c r="H285" i="6" s="1"/>
  <c r="H286" i="6" s="1"/>
  <c r="H287" i="6" s="1"/>
  <c r="H288" i="6" s="1"/>
  <c r="H289" i="6" s="1"/>
  <c r="H290" i="6" s="1"/>
  <c r="H291" i="6" s="1"/>
  <c r="H292" i="6" s="1"/>
  <c r="H293" i="6" s="1"/>
  <c r="H294" i="6" s="1"/>
  <c r="H295" i="6" s="1"/>
  <c r="H296" i="6" s="1"/>
  <c r="H297" i="6" s="1"/>
  <c r="H298" i="6" s="1"/>
  <c r="H299" i="6" s="1"/>
  <c r="H300" i="6" s="1"/>
  <c r="H301" i="6" s="1"/>
  <c r="H302" i="6" s="1"/>
  <c r="H303" i="6" s="1"/>
  <c r="H304" i="6" s="1"/>
  <c r="H305" i="6" s="1"/>
  <c r="H306" i="6" s="1"/>
  <c r="H307" i="6" s="1"/>
  <c r="H308" i="6" s="1"/>
  <c r="H309" i="6" s="1"/>
  <c r="H310" i="6" s="1"/>
  <c r="H311" i="6" s="1"/>
  <c r="H312" i="6" s="1"/>
  <c r="H313" i="6" s="1"/>
  <c r="H314" i="6" s="1"/>
  <c r="H315" i="6" s="1"/>
  <c r="H316" i="6" s="1"/>
  <c r="H317" i="6" s="1"/>
  <c r="H318" i="6" s="1"/>
  <c r="H319" i="6" s="1"/>
  <c r="H320" i="6" s="1"/>
  <c r="H321" i="6" s="1"/>
  <c r="H322" i="6" s="1"/>
  <c r="H323" i="6" s="1"/>
  <c r="H324" i="6" s="1"/>
  <c r="H325" i="6" s="1"/>
  <c r="H326" i="6" s="1"/>
  <c r="H327" i="6" s="1"/>
  <c r="H328" i="6" s="1"/>
  <c r="H329" i="6" s="1"/>
  <c r="H330" i="6" s="1"/>
  <c r="H331" i="6" s="1"/>
  <c r="H332" i="6" s="1"/>
  <c r="H333" i="6" s="1"/>
  <c r="H334" i="6" s="1"/>
  <c r="H335" i="6" s="1"/>
  <c r="H336" i="6" s="1"/>
  <c r="H337" i="6" s="1"/>
  <c r="H338" i="6" s="1"/>
  <c r="H339" i="6" s="1"/>
  <c r="H340" i="6" s="1"/>
  <c r="H341" i="6" s="1"/>
  <c r="H342" i="6" s="1"/>
  <c r="H343" i="6" s="1"/>
  <c r="H344" i="6" s="1"/>
  <c r="H345" i="6" s="1"/>
  <c r="H346" i="6" s="1"/>
  <c r="H347" i="6" s="1"/>
  <c r="H348" i="6" s="1"/>
  <c r="H349" i="6" s="1"/>
  <c r="H350" i="6" s="1"/>
  <c r="H351" i="6" s="1"/>
  <c r="H352" i="6" s="1"/>
  <c r="H353" i="6" s="1"/>
  <c r="H354" i="6" s="1"/>
  <c r="H355" i="6" s="1"/>
  <c r="H356" i="6" s="1"/>
  <c r="H357" i="6" s="1"/>
  <c r="H358" i="6" s="1"/>
  <c r="H359" i="6" s="1"/>
  <c r="H360" i="6" s="1"/>
  <c r="H361" i="6" s="1"/>
  <c r="H362" i="6" s="1"/>
  <c r="H363" i="6" s="1"/>
  <c r="H364" i="6" s="1"/>
  <c r="H365" i="6" s="1"/>
  <c r="H366" i="6" s="1"/>
  <c r="H367" i="6" s="1"/>
  <c r="H368" i="6" s="1"/>
  <c r="H369" i="6" s="1"/>
  <c r="H370" i="6" s="1"/>
  <c r="H371" i="6" s="1"/>
  <c r="H372" i="6" s="1"/>
  <c r="H373" i="6" s="1"/>
  <c r="H374" i="6" s="1"/>
  <c r="H375" i="6" s="1"/>
  <c r="H376" i="6" s="1"/>
  <c r="H377" i="6" s="1"/>
  <c r="H378" i="6" s="1"/>
  <c r="H379" i="6" s="1"/>
  <c r="H380" i="6" s="1"/>
  <c r="H381" i="6" s="1"/>
  <c r="H382" i="6" s="1"/>
  <c r="H383" i="6" s="1"/>
  <c r="H384" i="6" s="1"/>
  <c r="H385" i="6" s="1"/>
  <c r="H386" i="6" s="1"/>
  <c r="H387" i="6" s="1"/>
  <c r="H388" i="6" s="1"/>
  <c r="H389" i="6" s="1"/>
  <c r="H390" i="6" s="1"/>
  <c r="H391" i="6" s="1"/>
  <c r="H392" i="6" s="1"/>
  <c r="H393" i="6" s="1"/>
  <c r="H394" i="6" s="1"/>
  <c r="H395" i="6" s="1"/>
  <c r="H396" i="6" s="1"/>
  <c r="H397" i="6" s="1"/>
  <c r="H398" i="6" s="1"/>
  <c r="H399" i="6" s="1"/>
  <c r="H400" i="6" s="1"/>
  <c r="H401" i="6" s="1"/>
  <c r="H402" i="6" s="1"/>
  <c r="H403" i="6" s="1"/>
  <c r="H404" i="6" s="1"/>
  <c r="H405" i="6" s="1"/>
  <c r="H406" i="6" s="1"/>
  <c r="H407" i="6" s="1"/>
  <c r="H408" i="6" s="1"/>
  <c r="H409" i="6" s="1"/>
  <c r="H410" i="6" s="1"/>
  <c r="H411" i="6" s="1"/>
  <c r="H412" i="6" s="1"/>
  <c r="H413" i="6" s="1"/>
  <c r="H414" i="6" s="1"/>
  <c r="H415" i="6" s="1"/>
  <c r="H416" i="6" s="1"/>
  <c r="H417" i="6" s="1"/>
  <c r="H418" i="6" s="1"/>
  <c r="H419" i="6" s="1"/>
  <c r="H420" i="6" s="1"/>
  <c r="H421" i="6" s="1"/>
  <c r="H422" i="6" s="1"/>
  <c r="H423" i="6" s="1"/>
  <c r="H424" i="6" s="1"/>
  <c r="H425" i="6" s="1"/>
  <c r="H426" i="6" s="1"/>
  <c r="H427" i="6" s="1"/>
  <c r="H428" i="6" s="1"/>
  <c r="H429" i="6" s="1"/>
  <c r="H430" i="6" s="1"/>
  <c r="H431" i="6" s="1"/>
  <c r="H432" i="6" s="1"/>
  <c r="H433" i="6" s="1"/>
  <c r="H434" i="6" s="1"/>
  <c r="H435" i="6" s="1"/>
  <c r="H436" i="6" s="1"/>
  <c r="H437" i="6" s="1"/>
  <c r="H438" i="6" s="1"/>
  <c r="H439" i="6" s="1"/>
  <c r="H440" i="6" s="1"/>
  <c r="H441" i="6" s="1"/>
  <c r="H442" i="6" s="1"/>
  <c r="H443" i="6" s="1"/>
  <c r="H444" i="6" s="1"/>
  <c r="H445" i="6" s="1"/>
  <c r="H446" i="6" s="1"/>
  <c r="H447" i="6" s="1"/>
  <c r="H448" i="6" s="1"/>
  <c r="H449" i="6" s="1"/>
  <c r="H450" i="6" s="1"/>
  <c r="H451" i="6" s="1"/>
  <c r="H452" i="6" s="1"/>
  <c r="H453" i="6" s="1"/>
  <c r="H454" i="6" s="1"/>
  <c r="H455" i="6" s="1"/>
  <c r="H456" i="6" s="1"/>
  <c r="H457" i="6" s="1"/>
  <c r="H458" i="6" s="1"/>
  <c r="H459" i="6" s="1"/>
  <c r="H460" i="6" s="1"/>
  <c r="H461" i="6" s="1"/>
  <c r="H462" i="6" s="1"/>
  <c r="H463" i="6" s="1"/>
  <c r="H464" i="6" s="1"/>
  <c r="H465" i="6" s="1"/>
  <c r="H466" i="6" s="1"/>
  <c r="H467" i="6" s="1"/>
  <c r="H468" i="6" s="1"/>
  <c r="H469" i="6" s="1"/>
  <c r="H470" i="6" s="1"/>
  <c r="H471" i="6" s="1"/>
  <c r="H472" i="6" s="1"/>
  <c r="H473" i="6" s="1"/>
  <c r="H474" i="6" s="1"/>
  <c r="H475" i="6" s="1"/>
  <c r="H476" i="6" s="1"/>
  <c r="H477" i="6" s="1"/>
  <c r="H478" i="6" s="1"/>
  <c r="H479" i="6" s="1"/>
  <c r="H480" i="6" s="1"/>
  <c r="H481" i="6" s="1"/>
  <c r="H482" i="6" s="1"/>
  <c r="H483" i="6" s="1"/>
  <c r="H484" i="6" s="1"/>
  <c r="H485" i="6" s="1"/>
  <c r="H486" i="6" s="1"/>
  <c r="H487" i="6" s="1"/>
  <c r="H488" i="6" s="1"/>
  <c r="H489" i="6" s="1"/>
  <c r="H490" i="6" s="1"/>
  <c r="H491" i="6" s="1"/>
  <c r="H492" i="6" s="1"/>
  <c r="H493" i="6" s="1"/>
  <c r="H494" i="6" s="1"/>
  <c r="H495" i="6" s="1"/>
  <c r="H496" i="6" s="1"/>
  <c r="H497" i="6" s="1"/>
  <c r="H498" i="6" s="1"/>
  <c r="H499" i="6" s="1"/>
  <c r="H500" i="6" s="1"/>
  <c r="H501" i="6" s="1"/>
  <c r="H502" i="6" s="1"/>
  <c r="H503" i="6" s="1"/>
  <c r="H504" i="6" s="1"/>
  <c r="H505" i="6" s="1"/>
  <c r="H506" i="6" s="1"/>
  <c r="H507" i="6" s="1"/>
  <c r="H508" i="6" s="1"/>
  <c r="H509" i="6" s="1"/>
  <c r="H510" i="6" s="1"/>
  <c r="H511" i="6" s="1"/>
  <c r="H512" i="6" s="1"/>
  <c r="H513" i="6" s="1"/>
  <c r="H514" i="6" s="1"/>
  <c r="H515" i="6" s="1"/>
  <c r="H516" i="6" s="1"/>
  <c r="H517" i="6" s="1"/>
  <c r="H518" i="6" s="1"/>
  <c r="H519" i="6" s="1"/>
  <c r="H520" i="6" s="1"/>
  <c r="H521" i="6" s="1"/>
  <c r="H522" i="6" s="1"/>
  <c r="H523" i="6" s="1"/>
  <c r="H524" i="6" s="1"/>
  <c r="H525" i="6" s="1"/>
  <c r="H526" i="6" s="1"/>
  <c r="H527" i="6" s="1"/>
  <c r="H528" i="6" s="1"/>
  <c r="H529" i="6" s="1"/>
  <c r="H530" i="6" s="1"/>
  <c r="H531" i="6" s="1"/>
  <c r="H532" i="6" s="1"/>
  <c r="H533" i="6" s="1"/>
  <c r="H534" i="6" s="1"/>
  <c r="H535" i="6" s="1"/>
  <c r="H536" i="6" s="1"/>
  <c r="H537" i="6" s="1"/>
  <c r="H538" i="6" s="1"/>
  <c r="H539" i="6" s="1"/>
  <c r="H540" i="6" s="1"/>
  <c r="H541" i="6" s="1"/>
  <c r="H542" i="6" s="1"/>
  <c r="H543" i="6" s="1"/>
  <c r="H544" i="6" s="1"/>
  <c r="H545" i="6" s="1"/>
  <c r="H546" i="6" s="1"/>
  <c r="H547" i="6" s="1"/>
  <c r="H548" i="6" s="1"/>
  <c r="H549" i="6" s="1"/>
  <c r="H550" i="6" s="1"/>
  <c r="H551" i="6" s="1"/>
  <c r="H552" i="6" s="1"/>
  <c r="H553" i="6" s="1"/>
  <c r="H554" i="6" s="1"/>
  <c r="H555" i="6" s="1"/>
  <c r="H556" i="6" s="1"/>
  <c r="H557" i="6" s="1"/>
  <c r="H558" i="6" s="1"/>
  <c r="H559" i="6" s="1"/>
  <c r="H560" i="6" s="1"/>
  <c r="H561" i="6" s="1"/>
  <c r="H562" i="6" s="1"/>
  <c r="H563" i="6" s="1"/>
  <c r="H564" i="6" s="1"/>
  <c r="H565" i="6" s="1"/>
  <c r="H566" i="6" s="1"/>
  <c r="H567" i="6" s="1"/>
  <c r="H568" i="6" s="1"/>
  <c r="H569" i="6" s="1"/>
  <c r="H570" i="6" s="1"/>
  <c r="H571" i="6" s="1"/>
  <c r="H572" i="6" s="1"/>
  <c r="H573" i="6" s="1"/>
  <c r="H574" i="6" s="1"/>
  <c r="H575" i="6" s="1"/>
  <c r="H576" i="6" s="1"/>
  <c r="H577" i="6" s="1"/>
  <c r="H578" i="6" s="1"/>
  <c r="H579" i="6" s="1"/>
  <c r="H580" i="6" s="1"/>
  <c r="H581" i="6" s="1"/>
  <c r="H582" i="6" s="1"/>
  <c r="H583" i="6" s="1"/>
  <c r="H584" i="6" s="1"/>
  <c r="H585" i="6" s="1"/>
  <c r="H586" i="6" s="1"/>
  <c r="H587" i="6" s="1"/>
  <c r="H588" i="6" s="1"/>
  <c r="H589" i="6" s="1"/>
  <c r="H590" i="6" s="1"/>
  <c r="H591" i="6" s="1"/>
  <c r="H592" i="6" s="1"/>
  <c r="H593" i="6" s="1"/>
  <c r="H594" i="6" s="1"/>
  <c r="H595" i="6" s="1"/>
  <c r="H596" i="6" s="1"/>
  <c r="H597" i="6" s="1"/>
  <c r="H598" i="6" s="1"/>
  <c r="H599" i="6" s="1"/>
  <c r="H600" i="6" s="1"/>
  <c r="H601" i="6" s="1"/>
  <c r="H602" i="6" s="1"/>
  <c r="H603" i="6" s="1"/>
  <c r="H604" i="6" s="1"/>
  <c r="H605" i="6" s="1"/>
  <c r="H606" i="6" s="1"/>
  <c r="H607" i="6" s="1"/>
  <c r="H608" i="6" s="1"/>
  <c r="H609" i="6" s="1"/>
  <c r="H610" i="6" s="1"/>
  <c r="H611" i="6" s="1"/>
  <c r="H612" i="6" s="1"/>
  <c r="H613" i="6" s="1"/>
  <c r="H614" i="6" s="1"/>
  <c r="H615" i="6" s="1"/>
  <c r="H616" i="6" s="1"/>
  <c r="H617" i="6" s="1"/>
  <c r="H618" i="6" s="1"/>
  <c r="H619" i="6" s="1"/>
  <c r="H620" i="6" s="1"/>
  <c r="H621" i="6" s="1"/>
  <c r="H622" i="6" s="1"/>
  <c r="H623" i="6" s="1"/>
  <c r="H624" i="6" s="1"/>
  <c r="H625" i="6" s="1"/>
  <c r="H626" i="6" s="1"/>
  <c r="H627" i="6" s="1"/>
  <c r="H628" i="6" s="1"/>
  <c r="H629" i="6" s="1"/>
  <c r="H630" i="6" s="1"/>
  <c r="H631" i="6" s="1"/>
  <c r="H632" i="6" s="1"/>
  <c r="H633" i="6" s="1"/>
  <c r="H634" i="6" s="1"/>
  <c r="H635" i="6" s="1"/>
  <c r="H636" i="6" s="1"/>
  <c r="H637" i="6" s="1"/>
  <c r="H638" i="6" s="1"/>
  <c r="H639" i="6" s="1"/>
  <c r="H640" i="6" s="1"/>
  <c r="H641" i="6" s="1"/>
  <c r="H642" i="6" s="1"/>
  <c r="H643" i="6" s="1"/>
  <c r="H644" i="6" s="1"/>
  <c r="H645" i="6" s="1"/>
  <c r="H646" i="6" s="1"/>
  <c r="H647" i="6" s="1"/>
  <c r="H648" i="6" s="1"/>
  <c r="H649" i="6" s="1"/>
  <c r="H650" i="6" s="1"/>
  <c r="H651" i="6" s="1"/>
  <c r="H652" i="6" s="1"/>
  <c r="H653" i="6" s="1"/>
  <c r="H654" i="6" s="1"/>
  <c r="H655" i="6" s="1"/>
  <c r="H656" i="6" s="1"/>
  <c r="H657" i="6" s="1"/>
  <c r="H658" i="6" s="1"/>
  <c r="H659" i="6" s="1"/>
  <c r="H660" i="6" s="1"/>
  <c r="H661" i="6" s="1"/>
  <c r="H662" i="6" s="1"/>
  <c r="H663" i="6" s="1"/>
  <c r="H664" i="6" s="1"/>
  <c r="H665" i="6" s="1"/>
  <c r="H666" i="6" s="1"/>
  <c r="H667" i="6" s="1"/>
  <c r="H668" i="6" s="1"/>
  <c r="H669" i="6" s="1"/>
  <c r="H670" i="6" s="1"/>
  <c r="H671" i="6" s="1"/>
  <c r="H672" i="6" s="1"/>
  <c r="H673" i="6" s="1"/>
  <c r="H674" i="6" s="1"/>
  <c r="H675" i="6" s="1"/>
  <c r="H676" i="6" s="1"/>
  <c r="H677" i="6" s="1"/>
  <c r="H678" i="6" s="1"/>
  <c r="H679" i="6" s="1"/>
  <c r="H680" i="6" s="1"/>
  <c r="H681" i="6" s="1"/>
  <c r="H682" i="6" s="1"/>
  <c r="H683" i="6" s="1"/>
  <c r="H684" i="6" s="1"/>
  <c r="H685" i="6" s="1"/>
  <c r="H686" i="6" s="1"/>
  <c r="H687" i="6" s="1"/>
  <c r="H688" i="6" s="1"/>
  <c r="H689" i="6" s="1"/>
  <c r="H690" i="6" s="1"/>
  <c r="H691" i="6" s="1"/>
  <c r="H692" i="6" s="1"/>
  <c r="H693" i="6" s="1"/>
  <c r="H694" i="6" s="1"/>
  <c r="H695" i="6" s="1"/>
  <c r="H696" i="6" s="1"/>
  <c r="H697" i="6" s="1"/>
  <c r="H698" i="6" s="1"/>
  <c r="H699" i="6" s="1"/>
  <c r="H700" i="6" s="1"/>
  <c r="H701" i="6" s="1"/>
  <c r="H702" i="6" s="1"/>
  <c r="H703" i="6" s="1"/>
  <c r="H704" i="6" s="1"/>
  <c r="H705" i="6" s="1"/>
  <c r="H706" i="6" s="1"/>
  <c r="H707" i="6" s="1"/>
  <c r="H708" i="6" s="1"/>
  <c r="H709" i="6" s="1"/>
  <c r="H710" i="6" s="1"/>
  <c r="H711" i="6" s="1"/>
  <c r="H712" i="6" s="1"/>
  <c r="H713" i="6" s="1"/>
  <c r="H714" i="6" s="1"/>
  <c r="H715" i="6" s="1"/>
  <c r="H716" i="6" s="1"/>
  <c r="H717" i="6" s="1"/>
  <c r="H718" i="6" s="1"/>
  <c r="H719" i="6" s="1"/>
  <c r="H720" i="6" s="1"/>
  <c r="H721" i="6" s="1"/>
  <c r="H722" i="6" s="1"/>
  <c r="H723" i="6" s="1"/>
  <c r="H724" i="6" s="1"/>
  <c r="H725" i="6" s="1"/>
  <c r="H726" i="6" s="1"/>
  <c r="H727" i="6" s="1"/>
  <c r="H728" i="6" s="1"/>
  <c r="H729" i="6" s="1"/>
  <c r="H730" i="6" s="1"/>
  <c r="H731" i="6" s="1"/>
  <c r="H732" i="6" s="1"/>
  <c r="H733" i="6" s="1"/>
  <c r="H734" i="6" s="1"/>
  <c r="H735" i="6" s="1"/>
  <c r="H736" i="6" s="1"/>
  <c r="H737" i="6" s="1"/>
  <c r="H738" i="6" s="1"/>
  <c r="H739" i="6" s="1"/>
  <c r="H740" i="6" s="1"/>
  <c r="H741" i="6" s="1"/>
  <c r="H742" i="6" s="1"/>
  <c r="H743" i="6" s="1"/>
  <c r="H744" i="6" s="1"/>
  <c r="H745" i="6" s="1"/>
  <c r="H746" i="6" s="1"/>
  <c r="H747" i="6" s="1"/>
  <c r="H748" i="6" s="1"/>
  <c r="H749" i="6" s="1"/>
  <c r="H750" i="6" s="1"/>
  <c r="H751" i="6" s="1"/>
  <c r="H752" i="6" s="1"/>
  <c r="H753" i="6" s="1"/>
  <c r="H754" i="6" s="1"/>
  <c r="H755" i="6" s="1"/>
  <c r="H756" i="6" s="1"/>
  <c r="H757" i="6" s="1"/>
  <c r="H758" i="6" s="1"/>
  <c r="H759" i="6" s="1"/>
  <c r="H760" i="6" s="1"/>
  <c r="H761" i="6" s="1"/>
  <c r="H762" i="6" s="1"/>
  <c r="H763" i="6" s="1"/>
  <c r="H764" i="6" s="1"/>
  <c r="H765" i="6" s="1"/>
  <c r="H766" i="6" s="1"/>
  <c r="H767" i="6" s="1"/>
  <c r="H768" i="6" s="1"/>
  <c r="H769" i="6" s="1"/>
  <c r="H770" i="6" s="1"/>
  <c r="H771" i="6" s="1"/>
  <c r="H772" i="6" s="1"/>
  <c r="H773" i="6" s="1"/>
  <c r="H774" i="6" s="1"/>
  <c r="H775" i="6" s="1"/>
  <c r="H776" i="6" s="1"/>
  <c r="H777" i="6" s="1"/>
  <c r="H778" i="6" s="1"/>
  <c r="H779" i="6" s="1"/>
  <c r="H780" i="6" s="1"/>
  <c r="H781" i="6" s="1"/>
  <c r="H782" i="6" s="1"/>
  <c r="H783" i="6" s="1"/>
  <c r="H784" i="6" s="1"/>
  <c r="H785" i="6" s="1"/>
  <c r="H786" i="6" s="1"/>
  <c r="H787" i="6" s="1"/>
  <c r="H788" i="6" s="1"/>
  <c r="H789" i="6" s="1"/>
  <c r="H790" i="6" s="1"/>
  <c r="H791" i="6" s="1"/>
  <c r="H792" i="6" s="1"/>
  <c r="H793" i="6" s="1"/>
  <c r="H794" i="6" s="1"/>
  <c r="H795" i="6" s="1"/>
  <c r="H796" i="6" s="1"/>
  <c r="H797" i="6" s="1"/>
  <c r="H798" i="6" s="1"/>
  <c r="H799" i="6" s="1"/>
  <c r="H800" i="6" s="1"/>
  <c r="H801" i="6" s="1"/>
  <c r="H802" i="6" s="1"/>
  <c r="H803" i="6" s="1"/>
  <c r="H804" i="6" s="1"/>
  <c r="H805" i="6" s="1"/>
  <c r="H806" i="6" s="1"/>
  <c r="H807" i="6" s="1"/>
  <c r="H808" i="6" s="1"/>
  <c r="H809" i="6" s="1"/>
  <c r="H810" i="6" s="1"/>
  <c r="H811" i="6" s="1"/>
  <c r="H812" i="6" s="1"/>
  <c r="H813" i="6" s="1"/>
  <c r="H814" i="6" s="1"/>
  <c r="H815" i="6" s="1"/>
  <c r="H816" i="6" s="1"/>
  <c r="H817" i="6" s="1"/>
  <c r="H818" i="6" s="1"/>
  <c r="H819" i="6" s="1"/>
  <c r="H820" i="6" s="1"/>
  <c r="H821" i="6" s="1"/>
  <c r="H822" i="6" s="1"/>
  <c r="H823" i="6" s="1"/>
  <c r="H824" i="6" s="1"/>
  <c r="H825" i="6" s="1"/>
  <c r="H826" i="6" s="1"/>
  <c r="H827" i="6" s="1"/>
  <c r="H828" i="6" s="1"/>
  <c r="H829" i="6" s="1"/>
  <c r="H830" i="6" s="1"/>
  <c r="H831" i="6" s="1"/>
  <c r="H832" i="6" s="1"/>
  <c r="H833" i="6" s="1"/>
  <c r="H834" i="6" s="1"/>
  <c r="H835" i="6" s="1"/>
  <c r="H836" i="6" s="1"/>
  <c r="H837" i="6" s="1"/>
  <c r="H838" i="6" s="1"/>
  <c r="H839" i="6" s="1"/>
  <c r="H840" i="6" s="1"/>
  <c r="H841" i="6" s="1"/>
  <c r="H842" i="6" s="1"/>
  <c r="H843" i="6" s="1"/>
  <c r="H844" i="6" s="1"/>
  <c r="H845" i="6" s="1"/>
  <c r="H846" i="6" s="1"/>
  <c r="H847" i="6" s="1"/>
  <c r="H848" i="6" s="1"/>
  <c r="H849" i="6" s="1"/>
  <c r="H850" i="6" s="1"/>
  <c r="H851" i="6" s="1"/>
  <c r="H852" i="6" s="1"/>
  <c r="H853" i="6" s="1"/>
  <c r="H854" i="6" s="1"/>
  <c r="H855" i="6" s="1"/>
  <c r="H856" i="6" s="1"/>
  <c r="H857" i="6" s="1"/>
  <c r="H858" i="6" s="1"/>
  <c r="H859" i="6" s="1"/>
  <c r="H860" i="6" s="1"/>
  <c r="H861" i="6" s="1"/>
  <c r="H862" i="6" s="1"/>
  <c r="H863" i="6" s="1"/>
  <c r="H864" i="6" s="1"/>
  <c r="H865" i="6" s="1"/>
  <c r="H866" i="6" s="1"/>
  <c r="H867" i="6" s="1"/>
  <c r="H868" i="6" s="1"/>
  <c r="H869" i="6" s="1"/>
  <c r="H870" i="6" s="1"/>
  <c r="H871" i="6" s="1"/>
  <c r="H872" i="6" s="1"/>
  <c r="H873" i="6" s="1"/>
  <c r="H874" i="6" s="1"/>
  <c r="H875" i="6" s="1"/>
  <c r="H876" i="6" s="1"/>
  <c r="H877" i="6" s="1"/>
  <c r="H878" i="6" s="1"/>
  <c r="H879" i="6" s="1"/>
  <c r="H880" i="6" s="1"/>
  <c r="H881" i="6" s="1"/>
  <c r="H882" i="6" s="1"/>
  <c r="H883" i="6" s="1"/>
  <c r="H884" i="6" s="1"/>
  <c r="H885" i="6" s="1"/>
  <c r="H886" i="6" s="1"/>
  <c r="H887" i="6" s="1"/>
  <c r="H888" i="6" s="1"/>
  <c r="H889" i="6" s="1"/>
  <c r="H890" i="6" s="1"/>
  <c r="H891" i="6" s="1"/>
  <c r="H892" i="6" s="1"/>
  <c r="H893" i="6" s="1"/>
  <c r="H894" i="6" s="1"/>
  <c r="H895" i="6" s="1"/>
  <c r="H896" i="6" s="1"/>
  <c r="H897" i="6" s="1"/>
  <c r="H898" i="6" s="1"/>
  <c r="H899" i="6" s="1"/>
  <c r="H900" i="6" s="1"/>
  <c r="H901" i="6" s="1"/>
  <c r="H902" i="6" s="1"/>
  <c r="H903" i="6" s="1"/>
  <c r="H904" i="6" s="1"/>
  <c r="H905" i="6" s="1"/>
  <c r="H906" i="6" s="1"/>
  <c r="H907" i="6" s="1"/>
  <c r="H908" i="6" s="1"/>
  <c r="H909" i="6" s="1"/>
  <c r="H910" i="6" s="1"/>
  <c r="H911" i="6" s="1"/>
  <c r="H912" i="6" s="1"/>
  <c r="H913" i="6" s="1"/>
  <c r="H914" i="6" s="1"/>
  <c r="H915" i="6" s="1"/>
  <c r="H916" i="6" s="1"/>
  <c r="H917" i="6" s="1"/>
  <c r="H918" i="6" s="1"/>
  <c r="H919" i="6" s="1"/>
  <c r="H920" i="6" s="1"/>
  <c r="H921" i="6" s="1"/>
  <c r="H922" i="6" s="1"/>
  <c r="H923" i="6" s="1"/>
  <c r="H924" i="6" s="1"/>
  <c r="H925" i="6" s="1"/>
  <c r="H926" i="6" s="1"/>
  <c r="H927" i="6" s="1"/>
  <c r="H928" i="6" s="1"/>
  <c r="H929" i="6" s="1"/>
  <c r="H930" i="6" s="1"/>
  <c r="H931" i="6" s="1"/>
  <c r="H932" i="6" s="1"/>
  <c r="H933" i="6" s="1"/>
  <c r="H934" i="6" s="1"/>
  <c r="H935" i="6" s="1"/>
  <c r="H936" i="6" s="1"/>
  <c r="H937" i="6" s="1"/>
  <c r="H938" i="6" s="1"/>
  <c r="H939" i="6" s="1"/>
  <c r="H940" i="6" s="1"/>
  <c r="H941" i="6" s="1"/>
  <c r="H942" i="6" s="1"/>
  <c r="H943" i="6" s="1"/>
  <c r="H944" i="6" s="1"/>
  <c r="H945" i="6" s="1"/>
  <c r="H946" i="6" s="1"/>
  <c r="H947" i="6" s="1"/>
  <c r="H948" i="6" s="1"/>
  <c r="H949" i="6" s="1"/>
  <c r="H950" i="6" s="1"/>
  <c r="H951" i="6" s="1"/>
  <c r="H952" i="6" s="1"/>
  <c r="H953" i="6" s="1"/>
  <c r="H954" i="6" s="1"/>
  <c r="H955" i="6" s="1"/>
  <c r="H956" i="6" s="1"/>
  <c r="H957" i="6" s="1"/>
  <c r="H958" i="6" s="1"/>
  <c r="H959" i="6" s="1"/>
  <c r="H960" i="6" s="1"/>
  <c r="H961" i="6" s="1"/>
  <c r="H962" i="6" s="1"/>
  <c r="H963" i="6" s="1"/>
  <c r="H964" i="6" s="1"/>
  <c r="H965" i="6" s="1"/>
  <c r="H966" i="6" s="1"/>
  <c r="H967" i="6" s="1"/>
  <c r="H968" i="6" s="1"/>
  <c r="H969" i="6" s="1"/>
  <c r="H970" i="6" s="1"/>
  <c r="H971" i="6" s="1"/>
  <c r="H972" i="6" s="1"/>
  <c r="H973" i="6" s="1"/>
  <c r="H974" i="6" s="1"/>
  <c r="H975" i="6" s="1"/>
  <c r="H976" i="6" s="1"/>
  <c r="H977" i="6" s="1"/>
  <c r="H978" i="6" s="1"/>
  <c r="H979" i="6" s="1"/>
  <c r="H980" i="6" s="1"/>
  <c r="H981" i="6" s="1"/>
  <c r="H982" i="6" s="1"/>
  <c r="H983" i="6" s="1"/>
  <c r="H984" i="6" s="1"/>
  <c r="H985" i="6" s="1"/>
  <c r="H986" i="6" s="1"/>
  <c r="H987" i="6" s="1"/>
  <c r="H988" i="6" s="1"/>
  <c r="H989" i="6" s="1"/>
  <c r="H990" i="6" s="1"/>
  <c r="H991" i="6" s="1"/>
  <c r="H992" i="6" s="1"/>
  <c r="H993" i="6" s="1"/>
  <c r="H994" i="6" s="1"/>
  <c r="H995" i="6" s="1"/>
  <c r="H996" i="6" s="1"/>
  <c r="H997" i="6" s="1"/>
  <c r="H998" i="6" s="1"/>
  <c r="H999" i="6" s="1"/>
  <c r="H1000" i="6" s="1"/>
  <c r="H1001" i="6" s="1"/>
  <c r="H1002" i="6" s="1"/>
  <c r="H1003" i="6" s="1"/>
  <c r="H1004" i="6" s="1"/>
  <c r="H1005" i="6" s="1"/>
  <c r="H1006" i="6" s="1"/>
  <c r="H1007" i="6" s="1"/>
  <c r="H1008" i="6" s="1"/>
  <c r="H1009" i="6" s="1"/>
  <c r="H1010" i="6" s="1"/>
  <c r="H1011" i="6" s="1"/>
  <c r="H1012" i="6" s="1"/>
  <c r="H1013" i="6" s="1"/>
  <c r="H1014" i="6" s="1"/>
  <c r="H1015" i="6" s="1"/>
  <c r="H1016" i="6" s="1"/>
  <c r="H1017" i="6" s="1"/>
  <c r="H1018" i="6" s="1"/>
  <c r="H1019" i="6" s="1"/>
  <c r="H1020" i="6" s="1"/>
  <c r="H1021" i="6" s="1"/>
  <c r="H1022" i="6" s="1"/>
  <c r="H1023" i="6" s="1"/>
  <c r="H1024" i="6" s="1"/>
  <c r="H1025" i="6" s="1"/>
  <c r="H1026" i="6" s="1"/>
  <c r="H1027" i="6" s="1"/>
  <c r="H1028" i="6" s="1"/>
  <c r="H1029" i="6" s="1"/>
  <c r="H1030" i="6" s="1"/>
  <c r="H1031" i="6" s="1"/>
  <c r="H1032" i="6" s="1"/>
  <c r="H1033" i="6" s="1"/>
  <c r="H1034" i="6" s="1"/>
  <c r="H1035" i="6" s="1"/>
  <c r="H1036" i="6" s="1"/>
  <c r="H1037" i="6" s="1"/>
  <c r="H1038" i="6" s="1"/>
  <c r="H1039" i="6" s="1"/>
  <c r="H1040" i="6" s="1"/>
  <c r="H1041" i="6" s="1"/>
  <c r="H1042" i="6" s="1"/>
  <c r="H1043" i="6" s="1"/>
  <c r="H1044" i="6" s="1"/>
  <c r="H1045" i="6" s="1"/>
  <c r="H1046" i="6" s="1"/>
  <c r="H1047" i="6" s="1"/>
  <c r="H1048" i="6" s="1"/>
  <c r="H1049" i="6" s="1"/>
  <c r="H1050" i="6" s="1"/>
  <c r="H1051" i="6" s="1"/>
  <c r="H1052" i="6" s="1"/>
  <c r="H1053" i="6" s="1"/>
  <c r="H1054" i="6" s="1"/>
  <c r="H1055" i="6" s="1"/>
  <c r="H1056" i="6" s="1"/>
  <c r="H1057" i="6" s="1"/>
  <c r="H1058" i="6" s="1"/>
  <c r="H1059" i="6" s="1"/>
  <c r="H1060" i="6" s="1"/>
  <c r="H1061" i="6" s="1"/>
  <c r="H1062" i="6" s="1"/>
  <c r="H1063" i="6" s="1"/>
  <c r="H1064" i="6" s="1"/>
  <c r="H1065" i="6" s="1"/>
  <c r="H1066" i="6" s="1"/>
  <c r="H1067" i="6" s="1"/>
  <c r="H1068" i="6" s="1"/>
  <c r="H1069" i="6" s="1"/>
  <c r="H1070" i="6" s="1"/>
  <c r="H1071" i="6" s="1"/>
  <c r="H1072" i="6" s="1"/>
  <c r="H1073" i="6" s="1"/>
  <c r="H1074" i="6" s="1"/>
  <c r="H1075" i="6" s="1"/>
  <c r="H1076" i="6" s="1"/>
  <c r="H1077" i="6" s="1"/>
  <c r="H1078" i="6" s="1"/>
  <c r="H1079" i="6" s="1"/>
  <c r="H1080" i="6" s="1"/>
  <c r="H1081" i="6" s="1"/>
  <c r="H1082" i="6" s="1"/>
  <c r="H1083" i="6" s="1"/>
  <c r="H1084" i="6" s="1"/>
  <c r="H1085" i="6" s="1"/>
  <c r="H1086" i="6" s="1"/>
  <c r="H1087" i="6" s="1"/>
  <c r="H1088" i="6" s="1"/>
  <c r="H1089" i="6" s="1"/>
  <c r="H1090" i="6" s="1"/>
  <c r="H1091" i="6" s="1"/>
  <c r="H1092" i="6" s="1"/>
  <c r="H1093" i="6" s="1"/>
  <c r="H1094" i="6" s="1"/>
  <c r="H1095" i="6" s="1"/>
  <c r="H1096" i="6" s="1"/>
  <c r="H1097" i="6" s="1"/>
  <c r="H1098" i="6" s="1"/>
  <c r="H1099" i="6" s="1"/>
  <c r="H1100" i="6" s="1"/>
  <c r="H1101" i="6" s="1"/>
  <c r="H1102" i="6" s="1"/>
  <c r="H1103" i="6" s="1"/>
  <c r="H1104" i="6" s="1"/>
  <c r="H1105" i="6" s="1"/>
  <c r="H1106" i="6" s="1"/>
  <c r="H1107" i="6" s="1"/>
  <c r="H1108" i="6" s="1"/>
  <c r="H1109" i="6" s="1"/>
  <c r="H1110" i="6" s="1"/>
  <c r="H1111" i="6" s="1"/>
  <c r="H1112" i="6" s="1"/>
  <c r="H1113" i="6" s="1"/>
  <c r="H1114" i="6" s="1"/>
  <c r="H1115" i="6" s="1"/>
  <c r="H1116" i="6" s="1"/>
  <c r="H1117" i="6" s="1"/>
  <c r="H1118" i="6" s="1"/>
  <c r="H1119" i="6" s="1"/>
  <c r="H1120" i="6" s="1"/>
  <c r="H1121" i="6" s="1"/>
  <c r="H1122" i="6" s="1"/>
  <c r="H1123" i="6" s="1"/>
  <c r="H1124" i="6" s="1"/>
  <c r="H1125" i="6" s="1"/>
  <c r="H1126" i="6" s="1"/>
  <c r="H1127" i="6" s="1"/>
  <c r="H1128" i="6" s="1"/>
  <c r="H1129" i="6" s="1"/>
  <c r="H1130" i="6" s="1"/>
  <c r="H1131" i="6" s="1"/>
  <c r="H1132" i="6" s="1"/>
  <c r="H1133" i="6" s="1"/>
  <c r="H1134" i="6" s="1"/>
  <c r="H1135" i="6" s="1"/>
  <c r="H1136" i="6" s="1"/>
  <c r="H1137" i="6" s="1"/>
  <c r="H1138" i="6" s="1"/>
  <c r="H1139" i="6" s="1"/>
  <c r="H1140" i="6" s="1"/>
  <c r="H1141" i="6" s="1"/>
  <c r="H1142" i="6" s="1"/>
  <c r="H1143" i="6" s="1"/>
  <c r="H1144" i="6" s="1"/>
  <c r="H1145" i="6" s="1"/>
  <c r="H1146" i="6" s="1"/>
  <c r="H1147" i="6" s="1"/>
  <c r="H1148" i="6" s="1"/>
  <c r="H1149" i="6" s="1"/>
  <c r="H1150" i="6" s="1"/>
  <c r="H1151" i="6" s="1"/>
  <c r="H1152" i="6" s="1"/>
  <c r="H1153" i="6" s="1"/>
  <c r="H1154" i="6" s="1"/>
  <c r="H1155" i="6" s="1"/>
  <c r="H1156" i="6" s="1"/>
  <c r="H1157" i="6" s="1"/>
  <c r="H1158" i="6" s="1"/>
  <c r="H1159" i="6" s="1"/>
  <c r="H1160" i="6" s="1"/>
  <c r="H1161" i="6" s="1"/>
  <c r="H1162" i="6" s="1"/>
  <c r="H1163" i="6" s="1"/>
  <c r="H1164" i="6" s="1"/>
  <c r="H1165" i="6" s="1"/>
  <c r="H1166" i="6" s="1"/>
  <c r="H1167" i="6" s="1"/>
  <c r="H1168" i="6" s="1"/>
  <c r="H1169" i="6" s="1"/>
  <c r="H1170" i="6" s="1"/>
  <c r="H1171" i="6" s="1"/>
  <c r="H1172" i="6" s="1"/>
  <c r="H1173" i="6" s="1"/>
  <c r="H1174" i="6" s="1"/>
  <c r="H1175" i="6" s="1"/>
  <c r="H1176" i="6" s="1"/>
  <c r="H1177" i="6" s="1"/>
  <c r="H1178" i="6" s="1"/>
  <c r="H1179" i="6" s="1"/>
  <c r="H1180" i="6" s="1"/>
  <c r="H1181" i="6" s="1"/>
  <c r="H1182" i="6" s="1"/>
  <c r="H1183" i="6" s="1"/>
  <c r="H1184" i="6" s="1"/>
  <c r="H1185" i="6" s="1"/>
  <c r="H1186" i="6" s="1"/>
  <c r="H1187" i="6" s="1"/>
  <c r="H1188" i="6" s="1"/>
  <c r="H1189" i="6" s="1"/>
  <c r="H1190" i="6" s="1"/>
  <c r="H1191" i="6" s="1"/>
  <c r="H1192" i="6" s="1"/>
  <c r="H1193" i="6" s="1"/>
  <c r="H1194" i="6" s="1"/>
  <c r="H1195" i="6" s="1"/>
  <c r="H1196" i="6" s="1"/>
  <c r="H1197" i="6" s="1"/>
  <c r="H1198" i="6" s="1"/>
  <c r="H1199" i="6" s="1"/>
  <c r="H1200" i="6" s="1"/>
  <c r="H1201" i="6" s="1"/>
  <c r="H1202" i="6" s="1"/>
  <c r="H1203" i="6" s="1"/>
  <c r="H1204" i="6" s="1"/>
  <c r="H1205" i="6" s="1"/>
  <c r="H1206" i="6" s="1"/>
  <c r="H1207" i="6" s="1"/>
  <c r="H1208" i="6" s="1"/>
  <c r="H1209" i="6" s="1"/>
  <c r="H1210" i="6" s="1"/>
  <c r="H1211" i="6" s="1"/>
  <c r="H1212" i="6" s="1"/>
  <c r="H1213" i="6" s="1"/>
  <c r="H1214" i="6" s="1"/>
  <c r="H1215" i="6" s="1"/>
  <c r="H1216" i="6" s="1"/>
  <c r="H1217" i="6" s="1"/>
  <c r="H1218" i="6" s="1"/>
  <c r="H1219" i="6" s="1"/>
  <c r="H1220" i="6" s="1"/>
  <c r="H1221" i="6" s="1"/>
  <c r="H1222" i="6" s="1"/>
  <c r="H1223" i="6" s="1"/>
  <c r="H1224" i="6" s="1"/>
  <c r="H1225" i="6" s="1"/>
  <c r="H1226" i="6" s="1"/>
  <c r="H1227" i="6" s="1"/>
  <c r="H1228" i="6" s="1"/>
  <c r="H1229" i="6" s="1"/>
  <c r="H1230" i="6" s="1"/>
  <c r="H1231" i="6" s="1"/>
  <c r="H1232" i="6" s="1"/>
  <c r="H1233" i="6" s="1"/>
  <c r="H1234" i="6" s="1"/>
  <c r="H1235" i="6" s="1"/>
  <c r="H1236" i="6" s="1"/>
  <c r="H1237" i="6" s="1"/>
  <c r="H1238" i="6" s="1"/>
  <c r="H1239" i="6" s="1"/>
  <c r="H1240" i="6" s="1"/>
  <c r="H1241" i="6" s="1"/>
  <c r="H1242" i="6" s="1"/>
  <c r="H1243" i="6" s="1"/>
  <c r="H1244" i="6" s="1"/>
  <c r="H1245" i="6" s="1"/>
  <c r="H1246" i="6" s="1"/>
  <c r="H1247" i="6" s="1"/>
  <c r="H1248" i="6" s="1"/>
  <c r="H1249" i="6" s="1"/>
  <c r="H1250" i="6" s="1"/>
  <c r="H1251" i="6" s="1"/>
  <c r="H1252" i="6" s="1"/>
  <c r="H1253" i="6" s="1"/>
  <c r="H1254" i="6" s="1"/>
  <c r="H1255" i="6" s="1"/>
  <c r="H1256" i="6" s="1"/>
  <c r="H1257" i="6" s="1"/>
  <c r="H1258" i="6" s="1"/>
  <c r="H1259" i="6" s="1"/>
  <c r="H1260" i="6" s="1"/>
  <c r="H1261" i="6" s="1"/>
  <c r="H1262" i="6" s="1"/>
  <c r="H1263" i="6" s="1"/>
  <c r="H1264" i="6" s="1"/>
  <c r="H1265" i="6" s="1"/>
  <c r="H1266" i="6" s="1"/>
  <c r="H1267" i="6" s="1"/>
  <c r="H1268" i="6" s="1"/>
  <c r="H1269" i="6" s="1"/>
  <c r="H1270" i="6" s="1"/>
  <c r="H1271" i="6" s="1"/>
  <c r="H1272" i="6" s="1"/>
  <c r="H1273" i="6" s="1"/>
  <c r="H1274" i="6" s="1"/>
  <c r="H1275" i="6" s="1"/>
  <c r="H1276" i="6" s="1"/>
  <c r="H1277" i="6" s="1"/>
  <c r="H1278" i="6" s="1"/>
  <c r="H1279" i="6" s="1"/>
  <c r="H1280" i="6" s="1"/>
  <c r="H1281" i="6" s="1"/>
  <c r="H1282" i="6" s="1"/>
  <c r="H1283" i="6" s="1"/>
  <c r="H1284" i="6" s="1"/>
  <c r="H1285" i="6" s="1"/>
  <c r="H1286" i="6" s="1"/>
  <c r="H1287" i="6" s="1"/>
  <c r="H1288" i="6" s="1"/>
  <c r="H1289" i="6" s="1"/>
  <c r="H1290" i="6" s="1"/>
  <c r="H1291" i="6" s="1"/>
  <c r="H1292" i="6" s="1"/>
  <c r="H1293" i="6" s="1"/>
  <c r="H1294" i="6" s="1"/>
  <c r="H1295" i="6" s="1"/>
  <c r="H1296" i="6" s="1"/>
  <c r="H1297" i="6" s="1"/>
  <c r="H1298" i="6" s="1"/>
  <c r="H1299" i="6" s="1"/>
  <c r="H1300" i="6" s="1"/>
  <c r="H1301" i="6" s="1"/>
  <c r="H1302" i="6" s="1"/>
  <c r="H1303" i="6" s="1"/>
  <c r="H1304" i="6" s="1"/>
  <c r="H1305" i="6" s="1"/>
  <c r="H1306" i="6" s="1"/>
  <c r="H1307" i="6" s="1"/>
  <c r="H1308" i="6" s="1"/>
  <c r="H1309" i="6" s="1"/>
  <c r="H1310" i="6" s="1"/>
  <c r="H1311" i="6" s="1"/>
  <c r="H1312" i="6" s="1"/>
  <c r="H1313" i="6" s="1"/>
  <c r="H1314" i="6" s="1"/>
  <c r="H1315" i="6" s="1"/>
  <c r="H1316" i="6" s="1"/>
  <c r="H1317" i="6" s="1"/>
  <c r="H1318" i="6" s="1"/>
  <c r="H1319" i="6" s="1"/>
  <c r="H1320" i="6" s="1"/>
  <c r="H1321" i="6" s="1"/>
  <c r="H1322" i="6" s="1"/>
  <c r="H1323" i="6" s="1"/>
  <c r="H1324" i="6" s="1"/>
  <c r="H1325" i="6" s="1"/>
  <c r="H1326" i="6" s="1"/>
  <c r="H1327" i="6" s="1"/>
  <c r="H1328" i="6" s="1"/>
  <c r="H1329" i="6" s="1"/>
  <c r="H1330" i="6" s="1"/>
  <c r="H1331" i="6" s="1"/>
  <c r="H1332" i="6" s="1"/>
  <c r="H1333" i="6" s="1"/>
  <c r="H1334" i="6" s="1"/>
  <c r="H1335" i="6" s="1"/>
  <c r="H1336" i="6" s="1"/>
  <c r="H1337" i="6" s="1"/>
  <c r="H1338" i="6" s="1"/>
  <c r="H1339" i="6" s="1"/>
  <c r="H1340" i="6" s="1"/>
  <c r="H1341" i="6" s="1"/>
  <c r="H1342" i="6" s="1"/>
  <c r="H1343" i="6" s="1"/>
  <c r="H1344" i="6" s="1"/>
  <c r="H1345" i="6" s="1"/>
  <c r="H1346" i="6" s="1"/>
  <c r="H1347" i="6" s="1"/>
  <c r="H1348" i="6" s="1"/>
  <c r="H1349" i="6" s="1"/>
  <c r="H1350" i="6" s="1"/>
  <c r="H1351" i="6" s="1"/>
  <c r="H1352" i="6" s="1"/>
  <c r="H1353" i="6" s="1"/>
  <c r="H1354" i="6" s="1"/>
  <c r="H1355" i="6" s="1"/>
  <c r="H1356" i="6" s="1"/>
  <c r="H1357" i="6" s="1"/>
  <c r="H1358" i="6" s="1"/>
  <c r="H1359" i="6" s="1"/>
  <c r="H1360" i="6" s="1"/>
  <c r="H1361" i="6" s="1"/>
  <c r="H1362" i="6" s="1"/>
  <c r="H1363" i="6" s="1"/>
  <c r="H1364" i="6" s="1"/>
  <c r="H1365" i="6" s="1"/>
  <c r="H1366" i="6" s="1"/>
  <c r="H1367" i="6" s="1"/>
  <c r="H1368" i="6" s="1"/>
  <c r="H1369" i="6" s="1"/>
  <c r="H1370" i="6" s="1"/>
  <c r="H1371" i="6" s="1"/>
  <c r="H1372" i="6" s="1"/>
  <c r="H1373" i="6" s="1"/>
  <c r="H1374" i="6" s="1"/>
  <c r="H1375" i="6" s="1"/>
  <c r="H1376" i="6" s="1"/>
  <c r="H1377" i="6" s="1"/>
  <c r="H1378" i="6" s="1"/>
  <c r="H1379" i="6" s="1"/>
  <c r="H1380" i="6" s="1"/>
  <c r="H1381" i="6" s="1"/>
  <c r="H1382" i="6" s="1"/>
  <c r="H1383" i="6" s="1"/>
  <c r="H1384" i="6" s="1"/>
  <c r="H1385" i="6" s="1"/>
  <c r="H1386" i="6" s="1"/>
  <c r="H1387" i="6" s="1"/>
  <c r="H1388" i="6" s="1"/>
  <c r="H1389" i="6" s="1"/>
  <c r="H1390" i="6" s="1"/>
  <c r="H1391" i="6" s="1"/>
  <c r="H1392" i="6" s="1"/>
  <c r="H1393" i="6" s="1"/>
  <c r="H1394" i="6" s="1"/>
  <c r="H1395" i="6" s="1"/>
  <c r="H1396" i="6" s="1"/>
  <c r="H1397" i="6" s="1"/>
  <c r="H1398" i="6" s="1"/>
  <c r="H1399" i="6" s="1"/>
  <c r="H1400" i="6" s="1"/>
  <c r="H1401" i="6" s="1"/>
  <c r="H1402" i="6" s="1"/>
  <c r="H1403" i="6" s="1"/>
  <c r="H1404" i="6" s="1"/>
  <c r="H1405" i="6" s="1"/>
  <c r="H1406" i="6" s="1"/>
  <c r="H1407" i="6" s="1"/>
  <c r="H1408" i="6" s="1"/>
  <c r="H1409" i="6" s="1"/>
  <c r="H1410" i="6" s="1"/>
  <c r="H1411" i="6" s="1"/>
  <c r="H1412" i="6" s="1"/>
  <c r="H1413" i="6" s="1"/>
  <c r="H1414" i="6" s="1"/>
  <c r="H1415" i="6" s="1"/>
  <c r="H1416" i="6" s="1"/>
  <c r="H1417" i="6" s="1"/>
  <c r="H1418" i="6" s="1"/>
  <c r="H1419" i="6" s="1"/>
  <c r="H1420" i="6" s="1"/>
  <c r="H1421" i="6" s="1"/>
  <c r="H1422" i="6" s="1"/>
  <c r="H1423" i="6" s="1"/>
  <c r="H1424" i="6" s="1"/>
  <c r="H1425" i="6" s="1"/>
  <c r="H1426" i="6" s="1"/>
  <c r="H1427" i="6" s="1"/>
  <c r="H1428" i="6" s="1"/>
  <c r="H1429" i="6" s="1"/>
  <c r="H1430" i="6" s="1"/>
  <c r="H1431" i="6" s="1"/>
  <c r="H1432" i="6" s="1"/>
  <c r="H1433" i="6" s="1"/>
  <c r="H1434" i="6" s="1"/>
  <c r="H1435" i="6" s="1"/>
  <c r="H1436" i="6" s="1"/>
  <c r="H1437" i="6" s="1"/>
  <c r="H1438" i="6" s="1"/>
  <c r="H1439" i="6" s="1"/>
  <c r="H1440" i="6" s="1"/>
  <c r="H1441" i="6" s="1"/>
  <c r="H1442" i="6" s="1"/>
  <c r="H1443" i="6" s="1"/>
  <c r="H1444" i="6" s="1"/>
  <c r="H1445" i="6" s="1"/>
  <c r="H1446" i="6" s="1"/>
  <c r="H1447" i="6" s="1"/>
  <c r="H1448" i="6" s="1"/>
  <c r="H1449" i="6" s="1"/>
  <c r="H1450" i="6" s="1"/>
  <c r="H1451" i="6" s="1"/>
  <c r="H1452" i="6" s="1"/>
  <c r="H1453" i="6" s="1"/>
  <c r="H1454" i="6" s="1"/>
  <c r="H1455" i="6" s="1"/>
  <c r="H1456" i="6" s="1"/>
  <c r="H1457" i="6" s="1"/>
  <c r="H1458" i="6" s="1"/>
  <c r="H1459" i="6" s="1"/>
  <c r="H1460" i="6" s="1"/>
  <c r="H1461" i="6" s="1"/>
  <c r="H1462" i="6" s="1"/>
  <c r="H1463" i="6" s="1"/>
  <c r="H1464" i="6" s="1"/>
  <c r="H1465" i="6" s="1"/>
  <c r="H1466" i="6" s="1"/>
  <c r="H1467" i="6" s="1"/>
  <c r="H1468" i="6" s="1"/>
  <c r="H1469" i="6" s="1"/>
  <c r="H1470" i="6" s="1"/>
  <c r="H1471" i="6" s="1"/>
  <c r="H1472" i="6" s="1"/>
  <c r="H1473" i="6" s="1"/>
  <c r="H1474" i="6" s="1"/>
  <c r="H1475" i="6" s="1"/>
  <c r="H1476" i="6" s="1"/>
  <c r="H1477" i="6" s="1"/>
  <c r="H1478" i="6" s="1"/>
  <c r="H1479" i="6" s="1"/>
  <c r="H1480" i="6" s="1"/>
  <c r="H1481" i="6" s="1"/>
  <c r="H1482" i="6" s="1"/>
  <c r="H1483" i="6" s="1"/>
  <c r="H1484" i="6" s="1"/>
  <c r="H1485" i="6" s="1"/>
  <c r="H1486" i="6" s="1"/>
  <c r="H1487" i="6" s="1"/>
  <c r="H1488" i="6" s="1"/>
  <c r="H1489" i="6" s="1"/>
  <c r="H1490" i="6" s="1"/>
  <c r="H1491" i="6" s="1"/>
  <c r="H1492" i="6" s="1"/>
  <c r="H1493" i="6" s="1"/>
  <c r="H1494" i="6" s="1"/>
  <c r="H1495" i="6" s="1"/>
  <c r="H1496" i="6" s="1"/>
  <c r="H1497" i="6" s="1"/>
  <c r="H1498" i="6" s="1"/>
  <c r="H1499" i="6" s="1"/>
  <c r="H1500" i="6" s="1"/>
  <c r="H1501" i="6" s="1"/>
  <c r="H1502" i="6" s="1"/>
  <c r="H1503" i="6" s="1"/>
  <c r="H1504" i="6" s="1"/>
  <c r="H1505" i="6" s="1"/>
  <c r="H1506" i="6" s="1"/>
  <c r="H1507" i="6" s="1"/>
  <c r="H1508" i="6" s="1"/>
  <c r="H1509" i="6" s="1"/>
  <c r="H1510" i="6" s="1"/>
  <c r="H1511" i="6" s="1"/>
  <c r="H1512" i="6" s="1"/>
  <c r="H1513" i="6" s="1"/>
  <c r="H1514" i="6" s="1"/>
  <c r="H1515" i="6" s="1"/>
  <c r="H1516" i="6" s="1"/>
  <c r="H1517" i="6" s="1"/>
  <c r="H1518" i="6" s="1"/>
  <c r="H1519" i="6" s="1"/>
  <c r="H1520" i="6" s="1"/>
  <c r="H1521" i="6" s="1"/>
  <c r="H1522" i="6" s="1"/>
  <c r="H1523" i="6" s="1"/>
  <c r="H1524" i="6" s="1"/>
  <c r="H1525" i="6" s="1"/>
  <c r="H1526" i="6" s="1"/>
  <c r="H1527" i="6" s="1"/>
  <c r="H1528" i="6" s="1"/>
  <c r="H1529" i="6" s="1"/>
  <c r="H1530" i="6" s="1"/>
  <c r="H1531" i="6" s="1"/>
  <c r="H1532" i="6" s="1"/>
  <c r="H1533" i="6" s="1"/>
  <c r="H1534" i="6" s="1"/>
  <c r="H1535" i="6" s="1"/>
  <c r="H1536" i="6" s="1"/>
  <c r="H1537" i="6" s="1"/>
  <c r="H1538" i="6" s="1"/>
  <c r="H1539" i="6" s="1"/>
  <c r="H1540" i="6" s="1"/>
  <c r="H1541" i="6" s="1"/>
  <c r="H1542" i="6" s="1"/>
  <c r="H1543" i="6" s="1"/>
  <c r="H1544" i="6" s="1"/>
  <c r="H1545" i="6" s="1"/>
  <c r="H1546" i="6" s="1"/>
  <c r="H1547" i="6" s="1"/>
  <c r="H1548" i="6" s="1"/>
  <c r="H1549" i="6" s="1"/>
  <c r="H1550" i="6" s="1"/>
  <c r="H1551" i="6" s="1"/>
  <c r="H1552" i="6" s="1"/>
  <c r="H1553" i="6" s="1"/>
  <c r="H1554" i="6" s="1"/>
  <c r="H1555" i="6" s="1"/>
  <c r="H1556" i="6" s="1"/>
  <c r="H1557" i="6" s="1"/>
  <c r="H1558" i="6" s="1"/>
  <c r="H1559" i="6" s="1"/>
  <c r="H1560" i="6" s="1"/>
  <c r="H1561" i="6" s="1"/>
  <c r="H1562" i="6" s="1"/>
  <c r="H1563" i="6" s="1"/>
  <c r="H1564" i="6" s="1"/>
  <c r="H1565" i="6" s="1"/>
  <c r="H1566" i="6" s="1"/>
  <c r="H1567" i="6" s="1"/>
  <c r="H1568" i="6" s="1"/>
  <c r="H1569" i="6" s="1"/>
  <c r="H1570" i="6" s="1"/>
  <c r="H1571" i="6" s="1"/>
  <c r="H1572" i="6" s="1"/>
  <c r="H1573" i="6" s="1"/>
  <c r="H1574" i="6" s="1"/>
  <c r="H1575" i="6" s="1"/>
  <c r="H1576" i="6" s="1"/>
  <c r="H1577" i="6" s="1"/>
  <c r="H1578" i="6" s="1"/>
  <c r="H1579" i="6" s="1"/>
  <c r="H1580" i="6" s="1"/>
  <c r="H1581" i="6" s="1"/>
  <c r="H1582" i="6" s="1"/>
  <c r="H1583" i="6" s="1"/>
  <c r="H1584" i="6" s="1"/>
  <c r="H1585" i="6" s="1"/>
  <c r="H1586" i="6" s="1"/>
  <c r="H1587" i="6" s="1"/>
  <c r="H1588" i="6" s="1"/>
  <c r="H1589" i="6" s="1"/>
  <c r="H1590" i="6" s="1"/>
  <c r="H1591" i="6" s="1"/>
  <c r="H1592" i="6" s="1"/>
  <c r="H1593" i="6" s="1"/>
  <c r="H1594" i="6" s="1"/>
  <c r="H1595" i="6" s="1"/>
  <c r="H1596" i="6" s="1"/>
  <c r="H1597" i="6" s="1"/>
  <c r="H1598" i="6" s="1"/>
  <c r="H1599" i="6" s="1"/>
  <c r="H1600" i="6" s="1"/>
  <c r="H1601" i="6" s="1"/>
  <c r="H1602" i="6" s="1"/>
  <c r="H1603" i="6" s="1"/>
  <c r="H1604" i="6" s="1"/>
  <c r="H1605" i="6" s="1"/>
  <c r="H1606" i="6" s="1"/>
  <c r="H1607" i="6" s="1"/>
  <c r="H1608" i="6" s="1"/>
  <c r="H1609" i="6" s="1"/>
  <c r="H1610" i="6" s="1"/>
  <c r="H1611" i="6" s="1"/>
  <c r="H1612" i="6" s="1"/>
  <c r="H1613" i="6" s="1"/>
  <c r="H1614" i="6" s="1"/>
  <c r="H1615" i="6" s="1"/>
  <c r="H1616" i="6" s="1"/>
  <c r="H1617" i="6" s="1"/>
  <c r="H1618" i="6" s="1"/>
  <c r="H1619" i="6" s="1"/>
  <c r="H1620" i="6" s="1"/>
  <c r="H1621" i="6" s="1"/>
  <c r="H1622" i="6" s="1"/>
  <c r="H1623" i="6" s="1"/>
  <c r="H1624" i="6" s="1"/>
  <c r="H1625" i="6" s="1"/>
  <c r="H1626" i="6" s="1"/>
  <c r="H1627" i="6" s="1"/>
  <c r="H1628" i="6" s="1"/>
  <c r="H1629" i="6" s="1"/>
  <c r="H1630" i="6" s="1"/>
  <c r="H1631" i="6" s="1"/>
  <c r="H1632" i="6" s="1"/>
  <c r="H1633" i="6" s="1"/>
  <c r="H1634" i="6" s="1"/>
  <c r="H1635" i="6" s="1"/>
  <c r="H1636" i="6" s="1"/>
  <c r="H1637" i="6" s="1"/>
  <c r="H1638" i="6" s="1"/>
  <c r="H1639" i="6" s="1"/>
  <c r="H1640" i="6" s="1"/>
  <c r="H1641" i="6" s="1"/>
  <c r="H1642" i="6" s="1"/>
  <c r="H1643" i="6" s="1"/>
  <c r="H1644" i="6" s="1"/>
  <c r="H1645" i="6" s="1"/>
  <c r="H1646" i="6" s="1"/>
  <c r="H1647" i="6" s="1"/>
  <c r="H1648" i="6" s="1"/>
  <c r="H1649" i="6" s="1"/>
  <c r="H1650" i="6" s="1"/>
  <c r="H1651" i="6" s="1"/>
  <c r="H1652" i="6" s="1"/>
  <c r="H1653" i="6" s="1"/>
  <c r="H1654" i="6" s="1"/>
  <c r="H1655" i="6" s="1"/>
  <c r="H1656" i="6" s="1"/>
  <c r="H1657" i="6" s="1"/>
  <c r="H1658" i="6" s="1"/>
  <c r="H1659" i="6" s="1"/>
  <c r="H1660" i="6" s="1"/>
  <c r="H1661" i="6" s="1"/>
  <c r="H1662" i="6" s="1"/>
  <c r="H1663" i="6" s="1"/>
  <c r="H1664" i="6" s="1"/>
  <c r="H1665" i="6" s="1"/>
  <c r="H1666" i="6" s="1"/>
  <c r="H1667" i="6" s="1"/>
  <c r="H1668" i="6" s="1"/>
  <c r="H1669" i="6" s="1"/>
  <c r="H1670" i="6" s="1"/>
  <c r="H1671" i="6" s="1"/>
  <c r="H1672" i="6" s="1"/>
  <c r="H1673" i="6" s="1"/>
  <c r="H1674" i="6" s="1"/>
  <c r="H1675" i="6" s="1"/>
  <c r="H1676" i="6" s="1"/>
  <c r="H1677" i="6" s="1"/>
  <c r="H1678" i="6" s="1"/>
  <c r="H1679" i="6" s="1"/>
  <c r="H1680" i="6" s="1"/>
  <c r="H1681" i="6" s="1"/>
  <c r="H1682" i="6" s="1"/>
  <c r="H1683" i="6" s="1"/>
  <c r="H1684" i="6" s="1"/>
  <c r="H1685" i="6" s="1"/>
  <c r="H1686" i="6" s="1"/>
  <c r="H1687" i="6" s="1"/>
  <c r="H1688" i="6" s="1"/>
  <c r="H1689" i="6" s="1"/>
  <c r="H1690" i="6" s="1"/>
  <c r="H1691" i="6" s="1"/>
  <c r="H1692" i="6" s="1"/>
  <c r="H1693" i="6" s="1"/>
  <c r="H1694" i="6" s="1"/>
  <c r="H1695" i="6" s="1"/>
  <c r="H1696" i="6" s="1"/>
  <c r="H1697" i="6" s="1"/>
  <c r="H1698" i="6" s="1"/>
  <c r="H1699" i="6" s="1"/>
  <c r="H1700" i="6" s="1"/>
  <c r="H1701" i="6" s="1"/>
  <c r="H1702" i="6" s="1"/>
  <c r="H1703" i="6" s="1"/>
  <c r="H1704" i="6" s="1"/>
  <c r="H1705" i="6" s="1"/>
  <c r="H1706" i="6" s="1"/>
  <c r="H1707" i="6" s="1"/>
  <c r="H1708" i="6" s="1"/>
  <c r="H1709" i="6" s="1"/>
  <c r="H1710" i="6" s="1"/>
  <c r="H1711" i="6" s="1"/>
  <c r="H1712" i="6" s="1"/>
  <c r="H1713" i="6" s="1"/>
  <c r="H1714" i="6" s="1"/>
  <c r="H1715" i="6" s="1"/>
  <c r="H1716" i="6" s="1"/>
  <c r="H1717" i="6" s="1"/>
  <c r="H1718" i="6" s="1"/>
  <c r="H1719" i="6" s="1"/>
  <c r="H1720" i="6" s="1"/>
  <c r="H1721" i="6" s="1"/>
  <c r="H1722" i="6" s="1"/>
  <c r="H1723" i="6" s="1"/>
  <c r="H1724" i="6" s="1"/>
  <c r="H1725" i="6" s="1"/>
  <c r="H1726" i="6" s="1"/>
  <c r="H1727" i="6" s="1"/>
  <c r="H1728" i="6" s="1"/>
  <c r="H1729" i="6" s="1"/>
  <c r="H1730" i="6" s="1"/>
  <c r="H1731" i="6" s="1"/>
  <c r="H1732" i="6" s="1"/>
  <c r="H1733" i="6" s="1"/>
  <c r="H1734" i="6" s="1"/>
  <c r="H1735" i="6" s="1"/>
  <c r="H1736" i="6" s="1"/>
  <c r="H1737" i="6" s="1"/>
  <c r="H1738" i="6" s="1"/>
  <c r="H1739" i="6" s="1"/>
  <c r="H1740" i="6" s="1"/>
  <c r="H1741" i="6" s="1"/>
  <c r="H1742" i="6" s="1"/>
  <c r="H1743" i="6" s="1"/>
  <c r="H1744" i="6" s="1"/>
  <c r="H1745" i="6" s="1"/>
  <c r="H1746" i="6" s="1"/>
  <c r="H1747" i="6" s="1"/>
  <c r="H1748" i="6" s="1"/>
  <c r="H1749" i="6" s="1"/>
  <c r="H1750" i="6" s="1"/>
  <c r="H1751" i="6" s="1"/>
  <c r="H1752" i="6" s="1"/>
  <c r="H1753" i="6" s="1"/>
  <c r="H1754" i="6" s="1"/>
  <c r="H1755" i="6" s="1"/>
  <c r="H1756" i="6" s="1"/>
  <c r="H1757" i="6" s="1"/>
  <c r="H1758" i="6" s="1"/>
  <c r="H1759" i="6" s="1"/>
  <c r="H1760" i="6" s="1"/>
  <c r="H1761" i="6" s="1"/>
  <c r="H1762" i="6" s="1"/>
  <c r="H1763" i="6" s="1"/>
  <c r="H1764" i="6" s="1"/>
  <c r="H1765" i="6" s="1"/>
  <c r="H1766" i="6" s="1"/>
  <c r="H1767" i="6" s="1"/>
  <c r="H1768" i="6" s="1"/>
  <c r="H1769" i="6" s="1"/>
  <c r="H1770" i="6" s="1"/>
  <c r="H1771" i="6" s="1"/>
  <c r="H1772" i="6" s="1"/>
  <c r="H1773" i="6" s="1"/>
  <c r="H1774" i="6" s="1"/>
  <c r="H1775" i="6" s="1"/>
  <c r="H1776" i="6" s="1"/>
  <c r="H1777" i="6" s="1"/>
  <c r="H1778" i="6" s="1"/>
  <c r="H1779" i="6" s="1"/>
  <c r="H1780" i="6" s="1"/>
  <c r="H1781" i="6" s="1"/>
  <c r="H1782" i="6" s="1"/>
  <c r="H1783" i="6" s="1"/>
  <c r="H1784" i="6" s="1"/>
  <c r="H1785" i="6" s="1"/>
  <c r="H1786" i="6" s="1"/>
  <c r="H1787" i="6" s="1"/>
  <c r="H1788" i="6" s="1"/>
  <c r="H1789" i="6" s="1"/>
  <c r="H1790" i="6" s="1"/>
  <c r="H1791" i="6" s="1"/>
  <c r="H1792" i="6" s="1"/>
  <c r="H1793" i="6" s="1"/>
  <c r="H1794" i="6" s="1"/>
  <c r="H1795" i="6" s="1"/>
  <c r="H1796" i="6" s="1"/>
  <c r="H1797" i="6" s="1"/>
  <c r="H1798" i="6" s="1"/>
  <c r="H1799" i="6" s="1"/>
  <c r="H1800" i="6" s="1"/>
  <c r="H1801" i="6" s="1"/>
  <c r="H1802" i="6" s="1"/>
  <c r="H1803" i="6" s="1"/>
  <c r="H1804" i="6" s="1"/>
  <c r="H1805" i="6" s="1"/>
  <c r="H1806" i="6" s="1"/>
  <c r="H1807" i="6" s="1"/>
  <c r="H1808" i="6" s="1"/>
  <c r="H1809" i="6" s="1"/>
  <c r="H1810" i="6" s="1"/>
  <c r="H1811" i="6" s="1"/>
  <c r="H1812" i="6" s="1"/>
  <c r="H1813" i="6" s="1"/>
  <c r="H1814" i="6" s="1"/>
  <c r="H1815" i="6" s="1"/>
  <c r="H1816" i="6" s="1"/>
  <c r="H1817" i="6" s="1"/>
  <c r="H1818" i="6" s="1"/>
  <c r="H1819" i="6" s="1"/>
  <c r="H1820" i="6" s="1"/>
  <c r="H1821" i="6" s="1"/>
  <c r="H1822" i="6" s="1"/>
  <c r="H1823" i="6" s="1"/>
  <c r="H1824" i="6" s="1"/>
  <c r="H1825" i="6" s="1"/>
  <c r="H1826" i="6" s="1"/>
  <c r="H1827" i="6" s="1"/>
  <c r="H1828" i="6" s="1"/>
  <c r="H1829" i="6" s="1"/>
  <c r="H1830" i="6" s="1"/>
  <c r="H1831" i="6" s="1"/>
  <c r="H1832" i="6" s="1"/>
  <c r="H1833" i="6" s="1"/>
  <c r="H1834" i="6" s="1"/>
  <c r="H1835" i="6" s="1"/>
  <c r="H1836" i="6" s="1"/>
  <c r="H1837" i="6" s="1"/>
  <c r="H1838" i="6" s="1"/>
  <c r="H1839" i="6" s="1"/>
  <c r="H1840" i="6" s="1"/>
  <c r="H1841" i="6" s="1"/>
  <c r="H1842" i="6" s="1"/>
  <c r="H1843" i="6" s="1"/>
  <c r="H1844" i="6" s="1"/>
  <c r="H1845" i="6" s="1"/>
  <c r="H1846" i="6" s="1"/>
  <c r="H1847" i="6" s="1"/>
  <c r="H1848" i="6" s="1"/>
  <c r="H1849" i="6" s="1"/>
  <c r="H1850" i="6" s="1"/>
  <c r="H1851" i="6" s="1"/>
  <c r="H1852" i="6" s="1"/>
  <c r="H1853" i="6" s="1"/>
  <c r="H1854" i="6" s="1"/>
  <c r="H1855" i="6" s="1"/>
  <c r="H1856" i="6" s="1"/>
  <c r="H1857" i="6" s="1"/>
  <c r="H1858" i="6" s="1"/>
  <c r="H1859" i="6" s="1"/>
  <c r="H1860" i="6" s="1"/>
  <c r="H1861" i="6" s="1"/>
  <c r="H1862" i="6" s="1"/>
  <c r="H1863" i="6" s="1"/>
  <c r="H1864" i="6" s="1"/>
  <c r="H1865" i="6" s="1"/>
  <c r="H1866" i="6" s="1"/>
  <c r="H1867" i="6" s="1"/>
  <c r="H1868" i="6" s="1"/>
  <c r="H1869" i="6" s="1"/>
  <c r="H1870" i="6" s="1"/>
  <c r="H1871" i="6" s="1"/>
  <c r="H1872" i="6" s="1"/>
  <c r="H1873" i="6" s="1"/>
  <c r="H1874" i="6" s="1"/>
  <c r="H1875" i="6" s="1"/>
  <c r="H1876" i="6" s="1"/>
  <c r="H1877" i="6" s="1"/>
  <c r="H1878" i="6" s="1"/>
  <c r="H1879" i="6" s="1"/>
  <c r="H1880" i="6" s="1"/>
  <c r="H1881" i="6" s="1"/>
  <c r="H1882" i="6" s="1"/>
  <c r="H1883" i="6" s="1"/>
  <c r="H1884" i="6" s="1"/>
  <c r="H1885" i="6" s="1"/>
  <c r="H1886" i="6" s="1"/>
  <c r="H1887" i="6" s="1"/>
  <c r="H1888" i="6" s="1"/>
  <c r="H1889" i="6" s="1"/>
  <c r="H1890" i="6" s="1"/>
  <c r="H1891" i="6" s="1"/>
  <c r="H1892" i="6" s="1"/>
  <c r="H1893" i="6" s="1"/>
  <c r="H1894" i="6" s="1"/>
  <c r="H1895" i="6" s="1"/>
  <c r="H1896" i="6" s="1"/>
  <c r="H1897" i="6" s="1"/>
  <c r="H1898" i="6" s="1"/>
  <c r="H1899" i="6" s="1"/>
  <c r="H1900" i="6" s="1"/>
  <c r="H1901" i="6" s="1"/>
  <c r="H1902" i="6" s="1"/>
  <c r="H1903" i="6" s="1"/>
  <c r="H1904" i="6" s="1"/>
  <c r="H1905" i="6" s="1"/>
  <c r="H1906" i="6" s="1"/>
  <c r="H1907" i="6" s="1"/>
  <c r="H1908" i="6" s="1"/>
  <c r="H1909" i="6" s="1"/>
  <c r="H1910" i="6" s="1"/>
  <c r="H1911" i="6" s="1"/>
  <c r="H1912" i="6" s="1"/>
  <c r="H1913" i="6" s="1"/>
  <c r="H1914" i="6" s="1"/>
  <c r="H1915" i="6" s="1"/>
  <c r="H1916" i="6" s="1"/>
  <c r="H1917" i="6" s="1"/>
  <c r="H1918" i="6" s="1"/>
  <c r="H1919" i="6" s="1"/>
  <c r="H1920" i="6" s="1"/>
  <c r="H1921" i="6" s="1"/>
  <c r="H1922" i="6" s="1"/>
  <c r="H1923" i="6" s="1"/>
  <c r="H1924" i="6" s="1"/>
  <c r="H1925" i="6" s="1"/>
  <c r="H1926" i="6" s="1"/>
  <c r="H1927" i="6" s="1"/>
  <c r="H1928" i="6" s="1"/>
  <c r="H1929" i="6" s="1"/>
  <c r="H1930" i="6" s="1"/>
  <c r="H1931" i="6" s="1"/>
  <c r="H1932" i="6" s="1"/>
  <c r="H1933" i="6" s="1"/>
  <c r="H1934" i="6" s="1"/>
  <c r="H1935" i="6" s="1"/>
  <c r="H1936" i="6" s="1"/>
  <c r="H1937" i="6" s="1"/>
  <c r="H1938" i="6" s="1"/>
  <c r="H1939" i="6" s="1"/>
  <c r="H1940" i="6" s="1"/>
  <c r="H1941" i="6" s="1"/>
  <c r="H1942" i="6" s="1"/>
  <c r="H1943" i="6" s="1"/>
  <c r="H1944" i="6" s="1"/>
  <c r="H1945" i="6" s="1"/>
  <c r="H1946" i="6" s="1"/>
  <c r="H1947" i="6" s="1"/>
  <c r="H1948" i="6" s="1"/>
  <c r="H1949" i="6" s="1"/>
  <c r="H1950" i="6" s="1"/>
  <c r="H1951" i="6" s="1"/>
  <c r="H1952" i="6" s="1"/>
  <c r="H1953" i="6" s="1"/>
  <c r="H1954" i="6" s="1"/>
  <c r="H1955" i="6" s="1"/>
  <c r="H1956" i="6" s="1"/>
  <c r="H1957" i="6" s="1"/>
  <c r="H1958" i="6" s="1"/>
  <c r="H1959" i="6" s="1"/>
  <c r="H1960" i="6" s="1"/>
  <c r="H1961" i="6" s="1"/>
  <c r="H1962" i="6" s="1"/>
  <c r="H1963" i="6" s="1"/>
  <c r="H1964" i="6" s="1"/>
  <c r="H1965" i="6" s="1"/>
  <c r="H1966" i="6" s="1"/>
  <c r="H1967" i="6" s="1"/>
  <c r="H1968" i="6" s="1"/>
  <c r="H1969" i="6" s="1"/>
  <c r="H1970" i="6" s="1"/>
  <c r="H1971" i="6" s="1"/>
  <c r="H1972" i="6" s="1"/>
  <c r="H1973" i="6" s="1"/>
  <c r="H1974" i="6" s="1"/>
  <c r="H1975" i="6" s="1"/>
  <c r="H1976" i="6" s="1"/>
  <c r="H1977" i="6" s="1"/>
  <c r="H1978" i="6" s="1"/>
  <c r="H1979" i="6" s="1"/>
  <c r="H1980" i="6" s="1"/>
  <c r="H1981" i="6" s="1"/>
  <c r="H1982" i="6" s="1"/>
  <c r="H1983" i="6" s="1"/>
  <c r="H1984" i="6" s="1"/>
  <c r="H1985" i="6" s="1"/>
  <c r="H1986" i="6" s="1"/>
  <c r="H1987" i="6" s="1"/>
  <c r="H1988" i="6" s="1"/>
  <c r="H1989" i="6" s="1"/>
  <c r="H1990" i="6" s="1"/>
  <c r="H1991" i="6" s="1"/>
  <c r="H1992" i="6" s="1"/>
  <c r="H1993" i="6" s="1"/>
  <c r="H1994" i="6" s="1"/>
  <c r="H1995" i="6" s="1"/>
  <c r="H1996" i="6" s="1"/>
  <c r="H1997" i="6" s="1"/>
  <c r="H1998" i="6" s="1"/>
  <c r="H1999" i="6" s="1"/>
  <c r="H2000" i="6" s="1"/>
  <c r="H2001" i="6" s="1"/>
  <c r="H2002" i="6" s="1"/>
  <c r="H2003" i="6" s="1"/>
  <c r="H2004" i="6" s="1"/>
  <c r="H2005" i="6" s="1"/>
  <c r="H2006" i="6" s="1"/>
  <c r="H2007" i="6" s="1"/>
  <c r="H2008" i="6" s="1"/>
  <c r="H2009" i="6" s="1"/>
  <c r="H2010" i="6" s="1"/>
  <c r="H2011" i="6" s="1"/>
  <c r="H2012" i="6" s="1"/>
  <c r="H2013" i="6" s="1"/>
  <c r="H2014" i="6" s="1"/>
  <c r="H2015" i="6" s="1"/>
  <c r="H2016" i="6" s="1"/>
  <c r="H2017" i="6" s="1"/>
  <c r="H2018" i="6" s="1"/>
  <c r="H2019" i="6" s="1"/>
  <c r="H2020" i="6" s="1"/>
  <c r="H2021" i="6" s="1"/>
  <c r="H2022" i="6" s="1"/>
  <c r="H2023" i="6" s="1"/>
  <c r="H2024" i="6" s="1"/>
  <c r="H2025" i="6" s="1"/>
  <c r="H2026" i="6" s="1"/>
  <c r="H2027" i="6" s="1"/>
  <c r="H2028" i="6" s="1"/>
  <c r="H2029" i="6" s="1"/>
  <c r="H2030" i="6" s="1"/>
  <c r="H2031" i="6" s="1"/>
  <c r="H2032" i="6" s="1"/>
  <c r="H2033" i="6" s="1"/>
  <c r="H2034" i="6" s="1"/>
  <c r="H2035" i="6" s="1"/>
  <c r="H2036" i="6" s="1"/>
  <c r="H2037" i="6" s="1"/>
  <c r="H2038" i="6" s="1"/>
  <c r="H2039" i="6" s="1"/>
  <c r="H2040" i="6" s="1"/>
  <c r="H2041" i="6" s="1"/>
  <c r="H2042" i="6" s="1"/>
  <c r="H2043" i="6" s="1"/>
  <c r="H2044" i="6" s="1"/>
  <c r="H2045" i="6" s="1"/>
  <c r="H2046" i="6" s="1"/>
  <c r="H2047" i="6" s="1"/>
  <c r="H2048" i="6" s="1"/>
  <c r="H2049" i="6" s="1"/>
  <c r="H2050" i="6" s="1"/>
  <c r="H2051" i="6" s="1"/>
  <c r="H2052" i="6" s="1"/>
  <c r="H2053" i="6" s="1"/>
  <c r="H2054" i="6" s="1"/>
  <c r="H2055" i="6" s="1"/>
  <c r="H2056" i="6" s="1"/>
  <c r="H2057" i="6" s="1"/>
  <c r="H2058" i="6" s="1"/>
  <c r="H2059" i="6" s="1"/>
  <c r="H2060" i="6" s="1"/>
  <c r="H2061" i="6" s="1"/>
  <c r="H2062" i="6" s="1"/>
  <c r="H2063" i="6" s="1"/>
  <c r="H2064" i="6" s="1"/>
  <c r="H2065" i="6" s="1"/>
  <c r="H2066" i="6" s="1"/>
  <c r="H2067" i="6" s="1"/>
  <c r="H2068" i="6" s="1"/>
  <c r="H2069" i="6" s="1"/>
  <c r="H2070" i="6" s="1"/>
  <c r="H2071" i="6" s="1"/>
  <c r="H2072" i="6" s="1"/>
  <c r="H2073" i="6" s="1"/>
  <c r="H2074" i="6" s="1"/>
  <c r="H2075" i="6" s="1"/>
  <c r="H2076" i="6" s="1"/>
  <c r="H2077" i="6" s="1"/>
  <c r="H2078" i="6" s="1"/>
  <c r="H2079" i="6" s="1"/>
  <c r="H2080" i="6" s="1"/>
  <c r="H2081" i="6" s="1"/>
  <c r="H2082" i="6" s="1"/>
  <c r="H2083" i="6" s="1"/>
  <c r="H2084" i="6" s="1"/>
  <c r="H2085" i="6" s="1"/>
  <c r="H2086" i="6" s="1"/>
  <c r="H2087" i="6" s="1"/>
  <c r="H2088" i="6" s="1"/>
  <c r="H2089" i="6" s="1"/>
  <c r="H2090" i="6" s="1"/>
  <c r="H2091" i="6" s="1"/>
  <c r="H2092" i="6" s="1"/>
  <c r="H2093" i="6" s="1"/>
  <c r="H2094" i="6" s="1"/>
  <c r="H2095" i="6" s="1"/>
  <c r="H2096" i="6" s="1"/>
  <c r="H2097" i="6" s="1"/>
  <c r="H2098" i="6" s="1"/>
  <c r="H2099" i="6" s="1"/>
  <c r="H2100" i="6" s="1"/>
  <c r="H2101" i="6" s="1"/>
  <c r="H2102" i="6" s="1"/>
  <c r="H2103" i="6" s="1"/>
  <c r="H2104" i="6" s="1"/>
  <c r="H2105" i="6" s="1"/>
  <c r="H2106" i="6" s="1"/>
  <c r="H2107" i="6" s="1"/>
  <c r="H2108" i="6" s="1"/>
  <c r="H2109" i="6" s="1"/>
  <c r="H2110" i="6" s="1"/>
  <c r="H2111" i="6" s="1"/>
  <c r="H2112" i="6" s="1"/>
  <c r="H2113" i="6" s="1"/>
  <c r="H2114" i="6" s="1"/>
  <c r="H2115" i="6" s="1"/>
  <c r="H2116" i="6" s="1"/>
  <c r="H2117" i="6" s="1"/>
  <c r="H2118" i="6" s="1"/>
  <c r="H2119" i="6" s="1"/>
  <c r="H2120" i="6" s="1"/>
  <c r="H2121" i="6" s="1"/>
  <c r="H2122" i="6" s="1"/>
  <c r="H2123" i="6" s="1"/>
  <c r="H2124" i="6" s="1"/>
  <c r="H2125" i="6" s="1"/>
  <c r="H2126" i="6" s="1"/>
  <c r="H2127" i="6" s="1"/>
  <c r="H2128" i="6" s="1"/>
  <c r="H2129" i="6" s="1"/>
  <c r="H2130" i="6" s="1"/>
  <c r="H2131" i="6" s="1"/>
  <c r="H2132" i="6" s="1"/>
  <c r="H2133" i="6" s="1"/>
  <c r="H2134" i="6" s="1"/>
  <c r="H2135" i="6" s="1"/>
  <c r="H2136" i="6" s="1"/>
  <c r="H2137" i="6" s="1"/>
  <c r="H2138" i="6" s="1"/>
  <c r="H2139" i="6" s="1"/>
  <c r="H2140" i="6" s="1"/>
  <c r="H2141" i="6" s="1"/>
  <c r="H2142" i="6" s="1"/>
  <c r="H2143" i="6" s="1"/>
  <c r="H2144" i="6" s="1"/>
  <c r="H2145" i="6" s="1"/>
  <c r="H2146" i="6" s="1"/>
  <c r="H2147" i="6" s="1"/>
  <c r="H2148" i="6" s="1"/>
  <c r="H2149" i="6" s="1"/>
  <c r="H2150" i="6" s="1"/>
  <c r="H2151" i="6" s="1"/>
  <c r="H2152" i="6" s="1"/>
  <c r="H2153" i="6" s="1"/>
  <c r="H2154" i="6" s="1"/>
  <c r="H2155" i="6" s="1"/>
  <c r="H2156" i="6" s="1"/>
  <c r="H2157" i="6" s="1"/>
  <c r="H2158" i="6" s="1"/>
  <c r="H2159" i="6" s="1"/>
  <c r="H2160" i="6" s="1"/>
  <c r="H2161" i="6" s="1"/>
  <c r="H2162" i="6" s="1"/>
  <c r="H2163" i="6" s="1"/>
  <c r="H2164" i="6" s="1"/>
  <c r="H2165" i="6" s="1"/>
  <c r="H2166" i="6" s="1"/>
  <c r="H2167" i="6" s="1"/>
  <c r="H2168" i="6" s="1"/>
  <c r="H2169" i="6" s="1"/>
  <c r="H2170" i="6" s="1"/>
  <c r="H2171" i="6" s="1"/>
  <c r="H2172" i="6" s="1"/>
  <c r="H2173" i="6" s="1"/>
  <c r="H2174" i="6" s="1"/>
  <c r="H2175" i="6" s="1"/>
  <c r="H2176" i="6" s="1"/>
  <c r="H2177" i="6" s="1"/>
  <c r="H2178" i="6" s="1"/>
  <c r="H2179" i="6" s="1"/>
  <c r="H2180" i="6" s="1"/>
  <c r="H2181" i="6" s="1"/>
  <c r="H2182" i="6" s="1"/>
  <c r="H2183" i="6" s="1"/>
  <c r="H2184" i="6" s="1"/>
  <c r="H2185" i="6" s="1"/>
  <c r="H2186" i="6" s="1"/>
  <c r="H2187" i="6" s="1"/>
  <c r="H2188" i="6" s="1"/>
  <c r="H2189" i="6" s="1"/>
  <c r="H2190" i="6" s="1"/>
  <c r="H2191" i="6" s="1"/>
  <c r="H2192" i="6" s="1"/>
  <c r="H2193" i="6" s="1"/>
  <c r="H2194" i="6" s="1"/>
  <c r="H2195" i="6" s="1"/>
  <c r="H2196" i="6" s="1"/>
  <c r="H2197" i="6" s="1"/>
  <c r="H2198" i="6" s="1"/>
  <c r="H2199" i="6" s="1"/>
  <c r="H2200" i="6" s="1"/>
  <c r="H2201" i="6" s="1"/>
  <c r="H2202" i="6" s="1"/>
  <c r="H2203" i="6" s="1"/>
  <c r="H2204" i="6" s="1"/>
  <c r="H2205" i="6" s="1"/>
  <c r="H2206" i="6" s="1"/>
  <c r="H2207" i="6" s="1"/>
  <c r="H2208" i="6" s="1"/>
  <c r="H2209" i="6" s="1"/>
  <c r="H2210" i="6" s="1"/>
  <c r="H2211" i="6" s="1"/>
  <c r="H2212" i="6" s="1"/>
  <c r="H2213" i="6" s="1"/>
  <c r="H2214" i="6" s="1"/>
  <c r="H2215" i="6" s="1"/>
  <c r="H2216" i="6" s="1"/>
  <c r="H2217" i="6" s="1"/>
  <c r="H2218" i="6" s="1"/>
  <c r="H2219" i="6" s="1"/>
  <c r="H2220" i="6" s="1"/>
  <c r="H2221" i="6" s="1"/>
  <c r="H2222" i="6" s="1"/>
  <c r="H2223" i="6" s="1"/>
  <c r="H2224" i="6" s="1"/>
  <c r="H2225" i="6" s="1"/>
  <c r="H2226" i="6" s="1"/>
  <c r="H2227" i="6" s="1"/>
  <c r="H2228" i="6" s="1"/>
  <c r="H2229" i="6" s="1"/>
  <c r="H2230" i="6" s="1"/>
  <c r="H2231" i="6" s="1"/>
  <c r="H2232" i="6" s="1"/>
  <c r="H2233" i="6" s="1"/>
  <c r="H2234" i="6" s="1"/>
  <c r="H2235" i="6" s="1"/>
  <c r="H2236" i="6" s="1"/>
  <c r="H2237" i="6" s="1"/>
  <c r="H2238" i="6" s="1"/>
  <c r="H2239" i="6" s="1"/>
  <c r="H2240" i="6" s="1"/>
  <c r="H2241" i="6" s="1"/>
  <c r="H2242" i="6" s="1"/>
  <c r="H2243" i="6" s="1"/>
  <c r="H2244" i="6" s="1"/>
  <c r="H2245" i="6" s="1"/>
  <c r="H2246" i="6" s="1"/>
  <c r="H2247" i="6" s="1"/>
  <c r="H2248" i="6" s="1"/>
  <c r="H2249" i="6" s="1"/>
  <c r="H2250" i="6" s="1"/>
  <c r="H2251" i="6" s="1"/>
  <c r="H2252" i="6" s="1"/>
  <c r="H2253" i="6" s="1"/>
  <c r="H2254" i="6" s="1"/>
  <c r="H2255" i="6" s="1"/>
  <c r="H2256" i="6" s="1"/>
  <c r="H2257" i="6" s="1"/>
  <c r="H2258" i="6" s="1"/>
  <c r="H2259" i="6" s="1"/>
  <c r="H2260" i="6" s="1"/>
  <c r="H2261" i="6" s="1"/>
  <c r="H2262" i="6" s="1"/>
  <c r="H2263" i="6" s="1"/>
  <c r="H2264" i="6" s="1"/>
  <c r="H2265" i="6" s="1"/>
  <c r="H2266" i="6" s="1"/>
  <c r="H2267" i="6" s="1"/>
  <c r="H2268" i="6" s="1"/>
  <c r="H2269" i="6" s="1"/>
  <c r="H2270" i="6" s="1"/>
  <c r="H2271" i="6" s="1"/>
  <c r="H2272" i="6" s="1"/>
  <c r="H2273" i="6" s="1"/>
  <c r="H2274" i="6" s="1"/>
  <c r="H2275" i="6" s="1"/>
  <c r="H2276" i="6" s="1"/>
  <c r="H2277" i="6" s="1"/>
  <c r="H2278" i="6" s="1"/>
  <c r="H2279" i="6" s="1"/>
  <c r="H2280" i="6" s="1"/>
  <c r="H2281" i="6" s="1"/>
  <c r="H2282" i="6" s="1"/>
  <c r="H2283" i="6" s="1"/>
  <c r="H2284" i="6" s="1"/>
  <c r="H2285" i="6" s="1"/>
  <c r="H2286" i="6" s="1"/>
  <c r="H2287" i="6" s="1"/>
  <c r="H2288" i="6" s="1"/>
  <c r="H2289" i="6" s="1"/>
  <c r="H2290" i="6" s="1"/>
  <c r="H2291" i="6" s="1"/>
  <c r="H2292" i="6" s="1"/>
  <c r="H2293" i="6" s="1"/>
  <c r="H2294" i="6" s="1"/>
  <c r="H2295" i="6" s="1"/>
  <c r="H2296" i="6" s="1"/>
  <c r="H2297" i="6" s="1"/>
  <c r="H2298" i="6" s="1"/>
  <c r="H2299" i="6" s="1"/>
  <c r="H2300" i="6" s="1"/>
  <c r="H2301" i="6" s="1"/>
  <c r="H2302" i="6" s="1"/>
  <c r="H2303" i="6" s="1"/>
  <c r="H2304" i="6" s="1"/>
  <c r="H2305" i="6" s="1"/>
  <c r="H2306" i="6" s="1"/>
  <c r="H2307" i="6" s="1"/>
  <c r="H2308" i="6" s="1"/>
  <c r="H2309" i="6" s="1"/>
  <c r="H2310" i="6" s="1"/>
  <c r="H2311" i="6" s="1"/>
  <c r="H2312" i="6" s="1"/>
  <c r="H2313" i="6" s="1"/>
  <c r="H2314" i="6" s="1"/>
  <c r="H2315" i="6" s="1"/>
  <c r="H2316" i="6" s="1"/>
  <c r="H2317" i="6" s="1"/>
  <c r="H2318" i="6" s="1"/>
  <c r="H2319" i="6" s="1"/>
  <c r="H2320" i="6" s="1"/>
  <c r="H2321" i="6" s="1"/>
  <c r="H2322" i="6" s="1"/>
  <c r="H2323" i="6" s="1"/>
  <c r="H2324" i="6" s="1"/>
  <c r="H2325" i="6" s="1"/>
  <c r="H2326" i="6" s="1"/>
  <c r="H2327" i="6" s="1"/>
  <c r="H2328" i="6" s="1"/>
  <c r="H2329" i="6" s="1"/>
  <c r="H2330" i="6" s="1"/>
  <c r="H2331" i="6" s="1"/>
  <c r="H2332" i="6" s="1"/>
  <c r="H2333" i="6" s="1"/>
  <c r="H2334" i="6" s="1"/>
  <c r="H2335" i="6" s="1"/>
  <c r="H2336" i="6" s="1"/>
  <c r="H2337" i="6" s="1"/>
  <c r="H2338" i="6" s="1"/>
  <c r="H2339" i="6" s="1"/>
  <c r="H2340" i="6" s="1"/>
  <c r="H2341" i="6" s="1"/>
  <c r="H2342" i="6" s="1"/>
  <c r="H2343" i="6" s="1"/>
  <c r="H2344" i="6" s="1"/>
  <c r="H2345" i="6" s="1"/>
  <c r="H2346" i="6" s="1"/>
  <c r="H2347" i="6" s="1"/>
  <c r="H2348" i="6" s="1"/>
  <c r="H2349" i="6" s="1"/>
  <c r="H2350" i="6" s="1"/>
  <c r="H2351" i="6" s="1"/>
  <c r="H2352" i="6" s="1"/>
  <c r="H2353" i="6" s="1"/>
  <c r="H2354" i="6" s="1"/>
  <c r="H2355" i="6" s="1"/>
  <c r="H2356" i="6" s="1"/>
  <c r="H2357" i="6" s="1"/>
  <c r="H2358" i="6" s="1"/>
  <c r="H2359" i="6" s="1"/>
  <c r="H2360" i="6" s="1"/>
  <c r="H2361" i="6" s="1"/>
  <c r="H2362" i="6" s="1"/>
  <c r="H2363" i="6" s="1"/>
  <c r="H2364" i="6" s="1"/>
  <c r="H2365" i="6" s="1"/>
  <c r="H2366" i="6" s="1"/>
  <c r="H2367" i="6" s="1"/>
  <c r="H2368" i="6" s="1"/>
  <c r="H2369" i="6" s="1"/>
  <c r="H2370" i="6" s="1"/>
  <c r="H2371" i="6" s="1"/>
  <c r="H2372" i="6" s="1"/>
  <c r="H2373" i="6" s="1"/>
  <c r="H2374" i="6" s="1"/>
  <c r="H2375" i="6" s="1"/>
  <c r="H2376" i="6" s="1"/>
  <c r="H2377" i="6" s="1"/>
  <c r="H2378" i="6" s="1"/>
  <c r="H2379" i="6" s="1"/>
  <c r="H2380" i="6" s="1"/>
  <c r="H2381" i="6" s="1"/>
  <c r="H2382" i="6" s="1"/>
  <c r="H2383" i="6" s="1"/>
  <c r="H2384" i="6" s="1"/>
  <c r="H2385" i="6" s="1"/>
  <c r="H2386" i="6" s="1"/>
  <c r="H2387" i="6" s="1"/>
  <c r="H2388" i="6" s="1"/>
  <c r="H2389" i="6" s="1"/>
  <c r="H2390" i="6" s="1"/>
  <c r="H2391" i="6" s="1"/>
  <c r="H2392" i="6" s="1"/>
  <c r="H2393" i="6" s="1"/>
  <c r="H2394" i="6" s="1"/>
  <c r="H2395" i="6" s="1"/>
  <c r="H2396" i="6" s="1"/>
  <c r="H2397" i="6" s="1"/>
  <c r="H2398" i="6" s="1"/>
  <c r="H2399" i="6" s="1"/>
  <c r="H2400" i="6" s="1"/>
  <c r="H2401" i="6" s="1"/>
  <c r="H2402" i="6" s="1"/>
  <c r="H2403" i="6" s="1"/>
  <c r="H2404" i="6" s="1"/>
  <c r="H2405" i="6" s="1"/>
  <c r="H2406" i="6" s="1"/>
  <c r="H2407" i="6" s="1"/>
  <c r="H2408" i="6" s="1"/>
  <c r="H2409" i="6" s="1"/>
  <c r="H2410" i="6" s="1"/>
  <c r="H2411" i="6" s="1"/>
  <c r="H2412" i="6" s="1"/>
  <c r="H2413" i="6" s="1"/>
  <c r="H2414" i="6" s="1"/>
  <c r="H2415" i="6" s="1"/>
  <c r="H2416" i="6" s="1"/>
  <c r="H2417" i="6" s="1"/>
  <c r="H2418" i="6" s="1"/>
  <c r="H2419" i="6" s="1"/>
  <c r="H2420" i="6" s="1"/>
  <c r="H2421" i="6" s="1"/>
  <c r="H2422" i="6" s="1"/>
  <c r="H2423" i="6" s="1"/>
  <c r="H2424" i="6" s="1"/>
  <c r="H2425" i="6" s="1"/>
  <c r="H2426" i="6" s="1"/>
  <c r="H2427" i="6" s="1"/>
  <c r="H2428" i="6" s="1"/>
  <c r="H2429" i="6" s="1"/>
  <c r="H2430" i="6" s="1"/>
  <c r="H2431" i="6" s="1"/>
  <c r="H2432" i="6" s="1"/>
  <c r="H2433" i="6" s="1"/>
  <c r="H2434" i="6" s="1"/>
  <c r="H2435" i="6" s="1"/>
  <c r="H2436" i="6" s="1"/>
  <c r="H2437" i="6" s="1"/>
  <c r="H2438" i="6" s="1"/>
  <c r="H2439" i="6" s="1"/>
  <c r="H2440" i="6" s="1"/>
  <c r="H2441" i="6" s="1"/>
  <c r="H2442" i="6" s="1"/>
  <c r="H2443" i="6" s="1"/>
  <c r="H2444" i="6" s="1"/>
  <c r="H2445" i="6" s="1"/>
  <c r="H2446" i="6" s="1"/>
  <c r="H2447" i="6" s="1"/>
  <c r="H2448" i="6" s="1"/>
  <c r="H2449" i="6" s="1"/>
  <c r="H2450" i="6" s="1"/>
  <c r="H2451" i="6" s="1"/>
  <c r="H2452" i="6" s="1"/>
  <c r="H2453" i="6" s="1"/>
  <c r="H2454" i="6" s="1"/>
  <c r="H2455" i="6" s="1"/>
  <c r="H2456" i="6" s="1"/>
  <c r="H2457" i="6" s="1"/>
  <c r="H2458" i="6" s="1"/>
  <c r="H2459" i="6" s="1"/>
  <c r="H2460" i="6" s="1"/>
  <c r="H2461" i="6" s="1"/>
  <c r="H2462" i="6" s="1"/>
  <c r="H2463" i="6" s="1"/>
  <c r="H2464" i="6" s="1"/>
  <c r="H2465" i="6" s="1"/>
  <c r="H2466" i="6" s="1"/>
  <c r="H2467" i="6" s="1"/>
  <c r="H2468" i="6" s="1"/>
  <c r="H2469" i="6" s="1"/>
  <c r="H2470" i="6" s="1"/>
  <c r="H2471" i="6" s="1"/>
  <c r="H2472" i="6" s="1"/>
  <c r="H2473" i="6" s="1"/>
  <c r="H2474" i="6" s="1"/>
  <c r="H2475" i="6" s="1"/>
  <c r="H2476" i="6" s="1"/>
  <c r="H2477" i="6" s="1"/>
  <c r="H2478" i="6" s="1"/>
  <c r="H2479" i="6" s="1"/>
  <c r="H2480" i="6" s="1"/>
  <c r="H2481" i="6" s="1"/>
  <c r="H2482" i="6" s="1"/>
  <c r="H2483" i="6" s="1"/>
  <c r="H2484" i="6" s="1"/>
  <c r="H2485" i="6" s="1"/>
  <c r="H2486" i="6" s="1"/>
  <c r="H2487" i="6" s="1"/>
  <c r="H2488" i="6" s="1"/>
  <c r="H2489" i="6" s="1"/>
  <c r="H2490" i="6" s="1"/>
  <c r="H2491" i="6" s="1"/>
  <c r="H2492" i="6" s="1"/>
  <c r="H2493" i="6" s="1"/>
  <c r="H2494" i="6" s="1"/>
  <c r="H2495" i="6" s="1"/>
  <c r="H2496" i="6" s="1"/>
  <c r="H2497" i="6" s="1"/>
  <c r="H2498" i="6" s="1"/>
  <c r="H2499" i="6" s="1"/>
  <c r="H2500" i="6" s="1"/>
  <c r="H2501" i="6" s="1"/>
  <c r="H2502" i="6" s="1"/>
  <c r="H2503" i="6" s="1"/>
  <c r="H2504" i="6" s="1"/>
  <c r="H2505" i="6" s="1"/>
  <c r="H2506" i="6" s="1"/>
  <c r="H2507" i="6" s="1"/>
  <c r="H2508" i="6" s="1"/>
  <c r="H2509" i="6" s="1"/>
  <c r="H2510" i="6" s="1"/>
  <c r="H2511" i="6" s="1"/>
  <c r="H2512" i="6" s="1"/>
  <c r="H2513" i="6" s="1"/>
  <c r="H2514" i="6" s="1"/>
  <c r="H2515" i="6" s="1"/>
  <c r="H2516" i="6" s="1"/>
  <c r="H2517" i="6" s="1"/>
  <c r="H2518" i="6" s="1"/>
  <c r="H2519" i="6" s="1"/>
  <c r="H2520" i="6" s="1"/>
  <c r="H2521" i="6" s="1"/>
  <c r="H2522" i="6" s="1"/>
  <c r="H2523" i="6" s="1"/>
  <c r="H2524" i="6" s="1"/>
  <c r="H2525" i="6" s="1"/>
  <c r="H2526" i="6" s="1"/>
  <c r="H2527" i="6" s="1"/>
  <c r="H2528" i="6" s="1"/>
  <c r="H2529" i="6" s="1"/>
  <c r="H2530" i="6" s="1"/>
  <c r="H2531" i="6" s="1"/>
  <c r="H2532" i="6" s="1"/>
  <c r="H2533" i="6" s="1"/>
  <c r="H2534" i="6" s="1"/>
  <c r="H2535" i="6" s="1"/>
  <c r="H2536" i="6" s="1"/>
  <c r="H2537" i="6" s="1"/>
  <c r="H2538" i="6" s="1"/>
  <c r="H2539" i="6" s="1"/>
  <c r="H2540" i="6" s="1"/>
  <c r="H2541" i="6" s="1"/>
  <c r="H2542" i="6" s="1"/>
  <c r="H2543" i="6" s="1"/>
  <c r="H2544" i="6" s="1"/>
  <c r="H2545" i="6" s="1"/>
  <c r="H2546" i="6" s="1"/>
  <c r="H2547" i="6" s="1"/>
  <c r="H2548" i="6" s="1"/>
  <c r="H2549" i="6" s="1"/>
  <c r="H2550" i="6" s="1"/>
  <c r="H2551" i="6" s="1"/>
  <c r="H2552" i="6" s="1"/>
  <c r="H2553" i="6" s="1"/>
  <c r="H2554" i="6" s="1"/>
  <c r="H2555" i="6" s="1"/>
  <c r="H2556" i="6" s="1"/>
  <c r="H2557" i="6" s="1"/>
  <c r="H2558" i="6" s="1"/>
  <c r="H2559" i="6" s="1"/>
  <c r="H2560" i="6" s="1"/>
  <c r="H2561" i="6" s="1"/>
  <c r="H2562" i="6" s="1"/>
  <c r="H2563" i="6" s="1"/>
  <c r="H2564" i="6" s="1"/>
  <c r="H2565" i="6" s="1"/>
  <c r="H2566" i="6" s="1"/>
  <c r="H2567" i="6" s="1"/>
  <c r="H2568" i="6" s="1"/>
  <c r="H2569" i="6" s="1"/>
  <c r="H2570" i="6" s="1"/>
  <c r="H2571" i="6" s="1"/>
  <c r="H2572" i="6" s="1"/>
  <c r="H2573" i="6" s="1"/>
  <c r="H2574" i="6" s="1"/>
  <c r="H2575" i="6" s="1"/>
  <c r="H2576" i="6" s="1"/>
  <c r="H2577" i="6" s="1"/>
  <c r="H2578" i="6" s="1"/>
  <c r="H2579" i="6" s="1"/>
  <c r="H2580" i="6" s="1"/>
  <c r="H2581" i="6" s="1"/>
  <c r="H2582" i="6" s="1"/>
  <c r="H2583" i="6" s="1"/>
  <c r="H2584" i="6" s="1"/>
  <c r="H2585" i="6" s="1"/>
  <c r="H2586" i="6" s="1"/>
  <c r="H2587" i="6" s="1"/>
  <c r="H2588" i="6" s="1"/>
  <c r="H2589" i="6" s="1"/>
  <c r="H2590" i="6" s="1"/>
  <c r="H2591" i="6" s="1"/>
  <c r="H2592" i="6" s="1"/>
  <c r="H2593" i="6" s="1"/>
  <c r="H2594" i="6" s="1"/>
  <c r="H2595" i="6" s="1"/>
  <c r="H2596" i="6" s="1"/>
  <c r="H2597" i="6" s="1"/>
  <c r="H2598" i="6" s="1"/>
  <c r="H2599" i="6" s="1"/>
  <c r="H2600" i="6" s="1"/>
  <c r="H2601" i="6" s="1"/>
  <c r="H2602" i="6" s="1"/>
  <c r="H2603" i="6" s="1"/>
  <c r="H2604" i="6" s="1"/>
  <c r="H2605" i="6" s="1"/>
  <c r="H2606" i="6" s="1"/>
  <c r="H2607" i="6" s="1"/>
  <c r="H2608" i="6" s="1"/>
  <c r="H2609" i="6" s="1"/>
  <c r="H2610" i="6" s="1"/>
  <c r="H2611" i="6" s="1"/>
  <c r="H2612" i="6" s="1"/>
  <c r="H2613" i="6" s="1"/>
  <c r="H2614" i="6" s="1"/>
  <c r="H2615" i="6" s="1"/>
  <c r="H2616" i="6" s="1"/>
  <c r="H2617" i="6" s="1"/>
  <c r="H2618" i="6" s="1"/>
  <c r="H2619" i="6" s="1"/>
  <c r="H2620" i="6" s="1"/>
  <c r="H2621" i="6" s="1"/>
  <c r="H2622" i="6" s="1"/>
  <c r="H2623" i="6" s="1"/>
  <c r="H2624" i="6" s="1"/>
  <c r="H2625" i="6" s="1"/>
  <c r="H2626" i="6" s="1"/>
  <c r="H2627" i="6" s="1"/>
  <c r="H2628" i="6" s="1"/>
  <c r="H2629" i="6" s="1"/>
  <c r="H2630" i="6" s="1"/>
  <c r="H2631" i="6" s="1"/>
  <c r="H2632" i="6" s="1"/>
  <c r="H2633" i="6" s="1"/>
  <c r="H2634" i="6" s="1"/>
  <c r="H2635" i="6" s="1"/>
  <c r="H2636" i="6" s="1"/>
  <c r="H2637" i="6" s="1"/>
  <c r="H2638" i="6" s="1"/>
  <c r="H2639" i="6" s="1"/>
  <c r="H2640" i="6" s="1"/>
  <c r="H2641" i="6" s="1"/>
  <c r="H2642" i="6" s="1"/>
  <c r="H2643" i="6" s="1"/>
  <c r="H2644" i="6" s="1"/>
  <c r="H2645" i="6" s="1"/>
  <c r="H2646" i="6" s="1"/>
  <c r="H2647" i="6" s="1"/>
  <c r="H2648" i="6" s="1"/>
  <c r="H2649" i="6" s="1"/>
  <c r="H2650" i="6" s="1"/>
  <c r="H2651" i="6" s="1"/>
  <c r="H2652" i="6" s="1"/>
  <c r="H2653" i="6" s="1"/>
  <c r="H2654" i="6" s="1"/>
  <c r="H2655" i="6" s="1"/>
  <c r="H2656" i="6" s="1"/>
  <c r="H2657" i="6" s="1"/>
  <c r="H2658" i="6" s="1"/>
  <c r="H2659" i="6" s="1"/>
  <c r="H2660" i="6" s="1"/>
  <c r="H2661" i="6" s="1"/>
  <c r="H2662" i="6" s="1"/>
  <c r="H2663" i="6" s="1"/>
  <c r="H2664" i="6" s="1"/>
  <c r="H2665" i="6" s="1"/>
  <c r="H2666" i="6" s="1"/>
  <c r="H2667" i="6" s="1"/>
  <c r="H2668" i="6" s="1"/>
  <c r="H2669" i="6" s="1"/>
  <c r="H2670" i="6" s="1"/>
  <c r="H2671" i="6" s="1"/>
  <c r="H2672" i="6" s="1"/>
  <c r="H2673" i="6" s="1"/>
  <c r="H2674" i="6" s="1"/>
  <c r="H2675" i="6" s="1"/>
  <c r="H2676" i="6" s="1"/>
  <c r="H2677" i="6" s="1"/>
  <c r="H2678" i="6" s="1"/>
  <c r="H2679" i="6" s="1"/>
  <c r="H2680" i="6" s="1"/>
  <c r="H2681" i="6" s="1"/>
  <c r="H2682" i="6" s="1"/>
  <c r="H2683" i="6" s="1"/>
  <c r="H2684" i="6" s="1"/>
  <c r="H2685" i="6" s="1"/>
  <c r="H2686" i="6" s="1"/>
  <c r="H2687" i="6" s="1"/>
  <c r="H2688" i="6" s="1"/>
  <c r="H2689" i="6" s="1"/>
  <c r="H2690" i="6" s="1"/>
  <c r="H2691" i="6" s="1"/>
  <c r="H2692" i="6" s="1"/>
  <c r="H2693" i="6" s="1"/>
  <c r="H2694" i="6" s="1"/>
  <c r="H2695" i="6" s="1"/>
  <c r="H2696" i="6" s="1"/>
  <c r="H2697" i="6" s="1"/>
  <c r="H2698" i="6" s="1"/>
  <c r="H2699" i="6" s="1"/>
  <c r="H2700" i="6" s="1"/>
  <c r="H2701" i="6" s="1"/>
  <c r="H2702" i="6" s="1"/>
  <c r="H2703" i="6" s="1"/>
  <c r="H2704" i="6" s="1"/>
  <c r="H2705" i="6" s="1"/>
  <c r="H2706" i="6" s="1"/>
  <c r="H2707" i="6" s="1"/>
  <c r="H2708" i="6" s="1"/>
  <c r="H2709" i="6" s="1"/>
  <c r="H2710" i="6" s="1"/>
  <c r="H2711" i="6" s="1"/>
  <c r="H2712" i="6" s="1"/>
  <c r="H2713" i="6" s="1"/>
  <c r="H2714" i="6" s="1"/>
  <c r="H2715" i="6" s="1"/>
  <c r="H2716" i="6" s="1"/>
  <c r="H2717" i="6" s="1"/>
  <c r="H2718" i="6" s="1"/>
  <c r="H2719" i="6" s="1"/>
  <c r="H2720" i="6" s="1"/>
  <c r="H2721" i="6" s="1"/>
  <c r="H2722" i="6" s="1"/>
  <c r="H2723" i="6" s="1"/>
  <c r="H2724" i="6" s="1"/>
  <c r="H2725" i="6" s="1"/>
  <c r="H2726" i="6" s="1"/>
  <c r="H2727" i="6" s="1"/>
  <c r="H2728" i="6" s="1"/>
  <c r="H2729" i="6" s="1"/>
  <c r="H2730" i="6" s="1"/>
  <c r="H2731" i="6" s="1"/>
  <c r="H2732" i="6" s="1"/>
  <c r="H2733" i="6" s="1"/>
  <c r="H2734" i="6" s="1"/>
  <c r="H2735" i="6" s="1"/>
  <c r="H2736" i="6" s="1"/>
  <c r="H2737" i="6" s="1"/>
  <c r="H2738" i="6" s="1"/>
  <c r="H2739" i="6" s="1"/>
  <c r="H2740" i="6" s="1"/>
  <c r="H2741" i="6" s="1"/>
  <c r="H2742" i="6" s="1"/>
  <c r="H2743" i="6" s="1"/>
  <c r="H2744" i="6" s="1"/>
  <c r="H2745" i="6" s="1"/>
  <c r="H2746" i="6" s="1"/>
  <c r="H2747" i="6" s="1"/>
  <c r="H2748" i="6" s="1"/>
  <c r="H2749" i="6" s="1"/>
  <c r="H2750" i="6" s="1"/>
  <c r="H2751" i="6" s="1"/>
  <c r="H2752" i="6" s="1"/>
  <c r="H2753" i="6" s="1"/>
  <c r="H2754" i="6" s="1"/>
  <c r="H2755" i="6" s="1"/>
  <c r="H2756" i="6" s="1"/>
  <c r="H2757" i="6" s="1"/>
  <c r="H2758" i="6" s="1"/>
  <c r="H2759" i="6" s="1"/>
  <c r="H2760" i="6" s="1"/>
  <c r="H2761" i="6" s="1"/>
  <c r="H2762" i="6" s="1"/>
  <c r="H2763" i="6" s="1"/>
  <c r="H2764" i="6" s="1"/>
  <c r="H2765" i="6" s="1"/>
  <c r="H2766" i="6" s="1"/>
  <c r="H2767" i="6" s="1"/>
  <c r="H2768" i="6" s="1"/>
  <c r="H2769" i="6" s="1"/>
  <c r="H2770" i="6" s="1"/>
  <c r="H2771" i="6" s="1"/>
  <c r="H2772" i="6" s="1"/>
  <c r="H2773" i="6" s="1"/>
  <c r="H2774" i="6" s="1"/>
  <c r="H2775" i="6" s="1"/>
  <c r="H2776" i="6" s="1"/>
  <c r="H2777" i="6" s="1"/>
  <c r="H2778" i="6" s="1"/>
  <c r="H2779" i="6" s="1"/>
  <c r="H2780" i="6" s="1"/>
  <c r="H2781" i="6" s="1"/>
  <c r="H2782" i="6" s="1"/>
  <c r="H2783" i="6" s="1"/>
  <c r="H2784" i="6" s="1"/>
  <c r="H2785" i="6" s="1"/>
  <c r="H2786" i="6" s="1"/>
  <c r="H2787" i="6" s="1"/>
  <c r="H2788" i="6" s="1"/>
  <c r="H2789" i="6" s="1"/>
  <c r="H2790" i="6" s="1"/>
  <c r="H2791" i="6" s="1"/>
  <c r="H2792" i="6" s="1"/>
  <c r="H2793" i="6" s="1"/>
  <c r="H2794" i="6" s="1"/>
  <c r="H2795" i="6" s="1"/>
  <c r="H2796" i="6" s="1"/>
  <c r="H2797" i="6" s="1"/>
  <c r="H2798" i="6" s="1"/>
  <c r="H2799" i="6" s="1"/>
  <c r="H2800" i="6" s="1"/>
  <c r="H2801" i="6" s="1"/>
  <c r="H2802" i="6" s="1"/>
  <c r="H2803" i="6" s="1"/>
  <c r="H2804" i="6" s="1"/>
  <c r="H2805" i="6" s="1"/>
  <c r="H2806" i="6" s="1"/>
  <c r="H2807" i="6" s="1"/>
  <c r="H2808" i="6" s="1"/>
  <c r="H2809" i="6" s="1"/>
  <c r="H2810" i="6" s="1"/>
  <c r="H2811" i="6" s="1"/>
  <c r="H2812" i="6" s="1"/>
  <c r="H2813" i="6" s="1"/>
  <c r="H2814" i="6" s="1"/>
  <c r="H2815" i="6" s="1"/>
  <c r="H2816" i="6" s="1"/>
  <c r="H2817" i="6" s="1"/>
  <c r="H2818" i="6" s="1"/>
  <c r="H2819" i="6" s="1"/>
  <c r="H2820" i="6" s="1"/>
  <c r="H2821" i="6" s="1"/>
  <c r="H2822" i="6" s="1"/>
  <c r="H2823" i="6" s="1"/>
  <c r="H2824" i="6" s="1"/>
  <c r="H2825" i="6" s="1"/>
  <c r="H2826" i="6" s="1"/>
  <c r="H2827" i="6" s="1"/>
  <c r="H2828" i="6" s="1"/>
  <c r="H2829" i="6" s="1"/>
  <c r="H2830" i="6" s="1"/>
  <c r="H2831" i="6" s="1"/>
  <c r="H2832" i="6" s="1"/>
  <c r="H2833" i="6" s="1"/>
  <c r="H2834" i="6" s="1"/>
  <c r="H2835" i="6" s="1"/>
  <c r="H2836" i="6" s="1"/>
  <c r="H2837" i="6" s="1"/>
  <c r="H2838" i="6" s="1"/>
  <c r="H2839" i="6" s="1"/>
  <c r="H2840" i="6" s="1"/>
  <c r="H2841" i="6" s="1"/>
  <c r="H2842" i="6" s="1"/>
  <c r="H2843" i="6" s="1"/>
  <c r="H2844" i="6" s="1"/>
  <c r="H2845" i="6" s="1"/>
  <c r="H2846" i="6" s="1"/>
  <c r="H2847" i="6" s="1"/>
  <c r="H2848" i="6" s="1"/>
  <c r="H2849" i="6" s="1"/>
  <c r="H2850" i="6" s="1"/>
  <c r="H2851" i="6" s="1"/>
  <c r="H2852" i="6" s="1"/>
  <c r="H2853" i="6" s="1"/>
  <c r="H2854" i="6" s="1"/>
  <c r="H2855" i="6" s="1"/>
  <c r="H2856" i="6" s="1"/>
  <c r="H2857" i="6" s="1"/>
  <c r="H2858" i="6" s="1"/>
  <c r="H2859" i="6" s="1"/>
  <c r="H2860" i="6" s="1"/>
  <c r="H2861" i="6" s="1"/>
  <c r="H2862" i="6" s="1"/>
  <c r="H2863" i="6" s="1"/>
  <c r="H2864" i="6" s="1"/>
  <c r="H2865" i="6" s="1"/>
  <c r="H2866" i="6" s="1"/>
  <c r="H2867" i="6" s="1"/>
  <c r="H2868" i="6" s="1"/>
  <c r="H2869" i="6" s="1"/>
  <c r="H2870" i="6" s="1"/>
  <c r="H2871" i="6" s="1"/>
  <c r="H2872" i="6" s="1"/>
  <c r="H2873" i="6" s="1"/>
  <c r="H2874" i="6" s="1"/>
  <c r="H2875" i="6" s="1"/>
  <c r="H2876" i="6" s="1"/>
  <c r="H2877" i="6" s="1"/>
  <c r="H2878" i="6" s="1"/>
  <c r="H2879" i="6" s="1"/>
  <c r="H2880" i="6" s="1"/>
  <c r="H2881" i="6" s="1"/>
  <c r="H2882" i="6" s="1"/>
  <c r="H2883" i="6" s="1"/>
  <c r="H2884" i="6" s="1"/>
  <c r="H2885" i="6" s="1"/>
  <c r="H2886" i="6" s="1"/>
  <c r="H2887" i="6" s="1"/>
  <c r="H2888" i="6" s="1"/>
  <c r="H2889" i="6" s="1"/>
  <c r="H2890" i="6" s="1"/>
  <c r="H2891" i="6" s="1"/>
  <c r="H2892" i="6" s="1"/>
  <c r="H2893" i="6" s="1"/>
  <c r="H2894" i="6" s="1"/>
  <c r="H2895" i="6" s="1"/>
  <c r="H2896" i="6" s="1"/>
  <c r="H2897" i="6" s="1"/>
  <c r="H2898" i="6" s="1"/>
  <c r="H2899" i="6" s="1"/>
  <c r="H2900" i="6" s="1"/>
  <c r="H2901" i="6" s="1"/>
  <c r="H2902" i="6" s="1"/>
  <c r="H2903" i="6" s="1"/>
  <c r="H2904" i="6" s="1"/>
  <c r="H2905" i="6" s="1"/>
  <c r="H2906" i="6" s="1"/>
  <c r="H2907" i="6" s="1"/>
  <c r="H2908" i="6" s="1"/>
  <c r="H2909" i="6" s="1"/>
  <c r="H2910" i="6" s="1"/>
  <c r="H2911" i="6" s="1"/>
  <c r="H2912" i="6" s="1"/>
  <c r="H2913" i="6" s="1"/>
  <c r="H2914" i="6" s="1"/>
  <c r="H2915" i="6" s="1"/>
  <c r="H2916" i="6" s="1"/>
  <c r="H2917" i="6" s="1"/>
  <c r="H2918" i="6" s="1"/>
  <c r="H2919" i="6" s="1"/>
  <c r="H2920" i="6" s="1"/>
  <c r="H2921" i="6" s="1"/>
  <c r="H2922" i="6" s="1"/>
  <c r="H2923" i="6" s="1"/>
  <c r="H2924" i="6" s="1"/>
  <c r="H2925" i="6" s="1"/>
  <c r="H2926" i="6" s="1"/>
  <c r="H2927" i="6" s="1"/>
  <c r="H2928" i="6" s="1"/>
  <c r="H2929" i="6" s="1"/>
  <c r="H2930" i="6" s="1"/>
  <c r="H2931" i="6" s="1"/>
  <c r="H2932" i="6" s="1"/>
  <c r="H2933" i="6" s="1"/>
  <c r="H2934" i="6" s="1"/>
  <c r="H2935" i="6" s="1"/>
  <c r="H2936" i="6" s="1"/>
  <c r="H2937" i="6" s="1"/>
  <c r="H2938" i="6" s="1"/>
  <c r="H2939" i="6" s="1"/>
  <c r="H2940" i="6" s="1"/>
  <c r="H2941" i="6" s="1"/>
  <c r="H2942" i="6" s="1"/>
  <c r="H2943" i="6" s="1"/>
  <c r="H2944" i="6" s="1"/>
  <c r="H2945" i="6" s="1"/>
  <c r="H2946" i="6" s="1"/>
  <c r="H2947" i="6" s="1"/>
  <c r="H2948" i="6" s="1"/>
  <c r="H2949" i="6" s="1"/>
  <c r="H2950" i="6" s="1"/>
  <c r="H2951" i="6" s="1"/>
  <c r="H2952" i="6" s="1"/>
  <c r="H2953" i="6" s="1"/>
  <c r="H2954" i="6" s="1"/>
  <c r="H2955" i="6" s="1"/>
  <c r="H2956" i="6" s="1"/>
  <c r="H2957" i="6" s="1"/>
  <c r="H2958" i="6" s="1"/>
  <c r="H2959" i="6" s="1"/>
  <c r="H2960" i="6" s="1"/>
  <c r="H2961" i="6" s="1"/>
  <c r="H2962" i="6" s="1"/>
  <c r="H2963" i="6" s="1"/>
  <c r="H2964" i="6" s="1"/>
  <c r="H2965" i="6" s="1"/>
  <c r="H2966" i="6" s="1"/>
  <c r="H2967" i="6" s="1"/>
  <c r="H2968" i="6" s="1"/>
  <c r="H2969" i="6" s="1"/>
  <c r="H2970" i="6" s="1"/>
  <c r="H2971" i="6" s="1"/>
  <c r="H2972" i="6" s="1"/>
  <c r="H2973" i="6" s="1"/>
  <c r="H2974" i="6" s="1"/>
  <c r="H2975" i="6" s="1"/>
  <c r="H2976" i="6" s="1"/>
  <c r="H2977" i="6" s="1"/>
  <c r="H2978" i="6" s="1"/>
  <c r="H2979" i="6" s="1"/>
  <c r="H2980" i="6" s="1"/>
  <c r="H2981" i="6" s="1"/>
  <c r="H2982" i="6" s="1"/>
  <c r="H2983" i="6" s="1"/>
  <c r="H2984" i="6" s="1"/>
  <c r="H2985" i="6" s="1"/>
  <c r="H2986" i="6" s="1"/>
  <c r="H2987" i="6" s="1"/>
  <c r="H2988" i="6" s="1"/>
  <c r="H2989" i="6" s="1"/>
  <c r="H2990" i="6" s="1"/>
  <c r="H2991" i="6" s="1"/>
  <c r="H2992" i="6" s="1"/>
  <c r="H2993" i="6" s="1"/>
  <c r="H2994" i="6" s="1"/>
  <c r="H2995" i="6" s="1"/>
  <c r="H2996" i="6" s="1"/>
  <c r="H2997" i="6" s="1"/>
  <c r="H2998" i="6" s="1"/>
  <c r="H2999" i="6" s="1"/>
  <c r="H3000" i="6" s="1"/>
  <c r="H3001" i="6" s="1"/>
  <c r="H3002" i="6" s="1"/>
  <c r="H3003" i="6" s="1"/>
  <c r="H3004" i="6" s="1"/>
  <c r="H3005" i="6" s="1"/>
  <c r="H3006" i="6" s="1"/>
  <c r="H3007" i="6" s="1"/>
  <c r="H3008" i="6" s="1"/>
  <c r="H3009" i="6" s="1"/>
  <c r="H3010" i="6" s="1"/>
  <c r="H3011" i="6" s="1"/>
  <c r="H3012" i="6" s="1"/>
  <c r="H3013" i="6" s="1"/>
  <c r="H3014" i="6" s="1"/>
  <c r="H3015" i="6" s="1"/>
  <c r="H3016" i="6" s="1"/>
  <c r="H3017" i="6" s="1"/>
  <c r="H3018" i="6" s="1"/>
  <c r="H3019" i="6" s="1"/>
  <c r="H3020" i="6" s="1"/>
  <c r="H3021" i="6" s="1"/>
  <c r="H3022" i="6" s="1"/>
  <c r="H3023" i="6" s="1"/>
  <c r="H3024" i="6" s="1"/>
  <c r="H3025" i="6" s="1"/>
  <c r="H3026" i="6" s="1"/>
  <c r="H3027" i="6" s="1"/>
  <c r="H3028" i="6" s="1"/>
  <c r="H3029" i="6" s="1"/>
  <c r="H3030" i="6" s="1"/>
  <c r="H3031" i="6" s="1"/>
  <c r="H3032" i="6" s="1"/>
  <c r="H3033" i="6" s="1"/>
  <c r="H3034" i="6" s="1"/>
  <c r="H3035" i="6" s="1"/>
  <c r="H3036" i="6" s="1"/>
  <c r="H3037" i="6" s="1"/>
  <c r="H3038" i="6" s="1"/>
  <c r="H3039" i="6" s="1"/>
  <c r="H3040" i="6" s="1"/>
  <c r="H3041" i="6" s="1"/>
  <c r="H3042" i="6" s="1"/>
  <c r="H3043" i="6" s="1"/>
  <c r="H3044" i="6" s="1"/>
  <c r="H3045" i="6" s="1"/>
  <c r="H3046" i="6" s="1"/>
  <c r="H3047" i="6" s="1"/>
  <c r="H3048" i="6" s="1"/>
  <c r="H3049" i="6" s="1"/>
  <c r="H3050" i="6" s="1"/>
  <c r="H3051" i="6" s="1"/>
  <c r="H3052" i="6" s="1"/>
  <c r="H3053" i="6" s="1"/>
  <c r="H3054" i="6" s="1"/>
  <c r="H3055" i="6" s="1"/>
  <c r="H3056" i="6" s="1"/>
  <c r="H3057" i="6" s="1"/>
  <c r="H3058" i="6" s="1"/>
  <c r="H3059" i="6" s="1"/>
  <c r="H3060" i="6" s="1"/>
  <c r="H3061" i="6" s="1"/>
  <c r="H3062" i="6" s="1"/>
  <c r="H3063" i="6" s="1"/>
  <c r="H3064" i="6" s="1"/>
  <c r="H3065" i="6" s="1"/>
  <c r="H3066" i="6" s="1"/>
  <c r="H3067" i="6" s="1"/>
  <c r="H3068" i="6" s="1"/>
  <c r="H3069" i="6" s="1"/>
  <c r="H3070" i="6" s="1"/>
  <c r="H3071" i="6" s="1"/>
  <c r="H3072" i="6" s="1"/>
  <c r="H3073" i="6" s="1"/>
  <c r="H3074" i="6" s="1"/>
  <c r="H3075" i="6" s="1"/>
  <c r="H3076" i="6" s="1"/>
  <c r="H3077" i="6" s="1"/>
  <c r="H3078" i="6" s="1"/>
  <c r="H3079" i="6" s="1"/>
  <c r="H3080" i="6" s="1"/>
  <c r="H3081" i="6" s="1"/>
  <c r="H3082" i="6" s="1"/>
  <c r="H3083" i="6" s="1"/>
  <c r="H3084" i="6" s="1"/>
  <c r="H3085" i="6" s="1"/>
  <c r="H3086" i="6" s="1"/>
  <c r="H3087" i="6" s="1"/>
  <c r="H3088" i="6" s="1"/>
  <c r="H3089" i="6" s="1"/>
  <c r="H3090" i="6" s="1"/>
  <c r="H3091" i="6" s="1"/>
  <c r="H3092" i="6" s="1"/>
  <c r="H3093" i="6" s="1"/>
  <c r="H3094" i="6" s="1"/>
  <c r="H3095" i="6" s="1"/>
  <c r="H3096" i="6" s="1"/>
  <c r="H3097" i="6" s="1"/>
  <c r="H3098" i="6" s="1"/>
  <c r="H3099" i="6" s="1"/>
  <c r="H3100" i="6" s="1"/>
  <c r="H3101" i="6" s="1"/>
  <c r="H3102" i="6" s="1"/>
  <c r="H3103" i="6" s="1"/>
  <c r="H3104" i="6" s="1"/>
  <c r="H3105" i="6" s="1"/>
  <c r="H3106" i="6" s="1"/>
  <c r="H3107" i="6" s="1"/>
  <c r="H3108" i="6" s="1"/>
  <c r="H3109" i="6" s="1"/>
  <c r="H3110" i="6" s="1"/>
  <c r="H3111" i="6" s="1"/>
  <c r="H3112" i="6" s="1"/>
  <c r="H3113" i="6" s="1"/>
  <c r="H3114" i="6" s="1"/>
  <c r="H3115" i="6" s="1"/>
  <c r="H3116" i="6" s="1"/>
  <c r="H3117" i="6" s="1"/>
  <c r="H3118" i="6" s="1"/>
  <c r="H3119" i="6" s="1"/>
  <c r="H3120" i="6" s="1"/>
  <c r="H3121" i="6" s="1"/>
  <c r="H3122" i="6" s="1"/>
  <c r="H3123" i="6" s="1"/>
  <c r="H3124" i="6" s="1"/>
  <c r="H3125" i="6" s="1"/>
  <c r="H3126" i="6" s="1"/>
  <c r="H3127" i="6" s="1"/>
  <c r="H3128" i="6" s="1"/>
  <c r="H3129" i="6" s="1"/>
  <c r="H3130" i="6" s="1"/>
  <c r="H3131" i="6" s="1"/>
  <c r="H3132" i="6" s="1"/>
  <c r="H3133" i="6" s="1"/>
  <c r="H3134" i="6" s="1"/>
  <c r="H3135" i="6" s="1"/>
  <c r="H3136" i="6" s="1"/>
  <c r="H3137" i="6" s="1"/>
  <c r="H3138" i="6" s="1"/>
  <c r="H3139" i="6" s="1"/>
  <c r="H3140" i="6" s="1"/>
  <c r="H3141" i="6" s="1"/>
  <c r="H3142" i="6" s="1"/>
  <c r="H3143" i="6" s="1"/>
  <c r="H3144" i="6" s="1"/>
  <c r="H3145" i="6" s="1"/>
  <c r="H3146" i="6" s="1"/>
  <c r="H3147" i="6" s="1"/>
  <c r="H3148" i="6" s="1"/>
  <c r="H3149" i="6" s="1"/>
  <c r="H3150" i="6" s="1"/>
  <c r="H3151" i="6" s="1"/>
  <c r="H3152" i="6" s="1"/>
  <c r="H3153" i="6" s="1"/>
  <c r="H3154" i="6" s="1"/>
  <c r="H3155" i="6" s="1"/>
  <c r="H3156" i="6" s="1"/>
  <c r="H3157" i="6" s="1"/>
  <c r="H3158" i="6" s="1"/>
  <c r="H3159" i="6" s="1"/>
  <c r="H3160" i="6" s="1"/>
  <c r="H3161" i="6" s="1"/>
  <c r="H3162" i="6" s="1"/>
  <c r="H3163" i="6" s="1"/>
  <c r="H3164" i="6" s="1"/>
  <c r="H3165" i="6" s="1"/>
  <c r="H3166" i="6" s="1"/>
  <c r="H3167" i="6" s="1"/>
  <c r="H3168" i="6" s="1"/>
  <c r="H3169" i="6" s="1"/>
  <c r="H3170" i="6" s="1"/>
  <c r="H3171" i="6" s="1"/>
  <c r="H3172" i="6" s="1"/>
  <c r="H3173" i="6" s="1"/>
  <c r="H3174" i="6" s="1"/>
  <c r="H3175" i="6" s="1"/>
  <c r="H3176" i="6" s="1"/>
  <c r="H3177" i="6" s="1"/>
  <c r="H3178" i="6" s="1"/>
  <c r="H3179" i="6" s="1"/>
  <c r="H3180" i="6" s="1"/>
  <c r="H3181" i="6" s="1"/>
  <c r="H3182" i="6" s="1"/>
  <c r="H3183" i="6" s="1"/>
  <c r="H3184" i="6" s="1"/>
  <c r="H3185" i="6" s="1"/>
  <c r="H3186" i="6" s="1"/>
  <c r="H3187" i="6" s="1"/>
  <c r="H3188" i="6" s="1"/>
  <c r="H3189" i="6" s="1"/>
  <c r="H3190" i="6" s="1"/>
  <c r="H3191" i="6" s="1"/>
  <c r="H3192" i="6" s="1"/>
  <c r="H3193" i="6" s="1"/>
  <c r="H3194" i="6" s="1"/>
  <c r="H3195" i="6" s="1"/>
  <c r="H3196" i="6" s="1"/>
  <c r="H3197" i="6" s="1"/>
  <c r="H3198" i="6" s="1"/>
  <c r="H3199" i="6" s="1"/>
  <c r="H3200" i="6" s="1"/>
  <c r="H3201" i="6" s="1"/>
  <c r="H3202" i="6" s="1"/>
  <c r="H3203" i="6" s="1"/>
  <c r="H3204" i="6" s="1"/>
  <c r="H3205" i="6" s="1"/>
  <c r="H3206" i="6" s="1"/>
  <c r="H3207" i="6" s="1"/>
  <c r="H3208" i="6" s="1"/>
  <c r="H3209" i="6" s="1"/>
  <c r="H3210" i="6" s="1"/>
  <c r="H3211" i="6" s="1"/>
  <c r="H3212" i="6" s="1"/>
  <c r="H3213" i="6" s="1"/>
  <c r="H3214" i="6" s="1"/>
  <c r="H3215" i="6" s="1"/>
  <c r="H3216" i="6" s="1"/>
  <c r="H3217" i="6" s="1"/>
  <c r="H3218" i="6" s="1"/>
  <c r="H3219" i="6" s="1"/>
  <c r="H3220" i="6" s="1"/>
  <c r="H3221" i="6" s="1"/>
  <c r="H3222" i="6" s="1"/>
  <c r="H3223" i="6" s="1"/>
  <c r="H3224" i="6" s="1"/>
  <c r="H3225" i="6" s="1"/>
  <c r="H3226" i="6" s="1"/>
  <c r="H3227" i="6" s="1"/>
  <c r="H3228" i="6" s="1"/>
  <c r="H3229" i="6" s="1"/>
  <c r="H3230" i="6" s="1"/>
  <c r="H3231" i="6" s="1"/>
  <c r="H3232" i="6" s="1"/>
  <c r="H3233" i="6" s="1"/>
  <c r="H3234" i="6" s="1"/>
  <c r="H3235" i="6" s="1"/>
  <c r="H3236" i="6" s="1"/>
  <c r="H3237" i="6" s="1"/>
  <c r="H3238" i="6" s="1"/>
  <c r="H3239" i="6" s="1"/>
  <c r="H3240" i="6" s="1"/>
  <c r="H3241" i="6" s="1"/>
  <c r="H3242" i="6" s="1"/>
  <c r="H3243" i="6" s="1"/>
  <c r="H3244" i="6" s="1"/>
  <c r="H3245" i="6" s="1"/>
  <c r="H3246" i="6" s="1"/>
  <c r="H3247" i="6" s="1"/>
  <c r="H3248" i="6" s="1"/>
  <c r="H3249" i="6" s="1"/>
  <c r="H3250" i="6" s="1"/>
  <c r="H3251" i="6" s="1"/>
  <c r="H3252" i="6" s="1"/>
  <c r="H3253" i="6" s="1"/>
  <c r="H3254" i="6" s="1"/>
  <c r="H3255" i="6" s="1"/>
  <c r="H3256" i="6" s="1"/>
  <c r="H3257" i="6" s="1"/>
  <c r="H3258" i="6" s="1"/>
  <c r="H3259" i="6" s="1"/>
  <c r="H3260" i="6" s="1"/>
  <c r="H3261" i="6" s="1"/>
  <c r="H3262" i="6" s="1"/>
  <c r="H3263" i="6" s="1"/>
  <c r="H3264" i="6" s="1"/>
  <c r="H3265" i="6" s="1"/>
  <c r="H3266" i="6" s="1"/>
  <c r="H3267" i="6" s="1"/>
  <c r="H3268" i="6" s="1"/>
  <c r="H3269" i="6" s="1"/>
  <c r="H3270" i="6" s="1"/>
  <c r="H3271" i="6" s="1"/>
  <c r="H3272" i="6" s="1"/>
  <c r="H3273" i="6" s="1"/>
  <c r="H3274" i="6" s="1"/>
  <c r="H3275" i="6" s="1"/>
  <c r="H3276" i="6" s="1"/>
  <c r="H3277" i="6" s="1"/>
  <c r="H3278" i="6" s="1"/>
  <c r="H3279" i="6" s="1"/>
  <c r="H3280" i="6" s="1"/>
  <c r="H3281" i="6" s="1"/>
  <c r="H3282" i="6" s="1"/>
  <c r="H3283" i="6" s="1"/>
  <c r="H3284" i="6" s="1"/>
  <c r="H3285" i="6" s="1"/>
  <c r="H3286" i="6" s="1"/>
  <c r="H3287" i="6" s="1"/>
  <c r="H3288" i="6" s="1"/>
  <c r="H3289" i="6" s="1"/>
  <c r="H3290" i="6" s="1"/>
  <c r="H3291" i="6" s="1"/>
  <c r="H3292" i="6" s="1"/>
  <c r="H3293" i="6" s="1"/>
  <c r="H3294" i="6" s="1"/>
  <c r="H3295" i="6" s="1"/>
  <c r="H3296" i="6" s="1"/>
  <c r="H3297" i="6" s="1"/>
  <c r="H3298" i="6" s="1"/>
  <c r="H3299" i="6" s="1"/>
  <c r="H3300" i="6" s="1"/>
  <c r="H3301" i="6" s="1"/>
  <c r="H3302" i="6" s="1"/>
  <c r="H3303" i="6" s="1"/>
  <c r="H3304" i="6" s="1"/>
  <c r="H3305" i="6" s="1"/>
  <c r="H3306" i="6" s="1"/>
  <c r="H3307" i="6" s="1"/>
  <c r="H3308" i="6" s="1"/>
  <c r="H3309" i="6" s="1"/>
  <c r="H3310" i="6" s="1"/>
  <c r="H3311" i="6" s="1"/>
  <c r="H3312" i="6" s="1"/>
  <c r="H3313" i="6" s="1"/>
  <c r="H3314" i="6" s="1"/>
  <c r="H3315" i="6" s="1"/>
  <c r="H3316" i="6" s="1"/>
  <c r="H3317" i="6" s="1"/>
  <c r="H3318" i="6" s="1"/>
  <c r="H3319" i="6" s="1"/>
  <c r="H3320" i="6" s="1"/>
  <c r="H3321" i="6" s="1"/>
  <c r="H3322" i="6" s="1"/>
  <c r="H3323" i="6" s="1"/>
  <c r="H3324" i="6" s="1"/>
  <c r="H3325" i="6" s="1"/>
  <c r="H3326" i="6" s="1"/>
  <c r="H3327" i="6" s="1"/>
  <c r="H3328" i="6" s="1"/>
  <c r="H3329" i="6" s="1"/>
  <c r="H3330" i="6" s="1"/>
  <c r="H3331" i="6" s="1"/>
  <c r="H3332" i="6" s="1"/>
  <c r="H3333" i="6" s="1"/>
  <c r="H3334" i="6" s="1"/>
  <c r="H3335" i="6" s="1"/>
  <c r="H3336" i="6" s="1"/>
  <c r="H3337" i="6" s="1"/>
  <c r="H3338" i="6" s="1"/>
  <c r="H3339" i="6" s="1"/>
  <c r="H3340" i="6" s="1"/>
  <c r="H3341" i="6" s="1"/>
  <c r="H3342" i="6" s="1"/>
  <c r="H3343" i="6" s="1"/>
  <c r="H3344" i="6" s="1"/>
  <c r="H3345" i="6" s="1"/>
  <c r="H3346" i="6" s="1"/>
  <c r="H3347" i="6" s="1"/>
  <c r="H3348" i="6" s="1"/>
  <c r="H3349" i="6" s="1"/>
  <c r="H3350" i="6" s="1"/>
  <c r="H3351" i="6" s="1"/>
  <c r="H3352" i="6" s="1"/>
  <c r="H3353" i="6" s="1"/>
  <c r="H3354" i="6" s="1"/>
  <c r="H3355" i="6" s="1"/>
  <c r="H3356" i="6" s="1"/>
  <c r="H3357" i="6" s="1"/>
  <c r="H3358" i="6" s="1"/>
  <c r="H3359" i="6" s="1"/>
  <c r="H3360" i="6" s="1"/>
  <c r="H3361" i="6" s="1"/>
  <c r="H3362" i="6" s="1"/>
  <c r="H3363" i="6" s="1"/>
  <c r="H3364" i="6" s="1"/>
  <c r="H3365" i="6" s="1"/>
  <c r="H3366" i="6" s="1"/>
  <c r="H3367" i="6" s="1"/>
  <c r="H3368" i="6" s="1"/>
  <c r="H3369" i="6" s="1"/>
  <c r="H3370" i="6" s="1"/>
  <c r="H3371" i="6" s="1"/>
  <c r="H3372" i="6" s="1"/>
  <c r="H3373" i="6" s="1"/>
  <c r="H3374" i="6" s="1"/>
  <c r="H3375" i="6" s="1"/>
  <c r="H3376" i="6" s="1"/>
  <c r="H3377" i="6" s="1"/>
  <c r="H3378" i="6" s="1"/>
  <c r="H3379" i="6" s="1"/>
  <c r="H3380" i="6" s="1"/>
  <c r="H3381" i="6" s="1"/>
  <c r="H3382" i="6" s="1"/>
  <c r="H3383" i="6" s="1"/>
  <c r="H3384" i="6" s="1"/>
  <c r="H3385" i="6" s="1"/>
  <c r="H3386" i="6" s="1"/>
  <c r="H3387" i="6" s="1"/>
  <c r="H3388" i="6" s="1"/>
  <c r="H3389" i="6" s="1"/>
  <c r="H3390" i="6" s="1"/>
  <c r="H3391" i="6" s="1"/>
  <c r="H3392" i="6" s="1"/>
  <c r="H3393" i="6" s="1"/>
  <c r="H3394" i="6" s="1"/>
  <c r="H3395" i="6" s="1"/>
  <c r="H3396" i="6" s="1"/>
  <c r="H3397" i="6" s="1"/>
  <c r="H3398" i="6" s="1"/>
  <c r="H3399" i="6" s="1"/>
  <c r="H3400" i="6" s="1"/>
  <c r="H3401" i="6" s="1"/>
  <c r="H3402" i="6" s="1"/>
  <c r="H3403" i="6" s="1"/>
  <c r="H3404" i="6" s="1"/>
  <c r="H3405" i="6" s="1"/>
  <c r="H3406" i="6" s="1"/>
  <c r="H3407" i="6" s="1"/>
  <c r="H3408" i="6" s="1"/>
  <c r="H3409" i="6" s="1"/>
  <c r="H3410" i="6" s="1"/>
  <c r="H3411" i="6" s="1"/>
  <c r="H3412" i="6" s="1"/>
  <c r="H3413" i="6" s="1"/>
  <c r="H3414" i="6" s="1"/>
  <c r="H3415" i="6" s="1"/>
  <c r="H3416" i="6" s="1"/>
  <c r="H3417" i="6" s="1"/>
  <c r="H3418" i="6" s="1"/>
  <c r="H3419" i="6" s="1"/>
  <c r="H3420" i="6" s="1"/>
  <c r="H3421" i="6" s="1"/>
  <c r="H3422" i="6" s="1"/>
  <c r="H3423" i="6" s="1"/>
  <c r="H3424" i="6" s="1"/>
  <c r="H3425" i="6" s="1"/>
  <c r="H3426" i="6" s="1"/>
  <c r="H3427" i="6" s="1"/>
  <c r="H3428" i="6" s="1"/>
  <c r="H3429" i="6" s="1"/>
  <c r="H3430" i="6" s="1"/>
  <c r="H3431" i="6" s="1"/>
  <c r="H3432" i="6" s="1"/>
  <c r="H3433" i="6" s="1"/>
  <c r="H3434" i="6" s="1"/>
  <c r="H3435" i="6" s="1"/>
  <c r="H3436" i="6" s="1"/>
  <c r="H3437" i="6" s="1"/>
  <c r="H3438" i="6" s="1"/>
  <c r="H3439" i="6" s="1"/>
  <c r="H3440" i="6" s="1"/>
  <c r="H3441" i="6" s="1"/>
  <c r="H3442" i="6" s="1"/>
  <c r="H3443" i="6" s="1"/>
  <c r="H3444" i="6" s="1"/>
  <c r="H3445" i="6" s="1"/>
  <c r="H3446" i="6" s="1"/>
  <c r="H3447" i="6" s="1"/>
  <c r="H3448" i="6" s="1"/>
  <c r="H3449" i="6" s="1"/>
  <c r="H3450" i="6" s="1"/>
  <c r="H3451" i="6" s="1"/>
  <c r="H3452" i="6" s="1"/>
  <c r="H3453" i="6" s="1"/>
  <c r="H3454" i="6" s="1"/>
  <c r="H3455" i="6" s="1"/>
  <c r="H3456" i="6" s="1"/>
  <c r="H3457" i="6" s="1"/>
  <c r="H3458" i="6" s="1"/>
  <c r="H3459" i="6" s="1"/>
  <c r="H3460" i="6" s="1"/>
  <c r="H3461" i="6" s="1"/>
  <c r="H3462" i="6" s="1"/>
  <c r="H3463" i="6" s="1"/>
  <c r="H3464" i="6" s="1"/>
  <c r="H3465" i="6" s="1"/>
  <c r="H3466" i="6" s="1"/>
  <c r="H3467" i="6" s="1"/>
  <c r="H3468" i="6" s="1"/>
  <c r="H3469" i="6" s="1"/>
  <c r="H3470" i="6" s="1"/>
  <c r="H3471" i="6" s="1"/>
  <c r="H3472" i="6" s="1"/>
  <c r="H3473" i="6" s="1"/>
  <c r="H3474" i="6" s="1"/>
  <c r="H3475" i="6" s="1"/>
  <c r="H3476" i="6" s="1"/>
  <c r="H3477" i="6" s="1"/>
  <c r="H3478" i="6" s="1"/>
  <c r="H3479" i="6" s="1"/>
  <c r="H3480" i="6" s="1"/>
  <c r="H3481" i="6" s="1"/>
  <c r="H3482" i="6" s="1"/>
  <c r="H3483" i="6" s="1"/>
  <c r="H3484" i="6" s="1"/>
  <c r="H3485" i="6" s="1"/>
  <c r="H3486" i="6" s="1"/>
  <c r="H3487" i="6" s="1"/>
  <c r="H3488" i="6" s="1"/>
  <c r="H3489" i="6" s="1"/>
  <c r="H3490" i="6" s="1"/>
  <c r="H3491" i="6" s="1"/>
  <c r="H3492" i="6" s="1"/>
  <c r="H3493" i="6" s="1"/>
  <c r="H3494" i="6" s="1"/>
  <c r="H3495" i="6" s="1"/>
  <c r="H3496" i="6" s="1"/>
  <c r="H3497" i="6" s="1"/>
  <c r="H3498" i="6" s="1"/>
  <c r="H3499" i="6" s="1"/>
  <c r="H3500" i="6" s="1"/>
  <c r="H3501" i="6" s="1"/>
  <c r="H3502" i="6" s="1"/>
  <c r="H3503" i="6" s="1"/>
  <c r="H3504" i="6" s="1"/>
  <c r="H3505" i="6" s="1"/>
  <c r="H3506" i="6" s="1"/>
  <c r="H3507" i="6" s="1"/>
  <c r="H3508" i="6" s="1"/>
  <c r="H3509" i="6" s="1"/>
  <c r="H3510" i="6" s="1"/>
  <c r="H3511" i="6" s="1"/>
  <c r="H3512" i="6" s="1"/>
  <c r="H3513" i="6" s="1"/>
  <c r="H3514" i="6" s="1"/>
  <c r="H3515" i="6" s="1"/>
  <c r="H3516" i="6" s="1"/>
  <c r="H3517" i="6" s="1"/>
  <c r="H3518" i="6" s="1"/>
  <c r="H3519" i="6" s="1"/>
  <c r="H3520" i="6" s="1"/>
  <c r="H3521" i="6" s="1"/>
  <c r="H3522" i="6" s="1"/>
  <c r="H3523" i="6" s="1"/>
  <c r="H3524" i="6" s="1"/>
  <c r="H3525" i="6" s="1"/>
  <c r="H3526" i="6" s="1"/>
  <c r="H3527" i="6" s="1"/>
  <c r="H3528" i="6" s="1"/>
  <c r="H3529" i="6" s="1"/>
  <c r="H3530" i="6" s="1"/>
  <c r="H3531" i="6" s="1"/>
  <c r="H3532" i="6" s="1"/>
  <c r="H3533" i="6" s="1"/>
  <c r="H3534" i="6" s="1"/>
  <c r="H3535" i="6" s="1"/>
  <c r="H3536" i="6" s="1"/>
  <c r="H3537" i="6" s="1"/>
  <c r="H3538" i="6" s="1"/>
  <c r="H3539" i="6" s="1"/>
  <c r="H3540" i="6" s="1"/>
  <c r="H3541" i="6" s="1"/>
  <c r="H3542" i="6" s="1"/>
  <c r="H3543" i="6" s="1"/>
  <c r="H3544" i="6" s="1"/>
  <c r="H3545" i="6" s="1"/>
  <c r="H3546" i="6" s="1"/>
  <c r="H3547" i="6" s="1"/>
  <c r="H3548" i="6" s="1"/>
  <c r="H3549" i="6" s="1"/>
  <c r="H3550" i="6" s="1"/>
  <c r="H3551" i="6" s="1"/>
  <c r="H3552" i="6" s="1"/>
  <c r="H3553" i="6" s="1"/>
  <c r="H3554" i="6" s="1"/>
  <c r="H3555" i="6" s="1"/>
  <c r="H3556" i="6" s="1"/>
  <c r="H3557" i="6" s="1"/>
  <c r="H3558" i="6" s="1"/>
  <c r="H3559" i="6" s="1"/>
  <c r="H3560" i="6" s="1"/>
  <c r="H3561" i="6" s="1"/>
  <c r="H3562" i="6" s="1"/>
  <c r="H3563" i="6" s="1"/>
  <c r="H3564" i="6" s="1"/>
  <c r="H3565" i="6" s="1"/>
  <c r="H3566" i="6" s="1"/>
  <c r="H3567" i="6" s="1"/>
  <c r="H3568" i="6" s="1"/>
  <c r="H3569" i="6" s="1"/>
  <c r="H3570" i="6" s="1"/>
  <c r="H3571" i="6" s="1"/>
  <c r="H3572" i="6" s="1"/>
  <c r="H3573" i="6" s="1"/>
  <c r="H3574" i="6" s="1"/>
  <c r="H3575" i="6" s="1"/>
  <c r="H3576" i="6" s="1"/>
  <c r="H3577" i="6" s="1"/>
  <c r="H3578" i="6" s="1"/>
  <c r="H3579" i="6" s="1"/>
  <c r="H3580" i="6" s="1"/>
  <c r="H3581" i="6" s="1"/>
  <c r="H3582" i="6" s="1"/>
  <c r="H3583" i="6" s="1"/>
  <c r="H3584" i="6" s="1"/>
  <c r="H3585" i="6" s="1"/>
  <c r="H3586" i="6" s="1"/>
  <c r="H3587" i="6" s="1"/>
  <c r="H3588" i="6" s="1"/>
  <c r="H3589" i="6" s="1"/>
  <c r="H3590" i="6" s="1"/>
  <c r="H3591" i="6" s="1"/>
  <c r="H3592" i="6" s="1"/>
  <c r="H3593" i="6" s="1"/>
  <c r="H3594" i="6" s="1"/>
  <c r="H3595" i="6" s="1"/>
  <c r="H3596" i="6" s="1"/>
  <c r="H3597" i="6" s="1"/>
  <c r="H3598" i="6" s="1"/>
  <c r="H3599" i="6" s="1"/>
  <c r="H3600" i="6" s="1"/>
  <c r="H3601" i="6" s="1"/>
  <c r="H3602" i="6" s="1"/>
  <c r="H3603" i="6" s="1"/>
  <c r="H3604" i="6" s="1"/>
  <c r="H3605" i="6" s="1"/>
  <c r="H3606" i="6" s="1"/>
  <c r="H3607" i="6" s="1"/>
  <c r="H3608" i="6" s="1"/>
  <c r="H3609" i="6" s="1"/>
  <c r="H3610" i="6" s="1"/>
  <c r="H3611" i="6" s="1"/>
  <c r="H3612" i="6" s="1"/>
  <c r="H3613" i="6" s="1"/>
  <c r="H3614" i="6" s="1"/>
  <c r="H3615" i="6" s="1"/>
  <c r="H3616" i="6" s="1"/>
  <c r="H3617" i="6" s="1"/>
  <c r="H3618" i="6" s="1"/>
  <c r="H3619" i="6" s="1"/>
  <c r="H3620" i="6" s="1"/>
  <c r="H3621" i="6" s="1"/>
  <c r="H3622" i="6" s="1"/>
  <c r="H3623" i="6" s="1"/>
  <c r="H3624" i="6" s="1"/>
  <c r="H3625" i="6" s="1"/>
  <c r="H3626" i="6" s="1"/>
  <c r="H3627" i="6" s="1"/>
  <c r="H3628" i="6" s="1"/>
  <c r="H3629" i="6" s="1"/>
  <c r="H3630" i="6" s="1"/>
  <c r="H3631" i="6" s="1"/>
  <c r="H3632" i="6" s="1"/>
  <c r="H3633" i="6" s="1"/>
  <c r="H3634" i="6" s="1"/>
  <c r="H3635" i="6" s="1"/>
  <c r="H3636" i="6" s="1"/>
  <c r="H3637" i="6" s="1"/>
  <c r="H3638" i="6" s="1"/>
  <c r="H3639" i="6" s="1"/>
  <c r="H3640" i="6" s="1"/>
  <c r="H3641" i="6" s="1"/>
  <c r="H3642" i="6" s="1"/>
  <c r="H3643" i="6" s="1"/>
  <c r="H3644" i="6" s="1"/>
  <c r="H3645" i="6" s="1"/>
  <c r="H3646" i="6" s="1"/>
  <c r="H3647" i="6" s="1"/>
  <c r="H3648" i="6" s="1"/>
  <c r="H3649" i="6" s="1"/>
  <c r="H3650" i="6" s="1"/>
  <c r="H3651" i="6" s="1"/>
  <c r="H3652" i="6" s="1"/>
  <c r="H3653" i="6" s="1"/>
  <c r="H3654" i="6" s="1"/>
  <c r="H3655" i="6" s="1"/>
  <c r="H3656" i="6" s="1"/>
  <c r="H3657" i="6" s="1"/>
  <c r="H3658" i="6" s="1"/>
  <c r="H3659" i="6" s="1"/>
  <c r="H3660" i="6" s="1"/>
  <c r="H3661" i="6" s="1"/>
  <c r="H3662" i="6" s="1"/>
  <c r="H3663" i="6" s="1"/>
  <c r="H3664" i="6" s="1"/>
  <c r="H3665" i="6" s="1"/>
  <c r="H3666" i="6" s="1"/>
  <c r="H3667" i="6" s="1"/>
  <c r="H3668" i="6" s="1"/>
  <c r="H3669" i="6" s="1"/>
  <c r="H3670" i="6" s="1"/>
  <c r="H3671" i="6" s="1"/>
  <c r="H3672" i="6" s="1"/>
  <c r="H3673" i="6" s="1"/>
  <c r="H3674" i="6" s="1"/>
  <c r="H3675" i="6" s="1"/>
  <c r="H3676" i="6" s="1"/>
  <c r="H3677" i="6" s="1"/>
  <c r="H3678" i="6" s="1"/>
  <c r="H3679" i="6" s="1"/>
  <c r="H3680" i="6" s="1"/>
  <c r="H3681" i="6" s="1"/>
  <c r="H3682" i="6" s="1"/>
  <c r="H3683" i="6" s="1"/>
  <c r="H3684" i="6" s="1"/>
  <c r="H3685" i="6" s="1"/>
  <c r="H3686" i="6" s="1"/>
  <c r="H3687" i="6" s="1"/>
  <c r="H3688" i="6" s="1"/>
  <c r="H3689" i="6" s="1"/>
  <c r="H3690" i="6" s="1"/>
  <c r="H3691" i="6" s="1"/>
  <c r="H3692" i="6" s="1"/>
  <c r="H3693" i="6" s="1"/>
  <c r="H3694" i="6" s="1"/>
  <c r="H3695" i="6" s="1"/>
  <c r="H3696" i="6" s="1"/>
  <c r="H3697" i="6" s="1"/>
  <c r="H3698" i="6" s="1"/>
  <c r="H3699" i="6" s="1"/>
  <c r="H3700" i="6" s="1"/>
  <c r="H3701" i="6" s="1"/>
  <c r="H3702" i="6" s="1"/>
  <c r="H3703" i="6" s="1"/>
  <c r="H3704" i="6" s="1"/>
  <c r="H3705" i="6" s="1"/>
  <c r="H3706" i="6" s="1"/>
  <c r="H3707" i="6" s="1"/>
  <c r="H3708" i="6" s="1"/>
  <c r="H3709" i="6" s="1"/>
  <c r="H3710" i="6" s="1"/>
  <c r="H3711" i="6" s="1"/>
  <c r="H3712" i="6" s="1"/>
  <c r="H3713" i="6" s="1"/>
  <c r="H3714" i="6" s="1"/>
  <c r="H3715" i="6" s="1"/>
  <c r="H3716" i="6" s="1"/>
  <c r="H3717" i="6" s="1"/>
  <c r="H3718" i="6" s="1"/>
  <c r="H3719" i="6" s="1"/>
  <c r="H3720" i="6" s="1"/>
  <c r="H3721" i="6" s="1"/>
  <c r="H3722" i="6" s="1"/>
  <c r="H3723" i="6" s="1"/>
  <c r="H3724" i="6" s="1"/>
  <c r="H3725" i="6" s="1"/>
  <c r="H3726" i="6" s="1"/>
  <c r="H3727" i="6" s="1"/>
  <c r="H3728" i="6" s="1"/>
  <c r="H3729" i="6" s="1"/>
  <c r="H3730" i="6" s="1"/>
  <c r="H3731" i="6" s="1"/>
  <c r="H3732" i="6" s="1"/>
  <c r="H3733" i="6" s="1"/>
  <c r="H3734" i="6" s="1"/>
  <c r="H3735" i="6" s="1"/>
  <c r="H3736" i="6" s="1"/>
  <c r="H3737" i="6" s="1"/>
  <c r="H3738" i="6" s="1"/>
  <c r="H3739" i="6" s="1"/>
  <c r="H3740" i="6" s="1"/>
  <c r="H3741" i="6" s="1"/>
  <c r="H3742" i="6" s="1"/>
  <c r="H3743" i="6" s="1"/>
  <c r="H3744" i="6" s="1"/>
  <c r="H3745" i="6" s="1"/>
  <c r="H3746" i="6" s="1"/>
  <c r="H3747" i="6" s="1"/>
  <c r="H3748" i="6" s="1"/>
  <c r="H3749" i="6" s="1"/>
  <c r="H3750" i="6" s="1"/>
  <c r="H3751" i="6" s="1"/>
  <c r="H3752" i="6" s="1"/>
  <c r="H3753" i="6" s="1"/>
  <c r="H3754" i="6" s="1"/>
  <c r="H3755" i="6" s="1"/>
  <c r="H3756" i="6" s="1"/>
  <c r="H3757" i="6" s="1"/>
  <c r="H3758" i="6" s="1"/>
  <c r="H3759" i="6" s="1"/>
  <c r="H3760" i="6" s="1"/>
  <c r="H3761" i="6" s="1"/>
  <c r="H3762" i="6" s="1"/>
  <c r="H3763" i="6" s="1"/>
  <c r="H3764" i="6" s="1"/>
  <c r="H3765" i="6" s="1"/>
  <c r="H3766" i="6" s="1"/>
  <c r="H3767" i="6" s="1"/>
  <c r="H3768" i="6" s="1"/>
  <c r="H3769" i="6" s="1"/>
  <c r="H3770" i="6" s="1"/>
  <c r="H3771" i="6" s="1"/>
  <c r="H3772" i="6" s="1"/>
  <c r="H3773" i="6" s="1"/>
  <c r="H3774" i="6" s="1"/>
  <c r="H3775" i="6" s="1"/>
  <c r="H3776" i="6" s="1"/>
  <c r="H3777" i="6" s="1"/>
  <c r="H3778" i="6" s="1"/>
  <c r="H3779" i="6" s="1"/>
  <c r="H3780" i="6" s="1"/>
  <c r="H3781" i="6" s="1"/>
  <c r="H3782" i="6" s="1"/>
  <c r="H3783" i="6" s="1"/>
  <c r="H3784" i="6" s="1"/>
  <c r="H3785" i="6" s="1"/>
  <c r="H3786" i="6" s="1"/>
  <c r="H3787" i="6" s="1"/>
  <c r="H3788" i="6" s="1"/>
  <c r="H3789" i="6" s="1"/>
  <c r="H3790" i="6" s="1"/>
  <c r="H3791" i="6" s="1"/>
  <c r="H3792" i="6" s="1"/>
  <c r="H3793" i="6" s="1"/>
  <c r="H3794" i="6" s="1"/>
  <c r="H3795" i="6" s="1"/>
  <c r="H3796" i="6" s="1"/>
  <c r="H3797" i="6" s="1"/>
  <c r="H3798" i="6" s="1"/>
  <c r="H3799" i="6" s="1"/>
  <c r="H3800" i="6" s="1"/>
  <c r="H3801" i="6" s="1"/>
  <c r="H3802" i="6" s="1"/>
  <c r="H3803" i="6" s="1"/>
  <c r="H3804" i="6" s="1"/>
  <c r="H3805" i="6" s="1"/>
  <c r="H3806" i="6" s="1"/>
  <c r="H3807" i="6" s="1"/>
  <c r="H3808" i="6" s="1"/>
  <c r="H3809" i="6" s="1"/>
  <c r="H3810" i="6" s="1"/>
  <c r="H3811" i="6" s="1"/>
  <c r="H3812" i="6" s="1"/>
  <c r="H3813" i="6" s="1"/>
  <c r="H3814" i="6" s="1"/>
  <c r="H3815" i="6" s="1"/>
  <c r="H3816" i="6" s="1"/>
  <c r="H3817" i="6" s="1"/>
  <c r="H3818" i="6" s="1"/>
  <c r="H3819" i="6" s="1"/>
  <c r="H3820" i="6" s="1"/>
  <c r="H3821" i="6" s="1"/>
  <c r="H3822" i="6" s="1"/>
  <c r="H3823" i="6" s="1"/>
  <c r="H3824" i="6" s="1"/>
  <c r="H3825" i="6" s="1"/>
  <c r="H3826" i="6" s="1"/>
  <c r="H3827" i="6" s="1"/>
  <c r="H3828" i="6" s="1"/>
  <c r="H3829" i="6" s="1"/>
  <c r="H3830" i="6" s="1"/>
  <c r="H3831" i="6" s="1"/>
  <c r="H3832" i="6" s="1"/>
  <c r="H3833" i="6" s="1"/>
  <c r="H3834" i="6" s="1"/>
  <c r="H3835" i="6" s="1"/>
  <c r="H3836" i="6" s="1"/>
  <c r="H3837" i="6" s="1"/>
  <c r="H3838" i="6" s="1"/>
  <c r="H3839" i="6" s="1"/>
  <c r="H3840" i="6" s="1"/>
  <c r="H3841" i="6" s="1"/>
  <c r="H3842" i="6" s="1"/>
  <c r="H3843" i="6" s="1"/>
  <c r="H3844" i="6" s="1"/>
  <c r="H3845" i="6" s="1"/>
  <c r="H3846" i="6" s="1"/>
  <c r="H3847" i="6" s="1"/>
  <c r="H3848" i="6" s="1"/>
  <c r="H3849" i="6" s="1"/>
  <c r="H3850" i="6" s="1"/>
  <c r="H3851" i="6" s="1"/>
  <c r="H3852" i="6" s="1"/>
  <c r="H3853" i="6" s="1"/>
  <c r="H3854" i="6" s="1"/>
  <c r="H3855" i="6" s="1"/>
  <c r="H3856" i="6" s="1"/>
  <c r="H3857" i="6" s="1"/>
  <c r="H3858" i="6" s="1"/>
  <c r="H3859" i="6" s="1"/>
  <c r="H3860" i="6" s="1"/>
  <c r="H3861" i="6" s="1"/>
  <c r="H3862" i="6" s="1"/>
  <c r="H3863" i="6" s="1"/>
  <c r="H3864" i="6" s="1"/>
  <c r="H3865" i="6" s="1"/>
  <c r="H3866" i="6" s="1"/>
  <c r="H3867" i="6" s="1"/>
  <c r="H3868" i="6" s="1"/>
  <c r="H3869" i="6" s="1"/>
  <c r="H3870" i="6" s="1"/>
  <c r="H3871" i="6" s="1"/>
  <c r="H3872" i="6" s="1"/>
  <c r="H3873" i="6" s="1"/>
  <c r="H3874" i="6" s="1"/>
  <c r="H3875" i="6" s="1"/>
  <c r="H3876" i="6" s="1"/>
  <c r="H3877" i="6" s="1"/>
  <c r="H3878" i="6" s="1"/>
  <c r="H3879" i="6" s="1"/>
  <c r="H3880" i="6" s="1"/>
  <c r="H3881" i="6" s="1"/>
  <c r="H3882" i="6" s="1"/>
  <c r="H3883" i="6" s="1"/>
  <c r="H3884" i="6" s="1"/>
  <c r="H3885" i="6" s="1"/>
  <c r="H3886" i="6" s="1"/>
  <c r="H3887" i="6" s="1"/>
  <c r="H3888" i="6" s="1"/>
  <c r="H3889" i="6" s="1"/>
  <c r="H3890" i="6" s="1"/>
  <c r="H3891" i="6" s="1"/>
  <c r="H3892" i="6" s="1"/>
  <c r="H3893" i="6" s="1"/>
  <c r="H3894" i="6" s="1"/>
  <c r="H3895" i="6" s="1"/>
  <c r="H3896" i="6" s="1"/>
  <c r="H3897" i="6" s="1"/>
  <c r="H3898" i="6" s="1"/>
  <c r="H3899" i="6" s="1"/>
  <c r="H3900" i="6" s="1"/>
  <c r="H3901" i="6" s="1"/>
  <c r="H3902" i="6" s="1"/>
  <c r="H3903" i="6" s="1"/>
  <c r="H3904" i="6" s="1"/>
  <c r="H3905" i="6" s="1"/>
  <c r="H3906" i="6" s="1"/>
  <c r="H3907" i="6" s="1"/>
  <c r="H3908" i="6" s="1"/>
  <c r="H3909" i="6" s="1"/>
  <c r="H3910" i="6" s="1"/>
  <c r="H3911" i="6" s="1"/>
  <c r="H3912" i="6" s="1"/>
  <c r="H3913" i="6" s="1"/>
  <c r="H3914" i="6" s="1"/>
  <c r="H3915" i="6" s="1"/>
  <c r="H3916" i="6" s="1"/>
  <c r="H3917" i="6" s="1"/>
  <c r="H3918" i="6" s="1"/>
  <c r="H3919" i="6" s="1"/>
  <c r="H3920" i="6" s="1"/>
  <c r="H3921" i="6" s="1"/>
  <c r="H3922" i="6" s="1"/>
  <c r="H3923" i="6" s="1"/>
  <c r="H3924" i="6" s="1"/>
  <c r="H3925" i="6" s="1"/>
  <c r="H3926" i="6" s="1"/>
  <c r="H3927" i="6" s="1"/>
  <c r="H3928" i="6" s="1"/>
  <c r="H3929" i="6" s="1"/>
  <c r="H3930" i="6" s="1"/>
  <c r="H3931" i="6" s="1"/>
  <c r="H3932" i="6" s="1"/>
  <c r="H3933" i="6" s="1"/>
  <c r="H3934" i="6" s="1"/>
  <c r="H3935" i="6" s="1"/>
  <c r="H3936" i="6" s="1"/>
  <c r="H3937" i="6" s="1"/>
  <c r="H3938" i="6" s="1"/>
  <c r="H3939" i="6" s="1"/>
  <c r="H3940" i="6" s="1"/>
  <c r="H3941" i="6" s="1"/>
  <c r="H3942" i="6" s="1"/>
  <c r="H3943" i="6" s="1"/>
  <c r="H3944" i="6" s="1"/>
  <c r="H3945" i="6" s="1"/>
  <c r="H3946" i="6" s="1"/>
  <c r="H3947" i="6" s="1"/>
  <c r="H3948" i="6" s="1"/>
  <c r="H3949" i="6" s="1"/>
  <c r="H3950" i="6" s="1"/>
  <c r="H3951" i="6" s="1"/>
  <c r="H3952" i="6" s="1"/>
  <c r="H3953" i="6" s="1"/>
  <c r="H3954" i="6" s="1"/>
  <c r="H3955" i="6" s="1"/>
  <c r="H3956" i="6" s="1"/>
  <c r="H3957" i="6" s="1"/>
  <c r="H3958" i="6" s="1"/>
  <c r="H3959" i="6" s="1"/>
  <c r="H3960" i="6" s="1"/>
  <c r="H3961" i="6" s="1"/>
  <c r="H3962" i="6" s="1"/>
  <c r="H3963" i="6" s="1"/>
  <c r="H3964" i="6" s="1"/>
  <c r="H3965" i="6" s="1"/>
  <c r="H3966" i="6" s="1"/>
  <c r="H3967" i="6" s="1"/>
  <c r="H3968" i="6" s="1"/>
  <c r="H3969" i="6" s="1"/>
  <c r="H3970" i="6" s="1"/>
  <c r="H3971" i="6" s="1"/>
  <c r="H3972" i="6" s="1"/>
  <c r="H3973" i="6" s="1"/>
  <c r="H3974" i="6" s="1"/>
  <c r="H3975" i="6" s="1"/>
  <c r="H3976" i="6" s="1"/>
  <c r="H3977" i="6" s="1"/>
  <c r="H3978" i="6" s="1"/>
  <c r="H3979" i="6" s="1"/>
  <c r="H3980" i="6" s="1"/>
  <c r="H3981" i="6" s="1"/>
  <c r="H3982" i="6" s="1"/>
  <c r="H3983" i="6" s="1"/>
  <c r="H3984" i="6" s="1"/>
  <c r="H3985" i="6" s="1"/>
  <c r="H3986" i="6" s="1"/>
  <c r="H3987" i="6" s="1"/>
  <c r="H3988" i="6" s="1"/>
  <c r="H3989" i="6" s="1"/>
  <c r="H3990" i="6" s="1"/>
  <c r="H3991" i="6" s="1"/>
  <c r="H3992" i="6" s="1"/>
  <c r="H3993" i="6" s="1"/>
  <c r="H3994" i="6" s="1"/>
  <c r="H3995" i="6" s="1"/>
  <c r="H3996" i="6" s="1"/>
  <c r="H3997" i="6" s="1"/>
  <c r="H3998" i="6" s="1"/>
  <c r="H3999" i="6" s="1"/>
  <c r="H4000" i="6" s="1"/>
  <c r="H4001" i="6" s="1"/>
  <c r="H4002" i="6" s="1"/>
  <c r="H4003" i="6" s="1"/>
  <c r="H4004" i="6" s="1"/>
  <c r="H4005" i="6" s="1"/>
  <c r="H4006" i="6" s="1"/>
  <c r="H4007" i="6" s="1"/>
  <c r="H4008" i="6" s="1"/>
  <c r="H4009" i="6" s="1"/>
  <c r="H4010" i="6" s="1"/>
  <c r="H4011" i="6" s="1"/>
  <c r="H4012" i="6" s="1"/>
  <c r="H4013" i="6" s="1"/>
  <c r="H4014" i="6" s="1"/>
  <c r="H4015" i="6" s="1"/>
  <c r="H4016" i="6" s="1"/>
  <c r="H4017" i="6" s="1"/>
  <c r="H4018" i="6" s="1"/>
  <c r="H4019" i="6" s="1"/>
  <c r="H4020" i="6" s="1"/>
  <c r="H4021" i="6" s="1"/>
  <c r="H4022" i="6" s="1"/>
  <c r="H4023" i="6" s="1"/>
  <c r="H4024" i="6" s="1"/>
  <c r="H4025" i="6" s="1"/>
  <c r="H4026" i="6" s="1"/>
  <c r="H4027" i="6" s="1"/>
  <c r="H4028" i="6" s="1"/>
  <c r="H4029" i="6" s="1"/>
  <c r="H4030" i="6" s="1"/>
  <c r="H4031" i="6" s="1"/>
  <c r="H4032" i="6" s="1"/>
  <c r="H4033" i="6" s="1"/>
  <c r="H4034" i="6" s="1"/>
  <c r="H4035" i="6" s="1"/>
  <c r="H4036" i="6" s="1"/>
  <c r="H4037" i="6" s="1"/>
  <c r="H4038" i="6" s="1"/>
  <c r="H4039" i="6" s="1"/>
  <c r="H4040" i="6" s="1"/>
  <c r="H4041" i="6" s="1"/>
  <c r="H4042" i="6" s="1"/>
  <c r="H4043" i="6" s="1"/>
  <c r="H4044" i="6" s="1"/>
  <c r="H4045" i="6" s="1"/>
  <c r="H4046" i="6" s="1"/>
  <c r="H4047" i="6" s="1"/>
  <c r="H4048" i="6" s="1"/>
  <c r="H4049" i="6" s="1"/>
  <c r="H4050" i="6" s="1"/>
  <c r="H4051" i="6" s="1"/>
  <c r="H4052" i="6" s="1"/>
  <c r="H4053" i="6" s="1"/>
  <c r="H4054" i="6" s="1"/>
  <c r="H4055" i="6" s="1"/>
  <c r="H4056" i="6" s="1"/>
  <c r="H4057" i="6" s="1"/>
  <c r="H4058" i="6" s="1"/>
  <c r="H4059" i="6" s="1"/>
  <c r="H4060" i="6" s="1"/>
  <c r="H4061" i="6" s="1"/>
  <c r="H4062" i="6" s="1"/>
  <c r="H4063" i="6" s="1"/>
  <c r="H4064" i="6" s="1"/>
  <c r="H4065" i="6" s="1"/>
  <c r="H4066" i="6" s="1"/>
  <c r="H4067" i="6" s="1"/>
  <c r="H4068" i="6" s="1"/>
  <c r="H4069" i="6" s="1"/>
  <c r="H4070" i="6" s="1"/>
  <c r="H4071" i="6" s="1"/>
  <c r="H4072" i="6" s="1"/>
  <c r="H4073" i="6" s="1"/>
  <c r="H4074" i="6" s="1"/>
  <c r="H4075" i="6" s="1"/>
  <c r="H4076" i="6" s="1"/>
  <c r="H4077" i="6" s="1"/>
  <c r="H4078" i="6" s="1"/>
  <c r="H4079" i="6" s="1"/>
  <c r="H4080" i="6" s="1"/>
  <c r="H4081" i="6" s="1"/>
  <c r="H4082" i="6" s="1"/>
  <c r="H4083" i="6" s="1"/>
  <c r="H4084" i="6" s="1"/>
  <c r="H4085" i="6" s="1"/>
  <c r="H4086" i="6" s="1"/>
  <c r="H4087" i="6" s="1"/>
  <c r="H4088" i="6" s="1"/>
  <c r="H4089" i="6" s="1"/>
  <c r="H4090" i="6" s="1"/>
  <c r="H4091" i="6" s="1"/>
  <c r="H4092" i="6" s="1"/>
  <c r="H4093" i="6" s="1"/>
  <c r="H4094" i="6" s="1"/>
  <c r="H4095" i="6" s="1"/>
  <c r="H4096" i="6" s="1"/>
  <c r="H4097" i="6" s="1"/>
  <c r="H4098" i="6" s="1"/>
  <c r="H4099" i="6" s="1"/>
  <c r="H4100" i="6" s="1"/>
  <c r="H4101" i="6" s="1"/>
  <c r="H4102" i="6" s="1"/>
  <c r="H4103" i="6" s="1"/>
  <c r="H4104" i="6" s="1"/>
  <c r="H4105" i="6" s="1"/>
  <c r="H4106" i="6" s="1"/>
  <c r="H4107" i="6" s="1"/>
  <c r="H4108" i="6" s="1"/>
  <c r="H4109" i="6" s="1"/>
  <c r="H4110" i="6" s="1"/>
  <c r="H4111" i="6" s="1"/>
  <c r="H4112" i="6" s="1"/>
  <c r="H4113" i="6" s="1"/>
  <c r="H4114" i="6" s="1"/>
  <c r="H4115" i="6" s="1"/>
  <c r="H4116" i="6" s="1"/>
  <c r="H4117" i="6" s="1"/>
  <c r="H4118" i="6" s="1"/>
  <c r="H4119" i="6" s="1"/>
  <c r="H4120" i="6" s="1"/>
  <c r="H4121" i="6" s="1"/>
  <c r="H4122" i="6" s="1"/>
  <c r="H4123" i="6" s="1"/>
  <c r="H4124" i="6" s="1"/>
  <c r="H4125" i="6" s="1"/>
  <c r="H4126" i="6" s="1"/>
  <c r="H4127" i="6" s="1"/>
  <c r="H4128" i="6" s="1"/>
  <c r="H4129" i="6" s="1"/>
  <c r="H4130" i="6" s="1"/>
  <c r="H4131" i="6" s="1"/>
  <c r="H4132" i="6" s="1"/>
  <c r="H4133" i="6" s="1"/>
  <c r="H4134" i="6" s="1"/>
  <c r="H4135" i="6" s="1"/>
  <c r="H4136" i="6" s="1"/>
  <c r="H4137" i="6" s="1"/>
  <c r="H4138" i="6" s="1"/>
  <c r="H4139" i="6" s="1"/>
  <c r="H4140" i="6" s="1"/>
  <c r="H4141" i="6" s="1"/>
  <c r="H4142" i="6" s="1"/>
  <c r="H4143" i="6" s="1"/>
  <c r="H4144" i="6" s="1"/>
  <c r="H4145" i="6" s="1"/>
  <c r="H4146" i="6" s="1"/>
  <c r="H4147" i="6" s="1"/>
  <c r="H4148" i="6" s="1"/>
  <c r="H4149" i="6" s="1"/>
  <c r="H4150" i="6" s="1"/>
  <c r="H4151" i="6" s="1"/>
  <c r="H4152" i="6" s="1"/>
  <c r="H4153" i="6" s="1"/>
  <c r="H4154" i="6" s="1"/>
  <c r="H4155" i="6" s="1"/>
  <c r="H4156" i="6" s="1"/>
  <c r="H4157" i="6" s="1"/>
  <c r="H4158" i="6" s="1"/>
  <c r="H4159" i="6" s="1"/>
  <c r="H4160" i="6" s="1"/>
  <c r="H4161" i="6" s="1"/>
  <c r="H4162" i="6" s="1"/>
  <c r="H4163" i="6" s="1"/>
  <c r="H4164" i="6" s="1"/>
  <c r="H4165" i="6" s="1"/>
  <c r="H4166" i="6" s="1"/>
  <c r="H4167" i="6" s="1"/>
  <c r="H4168" i="6" s="1"/>
  <c r="H4169" i="6" s="1"/>
  <c r="H4170" i="6" s="1"/>
  <c r="H4171" i="6" s="1"/>
  <c r="H4172" i="6" s="1"/>
  <c r="H4173" i="6" s="1"/>
  <c r="H4174" i="6" s="1"/>
  <c r="H4175" i="6" s="1"/>
  <c r="H4176" i="6" s="1"/>
  <c r="H4177" i="6" s="1"/>
  <c r="H4178" i="6" s="1"/>
  <c r="H4179" i="6" s="1"/>
  <c r="H4180" i="6" s="1"/>
  <c r="H4181" i="6" s="1"/>
  <c r="H4182" i="6" s="1"/>
  <c r="H4183" i="6" s="1"/>
  <c r="H4184" i="6" s="1"/>
  <c r="H4185" i="6" s="1"/>
  <c r="H4186" i="6" s="1"/>
  <c r="H4187" i="6" s="1"/>
  <c r="H4188" i="6" s="1"/>
  <c r="H4189" i="6" s="1"/>
  <c r="H4190" i="6" s="1"/>
  <c r="H4191" i="6" s="1"/>
  <c r="H4192" i="6" s="1"/>
  <c r="H4193" i="6" s="1"/>
  <c r="H4194" i="6" s="1"/>
  <c r="H4195" i="6" s="1"/>
  <c r="H4196" i="6" s="1"/>
  <c r="H4197" i="6" s="1"/>
  <c r="H4198" i="6" s="1"/>
  <c r="H4199" i="6" s="1"/>
  <c r="H4200" i="6" s="1"/>
  <c r="H4201" i="6" s="1"/>
  <c r="H4202" i="6" s="1"/>
  <c r="H4203" i="6" s="1"/>
  <c r="H4204" i="6" s="1"/>
  <c r="H4205" i="6" s="1"/>
  <c r="H4206" i="6" s="1"/>
  <c r="H4207" i="6" s="1"/>
  <c r="H4208" i="6" s="1"/>
  <c r="H4209" i="6" s="1"/>
  <c r="H4210" i="6" s="1"/>
  <c r="H4211" i="6" s="1"/>
  <c r="H4212" i="6" s="1"/>
  <c r="H4213" i="6" s="1"/>
  <c r="H4214" i="6" s="1"/>
  <c r="H4215" i="6" s="1"/>
  <c r="H4216" i="6" s="1"/>
  <c r="H4217" i="6" s="1"/>
  <c r="H4218" i="6" s="1"/>
  <c r="H4219" i="6" s="1"/>
  <c r="H4220" i="6" s="1"/>
  <c r="H4221" i="6" s="1"/>
  <c r="H4222" i="6" s="1"/>
  <c r="H4223" i="6" s="1"/>
  <c r="H4224" i="6" s="1"/>
  <c r="H4225" i="6" s="1"/>
  <c r="H4226" i="6" s="1"/>
  <c r="H4227" i="6" s="1"/>
  <c r="H4228" i="6" s="1"/>
  <c r="H4229" i="6" s="1"/>
  <c r="H4230" i="6" s="1"/>
  <c r="H4231" i="6" s="1"/>
  <c r="H4232" i="6" s="1"/>
  <c r="H4233" i="6" s="1"/>
  <c r="H4234" i="6" s="1"/>
  <c r="H4235" i="6" s="1"/>
  <c r="H4236" i="6" s="1"/>
  <c r="H4237" i="6" s="1"/>
  <c r="H4238" i="6" s="1"/>
  <c r="H4239" i="6" s="1"/>
  <c r="H4240" i="6" s="1"/>
  <c r="H4241" i="6" s="1"/>
  <c r="H4242" i="6" s="1"/>
  <c r="H4243" i="6" s="1"/>
  <c r="H4244" i="6" s="1"/>
  <c r="H4245" i="6" s="1"/>
  <c r="H4246" i="6" s="1"/>
  <c r="H4247" i="6" s="1"/>
  <c r="H4248" i="6" s="1"/>
  <c r="H4249" i="6" s="1"/>
  <c r="H4250" i="6" s="1"/>
  <c r="H4251" i="6" s="1"/>
  <c r="H4252" i="6" s="1"/>
  <c r="H4253" i="6" s="1"/>
  <c r="H4254" i="6" s="1"/>
  <c r="H4255" i="6" s="1"/>
  <c r="H4256" i="6" s="1"/>
  <c r="H4257" i="6" s="1"/>
  <c r="H4258" i="6" s="1"/>
  <c r="H4259" i="6" s="1"/>
  <c r="H4260" i="6" s="1"/>
  <c r="H4261" i="6" s="1"/>
  <c r="H4262" i="6" s="1"/>
  <c r="H4263" i="6" s="1"/>
  <c r="H4264" i="6" s="1"/>
  <c r="H4265" i="6" s="1"/>
  <c r="H4266" i="6" s="1"/>
  <c r="H4267" i="6" s="1"/>
  <c r="H4268" i="6" s="1"/>
  <c r="H4269" i="6" s="1"/>
  <c r="H4270" i="6" s="1"/>
  <c r="H4271" i="6" s="1"/>
  <c r="H4272" i="6" s="1"/>
  <c r="H4273" i="6" s="1"/>
  <c r="H4274" i="6" s="1"/>
  <c r="H4275" i="6" s="1"/>
  <c r="H4276" i="6" s="1"/>
  <c r="H4277" i="6" s="1"/>
  <c r="H4278" i="6" s="1"/>
  <c r="H4279" i="6" s="1"/>
  <c r="H4280" i="6" s="1"/>
  <c r="H4281" i="6" s="1"/>
  <c r="H4282" i="6" s="1"/>
  <c r="H4283" i="6" s="1"/>
  <c r="H4284" i="6" s="1"/>
  <c r="H4285" i="6" s="1"/>
  <c r="H4286" i="6" s="1"/>
  <c r="H4287" i="6" s="1"/>
  <c r="H4288" i="6" s="1"/>
  <c r="H4289" i="6" s="1"/>
  <c r="H4290" i="6" s="1"/>
  <c r="H4291" i="6" s="1"/>
  <c r="H4292" i="6" s="1"/>
  <c r="H4293" i="6" s="1"/>
  <c r="H4294" i="6" s="1"/>
  <c r="H4295" i="6" s="1"/>
  <c r="H4296" i="6" s="1"/>
  <c r="H4297" i="6" s="1"/>
  <c r="H4298" i="6" s="1"/>
  <c r="H4299" i="6" s="1"/>
  <c r="H4300" i="6" s="1"/>
  <c r="H4301" i="6" s="1"/>
  <c r="H4302" i="6" s="1"/>
  <c r="H4303" i="6" s="1"/>
  <c r="H4304" i="6" s="1"/>
  <c r="H4305" i="6" s="1"/>
  <c r="H4306" i="6" s="1"/>
  <c r="H4307" i="6" s="1"/>
  <c r="H4308" i="6" s="1"/>
  <c r="H4309" i="6" s="1"/>
  <c r="H4310" i="6" s="1"/>
  <c r="H4311" i="6" s="1"/>
  <c r="H4312" i="6" s="1"/>
  <c r="H4313" i="6" s="1"/>
  <c r="H4314" i="6" s="1"/>
  <c r="H4315" i="6" s="1"/>
  <c r="H4316" i="6" s="1"/>
  <c r="H4317" i="6" s="1"/>
  <c r="H4318" i="6" s="1"/>
  <c r="H4319" i="6" s="1"/>
  <c r="H4320" i="6" s="1"/>
  <c r="H4321" i="6" s="1"/>
  <c r="H4322" i="6" s="1"/>
  <c r="H4323" i="6" s="1"/>
  <c r="H4324" i="6" s="1"/>
  <c r="H4325" i="6" s="1"/>
  <c r="H4326" i="6" s="1"/>
  <c r="H4327" i="6" s="1"/>
  <c r="H4328" i="6" s="1"/>
  <c r="H4329" i="6" s="1"/>
  <c r="H4330" i="6" s="1"/>
  <c r="H4331" i="6" s="1"/>
  <c r="H4332" i="6" s="1"/>
  <c r="H4333" i="6" s="1"/>
  <c r="H4334" i="6" s="1"/>
  <c r="H4335" i="6" s="1"/>
  <c r="H4336" i="6" s="1"/>
  <c r="H4337" i="6" s="1"/>
  <c r="H4338" i="6" s="1"/>
  <c r="H4339" i="6" s="1"/>
  <c r="H4340" i="6" s="1"/>
  <c r="H4341" i="6" s="1"/>
  <c r="H4342" i="6" s="1"/>
  <c r="H4343" i="6" s="1"/>
  <c r="H4344" i="6" s="1"/>
  <c r="H4345" i="6" s="1"/>
  <c r="H4346" i="6" s="1"/>
  <c r="H4347" i="6" s="1"/>
  <c r="H4348" i="6" s="1"/>
  <c r="H4349" i="6" s="1"/>
  <c r="H4350" i="6" s="1"/>
  <c r="H4351" i="6" s="1"/>
  <c r="H4352" i="6" s="1"/>
  <c r="H4353" i="6" s="1"/>
  <c r="H4354" i="6" s="1"/>
  <c r="H4355" i="6" s="1"/>
  <c r="H4356" i="6" s="1"/>
  <c r="H4357" i="6" s="1"/>
  <c r="H4358" i="6" s="1"/>
  <c r="H4359" i="6" s="1"/>
  <c r="H4360" i="6" s="1"/>
  <c r="H4361" i="6" s="1"/>
  <c r="H4362" i="6" s="1"/>
  <c r="H4363" i="6" s="1"/>
  <c r="H4364" i="6" s="1"/>
  <c r="H4365" i="6" s="1"/>
  <c r="H4366" i="6" s="1"/>
  <c r="H4367" i="6" s="1"/>
  <c r="H4368" i="6" s="1"/>
  <c r="H4369" i="6" s="1"/>
  <c r="H4370" i="6" s="1"/>
  <c r="H4371" i="6" s="1"/>
  <c r="H4372" i="6" s="1"/>
  <c r="H4373" i="6" s="1"/>
  <c r="H4374" i="6" s="1"/>
  <c r="H4375" i="6" s="1"/>
  <c r="H4376" i="6" s="1"/>
  <c r="H4377" i="6" s="1"/>
  <c r="H4378" i="6" s="1"/>
  <c r="H4379" i="6" s="1"/>
  <c r="H4380" i="6" s="1"/>
  <c r="H4381" i="6" s="1"/>
  <c r="H4382" i="6" s="1"/>
  <c r="H4383" i="6" s="1"/>
  <c r="H4384" i="6" s="1"/>
  <c r="H4385" i="6" s="1"/>
  <c r="H4386" i="6" s="1"/>
  <c r="H4387" i="6" s="1"/>
  <c r="H4388" i="6" s="1"/>
  <c r="H4389" i="6" s="1"/>
  <c r="H4390" i="6" s="1"/>
  <c r="H4391" i="6" s="1"/>
  <c r="H4392" i="6" s="1"/>
  <c r="H4393" i="6" s="1"/>
  <c r="H4394" i="6" s="1"/>
  <c r="H4395" i="6" s="1"/>
  <c r="H4396" i="6" s="1"/>
  <c r="H4397" i="6" s="1"/>
  <c r="H4398" i="6" s="1"/>
  <c r="H4399" i="6" s="1"/>
  <c r="H4400" i="6" s="1"/>
  <c r="H4401" i="6" s="1"/>
  <c r="H4402" i="6" s="1"/>
  <c r="H4403" i="6" s="1"/>
  <c r="H4404" i="6" s="1"/>
  <c r="H4405" i="6" s="1"/>
  <c r="H4406" i="6" s="1"/>
  <c r="H4407" i="6" s="1"/>
  <c r="H4408" i="6" s="1"/>
  <c r="H4409" i="6" s="1"/>
  <c r="H4410" i="6" s="1"/>
  <c r="H4411" i="6" s="1"/>
  <c r="H4412" i="6" s="1"/>
  <c r="H4413" i="6" s="1"/>
  <c r="H4414" i="6" s="1"/>
  <c r="H4415" i="6" s="1"/>
  <c r="H4416" i="6" s="1"/>
  <c r="H4417" i="6" s="1"/>
  <c r="H4418" i="6" s="1"/>
  <c r="H4419" i="6" s="1"/>
  <c r="H4420" i="6" s="1"/>
  <c r="H4421" i="6" s="1"/>
  <c r="H4422" i="6" s="1"/>
  <c r="H4423" i="6" s="1"/>
  <c r="H4424" i="6" s="1"/>
  <c r="H4425" i="6" s="1"/>
  <c r="H4426" i="6" s="1"/>
  <c r="H4427" i="6" s="1"/>
  <c r="H4428" i="6" s="1"/>
  <c r="H4429" i="6" s="1"/>
  <c r="H4430" i="6" s="1"/>
  <c r="H4431" i="6" s="1"/>
  <c r="H4432" i="6" s="1"/>
  <c r="H4433" i="6" s="1"/>
  <c r="H4434" i="6" s="1"/>
  <c r="H4435" i="6" s="1"/>
  <c r="H4436" i="6" s="1"/>
  <c r="H4437" i="6" s="1"/>
  <c r="H4438" i="6" s="1"/>
  <c r="H4439" i="6" s="1"/>
  <c r="H4440" i="6" s="1"/>
  <c r="H4441" i="6" s="1"/>
  <c r="H4442" i="6" s="1"/>
  <c r="H4443" i="6" s="1"/>
  <c r="H4444" i="6" s="1"/>
  <c r="H4445" i="6" s="1"/>
  <c r="H4446" i="6" s="1"/>
  <c r="H4447" i="6" s="1"/>
  <c r="H4448" i="6" s="1"/>
  <c r="H4449" i="6" s="1"/>
  <c r="H4450" i="6" s="1"/>
  <c r="H4451" i="6" s="1"/>
  <c r="H4452" i="6" s="1"/>
  <c r="H4453" i="6" s="1"/>
  <c r="H4454" i="6" s="1"/>
  <c r="H4455" i="6" s="1"/>
  <c r="H4456" i="6" s="1"/>
  <c r="H4457" i="6" s="1"/>
  <c r="H4458" i="6" s="1"/>
  <c r="H4459" i="6" s="1"/>
  <c r="H4460" i="6" s="1"/>
  <c r="H4461" i="6" s="1"/>
  <c r="H4462" i="6" s="1"/>
  <c r="H4463" i="6" s="1"/>
  <c r="H4464" i="6" s="1"/>
  <c r="H4465" i="6" s="1"/>
  <c r="H4466" i="6" s="1"/>
  <c r="H4467" i="6" s="1"/>
  <c r="H4468" i="6" s="1"/>
  <c r="H4469" i="6" s="1"/>
  <c r="H4470" i="6" s="1"/>
  <c r="H4471" i="6" s="1"/>
  <c r="H4472" i="6" s="1"/>
  <c r="H4473" i="6" s="1"/>
  <c r="H4474" i="6" s="1"/>
  <c r="H4475" i="6" s="1"/>
  <c r="H4476" i="6" s="1"/>
  <c r="H4477" i="6" s="1"/>
  <c r="H4478" i="6" s="1"/>
  <c r="H4479" i="6" s="1"/>
  <c r="H4480" i="6" s="1"/>
  <c r="H4481" i="6" s="1"/>
  <c r="H4482" i="6" s="1"/>
  <c r="H4483" i="6" s="1"/>
  <c r="H4484" i="6" s="1"/>
  <c r="H4485" i="6" s="1"/>
  <c r="H4486" i="6" s="1"/>
  <c r="H4487" i="6" s="1"/>
  <c r="H4488" i="6" s="1"/>
  <c r="H4489" i="6" s="1"/>
  <c r="H4490" i="6" s="1"/>
  <c r="H4491" i="6" s="1"/>
  <c r="H4492" i="6" s="1"/>
  <c r="H4493" i="6" s="1"/>
  <c r="H4494" i="6" s="1"/>
  <c r="H4495" i="6" s="1"/>
  <c r="H4496" i="6" s="1"/>
  <c r="H4497" i="6" s="1"/>
  <c r="H4498" i="6" s="1"/>
  <c r="H4499" i="6" s="1"/>
  <c r="H4500" i="6" s="1"/>
  <c r="H4501" i="6" s="1"/>
  <c r="H4502" i="6" s="1"/>
  <c r="H4503" i="6" s="1"/>
  <c r="H4504" i="6" s="1"/>
  <c r="H4505" i="6" s="1"/>
  <c r="H4506" i="6" s="1"/>
  <c r="H4507" i="6" s="1"/>
  <c r="H4508" i="6" s="1"/>
  <c r="H4509" i="6" s="1"/>
  <c r="H4510" i="6" s="1"/>
  <c r="H4511" i="6" s="1"/>
  <c r="H4512" i="6" s="1"/>
  <c r="H4513" i="6" s="1"/>
  <c r="H4514" i="6" s="1"/>
  <c r="H4515" i="6" s="1"/>
  <c r="H4516" i="6" s="1"/>
  <c r="H4517" i="6" s="1"/>
  <c r="H4518" i="6" s="1"/>
  <c r="H4519" i="6" s="1"/>
  <c r="H4520" i="6" s="1"/>
  <c r="H4521" i="6" s="1"/>
  <c r="H4522" i="6" s="1"/>
  <c r="H4523" i="6" s="1"/>
  <c r="H4524" i="6" s="1"/>
  <c r="H4525" i="6" s="1"/>
  <c r="H4526" i="6" s="1"/>
  <c r="H4527" i="6" s="1"/>
  <c r="H4528" i="6" s="1"/>
  <c r="H4529" i="6" s="1"/>
  <c r="H4530" i="6" s="1"/>
  <c r="H4531" i="6" s="1"/>
  <c r="H4532" i="6" s="1"/>
  <c r="H4533" i="6" s="1"/>
  <c r="H4534" i="6" s="1"/>
  <c r="H4535" i="6" s="1"/>
  <c r="H4536" i="6" s="1"/>
  <c r="H4537" i="6" s="1"/>
  <c r="H4538" i="6" s="1"/>
  <c r="H4539" i="6" s="1"/>
  <c r="H4540" i="6" s="1"/>
  <c r="H4541" i="6" s="1"/>
  <c r="H4542" i="6" s="1"/>
  <c r="H4543" i="6" s="1"/>
  <c r="H4544" i="6" s="1"/>
  <c r="H4545" i="6" s="1"/>
  <c r="H4546" i="6" s="1"/>
  <c r="H4547" i="6" s="1"/>
  <c r="H4548" i="6" s="1"/>
  <c r="H4549" i="6" s="1"/>
  <c r="H4550" i="6" s="1"/>
  <c r="H4551" i="6" s="1"/>
  <c r="H4552" i="6" s="1"/>
  <c r="H4553" i="6" s="1"/>
  <c r="H4554" i="6" s="1"/>
  <c r="H4555" i="6" s="1"/>
  <c r="H4556" i="6" s="1"/>
  <c r="H4557" i="6" s="1"/>
  <c r="H4558" i="6" s="1"/>
  <c r="H4559" i="6" s="1"/>
  <c r="H4560" i="6" s="1"/>
  <c r="H4561" i="6" s="1"/>
  <c r="H4562" i="6" s="1"/>
  <c r="H4563" i="6" s="1"/>
  <c r="H4564" i="6" s="1"/>
  <c r="H4565" i="6" s="1"/>
  <c r="H4566" i="6" s="1"/>
  <c r="H4567" i="6" s="1"/>
  <c r="H4568" i="6" s="1"/>
  <c r="H4569" i="6" s="1"/>
  <c r="H4570" i="6" s="1"/>
  <c r="H4571" i="6" s="1"/>
  <c r="H4572" i="6" s="1"/>
  <c r="H4573" i="6" s="1"/>
  <c r="H4574" i="6" s="1"/>
  <c r="H4575" i="6" s="1"/>
  <c r="H4576" i="6" s="1"/>
  <c r="H4577" i="6" s="1"/>
  <c r="H4578" i="6" s="1"/>
  <c r="H4579" i="6" s="1"/>
  <c r="H4580" i="6" s="1"/>
  <c r="H4581" i="6" s="1"/>
  <c r="H4582" i="6" s="1"/>
  <c r="H4583" i="6" s="1"/>
  <c r="H4584" i="6" s="1"/>
  <c r="H4585" i="6" s="1"/>
  <c r="H4586" i="6" s="1"/>
  <c r="H4587" i="6" s="1"/>
  <c r="H4588" i="6" s="1"/>
  <c r="H4589" i="6" s="1"/>
  <c r="H4590" i="6" s="1"/>
  <c r="H4591" i="6" s="1"/>
  <c r="H4592" i="6" s="1"/>
  <c r="H4593" i="6" s="1"/>
  <c r="H4594" i="6" s="1"/>
  <c r="H4595" i="6" s="1"/>
  <c r="H4596" i="6" s="1"/>
  <c r="H4597" i="6" s="1"/>
  <c r="H4598" i="6" s="1"/>
  <c r="H4599" i="6" s="1"/>
  <c r="H4600" i="6" s="1"/>
  <c r="H4601" i="6" s="1"/>
  <c r="H4602" i="6" s="1"/>
  <c r="H4603" i="6" s="1"/>
  <c r="H4604" i="6" s="1"/>
  <c r="H4605" i="6" s="1"/>
  <c r="H4606" i="6" s="1"/>
  <c r="H4607" i="6" s="1"/>
  <c r="H4608" i="6" s="1"/>
  <c r="H4609" i="6" s="1"/>
  <c r="H4610" i="6" s="1"/>
  <c r="H4611" i="6" s="1"/>
  <c r="H4612" i="6" s="1"/>
  <c r="H4613" i="6" s="1"/>
  <c r="H4614" i="6" s="1"/>
  <c r="H4615" i="6" s="1"/>
  <c r="H4616" i="6" s="1"/>
  <c r="H4617" i="6" s="1"/>
  <c r="H4618" i="6" s="1"/>
  <c r="H4619" i="6" s="1"/>
  <c r="H4620" i="6" s="1"/>
  <c r="H4621" i="6" s="1"/>
  <c r="H4622" i="6" s="1"/>
  <c r="H4623" i="6" s="1"/>
  <c r="H4624" i="6" s="1"/>
  <c r="H4625" i="6" s="1"/>
  <c r="H4626" i="6" s="1"/>
  <c r="H4627" i="6" s="1"/>
  <c r="H4628" i="6" s="1"/>
  <c r="H4629" i="6" s="1"/>
  <c r="H4630" i="6" s="1"/>
  <c r="H4631" i="6" s="1"/>
  <c r="H4632" i="6" s="1"/>
  <c r="H4633" i="6" s="1"/>
  <c r="H4634" i="6" s="1"/>
  <c r="H4635" i="6" s="1"/>
  <c r="H4636" i="6" s="1"/>
  <c r="H4637" i="6" s="1"/>
  <c r="H4638" i="6" s="1"/>
  <c r="H4639" i="6" s="1"/>
  <c r="H4640" i="6" s="1"/>
  <c r="H4641" i="6" s="1"/>
  <c r="H4642" i="6" s="1"/>
  <c r="H4643" i="6" s="1"/>
  <c r="H4644" i="6" s="1"/>
  <c r="H4645" i="6" s="1"/>
  <c r="H4646" i="6" s="1"/>
  <c r="H4647" i="6" s="1"/>
  <c r="H4648" i="6" s="1"/>
  <c r="H4649" i="6" s="1"/>
  <c r="H4650" i="6" s="1"/>
  <c r="H4651" i="6" s="1"/>
  <c r="H4652" i="6" s="1"/>
  <c r="H4653" i="6" s="1"/>
  <c r="H4654" i="6" s="1"/>
  <c r="H4655" i="6" s="1"/>
  <c r="H4656" i="6" s="1"/>
  <c r="H4657" i="6" s="1"/>
  <c r="H4658" i="6" s="1"/>
  <c r="H4659" i="6" s="1"/>
  <c r="H4660" i="6" s="1"/>
  <c r="H4661" i="6" s="1"/>
  <c r="H4662" i="6" s="1"/>
  <c r="H4663" i="6" s="1"/>
  <c r="H4664" i="6" s="1"/>
  <c r="H4665" i="6" s="1"/>
  <c r="H4666" i="6" s="1"/>
  <c r="H4667" i="6" s="1"/>
  <c r="H4668" i="6" s="1"/>
  <c r="H4669" i="6" s="1"/>
  <c r="H4670" i="6" s="1"/>
  <c r="H4671" i="6" s="1"/>
  <c r="H4672" i="6" s="1"/>
  <c r="H4673" i="6" s="1"/>
  <c r="H4674" i="6" s="1"/>
  <c r="H4675" i="6" s="1"/>
  <c r="H4676" i="6" s="1"/>
  <c r="H4677" i="6" s="1"/>
  <c r="H4678" i="6" s="1"/>
  <c r="H4679" i="6" s="1"/>
  <c r="H4680" i="6" s="1"/>
  <c r="H4681" i="6" s="1"/>
  <c r="H4682" i="6" s="1"/>
  <c r="H4683" i="6" s="1"/>
  <c r="H4684" i="6" s="1"/>
  <c r="H4685" i="6" s="1"/>
  <c r="H4686" i="6" s="1"/>
  <c r="H4687" i="6" s="1"/>
  <c r="H4688" i="6" s="1"/>
  <c r="H4689" i="6" s="1"/>
  <c r="H4690" i="6" s="1"/>
  <c r="H4691" i="6" s="1"/>
  <c r="H4692" i="6" s="1"/>
  <c r="H4693" i="6" s="1"/>
  <c r="H4694" i="6" s="1"/>
  <c r="H4695" i="6" s="1"/>
  <c r="H4696" i="6" s="1"/>
  <c r="H4697" i="6" s="1"/>
  <c r="H4698" i="6" s="1"/>
  <c r="H4699" i="6" s="1"/>
  <c r="H4700" i="6" s="1"/>
  <c r="H4701" i="6" s="1"/>
  <c r="H4702" i="6" s="1"/>
  <c r="H4703" i="6" s="1"/>
  <c r="H4704" i="6" s="1"/>
  <c r="H4705" i="6" s="1"/>
  <c r="H4706" i="6" s="1"/>
  <c r="H4707" i="6" s="1"/>
  <c r="H4708" i="6" s="1"/>
  <c r="H4709" i="6" s="1"/>
  <c r="H4710" i="6" s="1"/>
  <c r="H4711" i="6" s="1"/>
  <c r="H4712" i="6" s="1"/>
  <c r="H4713" i="6" s="1"/>
  <c r="H4714" i="6" s="1"/>
  <c r="H4715" i="6" s="1"/>
  <c r="H4716" i="6" s="1"/>
  <c r="H4717" i="6" s="1"/>
  <c r="H4718" i="6" s="1"/>
  <c r="H4719" i="6" s="1"/>
  <c r="H4720" i="6" s="1"/>
  <c r="H4721" i="6" s="1"/>
  <c r="H4722" i="6" s="1"/>
  <c r="H4723" i="6" s="1"/>
  <c r="H4724" i="6" s="1"/>
  <c r="H4725" i="6" s="1"/>
  <c r="H4726" i="6" s="1"/>
  <c r="H4727" i="6" s="1"/>
  <c r="H4728" i="6" s="1"/>
  <c r="H4729" i="6" s="1"/>
  <c r="H4730" i="6" s="1"/>
  <c r="H4731" i="6" s="1"/>
  <c r="H4732" i="6" s="1"/>
  <c r="H4733" i="6" s="1"/>
  <c r="H4734" i="6" s="1"/>
  <c r="H4735" i="6" s="1"/>
  <c r="H4736" i="6" s="1"/>
  <c r="H4737" i="6" s="1"/>
  <c r="H4738" i="6" s="1"/>
  <c r="H4739" i="6" s="1"/>
  <c r="H4740" i="6" s="1"/>
  <c r="H4741" i="6" s="1"/>
  <c r="H4742" i="6" s="1"/>
  <c r="H4743" i="6" s="1"/>
  <c r="H4744" i="6" s="1"/>
  <c r="H4745" i="6" s="1"/>
  <c r="H4746" i="6" s="1"/>
  <c r="H4747" i="6" s="1"/>
  <c r="H4748" i="6" s="1"/>
  <c r="H4749" i="6" s="1"/>
  <c r="H4750" i="6" s="1"/>
  <c r="H4751" i="6" s="1"/>
  <c r="H4752" i="6" s="1"/>
  <c r="H4753" i="6" s="1"/>
  <c r="H4754" i="6" s="1"/>
  <c r="H4755" i="6" s="1"/>
  <c r="H4756" i="6" s="1"/>
  <c r="H4757" i="6" s="1"/>
  <c r="H4758" i="6" s="1"/>
  <c r="H4759" i="6" s="1"/>
  <c r="H4760" i="6" s="1"/>
  <c r="H4761" i="6" s="1"/>
  <c r="H4762" i="6" s="1"/>
  <c r="H4763" i="6" s="1"/>
  <c r="H4764" i="6" s="1"/>
  <c r="H4765" i="6" s="1"/>
  <c r="H4766" i="6" s="1"/>
  <c r="H4767" i="6" s="1"/>
  <c r="H4768" i="6" s="1"/>
  <c r="H4769" i="6" s="1"/>
  <c r="H4770" i="6" s="1"/>
  <c r="H4771" i="6" s="1"/>
  <c r="H4772" i="6" s="1"/>
  <c r="H4773" i="6" s="1"/>
  <c r="H4774" i="6" s="1"/>
  <c r="H4775" i="6" s="1"/>
  <c r="H4776" i="6" s="1"/>
  <c r="H4777" i="6" s="1"/>
  <c r="H4778" i="6" s="1"/>
  <c r="H4779" i="6" s="1"/>
  <c r="H4780" i="6" s="1"/>
  <c r="H4781" i="6" s="1"/>
  <c r="H4782" i="6" s="1"/>
  <c r="H4783" i="6" s="1"/>
  <c r="H4784" i="6" s="1"/>
  <c r="H4785" i="6" s="1"/>
  <c r="H4786" i="6" s="1"/>
  <c r="H4787" i="6" s="1"/>
  <c r="H4788" i="6" s="1"/>
  <c r="H4789" i="6" s="1"/>
  <c r="H4790" i="6" s="1"/>
  <c r="H4791" i="6" s="1"/>
  <c r="H4792" i="6" s="1"/>
  <c r="H4793" i="6" s="1"/>
  <c r="H4794" i="6" s="1"/>
  <c r="H4795" i="6" s="1"/>
  <c r="H4796" i="6" s="1"/>
  <c r="H4797" i="6" s="1"/>
  <c r="H4798" i="6" s="1"/>
  <c r="H4799" i="6" s="1"/>
  <c r="H4800" i="6" s="1"/>
  <c r="H4801" i="6" s="1"/>
  <c r="H4802" i="6" s="1"/>
  <c r="H4803" i="6" s="1"/>
  <c r="H4804" i="6" s="1"/>
  <c r="H4805" i="6" s="1"/>
  <c r="H4806" i="6" s="1"/>
  <c r="H4807" i="6" s="1"/>
  <c r="H4808" i="6" s="1"/>
  <c r="H4809" i="6" s="1"/>
  <c r="H4810" i="6" s="1"/>
  <c r="H4811" i="6" s="1"/>
  <c r="H4812" i="6" s="1"/>
  <c r="H4813" i="6" s="1"/>
  <c r="H4814" i="6" s="1"/>
  <c r="H4815" i="6" s="1"/>
  <c r="H4816" i="6" s="1"/>
  <c r="H4817" i="6" s="1"/>
  <c r="H4818" i="6" s="1"/>
  <c r="H4819" i="6" s="1"/>
  <c r="H4820" i="6" s="1"/>
  <c r="H4821" i="6" s="1"/>
  <c r="H4822" i="6" s="1"/>
  <c r="H4823" i="6" s="1"/>
  <c r="H4824" i="6" s="1"/>
  <c r="H4825" i="6" s="1"/>
  <c r="H4826" i="6" s="1"/>
  <c r="H4827" i="6" s="1"/>
  <c r="H4828" i="6" s="1"/>
  <c r="H4829" i="6" s="1"/>
  <c r="H4830" i="6" s="1"/>
  <c r="H4831" i="6" s="1"/>
  <c r="H4832" i="6" s="1"/>
  <c r="H4833" i="6" s="1"/>
  <c r="H4834" i="6" s="1"/>
  <c r="H4835" i="6" s="1"/>
  <c r="H4836" i="6" s="1"/>
  <c r="H4837" i="6" s="1"/>
  <c r="H4838" i="6" s="1"/>
  <c r="H4839" i="6" s="1"/>
  <c r="H4840" i="6" s="1"/>
  <c r="H4841" i="6" s="1"/>
  <c r="H4842" i="6" s="1"/>
  <c r="H4843" i="6" s="1"/>
  <c r="H4844" i="6" s="1"/>
  <c r="H4845" i="6" s="1"/>
  <c r="H4846" i="6" s="1"/>
  <c r="H4847" i="6" s="1"/>
  <c r="H4848" i="6" s="1"/>
  <c r="H4849" i="6" s="1"/>
  <c r="H4850" i="6" s="1"/>
  <c r="H4851" i="6" s="1"/>
  <c r="H4852" i="6" s="1"/>
  <c r="H4853" i="6" s="1"/>
  <c r="H4854" i="6" s="1"/>
  <c r="H4855" i="6" s="1"/>
  <c r="H4856" i="6" s="1"/>
  <c r="H4857" i="6" s="1"/>
  <c r="H4858" i="6" s="1"/>
  <c r="H4859" i="6" s="1"/>
  <c r="H4860" i="6" s="1"/>
  <c r="H4861" i="6" s="1"/>
  <c r="H4862" i="6" s="1"/>
  <c r="H4863" i="6" s="1"/>
  <c r="H4864" i="6" s="1"/>
  <c r="H4865" i="6" s="1"/>
  <c r="H4866" i="6" s="1"/>
  <c r="H4867" i="6" s="1"/>
  <c r="H4868" i="6" s="1"/>
  <c r="H4869" i="6" s="1"/>
  <c r="H4870" i="6" s="1"/>
  <c r="H4871" i="6" s="1"/>
  <c r="H4872" i="6" s="1"/>
  <c r="H4873" i="6" s="1"/>
  <c r="H4874" i="6" s="1"/>
  <c r="H4875" i="6" s="1"/>
  <c r="H4876" i="6" s="1"/>
  <c r="H4877" i="6" s="1"/>
  <c r="H4878" i="6" s="1"/>
  <c r="H4879" i="6" s="1"/>
  <c r="H4880" i="6" s="1"/>
  <c r="H4881" i="6" s="1"/>
  <c r="H4882" i="6" s="1"/>
  <c r="H4883" i="6" s="1"/>
  <c r="H4884" i="6" s="1"/>
  <c r="H4885" i="6" s="1"/>
  <c r="H4886" i="6" s="1"/>
  <c r="H4887" i="6" s="1"/>
  <c r="H4888" i="6" s="1"/>
  <c r="H4889" i="6" s="1"/>
  <c r="H4890" i="6" s="1"/>
  <c r="H4891" i="6" s="1"/>
  <c r="H4892" i="6" s="1"/>
  <c r="H4893" i="6" s="1"/>
  <c r="H4894" i="6" s="1"/>
  <c r="H4895" i="6" s="1"/>
  <c r="H4896" i="6" s="1"/>
  <c r="H4897" i="6" s="1"/>
  <c r="H4898" i="6" s="1"/>
  <c r="H4899" i="6" s="1"/>
  <c r="H4900" i="6" s="1"/>
  <c r="H4901" i="6" s="1"/>
  <c r="H4902" i="6" s="1"/>
  <c r="H4903" i="6" s="1"/>
  <c r="H4904" i="6" s="1"/>
  <c r="H4905" i="6" s="1"/>
  <c r="H4906" i="6" s="1"/>
  <c r="H4907" i="6" s="1"/>
  <c r="H4908" i="6" s="1"/>
  <c r="H4909" i="6" s="1"/>
  <c r="H4910" i="6" s="1"/>
  <c r="H4911" i="6" s="1"/>
  <c r="H4912" i="6" s="1"/>
  <c r="H4913" i="6" s="1"/>
  <c r="H4914" i="6" s="1"/>
  <c r="H4915" i="6" s="1"/>
  <c r="H4916" i="6" s="1"/>
  <c r="H4917" i="6" s="1"/>
  <c r="H4918" i="6" s="1"/>
  <c r="H4919" i="6" s="1"/>
  <c r="H4920" i="6" s="1"/>
  <c r="H4921" i="6" s="1"/>
  <c r="H4922" i="6" s="1"/>
  <c r="H4923" i="6" s="1"/>
  <c r="H4924" i="6" s="1"/>
  <c r="H4925" i="6" s="1"/>
  <c r="H4926" i="6" s="1"/>
  <c r="H4927" i="6" s="1"/>
  <c r="H4928" i="6" s="1"/>
  <c r="H4929" i="6" s="1"/>
  <c r="H4930" i="6" s="1"/>
  <c r="H4931" i="6" s="1"/>
  <c r="H4932" i="6" s="1"/>
  <c r="H4933" i="6" s="1"/>
  <c r="H4934" i="6" s="1"/>
  <c r="H4935" i="6" s="1"/>
  <c r="H4936" i="6" s="1"/>
  <c r="H4937" i="6" s="1"/>
  <c r="H4938" i="6" s="1"/>
  <c r="H4939" i="6" s="1"/>
  <c r="H4940" i="6" s="1"/>
  <c r="H4941" i="6" s="1"/>
  <c r="H4942" i="6" s="1"/>
  <c r="H4943" i="6" s="1"/>
  <c r="H4944" i="6" s="1"/>
  <c r="H4945" i="6" s="1"/>
  <c r="H4946" i="6" s="1"/>
  <c r="H4947" i="6" s="1"/>
  <c r="H4948" i="6" s="1"/>
  <c r="H4949" i="6" s="1"/>
  <c r="H4950" i="6" s="1"/>
  <c r="H4951" i="6" s="1"/>
  <c r="H4952" i="6" s="1"/>
  <c r="H4953" i="6" s="1"/>
  <c r="H4954" i="6" s="1"/>
  <c r="H4955" i="6" s="1"/>
  <c r="H4956" i="6" s="1"/>
  <c r="H4957" i="6" s="1"/>
  <c r="H4958" i="6" s="1"/>
  <c r="H4959" i="6" s="1"/>
  <c r="H4960" i="6" s="1"/>
  <c r="H4961" i="6" s="1"/>
  <c r="H4962" i="6" s="1"/>
  <c r="H4963" i="6" s="1"/>
  <c r="H4964" i="6" s="1"/>
  <c r="H4965" i="6" s="1"/>
  <c r="H4966" i="6" s="1"/>
  <c r="H4967" i="6" s="1"/>
  <c r="H4968" i="6" s="1"/>
  <c r="H4969" i="6" s="1"/>
  <c r="H4970" i="6" s="1"/>
  <c r="H4971" i="6" s="1"/>
  <c r="H4972" i="6" s="1"/>
  <c r="H4973" i="6" s="1"/>
  <c r="H4974" i="6" s="1"/>
  <c r="H4975" i="6" s="1"/>
  <c r="H4976" i="6" s="1"/>
  <c r="H4977" i="6" s="1"/>
  <c r="H4978" i="6" s="1"/>
  <c r="H4979" i="6" s="1"/>
  <c r="H4980" i="6" s="1"/>
  <c r="H4981" i="6" s="1"/>
  <c r="H4982" i="6" s="1"/>
  <c r="H4983" i="6" s="1"/>
  <c r="H4984" i="6" s="1"/>
  <c r="H4985" i="6" s="1"/>
  <c r="H4986" i="6" s="1"/>
  <c r="H4987" i="6" s="1"/>
  <c r="H4988" i="6" s="1"/>
  <c r="H4989" i="6" s="1"/>
  <c r="H4990" i="6" s="1"/>
  <c r="H4991" i="6" s="1"/>
  <c r="H4992" i="6" s="1"/>
  <c r="H4993" i="6" s="1"/>
  <c r="H4994" i="6" s="1"/>
  <c r="H4995" i="6" s="1"/>
  <c r="H4996" i="6" s="1"/>
  <c r="H4997" i="6" s="1"/>
  <c r="H4998" i="6" s="1"/>
  <c r="H4999" i="6" s="1"/>
  <c r="H5000" i="6" s="1"/>
  <c r="H5001" i="6" s="1"/>
  <c r="H5002" i="6" s="1"/>
  <c r="H5003" i="6" s="1"/>
  <c r="H5004" i="6" s="1"/>
  <c r="H5005" i="6" s="1"/>
  <c r="H5006" i="6" s="1"/>
  <c r="H5007" i="6" s="1"/>
  <c r="H5008" i="6" s="1"/>
  <c r="H5009" i="6" s="1"/>
  <c r="H5010" i="6" s="1"/>
  <c r="H5011" i="6" s="1"/>
  <c r="H5012" i="6" s="1"/>
  <c r="H5013" i="6" s="1"/>
  <c r="H5014" i="6" s="1"/>
  <c r="H5015" i="6" s="1"/>
  <c r="H5016" i="6" s="1"/>
  <c r="H5017" i="6" s="1"/>
  <c r="H5018" i="6" s="1"/>
  <c r="H5019" i="6" s="1"/>
  <c r="H5020" i="6" s="1"/>
  <c r="H5021" i="6" s="1"/>
  <c r="H5022" i="6" s="1"/>
  <c r="H5023" i="6" s="1"/>
  <c r="H5024" i="6" s="1"/>
  <c r="H5025" i="6" s="1"/>
  <c r="H5026" i="6" s="1"/>
  <c r="H5027" i="6" s="1"/>
  <c r="H5028" i="6" s="1"/>
  <c r="H5029" i="6" s="1"/>
  <c r="H5030" i="6" s="1"/>
  <c r="H5031" i="6" s="1"/>
  <c r="H5032" i="6" s="1"/>
  <c r="H5033" i="6" s="1"/>
  <c r="H5034" i="6" s="1"/>
  <c r="H5035" i="6" s="1"/>
  <c r="H5036" i="6" s="1"/>
  <c r="H5037" i="6" s="1"/>
  <c r="H5038" i="6" s="1"/>
  <c r="H5039" i="6" s="1"/>
  <c r="H5040" i="6" s="1"/>
  <c r="H5041" i="6" s="1"/>
  <c r="H5042" i="6" s="1"/>
  <c r="H5043" i="6" s="1"/>
  <c r="H5044" i="6" s="1"/>
  <c r="H5045" i="6" s="1"/>
  <c r="H5046" i="6" s="1"/>
  <c r="H5047" i="6" s="1"/>
  <c r="H5048" i="6" s="1"/>
  <c r="H5049" i="6" s="1"/>
  <c r="H5050" i="6" s="1"/>
  <c r="H5051" i="6" s="1"/>
  <c r="H5052" i="6" s="1"/>
  <c r="H5053" i="6" s="1"/>
  <c r="H5054" i="6" s="1"/>
  <c r="H5055" i="6" s="1"/>
  <c r="H5056" i="6" s="1"/>
  <c r="H5057" i="6" s="1"/>
  <c r="H5058" i="6" s="1"/>
  <c r="H5059" i="6" s="1"/>
  <c r="H5060" i="6" s="1"/>
  <c r="H5061" i="6" s="1"/>
  <c r="H5062" i="6" s="1"/>
  <c r="H5063" i="6" s="1"/>
  <c r="H5064" i="6" s="1"/>
  <c r="H5065" i="6" s="1"/>
  <c r="H5066" i="6" s="1"/>
  <c r="H5067" i="6" s="1"/>
  <c r="H5068" i="6" s="1"/>
  <c r="H5069" i="6" s="1"/>
  <c r="H5070" i="6" s="1"/>
  <c r="H5071" i="6" s="1"/>
  <c r="H5072" i="6" s="1"/>
  <c r="H5073" i="6" s="1"/>
  <c r="H5074" i="6" s="1"/>
  <c r="H5075" i="6" s="1"/>
  <c r="H5076" i="6" s="1"/>
  <c r="H5077" i="6" s="1"/>
  <c r="H5078" i="6" s="1"/>
  <c r="H5079" i="6" s="1"/>
  <c r="H5080" i="6" s="1"/>
  <c r="H5081" i="6" s="1"/>
  <c r="H5082" i="6" s="1"/>
  <c r="H5083" i="6" s="1"/>
  <c r="H5084" i="6" s="1"/>
  <c r="H5085" i="6" s="1"/>
  <c r="H5086" i="6" s="1"/>
  <c r="H5087" i="6" s="1"/>
  <c r="H5088" i="6" s="1"/>
  <c r="H5089" i="6" s="1"/>
  <c r="H5090" i="6" s="1"/>
  <c r="H5091" i="6" s="1"/>
  <c r="H5092" i="6" s="1"/>
  <c r="H5093" i="6" s="1"/>
  <c r="H5094" i="6" s="1"/>
  <c r="H5095" i="6" s="1"/>
  <c r="H5096" i="6" s="1"/>
  <c r="H5097" i="6" s="1"/>
  <c r="H5098" i="6" s="1"/>
  <c r="H5099" i="6" s="1"/>
  <c r="H5100" i="6" s="1"/>
  <c r="H5101" i="6" s="1"/>
  <c r="H5102" i="6" s="1"/>
  <c r="H5103" i="6" s="1"/>
  <c r="H5104" i="6" s="1"/>
  <c r="H5105" i="6" s="1"/>
  <c r="H5106" i="6" s="1"/>
  <c r="H5107" i="6" s="1"/>
  <c r="H5108" i="6" s="1"/>
  <c r="H5109" i="6" s="1"/>
  <c r="H5110" i="6" s="1"/>
  <c r="H5111" i="6" s="1"/>
  <c r="H5112" i="6" s="1"/>
  <c r="H5113" i="6" s="1"/>
  <c r="H5114" i="6" s="1"/>
  <c r="H5115" i="6" s="1"/>
  <c r="H5116" i="6" s="1"/>
  <c r="H5117" i="6" s="1"/>
  <c r="H5118" i="6" s="1"/>
  <c r="H5119" i="6" s="1"/>
  <c r="H5120" i="6" s="1"/>
  <c r="H5121" i="6" s="1"/>
  <c r="H5122" i="6" s="1"/>
  <c r="H5123" i="6" s="1"/>
  <c r="H5124" i="6" s="1"/>
  <c r="H5125" i="6" s="1"/>
  <c r="H5126" i="6" s="1"/>
  <c r="H5127" i="6" s="1"/>
  <c r="H5128" i="6" s="1"/>
  <c r="H5129" i="6" s="1"/>
  <c r="H5130" i="6" s="1"/>
  <c r="H5131" i="6" s="1"/>
  <c r="H5132" i="6" s="1"/>
  <c r="H5133" i="6" s="1"/>
  <c r="H5134" i="6" s="1"/>
  <c r="H5135" i="6" s="1"/>
  <c r="H5136" i="6" s="1"/>
  <c r="H5137" i="6" s="1"/>
  <c r="H5138" i="6" s="1"/>
  <c r="H5139" i="6" s="1"/>
  <c r="H5140" i="6" s="1"/>
  <c r="H5141" i="6" s="1"/>
  <c r="H5142" i="6" s="1"/>
  <c r="H5143" i="6" s="1"/>
  <c r="H5144" i="6" s="1"/>
  <c r="H5145" i="6" s="1"/>
  <c r="H5146" i="6" s="1"/>
  <c r="H5147" i="6" s="1"/>
  <c r="H5148" i="6" s="1"/>
  <c r="H5149" i="6" s="1"/>
  <c r="H5150" i="6" s="1"/>
  <c r="H5151" i="6" s="1"/>
  <c r="H5152" i="6" s="1"/>
  <c r="H5153" i="6" s="1"/>
  <c r="H5154" i="6" s="1"/>
  <c r="H5155" i="6" s="1"/>
  <c r="H5156" i="6" s="1"/>
  <c r="H5157" i="6" s="1"/>
  <c r="H5158" i="6" s="1"/>
  <c r="H5159" i="6" s="1"/>
  <c r="H5160" i="6" s="1"/>
  <c r="H5161" i="6" s="1"/>
  <c r="H5162" i="6" s="1"/>
  <c r="H5163" i="6" s="1"/>
  <c r="H5164" i="6" s="1"/>
  <c r="H5165" i="6" s="1"/>
  <c r="H5166" i="6" s="1"/>
  <c r="H5167" i="6" s="1"/>
  <c r="H5168" i="6" s="1"/>
  <c r="H5169" i="6" s="1"/>
  <c r="H5170" i="6" s="1"/>
  <c r="H5171" i="6" s="1"/>
  <c r="H5172" i="6" s="1"/>
  <c r="H5173" i="6" s="1"/>
  <c r="H5174" i="6" s="1"/>
  <c r="H5175" i="6" s="1"/>
  <c r="H5176" i="6" s="1"/>
  <c r="H5177" i="6" s="1"/>
  <c r="H5178" i="6" s="1"/>
  <c r="H5179" i="6" s="1"/>
  <c r="H5180" i="6" s="1"/>
  <c r="H5181" i="6" s="1"/>
  <c r="H5182" i="6" s="1"/>
  <c r="H5183" i="6" s="1"/>
  <c r="H5184" i="6" s="1"/>
  <c r="H5185" i="6" s="1"/>
  <c r="H5186" i="6" s="1"/>
  <c r="H5187" i="6" s="1"/>
  <c r="H5188" i="6" s="1"/>
  <c r="H5189" i="6" s="1"/>
  <c r="H5190" i="6" s="1"/>
  <c r="H5191" i="6" s="1"/>
  <c r="H5192" i="6" s="1"/>
  <c r="H5193" i="6" s="1"/>
  <c r="H5194" i="6" s="1"/>
  <c r="H5195" i="6" s="1"/>
  <c r="H5196" i="6" s="1"/>
  <c r="H5197" i="6" s="1"/>
  <c r="H5198" i="6" s="1"/>
  <c r="H5199" i="6" s="1"/>
  <c r="H5200" i="6" s="1"/>
  <c r="H5201" i="6" s="1"/>
  <c r="H5202" i="6" s="1"/>
  <c r="H5203" i="6" s="1"/>
  <c r="H5204" i="6" s="1"/>
  <c r="H5205" i="6" s="1"/>
  <c r="H5206" i="6" s="1"/>
  <c r="H5207" i="6" s="1"/>
  <c r="H5208" i="6" s="1"/>
  <c r="H5209" i="6" s="1"/>
  <c r="H5210" i="6" s="1"/>
  <c r="H5211" i="6" s="1"/>
  <c r="H5212" i="6" s="1"/>
  <c r="H5213" i="6" s="1"/>
  <c r="H5214" i="6" s="1"/>
  <c r="H5215" i="6" s="1"/>
  <c r="H5216" i="6" s="1"/>
  <c r="H5217" i="6" s="1"/>
  <c r="H5218" i="6" s="1"/>
  <c r="H5219" i="6" s="1"/>
  <c r="H5220" i="6" s="1"/>
  <c r="H5221" i="6" s="1"/>
  <c r="H5222" i="6" s="1"/>
  <c r="H5223" i="6" s="1"/>
  <c r="H5224" i="6" s="1"/>
  <c r="H5225" i="6" s="1"/>
  <c r="H5226" i="6" s="1"/>
  <c r="H5227" i="6" s="1"/>
  <c r="H5228" i="6" s="1"/>
  <c r="H5229" i="6" s="1"/>
  <c r="H5230" i="6" s="1"/>
  <c r="H5231" i="6" s="1"/>
  <c r="H5232" i="6" s="1"/>
  <c r="H5233" i="6" s="1"/>
  <c r="H5234" i="6" s="1"/>
  <c r="H5235" i="6" s="1"/>
  <c r="H5236" i="6" s="1"/>
  <c r="H5237" i="6" s="1"/>
  <c r="H5238" i="6" s="1"/>
  <c r="H5239" i="6" s="1"/>
  <c r="H5240" i="6" s="1"/>
  <c r="H5241" i="6" s="1"/>
  <c r="H5242" i="6" s="1"/>
  <c r="H5243" i="6" s="1"/>
  <c r="H5244" i="6" s="1"/>
  <c r="H5245" i="6" s="1"/>
  <c r="H5246" i="6" s="1"/>
  <c r="H5247" i="6" s="1"/>
  <c r="H5248" i="6" s="1"/>
  <c r="H5249" i="6" s="1"/>
  <c r="H5250" i="6" s="1"/>
  <c r="H5251" i="6" s="1"/>
  <c r="H5252" i="6" s="1"/>
  <c r="H5253" i="6" s="1"/>
  <c r="H5254" i="6" s="1"/>
  <c r="H5255" i="6" s="1"/>
  <c r="H5256" i="6" s="1"/>
  <c r="H5257" i="6" s="1"/>
  <c r="H5258" i="6" s="1"/>
  <c r="H5259" i="6" s="1"/>
  <c r="H5260" i="6" s="1"/>
  <c r="H5261" i="6" s="1"/>
  <c r="H5262" i="6" s="1"/>
  <c r="H5263" i="6" s="1"/>
  <c r="H5264" i="6" s="1"/>
  <c r="H5265" i="6" s="1"/>
  <c r="H5266" i="6" s="1"/>
  <c r="H5267" i="6" s="1"/>
  <c r="H5268" i="6" s="1"/>
  <c r="H5269" i="6" s="1"/>
  <c r="H5270" i="6" s="1"/>
  <c r="H5271" i="6" s="1"/>
  <c r="H5272" i="6" s="1"/>
  <c r="H5273" i="6" s="1"/>
  <c r="H5274" i="6" s="1"/>
  <c r="H5275" i="6" s="1"/>
  <c r="H5276" i="6" s="1"/>
  <c r="H5277" i="6" s="1"/>
  <c r="H5278" i="6" s="1"/>
  <c r="H5279" i="6" s="1"/>
  <c r="H5280" i="6" s="1"/>
  <c r="H5281" i="6" s="1"/>
  <c r="H5282" i="6" s="1"/>
  <c r="H5283" i="6" s="1"/>
  <c r="H5284" i="6" s="1"/>
  <c r="H5285" i="6" s="1"/>
  <c r="H5286" i="6" s="1"/>
  <c r="H5287" i="6" s="1"/>
  <c r="H5288" i="6" s="1"/>
  <c r="H5289" i="6" s="1"/>
  <c r="H5290" i="6" s="1"/>
  <c r="H5291" i="6" s="1"/>
  <c r="H5292" i="6" s="1"/>
  <c r="H5293" i="6" s="1"/>
  <c r="H5294" i="6" s="1"/>
  <c r="H5295" i="6" s="1"/>
  <c r="H5296" i="6" s="1"/>
  <c r="H5297" i="6" s="1"/>
  <c r="H5298" i="6" s="1"/>
  <c r="H5299" i="6" s="1"/>
  <c r="H5300" i="6" s="1"/>
  <c r="H5301" i="6" s="1"/>
  <c r="H5302" i="6" s="1"/>
  <c r="H5303" i="6" s="1"/>
  <c r="H5304" i="6" s="1"/>
  <c r="H5305" i="6" s="1"/>
  <c r="H5306" i="6" s="1"/>
  <c r="H5307" i="6" s="1"/>
  <c r="H5308" i="6" s="1"/>
  <c r="H5309" i="6" s="1"/>
  <c r="H5310" i="6" s="1"/>
  <c r="H5311" i="6" s="1"/>
  <c r="H5312" i="6" s="1"/>
  <c r="H5313" i="6" s="1"/>
  <c r="H5314" i="6" s="1"/>
  <c r="H5315" i="6" s="1"/>
  <c r="H5316" i="6" s="1"/>
  <c r="H5317" i="6" s="1"/>
  <c r="H5318" i="6" s="1"/>
  <c r="H5319" i="6" s="1"/>
  <c r="H5320" i="6" s="1"/>
  <c r="H5321" i="6" s="1"/>
  <c r="H5322" i="6" s="1"/>
  <c r="H5323" i="6" s="1"/>
  <c r="H5324" i="6" s="1"/>
  <c r="H5325" i="6" s="1"/>
  <c r="H5326" i="6" s="1"/>
  <c r="H5327" i="6" s="1"/>
  <c r="H5328" i="6" s="1"/>
  <c r="H5329" i="6" s="1"/>
  <c r="H5330" i="6" s="1"/>
  <c r="H5331" i="6" s="1"/>
  <c r="H5332" i="6" s="1"/>
  <c r="H5333" i="6" s="1"/>
  <c r="H5334" i="6" s="1"/>
  <c r="H5335" i="6" s="1"/>
  <c r="H5336" i="6" s="1"/>
  <c r="H5337" i="6" s="1"/>
  <c r="H5338" i="6" s="1"/>
  <c r="H5339" i="6" s="1"/>
  <c r="H5340" i="6" s="1"/>
  <c r="H5341" i="6" s="1"/>
  <c r="H5342" i="6" s="1"/>
  <c r="H5343" i="6" s="1"/>
  <c r="H5344" i="6" s="1"/>
  <c r="H5345" i="6" s="1"/>
  <c r="H5346" i="6" s="1"/>
  <c r="H5347" i="6" s="1"/>
  <c r="H5348" i="6" s="1"/>
  <c r="H5349" i="6" s="1"/>
  <c r="H5350" i="6" s="1"/>
  <c r="H5351" i="6" s="1"/>
  <c r="H5352" i="6" s="1"/>
  <c r="H5353" i="6" s="1"/>
  <c r="H5354" i="6" s="1"/>
  <c r="H5355" i="6" s="1"/>
  <c r="H5356" i="6" s="1"/>
  <c r="H5357" i="6" s="1"/>
  <c r="H5358" i="6" s="1"/>
  <c r="H5359" i="6" s="1"/>
  <c r="H5360" i="6" s="1"/>
  <c r="H5361" i="6" s="1"/>
  <c r="H5362" i="6" s="1"/>
  <c r="H5363" i="6" s="1"/>
  <c r="H5364" i="6" s="1"/>
  <c r="H5365" i="6" s="1"/>
  <c r="H5366" i="6" s="1"/>
  <c r="H5367" i="6" s="1"/>
  <c r="H5368" i="6" s="1"/>
  <c r="H5369" i="6" s="1"/>
  <c r="H5370" i="6" s="1"/>
  <c r="H5371" i="6" s="1"/>
  <c r="H5372" i="6" s="1"/>
  <c r="H5373" i="6" s="1"/>
  <c r="H5374" i="6" s="1"/>
  <c r="H5375" i="6" s="1"/>
  <c r="H5376" i="6" s="1"/>
  <c r="H5377" i="6" s="1"/>
  <c r="H5378" i="6" s="1"/>
  <c r="H5379" i="6" s="1"/>
  <c r="H5380" i="6" s="1"/>
  <c r="H5381" i="6" s="1"/>
  <c r="H5382" i="6" s="1"/>
  <c r="H5383" i="6" s="1"/>
  <c r="H5384" i="6" s="1"/>
  <c r="H5385" i="6" s="1"/>
  <c r="H5386" i="6" s="1"/>
  <c r="H5387" i="6" s="1"/>
  <c r="H5388" i="6" s="1"/>
  <c r="H5389" i="6" s="1"/>
  <c r="H5390" i="6" s="1"/>
  <c r="H5391" i="6" s="1"/>
  <c r="H5392" i="6" s="1"/>
  <c r="H5393" i="6" s="1"/>
  <c r="H5394" i="6" s="1"/>
  <c r="H5395" i="6" s="1"/>
  <c r="H5396" i="6" s="1"/>
  <c r="H5397" i="6" s="1"/>
  <c r="H5398" i="6" s="1"/>
  <c r="H5399" i="6" s="1"/>
  <c r="H5400" i="6" s="1"/>
  <c r="H5401" i="6" s="1"/>
  <c r="H5402" i="6" s="1"/>
  <c r="H5403" i="6" s="1"/>
  <c r="H5404" i="6" s="1"/>
  <c r="H5405" i="6" s="1"/>
  <c r="H5406" i="6" s="1"/>
  <c r="H5407" i="6" s="1"/>
  <c r="H5408" i="6" s="1"/>
  <c r="H5409" i="6" s="1"/>
  <c r="H5410" i="6" s="1"/>
  <c r="H5411" i="6" s="1"/>
  <c r="H5412" i="6" s="1"/>
  <c r="H5413" i="6" s="1"/>
  <c r="H5414" i="6" s="1"/>
  <c r="H5415" i="6" s="1"/>
  <c r="H5416" i="6" s="1"/>
  <c r="H5417" i="6" s="1"/>
  <c r="H5418" i="6" s="1"/>
  <c r="H5419" i="6" s="1"/>
  <c r="H5420" i="6" s="1"/>
  <c r="H5421" i="6" s="1"/>
  <c r="H5422" i="6" s="1"/>
  <c r="H5423" i="6" s="1"/>
  <c r="H5424" i="6" s="1"/>
  <c r="H5425" i="6" s="1"/>
  <c r="H5426" i="6" s="1"/>
  <c r="H5427" i="6" s="1"/>
  <c r="H5428" i="6" s="1"/>
  <c r="H5429" i="6" s="1"/>
  <c r="H5430" i="6" s="1"/>
  <c r="H5431" i="6" s="1"/>
  <c r="H5432" i="6" s="1"/>
  <c r="H5433" i="6" s="1"/>
  <c r="H5434" i="6" s="1"/>
  <c r="H5435" i="6" s="1"/>
  <c r="H5436" i="6" s="1"/>
  <c r="H5437" i="6" s="1"/>
  <c r="H5438" i="6" s="1"/>
  <c r="H5439" i="6" s="1"/>
  <c r="H5440" i="6" s="1"/>
  <c r="H5441" i="6" s="1"/>
  <c r="H5442" i="6" s="1"/>
  <c r="H5443" i="6" s="1"/>
  <c r="H5444" i="6" s="1"/>
  <c r="H5445" i="6" s="1"/>
  <c r="H5446" i="6" s="1"/>
  <c r="H5447" i="6" s="1"/>
  <c r="H5448" i="6" s="1"/>
  <c r="H5449" i="6" s="1"/>
  <c r="H5450" i="6" s="1"/>
  <c r="H5451" i="6" s="1"/>
  <c r="H5452" i="6" s="1"/>
  <c r="H5453" i="6" s="1"/>
  <c r="H5454" i="6" s="1"/>
  <c r="H5455" i="6" s="1"/>
  <c r="H5456" i="6" s="1"/>
  <c r="H5457" i="6" s="1"/>
  <c r="H5458" i="6" s="1"/>
  <c r="H5459" i="6" s="1"/>
  <c r="H5460" i="6" s="1"/>
  <c r="H5461" i="6" s="1"/>
  <c r="H5462" i="6" s="1"/>
  <c r="H5463" i="6" s="1"/>
  <c r="H5464" i="6" s="1"/>
  <c r="H5465" i="6" s="1"/>
  <c r="H5466" i="6" s="1"/>
  <c r="H5467" i="6" s="1"/>
  <c r="H5468" i="6" s="1"/>
  <c r="H5469" i="6" s="1"/>
  <c r="H5470" i="6" s="1"/>
  <c r="H5471" i="6" s="1"/>
  <c r="H5472" i="6" s="1"/>
  <c r="H5473" i="6" s="1"/>
  <c r="H5474" i="6" s="1"/>
  <c r="H5475" i="6" s="1"/>
  <c r="H5476" i="6" s="1"/>
  <c r="H5477" i="6" s="1"/>
  <c r="H5478" i="6" s="1"/>
  <c r="H5479" i="6" s="1"/>
  <c r="H5480" i="6" s="1"/>
  <c r="H5481" i="6" s="1"/>
  <c r="H5482" i="6" s="1"/>
  <c r="H5483" i="6" s="1"/>
  <c r="H5484" i="6" s="1"/>
  <c r="H5485" i="6" s="1"/>
  <c r="H5486" i="6" s="1"/>
  <c r="H5487" i="6" s="1"/>
  <c r="H5488" i="6" s="1"/>
  <c r="H5489" i="6" s="1"/>
  <c r="H5490" i="6" s="1"/>
  <c r="H5491" i="6" s="1"/>
  <c r="H5492" i="6" s="1"/>
  <c r="H5493" i="6" s="1"/>
  <c r="H5494" i="6" s="1"/>
  <c r="H5495" i="6" s="1"/>
  <c r="H5496" i="6" s="1"/>
  <c r="H5497" i="6" s="1"/>
  <c r="H5498" i="6" s="1"/>
  <c r="H5499" i="6" s="1"/>
  <c r="H5500" i="6" s="1"/>
  <c r="H5501" i="6" s="1"/>
  <c r="H5502" i="6" s="1"/>
  <c r="H5503" i="6" s="1"/>
  <c r="H5504" i="6" s="1"/>
  <c r="H5505" i="6" s="1"/>
  <c r="H5506" i="6" s="1"/>
  <c r="H5507" i="6" s="1"/>
  <c r="H5508" i="6" s="1"/>
  <c r="H5509" i="6" s="1"/>
  <c r="H5510" i="6" s="1"/>
  <c r="H5511" i="6" s="1"/>
  <c r="H5512" i="6" s="1"/>
  <c r="H5513" i="6" s="1"/>
  <c r="H5514" i="6" s="1"/>
  <c r="H5515" i="6" s="1"/>
  <c r="H5516" i="6" s="1"/>
  <c r="H5517" i="6" s="1"/>
  <c r="H5518" i="6" s="1"/>
  <c r="H5519" i="6" s="1"/>
  <c r="H5520" i="6" s="1"/>
  <c r="H5521" i="6" s="1"/>
  <c r="H5522" i="6" s="1"/>
  <c r="H5523" i="6" s="1"/>
  <c r="H5524" i="6" s="1"/>
  <c r="H5525" i="6" s="1"/>
  <c r="H5526" i="6" s="1"/>
  <c r="H5527" i="6" s="1"/>
  <c r="H5528" i="6" s="1"/>
  <c r="H5529" i="6" s="1"/>
  <c r="H5530" i="6" s="1"/>
  <c r="H5531" i="6" s="1"/>
  <c r="H5532" i="6" s="1"/>
  <c r="H5533" i="6" s="1"/>
  <c r="H5534" i="6" s="1"/>
  <c r="H5535" i="6" s="1"/>
  <c r="H5536" i="6" s="1"/>
  <c r="H5537" i="6" s="1"/>
  <c r="H5538" i="6" s="1"/>
  <c r="H5539" i="6" s="1"/>
  <c r="H5540" i="6" s="1"/>
  <c r="H5541" i="6" s="1"/>
  <c r="H5542" i="6" s="1"/>
  <c r="H5543" i="6" s="1"/>
  <c r="H5544" i="6" s="1"/>
  <c r="H5545" i="6" s="1"/>
  <c r="H5546" i="6" s="1"/>
  <c r="H5547" i="6" s="1"/>
  <c r="H5548" i="6" s="1"/>
  <c r="H5549" i="6" s="1"/>
  <c r="H5550" i="6" s="1"/>
  <c r="H5551" i="6" s="1"/>
  <c r="H5552" i="6" s="1"/>
  <c r="H5553" i="6" s="1"/>
  <c r="H5554" i="6" s="1"/>
  <c r="H5555" i="6" s="1"/>
  <c r="H5556" i="6" s="1"/>
  <c r="H5557" i="6" s="1"/>
  <c r="H5558" i="6" s="1"/>
  <c r="H5559" i="6" s="1"/>
  <c r="H5560" i="6" s="1"/>
  <c r="H5561" i="6" s="1"/>
  <c r="H5562" i="6" s="1"/>
  <c r="H5563" i="6" s="1"/>
  <c r="H5564" i="6" s="1"/>
  <c r="H5565" i="6" s="1"/>
  <c r="H5566" i="6" s="1"/>
  <c r="H5567" i="6" s="1"/>
  <c r="H5568" i="6" s="1"/>
  <c r="H5569" i="6" s="1"/>
  <c r="H5570" i="6" s="1"/>
  <c r="H5571" i="6" s="1"/>
  <c r="H5572" i="6" s="1"/>
  <c r="H5573" i="6" s="1"/>
  <c r="H5574" i="6" s="1"/>
  <c r="H5575" i="6" s="1"/>
  <c r="H5576" i="6" s="1"/>
  <c r="H5577" i="6" s="1"/>
  <c r="H5578" i="6" s="1"/>
  <c r="H5579" i="6" s="1"/>
  <c r="H5580" i="6" s="1"/>
  <c r="H5581" i="6" s="1"/>
  <c r="H5582" i="6" s="1"/>
  <c r="H5583" i="6" s="1"/>
  <c r="H5584" i="6" s="1"/>
  <c r="H5585" i="6" s="1"/>
  <c r="H5586" i="6" s="1"/>
  <c r="H5587" i="6" s="1"/>
  <c r="H5588" i="6" s="1"/>
  <c r="H5589" i="6" s="1"/>
  <c r="H5590" i="6" s="1"/>
  <c r="H5591" i="6" s="1"/>
  <c r="H5592" i="6" s="1"/>
  <c r="H5593" i="6" s="1"/>
  <c r="H5594" i="6" s="1"/>
  <c r="H5595" i="6" s="1"/>
  <c r="H5596" i="6" s="1"/>
  <c r="H5597" i="6" s="1"/>
  <c r="H5598" i="6" s="1"/>
  <c r="H5599" i="6" s="1"/>
  <c r="H5600" i="6" s="1"/>
  <c r="H5601" i="6" s="1"/>
  <c r="H5602" i="6" s="1"/>
  <c r="H5603" i="6" s="1"/>
  <c r="H5604" i="6" s="1"/>
  <c r="H5605" i="6" s="1"/>
  <c r="H5606" i="6" s="1"/>
  <c r="H5607" i="6" s="1"/>
  <c r="H5608" i="6" s="1"/>
  <c r="H5609" i="6" s="1"/>
  <c r="H5610" i="6" s="1"/>
  <c r="H5611" i="6" s="1"/>
  <c r="H5612" i="6" s="1"/>
  <c r="H5613" i="6" s="1"/>
  <c r="H5614" i="6" s="1"/>
  <c r="H5615" i="6" s="1"/>
  <c r="H5616" i="6" s="1"/>
  <c r="H5617" i="6" s="1"/>
  <c r="H5618" i="6" s="1"/>
  <c r="H5619" i="6" s="1"/>
  <c r="H5620" i="6" s="1"/>
  <c r="H5621" i="6" s="1"/>
  <c r="H5622" i="6" s="1"/>
  <c r="H5623" i="6" s="1"/>
  <c r="H5624" i="6" s="1"/>
  <c r="H5625" i="6" s="1"/>
  <c r="H5626" i="6" s="1"/>
  <c r="H5627" i="6" s="1"/>
  <c r="H5628" i="6" s="1"/>
  <c r="H5629" i="6" s="1"/>
  <c r="H5630" i="6" s="1"/>
  <c r="H5631" i="6" s="1"/>
  <c r="H5632" i="6" s="1"/>
  <c r="H5633" i="6" s="1"/>
  <c r="H5634" i="6" s="1"/>
  <c r="H5635" i="6" s="1"/>
  <c r="H5636" i="6" s="1"/>
  <c r="H5637" i="6" s="1"/>
  <c r="H5638" i="6" s="1"/>
  <c r="H5639" i="6" s="1"/>
  <c r="H5640" i="6" s="1"/>
  <c r="H5641" i="6" s="1"/>
  <c r="H5642" i="6" s="1"/>
  <c r="H5643" i="6" s="1"/>
  <c r="H5644" i="6" s="1"/>
  <c r="H5645" i="6" s="1"/>
  <c r="H5646" i="6" s="1"/>
  <c r="H5647" i="6" s="1"/>
  <c r="H5648" i="6" s="1"/>
  <c r="H5649" i="6" s="1"/>
  <c r="H5650" i="6" s="1"/>
  <c r="H5651" i="6" s="1"/>
  <c r="H5652" i="6" s="1"/>
  <c r="H5653" i="6" s="1"/>
  <c r="H5654" i="6" s="1"/>
  <c r="H5655" i="6" s="1"/>
  <c r="H5656" i="6" s="1"/>
  <c r="H5657" i="6" s="1"/>
  <c r="H5658" i="6" s="1"/>
  <c r="H5659" i="6" s="1"/>
  <c r="H5660" i="6" s="1"/>
  <c r="H5661" i="6" s="1"/>
  <c r="H5662" i="6" s="1"/>
  <c r="H5663" i="6" s="1"/>
  <c r="H5664" i="6" s="1"/>
  <c r="H5665" i="6" s="1"/>
  <c r="H5666" i="6" s="1"/>
  <c r="H5667" i="6" s="1"/>
  <c r="H5668" i="6" s="1"/>
  <c r="H5669" i="6" s="1"/>
  <c r="H5670" i="6" s="1"/>
  <c r="H5671" i="6" s="1"/>
  <c r="H5672" i="6" s="1"/>
  <c r="H5673" i="6" s="1"/>
  <c r="H5674" i="6" s="1"/>
  <c r="H5675" i="6" s="1"/>
  <c r="H5676" i="6" s="1"/>
  <c r="H5677" i="6" s="1"/>
  <c r="H5678" i="6" s="1"/>
  <c r="H5679" i="6" s="1"/>
  <c r="H5680" i="6" s="1"/>
  <c r="H5681" i="6" s="1"/>
  <c r="H5682" i="6" s="1"/>
  <c r="H5683" i="6" s="1"/>
  <c r="H5684" i="6" s="1"/>
  <c r="H5685" i="6" s="1"/>
  <c r="H5686" i="6" s="1"/>
  <c r="H5687" i="6" s="1"/>
  <c r="H5688" i="6" s="1"/>
  <c r="H5689" i="6" s="1"/>
  <c r="H5690" i="6" s="1"/>
  <c r="H5691" i="6" s="1"/>
  <c r="H5692" i="6" s="1"/>
  <c r="H5693" i="6" s="1"/>
  <c r="H5694" i="6" s="1"/>
  <c r="H5695" i="6" s="1"/>
  <c r="H5696" i="6" s="1"/>
  <c r="H5697" i="6" s="1"/>
  <c r="H5698" i="6" s="1"/>
  <c r="H5699" i="6" s="1"/>
  <c r="H5700" i="6" s="1"/>
  <c r="H5701" i="6" s="1"/>
  <c r="H5702" i="6" s="1"/>
  <c r="H5703" i="6" s="1"/>
  <c r="H5704" i="6" s="1"/>
  <c r="H5705" i="6" s="1"/>
  <c r="H5706" i="6" s="1"/>
  <c r="H5707" i="6" s="1"/>
  <c r="H5708" i="6" s="1"/>
  <c r="H5709" i="6" s="1"/>
  <c r="H5710" i="6" s="1"/>
  <c r="H5711" i="6" s="1"/>
  <c r="H5712" i="6" s="1"/>
  <c r="H5713" i="6" s="1"/>
  <c r="H5714" i="6" s="1"/>
  <c r="H5715" i="6" s="1"/>
  <c r="H5716" i="6" s="1"/>
  <c r="H5717" i="6" s="1"/>
  <c r="H5718" i="6" s="1"/>
  <c r="H5719" i="6" s="1"/>
  <c r="H5720" i="6" s="1"/>
  <c r="H5721" i="6" s="1"/>
  <c r="H5722" i="6" s="1"/>
  <c r="H5723" i="6" s="1"/>
  <c r="H5724" i="6" s="1"/>
  <c r="H5725" i="6" s="1"/>
  <c r="H5726" i="6" s="1"/>
  <c r="H5727" i="6" s="1"/>
  <c r="H5728" i="6" s="1"/>
  <c r="H5729" i="6" s="1"/>
  <c r="H5730" i="6" s="1"/>
  <c r="H5731" i="6" s="1"/>
  <c r="H5732" i="6" s="1"/>
  <c r="H5733" i="6" s="1"/>
  <c r="H5734" i="6" s="1"/>
  <c r="H5735" i="6" s="1"/>
  <c r="H5736" i="6" s="1"/>
  <c r="H5737" i="6" s="1"/>
  <c r="H5738" i="6" s="1"/>
  <c r="H5739" i="6" s="1"/>
  <c r="H5740" i="6" s="1"/>
  <c r="H5741" i="6" s="1"/>
  <c r="H5742" i="6" s="1"/>
  <c r="H5743" i="6" s="1"/>
  <c r="H5744" i="6" s="1"/>
  <c r="H5745" i="6" s="1"/>
  <c r="H5746" i="6" s="1"/>
  <c r="H5747" i="6" s="1"/>
  <c r="H5748" i="6" s="1"/>
  <c r="H5749" i="6" s="1"/>
  <c r="H5750" i="6" s="1"/>
  <c r="H5751" i="6" s="1"/>
  <c r="H5752" i="6" s="1"/>
  <c r="H5753" i="6" s="1"/>
  <c r="H5754" i="6" s="1"/>
  <c r="H5755" i="6" s="1"/>
  <c r="H5756" i="6" s="1"/>
  <c r="H5757" i="6" s="1"/>
  <c r="H5758" i="6" s="1"/>
  <c r="H5759" i="6" s="1"/>
  <c r="H5760" i="6" s="1"/>
  <c r="H5761" i="6" s="1"/>
  <c r="H5762" i="6" s="1"/>
  <c r="H5763" i="6" s="1"/>
  <c r="H5764" i="6" s="1"/>
  <c r="H5765" i="6" s="1"/>
  <c r="H5766" i="6" s="1"/>
  <c r="H5767" i="6" s="1"/>
  <c r="H5768" i="6" s="1"/>
  <c r="H5769" i="6" s="1"/>
  <c r="H5770" i="6" s="1"/>
  <c r="H5771" i="6" s="1"/>
  <c r="H5772" i="6" s="1"/>
  <c r="H5773" i="6" s="1"/>
  <c r="H5774" i="6" s="1"/>
  <c r="H5775" i="6" s="1"/>
  <c r="H5776" i="6" s="1"/>
  <c r="H5777" i="6" s="1"/>
  <c r="H5778" i="6" s="1"/>
  <c r="H5779" i="6" s="1"/>
  <c r="H5780" i="6" s="1"/>
  <c r="H5781" i="6" s="1"/>
  <c r="H5782" i="6" s="1"/>
  <c r="H5783" i="6" s="1"/>
  <c r="H5784" i="6" s="1"/>
  <c r="H5785" i="6" s="1"/>
  <c r="H5786" i="6" s="1"/>
  <c r="H5787" i="6" s="1"/>
  <c r="H5788" i="6" s="1"/>
  <c r="H5789" i="6" s="1"/>
  <c r="H5790" i="6" s="1"/>
  <c r="H5791" i="6" s="1"/>
  <c r="H5792" i="6" s="1"/>
  <c r="H5793" i="6" s="1"/>
  <c r="H5794" i="6" s="1"/>
  <c r="H5795" i="6" s="1"/>
  <c r="H5796" i="6" s="1"/>
  <c r="H5797" i="6" s="1"/>
  <c r="H5798" i="6" s="1"/>
  <c r="H5799" i="6" s="1"/>
  <c r="H5800" i="6" s="1"/>
  <c r="H5801" i="6" s="1"/>
  <c r="H5802" i="6" s="1"/>
  <c r="H5803" i="6" s="1"/>
  <c r="H5804" i="6" s="1"/>
  <c r="H5805" i="6" s="1"/>
  <c r="H5806" i="6" s="1"/>
  <c r="H5807" i="6" s="1"/>
  <c r="H5808" i="6" s="1"/>
  <c r="H5809" i="6" s="1"/>
  <c r="H5810" i="6" s="1"/>
  <c r="H5811" i="6" s="1"/>
  <c r="H5812" i="6" s="1"/>
  <c r="H5813" i="6" s="1"/>
  <c r="H5814" i="6" s="1"/>
  <c r="H5815" i="6" s="1"/>
  <c r="H5816" i="6" s="1"/>
  <c r="H5817" i="6" s="1"/>
  <c r="H5818" i="6" s="1"/>
  <c r="H5819" i="6" s="1"/>
  <c r="H5820" i="6" s="1"/>
  <c r="H5821" i="6" s="1"/>
  <c r="H5822" i="6" s="1"/>
  <c r="H5823" i="6" s="1"/>
  <c r="H5824" i="6" s="1"/>
  <c r="H5825" i="6" s="1"/>
  <c r="H5826" i="6" s="1"/>
  <c r="H5827" i="6" s="1"/>
  <c r="H5828" i="6" s="1"/>
  <c r="H5829" i="6" s="1"/>
  <c r="H5830" i="6" s="1"/>
  <c r="H5831" i="6" s="1"/>
  <c r="H5832" i="6" s="1"/>
  <c r="H5833" i="6" s="1"/>
  <c r="H5834" i="6" s="1"/>
  <c r="H5835" i="6" s="1"/>
  <c r="H5836" i="6" s="1"/>
  <c r="H5837" i="6" s="1"/>
  <c r="H5838" i="6" s="1"/>
  <c r="H5839" i="6" s="1"/>
  <c r="H5840" i="6" s="1"/>
  <c r="H5841" i="6" s="1"/>
  <c r="H5842" i="6" s="1"/>
  <c r="H5843" i="6" s="1"/>
  <c r="H5844" i="6" s="1"/>
  <c r="H5845" i="6" s="1"/>
  <c r="H5846" i="6" s="1"/>
  <c r="H5847" i="6" s="1"/>
  <c r="H5848" i="6" s="1"/>
  <c r="H5849" i="6" s="1"/>
  <c r="H5850" i="6" s="1"/>
  <c r="H5851" i="6" s="1"/>
  <c r="H5852" i="6" s="1"/>
  <c r="H5853" i="6" s="1"/>
  <c r="H5854" i="6" s="1"/>
  <c r="H5855" i="6" s="1"/>
  <c r="H5856" i="6" s="1"/>
  <c r="H5857" i="6" s="1"/>
  <c r="H5858" i="6" s="1"/>
  <c r="H5859" i="6" s="1"/>
  <c r="H5860" i="6" s="1"/>
  <c r="H5861" i="6" s="1"/>
  <c r="H5862" i="6" s="1"/>
  <c r="H5863" i="6" s="1"/>
  <c r="H5864" i="6" s="1"/>
  <c r="H5865" i="6" s="1"/>
  <c r="H5866" i="6" s="1"/>
  <c r="H5867" i="6" s="1"/>
  <c r="H5868" i="6" s="1"/>
  <c r="H5869" i="6" s="1"/>
  <c r="H5870" i="6" s="1"/>
  <c r="H5871" i="6" s="1"/>
  <c r="H5872" i="6" s="1"/>
  <c r="H5873" i="6" s="1"/>
  <c r="H5874" i="6" s="1"/>
  <c r="H5875" i="6" s="1"/>
  <c r="H5876" i="6" s="1"/>
  <c r="H5877" i="6" s="1"/>
  <c r="H5878" i="6" s="1"/>
  <c r="H5879" i="6" s="1"/>
  <c r="H5880" i="6" s="1"/>
  <c r="H5881" i="6" s="1"/>
  <c r="H5882" i="6" s="1"/>
  <c r="H5883" i="6" s="1"/>
  <c r="H5884" i="6" s="1"/>
  <c r="H5885" i="6" s="1"/>
  <c r="H5886" i="6" s="1"/>
  <c r="H5887" i="6" s="1"/>
  <c r="H5888" i="6" s="1"/>
  <c r="H5889" i="6" s="1"/>
  <c r="H5890" i="6" s="1"/>
  <c r="H5891" i="6" s="1"/>
  <c r="H5892" i="6" s="1"/>
  <c r="H5893" i="6" s="1"/>
  <c r="H5894" i="6" s="1"/>
  <c r="H5895" i="6" s="1"/>
  <c r="H5896" i="6" s="1"/>
  <c r="H5897" i="6" s="1"/>
  <c r="H5898" i="6" s="1"/>
  <c r="H5899" i="6" s="1"/>
  <c r="H5900" i="6" s="1"/>
  <c r="H5901" i="6" s="1"/>
  <c r="H5902" i="6" s="1"/>
  <c r="H5903" i="6" s="1"/>
  <c r="H5904" i="6" s="1"/>
  <c r="H5905" i="6" s="1"/>
  <c r="H5906" i="6" s="1"/>
  <c r="H5907" i="6" s="1"/>
  <c r="H5908" i="6" s="1"/>
  <c r="H5909" i="6" s="1"/>
  <c r="H5910" i="6" s="1"/>
  <c r="H5911" i="6" s="1"/>
  <c r="H5912" i="6" s="1"/>
  <c r="H5913" i="6" s="1"/>
  <c r="H5914" i="6" s="1"/>
  <c r="H5915" i="6" s="1"/>
  <c r="H5916" i="6" s="1"/>
  <c r="H5917" i="6" s="1"/>
  <c r="H5918" i="6" s="1"/>
  <c r="H5919" i="6" s="1"/>
  <c r="H5920" i="6" s="1"/>
  <c r="H5921" i="6" s="1"/>
  <c r="H5922" i="6" s="1"/>
  <c r="H5923" i="6" s="1"/>
  <c r="H5924" i="6" s="1"/>
  <c r="H5925" i="6" s="1"/>
  <c r="H5926" i="6" s="1"/>
  <c r="H5927" i="6" s="1"/>
  <c r="H5928" i="6" s="1"/>
  <c r="H5929" i="6" s="1"/>
  <c r="H5930" i="6" s="1"/>
  <c r="H5931" i="6" s="1"/>
  <c r="H5932" i="6" s="1"/>
  <c r="H5933" i="6" s="1"/>
  <c r="H5934" i="6" s="1"/>
  <c r="H5935" i="6" s="1"/>
  <c r="H5936" i="6" s="1"/>
  <c r="H5937" i="6" s="1"/>
  <c r="H5938" i="6" s="1"/>
  <c r="H5939" i="6" s="1"/>
  <c r="H5940" i="6" s="1"/>
  <c r="H5941" i="6" s="1"/>
  <c r="H5942" i="6" s="1"/>
  <c r="H5943" i="6" s="1"/>
  <c r="H5944" i="6" s="1"/>
  <c r="H5945" i="6" s="1"/>
  <c r="H5946" i="6" s="1"/>
  <c r="H5947" i="6" s="1"/>
  <c r="H5948" i="6" s="1"/>
  <c r="H5949" i="6" s="1"/>
  <c r="H5950" i="6" s="1"/>
  <c r="H5951" i="6" s="1"/>
  <c r="H5952" i="6" s="1"/>
  <c r="H5953" i="6" s="1"/>
  <c r="H5954" i="6" s="1"/>
  <c r="H5955" i="6" s="1"/>
  <c r="H5956" i="6" s="1"/>
  <c r="H5957" i="6" s="1"/>
  <c r="H5958" i="6" s="1"/>
  <c r="H5959" i="6" s="1"/>
  <c r="H5960" i="6" s="1"/>
  <c r="H5961" i="6" s="1"/>
  <c r="H5962" i="6" s="1"/>
  <c r="H5963" i="6" s="1"/>
  <c r="H5964" i="6" s="1"/>
  <c r="H5965" i="6" s="1"/>
  <c r="H5966" i="6" s="1"/>
  <c r="H5967" i="6" s="1"/>
  <c r="H5968" i="6" s="1"/>
  <c r="H5969" i="6" s="1"/>
  <c r="H5970" i="6" s="1"/>
  <c r="H5971" i="6" s="1"/>
  <c r="H5972" i="6" s="1"/>
  <c r="H5973" i="6" s="1"/>
  <c r="H5974" i="6" s="1"/>
  <c r="H5975" i="6" s="1"/>
  <c r="H5976" i="6" s="1"/>
  <c r="H5977" i="6" s="1"/>
  <c r="H5978" i="6" s="1"/>
  <c r="H5979" i="6" s="1"/>
  <c r="H5980" i="6" s="1"/>
  <c r="H5981" i="6" s="1"/>
  <c r="H5982" i="6" s="1"/>
  <c r="H5983" i="6" s="1"/>
  <c r="H5984" i="6" s="1"/>
  <c r="H5985" i="6" s="1"/>
  <c r="H5986" i="6" s="1"/>
  <c r="H5987" i="6" s="1"/>
  <c r="H5988" i="6" s="1"/>
  <c r="H5989" i="6" s="1"/>
  <c r="H5990" i="6" s="1"/>
  <c r="H5991" i="6" s="1"/>
  <c r="H5992" i="6" s="1"/>
  <c r="H5993" i="6" s="1"/>
  <c r="H5994" i="6" s="1"/>
  <c r="H5995" i="6" s="1"/>
  <c r="H5996" i="6" s="1"/>
  <c r="H5997" i="6" s="1"/>
  <c r="H5998" i="6" s="1"/>
  <c r="H5999" i="6" s="1"/>
  <c r="H6000" i="6" s="1"/>
  <c r="H6001" i="6" s="1"/>
  <c r="H6002" i="6" s="1"/>
  <c r="H6003" i="6" s="1"/>
  <c r="H6004" i="6" s="1"/>
  <c r="H6005" i="6" s="1"/>
  <c r="H6006" i="6" s="1"/>
  <c r="H6007" i="6" s="1"/>
  <c r="H6008" i="6" s="1"/>
  <c r="H6009" i="6" s="1"/>
  <c r="H6010" i="6" s="1"/>
  <c r="H6011" i="6" s="1"/>
  <c r="H6012" i="6" s="1"/>
  <c r="H6013" i="6" s="1"/>
  <c r="H6014" i="6" s="1"/>
  <c r="H6015" i="6" s="1"/>
  <c r="H6016" i="6" s="1"/>
  <c r="H6017" i="6" s="1"/>
  <c r="H6018" i="6" s="1"/>
  <c r="H6019" i="6" s="1"/>
  <c r="H6020" i="6" s="1"/>
  <c r="H6021" i="6" s="1"/>
  <c r="H6022" i="6" s="1"/>
  <c r="H6023" i="6" s="1"/>
  <c r="H6024" i="6" s="1"/>
  <c r="H6025" i="6" s="1"/>
  <c r="H6026" i="6" s="1"/>
  <c r="H6027" i="6" s="1"/>
  <c r="H6028" i="6" s="1"/>
  <c r="H6029" i="6" s="1"/>
  <c r="H6030" i="6" s="1"/>
  <c r="H6031" i="6" s="1"/>
  <c r="H6032" i="6" s="1"/>
  <c r="H6033" i="6" s="1"/>
  <c r="H6034" i="6" s="1"/>
  <c r="H6035" i="6" s="1"/>
  <c r="H6036" i="6" s="1"/>
  <c r="H6037" i="6" s="1"/>
  <c r="H6038" i="6" s="1"/>
  <c r="H6039" i="6" s="1"/>
  <c r="H6040" i="6" s="1"/>
  <c r="H6041" i="6" s="1"/>
  <c r="H6042" i="6" s="1"/>
  <c r="H6043" i="6" s="1"/>
  <c r="H6044" i="6" s="1"/>
  <c r="H6045" i="6" s="1"/>
  <c r="H6046" i="6" s="1"/>
  <c r="H6047" i="6" s="1"/>
  <c r="H6048" i="6" s="1"/>
  <c r="H6049" i="6" s="1"/>
  <c r="H6050" i="6" s="1"/>
  <c r="H6051" i="6" s="1"/>
  <c r="H6052" i="6" s="1"/>
  <c r="H6053" i="6" s="1"/>
  <c r="H6054" i="6" s="1"/>
  <c r="H6055" i="6" s="1"/>
  <c r="H6056" i="6" s="1"/>
  <c r="H6057" i="6" s="1"/>
  <c r="H6058" i="6" s="1"/>
  <c r="H6059" i="6" s="1"/>
  <c r="H6060" i="6" s="1"/>
  <c r="H6061" i="6" s="1"/>
  <c r="H6062" i="6" s="1"/>
  <c r="H6063" i="6" s="1"/>
  <c r="H6064" i="6" s="1"/>
  <c r="H6065" i="6" s="1"/>
  <c r="H6066" i="6" s="1"/>
  <c r="H6067" i="6" s="1"/>
  <c r="H6068" i="6" s="1"/>
  <c r="H6069" i="6" s="1"/>
  <c r="H6070" i="6" s="1"/>
  <c r="H6071" i="6" s="1"/>
  <c r="H6072" i="6" s="1"/>
  <c r="H6073" i="6" s="1"/>
  <c r="H6074" i="6" s="1"/>
  <c r="H6075" i="6" s="1"/>
  <c r="H6076" i="6" s="1"/>
  <c r="H6077" i="6" s="1"/>
  <c r="H6078" i="6" s="1"/>
  <c r="H6079" i="6" s="1"/>
  <c r="H6080" i="6" s="1"/>
  <c r="H6081" i="6" s="1"/>
  <c r="H6082" i="6" s="1"/>
  <c r="H6083" i="6" s="1"/>
  <c r="H6084" i="6" s="1"/>
  <c r="H6085" i="6" s="1"/>
  <c r="H6086" i="6" s="1"/>
  <c r="H6087" i="6" s="1"/>
  <c r="H6088" i="6" s="1"/>
  <c r="H6089" i="6" s="1"/>
  <c r="H6090" i="6" s="1"/>
  <c r="H6091" i="6" s="1"/>
  <c r="H6092" i="6" s="1"/>
  <c r="H6093" i="6" s="1"/>
  <c r="H6094" i="6" s="1"/>
  <c r="H6095" i="6" s="1"/>
  <c r="H6096" i="6" s="1"/>
  <c r="H6097" i="6" s="1"/>
  <c r="H6098" i="6" s="1"/>
  <c r="H6099" i="6" s="1"/>
  <c r="H6100" i="6" s="1"/>
  <c r="H6101" i="6" s="1"/>
  <c r="H6102" i="6" s="1"/>
  <c r="H6103" i="6" s="1"/>
  <c r="H6104" i="6" s="1"/>
  <c r="H6105" i="6" s="1"/>
  <c r="H6106" i="6" s="1"/>
  <c r="H6107" i="6" s="1"/>
  <c r="H6108" i="6" s="1"/>
  <c r="H6109" i="6" s="1"/>
  <c r="H6110" i="6" s="1"/>
  <c r="H6111" i="6" s="1"/>
  <c r="H6112" i="6" s="1"/>
  <c r="H6113" i="6" s="1"/>
  <c r="H6114" i="6" s="1"/>
  <c r="H6115" i="6" s="1"/>
  <c r="H6116" i="6" s="1"/>
  <c r="H6117" i="6" s="1"/>
  <c r="H6118" i="6" s="1"/>
  <c r="H6119" i="6" s="1"/>
  <c r="H6120" i="6" s="1"/>
  <c r="H6121" i="6" s="1"/>
  <c r="H6122" i="6" s="1"/>
  <c r="H6123" i="6" s="1"/>
  <c r="H6124" i="6" s="1"/>
  <c r="H6125" i="6" s="1"/>
  <c r="H6126" i="6" s="1"/>
  <c r="H6127" i="6" s="1"/>
  <c r="H6128" i="6" s="1"/>
  <c r="H6129" i="6" s="1"/>
  <c r="H6130" i="6" s="1"/>
  <c r="H6131" i="6" s="1"/>
  <c r="H6132" i="6" s="1"/>
  <c r="H6133" i="6" s="1"/>
  <c r="H6134" i="6" s="1"/>
  <c r="H6135" i="6" s="1"/>
  <c r="H6136" i="6" s="1"/>
  <c r="H6137" i="6" s="1"/>
  <c r="H6138" i="6" s="1"/>
  <c r="H6139" i="6" s="1"/>
  <c r="H6140" i="6" s="1"/>
  <c r="H6141" i="6" s="1"/>
  <c r="H6142" i="6" s="1"/>
  <c r="H6143" i="6" s="1"/>
  <c r="H6144" i="6" s="1"/>
  <c r="H6145" i="6" s="1"/>
  <c r="H6146" i="6" s="1"/>
  <c r="H6147" i="6" s="1"/>
  <c r="H6148" i="6" s="1"/>
  <c r="H6149" i="6" s="1"/>
  <c r="H6150" i="6" s="1"/>
  <c r="H6151" i="6" s="1"/>
  <c r="H6152" i="6" s="1"/>
  <c r="H6153" i="6" s="1"/>
  <c r="H6154" i="6" s="1"/>
  <c r="H6155" i="6" s="1"/>
  <c r="H6156" i="6" s="1"/>
  <c r="H6157" i="6" s="1"/>
  <c r="H6158" i="6" s="1"/>
  <c r="H6159" i="6" s="1"/>
  <c r="H6160" i="6" s="1"/>
  <c r="H6161" i="6" s="1"/>
  <c r="H6162" i="6" s="1"/>
  <c r="H6163" i="6" s="1"/>
  <c r="H6164" i="6" s="1"/>
  <c r="H6165" i="6" s="1"/>
  <c r="H6166" i="6" s="1"/>
  <c r="H6167" i="6" s="1"/>
  <c r="H6168" i="6" s="1"/>
  <c r="H6169" i="6" s="1"/>
  <c r="H6170" i="6" s="1"/>
  <c r="H6171" i="6" s="1"/>
  <c r="H6172" i="6" s="1"/>
  <c r="H6173" i="6" s="1"/>
  <c r="H6174" i="6" s="1"/>
  <c r="H6175" i="6" s="1"/>
  <c r="H6176" i="6" s="1"/>
  <c r="H6177" i="6" s="1"/>
  <c r="H6178" i="6" s="1"/>
  <c r="H6179" i="6" s="1"/>
  <c r="H6180" i="6" s="1"/>
  <c r="H6181" i="6" s="1"/>
  <c r="H6182" i="6" s="1"/>
  <c r="H6183" i="6" s="1"/>
  <c r="H6184" i="6" s="1"/>
  <c r="H6185" i="6" s="1"/>
  <c r="H6186" i="6" s="1"/>
  <c r="H6187" i="6" s="1"/>
  <c r="H6188" i="6" s="1"/>
  <c r="H6189" i="6" s="1"/>
  <c r="H6190" i="6" s="1"/>
  <c r="H6191" i="6" s="1"/>
  <c r="H6192" i="6" s="1"/>
  <c r="H6193" i="6" s="1"/>
  <c r="H6194" i="6" s="1"/>
  <c r="H6195" i="6" s="1"/>
  <c r="H6196" i="6" s="1"/>
  <c r="H6197" i="6" s="1"/>
  <c r="H6198" i="6" s="1"/>
  <c r="H6199" i="6" s="1"/>
  <c r="H6200" i="6" s="1"/>
  <c r="H6201" i="6" s="1"/>
  <c r="H6202" i="6" s="1"/>
  <c r="H6203" i="6" s="1"/>
  <c r="H6204" i="6" s="1"/>
  <c r="H6205" i="6" s="1"/>
  <c r="H6206" i="6" s="1"/>
  <c r="H6207" i="6" s="1"/>
  <c r="H6208" i="6" s="1"/>
  <c r="H6209" i="6" s="1"/>
  <c r="H6210" i="6" s="1"/>
  <c r="H6211" i="6" s="1"/>
  <c r="H6212" i="6" s="1"/>
  <c r="H6213" i="6" s="1"/>
  <c r="H6214" i="6" s="1"/>
  <c r="H6215" i="6" s="1"/>
  <c r="H6216" i="6" s="1"/>
  <c r="H6217" i="6" s="1"/>
  <c r="H6218" i="6" s="1"/>
  <c r="H6219" i="6" s="1"/>
  <c r="H6220" i="6" s="1"/>
  <c r="H6221" i="6" s="1"/>
  <c r="H6222" i="6" s="1"/>
  <c r="H6223" i="6" s="1"/>
  <c r="H6224" i="6" s="1"/>
  <c r="H6225" i="6" s="1"/>
  <c r="H6226" i="6" s="1"/>
  <c r="H6227" i="6" s="1"/>
  <c r="H6228" i="6" s="1"/>
  <c r="H6229" i="6" s="1"/>
  <c r="H6230" i="6" s="1"/>
  <c r="H6231" i="6" s="1"/>
  <c r="H6232" i="6" s="1"/>
  <c r="H6233" i="6" s="1"/>
  <c r="H6234" i="6" s="1"/>
  <c r="H6235" i="6" s="1"/>
  <c r="H6236" i="6" s="1"/>
  <c r="H6237" i="6" s="1"/>
  <c r="H6238" i="6" s="1"/>
  <c r="H6239" i="6" s="1"/>
  <c r="H6240" i="6" s="1"/>
  <c r="H6241" i="6" s="1"/>
  <c r="H6242" i="6" s="1"/>
  <c r="H6243" i="6" s="1"/>
  <c r="H6244" i="6" s="1"/>
  <c r="H6245" i="6" s="1"/>
  <c r="H6246" i="6" s="1"/>
  <c r="H6247" i="6" s="1"/>
  <c r="H6248" i="6" s="1"/>
  <c r="H6249" i="6" s="1"/>
  <c r="H6250" i="6" s="1"/>
  <c r="H6251" i="6" s="1"/>
  <c r="H6252" i="6" s="1"/>
  <c r="H6253" i="6" s="1"/>
  <c r="H6254" i="6" s="1"/>
  <c r="H6255" i="6" s="1"/>
  <c r="H6256" i="6" s="1"/>
  <c r="H6257" i="6" s="1"/>
  <c r="H6258" i="6" s="1"/>
  <c r="H6259" i="6" s="1"/>
  <c r="H6260" i="6" s="1"/>
  <c r="H6261" i="6" s="1"/>
  <c r="H6262" i="6" s="1"/>
  <c r="H6263" i="6" s="1"/>
  <c r="H6264" i="6" s="1"/>
  <c r="H6265" i="6" s="1"/>
  <c r="H6266" i="6" s="1"/>
  <c r="H6267" i="6" s="1"/>
  <c r="H6268" i="6" s="1"/>
  <c r="H6269" i="6" s="1"/>
  <c r="H6270" i="6" s="1"/>
  <c r="H6271" i="6" s="1"/>
  <c r="H6272" i="6" s="1"/>
  <c r="H6273" i="6" s="1"/>
  <c r="H6274" i="6" s="1"/>
  <c r="H6275" i="6" s="1"/>
  <c r="H6276" i="6" s="1"/>
  <c r="H6277" i="6" s="1"/>
  <c r="H6278" i="6" s="1"/>
  <c r="H6279" i="6" s="1"/>
  <c r="H6280" i="6" s="1"/>
  <c r="H6281" i="6" s="1"/>
  <c r="H6282" i="6" s="1"/>
  <c r="H6283" i="6" s="1"/>
  <c r="H6284" i="6" s="1"/>
  <c r="H6285" i="6" s="1"/>
  <c r="H6286" i="6" s="1"/>
  <c r="H6287" i="6" s="1"/>
  <c r="H6288" i="6" s="1"/>
  <c r="H6289" i="6" s="1"/>
  <c r="H6290" i="6" s="1"/>
  <c r="H6291" i="6" s="1"/>
  <c r="H6292" i="6" s="1"/>
  <c r="H6293" i="6" s="1"/>
  <c r="H6294" i="6" s="1"/>
  <c r="H6295" i="6" s="1"/>
  <c r="H6296" i="6" s="1"/>
  <c r="H6297" i="6" s="1"/>
  <c r="H6298" i="6" s="1"/>
  <c r="H6299" i="6" s="1"/>
  <c r="H6300" i="6" s="1"/>
  <c r="H6301" i="6" s="1"/>
  <c r="H6302" i="6" s="1"/>
  <c r="H6303" i="6" s="1"/>
  <c r="H6304" i="6" s="1"/>
  <c r="H6305" i="6" s="1"/>
  <c r="H6306" i="6" s="1"/>
  <c r="H6307" i="6" s="1"/>
  <c r="H6308" i="6" s="1"/>
  <c r="H6309" i="6" s="1"/>
  <c r="H6310" i="6" s="1"/>
  <c r="H6311" i="6" s="1"/>
  <c r="H6312" i="6" s="1"/>
  <c r="H6313" i="6" s="1"/>
  <c r="H6314" i="6" s="1"/>
  <c r="H6315" i="6" s="1"/>
  <c r="H6316" i="6" s="1"/>
  <c r="H6317" i="6" s="1"/>
  <c r="H6318" i="6" s="1"/>
  <c r="H6319" i="6" s="1"/>
  <c r="H6320" i="6" s="1"/>
  <c r="H6321" i="6" s="1"/>
  <c r="H6322" i="6" s="1"/>
  <c r="H6323" i="6" s="1"/>
  <c r="H6324" i="6" s="1"/>
  <c r="H6325" i="6" s="1"/>
  <c r="H6326" i="6" s="1"/>
  <c r="H6327" i="6" s="1"/>
  <c r="H6328" i="6" s="1"/>
  <c r="H6329" i="6" s="1"/>
  <c r="H6330" i="6" s="1"/>
  <c r="H6331" i="6" s="1"/>
  <c r="H6332" i="6" s="1"/>
  <c r="H6333" i="6" s="1"/>
  <c r="H6334" i="6" s="1"/>
  <c r="H6335" i="6" s="1"/>
  <c r="H6336" i="6" s="1"/>
  <c r="H6337" i="6" s="1"/>
  <c r="H6338" i="6" s="1"/>
  <c r="H6339" i="6" s="1"/>
  <c r="H6340" i="6" s="1"/>
  <c r="H6341" i="6" s="1"/>
  <c r="H6342" i="6" s="1"/>
  <c r="H6343" i="6" s="1"/>
  <c r="H6344" i="6" s="1"/>
  <c r="H6345" i="6" s="1"/>
  <c r="H6346" i="6" s="1"/>
  <c r="H6347" i="6" s="1"/>
  <c r="H6348" i="6" s="1"/>
  <c r="H6349" i="6" s="1"/>
  <c r="H6350" i="6" s="1"/>
  <c r="H6351" i="6" s="1"/>
  <c r="H6352" i="6" s="1"/>
  <c r="H6353" i="6" s="1"/>
  <c r="H6354" i="6" s="1"/>
  <c r="H6355" i="6" s="1"/>
  <c r="H6356" i="6" s="1"/>
  <c r="H6357" i="6" s="1"/>
  <c r="H6358" i="6" s="1"/>
  <c r="H6359" i="6" s="1"/>
  <c r="H6360" i="6" s="1"/>
  <c r="H6361" i="6" s="1"/>
  <c r="H6362" i="6" s="1"/>
  <c r="H6363" i="6" s="1"/>
  <c r="H6364" i="6" s="1"/>
  <c r="H6365" i="6" s="1"/>
  <c r="H6366" i="6" s="1"/>
  <c r="H6367" i="6" s="1"/>
  <c r="H6368" i="6" s="1"/>
  <c r="H6369" i="6" s="1"/>
  <c r="H6370" i="6" s="1"/>
  <c r="H6371" i="6" s="1"/>
  <c r="H6372" i="6" s="1"/>
  <c r="H6373" i="6" s="1"/>
  <c r="H6374" i="6" s="1"/>
  <c r="H6375" i="6" s="1"/>
  <c r="H6376" i="6" s="1"/>
  <c r="H6377" i="6" s="1"/>
  <c r="H6378" i="6" s="1"/>
  <c r="H6379" i="6" s="1"/>
  <c r="H6380" i="6" s="1"/>
  <c r="H6381" i="6" s="1"/>
  <c r="H6382" i="6" s="1"/>
  <c r="H6383" i="6" s="1"/>
  <c r="H6384" i="6" s="1"/>
  <c r="H6385" i="6" s="1"/>
  <c r="H6386" i="6" s="1"/>
  <c r="H6387" i="6" s="1"/>
  <c r="H6388" i="6" s="1"/>
  <c r="H6389" i="6" s="1"/>
  <c r="H6390" i="6" s="1"/>
  <c r="H6391" i="6" s="1"/>
  <c r="H6392" i="6" s="1"/>
  <c r="H6393" i="6" s="1"/>
  <c r="H6394" i="6" s="1"/>
  <c r="H6395" i="6" s="1"/>
  <c r="H6396" i="6" s="1"/>
  <c r="H6397" i="6" s="1"/>
  <c r="H6398" i="6" s="1"/>
  <c r="H6399" i="6" s="1"/>
  <c r="H6400" i="6" s="1"/>
  <c r="H6401" i="6" s="1"/>
  <c r="H6402" i="6" s="1"/>
  <c r="H6403" i="6" s="1"/>
  <c r="H6404" i="6" s="1"/>
  <c r="H6405" i="6" s="1"/>
  <c r="H6406" i="6" s="1"/>
  <c r="H6407" i="6" s="1"/>
  <c r="H6408" i="6" s="1"/>
  <c r="H6409" i="6" s="1"/>
  <c r="H6410" i="6" s="1"/>
  <c r="H6411" i="6" s="1"/>
  <c r="H6412" i="6" s="1"/>
  <c r="H6413" i="6" s="1"/>
  <c r="H6414" i="6" s="1"/>
  <c r="H6415" i="6" s="1"/>
  <c r="H6416" i="6" s="1"/>
  <c r="H6417" i="6" s="1"/>
  <c r="H6418" i="6" s="1"/>
  <c r="H6419" i="6" s="1"/>
  <c r="H6420" i="6" s="1"/>
  <c r="H6421" i="6" s="1"/>
  <c r="H6422" i="6" s="1"/>
  <c r="H6423" i="6" s="1"/>
  <c r="H6424" i="6" s="1"/>
  <c r="H6425" i="6" s="1"/>
  <c r="H6426" i="6" s="1"/>
  <c r="H6427" i="6" s="1"/>
  <c r="H6428" i="6" s="1"/>
  <c r="H6429" i="6" s="1"/>
  <c r="H6430" i="6" s="1"/>
  <c r="H6431" i="6" s="1"/>
  <c r="H6432" i="6" s="1"/>
  <c r="H6433" i="6" s="1"/>
  <c r="H6434" i="6" s="1"/>
  <c r="H6435" i="6" s="1"/>
  <c r="H6436" i="6" s="1"/>
  <c r="H6437" i="6" s="1"/>
  <c r="H6438" i="6" s="1"/>
  <c r="H6439" i="6" s="1"/>
  <c r="H6440" i="6" s="1"/>
  <c r="H6441" i="6" s="1"/>
  <c r="H6442" i="6" s="1"/>
  <c r="H6443" i="6" s="1"/>
  <c r="H6444" i="6" s="1"/>
  <c r="H6445" i="6" s="1"/>
  <c r="H6446" i="6" s="1"/>
  <c r="H6447" i="6" s="1"/>
  <c r="H6448" i="6" s="1"/>
  <c r="H6449" i="6" s="1"/>
  <c r="H6450" i="6" s="1"/>
  <c r="H6451" i="6" s="1"/>
  <c r="H6452" i="6" s="1"/>
  <c r="H6453" i="6" s="1"/>
  <c r="H6454" i="6" s="1"/>
  <c r="H6455" i="6" s="1"/>
  <c r="H6456" i="6" s="1"/>
  <c r="H6457" i="6" s="1"/>
  <c r="H6458" i="6" s="1"/>
  <c r="H6459" i="6" s="1"/>
  <c r="H6460" i="6" s="1"/>
  <c r="H6461" i="6" s="1"/>
  <c r="H6462" i="6" s="1"/>
  <c r="H6463" i="6" s="1"/>
  <c r="H6464" i="6" s="1"/>
  <c r="H6465" i="6" s="1"/>
  <c r="H6466" i="6" s="1"/>
  <c r="H6467" i="6" s="1"/>
  <c r="H6468" i="6" s="1"/>
  <c r="H6469" i="6" s="1"/>
  <c r="H6470" i="6" s="1"/>
  <c r="H6471" i="6" s="1"/>
  <c r="H6472" i="6" s="1"/>
  <c r="H6473" i="6" s="1"/>
  <c r="H6474" i="6" s="1"/>
  <c r="H6475" i="6" s="1"/>
  <c r="H6476" i="6" s="1"/>
  <c r="H6477" i="6" s="1"/>
  <c r="H6478" i="6" s="1"/>
  <c r="H6479" i="6" s="1"/>
  <c r="H6480" i="6" s="1"/>
  <c r="H6481" i="6" s="1"/>
  <c r="H6482" i="6" s="1"/>
  <c r="H6483" i="6" s="1"/>
  <c r="H6484" i="6" s="1"/>
  <c r="H6485" i="6" s="1"/>
  <c r="H6486" i="6" s="1"/>
  <c r="H6487" i="6" s="1"/>
  <c r="H6488" i="6" s="1"/>
  <c r="H6489" i="6" s="1"/>
  <c r="H6490" i="6" s="1"/>
  <c r="H6491" i="6" s="1"/>
  <c r="H6492" i="6" s="1"/>
  <c r="H6493" i="6" s="1"/>
  <c r="H6494" i="6" s="1"/>
  <c r="H6495" i="6" s="1"/>
  <c r="H6496" i="6" s="1"/>
  <c r="H6497" i="6" s="1"/>
  <c r="H6498" i="6" s="1"/>
  <c r="H6499" i="6" s="1"/>
  <c r="H6500" i="6" s="1"/>
  <c r="H6501" i="6" s="1"/>
  <c r="H6502" i="6" s="1"/>
  <c r="H6503" i="6" s="1"/>
  <c r="H6504" i="6" s="1"/>
  <c r="H6505" i="6" s="1"/>
  <c r="H6506" i="6" s="1"/>
  <c r="H6507" i="6" s="1"/>
  <c r="H6508" i="6" s="1"/>
  <c r="H6509" i="6" s="1"/>
  <c r="H6510" i="6" s="1"/>
  <c r="H6511" i="6" s="1"/>
  <c r="H6512" i="6" s="1"/>
  <c r="H6513" i="6" s="1"/>
  <c r="H6514" i="6" s="1"/>
  <c r="H6515" i="6" s="1"/>
  <c r="H6516" i="6" s="1"/>
  <c r="H6517" i="6" s="1"/>
  <c r="H6518" i="6" s="1"/>
  <c r="H6519" i="6" s="1"/>
  <c r="H6520" i="6" s="1"/>
  <c r="H6521" i="6" s="1"/>
  <c r="H6522" i="6" s="1"/>
  <c r="H6523" i="6" s="1"/>
  <c r="H6524" i="6" s="1"/>
  <c r="H6525" i="6" s="1"/>
  <c r="H6526" i="6" s="1"/>
  <c r="H6527" i="6" s="1"/>
  <c r="H6528" i="6" s="1"/>
  <c r="H6529" i="6" s="1"/>
  <c r="H6530" i="6" s="1"/>
  <c r="H6531" i="6" s="1"/>
  <c r="H6532" i="6" s="1"/>
  <c r="H6533" i="6" s="1"/>
  <c r="H6534" i="6" s="1"/>
  <c r="H6535" i="6" s="1"/>
  <c r="H6536" i="6" s="1"/>
  <c r="H6537" i="6" s="1"/>
  <c r="H6538" i="6" s="1"/>
  <c r="H6539" i="6" s="1"/>
  <c r="H6540" i="6" s="1"/>
  <c r="H6541" i="6" s="1"/>
  <c r="H6542" i="6" s="1"/>
  <c r="H6543" i="6" s="1"/>
  <c r="H6544" i="6" s="1"/>
  <c r="H6545" i="6" s="1"/>
  <c r="H6546" i="6" s="1"/>
  <c r="H6547" i="6" s="1"/>
  <c r="H6548" i="6" s="1"/>
  <c r="H6549" i="6" s="1"/>
  <c r="H6550" i="6" s="1"/>
  <c r="H6551" i="6" s="1"/>
  <c r="H6552" i="6" s="1"/>
  <c r="H6553" i="6" s="1"/>
  <c r="H6554" i="6" s="1"/>
  <c r="H6555" i="6" s="1"/>
  <c r="H6556" i="6" s="1"/>
  <c r="H6557" i="6" s="1"/>
  <c r="H6558" i="6" s="1"/>
  <c r="H6559" i="6" s="1"/>
  <c r="H6560" i="6" s="1"/>
  <c r="H6561" i="6" s="1"/>
  <c r="H6562" i="6" s="1"/>
  <c r="H6563" i="6" s="1"/>
  <c r="H6564" i="6" s="1"/>
  <c r="H6565" i="6" s="1"/>
  <c r="H6566" i="6" s="1"/>
  <c r="H6567" i="6" s="1"/>
  <c r="H6568" i="6" s="1"/>
  <c r="H6569" i="6" s="1"/>
  <c r="H6570" i="6" s="1"/>
  <c r="H6571" i="6" s="1"/>
  <c r="H6572" i="6" s="1"/>
  <c r="H6573" i="6" s="1"/>
  <c r="H6574" i="6" s="1"/>
  <c r="H6575" i="6" s="1"/>
  <c r="H6576" i="6" s="1"/>
  <c r="H6577" i="6" s="1"/>
  <c r="H6578" i="6" s="1"/>
  <c r="H6579" i="6" s="1"/>
  <c r="H6580" i="6" s="1"/>
  <c r="H6581" i="6" s="1"/>
  <c r="H6582" i="6" s="1"/>
  <c r="H6583" i="6" s="1"/>
  <c r="H6584" i="6" s="1"/>
  <c r="H6585" i="6" s="1"/>
  <c r="H6586" i="6" s="1"/>
  <c r="H6587" i="6" s="1"/>
  <c r="H6588" i="6" s="1"/>
  <c r="H6589" i="6" s="1"/>
  <c r="H6590" i="6" s="1"/>
  <c r="H6591" i="6" s="1"/>
  <c r="H6592" i="6" s="1"/>
  <c r="H6593" i="6" s="1"/>
  <c r="H6594" i="6" s="1"/>
  <c r="H6595" i="6" s="1"/>
  <c r="H6596" i="6" s="1"/>
  <c r="H6597" i="6" s="1"/>
  <c r="H6598" i="6" s="1"/>
  <c r="H6599" i="6" s="1"/>
  <c r="H6600" i="6" s="1"/>
  <c r="H6601" i="6" s="1"/>
  <c r="H6602" i="6" s="1"/>
  <c r="H6603" i="6" s="1"/>
  <c r="H6604" i="6" s="1"/>
  <c r="H6605" i="6" s="1"/>
  <c r="H6606" i="6" s="1"/>
  <c r="H6607" i="6" s="1"/>
  <c r="H6608" i="6" s="1"/>
  <c r="H6609" i="6" s="1"/>
  <c r="H6610" i="6" s="1"/>
  <c r="H6611" i="6" s="1"/>
  <c r="H6612" i="6" s="1"/>
  <c r="H6613" i="6" s="1"/>
  <c r="H6614" i="6" s="1"/>
  <c r="H6615" i="6" s="1"/>
  <c r="H6616" i="6" s="1"/>
  <c r="H6617" i="6" s="1"/>
  <c r="H6618" i="6" s="1"/>
  <c r="H6619" i="6" s="1"/>
  <c r="H6620" i="6" s="1"/>
  <c r="H6621" i="6" s="1"/>
  <c r="H6622" i="6" s="1"/>
  <c r="H6623" i="6" s="1"/>
  <c r="H6624" i="6" s="1"/>
  <c r="H6625" i="6" s="1"/>
  <c r="H6626" i="6" s="1"/>
  <c r="H6627" i="6" s="1"/>
  <c r="H6628" i="6" s="1"/>
  <c r="H6629" i="6" s="1"/>
  <c r="H6630" i="6" s="1"/>
  <c r="H6631" i="6" s="1"/>
  <c r="H6632" i="6" s="1"/>
  <c r="H6633" i="6" s="1"/>
  <c r="H6634" i="6" s="1"/>
  <c r="H6635" i="6" s="1"/>
  <c r="H6636" i="6" s="1"/>
  <c r="H6637" i="6" s="1"/>
  <c r="H6638" i="6" s="1"/>
  <c r="H6639" i="6" s="1"/>
  <c r="H6640" i="6" s="1"/>
  <c r="H6641" i="6" s="1"/>
  <c r="H6642" i="6" s="1"/>
  <c r="H6643" i="6" s="1"/>
  <c r="H6644" i="6" s="1"/>
  <c r="H6645" i="6" s="1"/>
  <c r="H6646" i="6" s="1"/>
  <c r="H6647" i="6" s="1"/>
  <c r="H6648" i="6" s="1"/>
  <c r="H6649" i="6" s="1"/>
  <c r="H6650" i="6" s="1"/>
  <c r="H6651" i="6" s="1"/>
  <c r="H6652" i="6" s="1"/>
  <c r="H6653" i="6" s="1"/>
  <c r="H6654" i="6" s="1"/>
  <c r="H6655" i="6" s="1"/>
  <c r="H6656" i="6" s="1"/>
  <c r="H6657" i="6" s="1"/>
  <c r="H6658" i="6" s="1"/>
  <c r="H6659" i="6" s="1"/>
  <c r="H6660" i="6" s="1"/>
  <c r="H6661" i="6" s="1"/>
  <c r="H6662" i="6" s="1"/>
  <c r="H6663" i="6" s="1"/>
  <c r="H6664" i="6" s="1"/>
  <c r="H6665" i="6" s="1"/>
  <c r="H6666" i="6" s="1"/>
  <c r="H6667" i="6" s="1"/>
  <c r="H6668" i="6" s="1"/>
  <c r="H6669" i="6" s="1"/>
  <c r="H6670" i="6" s="1"/>
  <c r="H6671" i="6" s="1"/>
  <c r="H6672" i="6" s="1"/>
  <c r="H6673" i="6" s="1"/>
  <c r="H6674" i="6" s="1"/>
  <c r="H6675" i="6" s="1"/>
  <c r="H6676" i="6" s="1"/>
  <c r="H6677" i="6" s="1"/>
  <c r="H6678" i="6" s="1"/>
  <c r="H6679" i="6" s="1"/>
  <c r="H6680" i="6" s="1"/>
  <c r="H6681" i="6" s="1"/>
  <c r="H6682" i="6" s="1"/>
  <c r="H6683" i="6" s="1"/>
  <c r="H6684" i="6" s="1"/>
  <c r="H6685" i="6" s="1"/>
  <c r="H6686" i="6" s="1"/>
  <c r="H6687" i="6" s="1"/>
  <c r="H6688" i="6" s="1"/>
  <c r="H6689" i="6" s="1"/>
  <c r="H6690" i="6" s="1"/>
  <c r="H6691" i="6" s="1"/>
  <c r="H6692" i="6" s="1"/>
  <c r="H6693" i="6" s="1"/>
  <c r="H6694" i="6" s="1"/>
  <c r="H6695" i="6" s="1"/>
  <c r="H6696" i="6" s="1"/>
  <c r="H6697" i="6" s="1"/>
  <c r="H6698" i="6" s="1"/>
  <c r="H6699" i="6" s="1"/>
  <c r="H6700" i="6" s="1"/>
  <c r="H6701" i="6" s="1"/>
  <c r="H6702" i="6" s="1"/>
  <c r="H6703" i="6" s="1"/>
  <c r="H6704" i="6" s="1"/>
  <c r="H6705" i="6" s="1"/>
  <c r="H6706" i="6" s="1"/>
  <c r="H6707" i="6" s="1"/>
  <c r="H6708" i="6" s="1"/>
  <c r="H6709" i="6" s="1"/>
  <c r="H6710" i="6" s="1"/>
  <c r="H6711" i="6" s="1"/>
  <c r="H6712" i="6" s="1"/>
  <c r="H6713" i="6" s="1"/>
  <c r="H6714" i="6" s="1"/>
  <c r="H6715" i="6" s="1"/>
  <c r="H6716" i="6" s="1"/>
  <c r="H6717" i="6" s="1"/>
  <c r="H6718" i="6" s="1"/>
  <c r="H6719" i="6" s="1"/>
  <c r="H6720" i="6" s="1"/>
  <c r="H6721" i="6" s="1"/>
  <c r="H6722" i="6" s="1"/>
  <c r="H6723" i="6" s="1"/>
  <c r="H6724" i="6" s="1"/>
  <c r="H6725" i="6" s="1"/>
  <c r="H6726" i="6" s="1"/>
  <c r="H6727" i="6" s="1"/>
  <c r="H6728" i="6" s="1"/>
  <c r="H6729" i="6" s="1"/>
  <c r="H6730" i="6" s="1"/>
  <c r="H6731" i="6" s="1"/>
  <c r="H6732" i="6" s="1"/>
  <c r="H6733" i="6" s="1"/>
  <c r="H6734" i="6" s="1"/>
  <c r="H6735" i="6" s="1"/>
  <c r="H6736" i="6" s="1"/>
  <c r="H6737" i="6" s="1"/>
  <c r="H6738" i="6" s="1"/>
  <c r="H6739" i="6" s="1"/>
  <c r="H6740" i="6" s="1"/>
  <c r="H6741" i="6" s="1"/>
  <c r="H6742" i="6" s="1"/>
  <c r="H6743" i="6" s="1"/>
  <c r="H6744" i="6" s="1"/>
  <c r="H6745" i="6" s="1"/>
  <c r="H6746" i="6" s="1"/>
  <c r="H6747" i="6" s="1"/>
  <c r="H6748" i="6" s="1"/>
  <c r="H6749" i="6" s="1"/>
  <c r="H6750" i="6" s="1"/>
  <c r="H6751" i="6" s="1"/>
  <c r="H6752" i="6" s="1"/>
  <c r="H6753" i="6" s="1"/>
  <c r="H6754" i="6" s="1"/>
  <c r="H6755" i="6" s="1"/>
  <c r="H6756" i="6" s="1"/>
  <c r="H6757" i="6" s="1"/>
  <c r="H6758" i="6" s="1"/>
  <c r="H6759" i="6" s="1"/>
  <c r="H6760" i="6" s="1"/>
  <c r="H6761" i="6" s="1"/>
  <c r="H6762" i="6" s="1"/>
  <c r="H6763" i="6" s="1"/>
  <c r="H6764" i="6" s="1"/>
  <c r="H6765" i="6" s="1"/>
  <c r="H6766" i="6" s="1"/>
  <c r="H6767" i="6" s="1"/>
  <c r="H6768" i="6" s="1"/>
  <c r="H6769" i="6" s="1"/>
  <c r="H6770" i="6" s="1"/>
  <c r="H6771" i="6" s="1"/>
  <c r="H6772" i="6" s="1"/>
  <c r="H6773" i="6" s="1"/>
  <c r="H6774" i="6" s="1"/>
  <c r="H6775" i="6" s="1"/>
  <c r="H6776" i="6" s="1"/>
  <c r="H6777" i="6" s="1"/>
  <c r="H6778" i="6" s="1"/>
  <c r="H6779" i="6" s="1"/>
  <c r="H6780" i="6" s="1"/>
  <c r="H6781" i="6" s="1"/>
  <c r="H6782" i="6" s="1"/>
  <c r="H6783" i="6" s="1"/>
  <c r="H6784" i="6" s="1"/>
  <c r="H6785" i="6" s="1"/>
  <c r="H6786" i="6" s="1"/>
  <c r="H6787" i="6" s="1"/>
  <c r="H6788" i="6" s="1"/>
  <c r="H6789" i="6" s="1"/>
  <c r="H6790" i="6" s="1"/>
  <c r="H6791" i="6" s="1"/>
  <c r="H6792" i="6" s="1"/>
  <c r="H6793" i="6" s="1"/>
  <c r="H6794" i="6" s="1"/>
  <c r="H6795" i="6" s="1"/>
  <c r="H6796" i="6" s="1"/>
  <c r="H6797" i="6" s="1"/>
  <c r="H6798" i="6" s="1"/>
  <c r="H6799" i="6" s="1"/>
  <c r="H6800" i="6" s="1"/>
  <c r="H6801" i="6" s="1"/>
  <c r="H6802" i="6" s="1"/>
  <c r="H6803" i="6" s="1"/>
  <c r="H6804" i="6" s="1"/>
  <c r="H6805" i="6" s="1"/>
  <c r="H6806" i="6" s="1"/>
  <c r="H6807" i="6" s="1"/>
  <c r="H6808" i="6" s="1"/>
  <c r="H6809" i="6" s="1"/>
  <c r="H6810" i="6" s="1"/>
  <c r="H6811" i="6" s="1"/>
  <c r="H6812" i="6" s="1"/>
  <c r="H6813" i="6" s="1"/>
  <c r="H6814" i="6" s="1"/>
  <c r="H6815" i="6" s="1"/>
  <c r="H6816" i="6" s="1"/>
  <c r="H6817" i="6" s="1"/>
  <c r="H6818" i="6" s="1"/>
  <c r="H6819" i="6" s="1"/>
  <c r="H6820" i="6" s="1"/>
  <c r="H6821" i="6" s="1"/>
  <c r="H6822" i="6" s="1"/>
  <c r="H6823" i="6" s="1"/>
  <c r="H6824" i="6" s="1"/>
  <c r="H6825" i="6" s="1"/>
  <c r="H6826" i="6" s="1"/>
  <c r="H6827" i="6" s="1"/>
  <c r="H6828" i="6" s="1"/>
  <c r="H6829" i="6" s="1"/>
  <c r="H6830" i="6" s="1"/>
  <c r="H6831" i="6" s="1"/>
  <c r="H6832" i="6" s="1"/>
  <c r="H6833" i="6" s="1"/>
  <c r="H6834" i="6" s="1"/>
  <c r="H6835" i="6" s="1"/>
  <c r="H6836" i="6" s="1"/>
  <c r="H6837" i="6" s="1"/>
  <c r="H6838" i="6" s="1"/>
  <c r="H6839" i="6" s="1"/>
  <c r="H6840" i="6" s="1"/>
  <c r="H6841" i="6" s="1"/>
  <c r="H6842" i="6" s="1"/>
  <c r="H6843" i="6" s="1"/>
  <c r="H6844" i="6" s="1"/>
  <c r="H6845" i="6" s="1"/>
  <c r="H6846" i="6" s="1"/>
  <c r="H6847" i="6" s="1"/>
  <c r="H6848" i="6" s="1"/>
  <c r="H6849" i="6" s="1"/>
  <c r="H6850" i="6" s="1"/>
  <c r="H6851" i="6" s="1"/>
  <c r="H6852" i="6" s="1"/>
  <c r="H6853" i="6" s="1"/>
  <c r="H6854" i="6" s="1"/>
  <c r="H6855" i="6" s="1"/>
  <c r="H6856" i="6" s="1"/>
  <c r="H6857" i="6" s="1"/>
  <c r="H6858" i="6" s="1"/>
  <c r="H6859" i="6" s="1"/>
  <c r="H6860" i="6" s="1"/>
  <c r="H6861" i="6" s="1"/>
  <c r="H6862" i="6" s="1"/>
  <c r="H6863" i="6" s="1"/>
  <c r="H6864" i="6" s="1"/>
  <c r="H6865" i="6" s="1"/>
  <c r="H6866" i="6" s="1"/>
  <c r="H6867" i="6" s="1"/>
  <c r="H6868" i="6" s="1"/>
  <c r="H6869" i="6" s="1"/>
  <c r="H6870" i="6" s="1"/>
  <c r="H6871" i="6" s="1"/>
  <c r="H6872" i="6" s="1"/>
  <c r="H6873" i="6" s="1"/>
  <c r="H6874" i="6" s="1"/>
  <c r="H6875" i="6" s="1"/>
  <c r="H6876" i="6" s="1"/>
  <c r="H6877" i="6" s="1"/>
  <c r="H6878" i="6" s="1"/>
  <c r="H6879" i="6" s="1"/>
  <c r="H6880" i="6" s="1"/>
  <c r="H6881" i="6" s="1"/>
  <c r="H6882" i="6" s="1"/>
  <c r="H6883" i="6" s="1"/>
  <c r="H6884" i="6" s="1"/>
  <c r="H6885" i="6" s="1"/>
  <c r="H6886" i="6" s="1"/>
  <c r="H6887" i="6" s="1"/>
  <c r="H6888" i="6" s="1"/>
  <c r="H6889" i="6" s="1"/>
  <c r="H6890" i="6" s="1"/>
  <c r="H6891" i="6" s="1"/>
  <c r="H6892" i="6" s="1"/>
  <c r="H6893" i="6" s="1"/>
  <c r="H6894" i="6" s="1"/>
  <c r="H6895" i="6" s="1"/>
  <c r="H6896" i="6" s="1"/>
  <c r="H6897" i="6" s="1"/>
  <c r="H6898" i="6" s="1"/>
  <c r="H6899" i="6" s="1"/>
  <c r="H6900" i="6" s="1"/>
  <c r="H6901" i="6" s="1"/>
  <c r="H6902" i="6" s="1"/>
  <c r="H6903" i="6" s="1"/>
  <c r="H6904" i="6" s="1"/>
  <c r="H6905" i="6" s="1"/>
  <c r="H6906" i="6" s="1"/>
  <c r="H6907" i="6" s="1"/>
  <c r="H6908" i="6" s="1"/>
  <c r="H6909" i="6" s="1"/>
  <c r="H6910" i="6" s="1"/>
  <c r="H6911" i="6" s="1"/>
  <c r="H6912" i="6" s="1"/>
  <c r="H6913" i="6" s="1"/>
  <c r="H6914" i="6" s="1"/>
  <c r="H6915" i="6" s="1"/>
  <c r="H6916" i="6" s="1"/>
  <c r="H6917" i="6" s="1"/>
  <c r="H6918" i="6" s="1"/>
  <c r="H6919" i="6" s="1"/>
  <c r="H6920" i="6" s="1"/>
  <c r="H6921" i="6" s="1"/>
  <c r="H6922" i="6" s="1"/>
  <c r="H6923" i="6" s="1"/>
  <c r="H6924" i="6" s="1"/>
  <c r="H6925" i="6" s="1"/>
  <c r="H6926" i="6" s="1"/>
  <c r="H6927" i="6" s="1"/>
  <c r="H6928" i="6" s="1"/>
  <c r="H6929" i="6" s="1"/>
  <c r="H6930" i="6" s="1"/>
  <c r="H6931" i="6" s="1"/>
  <c r="H6932" i="6" s="1"/>
  <c r="H6933" i="6" s="1"/>
  <c r="H6934" i="6" s="1"/>
  <c r="H6935" i="6" s="1"/>
  <c r="H6936" i="6" s="1"/>
  <c r="H6937" i="6" s="1"/>
  <c r="H6938" i="6" s="1"/>
  <c r="H6939" i="6" s="1"/>
  <c r="H6940" i="6" s="1"/>
  <c r="H6941" i="6" s="1"/>
  <c r="H6942" i="6" s="1"/>
  <c r="H6943" i="6" s="1"/>
  <c r="H6944" i="6" s="1"/>
  <c r="H6945" i="6" s="1"/>
  <c r="H6946" i="6" s="1"/>
  <c r="H6947" i="6" s="1"/>
  <c r="H6948" i="6" s="1"/>
  <c r="H6949" i="6" s="1"/>
  <c r="H6950" i="6" s="1"/>
  <c r="H6951" i="6" s="1"/>
  <c r="H6952" i="6" s="1"/>
  <c r="H6953" i="6" s="1"/>
  <c r="H6954" i="6" s="1"/>
  <c r="H6955" i="6" s="1"/>
  <c r="H6956" i="6" s="1"/>
  <c r="H6957" i="6" s="1"/>
  <c r="H6958" i="6" s="1"/>
  <c r="H6959" i="6" s="1"/>
  <c r="H6960" i="6" s="1"/>
  <c r="H6961" i="6" s="1"/>
  <c r="H6962" i="6" s="1"/>
  <c r="H6963" i="6" s="1"/>
  <c r="H6964" i="6" s="1"/>
  <c r="H6965" i="6" s="1"/>
  <c r="H6966" i="6" s="1"/>
  <c r="H6967" i="6" s="1"/>
  <c r="H6968" i="6" s="1"/>
  <c r="H6969" i="6" s="1"/>
  <c r="H6970" i="6" s="1"/>
  <c r="H6971" i="6" s="1"/>
  <c r="H6972" i="6" s="1"/>
  <c r="H6973" i="6" s="1"/>
  <c r="H6974" i="6" s="1"/>
  <c r="H6975" i="6" s="1"/>
  <c r="H6976" i="6" s="1"/>
  <c r="H6977" i="6" s="1"/>
  <c r="H6978" i="6" s="1"/>
  <c r="H6979" i="6" s="1"/>
  <c r="H6980" i="6" s="1"/>
  <c r="H6981" i="6" s="1"/>
  <c r="H6982" i="6" s="1"/>
  <c r="H6983" i="6" s="1"/>
  <c r="H6984" i="6" s="1"/>
  <c r="H6985" i="6" s="1"/>
  <c r="H6986" i="6" s="1"/>
  <c r="H6987" i="6" s="1"/>
  <c r="H6988" i="6" s="1"/>
  <c r="H6989" i="6" s="1"/>
  <c r="H6990" i="6" s="1"/>
  <c r="H6991" i="6" s="1"/>
  <c r="H6992" i="6" s="1"/>
  <c r="H6993" i="6" s="1"/>
  <c r="H6994" i="6" s="1"/>
  <c r="H6995" i="6" s="1"/>
  <c r="H6996" i="6" s="1"/>
  <c r="H6997" i="6" s="1"/>
  <c r="H6998" i="6" s="1"/>
  <c r="H6999" i="6" s="1"/>
  <c r="H7000" i="6" s="1"/>
  <c r="H7001" i="6" s="1"/>
  <c r="H7002" i="6" s="1"/>
  <c r="H7003" i="6" s="1"/>
  <c r="H7004" i="6" s="1"/>
  <c r="H7005" i="6" s="1"/>
  <c r="H7006" i="6" s="1"/>
  <c r="H7007" i="6" s="1"/>
  <c r="H7008" i="6" s="1"/>
  <c r="H7009" i="6" s="1"/>
  <c r="H7010" i="6" s="1"/>
  <c r="H7011" i="6" s="1"/>
  <c r="H7012" i="6" s="1"/>
  <c r="H7013" i="6" s="1"/>
  <c r="H7014" i="6" s="1"/>
  <c r="H7015" i="6" s="1"/>
  <c r="H7016" i="6" s="1"/>
  <c r="H7017" i="6" s="1"/>
  <c r="H7018" i="6" s="1"/>
  <c r="H7019" i="6" s="1"/>
  <c r="H7020" i="6" s="1"/>
  <c r="H7021" i="6" s="1"/>
  <c r="H7022" i="6" s="1"/>
  <c r="H7023" i="6" s="1"/>
  <c r="H7024" i="6" s="1"/>
  <c r="H7025" i="6" s="1"/>
  <c r="H7026" i="6" s="1"/>
  <c r="H7027" i="6" s="1"/>
  <c r="H7028" i="6" s="1"/>
  <c r="H7029" i="6" s="1"/>
  <c r="H7030" i="6" s="1"/>
  <c r="H7031" i="6" s="1"/>
  <c r="H7032" i="6" s="1"/>
  <c r="H7033" i="6" s="1"/>
  <c r="H7034" i="6" s="1"/>
  <c r="H7035" i="6" s="1"/>
  <c r="H7036" i="6" s="1"/>
  <c r="H7037" i="6" s="1"/>
  <c r="H7038" i="6" s="1"/>
  <c r="H7039" i="6" s="1"/>
  <c r="H7040" i="6" s="1"/>
  <c r="H7041" i="6" s="1"/>
  <c r="H7042" i="6" s="1"/>
  <c r="H7043" i="6" s="1"/>
  <c r="H7044" i="6" s="1"/>
  <c r="H7045" i="6" s="1"/>
  <c r="H7046" i="6" s="1"/>
  <c r="H7047" i="6" s="1"/>
  <c r="H7048" i="6" s="1"/>
  <c r="H7049" i="6" s="1"/>
  <c r="H7050" i="6" s="1"/>
  <c r="H7051" i="6" s="1"/>
  <c r="H7052" i="6" s="1"/>
  <c r="H7053" i="6" s="1"/>
  <c r="H7054" i="6" s="1"/>
  <c r="H7055" i="6" s="1"/>
  <c r="H7056" i="6" s="1"/>
  <c r="H7057" i="6" s="1"/>
  <c r="H7058" i="6" s="1"/>
  <c r="H7059" i="6" s="1"/>
  <c r="H7060" i="6" s="1"/>
  <c r="H7061" i="6" s="1"/>
  <c r="H7062" i="6" s="1"/>
  <c r="H7063" i="6" s="1"/>
  <c r="H7064" i="6" s="1"/>
  <c r="H7065" i="6" s="1"/>
  <c r="H7066" i="6" s="1"/>
  <c r="H7067" i="6" s="1"/>
  <c r="H7068" i="6" s="1"/>
  <c r="H7069" i="6" s="1"/>
  <c r="H7070" i="6" s="1"/>
  <c r="H7071" i="6" s="1"/>
  <c r="H7072" i="6" s="1"/>
  <c r="H7073" i="6" s="1"/>
  <c r="H7074" i="6" s="1"/>
  <c r="H7075" i="6" s="1"/>
  <c r="H7076" i="6" s="1"/>
  <c r="H7077" i="6" s="1"/>
  <c r="H7078" i="6" s="1"/>
  <c r="H7079" i="6" s="1"/>
  <c r="H7080" i="6" s="1"/>
  <c r="H7081" i="6" s="1"/>
  <c r="H7082" i="6" s="1"/>
  <c r="H7083" i="6" s="1"/>
  <c r="H7084" i="6" s="1"/>
  <c r="H7085" i="6" s="1"/>
  <c r="H7086" i="6" s="1"/>
  <c r="H7087" i="6" s="1"/>
  <c r="H7088" i="6" s="1"/>
  <c r="H7089" i="6" s="1"/>
  <c r="H7090" i="6" s="1"/>
  <c r="H7091" i="6" s="1"/>
  <c r="H7092" i="6" s="1"/>
  <c r="H7093" i="6" s="1"/>
  <c r="H7094" i="6" s="1"/>
  <c r="H7095" i="6" s="1"/>
  <c r="H7096" i="6" s="1"/>
  <c r="H7097" i="6" s="1"/>
  <c r="H7098" i="6" s="1"/>
  <c r="H7099" i="6" s="1"/>
  <c r="H7100" i="6" s="1"/>
  <c r="H7101" i="6" s="1"/>
  <c r="H7102" i="6" s="1"/>
  <c r="H7103" i="6" s="1"/>
  <c r="H7104" i="6" s="1"/>
  <c r="H7105" i="6" s="1"/>
  <c r="H7106" i="6" s="1"/>
  <c r="H7107" i="6" s="1"/>
  <c r="H7108" i="6" s="1"/>
  <c r="H7109" i="6" s="1"/>
  <c r="H7110" i="6" s="1"/>
  <c r="H7111" i="6" s="1"/>
  <c r="H7112" i="6" s="1"/>
  <c r="H7113" i="6" s="1"/>
  <c r="H7114" i="6" s="1"/>
  <c r="H7115" i="6" s="1"/>
  <c r="H7116" i="6" s="1"/>
  <c r="H7117" i="6" s="1"/>
  <c r="H7118" i="6" s="1"/>
  <c r="H7119" i="6" s="1"/>
  <c r="H7120" i="6" s="1"/>
  <c r="H7121" i="6" s="1"/>
  <c r="H7122" i="6" s="1"/>
  <c r="H7123" i="6" s="1"/>
  <c r="H7124" i="6" s="1"/>
  <c r="H7125" i="6" s="1"/>
  <c r="H7126" i="6" s="1"/>
  <c r="H7127" i="6" s="1"/>
  <c r="H7128" i="6" s="1"/>
  <c r="H7129" i="6" s="1"/>
  <c r="H7130" i="6" s="1"/>
  <c r="H7131" i="6" s="1"/>
  <c r="H7132" i="6" s="1"/>
  <c r="H7133" i="6" s="1"/>
  <c r="H7134" i="6" s="1"/>
  <c r="H7135" i="6" s="1"/>
  <c r="H7136" i="6" s="1"/>
  <c r="H7137" i="6" s="1"/>
  <c r="H7138" i="6" s="1"/>
  <c r="H7139" i="6" s="1"/>
  <c r="H7140" i="6" s="1"/>
  <c r="H7141" i="6" s="1"/>
  <c r="H7142" i="6" s="1"/>
  <c r="H7143" i="6" s="1"/>
  <c r="H7144" i="6" s="1"/>
  <c r="H7145" i="6" s="1"/>
  <c r="H7146" i="6" s="1"/>
  <c r="H7147" i="6" s="1"/>
  <c r="H7148" i="6" s="1"/>
  <c r="H7149" i="6" s="1"/>
  <c r="H7150" i="6" s="1"/>
  <c r="H7151" i="6" s="1"/>
  <c r="H7152" i="6" s="1"/>
  <c r="H7153" i="6" s="1"/>
  <c r="H7154" i="6" s="1"/>
  <c r="H7155" i="6" s="1"/>
  <c r="H7156" i="6" s="1"/>
  <c r="H7157" i="6" s="1"/>
  <c r="H7158" i="6" s="1"/>
  <c r="H7159" i="6" s="1"/>
  <c r="H7160" i="6" s="1"/>
  <c r="H7161" i="6" s="1"/>
  <c r="H7162" i="6" s="1"/>
  <c r="H7163" i="6" s="1"/>
  <c r="H7164" i="6" s="1"/>
  <c r="H7165" i="6" s="1"/>
  <c r="H7166" i="6" s="1"/>
  <c r="H7167" i="6" s="1"/>
  <c r="H7168" i="6" s="1"/>
  <c r="H7169" i="6" s="1"/>
  <c r="H7170" i="6" s="1"/>
  <c r="H7171" i="6" s="1"/>
  <c r="H7172" i="6" s="1"/>
  <c r="H7173" i="6" s="1"/>
  <c r="H7174" i="6" s="1"/>
  <c r="H7175" i="6" s="1"/>
  <c r="H7176" i="6" s="1"/>
  <c r="H7177" i="6" s="1"/>
  <c r="H7178" i="6" s="1"/>
  <c r="H7179" i="6" s="1"/>
  <c r="H7180" i="6" s="1"/>
  <c r="H7181" i="6" s="1"/>
  <c r="H7182" i="6" s="1"/>
  <c r="H7183" i="6" s="1"/>
  <c r="H7184" i="6" s="1"/>
  <c r="H7185" i="6" s="1"/>
  <c r="H7186" i="6" s="1"/>
  <c r="H7187" i="6" s="1"/>
  <c r="H7188" i="6" s="1"/>
  <c r="H7189" i="6" s="1"/>
  <c r="H7190" i="6" s="1"/>
  <c r="H7191" i="6" s="1"/>
  <c r="H7192" i="6" s="1"/>
  <c r="H7193" i="6" s="1"/>
  <c r="H7194" i="6" s="1"/>
  <c r="H7195" i="6" s="1"/>
  <c r="H7196" i="6" s="1"/>
  <c r="H7197" i="6" s="1"/>
  <c r="H7198" i="6" s="1"/>
  <c r="H7199" i="6" s="1"/>
  <c r="H7200" i="6" s="1"/>
  <c r="H7201" i="6" s="1"/>
  <c r="H7202" i="6" s="1"/>
  <c r="H7203" i="6" s="1"/>
  <c r="H7204" i="6" s="1"/>
  <c r="H7205" i="6" s="1"/>
  <c r="H7206" i="6" s="1"/>
  <c r="H7207" i="6" s="1"/>
  <c r="H7208" i="6" s="1"/>
  <c r="H7209" i="6" s="1"/>
  <c r="H7210" i="6" s="1"/>
  <c r="H7211" i="6" s="1"/>
  <c r="H7212" i="6" s="1"/>
  <c r="H7213" i="6" s="1"/>
  <c r="H7214" i="6" s="1"/>
  <c r="H7215" i="6" s="1"/>
  <c r="H7216" i="6" s="1"/>
  <c r="H7217" i="6" s="1"/>
  <c r="H7218" i="6" s="1"/>
  <c r="H7219" i="6" s="1"/>
  <c r="H7220" i="6" s="1"/>
  <c r="H7221" i="6" s="1"/>
  <c r="H7222" i="6" s="1"/>
  <c r="H7223" i="6" s="1"/>
  <c r="H7224" i="6" s="1"/>
  <c r="H7225" i="6" s="1"/>
  <c r="H7226" i="6" s="1"/>
  <c r="H7227" i="6" s="1"/>
  <c r="H7228" i="6" s="1"/>
  <c r="H7229" i="6" s="1"/>
  <c r="H7230" i="6" s="1"/>
  <c r="H7231" i="6" s="1"/>
  <c r="H7232" i="6" s="1"/>
  <c r="H7233" i="6" s="1"/>
  <c r="H7234" i="6" s="1"/>
  <c r="H7235" i="6" s="1"/>
  <c r="H7236" i="6" s="1"/>
  <c r="H7237" i="6" s="1"/>
  <c r="H7238" i="6" s="1"/>
  <c r="H7239" i="6" s="1"/>
  <c r="H7240" i="6" s="1"/>
  <c r="H7241" i="6" s="1"/>
  <c r="H7242" i="6" s="1"/>
  <c r="H7243" i="6" s="1"/>
  <c r="H7244" i="6" s="1"/>
  <c r="H7245" i="6" s="1"/>
  <c r="H7246" i="6" s="1"/>
  <c r="H7247" i="6" s="1"/>
  <c r="H7248" i="6" s="1"/>
  <c r="H7249" i="6" s="1"/>
  <c r="H7250" i="6" s="1"/>
  <c r="H7251" i="6" s="1"/>
  <c r="H7252" i="6" s="1"/>
  <c r="H7253" i="6" s="1"/>
  <c r="H7254" i="6" s="1"/>
  <c r="H7255" i="6" s="1"/>
  <c r="H7256" i="6" s="1"/>
  <c r="H7257" i="6" s="1"/>
  <c r="H7258" i="6" s="1"/>
  <c r="H7259" i="6" s="1"/>
  <c r="H7260" i="6" s="1"/>
  <c r="H7261" i="6" s="1"/>
  <c r="H7262" i="6" s="1"/>
  <c r="H7263" i="6" s="1"/>
  <c r="H7264" i="6" s="1"/>
  <c r="H7265" i="6" s="1"/>
  <c r="H7266" i="6" s="1"/>
  <c r="H7267" i="6" s="1"/>
  <c r="H7268" i="6" s="1"/>
  <c r="H7269" i="6" s="1"/>
  <c r="H7270" i="6" s="1"/>
  <c r="H7271" i="6" s="1"/>
  <c r="H7272" i="6" s="1"/>
  <c r="H7273" i="6" s="1"/>
  <c r="H7274" i="6" s="1"/>
  <c r="H7275" i="6" s="1"/>
  <c r="H7276" i="6" s="1"/>
  <c r="H7277" i="6" s="1"/>
  <c r="H7278" i="6" s="1"/>
  <c r="H7279" i="6" s="1"/>
  <c r="H7280" i="6" s="1"/>
  <c r="H7281" i="6" s="1"/>
  <c r="H7282" i="6" s="1"/>
  <c r="H7283" i="6" s="1"/>
  <c r="H7284" i="6" s="1"/>
  <c r="H7285" i="6" s="1"/>
  <c r="H7286" i="6" s="1"/>
  <c r="H7287" i="6" s="1"/>
  <c r="H7288" i="6" s="1"/>
  <c r="H7289" i="6" s="1"/>
  <c r="H7290" i="6" s="1"/>
  <c r="H7291" i="6" s="1"/>
  <c r="H7292" i="6" s="1"/>
  <c r="H7293" i="6" s="1"/>
  <c r="H7294" i="6" s="1"/>
  <c r="H7295" i="6" s="1"/>
  <c r="H7296" i="6" s="1"/>
  <c r="H7297" i="6" s="1"/>
  <c r="H7298" i="6" s="1"/>
  <c r="H7299" i="6" s="1"/>
  <c r="H7300" i="6" s="1"/>
  <c r="H7301" i="6" s="1"/>
  <c r="H7302" i="6" s="1"/>
  <c r="H7303" i="6" s="1"/>
  <c r="H7304" i="6" s="1"/>
  <c r="H7305" i="6" s="1"/>
  <c r="H7306" i="6" s="1"/>
  <c r="H7307" i="6" s="1"/>
  <c r="H7308" i="6" s="1"/>
  <c r="H7309" i="6" s="1"/>
  <c r="H7310" i="6" s="1"/>
  <c r="H7311" i="6" s="1"/>
  <c r="H7312" i="6" s="1"/>
  <c r="H7313" i="6" s="1"/>
  <c r="H7314" i="6" s="1"/>
  <c r="H7315" i="6" s="1"/>
  <c r="H7316" i="6" s="1"/>
  <c r="H7317" i="6" s="1"/>
  <c r="H7318" i="6" s="1"/>
  <c r="H7319" i="6" s="1"/>
  <c r="H7320" i="6" s="1"/>
  <c r="H7321" i="6" s="1"/>
  <c r="H7322" i="6" s="1"/>
  <c r="H7323" i="6" s="1"/>
  <c r="H7324" i="6" s="1"/>
  <c r="H7325" i="6" s="1"/>
  <c r="H7326" i="6" s="1"/>
  <c r="H7327" i="6" s="1"/>
  <c r="H7328" i="6" s="1"/>
  <c r="H7329" i="6" s="1"/>
  <c r="H7330" i="6" s="1"/>
  <c r="H7331" i="6" s="1"/>
  <c r="H7332" i="6" s="1"/>
  <c r="H7333" i="6" s="1"/>
  <c r="H7334" i="6" s="1"/>
  <c r="H7335" i="6" s="1"/>
  <c r="H7336" i="6" s="1"/>
  <c r="H7337" i="6" s="1"/>
  <c r="H7338" i="6" s="1"/>
  <c r="H7339" i="6" s="1"/>
  <c r="H7340" i="6" s="1"/>
  <c r="H7341" i="6" s="1"/>
  <c r="H7342" i="6" s="1"/>
  <c r="H7343" i="6" s="1"/>
  <c r="H7344" i="6" s="1"/>
  <c r="H7345" i="6" s="1"/>
  <c r="H7346" i="6" s="1"/>
  <c r="H7347" i="6" s="1"/>
  <c r="H7348" i="6" s="1"/>
  <c r="H7349" i="6" s="1"/>
  <c r="H7350" i="6" s="1"/>
  <c r="H7351" i="6" s="1"/>
  <c r="H7352" i="6" s="1"/>
  <c r="H7353" i="6" s="1"/>
  <c r="H7354" i="6" s="1"/>
  <c r="H7355" i="6" s="1"/>
  <c r="H7356" i="6" s="1"/>
  <c r="H7357" i="6" s="1"/>
  <c r="H7358" i="6" s="1"/>
  <c r="H7359" i="6" s="1"/>
  <c r="H7360" i="6" s="1"/>
  <c r="H7361" i="6" s="1"/>
  <c r="H7362" i="6" s="1"/>
  <c r="H7363" i="6" s="1"/>
  <c r="H7364" i="6" s="1"/>
  <c r="H7365" i="6" s="1"/>
  <c r="H7366" i="6" s="1"/>
  <c r="H7367" i="6" s="1"/>
  <c r="H7368" i="6" s="1"/>
  <c r="H7369" i="6" s="1"/>
  <c r="H7370" i="6" s="1"/>
  <c r="H7371" i="6" s="1"/>
  <c r="H7372" i="6" s="1"/>
  <c r="H7373" i="6" s="1"/>
  <c r="H7374" i="6" s="1"/>
  <c r="H7375" i="6" s="1"/>
  <c r="H7376" i="6" s="1"/>
  <c r="H7377" i="6" s="1"/>
  <c r="H7378" i="6" s="1"/>
  <c r="H7379" i="6" s="1"/>
  <c r="H7380" i="6" s="1"/>
  <c r="H7381" i="6" s="1"/>
  <c r="H7382" i="6" s="1"/>
  <c r="H7383" i="6" s="1"/>
  <c r="H7384" i="6" s="1"/>
  <c r="H7385" i="6" s="1"/>
  <c r="H7386" i="6" s="1"/>
  <c r="H7387" i="6" s="1"/>
  <c r="H7388" i="6" s="1"/>
  <c r="H7389" i="6" s="1"/>
  <c r="H7390" i="6" s="1"/>
  <c r="H7391" i="6" s="1"/>
  <c r="H7392" i="6" s="1"/>
  <c r="H7393" i="6" s="1"/>
  <c r="H7394" i="6" s="1"/>
  <c r="H7395" i="6" s="1"/>
  <c r="H7396" i="6" s="1"/>
  <c r="H7397" i="6" s="1"/>
  <c r="H7398" i="6" s="1"/>
  <c r="H7399" i="6" s="1"/>
  <c r="H7400" i="6" s="1"/>
  <c r="H7401" i="6" s="1"/>
  <c r="H7402" i="6" s="1"/>
  <c r="H7403" i="6" s="1"/>
  <c r="H7404" i="6" s="1"/>
  <c r="H7405" i="6" s="1"/>
  <c r="H7406" i="6" s="1"/>
  <c r="H7407" i="6" s="1"/>
  <c r="H7408" i="6" s="1"/>
  <c r="H7409" i="6" s="1"/>
  <c r="H7410" i="6" s="1"/>
  <c r="H7411" i="6" s="1"/>
  <c r="H7412" i="6" s="1"/>
  <c r="H7413" i="6" s="1"/>
  <c r="H7414" i="6" s="1"/>
  <c r="H7415" i="6" s="1"/>
  <c r="H7416" i="6" s="1"/>
  <c r="H7417" i="6" s="1"/>
  <c r="H7418" i="6" s="1"/>
  <c r="H7419" i="6" s="1"/>
  <c r="H7420" i="6" s="1"/>
  <c r="H7421" i="6" s="1"/>
  <c r="H7422" i="6" s="1"/>
  <c r="H7423" i="6" s="1"/>
  <c r="H7424" i="6" s="1"/>
  <c r="H7425" i="6" s="1"/>
  <c r="H7426" i="6" s="1"/>
  <c r="H7427" i="6" s="1"/>
  <c r="H7428" i="6" s="1"/>
  <c r="H7429" i="6" s="1"/>
  <c r="H7430" i="6" s="1"/>
  <c r="H7431" i="6" s="1"/>
  <c r="H7432" i="6" s="1"/>
  <c r="H7433" i="6" s="1"/>
  <c r="H7434" i="6" s="1"/>
  <c r="H7435" i="6" s="1"/>
  <c r="H7436" i="6" s="1"/>
  <c r="H7437" i="6" s="1"/>
  <c r="H7438" i="6" s="1"/>
  <c r="H7439" i="6" s="1"/>
  <c r="H7440" i="6" s="1"/>
  <c r="H7441" i="6" s="1"/>
  <c r="H7442" i="6" s="1"/>
  <c r="H7443" i="6" s="1"/>
  <c r="H7444" i="6" s="1"/>
  <c r="H7445" i="6" s="1"/>
  <c r="H7446" i="6" s="1"/>
  <c r="H7447" i="6" s="1"/>
  <c r="H7448" i="6" s="1"/>
  <c r="H7449" i="6" s="1"/>
  <c r="H7450" i="6" s="1"/>
  <c r="H7451" i="6" s="1"/>
  <c r="H7452" i="6" s="1"/>
  <c r="H7453" i="6" s="1"/>
  <c r="H7454" i="6" s="1"/>
  <c r="H7455" i="6" s="1"/>
  <c r="H7456" i="6" s="1"/>
  <c r="H7457" i="6" s="1"/>
  <c r="H7458" i="6" s="1"/>
  <c r="H7459" i="6" s="1"/>
  <c r="H7460" i="6" s="1"/>
  <c r="H7461" i="6" s="1"/>
  <c r="H7462" i="6" s="1"/>
  <c r="H7463" i="6" s="1"/>
  <c r="H7464" i="6" s="1"/>
  <c r="H7465" i="6" s="1"/>
  <c r="H7466" i="6" s="1"/>
  <c r="H7467" i="6" s="1"/>
  <c r="H7468" i="6" s="1"/>
  <c r="H7469" i="6" s="1"/>
  <c r="H7470" i="6" s="1"/>
  <c r="H7471" i="6" s="1"/>
  <c r="H7472" i="6" s="1"/>
  <c r="H7473" i="6" s="1"/>
  <c r="H7474" i="6" s="1"/>
  <c r="H7475" i="6" s="1"/>
  <c r="H7476" i="6" s="1"/>
  <c r="H7477" i="6" s="1"/>
  <c r="H7478" i="6" s="1"/>
  <c r="H7479" i="6" s="1"/>
  <c r="H7480" i="6" s="1"/>
  <c r="H7481" i="6" s="1"/>
  <c r="H7482" i="6" s="1"/>
  <c r="H7483" i="6" s="1"/>
  <c r="H7484" i="6" s="1"/>
  <c r="H7485" i="6" s="1"/>
  <c r="H7486" i="6" s="1"/>
  <c r="H7487" i="6" s="1"/>
  <c r="H7488" i="6" s="1"/>
  <c r="H7489" i="6" s="1"/>
  <c r="H7490" i="6" s="1"/>
  <c r="H7491" i="6" s="1"/>
  <c r="H7492" i="6" s="1"/>
  <c r="H7493" i="6" s="1"/>
  <c r="H7494" i="6" s="1"/>
  <c r="H7495" i="6" s="1"/>
  <c r="H7496" i="6" s="1"/>
  <c r="H7497" i="6" s="1"/>
  <c r="H7498" i="6" s="1"/>
  <c r="H7499" i="6" s="1"/>
  <c r="H7500" i="6" s="1"/>
  <c r="H7501" i="6" s="1"/>
  <c r="H7502" i="6" s="1"/>
  <c r="H7503" i="6" s="1"/>
  <c r="H7504" i="6" s="1"/>
  <c r="H7505" i="6" s="1"/>
  <c r="H7506" i="6" s="1"/>
  <c r="H7507" i="6" s="1"/>
  <c r="H7508" i="6" s="1"/>
  <c r="H7509" i="6" s="1"/>
  <c r="H7510" i="6" s="1"/>
  <c r="H7511" i="6" s="1"/>
  <c r="H7512" i="6" s="1"/>
  <c r="H7513" i="6" s="1"/>
  <c r="H7514" i="6" s="1"/>
  <c r="H7515" i="6" s="1"/>
  <c r="H7516" i="6" s="1"/>
  <c r="H7517" i="6" s="1"/>
  <c r="H7518" i="6" s="1"/>
  <c r="H7519" i="6" s="1"/>
  <c r="H7520" i="6" s="1"/>
  <c r="H7521" i="6" s="1"/>
  <c r="H7522" i="6" s="1"/>
  <c r="H7523" i="6" s="1"/>
  <c r="H7524" i="6" s="1"/>
  <c r="H7525" i="6" s="1"/>
  <c r="H7526" i="6" s="1"/>
  <c r="H7527" i="6" s="1"/>
  <c r="H7528" i="6" s="1"/>
  <c r="H7529" i="6" s="1"/>
  <c r="H7530" i="6" s="1"/>
  <c r="H7531" i="6" s="1"/>
  <c r="H7532" i="6" s="1"/>
  <c r="H7533" i="6" s="1"/>
  <c r="H7534" i="6" s="1"/>
  <c r="H7535" i="6" s="1"/>
  <c r="H7536" i="6" s="1"/>
  <c r="H7537" i="6" s="1"/>
  <c r="H7538" i="6" s="1"/>
  <c r="H7539" i="6" s="1"/>
  <c r="H7540" i="6" s="1"/>
  <c r="H7541" i="6" s="1"/>
  <c r="H7542" i="6" s="1"/>
  <c r="H7543" i="6" s="1"/>
  <c r="H7544" i="6" s="1"/>
  <c r="H7545" i="6" s="1"/>
  <c r="H7546" i="6" s="1"/>
  <c r="H7547" i="6" s="1"/>
  <c r="H7548" i="6" s="1"/>
  <c r="H7549" i="6" s="1"/>
  <c r="H7550" i="6" s="1"/>
  <c r="H7551" i="6" s="1"/>
  <c r="H7552" i="6" s="1"/>
  <c r="H7553" i="6" s="1"/>
  <c r="H7554" i="6" s="1"/>
  <c r="H7555" i="6" s="1"/>
  <c r="H7556" i="6" s="1"/>
  <c r="H7557" i="6" s="1"/>
  <c r="H7558" i="6" s="1"/>
  <c r="H7559" i="6" s="1"/>
  <c r="H7560" i="6" s="1"/>
  <c r="H7561" i="6" s="1"/>
  <c r="H7562" i="6" s="1"/>
  <c r="H7563" i="6" s="1"/>
  <c r="H7564" i="6" s="1"/>
  <c r="H7565" i="6" s="1"/>
  <c r="H7566" i="6" s="1"/>
  <c r="H7567" i="6" s="1"/>
  <c r="H7568" i="6" s="1"/>
  <c r="H7569" i="6" s="1"/>
  <c r="H7570" i="6" s="1"/>
  <c r="H7571" i="6" s="1"/>
  <c r="H7572" i="6" s="1"/>
  <c r="H7573" i="6" s="1"/>
  <c r="H7574" i="6" s="1"/>
  <c r="H7575" i="6" s="1"/>
  <c r="H7576" i="6" s="1"/>
  <c r="H7577" i="6" s="1"/>
  <c r="H7578" i="6" s="1"/>
  <c r="H7579" i="6" s="1"/>
  <c r="H7580" i="6" s="1"/>
  <c r="H7581" i="6" s="1"/>
  <c r="H7582" i="6" s="1"/>
  <c r="H7583" i="6" s="1"/>
  <c r="H7584" i="6" s="1"/>
  <c r="H7585" i="6" s="1"/>
  <c r="H7586" i="6" s="1"/>
  <c r="H7587" i="6" s="1"/>
  <c r="H7588" i="6" s="1"/>
  <c r="H7589" i="6" s="1"/>
  <c r="H7590" i="6" s="1"/>
  <c r="H7591" i="6" s="1"/>
  <c r="H7592" i="6" s="1"/>
  <c r="H7593" i="6" s="1"/>
  <c r="H7594" i="6" s="1"/>
  <c r="H7595" i="6" s="1"/>
  <c r="H7596" i="6" s="1"/>
  <c r="H7597" i="6" s="1"/>
  <c r="H7598" i="6" s="1"/>
  <c r="H7599" i="6" s="1"/>
  <c r="H7600" i="6" s="1"/>
  <c r="H7601" i="6" s="1"/>
  <c r="H7602" i="6" s="1"/>
  <c r="H7603" i="6" s="1"/>
  <c r="H7604" i="6" s="1"/>
  <c r="H7605" i="6" s="1"/>
  <c r="H7606" i="6" s="1"/>
  <c r="H7607" i="6" s="1"/>
  <c r="H7608" i="6" s="1"/>
  <c r="H7609" i="6" s="1"/>
  <c r="H7610" i="6" s="1"/>
  <c r="H7611" i="6" s="1"/>
  <c r="H7612" i="6" s="1"/>
  <c r="H7613" i="6" s="1"/>
  <c r="H7614" i="6" s="1"/>
  <c r="H7615" i="6" s="1"/>
  <c r="H7616" i="6" s="1"/>
  <c r="H7617" i="6" s="1"/>
  <c r="H7618" i="6" s="1"/>
  <c r="H7619" i="6" s="1"/>
  <c r="H7620" i="6" s="1"/>
  <c r="H7621" i="6" s="1"/>
  <c r="H7622" i="6" s="1"/>
  <c r="H7623" i="6" s="1"/>
  <c r="H7624" i="6" s="1"/>
  <c r="H7625" i="6" s="1"/>
  <c r="H7626" i="6" s="1"/>
  <c r="H7627" i="6" s="1"/>
  <c r="H7628" i="6" s="1"/>
  <c r="H7629" i="6" s="1"/>
  <c r="H7630" i="6" s="1"/>
  <c r="H7631" i="6" s="1"/>
  <c r="H7632" i="6" s="1"/>
  <c r="H7633" i="6" s="1"/>
  <c r="H7634" i="6" s="1"/>
  <c r="H7635" i="6" s="1"/>
  <c r="H7636" i="6" s="1"/>
  <c r="H7637" i="6" s="1"/>
  <c r="H7638" i="6" s="1"/>
  <c r="H7639" i="6" s="1"/>
  <c r="H7640" i="6" s="1"/>
  <c r="H7641" i="6" s="1"/>
  <c r="H7642" i="6" s="1"/>
  <c r="H7643" i="6" s="1"/>
  <c r="H7644" i="6" s="1"/>
  <c r="H7645" i="6" s="1"/>
  <c r="H7646" i="6" s="1"/>
  <c r="H7647" i="6" s="1"/>
  <c r="H7648" i="6" s="1"/>
  <c r="H7649" i="6" s="1"/>
  <c r="H7650" i="6" s="1"/>
  <c r="H7651" i="6" s="1"/>
  <c r="H7652" i="6" s="1"/>
  <c r="H7653" i="6" s="1"/>
  <c r="H7654" i="6" s="1"/>
  <c r="H7655" i="6" s="1"/>
  <c r="H7656" i="6" s="1"/>
  <c r="H7657" i="6" s="1"/>
  <c r="H7658" i="6" s="1"/>
  <c r="H7659" i="6" s="1"/>
  <c r="H7660" i="6" s="1"/>
  <c r="H7661" i="6" s="1"/>
  <c r="H7662" i="6" s="1"/>
  <c r="H7663" i="6" s="1"/>
  <c r="H7664" i="6" s="1"/>
  <c r="H7665" i="6" s="1"/>
  <c r="H7666" i="6" s="1"/>
  <c r="H7667" i="6" s="1"/>
  <c r="H7668" i="6" s="1"/>
  <c r="H7669" i="6" s="1"/>
  <c r="H7670" i="6" s="1"/>
  <c r="H7671" i="6" s="1"/>
  <c r="H7672" i="6" s="1"/>
  <c r="H7673" i="6" s="1"/>
  <c r="H7674" i="6" s="1"/>
  <c r="H7675" i="6" s="1"/>
  <c r="H7676" i="6" s="1"/>
  <c r="H7677" i="6" s="1"/>
  <c r="H7678" i="6" s="1"/>
  <c r="H7679" i="6" s="1"/>
  <c r="H7680" i="6" s="1"/>
  <c r="H7681" i="6" s="1"/>
  <c r="H7682" i="6" s="1"/>
  <c r="H7683" i="6" s="1"/>
  <c r="H7684" i="6" s="1"/>
  <c r="H7685" i="6" s="1"/>
  <c r="H7686" i="6" s="1"/>
  <c r="H7687" i="6" s="1"/>
  <c r="H7688" i="6" s="1"/>
  <c r="H7689" i="6" s="1"/>
  <c r="H7690" i="6" s="1"/>
  <c r="H7691" i="6" s="1"/>
  <c r="H7692" i="6" s="1"/>
  <c r="H7693" i="6" s="1"/>
  <c r="H7694" i="6" s="1"/>
  <c r="H7695" i="6" s="1"/>
  <c r="H7696" i="6" s="1"/>
  <c r="H7697" i="6" s="1"/>
  <c r="H7698" i="6" s="1"/>
  <c r="H7699" i="6" s="1"/>
  <c r="H7700" i="6" s="1"/>
  <c r="H7701" i="6" s="1"/>
  <c r="H7702" i="6" s="1"/>
  <c r="H7703" i="6" s="1"/>
  <c r="H7704" i="6" s="1"/>
  <c r="H7705" i="6" s="1"/>
  <c r="H7706" i="6" s="1"/>
  <c r="H7707" i="6" s="1"/>
  <c r="H7708" i="6" s="1"/>
  <c r="H7709" i="6" s="1"/>
  <c r="H7710" i="6" s="1"/>
  <c r="H7711" i="6" s="1"/>
  <c r="H7712" i="6" s="1"/>
  <c r="H7713" i="6" s="1"/>
  <c r="H7714" i="6" s="1"/>
  <c r="H7715" i="6" s="1"/>
  <c r="H7716" i="6" s="1"/>
  <c r="H7717" i="6" s="1"/>
  <c r="H7718" i="6" s="1"/>
  <c r="H7719" i="6" s="1"/>
  <c r="H7720" i="6" s="1"/>
  <c r="H7721" i="6" s="1"/>
  <c r="H7722" i="6" s="1"/>
  <c r="H7723" i="6" s="1"/>
  <c r="H7724" i="6" s="1"/>
  <c r="H7725" i="6" s="1"/>
  <c r="H7726" i="6" s="1"/>
  <c r="H7727" i="6" s="1"/>
  <c r="H7728" i="6" s="1"/>
  <c r="H7729" i="6" s="1"/>
  <c r="H7730" i="6" s="1"/>
  <c r="H7731" i="6" s="1"/>
  <c r="H7732" i="6" s="1"/>
  <c r="H7733" i="6" s="1"/>
  <c r="H7734" i="6" s="1"/>
  <c r="H7735" i="6" s="1"/>
  <c r="H7736" i="6" s="1"/>
  <c r="H7737" i="6" s="1"/>
  <c r="H7738" i="6" s="1"/>
  <c r="H7739" i="6" s="1"/>
  <c r="H7740" i="6" s="1"/>
  <c r="H7741" i="6" s="1"/>
  <c r="H7742" i="6" s="1"/>
  <c r="H7743" i="6" s="1"/>
  <c r="H7744" i="6" s="1"/>
  <c r="H7745" i="6" s="1"/>
  <c r="H7746" i="6" s="1"/>
  <c r="H7747" i="6" s="1"/>
  <c r="H7748" i="6" s="1"/>
  <c r="H7749" i="6" s="1"/>
  <c r="H7750" i="6" s="1"/>
  <c r="H7751" i="6" s="1"/>
  <c r="H7752" i="6" s="1"/>
  <c r="H7753" i="6" s="1"/>
  <c r="H7754" i="6" s="1"/>
  <c r="H7755" i="6" s="1"/>
  <c r="H7756" i="6" s="1"/>
  <c r="H7757" i="6" s="1"/>
  <c r="H7758" i="6" s="1"/>
  <c r="H7759" i="6" s="1"/>
  <c r="H7760" i="6" s="1"/>
  <c r="H7761" i="6" s="1"/>
  <c r="H7762" i="6" s="1"/>
  <c r="H7763" i="6" s="1"/>
  <c r="H7764" i="6" s="1"/>
  <c r="H7765" i="6" s="1"/>
  <c r="H7766" i="6" s="1"/>
  <c r="H7767" i="6" s="1"/>
  <c r="H7768" i="6" s="1"/>
  <c r="H7769" i="6" s="1"/>
  <c r="H7770" i="6" s="1"/>
  <c r="H7771" i="6" s="1"/>
  <c r="H7772" i="6" s="1"/>
  <c r="H7773" i="6" s="1"/>
  <c r="H7774" i="6" s="1"/>
  <c r="H7775" i="6" s="1"/>
  <c r="H7776" i="6" s="1"/>
  <c r="H7777" i="6" s="1"/>
  <c r="H7778" i="6" s="1"/>
  <c r="H7779" i="6" s="1"/>
  <c r="H7780" i="6" s="1"/>
  <c r="H7781" i="6" s="1"/>
  <c r="H7782" i="6" s="1"/>
  <c r="H7783" i="6" s="1"/>
  <c r="H7784" i="6" s="1"/>
  <c r="H7785" i="6" s="1"/>
  <c r="H7786" i="6" s="1"/>
  <c r="H7787" i="6" s="1"/>
  <c r="H7788" i="6" s="1"/>
  <c r="H7789" i="6" s="1"/>
  <c r="H7790" i="6" s="1"/>
  <c r="H7791" i="6" s="1"/>
  <c r="H7792" i="6" s="1"/>
  <c r="H7793" i="6" s="1"/>
  <c r="H7794" i="6" s="1"/>
  <c r="H7795" i="6" s="1"/>
  <c r="H7796" i="6" s="1"/>
  <c r="H7797" i="6" s="1"/>
  <c r="H7798" i="6" s="1"/>
  <c r="H7799" i="6" s="1"/>
  <c r="H7800" i="6" s="1"/>
  <c r="H7801" i="6" s="1"/>
  <c r="H7802" i="6" s="1"/>
  <c r="H7803" i="6" s="1"/>
  <c r="H7804" i="6" s="1"/>
  <c r="H7805" i="6" s="1"/>
  <c r="H7806" i="6" s="1"/>
  <c r="H7807" i="6" s="1"/>
  <c r="H7808" i="6" s="1"/>
  <c r="H7809" i="6" s="1"/>
  <c r="H7810" i="6" s="1"/>
  <c r="H7811" i="6" s="1"/>
  <c r="H7812" i="6" s="1"/>
  <c r="H7813" i="6" s="1"/>
  <c r="H7814" i="6" s="1"/>
  <c r="H7815" i="6" s="1"/>
  <c r="H7816" i="6" s="1"/>
  <c r="H7817" i="6" s="1"/>
  <c r="H7818" i="6" s="1"/>
  <c r="H7819" i="6" s="1"/>
  <c r="H7820" i="6" s="1"/>
  <c r="H7821" i="6" s="1"/>
  <c r="H7822" i="6" s="1"/>
  <c r="H7823" i="6" s="1"/>
  <c r="H7824" i="6" s="1"/>
  <c r="H7825" i="6" s="1"/>
  <c r="H7826" i="6" s="1"/>
  <c r="H7827" i="6" s="1"/>
  <c r="H7828" i="6" s="1"/>
  <c r="H7829" i="6" s="1"/>
  <c r="H7830" i="6" s="1"/>
  <c r="H7831" i="6" s="1"/>
  <c r="H7832" i="6" s="1"/>
  <c r="H7833" i="6" s="1"/>
  <c r="H7834" i="6" s="1"/>
  <c r="H7835" i="6" s="1"/>
  <c r="H7836" i="6" s="1"/>
  <c r="H7837" i="6" s="1"/>
  <c r="H7838" i="6" s="1"/>
  <c r="H7839" i="6" s="1"/>
  <c r="H7840" i="6" s="1"/>
  <c r="H7841" i="6" s="1"/>
  <c r="H7842" i="6" s="1"/>
  <c r="H7843" i="6" s="1"/>
  <c r="H7844" i="6" s="1"/>
  <c r="H7845" i="6" s="1"/>
  <c r="H7846" i="6" s="1"/>
  <c r="H7847" i="6" s="1"/>
  <c r="H7848" i="6" s="1"/>
  <c r="H7849" i="6" s="1"/>
  <c r="H7850" i="6" s="1"/>
  <c r="H7851" i="6" s="1"/>
  <c r="H7852" i="6" s="1"/>
  <c r="H7853" i="6" s="1"/>
  <c r="H7854" i="6" s="1"/>
  <c r="H7855" i="6" s="1"/>
  <c r="H7856" i="6" s="1"/>
  <c r="H7857" i="6" s="1"/>
  <c r="H7858" i="6" s="1"/>
  <c r="H7859" i="6" s="1"/>
  <c r="H7860" i="6" s="1"/>
  <c r="H7861" i="6" s="1"/>
  <c r="H7862" i="6" s="1"/>
  <c r="H7863" i="6" s="1"/>
  <c r="H7864" i="6" s="1"/>
  <c r="H7865" i="6" s="1"/>
  <c r="H7866" i="6" s="1"/>
  <c r="H7867" i="6" s="1"/>
  <c r="H7868" i="6" s="1"/>
  <c r="H7869" i="6" s="1"/>
  <c r="H7870" i="6" s="1"/>
  <c r="H7871" i="6" s="1"/>
  <c r="H7872" i="6" s="1"/>
  <c r="H7873" i="6" s="1"/>
  <c r="H7874" i="6" s="1"/>
  <c r="H7875" i="6" s="1"/>
  <c r="H7876" i="6" s="1"/>
  <c r="H7877" i="6" s="1"/>
  <c r="H7878" i="6" s="1"/>
  <c r="H7879" i="6" s="1"/>
  <c r="H7880" i="6" s="1"/>
  <c r="H7881" i="6" s="1"/>
  <c r="H7882" i="6" s="1"/>
  <c r="H7883" i="6" s="1"/>
  <c r="H7884" i="6" s="1"/>
  <c r="H7885" i="6" s="1"/>
  <c r="H7886" i="6" s="1"/>
  <c r="H7887" i="6" s="1"/>
  <c r="H7888" i="6" s="1"/>
  <c r="H7889" i="6" s="1"/>
  <c r="H7890" i="6" s="1"/>
  <c r="H7891" i="6" s="1"/>
  <c r="H7892" i="6" s="1"/>
  <c r="H7893" i="6" s="1"/>
  <c r="H7894" i="6" s="1"/>
  <c r="H7895" i="6" s="1"/>
  <c r="H7896" i="6" s="1"/>
  <c r="H7897" i="6" s="1"/>
  <c r="H7898" i="6" s="1"/>
  <c r="H7899" i="6" s="1"/>
  <c r="H7900" i="6" s="1"/>
  <c r="H7901" i="6" s="1"/>
  <c r="H7902" i="6" s="1"/>
  <c r="H7903" i="6" s="1"/>
  <c r="H7904" i="6" s="1"/>
  <c r="H7905" i="6" s="1"/>
  <c r="H7906" i="6" s="1"/>
  <c r="H7907" i="6" s="1"/>
  <c r="H7908" i="6" s="1"/>
  <c r="H7909" i="6" s="1"/>
  <c r="H7910" i="6" s="1"/>
  <c r="H7911" i="6" s="1"/>
  <c r="H7912" i="6" s="1"/>
  <c r="H7913" i="6" s="1"/>
  <c r="H7914" i="6" s="1"/>
  <c r="H7915" i="6" s="1"/>
  <c r="H7916" i="6" s="1"/>
  <c r="H7917" i="6" s="1"/>
  <c r="H7918" i="6" s="1"/>
  <c r="H7919" i="6" s="1"/>
  <c r="H7920" i="6" s="1"/>
  <c r="H7921" i="6" s="1"/>
  <c r="H7922" i="6" s="1"/>
  <c r="H7923" i="6" s="1"/>
  <c r="H7924" i="6" s="1"/>
  <c r="H7925" i="6" s="1"/>
  <c r="H7926" i="6" s="1"/>
  <c r="H7927" i="6" s="1"/>
  <c r="H7928" i="6" s="1"/>
  <c r="H7929" i="6" s="1"/>
  <c r="H7930" i="6" s="1"/>
  <c r="H7931" i="6" s="1"/>
  <c r="H7932" i="6" s="1"/>
  <c r="H7933" i="6" s="1"/>
  <c r="H7934" i="6" s="1"/>
  <c r="H7935" i="6" s="1"/>
  <c r="H7936" i="6" s="1"/>
  <c r="H7937" i="6" s="1"/>
  <c r="H7938" i="6" s="1"/>
  <c r="H7939" i="6" s="1"/>
  <c r="H7940" i="6" s="1"/>
  <c r="H7941" i="6" s="1"/>
  <c r="H7942" i="6" s="1"/>
  <c r="H7943" i="6" s="1"/>
  <c r="H7944" i="6" s="1"/>
  <c r="H7945" i="6" s="1"/>
  <c r="H7946" i="6" s="1"/>
  <c r="H7947" i="6" s="1"/>
  <c r="H7948" i="6" s="1"/>
  <c r="H7949" i="6" s="1"/>
  <c r="H7950" i="6" s="1"/>
  <c r="H7951" i="6" s="1"/>
  <c r="H7952" i="6" s="1"/>
  <c r="H7953" i="6" s="1"/>
  <c r="H7954" i="6" s="1"/>
  <c r="H7955" i="6" s="1"/>
  <c r="H7956" i="6" s="1"/>
  <c r="H7957" i="6" s="1"/>
  <c r="H7958" i="6" s="1"/>
  <c r="H7959" i="6" s="1"/>
  <c r="H7960" i="6" s="1"/>
  <c r="H7961" i="6" s="1"/>
  <c r="H7962" i="6" s="1"/>
  <c r="H7963" i="6" s="1"/>
  <c r="H7964" i="6" s="1"/>
  <c r="H7965" i="6" s="1"/>
  <c r="H7966" i="6" s="1"/>
  <c r="H7967" i="6" s="1"/>
  <c r="H7968" i="6" s="1"/>
  <c r="H7969" i="6" s="1"/>
  <c r="H7970" i="6" s="1"/>
  <c r="H7971" i="6" s="1"/>
  <c r="H7972" i="6" s="1"/>
  <c r="H7973" i="6" s="1"/>
  <c r="H7974" i="6" s="1"/>
  <c r="H7975" i="6" s="1"/>
  <c r="H7976" i="6" s="1"/>
  <c r="H7977" i="6" s="1"/>
  <c r="H7978" i="6" s="1"/>
  <c r="H7979" i="6" s="1"/>
  <c r="H7980" i="6" s="1"/>
  <c r="H7981" i="6" s="1"/>
  <c r="H7982" i="6" s="1"/>
  <c r="H7983" i="6" s="1"/>
  <c r="H7984" i="6" s="1"/>
  <c r="H7985" i="6" s="1"/>
  <c r="H7986" i="6" s="1"/>
  <c r="H7987" i="6" s="1"/>
  <c r="H7988" i="6" s="1"/>
  <c r="H7989" i="6" s="1"/>
  <c r="H7990" i="6" s="1"/>
  <c r="H7991" i="6" s="1"/>
  <c r="H7992" i="6" s="1"/>
  <c r="H7993" i="6" s="1"/>
  <c r="H7994" i="6" s="1"/>
  <c r="H7995" i="6" s="1"/>
  <c r="H7996" i="6" s="1"/>
  <c r="H7997" i="6" s="1"/>
  <c r="H7998" i="6" s="1"/>
  <c r="H7999" i="6" s="1"/>
  <c r="H8000" i="6" s="1"/>
  <c r="H8001" i="6" s="1"/>
  <c r="H8002" i="6" s="1"/>
  <c r="H8003" i="6" s="1"/>
  <c r="H8004" i="6" s="1"/>
  <c r="H8005" i="6" s="1"/>
  <c r="H8006" i="6" s="1"/>
  <c r="H8007" i="6" s="1"/>
  <c r="H8008" i="6" s="1"/>
  <c r="H8009" i="6" s="1"/>
  <c r="H8010" i="6" s="1"/>
  <c r="H8011" i="6" s="1"/>
  <c r="H8012" i="6" s="1"/>
  <c r="H8013" i="6" s="1"/>
  <c r="H8014" i="6" s="1"/>
  <c r="H8015" i="6" s="1"/>
  <c r="H8016" i="6" s="1"/>
  <c r="H8017" i="6" s="1"/>
  <c r="H8018" i="6" s="1"/>
  <c r="H8019" i="6" s="1"/>
  <c r="H8020" i="6" s="1"/>
  <c r="H8021" i="6" s="1"/>
  <c r="H8022" i="6" s="1"/>
  <c r="H8023" i="6" s="1"/>
  <c r="H8024" i="6" s="1"/>
  <c r="H8025" i="6" s="1"/>
  <c r="H8026" i="6" s="1"/>
  <c r="H8027" i="6" s="1"/>
  <c r="H8028" i="6" s="1"/>
  <c r="H8029" i="6" s="1"/>
  <c r="H8030" i="6" s="1"/>
  <c r="H8031" i="6" s="1"/>
  <c r="H8032" i="6" s="1"/>
  <c r="H8033" i="6" s="1"/>
  <c r="H8034" i="6" s="1"/>
  <c r="H8035" i="6" s="1"/>
  <c r="H8036" i="6" s="1"/>
  <c r="H8037" i="6" s="1"/>
  <c r="H8038" i="6" s="1"/>
  <c r="H8039" i="6" s="1"/>
  <c r="H8040" i="6" s="1"/>
  <c r="H8041" i="6" s="1"/>
  <c r="H8042" i="6" s="1"/>
  <c r="H8043" i="6" s="1"/>
  <c r="H8044" i="6" s="1"/>
  <c r="H8045" i="6" s="1"/>
  <c r="H8046" i="6" s="1"/>
  <c r="H8047" i="6" s="1"/>
  <c r="H8048" i="6" s="1"/>
  <c r="H8049" i="6" s="1"/>
  <c r="H8050" i="6" s="1"/>
  <c r="H8051" i="6" s="1"/>
  <c r="H8052" i="6" s="1"/>
  <c r="H8053" i="6" s="1"/>
  <c r="H8054" i="6" s="1"/>
  <c r="H8055" i="6" s="1"/>
  <c r="H8056" i="6" s="1"/>
  <c r="H8057" i="6" s="1"/>
  <c r="H8058" i="6" s="1"/>
  <c r="H8059" i="6" s="1"/>
  <c r="H8060" i="6" s="1"/>
  <c r="H8061" i="6" s="1"/>
  <c r="H8062" i="6" s="1"/>
  <c r="H8063" i="6" s="1"/>
  <c r="H8064" i="6" s="1"/>
  <c r="H8065" i="6" s="1"/>
  <c r="H8066" i="6" s="1"/>
  <c r="H8067" i="6" s="1"/>
  <c r="H8068" i="6" s="1"/>
  <c r="H8069" i="6" s="1"/>
  <c r="H8070" i="6" s="1"/>
  <c r="H8071" i="6" s="1"/>
  <c r="H8072" i="6" s="1"/>
  <c r="H8073" i="6" s="1"/>
  <c r="H8074" i="6" s="1"/>
  <c r="H8075" i="6" s="1"/>
  <c r="H8076" i="6" s="1"/>
  <c r="H8077" i="6" s="1"/>
  <c r="H8078" i="6" s="1"/>
  <c r="H8079" i="6" s="1"/>
  <c r="H8080" i="6" s="1"/>
  <c r="H8081" i="6" s="1"/>
  <c r="H8082" i="6" s="1"/>
  <c r="H8083" i="6" s="1"/>
  <c r="H8084" i="6" s="1"/>
  <c r="H8085" i="6" s="1"/>
  <c r="H8086" i="6" s="1"/>
  <c r="H8087" i="6" s="1"/>
  <c r="H8088" i="6" s="1"/>
  <c r="H8089" i="6" s="1"/>
  <c r="H8090" i="6" s="1"/>
  <c r="H8091" i="6" s="1"/>
  <c r="H8092" i="6" s="1"/>
  <c r="H8093" i="6" s="1"/>
  <c r="H8094" i="6" s="1"/>
  <c r="H8095" i="6" s="1"/>
  <c r="H8096" i="6" s="1"/>
  <c r="H8097" i="6" s="1"/>
  <c r="H8098" i="6" s="1"/>
  <c r="H8099" i="6" s="1"/>
  <c r="H8100" i="6" s="1"/>
  <c r="H8101" i="6" s="1"/>
  <c r="H8102" i="6" s="1"/>
  <c r="H8103" i="6" s="1"/>
  <c r="H8104" i="6" s="1"/>
  <c r="H8105" i="6" s="1"/>
  <c r="H8106" i="6" s="1"/>
  <c r="H8107" i="6" s="1"/>
  <c r="H8108" i="6" s="1"/>
  <c r="H8109" i="6" s="1"/>
  <c r="H8110" i="6" s="1"/>
  <c r="H8111" i="6" s="1"/>
  <c r="H8112" i="6" s="1"/>
  <c r="H8113" i="6" s="1"/>
  <c r="H8114" i="6" s="1"/>
  <c r="H8115" i="6" s="1"/>
  <c r="H8116" i="6" s="1"/>
  <c r="H8117" i="6" s="1"/>
  <c r="H8118" i="6" s="1"/>
  <c r="H8119" i="6" s="1"/>
  <c r="H8120" i="6" s="1"/>
  <c r="H8121" i="6" s="1"/>
  <c r="H8122" i="6" s="1"/>
  <c r="H8123" i="6" s="1"/>
  <c r="H8124" i="6" s="1"/>
  <c r="H8125" i="6" s="1"/>
  <c r="H8126" i="6" s="1"/>
  <c r="H8127" i="6" s="1"/>
  <c r="H8128" i="6" s="1"/>
  <c r="H8129" i="6" s="1"/>
  <c r="H8130" i="6" s="1"/>
  <c r="H8131" i="6" s="1"/>
  <c r="H8132" i="6" s="1"/>
  <c r="H8133" i="6" s="1"/>
  <c r="H8134" i="6" s="1"/>
  <c r="H8135" i="6" s="1"/>
  <c r="H8136" i="6" s="1"/>
  <c r="H8137" i="6" s="1"/>
  <c r="H8138" i="6" s="1"/>
  <c r="H8139" i="6" s="1"/>
  <c r="H8140" i="6" s="1"/>
  <c r="H8141" i="6" s="1"/>
  <c r="H8142" i="6" s="1"/>
  <c r="H8143" i="6" s="1"/>
  <c r="H8144" i="6" s="1"/>
  <c r="H8145" i="6" s="1"/>
  <c r="H8146" i="6" s="1"/>
  <c r="H8147" i="6" s="1"/>
  <c r="H8148" i="6" s="1"/>
  <c r="H8149" i="6" s="1"/>
  <c r="H8150" i="6" s="1"/>
  <c r="H8151" i="6" s="1"/>
  <c r="H8152" i="6" s="1"/>
  <c r="H8153" i="6" s="1"/>
  <c r="H8154" i="6" s="1"/>
  <c r="H8155" i="6" s="1"/>
  <c r="H8156" i="6" s="1"/>
  <c r="H8157" i="6" s="1"/>
  <c r="H8158" i="6" s="1"/>
  <c r="H8159" i="6" s="1"/>
  <c r="H8160" i="6" s="1"/>
  <c r="H8161" i="6" s="1"/>
  <c r="H8162" i="6" s="1"/>
  <c r="H8163" i="6" s="1"/>
  <c r="H8164" i="6" s="1"/>
  <c r="H8165" i="6" s="1"/>
  <c r="H8166" i="6" s="1"/>
  <c r="H8167" i="6" s="1"/>
  <c r="H8168" i="6" s="1"/>
  <c r="H8169" i="6" s="1"/>
  <c r="H8170" i="6" s="1"/>
  <c r="H8171" i="6" s="1"/>
  <c r="H8172" i="6" s="1"/>
  <c r="H8173" i="6" s="1"/>
  <c r="H8174" i="6" s="1"/>
  <c r="H8175" i="6" s="1"/>
  <c r="H8176" i="6" s="1"/>
  <c r="H8177" i="6" s="1"/>
  <c r="H8178" i="6" s="1"/>
  <c r="H8179" i="6" s="1"/>
  <c r="H8180" i="6" s="1"/>
  <c r="H8181" i="6" s="1"/>
  <c r="H8182" i="6" s="1"/>
  <c r="H8183" i="6" s="1"/>
  <c r="H8184" i="6" s="1"/>
  <c r="H8185" i="6" s="1"/>
  <c r="H8186" i="6" s="1"/>
  <c r="H8187" i="6" s="1"/>
  <c r="H8188" i="6" s="1"/>
  <c r="H8189" i="6" s="1"/>
  <c r="H8190" i="6" s="1"/>
  <c r="H8191" i="6" s="1"/>
  <c r="H8192" i="6" s="1"/>
  <c r="H8193" i="6" s="1"/>
  <c r="H8194" i="6" s="1"/>
  <c r="H8195" i="6" s="1"/>
  <c r="H8196" i="6" s="1"/>
  <c r="H8197" i="6" s="1"/>
  <c r="H8198" i="6" s="1"/>
  <c r="H8199" i="6" s="1"/>
  <c r="H8200" i="6" s="1"/>
  <c r="H8201" i="6" s="1"/>
  <c r="H8202" i="6" s="1"/>
  <c r="H8203" i="6" s="1"/>
  <c r="H8204" i="6" s="1"/>
  <c r="H8205" i="6" s="1"/>
  <c r="H8206" i="6" s="1"/>
  <c r="H8207" i="6" s="1"/>
  <c r="H8208" i="6" s="1"/>
  <c r="H8209" i="6" s="1"/>
  <c r="H8210" i="6" s="1"/>
  <c r="H8211" i="6" s="1"/>
  <c r="H8212" i="6" s="1"/>
  <c r="H8213" i="6" s="1"/>
  <c r="H8214" i="6" s="1"/>
  <c r="H8215" i="6" s="1"/>
  <c r="H8216" i="6" s="1"/>
  <c r="H8217" i="6" s="1"/>
  <c r="H8218" i="6" s="1"/>
  <c r="H8219" i="6" s="1"/>
  <c r="H8220" i="6" s="1"/>
  <c r="H8221" i="6" s="1"/>
  <c r="H8222" i="6" s="1"/>
  <c r="H8223" i="6" s="1"/>
  <c r="H8224" i="6" s="1"/>
  <c r="H8225" i="6" s="1"/>
  <c r="H8226" i="6" s="1"/>
  <c r="H8227" i="6" s="1"/>
  <c r="H8228" i="6" s="1"/>
  <c r="H8229" i="6" s="1"/>
  <c r="H8230" i="6" s="1"/>
  <c r="H8231" i="6" s="1"/>
  <c r="H8232" i="6" s="1"/>
  <c r="H8233" i="6" s="1"/>
  <c r="H8234" i="6" s="1"/>
  <c r="H8235" i="6" s="1"/>
  <c r="H8236" i="6" s="1"/>
  <c r="H8237" i="6" s="1"/>
  <c r="H8238" i="6" s="1"/>
  <c r="H8239" i="6" s="1"/>
  <c r="H8240" i="6" s="1"/>
  <c r="H8241" i="6" s="1"/>
  <c r="H8242" i="6" s="1"/>
  <c r="H8243" i="6" s="1"/>
  <c r="H8244" i="6" s="1"/>
  <c r="H8245" i="6" s="1"/>
  <c r="H8246" i="6" s="1"/>
  <c r="H8247" i="6" s="1"/>
  <c r="H8248" i="6" s="1"/>
  <c r="H8249" i="6" s="1"/>
  <c r="H8250" i="6" s="1"/>
  <c r="H8251" i="6" s="1"/>
  <c r="H8252" i="6" s="1"/>
  <c r="H8253" i="6" s="1"/>
  <c r="H8254" i="6" s="1"/>
  <c r="H8255" i="6" s="1"/>
  <c r="H8256" i="6" s="1"/>
  <c r="H8257" i="6" s="1"/>
  <c r="H8258" i="6" s="1"/>
  <c r="H8259" i="6" s="1"/>
  <c r="H8260" i="6" s="1"/>
  <c r="H8261" i="6" s="1"/>
  <c r="H8262" i="6" s="1"/>
  <c r="H8263" i="6" s="1"/>
  <c r="H8264" i="6" s="1"/>
  <c r="H8265" i="6" s="1"/>
  <c r="H8266" i="6" s="1"/>
  <c r="H8267" i="6" s="1"/>
  <c r="H8268" i="6" s="1"/>
  <c r="H8269" i="6" s="1"/>
  <c r="H8270" i="6" s="1"/>
  <c r="H8271" i="6" s="1"/>
  <c r="H8272" i="6" s="1"/>
  <c r="H8273" i="6" s="1"/>
  <c r="H8274" i="6" s="1"/>
  <c r="H8275" i="6" s="1"/>
  <c r="H8276" i="6" s="1"/>
  <c r="H8277" i="6" s="1"/>
  <c r="H8278" i="6" s="1"/>
  <c r="H8279" i="6" s="1"/>
  <c r="H8280" i="6" s="1"/>
  <c r="H8281" i="6" s="1"/>
  <c r="H8282" i="6" s="1"/>
  <c r="H8283" i="6" s="1"/>
  <c r="H8284" i="6" s="1"/>
  <c r="H8285" i="6" s="1"/>
  <c r="H8286" i="6" s="1"/>
  <c r="H8287" i="6" s="1"/>
  <c r="H8288" i="6" s="1"/>
  <c r="H8289" i="6" s="1"/>
  <c r="H8290" i="6" s="1"/>
  <c r="H8291" i="6" s="1"/>
  <c r="H8292" i="6" s="1"/>
  <c r="H8293" i="6" s="1"/>
  <c r="H8294" i="6" s="1"/>
  <c r="H8295" i="6" s="1"/>
  <c r="H8296" i="6" s="1"/>
  <c r="H8297" i="6" s="1"/>
  <c r="H8298" i="6" s="1"/>
  <c r="H8299" i="6" s="1"/>
  <c r="H8300" i="6" s="1"/>
  <c r="H8301" i="6" s="1"/>
  <c r="H8302" i="6" s="1"/>
  <c r="H8303" i="6" s="1"/>
  <c r="H8304" i="6" s="1"/>
  <c r="H8305" i="6" s="1"/>
  <c r="H8306" i="6" s="1"/>
  <c r="H8307" i="6" s="1"/>
  <c r="H8308" i="6" s="1"/>
  <c r="H8309" i="6" s="1"/>
  <c r="H8310" i="6" s="1"/>
  <c r="H8311" i="6" s="1"/>
  <c r="H8312" i="6" s="1"/>
  <c r="H8313" i="6" s="1"/>
  <c r="H8314" i="6" s="1"/>
  <c r="H8315" i="6" s="1"/>
  <c r="H8316" i="6" s="1"/>
  <c r="H8317" i="6" s="1"/>
  <c r="H8318" i="6" s="1"/>
  <c r="H8319" i="6" s="1"/>
  <c r="H8320" i="6" s="1"/>
  <c r="H8321" i="6" s="1"/>
  <c r="H8322" i="6" s="1"/>
  <c r="H8323" i="6" s="1"/>
  <c r="H8324" i="6" s="1"/>
  <c r="H8325" i="6" s="1"/>
  <c r="H8326" i="6" s="1"/>
  <c r="H8327" i="6" s="1"/>
  <c r="H8328" i="6" s="1"/>
  <c r="H8329" i="6" s="1"/>
  <c r="H8330" i="6" s="1"/>
  <c r="H8331" i="6" s="1"/>
  <c r="H8332" i="6" s="1"/>
  <c r="H8333" i="6" s="1"/>
  <c r="H8334" i="6" s="1"/>
  <c r="H8335" i="6" s="1"/>
  <c r="H8336" i="6" s="1"/>
  <c r="H8337" i="6" s="1"/>
  <c r="H8338" i="6" s="1"/>
  <c r="H8339" i="6" s="1"/>
  <c r="H8340" i="6" s="1"/>
  <c r="H8341" i="6" s="1"/>
  <c r="H8342" i="6" s="1"/>
  <c r="H8343" i="6" s="1"/>
  <c r="H8344" i="6" s="1"/>
  <c r="H8345" i="6" s="1"/>
  <c r="H8346" i="6" s="1"/>
  <c r="H8347" i="6" s="1"/>
  <c r="H8348" i="6" s="1"/>
  <c r="H8349" i="6" s="1"/>
  <c r="H8350" i="6" s="1"/>
  <c r="H8351" i="6" s="1"/>
  <c r="H8352" i="6" s="1"/>
  <c r="H8353" i="6" s="1"/>
  <c r="H8354" i="6" s="1"/>
  <c r="H8355" i="6" s="1"/>
  <c r="H8356" i="6" s="1"/>
  <c r="H8357" i="6" s="1"/>
  <c r="H8358" i="6" s="1"/>
  <c r="H8359" i="6" s="1"/>
  <c r="H8360" i="6" s="1"/>
  <c r="H8361" i="6" s="1"/>
  <c r="H8362" i="6" s="1"/>
  <c r="H8363" i="6" s="1"/>
  <c r="H8364" i="6" s="1"/>
  <c r="H8365" i="6" s="1"/>
  <c r="H8366" i="6" s="1"/>
  <c r="H8367" i="6" s="1"/>
  <c r="H8368" i="6" s="1"/>
  <c r="H8369" i="6" s="1"/>
  <c r="H8370" i="6" s="1"/>
  <c r="H8371" i="6" s="1"/>
  <c r="H8372" i="6" s="1"/>
  <c r="H8373" i="6" s="1"/>
  <c r="H8374" i="6" s="1"/>
  <c r="H8375" i="6" s="1"/>
  <c r="H8376" i="6" s="1"/>
  <c r="H8377" i="6" s="1"/>
  <c r="H8378" i="6" s="1"/>
  <c r="H8379" i="6" s="1"/>
  <c r="H8380" i="6" s="1"/>
  <c r="H8381" i="6" s="1"/>
  <c r="H8382" i="6" s="1"/>
  <c r="H8383" i="6" s="1"/>
  <c r="H8384" i="6" s="1"/>
  <c r="H8385" i="6" s="1"/>
  <c r="H8386" i="6" s="1"/>
  <c r="H8387" i="6" s="1"/>
  <c r="H8388" i="6" s="1"/>
  <c r="H8389" i="6" s="1"/>
  <c r="H8390" i="6" s="1"/>
  <c r="H8391" i="6" s="1"/>
  <c r="H8392" i="6" s="1"/>
  <c r="H8393" i="6" s="1"/>
  <c r="H8394" i="6" s="1"/>
  <c r="H8395" i="6" s="1"/>
  <c r="H8396" i="6" s="1"/>
  <c r="H8397" i="6" s="1"/>
  <c r="H8398" i="6" s="1"/>
  <c r="H8399" i="6" s="1"/>
  <c r="H8400" i="6" s="1"/>
  <c r="H8401" i="6" s="1"/>
  <c r="H8402" i="6" s="1"/>
  <c r="H8403" i="6" s="1"/>
  <c r="H8404" i="6" s="1"/>
  <c r="H8405" i="6" s="1"/>
  <c r="H8406" i="6" s="1"/>
  <c r="H8407" i="6" s="1"/>
  <c r="H8408" i="6" s="1"/>
  <c r="H8409" i="6" s="1"/>
  <c r="H8410" i="6" s="1"/>
  <c r="H8411" i="6" s="1"/>
  <c r="H8412" i="6" s="1"/>
  <c r="H8413" i="6" s="1"/>
  <c r="H8414" i="6" s="1"/>
  <c r="H8415" i="6" s="1"/>
  <c r="H8416" i="6" s="1"/>
  <c r="H8417" i="6" s="1"/>
  <c r="H8418" i="6" s="1"/>
  <c r="H8419" i="6" s="1"/>
  <c r="H8420" i="6" s="1"/>
  <c r="H8421" i="6" s="1"/>
  <c r="H8422" i="6" s="1"/>
  <c r="H8423" i="6" s="1"/>
  <c r="H8424" i="6" s="1"/>
  <c r="H8425" i="6" s="1"/>
  <c r="H8426" i="6" s="1"/>
  <c r="H8427" i="6" s="1"/>
  <c r="H8428" i="6" s="1"/>
  <c r="H8429" i="6" s="1"/>
  <c r="H8430" i="6" s="1"/>
  <c r="H8431" i="6" s="1"/>
  <c r="H8432" i="6" s="1"/>
  <c r="H8433" i="6" s="1"/>
  <c r="H8434" i="6" s="1"/>
  <c r="H8435" i="6" s="1"/>
  <c r="H8436" i="6" s="1"/>
  <c r="H8437" i="6" s="1"/>
  <c r="H8438" i="6" s="1"/>
  <c r="H8439" i="6" s="1"/>
  <c r="H8440" i="6" s="1"/>
  <c r="H8441" i="6" s="1"/>
  <c r="H8442" i="6" s="1"/>
  <c r="H8443" i="6" s="1"/>
  <c r="H8444" i="6" s="1"/>
  <c r="H8445" i="6" s="1"/>
  <c r="H8446" i="6" s="1"/>
  <c r="H8447" i="6" s="1"/>
  <c r="H8448" i="6" s="1"/>
  <c r="H8449" i="6" s="1"/>
  <c r="H8450" i="6" s="1"/>
  <c r="H8451" i="6" s="1"/>
  <c r="H8452" i="6" s="1"/>
  <c r="H8453" i="6" s="1"/>
  <c r="H8454" i="6" s="1"/>
  <c r="H8455" i="6" s="1"/>
  <c r="H8456" i="6" s="1"/>
  <c r="H8457" i="6" s="1"/>
  <c r="H8458" i="6" s="1"/>
  <c r="H8459" i="6" s="1"/>
  <c r="H8460" i="6" s="1"/>
  <c r="H8461" i="6" s="1"/>
  <c r="H8462" i="6" s="1"/>
  <c r="H8463" i="6" s="1"/>
  <c r="H8464" i="6" s="1"/>
  <c r="H8465" i="6" s="1"/>
  <c r="H8466" i="6" s="1"/>
  <c r="H8467" i="6" s="1"/>
  <c r="H8468" i="6" s="1"/>
  <c r="H8469" i="6" s="1"/>
  <c r="H8470" i="6" s="1"/>
  <c r="H8471" i="6" s="1"/>
  <c r="H8472" i="6" s="1"/>
  <c r="H8473" i="6" s="1"/>
  <c r="H8474" i="6" s="1"/>
  <c r="H8475" i="6" s="1"/>
  <c r="H8476" i="6" s="1"/>
  <c r="H8477" i="6" s="1"/>
  <c r="H8478" i="6" s="1"/>
  <c r="H8479" i="6" s="1"/>
  <c r="H8480" i="6" s="1"/>
  <c r="H8481" i="6" s="1"/>
  <c r="H8482" i="6" s="1"/>
  <c r="H8483" i="6" s="1"/>
  <c r="H8484" i="6" s="1"/>
  <c r="H8485" i="6" s="1"/>
  <c r="H8486" i="6" s="1"/>
  <c r="H8487" i="6" s="1"/>
  <c r="H8488" i="6" s="1"/>
  <c r="H8489" i="6" s="1"/>
  <c r="H8490" i="6" s="1"/>
  <c r="H8491" i="6" s="1"/>
  <c r="H8492" i="6" s="1"/>
  <c r="H8493" i="6" s="1"/>
  <c r="H8494" i="6" s="1"/>
  <c r="H8495" i="6" s="1"/>
  <c r="H8496" i="6" s="1"/>
  <c r="H8497" i="6" s="1"/>
  <c r="H8498" i="6" s="1"/>
  <c r="H8499" i="6" s="1"/>
  <c r="H8500" i="6" s="1"/>
  <c r="H8501" i="6" s="1"/>
  <c r="H8502" i="6" s="1"/>
  <c r="H8503" i="6" s="1"/>
  <c r="H8504" i="6" s="1"/>
  <c r="H8505" i="6" s="1"/>
  <c r="H8506" i="6" s="1"/>
  <c r="H8507" i="6" s="1"/>
  <c r="H8508" i="6" s="1"/>
  <c r="H8509" i="6" s="1"/>
  <c r="H8510" i="6" s="1"/>
  <c r="H8511" i="6" s="1"/>
  <c r="H8512" i="6" s="1"/>
  <c r="H8513" i="6" s="1"/>
  <c r="H8514" i="6" s="1"/>
  <c r="H8515" i="6" s="1"/>
  <c r="H8516" i="6" s="1"/>
  <c r="H8517" i="6" s="1"/>
  <c r="H8518" i="6" s="1"/>
  <c r="H8519" i="6" s="1"/>
  <c r="H8520" i="6" s="1"/>
  <c r="H8521" i="6" s="1"/>
  <c r="H8522" i="6" s="1"/>
  <c r="H8523" i="6" s="1"/>
  <c r="H8524" i="6" s="1"/>
  <c r="H8525" i="6" s="1"/>
  <c r="H8526" i="6" s="1"/>
  <c r="H8527" i="6" s="1"/>
  <c r="H8528" i="6" s="1"/>
  <c r="H8529" i="6" s="1"/>
  <c r="H8530" i="6" s="1"/>
  <c r="H8531" i="6" s="1"/>
  <c r="H8532" i="6" s="1"/>
  <c r="H8533" i="6" s="1"/>
  <c r="H8534" i="6" s="1"/>
  <c r="H8535" i="6" s="1"/>
  <c r="H8536" i="6" s="1"/>
  <c r="H8537" i="6" s="1"/>
  <c r="H8538" i="6" s="1"/>
  <c r="H8539" i="6" s="1"/>
  <c r="H8540" i="6" s="1"/>
  <c r="H8541" i="6" s="1"/>
  <c r="H8542" i="6" s="1"/>
  <c r="H8543" i="6" s="1"/>
  <c r="F27" i="3"/>
  <c r="F25" i="3"/>
  <c r="F17" i="3"/>
  <c r="F15" i="3"/>
  <c r="F13" i="3"/>
  <c r="F9" i="3"/>
  <c r="F11" i="3"/>
  <c r="L13" i="19"/>
  <c r="L14" i="19"/>
  <c r="L15" i="19"/>
  <c r="L16" i="19"/>
  <c r="L17" i="19"/>
  <c r="L18" i="19"/>
  <c r="L19" i="19"/>
  <c r="L12" i="19"/>
  <c r="L11" i="19"/>
  <c r="L22" i="19" l="1"/>
  <c r="J1082" i="4"/>
  <c r="J1026" i="4"/>
  <c r="J948" i="4"/>
  <c r="J949" i="4"/>
  <c r="J950" i="4"/>
  <c r="J951" i="4"/>
  <c r="J952" i="4"/>
  <c r="J953" i="4"/>
  <c r="J954" i="4"/>
  <c r="J955" i="4"/>
  <c r="J956" i="4"/>
  <c r="J957" i="4"/>
  <c r="J958" i="4"/>
  <c r="J959" i="4"/>
  <c r="J960" i="4"/>
  <c r="J961" i="4"/>
  <c r="J962" i="4"/>
  <c r="J963" i="4"/>
  <c r="J964" i="4"/>
  <c r="J965" i="4"/>
  <c r="J966" i="4"/>
  <c r="J967" i="4"/>
  <c r="J968" i="4"/>
  <c r="J969" i="4"/>
  <c r="J970" i="4"/>
  <c r="J971" i="4"/>
  <c r="J972" i="4"/>
  <c r="J973" i="4"/>
  <c r="J974" i="4"/>
  <c r="J975" i="4"/>
  <c r="J976" i="4"/>
  <c r="J977" i="4"/>
  <c r="J978" i="4"/>
  <c r="J979" i="4"/>
  <c r="J980" i="4"/>
  <c r="J981" i="4"/>
  <c r="J982" i="4"/>
  <c r="J983" i="4"/>
  <c r="J984" i="4"/>
  <c r="J985" i="4"/>
  <c r="J986" i="4"/>
  <c r="J987" i="4"/>
  <c r="J988" i="4"/>
  <c r="J989" i="4"/>
  <c r="J990" i="4"/>
  <c r="J991" i="4"/>
  <c r="J992" i="4"/>
  <c r="J993" i="4"/>
  <c r="J994" i="4"/>
  <c r="J995" i="4"/>
  <c r="J996" i="4"/>
  <c r="J997" i="4"/>
  <c r="J998" i="4"/>
  <c r="J999" i="4"/>
  <c r="J1000" i="4"/>
  <c r="J1001" i="4"/>
  <c r="J1002" i="4"/>
  <c r="J1003" i="4"/>
  <c r="J1004" i="4"/>
  <c r="J1005" i="4"/>
  <c r="J1006" i="4"/>
  <c r="J1007" i="4"/>
  <c r="J1008" i="4"/>
  <c r="J1009" i="4"/>
  <c r="J1010" i="4"/>
  <c r="J1011" i="4"/>
  <c r="J1012" i="4"/>
  <c r="J1013" i="4"/>
  <c r="J1014" i="4"/>
  <c r="J1015" i="4"/>
  <c r="J1016" i="4"/>
  <c r="J1017" i="4"/>
  <c r="J1018" i="4"/>
  <c r="J1019" i="4"/>
  <c r="J1020" i="4"/>
  <c r="J1021" i="4"/>
  <c r="J1022" i="4"/>
  <c r="J1023" i="4"/>
  <c r="J1024" i="4"/>
  <c r="J1025" i="4"/>
  <c r="J1027" i="4"/>
  <c r="J1028" i="4"/>
  <c r="J1029" i="4"/>
  <c r="J1030" i="4"/>
  <c r="J1031" i="4"/>
  <c r="J1032" i="4"/>
  <c r="J1033" i="4"/>
  <c r="J1034" i="4"/>
  <c r="J1035" i="4"/>
  <c r="J1036" i="4"/>
  <c r="J1037" i="4"/>
  <c r="J1038" i="4"/>
  <c r="J1039" i="4"/>
  <c r="J1040" i="4"/>
  <c r="J1041" i="4"/>
  <c r="J1042" i="4"/>
  <c r="J1043" i="4"/>
  <c r="J1044" i="4"/>
  <c r="J1045" i="4"/>
  <c r="J1046" i="4"/>
  <c r="J1047" i="4"/>
  <c r="J1048" i="4"/>
  <c r="J1049" i="4"/>
  <c r="J1050" i="4"/>
  <c r="J1051" i="4"/>
  <c r="J1052" i="4"/>
  <c r="J1053" i="4"/>
  <c r="J1054" i="4"/>
  <c r="J1055" i="4"/>
  <c r="J1056" i="4"/>
  <c r="J1057" i="4"/>
  <c r="J1058" i="4"/>
  <c r="J1059" i="4"/>
  <c r="J1060" i="4"/>
  <c r="J1061" i="4"/>
  <c r="J1062" i="4"/>
  <c r="J1063" i="4"/>
  <c r="J1064" i="4"/>
  <c r="J1065" i="4"/>
  <c r="J1066" i="4"/>
  <c r="J1067" i="4"/>
  <c r="J1068" i="4"/>
  <c r="J1069" i="4"/>
  <c r="J1070" i="4"/>
  <c r="J1071" i="4"/>
  <c r="J1072" i="4"/>
  <c r="J1073" i="4"/>
  <c r="J1074" i="4"/>
  <c r="J1075" i="4"/>
  <c r="J1076" i="4"/>
  <c r="J1077" i="4"/>
  <c r="J1078" i="4"/>
  <c r="J1079" i="4"/>
  <c r="J1080" i="4"/>
  <c r="J1081" i="4"/>
  <c r="J947" i="4"/>
  <c r="V53" i="1" l="1"/>
  <c r="W53" i="1"/>
  <c r="X53" i="1"/>
  <c r="Y53" i="1"/>
  <c r="Z53" i="1"/>
  <c r="AA53" i="1"/>
  <c r="AB53" i="1"/>
  <c r="AC53" i="1"/>
  <c r="AD53" i="1"/>
  <c r="AE53" i="1"/>
  <c r="AF53" i="1"/>
  <c r="AG53" i="1"/>
  <c r="AH53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W52" i="1"/>
  <c r="X52" i="1"/>
  <c r="Y52" i="1"/>
  <c r="Z52" i="1"/>
  <c r="AA52" i="1"/>
  <c r="AB52" i="1"/>
  <c r="AC52" i="1"/>
  <c r="AD52" i="1"/>
  <c r="AE52" i="1"/>
  <c r="AF52" i="1"/>
  <c r="AG52" i="1"/>
  <c r="AH52" i="1"/>
  <c r="V52" i="1"/>
  <c r="I52" i="1"/>
  <c r="J52" i="1"/>
  <c r="K52" i="1"/>
  <c r="L52" i="1"/>
  <c r="M52" i="1"/>
  <c r="N52" i="1"/>
  <c r="O52" i="1"/>
  <c r="P52" i="1"/>
  <c r="Q52" i="1"/>
  <c r="R52" i="1"/>
  <c r="S52" i="1"/>
  <c r="I53" i="1"/>
  <c r="J53" i="1"/>
  <c r="K53" i="1"/>
  <c r="L53" i="1"/>
  <c r="M53" i="1"/>
  <c r="N53" i="1"/>
  <c r="O53" i="1"/>
  <c r="P53" i="1"/>
  <c r="Q53" i="1"/>
  <c r="R53" i="1"/>
  <c r="S53" i="1"/>
  <c r="I54" i="1"/>
  <c r="J54" i="1"/>
  <c r="K54" i="1"/>
  <c r="L54" i="1"/>
  <c r="M54" i="1"/>
  <c r="N54" i="1"/>
  <c r="O54" i="1"/>
  <c r="P54" i="1"/>
  <c r="Q54" i="1"/>
  <c r="R54" i="1"/>
  <c r="S54" i="1"/>
  <c r="I55" i="1"/>
  <c r="J55" i="1"/>
  <c r="K55" i="1"/>
  <c r="L55" i="1"/>
  <c r="M55" i="1"/>
  <c r="N55" i="1"/>
  <c r="O55" i="1"/>
  <c r="P55" i="1"/>
  <c r="Q55" i="1"/>
  <c r="R55" i="1"/>
  <c r="S55" i="1"/>
  <c r="I56" i="1"/>
  <c r="J56" i="1"/>
  <c r="K56" i="1"/>
  <c r="L56" i="1"/>
  <c r="M56" i="1"/>
  <c r="N56" i="1"/>
  <c r="O56" i="1"/>
  <c r="P56" i="1"/>
  <c r="Q56" i="1"/>
  <c r="R56" i="1"/>
  <c r="S56" i="1"/>
  <c r="I57" i="1"/>
  <c r="J57" i="1"/>
  <c r="K57" i="1"/>
  <c r="L57" i="1"/>
  <c r="M57" i="1"/>
  <c r="N57" i="1"/>
  <c r="O57" i="1"/>
  <c r="P57" i="1"/>
  <c r="Q57" i="1"/>
  <c r="R57" i="1"/>
  <c r="S57" i="1"/>
  <c r="H53" i="1"/>
  <c r="H54" i="1"/>
  <c r="H55" i="1"/>
  <c r="H56" i="1"/>
  <c r="H57" i="1"/>
  <c r="H52" i="1"/>
  <c r="H51" i="1"/>
  <c r="I51" i="1"/>
  <c r="J51" i="1"/>
  <c r="K51" i="1"/>
  <c r="L51" i="1"/>
  <c r="M51" i="1"/>
  <c r="N51" i="1"/>
  <c r="O51" i="1"/>
  <c r="P51" i="1"/>
  <c r="Q51" i="1"/>
  <c r="R51" i="1"/>
  <c r="S51" i="1"/>
  <c r="D52" i="1"/>
  <c r="E52" i="1"/>
  <c r="D53" i="1"/>
  <c r="E53" i="1"/>
  <c r="D54" i="1"/>
  <c r="E54" i="1"/>
  <c r="D55" i="1"/>
  <c r="E55" i="1"/>
  <c r="D56" i="1"/>
  <c r="E56" i="1"/>
  <c r="T53" i="1" l="1"/>
  <c r="T52" i="1"/>
  <c r="F54" i="1"/>
  <c r="F53" i="1"/>
  <c r="F56" i="1"/>
  <c r="F52" i="1"/>
  <c r="F55" i="1"/>
  <c r="T56" i="1"/>
  <c r="T54" i="1"/>
  <c r="T57" i="1"/>
  <c r="T55" i="1"/>
  <c r="T51" i="1"/>
  <c r="C194" i="1"/>
  <c r="G10" i="5" l="1"/>
  <c r="AB15" i="1"/>
  <c r="E39" i="1"/>
  <c r="Q181" i="1"/>
  <c r="R181" i="1"/>
  <c r="S181" i="1"/>
  <c r="Q182" i="1"/>
  <c r="R182" i="1"/>
  <c r="S182" i="1"/>
  <c r="Q183" i="1"/>
  <c r="R183" i="1"/>
  <c r="S183" i="1"/>
  <c r="Q184" i="1"/>
  <c r="R184" i="1"/>
  <c r="S184" i="1"/>
  <c r="Q185" i="1"/>
  <c r="R185" i="1"/>
  <c r="S185" i="1"/>
  <c r="Q186" i="1"/>
  <c r="R186" i="1"/>
  <c r="S186" i="1"/>
  <c r="I181" i="1"/>
  <c r="J181" i="1"/>
  <c r="K181" i="1"/>
  <c r="L181" i="1"/>
  <c r="M181" i="1"/>
  <c r="N181" i="1"/>
  <c r="O181" i="1"/>
  <c r="P181" i="1"/>
  <c r="I182" i="1"/>
  <c r="J182" i="1"/>
  <c r="K182" i="1"/>
  <c r="L182" i="1"/>
  <c r="M182" i="1"/>
  <c r="N182" i="1"/>
  <c r="O182" i="1"/>
  <c r="P182" i="1"/>
  <c r="I183" i="1"/>
  <c r="J183" i="1"/>
  <c r="K183" i="1"/>
  <c r="L183" i="1"/>
  <c r="M183" i="1"/>
  <c r="N183" i="1"/>
  <c r="O183" i="1"/>
  <c r="P183" i="1"/>
  <c r="I184" i="1"/>
  <c r="J184" i="1"/>
  <c r="K184" i="1"/>
  <c r="L184" i="1"/>
  <c r="M184" i="1"/>
  <c r="N184" i="1"/>
  <c r="O184" i="1"/>
  <c r="P184" i="1"/>
  <c r="I185" i="1"/>
  <c r="J185" i="1"/>
  <c r="K185" i="1"/>
  <c r="L185" i="1"/>
  <c r="M185" i="1"/>
  <c r="N185" i="1"/>
  <c r="O185" i="1"/>
  <c r="P185" i="1"/>
  <c r="I186" i="1"/>
  <c r="I188" i="1" s="1"/>
  <c r="I37" i="1" s="1"/>
  <c r="J186" i="1"/>
  <c r="J188" i="1" s="1"/>
  <c r="J37" i="1" s="1"/>
  <c r="K186" i="1"/>
  <c r="K188" i="1" s="1"/>
  <c r="K37" i="1" s="1"/>
  <c r="L186" i="1"/>
  <c r="L188" i="1" s="1"/>
  <c r="L37" i="1" s="1"/>
  <c r="M186" i="1"/>
  <c r="M188" i="1" s="1"/>
  <c r="M37" i="1" s="1"/>
  <c r="N186" i="1"/>
  <c r="O186" i="1"/>
  <c r="O188" i="1" s="1"/>
  <c r="O37" i="1" s="1"/>
  <c r="P186" i="1"/>
  <c r="H182" i="1"/>
  <c r="H183" i="1"/>
  <c r="H184" i="1"/>
  <c r="H185" i="1"/>
  <c r="H186" i="1"/>
  <c r="H181" i="1"/>
  <c r="C188" i="1"/>
  <c r="E182" i="1"/>
  <c r="F182" i="1" s="1"/>
  <c r="E183" i="1"/>
  <c r="D183" i="1" s="1"/>
  <c r="E184" i="1"/>
  <c r="F184" i="1" s="1"/>
  <c r="E185" i="1"/>
  <c r="D185" i="1" s="1"/>
  <c r="E186" i="1"/>
  <c r="E181" i="1"/>
  <c r="D181" i="1" s="1"/>
  <c r="W51" i="1"/>
  <c r="X51" i="1"/>
  <c r="Y51" i="1"/>
  <c r="Z51" i="1"/>
  <c r="AA51" i="1"/>
  <c r="AB51" i="1"/>
  <c r="AC51" i="1"/>
  <c r="AD51" i="1"/>
  <c r="AE51" i="1"/>
  <c r="AF51" i="1"/>
  <c r="AG51" i="1"/>
  <c r="V51" i="1"/>
  <c r="U51" i="1"/>
  <c r="E51" i="1"/>
  <c r="D51" i="1"/>
  <c r="AA24" i="1"/>
  <c r="AK50" i="1"/>
  <c r="AL50" i="1"/>
  <c r="AM50" i="1"/>
  <c r="AN50" i="1"/>
  <c r="AO50" i="1"/>
  <c r="AP50" i="1"/>
  <c r="AQ50" i="1"/>
  <c r="AR50" i="1"/>
  <c r="AS50" i="1"/>
  <c r="AT50" i="1"/>
  <c r="AU50" i="1"/>
  <c r="AV50" i="1"/>
  <c r="AW50" i="1"/>
  <c r="AX50" i="1"/>
  <c r="AY50" i="1"/>
  <c r="AZ50" i="1"/>
  <c r="BA50" i="1"/>
  <c r="BB50" i="1"/>
  <c r="BC50" i="1"/>
  <c r="BE50" i="1"/>
  <c r="BF50" i="1"/>
  <c r="BG50" i="1"/>
  <c r="BH50" i="1"/>
  <c r="BI50" i="1"/>
  <c r="BJ50" i="1"/>
  <c r="BK50" i="1"/>
  <c r="BL50" i="1"/>
  <c r="BM50" i="1"/>
  <c r="BN50" i="1"/>
  <c r="BO50" i="1"/>
  <c r="BP50" i="1"/>
  <c r="BQ50" i="1"/>
  <c r="BR50" i="1"/>
  <c r="BS50" i="1"/>
  <c r="BT50" i="1"/>
  <c r="BU50" i="1"/>
  <c r="BV50" i="1"/>
  <c r="BW50" i="1"/>
  <c r="BX50" i="1"/>
  <c r="BY50" i="1"/>
  <c r="BZ50" i="1"/>
  <c r="CA50" i="1"/>
  <c r="CB50" i="1"/>
  <c r="CC50" i="1"/>
  <c r="CD50" i="1"/>
  <c r="CE50" i="1"/>
  <c r="CF50" i="1"/>
  <c r="CG50" i="1"/>
  <c r="CH50" i="1"/>
  <c r="CI50" i="1"/>
  <c r="CJ50" i="1"/>
  <c r="CK50" i="1"/>
  <c r="CL50" i="1"/>
  <c r="CM50" i="1"/>
  <c r="CN50" i="1"/>
  <c r="CO50" i="1"/>
  <c r="CP50" i="1"/>
  <c r="CQ50" i="1"/>
  <c r="V50" i="1"/>
  <c r="W50" i="1"/>
  <c r="X50" i="1"/>
  <c r="Y50" i="1"/>
  <c r="Z50" i="1"/>
  <c r="AA50" i="1"/>
  <c r="AB50" i="1"/>
  <c r="AC50" i="1"/>
  <c r="AD50" i="1"/>
  <c r="AE50" i="1"/>
  <c r="AF50" i="1"/>
  <c r="AG50" i="1"/>
  <c r="H50" i="1"/>
  <c r="I50" i="1"/>
  <c r="J50" i="1"/>
  <c r="K50" i="1"/>
  <c r="L50" i="1"/>
  <c r="M50" i="1"/>
  <c r="N50" i="1"/>
  <c r="O50" i="1"/>
  <c r="P50" i="1"/>
  <c r="Q50" i="1"/>
  <c r="R50" i="1"/>
  <c r="S50" i="1"/>
  <c r="E50" i="1"/>
  <c r="D50" i="1"/>
  <c r="AK170" i="1"/>
  <c r="AK171" i="1"/>
  <c r="AK172" i="1"/>
  <c r="AL170" i="1"/>
  <c r="AM170" i="1"/>
  <c r="AN170" i="1"/>
  <c r="AO170" i="1"/>
  <c r="AP170" i="1"/>
  <c r="AQ170" i="1"/>
  <c r="AR170" i="1"/>
  <c r="AS170" i="1"/>
  <c r="AT170" i="1"/>
  <c r="AU170" i="1"/>
  <c r="AV170" i="1"/>
  <c r="AW170" i="1"/>
  <c r="AX170" i="1"/>
  <c r="AY170" i="1"/>
  <c r="AZ170" i="1"/>
  <c r="BA170" i="1"/>
  <c r="BB170" i="1"/>
  <c r="BC170" i="1"/>
  <c r="BE170" i="1"/>
  <c r="BF170" i="1"/>
  <c r="BG170" i="1"/>
  <c r="BH170" i="1"/>
  <c r="BI170" i="1"/>
  <c r="BJ170" i="1"/>
  <c r="BK170" i="1"/>
  <c r="BL170" i="1"/>
  <c r="BM170" i="1"/>
  <c r="BN170" i="1"/>
  <c r="BO170" i="1"/>
  <c r="BP170" i="1"/>
  <c r="BQ170" i="1"/>
  <c r="BR170" i="1"/>
  <c r="BS170" i="1"/>
  <c r="BT170" i="1"/>
  <c r="BU170" i="1"/>
  <c r="BV170" i="1"/>
  <c r="BW170" i="1"/>
  <c r="BX170" i="1"/>
  <c r="BY170" i="1"/>
  <c r="BZ170" i="1"/>
  <c r="CA170" i="1"/>
  <c r="CB170" i="1"/>
  <c r="CC170" i="1"/>
  <c r="CD170" i="1"/>
  <c r="CE170" i="1"/>
  <c r="CF170" i="1"/>
  <c r="CG170" i="1"/>
  <c r="CH170" i="1"/>
  <c r="CI170" i="1"/>
  <c r="CJ170" i="1"/>
  <c r="CK170" i="1"/>
  <c r="CL170" i="1"/>
  <c r="CM170" i="1"/>
  <c r="CN170" i="1"/>
  <c r="CO170" i="1"/>
  <c r="CP170" i="1"/>
  <c r="CQ170" i="1"/>
  <c r="AL171" i="1"/>
  <c r="AM171" i="1"/>
  <c r="AN171" i="1"/>
  <c r="AO171" i="1"/>
  <c r="AP171" i="1"/>
  <c r="AQ171" i="1"/>
  <c r="AR171" i="1"/>
  <c r="AS171" i="1"/>
  <c r="AT171" i="1"/>
  <c r="AU171" i="1"/>
  <c r="AV171" i="1"/>
  <c r="AW171" i="1"/>
  <c r="AX171" i="1"/>
  <c r="AY171" i="1"/>
  <c r="AZ171" i="1"/>
  <c r="BA171" i="1"/>
  <c r="BB171" i="1"/>
  <c r="BC171" i="1"/>
  <c r="BF171" i="1"/>
  <c r="BG171" i="1"/>
  <c r="BH171" i="1"/>
  <c r="BI171" i="1"/>
  <c r="BJ171" i="1"/>
  <c r="BK171" i="1"/>
  <c r="BL171" i="1"/>
  <c r="BM171" i="1"/>
  <c r="BN171" i="1"/>
  <c r="BO171" i="1"/>
  <c r="BP171" i="1"/>
  <c r="BQ171" i="1"/>
  <c r="BR171" i="1"/>
  <c r="BS171" i="1"/>
  <c r="BT171" i="1"/>
  <c r="BU171" i="1"/>
  <c r="BV171" i="1"/>
  <c r="BW171" i="1"/>
  <c r="BX171" i="1"/>
  <c r="BY171" i="1"/>
  <c r="BZ171" i="1"/>
  <c r="CA171" i="1"/>
  <c r="CB171" i="1"/>
  <c r="CC171" i="1"/>
  <c r="CD171" i="1"/>
  <c r="CE171" i="1"/>
  <c r="CF171" i="1"/>
  <c r="CG171" i="1"/>
  <c r="CH171" i="1"/>
  <c r="CI171" i="1"/>
  <c r="CJ171" i="1"/>
  <c r="CK171" i="1"/>
  <c r="CL171" i="1"/>
  <c r="CM171" i="1"/>
  <c r="CN171" i="1"/>
  <c r="CO171" i="1"/>
  <c r="CP171" i="1"/>
  <c r="CQ171" i="1"/>
  <c r="AL172" i="1"/>
  <c r="AM172" i="1"/>
  <c r="AN172" i="1"/>
  <c r="AO172" i="1"/>
  <c r="AP172" i="1"/>
  <c r="AQ172" i="1"/>
  <c r="AR172" i="1"/>
  <c r="AS172" i="1"/>
  <c r="AT172" i="1"/>
  <c r="AU172" i="1"/>
  <c r="AV172" i="1"/>
  <c r="AW172" i="1"/>
  <c r="AX172" i="1"/>
  <c r="AY172" i="1"/>
  <c r="AZ172" i="1"/>
  <c r="BA172" i="1"/>
  <c r="BB172" i="1"/>
  <c r="BC172" i="1"/>
  <c r="BE172" i="1"/>
  <c r="BF172" i="1"/>
  <c r="BG172" i="1"/>
  <c r="BH172" i="1"/>
  <c r="BI172" i="1"/>
  <c r="BJ172" i="1"/>
  <c r="BK172" i="1"/>
  <c r="BL172" i="1"/>
  <c r="BM172" i="1"/>
  <c r="BN172" i="1"/>
  <c r="BO172" i="1"/>
  <c r="BP172" i="1"/>
  <c r="BQ172" i="1"/>
  <c r="BR172" i="1"/>
  <c r="BS172" i="1"/>
  <c r="BT172" i="1"/>
  <c r="BU172" i="1"/>
  <c r="BV172" i="1"/>
  <c r="BW172" i="1"/>
  <c r="BX172" i="1"/>
  <c r="BY172" i="1"/>
  <c r="BZ172" i="1"/>
  <c r="CA172" i="1"/>
  <c r="CB172" i="1"/>
  <c r="CC172" i="1"/>
  <c r="CD172" i="1"/>
  <c r="CE172" i="1"/>
  <c r="CF172" i="1"/>
  <c r="CG172" i="1"/>
  <c r="CH172" i="1"/>
  <c r="CI172" i="1"/>
  <c r="CJ172" i="1"/>
  <c r="CK172" i="1"/>
  <c r="CL172" i="1"/>
  <c r="CM172" i="1"/>
  <c r="CN172" i="1"/>
  <c r="CO172" i="1"/>
  <c r="CP172" i="1"/>
  <c r="CQ172" i="1"/>
  <c r="Z15" i="1"/>
  <c r="Z14" i="1"/>
  <c r="H172" i="1"/>
  <c r="I172" i="1"/>
  <c r="J172" i="1"/>
  <c r="K172" i="1"/>
  <c r="L172" i="1"/>
  <c r="M172" i="1"/>
  <c r="N172" i="1"/>
  <c r="O172" i="1"/>
  <c r="P172" i="1"/>
  <c r="Q172" i="1"/>
  <c r="R172" i="1"/>
  <c r="S172" i="1"/>
  <c r="H173" i="1"/>
  <c r="I173" i="1"/>
  <c r="J173" i="1"/>
  <c r="K173" i="1"/>
  <c r="L173" i="1"/>
  <c r="M173" i="1"/>
  <c r="N173" i="1"/>
  <c r="O173" i="1"/>
  <c r="P173" i="1"/>
  <c r="Q173" i="1"/>
  <c r="R173" i="1"/>
  <c r="S173" i="1"/>
  <c r="H174" i="1"/>
  <c r="I174" i="1"/>
  <c r="J174" i="1"/>
  <c r="K174" i="1"/>
  <c r="L174" i="1"/>
  <c r="M174" i="1"/>
  <c r="N174" i="1"/>
  <c r="O174" i="1"/>
  <c r="P174" i="1"/>
  <c r="Q174" i="1"/>
  <c r="R174" i="1"/>
  <c r="S174" i="1"/>
  <c r="E170" i="1"/>
  <c r="E48" i="1"/>
  <c r="E148" i="1"/>
  <c r="BE171" i="1"/>
  <c r="Y18" i="1"/>
  <c r="H171" i="1"/>
  <c r="I171" i="1"/>
  <c r="J171" i="1"/>
  <c r="K171" i="1"/>
  <c r="L171" i="1"/>
  <c r="M171" i="1"/>
  <c r="N171" i="1"/>
  <c r="O171" i="1"/>
  <c r="P171" i="1"/>
  <c r="Q171" i="1"/>
  <c r="R171" i="1"/>
  <c r="S171" i="1"/>
  <c r="E140" i="1"/>
  <c r="H170" i="1"/>
  <c r="I170" i="1"/>
  <c r="J170" i="1"/>
  <c r="K170" i="1"/>
  <c r="L170" i="1"/>
  <c r="M170" i="1"/>
  <c r="N170" i="1"/>
  <c r="O170" i="1"/>
  <c r="P170" i="1"/>
  <c r="Q170" i="1"/>
  <c r="R170" i="1"/>
  <c r="S170" i="1"/>
  <c r="AK131" i="1"/>
  <c r="AL131" i="1"/>
  <c r="AM131" i="1"/>
  <c r="AN131" i="1"/>
  <c r="AO131" i="1"/>
  <c r="AP131" i="1"/>
  <c r="AQ131" i="1"/>
  <c r="AR131" i="1"/>
  <c r="AS131" i="1"/>
  <c r="AT131" i="1"/>
  <c r="AU131" i="1"/>
  <c r="AV131" i="1"/>
  <c r="AW131" i="1"/>
  <c r="AX131" i="1"/>
  <c r="AY131" i="1"/>
  <c r="AZ131" i="1"/>
  <c r="BA131" i="1"/>
  <c r="BB131" i="1"/>
  <c r="BC131" i="1"/>
  <c r="BE131" i="1"/>
  <c r="BF131" i="1"/>
  <c r="BG131" i="1"/>
  <c r="BH131" i="1"/>
  <c r="BI131" i="1"/>
  <c r="BJ131" i="1"/>
  <c r="BK131" i="1"/>
  <c r="BL131" i="1"/>
  <c r="BM131" i="1"/>
  <c r="BN131" i="1"/>
  <c r="BO131" i="1"/>
  <c r="BP131" i="1"/>
  <c r="BQ131" i="1"/>
  <c r="BR131" i="1"/>
  <c r="BS131" i="1"/>
  <c r="BT131" i="1"/>
  <c r="BU131" i="1"/>
  <c r="BV131" i="1"/>
  <c r="BW131" i="1"/>
  <c r="BX131" i="1"/>
  <c r="BY131" i="1"/>
  <c r="BZ131" i="1"/>
  <c r="CA131" i="1"/>
  <c r="CB131" i="1"/>
  <c r="CC131" i="1"/>
  <c r="CD131" i="1"/>
  <c r="CE131" i="1"/>
  <c r="CF131" i="1"/>
  <c r="CG131" i="1"/>
  <c r="CH131" i="1"/>
  <c r="CI131" i="1"/>
  <c r="CJ131" i="1"/>
  <c r="CK131" i="1"/>
  <c r="CL131" i="1"/>
  <c r="CM131" i="1"/>
  <c r="CN131" i="1"/>
  <c r="CO131" i="1"/>
  <c r="CP131" i="1"/>
  <c r="CQ131" i="1"/>
  <c r="AK132" i="1"/>
  <c r="AL132" i="1"/>
  <c r="AM132" i="1"/>
  <c r="AN132" i="1"/>
  <c r="AO132" i="1"/>
  <c r="AP132" i="1"/>
  <c r="AQ132" i="1"/>
  <c r="AR132" i="1"/>
  <c r="AS132" i="1"/>
  <c r="AT132" i="1"/>
  <c r="AU132" i="1"/>
  <c r="AV132" i="1"/>
  <c r="AW132" i="1"/>
  <c r="AX132" i="1"/>
  <c r="AY132" i="1"/>
  <c r="AZ132" i="1"/>
  <c r="BA132" i="1"/>
  <c r="BB132" i="1"/>
  <c r="BC132" i="1"/>
  <c r="BE132" i="1"/>
  <c r="BF132" i="1"/>
  <c r="BG132" i="1"/>
  <c r="BH132" i="1"/>
  <c r="BI132" i="1"/>
  <c r="BJ132" i="1"/>
  <c r="BK132" i="1"/>
  <c r="BL132" i="1"/>
  <c r="BM132" i="1"/>
  <c r="BN132" i="1"/>
  <c r="BO132" i="1"/>
  <c r="BP132" i="1"/>
  <c r="BQ132" i="1"/>
  <c r="BR132" i="1"/>
  <c r="BS132" i="1"/>
  <c r="BT132" i="1"/>
  <c r="BU132" i="1"/>
  <c r="BV132" i="1"/>
  <c r="BW132" i="1"/>
  <c r="BX132" i="1"/>
  <c r="BY132" i="1"/>
  <c r="BZ132" i="1"/>
  <c r="CA132" i="1"/>
  <c r="CB132" i="1"/>
  <c r="CC132" i="1"/>
  <c r="CD132" i="1"/>
  <c r="CE132" i="1"/>
  <c r="CF132" i="1"/>
  <c r="CG132" i="1"/>
  <c r="CH132" i="1"/>
  <c r="CI132" i="1"/>
  <c r="CJ132" i="1"/>
  <c r="CK132" i="1"/>
  <c r="CL132" i="1"/>
  <c r="CM132" i="1"/>
  <c r="CN132" i="1"/>
  <c r="CO132" i="1"/>
  <c r="CP132" i="1"/>
  <c r="CQ132" i="1"/>
  <c r="AK133" i="1"/>
  <c r="AL133" i="1"/>
  <c r="AM133" i="1"/>
  <c r="AN133" i="1"/>
  <c r="AO133" i="1"/>
  <c r="AP133" i="1"/>
  <c r="AQ133" i="1"/>
  <c r="AR133" i="1"/>
  <c r="AS133" i="1"/>
  <c r="AT133" i="1"/>
  <c r="AU133" i="1"/>
  <c r="AV133" i="1"/>
  <c r="AW133" i="1"/>
  <c r="AX133" i="1"/>
  <c r="AY133" i="1"/>
  <c r="AZ133" i="1"/>
  <c r="BA133" i="1"/>
  <c r="BB133" i="1"/>
  <c r="BC133" i="1"/>
  <c r="BE133" i="1"/>
  <c r="BF133" i="1"/>
  <c r="BG133" i="1"/>
  <c r="BH133" i="1"/>
  <c r="BI133" i="1"/>
  <c r="BJ133" i="1"/>
  <c r="BK133" i="1"/>
  <c r="BL133" i="1"/>
  <c r="BM133" i="1"/>
  <c r="BN133" i="1"/>
  <c r="BO133" i="1"/>
  <c r="BP133" i="1"/>
  <c r="BQ133" i="1"/>
  <c r="BR133" i="1"/>
  <c r="BS133" i="1"/>
  <c r="BT133" i="1"/>
  <c r="BU133" i="1"/>
  <c r="BV133" i="1"/>
  <c r="BW133" i="1"/>
  <c r="BX133" i="1"/>
  <c r="BY133" i="1"/>
  <c r="BZ133" i="1"/>
  <c r="CA133" i="1"/>
  <c r="CB133" i="1"/>
  <c r="CC133" i="1"/>
  <c r="CD133" i="1"/>
  <c r="CE133" i="1"/>
  <c r="CF133" i="1"/>
  <c r="CG133" i="1"/>
  <c r="CH133" i="1"/>
  <c r="CI133" i="1"/>
  <c r="CJ133" i="1"/>
  <c r="CK133" i="1"/>
  <c r="CL133" i="1"/>
  <c r="CM133" i="1"/>
  <c r="CN133" i="1"/>
  <c r="CO133" i="1"/>
  <c r="CP133" i="1"/>
  <c r="CQ133" i="1"/>
  <c r="AK134" i="1"/>
  <c r="AL134" i="1"/>
  <c r="AM134" i="1"/>
  <c r="AN134" i="1"/>
  <c r="AO134" i="1"/>
  <c r="AP134" i="1"/>
  <c r="AQ134" i="1"/>
  <c r="AR134" i="1"/>
  <c r="AS134" i="1"/>
  <c r="AT134" i="1"/>
  <c r="AU134" i="1"/>
  <c r="AV134" i="1"/>
  <c r="AW134" i="1"/>
  <c r="AX134" i="1"/>
  <c r="AY134" i="1"/>
  <c r="AZ134" i="1"/>
  <c r="BA134" i="1"/>
  <c r="BB134" i="1"/>
  <c r="BC134" i="1"/>
  <c r="BE134" i="1"/>
  <c r="BF134" i="1"/>
  <c r="BG134" i="1"/>
  <c r="BH134" i="1"/>
  <c r="BI134" i="1"/>
  <c r="BJ134" i="1"/>
  <c r="BK134" i="1"/>
  <c r="BL134" i="1"/>
  <c r="BM134" i="1"/>
  <c r="BN134" i="1"/>
  <c r="BO134" i="1"/>
  <c r="BP134" i="1"/>
  <c r="BQ134" i="1"/>
  <c r="BR134" i="1"/>
  <c r="BS134" i="1"/>
  <c r="BT134" i="1"/>
  <c r="BU134" i="1"/>
  <c r="BV134" i="1"/>
  <c r="BW134" i="1"/>
  <c r="BX134" i="1"/>
  <c r="BY134" i="1"/>
  <c r="BZ134" i="1"/>
  <c r="CA134" i="1"/>
  <c r="CB134" i="1"/>
  <c r="CC134" i="1"/>
  <c r="CD134" i="1"/>
  <c r="CE134" i="1"/>
  <c r="CF134" i="1"/>
  <c r="CG134" i="1"/>
  <c r="CH134" i="1"/>
  <c r="CI134" i="1"/>
  <c r="CJ134" i="1"/>
  <c r="CK134" i="1"/>
  <c r="CL134" i="1"/>
  <c r="CM134" i="1"/>
  <c r="CN134" i="1"/>
  <c r="CO134" i="1"/>
  <c r="CP134" i="1"/>
  <c r="CQ134" i="1"/>
  <c r="AK135" i="1"/>
  <c r="AL135" i="1"/>
  <c r="AM135" i="1"/>
  <c r="AN135" i="1"/>
  <c r="AO135" i="1"/>
  <c r="AP135" i="1"/>
  <c r="AQ135" i="1"/>
  <c r="AR135" i="1"/>
  <c r="AS135" i="1"/>
  <c r="AT135" i="1"/>
  <c r="AU135" i="1"/>
  <c r="AV135" i="1"/>
  <c r="AW135" i="1"/>
  <c r="AX135" i="1"/>
  <c r="AY135" i="1"/>
  <c r="AZ135" i="1"/>
  <c r="BA135" i="1"/>
  <c r="BB135" i="1"/>
  <c r="BC135" i="1"/>
  <c r="BE135" i="1"/>
  <c r="BF135" i="1"/>
  <c r="BG135" i="1"/>
  <c r="BH135" i="1"/>
  <c r="BI135" i="1"/>
  <c r="BJ135" i="1"/>
  <c r="BK135" i="1"/>
  <c r="BL135" i="1"/>
  <c r="BM135" i="1"/>
  <c r="BN135" i="1"/>
  <c r="BO135" i="1"/>
  <c r="BP135" i="1"/>
  <c r="BQ135" i="1"/>
  <c r="BR135" i="1"/>
  <c r="BS135" i="1"/>
  <c r="BT135" i="1"/>
  <c r="BU135" i="1"/>
  <c r="BV135" i="1"/>
  <c r="BW135" i="1"/>
  <c r="BX135" i="1"/>
  <c r="BY135" i="1"/>
  <c r="BZ135" i="1"/>
  <c r="CA135" i="1"/>
  <c r="CB135" i="1"/>
  <c r="CC135" i="1"/>
  <c r="CD135" i="1"/>
  <c r="CE135" i="1"/>
  <c r="CF135" i="1"/>
  <c r="CG135" i="1"/>
  <c r="CH135" i="1"/>
  <c r="CI135" i="1"/>
  <c r="CJ135" i="1"/>
  <c r="CK135" i="1"/>
  <c r="CL135" i="1"/>
  <c r="CM135" i="1"/>
  <c r="CN135" i="1"/>
  <c r="CO135" i="1"/>
  <c r="CP135" i="1"/>
  <c r="CQ135" i="1"/>
  <c r="AK136" i="1"/>
  <c r="AL136" i="1"/>
  <c r="AM136" i="1"/>
  <c r="AN136" i="1"/>
  <c r="AO136" i="1"/>
  <c r="AP136" i="1"/>
  <c r="AQ136" i="1"/>
  <c r="AR136" i="1"/>
  <c r="AS136" i="1"/>
  <c r="AT136" i="1"/>
  <c r="AU136" i="1"/>
  <c r="AV136" i="1"/>
  <c r="AW136" i="1"/>
  <c r="AX136" i="1"/>
  <c r="AY136" i="1"/>
  <c r="AZ136" i="1"/>
  <c r="BA136" i="1"/>
  <c r="BB136" i="1"/>
  <c r="BC136" i="1"/>
  <c r="BE136" i="1"/>
  <c r="BF136" i="1"/>
  <c r="BG136" i="1"/>
  <c r="BH136" i="1"/>
  <c r="BI136" i="1"/>
  <c r="BJ136" i="1"/>
  <c r="BK136" i="1"/>
  <c r="BL136" i="1"/>
  <c r="BM136" i="1"/>
  <c r="BN136" i="1"/>
  <c r="BO136" i="1"/>
  <c r="BP136" i="1"/>
  <c r="BQ136" i="1"/>
  <c r="BR136" i="1"/>
  <c r="BS136" i="1"/>
  <c r="BT136" i="1"/>
  <c r="BU136" i="1"/>
  <c r="BV136" i="1"/>
  <c r="BW136" i="1"/>
  <c r="BX136" i="1"/>
  <c r="BY136" i="1"/>
  <c r="BZ136" i="1"/>
  <c r="CA136" i="1"/>
  <c r="CB136" i="1"/>
  <c r="CC136" i="1"/>
  <c r="CD136" i="1"/>
  <c r="CE136" i="1"/>
  <c r="CF136" i="1"/>
  <c r="CG136" i="1"/>
  <c r="CH136" i="1"/>
  <c r="CI136" i="1"/>
  <c r="CJ136" i="1"/>
  <c r="CK136" i="1"/>
  <c r="CL136" i="1"/>
  <c r="CM136" i="1"/>
  <c r="CN136" i="1"/>
  <c r="CO136" i="1"/>
  <c r="CP136" i="1"/>
  <c r="CQ136" i="1"/>
  <c r="AK137" i="1"/>
  <c r="AL137" i="1"/>
  <c r="AM137" i="1"/>
  <c r="AN137" i="1"/>
  <c r="AO137" i="1"/>
  <c r="AP137" i="1"/>
  <c r="AQ137" i="1"/>
  <c r="AR137" i="1"/>
  <c r="AS137" i="1"/>
  <c r="AT137" i="1"/>
  <c r="AU137" i="1"/>
  <c r="AV137" i="1"/>
  <c r="AW137" i="1"/>
  <c r="AX137" i="1"/>
  <c r="AY137" i="1"/>
  <c r="AZ137" i="1"/>
  <c r="BA137" i="1"/>
  <c r="BB137" i="1"/>
  <c r="BC137" i="1"/>
  <c r="BE137" i="1"/>
  <c r="BF137" i="1"/>
  <c r="BG137" i="1"/>
  <c r="BH137" i="1"/>
  <c r="BI137" i="1"/>
  <c r="BJ137" i="1"/>
  <c r="BK137" i="1"/>
  <c r="BL137" i="1"/>
  <c r="BM137" i="1"/>
  <c r="BN137" i="1"/>
  <c r="BO137" i="1"/>
  <c r="BP137" i="1"/>
  <c r="BQ137" i="1"/>
  <c r="BR137" i="1"/>
  <c r="BS137" i="1"/>
  <c r="BT137" i="1"/>
  <c r="BU137" i="1"/>
  <c r="BV137" i="1"/>
  <c r="BW137" i="1"/>
  <c r="BX137" i="1"/>
  <c r="BY137" i="1"/>
  <c r="BZ137" i="1"/>
  <c r="CA137" i="1"/>
  <c r="CB137" i="1"/>
  <c r="CC137" i="1"/>
  <c r="CD137" i="1"/>
  <c r="CE137" i="1"/>
  <c r="CF137" i="1"/>
  <c r="CG137" i="1"/>
  <c r="CH137" i="1"/>
  <c r="CI137" i="1"/>
  <c r="CJ137" i="1"/>
  <c r="CK137" i="1"/>
  <c r="CL137" i="1"/>
  <c r="CM137" i="1"/>
  <c r="CN137" i="1"/>
  <c r="CO137" i="1"/>
  <c r="CP137" i="1"/>
  <c r="CQ137" i="1"/>
  <c r="AK138" i="1"/>
  <c r="AL138" i="1"/>
  <c r="AM138" i="1"/>
  <c r="AN138" i="1"/>
  <c r="AO138" i="1"/>
  <c r="AP138" i="1"/>
  <c r="AQ138" i="1"/>
  <c r="AR138" i="1"/>
  <c r="AS138" i="1"/>
  <c r="AT138" i="1"/>
  <c r="AU138" i="1"/>
  <c r="AV138" i="1"/>
  <c r="AW138" i="1"/>
  <c r="AX138" i="1"/>
  <c r="AY138" i="1"/>
  <c r="AZ138" i="1"/>
  <c r="BA138" i="1"/>
  <c r="BB138" i="1"/>
  <c r="BC138" i="1"/>
  <c r="BE138" i="1"/>
  <c r="BF138" i="1"/>
  <c r="BG138" i="1"/>
  <c r="BH138" i="1"/>
  <c r="BI138" i="1"/>
  <c r="BJ138" i="1"/>
  <c r="BK138" i="1"/>
  <c r="BL138" i="1"/>
  <c r="BM138" i="1"/>
  <c r="BN138" i="1"/>
  <c r="BO138" i="1"/>
  <c r="BP138" i="1"/>
  <c r="BQ138" i="1"/>
  <c r="BR138" i="1"/>
  <c r="BS138" i="1"/>
  <c r="BT138" i="1"/>
  <c r="BU138" i="1"/>
  <c r="BV138" i="1"/>
  <c r="BW138" i="1"/>
  <c r="BX138" i="1"/>
  <c r="BY138" i="1"/>
  <c r="BZ138" i="1"/>
  <c r="CA138" i="1"/>
  <c r="CB138" i="1"/>
  <c r="CC138" i="1"/>
  <c r="CD138" i="1"/>
  <c r="CE138" i="1"/>
  <c r="CF138" i="1"/>
  <c r="CG138" i="1"/>
  <c r="CH138" i="1"/>
  <c r="CI138" i="1"/>
  <c r="CJ138" i="1"/>
  <c r="CK138" i="1"/>
  <c r="CL138" i="1"/>
  <c r="CM138" i="1"/>
  <c r="CN138" i="1"/>
  <c r="CO138" i="1"/>
  <c r="CP138" i="1"/>
  <c r="CQ138" i="1"/>
  <c r="AK139" i="1"/>
  <c r="AL139" i="1"/>
  <c r="AM139" i="1"/>
  <c r="AN139" i="1"/>
  <c r="AO139" i="1"/>
  <c r="AP139" i="1"/>
  <c r="AQ139" i="1"/>
  <c r="AR139" i="1"/>
  <c r="AS139" i="1"/>
  <c r="AT139" i="1"/>
  <c r="AU139" i="1"/>
  <c r="AV139" i="1"/>
  <c r="AW139" i="1"/>
  <c r="AX139" i="1"/>
  <c r="AY139" i="1"/>
  <c r="AZ139" i="1"/>
  <c r="BA139" i="1"/>
  <c r="BB139" i="1"/>
  <c r="BC139" i="1"/>
  <c r="BE139" i="1"/>
  <c r="BF139" i="1"/>
  <c r="BG139" i="1"/>
  <c r="BH139" i="1"/>
  <c r="BI139" i="1"/>
  <c r="BJ139" i="1"/>
  <c r="BK139" i="1"/>
  <c r="BL139" i="1"/>
  <c r="BM139" i="1"/>
  <c r="BN139" i="1"/>
  <c r="BO139" i="1"/>
  <c r="BP139" i="1"/>
  <c r="BQ139" i="1"/>
  <c r="BR139" i="1"/>
  <c r="BS139" i="1"/>
  <c r="BT139" i="1"/>
  <c r="BU139" i="1"/>
  <c r="BV139" i="1"/>
  <c r="BW139" i="1"/>
  <c r="BX139" i="1"/>
  <c r="BY139" i="1"/>
  <c r="BZ139" i="1"/>
  <c r="CA139" i="1"/>
  <c r="CB139" i="1"/>
  <c r="CC139" i="1"/>
  <c r="CD139" i="1"/>
  <c r="CE139" i="1"/>
  <c r="CF139" i="1"/>
  <c r="CG139" i="1"/>
  <c r="CH139" i="1"/>
  <c r="CI139" i="1"/>
  <c r="CJ139" i="1"/>
  <c r="CK139" i="1"/>
  <c r="CL139" i="1"/>
  <c r="CM139" i="1"/>
  <c r="CN139" i="1"/>
  <c r="CO139" i="1"/>
  <c r="CP139" i="1"/>
  <c r="CQ139" i="1"/>
  <c r="AK140" i="1"/>
  <c r="AL140" i="1"/>
  <c r="AM140" i="1"/>
  <c r="AN140" i="1"/>
  <c r="AO140" i="1"/>
  <c r="AP140" i="1"/>
  <c r="AQ140" i="1"/>
  <c r="AR140" i="1"/>
  <c r="AS140" i="1"/>
  <c r="AT140" i="1"/>
  <c r="AU140" i="1"/>
  <c r="AV140" i="1"/>
  <c r="AW140" i="1"/>
  <c r="AX140" i="1"/>
  <c r="AY140" i="1"/>
  <c r="AZ140" i="1"/>
  <c r="BA140" i="1"/>
  <c r="BB140" i="1"/>
  <c r="BC140" i="1"/>
  <c r="BE140" i="1"/>
  <c r="BF140" i="1"/>
  <c r="BG140" i="1"/>
  <c r="BH140" i="1"/>
  <c r="BI140" i="1"/>
  <c r="BJ140" i="1"/>
  <c r="BK140" i="1"/>
  <c r="BL140" i="1"/>
  <c r="BM140" i="1"/>
  <c r="BN140" i="1"/>
  <c r="BO140" i="1"/>
  <c r="BP140" i="1"/>
  <c r="BQ140" i="1"/>
  <c r="BR140" i="1"/>
  <c r="BS140" i="1"/>
  <c r="BT140" i="1"/>
  <c r="BU140" i="1"/>
  <c r="BV140" i="1"/>
  <c r="BW140" i="1"/>
  <c r="BX140" i="1"/>
  <c r="BY140" i="1"/>
  <c r="BZ140" i="1"/>
  <c r="CA140" i="1"/>
  <c r="CB140" i="1"/>
  <c r="CC140" i="1"/>
  <c r="CD140" i="1"/>
  <c r="CE140" i="1"/>
  <c r="CF140" i="1"/>
  <c r="CG140" i="1"/>
  <c r="CH140" i="1"/>
  <c r="CI140" i="1"/>
  <c r="CJ140" i="1"/>
  <c r="CK140" i="1"/>
  <c r="CL140" i="1"/>
  <c r="CM140" i="1"/>
  <c r="CN140" i="1"/>
  <c r="CO140" i="1"/>
  <c r="CP140" i="1"/>
  <c r="CQ140" i="1"/>
  <c r="AK141" i="1"/>
  <c r="AL141" i="1"/>
  <c r="AM141" i="1"/>
  <c r="AN141" i="1"/>
  <c r="AO141" i="1"/>
  <c r="AP141" i="1"/>
  <c r="AQ141" i="1"/>
  <c r="AR141" i="1"/>
  <c r="AS141" i="1"/>
  <c r="AT141" i="1"/>
  <c r="AU141" i="1"/>
  <c r="AV141" i="1"/>
  <c r="AW141" i="1"/>
  <c r="AX141" i="1"/>
  <c r="AY141" i="1"/>
  <c r="AZ141" i="1"/>
  <c r="BA141" i="1"/>
  <c r="BB141" i="1"/>
  <c r="BC141" i="1"/>
  <c r="BE141" i="1"/>
  <c r="BF141" i="1"/>
  <c r="BG141" i="1"/>
  <c r="BH141" i="1"/>
  <c r="BI141" i="1"/>
  <c r="BJ141" i="1"/>
  <c r="BK141" i="1"/>
  <c r="BL141" i="1"/>
  <c r="BM141" i="1"/>
  <c r="BN141" i="1"/>
  <c r="BO141" i="1"/>
  <c r="BP141" i="1"/>
  <c r="BQ141" i="1"/>
  <c r="BR141" i="1"/>
  <c r="BS141" i="1"/>
  <c r="BT141" i="1"/>
  <c r="BU141" i="1"/>
  <c r="BV141" i="1"/>
  <c r="BW141" i="1"/>
  <c r="BX141" i="1"/>
  <c r="BY141" i="1"/>
  <c r="BZ141" i="1"/>
  <c r="CA141" i="1"/>
  <c r="CB141" i="1"/>
  <c r="CC141" i="1"/>
  <c r="CD141" i="1"/>
  <c r="CE141" i="1"/>
  <c r="CF141" i="1"/>
  <c r="CG141" i="1"/>
  <c r="CH141" i="1"/>
  <c r="CI141" i="1"/>
  <c r="CJ141" i="1"/>
  <c r="CK141" i="1"/>
  <c r="CL141" i="1"/>
  <c r="CM141" i="1"/>
  <c r="CN141" i="1"/>
  <c r="CO141" i="1"/>
  <c r="CP141" i="1"/>
  <c r="CQ141" i="1"/>
  <c r="AK142" i="1"/>
  <c r="AL142" i="1"/>
  <c r="AM142" i="1"/>
  <c r="AN142" i="1"/>
  <c r="AO142" i="1"/>
  <c r="AP142" i="1"/>
  <c r="AQ142" i="1"/>
  <c r="AR142" i="1"/>
  <c r="AS142" i="1"/>
  <c r="AT142" i="1"/>
  <c r="AU142" i="1"/>
  <c r="AV142" i="1"/>
  <c r="AW142" i="1"/>
  <c r="AX142" i="1"/>
  <c r="AY142" i="1"/>
  <c r="AZ142" i="1"/>
  <c r="BA142" i="1"/>
  <c r="BB142" i="1"/>
  <c r="BC142" i="1"/>
  <c r="BE142" i="1"/>
  <c r="BF142" i="1"/>
  <c r="BG142" i="1"/>
  <c r="BH142" i="1"/>
  <c r="BI142" i="1"/>
  <c r="BJ142" i="1"/>
  <c r="BK142" i="1"/>
  <c r="BL142" i="1"/>
  <c r="BM142" i="1"/>
  <c r="BN142" i="1"/>
  <c r="BO142" i="1"/>
  <c r="BP142" i="1"/>
  <c r="BQ142" i="1"/>
  <c r="BR142" i="1"/>
  <c r="BS142" i="1"/>
  <c r="BT142" i="1"/>
  <c r="BU142" i="1"/>
  <c r="BV142" i="1"/>
  <c r="BW142" i="1"/>
  <c r="BX142" i="1"/>
  <c r="BY142" i="1"/>
  <c r="BZ142" i="1"/>
  <c r="CA142" i="1"/>
  <c r="CB142" i="1"/>
  <c r="CC142" i="1"/>
  <c r="CD142" i="1"/>
  <c r="CE142" i="1"/>
  <c r="CF142" i="1"/>
  <c r="CG142" i="1"/>
  <c r="CH142" i="1"/>
  <c r="CI142" i="1"/>
  <c r="CJ142" i="1"/>
  <c r="CK142" i="1"/>
  <c r="CL142" i="1"/>
  <c r="CM142" i="1"/>
  <c r="CN142" i="1"/>
  <c r="CO142" i="1"/>
  <c r="CP142" i="1"/>
  <c r="CQ142" i="1"/>
  <c r="AK143" i="1"/>
  <c r="AL143" i="1"/>
  <c r="AM143" i="1"/>
  <c r="AN143" i="1"/>
  <c r="AO143" i="1"/>
  <c r="AP143" i="1"/>
  <c r="AQ143" i="1"/>
  <c r="AR143" i="1"/>
  <c r="AS143" i="1"/>
  <c r="AT143" i="1"/>
  <c r="AU143" i="1"/>
  <c r="AV143" i="1"/>
  <c r="AW143" i="1"/>
  <c r="AX143" i="1"/>
  <c r="AY143" i="1"/>
  <c r="AZ143" i="1"/>
  <c r="BA143" i="1"/>
  <c r="BB143" i="1"/>
  <c r="BC143" i="1"/>
  <c r="BE143" i="1"/>
  <c r="BF143" i="1"/>
  <c r="BG143" i="1"/>
  <c r="BH143" i="1"/>
  <c r="BI143" i="1"/>
  <c r="BJ143" i="1"/>
  <c r="BK143" i="1"/>
  <c r="BL143" i="1"/>
  <c r="BM143" i="1"/>
  <c r="BN143" i="1"/>
  <c r="BO143" i="1"/>
  <c r="BP143" i="1"/>
  <c r="BQ143" i="1"/>
  <c r="BR143" i="1"/>
  <c r="BS143" i="1"/>
  <c r="BT143" i="1"/>
  <c r="BU143" i="1"/>
  <c r="BV143" i="1"/>
  <c r="BW143" i="1"/>
  <c r="BX143" i="1"/>
  <c r="BY143" i="1"/>
  <c r="BZ143" i="1"/>
  <c r="CA143" i="1"/>
  <c r="CB143" i="1"/>
  <c r="CC143" i="1"/>
  <c r="CD143" i="1"/>
  <c r="CE143" i="1"/>
  <c r="CF143" i="1"/>
  <c r="CG143" i="1"/>
  <c r="CH143" i="1"/>
  <c r="CI143" i="1"/>
  <c r="CJ143" i="1"/>
  <c r="CK143" i="1"/>
  <c r="CL143" i="1"/>
  <c r="CM143" i="1"/>
  <c r="CN143" i="1"/>
  <c r="CO143" i="1"/>
  <c r="CP143" i="1"/>
  <c r="CQ143" i="1"/>
  <c r="AK144" i="1"/>
  <c r="AL144" i="1"/>
  <c r="AM144" i="1"/>
  <c r="AN144" i="1"/>
  <c r="AO144" i="1"/>
  <c r="AP144" i="1"/>
  <c r="AQ144" i="1"/>
  <c r="AR144" i="1"/>
  <c r="AS144" i="1"/>
  <c r="AT144" i="1"/>
  <c r="AU144" i="1"/>
  <c r="AV144" i="1"/>
  <c r="AW144" i="1"/>
  <c r="AX144" i="1"/>
  <c r="AY144" i="1"/>
  <c r="AZ144" i="1"/>
  <c r="BA144" i="1"/>
  <c r="BB144" i="1"/>
  <c r="BC144" i="1"/>
  <c r="BE144" i="1"/>
  <c r="BF144" i="1"/>
  <c r="BG144" i="1"/>
  <c r="BH144" i="1"/>
  <c r="BI144" i="1"/>
  <c r="BJ144" i="1"/>
  <c r="BK144" i="1"/>
  <c r="BL144" i="1"/>
  <c r="BM144" i="1"/>
  <c r="BN144" i="1"/>
  <c r="BO144" i="1"/>
  <c r="BP144" i="1"/>
  <c r="BQ144" i="1"/>
  <c r="BR144" i="1"/>
  <c r="BS144" i="1"/>
  <c r="BT144" i="1"/>
  <c r="BU144" i="1"/>
  <c r="BV144" i="1"/>
  <c r="BW144" i="1"/>
  <c r="BX144" i="1"/>
  <c r="BY144" i="1"/>
  <c r="BZ144" i="1"/>
  <c r="CA144" i="1"/>
  <c r="CB144" i="1"/>
  <c r="CC144" i="1"/>
  <c r="CD144" i="1"/>
  <c r="CE144" i="1"/>
  <c r="CF144" i="1"/>
  <c r="CG144" i="1"/>
  <c r="CH144" i="1"/>
  <c r="CI144" i="1"/>
  <c r="CJ144" i="1"/>
  <c r="CK144" i="1"/>
  <c r="CL144" i="1"/>
  <c r="CM144" i="1"/>
  <c r="CN144" i="1"/>
  <c r="CO144" i="1"/>
  <c r="CP144" i="1"/>
  <c r="CQ144" i="1"/>
  <c r="AK145" i="1"/>
  <c r="AL145" i="1"/>
  <c r="AM145" i="1"/>
  <c r="AN145" i="1"/>
  <c r="AO145" i="1"/>
  <c r="AP145" i="1"/>
  <c r="AQ145" i="1"/>
  <c r="AR145" i="1"/>
  <c r="AS145" i="1"/>
  <c r="AT145" i="1"/>
  <c r="AU145" i="1"/>
  <c r="AV145" i="1"/>
  <c r="AW145" i="1"/>
  <c r="AX145" i="1"/>
  <c r="AY145" i="1"/>
  <c r="AZ145" i="1"/>
  <c r="BA145" i="1"/>
  <c r="BB145" i="1"/>
  <c r="BC145" i="1"/>
  <c r="BE145" i="1"/>
  <c r="BF145" i="1"/>
  <c r="BG145" i="1"/>
  <c r="BH145" i="1"/>
  <c r="BI145" i="1"/>
  <c r="BJ145" i="1"/>
  <c r="BK145" i="1"/>
  <c r="BL145" i="1"/>
  <c r="BM145" i="1"/>
  <c r="BN145" i="1"/>
  <c r="BO145" i="1"/>
  <c r="BP145" i="1"/>
  <c r="BQ145" i="1"/>
  <c r="BR145" i="1"/>
  <c r="BS145" i="1"/>
  <c r="BT145" i="1"/>
  <c r="BU145" i="1"/>
  <c r="BV145" i="1"/>
  <c r="BW145" i="1"/>
  <c r="BX145" i="1"/>
  <c r="BY145" i="1"/>
  <c r="BZ145" i="1"/>
  <c r="CA145" i="1"/>
  <c r="CB145" i="1"/>
  <c r="CC145" i="1"/>
  <c r="CD145" i="1"/>
  <c r="CE145" i="1"/>
  <c r="CF145" i="1"/>
  <c r="CG145" i="1"/>
  <c r="CH145" i="1"/>
  <c r="CI145" i="1"/>
  <c r="CJ145" i="1"/>
  <c r="CK145" i="1"/>
  <c r="CL145" i="1"/>
  <c r="CM145" i="1"/>
  <c r="CN145" i="1"/>
  <c r="CO145" i="1"/>
  <c r="CP145" i="1"/>
  <c r="CQ145" i="1"/>
  <c r="AK146" i="1"/>
  <c r="AL146" i="1"/>
  <c r="AM146" i="1"/>
  <c r="AN146" i="1"/>
  <c r="AO146" i="1"/>
  <c r="AP146" i="1"/>
  <c r="AQ146" i="1"/>
  <c r="AR146" i="1"/>
  <c r="AS146" i="1"/>
  <c r="AT146" i="1"/>
  <c r="AU146" i="1"/>
  <c r="AV146" i="1"/>
  <c r="AW146" i="1"/>
  <c r="AX146" i="1"/>
  <c r="AY146" i="1"/>
  <c r="AZ146" i="1"/>
  <c r="BA146" i="1"/>
  <c r="BB146" i="1"/>
  <c r="BC146" i="1"/>
  <c r="BE146" i="1"/>
  <c r="BF146" i="1"/>
  <c r="BG146" i="1"/>
  <c r="BH146" i="1"/>
  <c r="BI146" i="1"/>
  <c r="BJ146" i="1"/>
  <c r="BK146" i="1"/>
  <c r="BL146" i="1"/>
  <c r="BM146" i="1"/>
  <c r="BN146" i="1"/>
  <c r="BO146" i="1"/>
  <c r="BP146" i="1"/>
  <c r="BQ146" i="1"/>
  <c r="BR146" i="1"/>
  <c r="BS146" i="1"/>
  <c r="BT146" i="1"/>
  <c r="BU146" i="1"/>
  <c r="BV146" i="1"/>
  <c r="BW146" i="1"/>
  <c r="BX146" i="1"/>
  <c r="BY146" i="1"/>
  <c r="BZ146" i="1"/>
  <c r="CA146" i="1"/>
  <c r="CB146" i="1"/>
  <c r="CC146" i="1"/>
  <c r="CD146" i="1"/>
  <c r="CE146" i="1"/>
  <c r="CF146" i="1"/>
  <c r="CG146" i="1"/>
  <c r="CH146" i="1"/>
  <c r="CI146" i="1"/>
  <c r="CJ146" i="1"/>
  <c r="CK146" i="1"/>
  <c r="CL146" i="1"/>
  <c r="CM146" i="1"/>
  <c r="CN146" i="1"/>
  <c r="CO146" i="1"/>
  <c r="CP146" i="1"/>
  <c r="CQ146" i="1"/>
  <c r="AK147" i="1"/>
  <c r="AL147" i="1"/>
  <c r="AM147" i="1"/>
  <c r="AN147" i="1"/>
  <c r="AO147" i="1"/>
  <c r="AP147" i="1"/>
  <c r="AQ147" i="1"/>
  <c r="AR147" i="1"/>
  <c r="AS147" i="1"/>
  <c r="AT147" i="1"/>
  <c r="AU147" i="1"/>
  <c r="AV147" i="1"/>
  <c r="AW147" i="1"/>
  <c r="AX147" i="1"/>
  <c r="AY147" i="1"/>
  <c r="AZ147" i="1"/>
  <c r="BA147" i="1"/>
  <c r="BB147" i="1"/>
  <c r="BC147" i="1"/>
  <c r="BE147" i="1"/>
  <c r="BF147" i="1"/>
  <c r="BG147" i="1"/>
  <c r="BH147" i="1"/>
  <c r="BI147" i="1"/>
  <c r="BJ147" i="1"/>
  <c r="BK147" i="1"/>
  <c r="BL147" i="1"/>
  <c r="BM147" i="1"/>
  <c r="BN147" i="1"/>
  <c r="BO147" i="1"/>
  <c r="BP147" i="1"/>
  <c r="BQ147" i="1"/>
  <c r="BR147" i="1"/>
  <c r="BS147" i="1"/>
  <c r="BT147" i="1"/>
  <c r="BU147" i="1"/>
  <c r="BV147" i="1"/>
  <c r="BW147" i="1"/>
  <c r="BX147" i="1"/>
  <c r="BY147" i="1"/>
  <c r="BZ147" i="1"/>
  <c r="CA147" i="1"/>
  <c r="CB147" i="1"/>
  <c r="CC147" i="1"/>
  <c r="CD147" i="1"/>
  <c r="CE147" i="1"/>
  <c r="CF147" i="1"/>
  <c r="CG147" i="1"/>
  <c r="CH147" i="1"/>
  <c r="CI147" i="1"/>
  <c r="CJ147" i="1"/>
  <c r="CK147" i="1"/>
  <c r="CL147" i="1"/>
  <c r="CM147" i="1"/>
  <c r="CN147" i="1"/>
  <c r="CO147" i="1"/>
  <c r="CP147" i="1"/>
  <c r="CQ147" i="1"/>
  <c r="AK148" i="1"/>
  <c r="AL148" i="1"/>
  <c r="AM148" i="1"/>
  <c r="AN148" i="1"/>
  <c r="AO148" i="1"/>
  <c r="AP148" i="1"/>
  <c r="AQ148" i="1"/>
  <c r="AR148" i="1"/>
  <c r="AS148" i="1"/>
  <c r="AT148" i="1"/>
  <c r="AU148" i="1"/>
  <c r="AV148" i="1"/>
  <c r="AW148" i="1"/>
  <c r="AX148" i="1"/>
  <c r="AY148" i="1"/>
  <c r="AZ148" i="1"/>
  <c r="BA148" i="1"/>
  <c r="BB148" i="1"/>
  <c r="BC148" i="1"/>
  <c r="BE148" i="1"/>
  <c r="BF148" i="1"/>
  <c r="BG148" i="1"/>
  <c r="BH148" i="1"/>
  <c r="BI148" i="1"/>
  <c r="BJ148" i="1"/>
  <c r="BK148" i="1"/>
  <c r="BL148" i="1"/>
  <c r="BM148" i="1"/>
  <c r="BN148" i="1"/>
  <c r="BO148" i="1"/>
  <c r="BP148" i="1"/>
  <c r="BQ148" i="1"/>
  <c r="BR148" i="1"/>
  <c r="BS148" i="1"/>
  <c r="BT148" i="1"/>
  <c r="BU148" i="1"/>
  <c r="BV148" i="1"/>
  <c r="BW148" i="1"/>
  <c r="BX148" i="1"/>
  <c r="BY148" i="1"/>
  <c r="BZ148" i="1"/>
  <c r="CA148" i="1"/>
  <c r="CB148" i="1"/>
  <c r="CC148" i="1"/>
  <c r="CD148" i="1"/>
  <c r="CE148" i="1"/>
  <c r="CF148" i="1"/>
  <c r="CG148" i="1"/>
  <c r="CH148" i="1"/>
  <c r="CI148" i="1"/>
  <c r="CJ148" i="1"/>
  <c r="CK148" i="1"/>
  <c r="CL148" i="1"/>
  <c r="CM148" i="1"/>
  <c r="CN148" i="1"/>
  <c r="CO148" i="1"/>
  <c r="CP148" i="1"/>
  <c r="CQ148" i="1"/>
  <c r="AK149" i="1"/>
  <c r="AL149" i="1"/>
  <c r="AM149" i="1"/>
  <c r="AN149" i="1"/>
  <c r="AO149" i="1"/>
  <c r="AP149" i="1"/>
  <c r="AQ149" i="1"/>
  <c r="AR149" i="1"/>
  <c r="AS149" i="1"/>
  <c r="AT149" i="1"/>
  <c r="AU149" i="1"/>
  <c r="AV149" i="1"/>
  <c r="AW149" i="1"/>
  <c r="AX149" i="1"/>
  <c r="AY149" i="1"/>
  <c r="AZ149" i="1"/>
  <c r="BA149" i="1"/>
  <c r="BB149" i="1"/>
  <c r="BC149" i="1"/>
  <c r="BE149" i="1"/>
  <c r="BF149" i="1"/>
  <c r="BG149" i="1"/>
  <c r="BH149" i="1"/>
  <c r="BI149" i="1"/>
  <c r="BJ149" i="1"/>
  <c r="BK149" i="1"/>
  <c r="BL149" i="1"/>
  <c r="BM149" i="1"/>
  <c r="BN149" i="1"/>
  <c r="BO149" i="1"/>
  <c r="BP149" i="1"/>
  <c r="BQ149" i="1"/>
  <c r="BR149" i="1"/>
  <c r="BS149" i="1"/>
  <c r="BT149" i="1"/>
  <c r="BU149" i="1"/>
  <c r="BV149" i="1"/>
  <c r="BW149" i="1"/>
  <c r="BX149" i="1"/>
  <c r="BY149" i="1"/>
  <c r="BZ149" i="1"/>
  <c r="CA149" i="1"/>
  <c r="CB149" i="1"/>
  <c r="CC149" i="1"/>
  <c r="CD149" i="1"/>
  <c r="CE149" i="1"/>
  <c r="CF149" i="1"/>
  <c r="CG149" i="1"/>
  <c r="CH149" i="1"/>
  <c r="CI149" i="1"/>
  <c r="CJ149" i="1"/>
  <c r="CK149" i="1"/>
  <c r="CL149" i="1"/>
  <c r="CM149" i="1"/>
  <c r="CN149" i="1"/>
  <c r="CO149" i="1"/>
  <c r="CP149" i="1"/>
  <c r="CQ149" i="1"/>
  <c r="AK150" i="1"/>
  <c r="AL150" i="1"/>
  <c r="AM150" i="1"/>
  <c r="AN150" i="1"/>
  <c r="AO150" i="1"/>
  <c r="AP150" i="1"/>
  <c r="AQ150" i="1"/>
  <c r="AR150" i="1"/>
  <c r="AS150" i="1"/>
  <c r="AT150" i="1"/>
  <c r="AU150" i="1"/>
  <c r="AV150" i="1"/>
  <c r="AW150" i="1"/>
  <c r="AX150" i="1"/>
  <c r="AY150" i="1"/>
  <c r="AZ150" i="1"/>
  <c r="BA150" i="1"/>
  <c r="BB150" i="1"/>
  <c r="BC150" i="1"/>
  <c r="BE150" i="1"/>
  <c r="BF150" i="1"/>
  <c r="BG150" i="1"/>
  <c r="BH150" i="1"/>
  <c r="BI150" i="1"/>
  <c r="BJ150" i="1"/>
  <c r="BK150" i="1"/>
  <c r="BL150" i="1"/>
  <c r="BM150" i="1"/>
  <c r="BN150" i="1"/>
  <c r="BO150" i="1"/>
  <c r="BP150" i="1"/>
  <c r="BQ150" i="1"/>
  <c r="BR150" i="1"/>
  <c r="BS150" i="1"/>
  <c r="BT150" i="1"/>
  <c r="BU150" i="1"/>
  <c r="BV150" i="1"/>
  <c r="BW150" i="1"/>
  <c r="BX150" i="1"/>
  <c r="BY150" i="1"/>
  <c r="BZ150" i="1"/>
  <c r="CA150" i="1"/>
  <c r="CB150" i="1"/>
  <c r="CC150" i="1"/>
  <c r="CD150" i="1"/>
  <c r="CE150" i="1"/>
  <c r="CF150" i="1"/>
  <c r="CG150" i="1"/>
  <c r="CH150" i="1"/>
  <c r="CI150" i="1"/>
  <c r="CJ150" i="1"/>
  <c r="CK150" i="1"/>
  <c r="CL150" i="1"/>
  <c r="CM150" i="1"/>
  <c r="CN150" i="1"/>
  <c r="CO150" i="1"/>
  <c r="CP150" i="1"/>
  <c r="CQ150" i="1"/>
  <c r="AK151" i="1"/>
  <c r="AL151" i="1"/>
  <c r="AM151" i="1"/>
  <c r="AN151" i="1"/>
  <c r="AO151" i="1"/>
  <c r="AP151" i="1"/>
  <c r="AQ151" i="1"/>
  <c r="AR151" i="1"/>
  <c r="AS151" i="1"/>
  <c r="AT151" i="1"/>
  <c r="AU151" i="1"/>
  <c r="AV151" i="1"/>
  <c r="AW151" i="1"/>
  <c r="AX151" i="1"/>
  <c r="AY151" i="1"/>
  <c r="AZ151" i="1"/>
  <c r="BA151" i="1"/>
  <c r="BB151" i="1"/>
  <c r="BC151" i="1"/>
  <c r="BE151" i="1"/>
  <c r="BF151" i="1"/>
  <c r="BG151" i="1"/>
  <c r="BH151" i="1"/>
  <c r="BI151" i="1"/>
  <c r="BJ151" i="1"/>
  <c r="BK151" i="1"/>
  <c r="BL151" i="1"/>
  <c r="BM151" i="1"/>
  <c r="BN151" i="1"/>
  <c r="BO151" i="1"/>
  <c r="BP151" i="1"/>
  <c r="BQ151" i="1"/>
  <c r="BR151" i="1"/>
  <c r="BS151" i="1"/>
  <c r="BT151" i="1"/>
  <c r="BU151" i="1"/>
  <c r="BV151" i="1"/>
  <c r="BW151" i="1"/>
  <c r="BX151" i="1"/>
  <c r="BY151" i="1"/>
  <c r="BZ151" i="1"/>
  <c r="CA151" i="1"/>
  <c r="CB151" i="1"/>
  <c r="CC151" i="1"/>
  <c r="CD151" i="1"/>
  <c r="CE151" i="1"/>
  <c r="CF151" i="1"/>
  <c r="CG151" i="1"/>
  <c r="CH151" i="1"/>
  <c r="CI151" i="1"/>
  <c r="CJ151" i="1"/>
  <c r="CK151" i="1"/>
  <c r="CL151" i="1"/>
  <c r="CM151" i="1"/>
  <c r="CN151" i="1"/>
  <c r="CO151" i="1"/>
  <c r="CP151" i="1"/>
  <c r="CQ151" i="1"/>
  <c r="AK152" i="1"/>
  <c r="AL152" i="1"/>
  <c r="AM152" i="1"/>
  <c r="AN152" i="1"/>
  <c r="AO152" i="1"/>
  <c r="AP152" i="1"/>
  <c r="AQ152" i="1"/>
  <c r="AR152" i="1"/>
  <c r="AS152" i="1"/>
  <c r="AT152" i="1"/>
  <c r="AU152" i="1"/>
  <c r="AV152" i="1"/>
  <c r="AW152" i="1"/>
  <c r="AX152" i="1"/>
  <c r="AY152" i="1"/>
  <c r="AZ152" i="1"/>
  <c r="BA152" i="1"/>
  <c r="BB152" i="1"/>
  <c r="BC152" i="1"/>
  <c r="BE152" i="1"/>
  <c r="BF152" i="1"/>
  <c r="BG152" i="1"/>
  <c r="BH152" i="1"/>
  <c r="BI152" i="1"/>
  <c r="BJ152" i="1"/>
  <c r="BK152" i="1"/>
  <c r="BL152" i="1"/>
  <c r="BM152" i="1"/>
  <c r="BN152" i="1"/>
  <c r="BO152" i="1"/>
  <c r="BP152" i="1"/>
  <c r="BQ152" i="1"/>
  <c r="BR152" i="1"/>
  <c r="BS152" i="1"/>
  <c r="BT152" i="1"/>
  <c r="BU152" i="1"/>
  <c r="BV152" i="1"/>
  <c r="BW152" i="1"/>
  <c r="BX152" i="1"/>
  <c r="BY152" i="1"/>
  <c r="BZ152" i="1"/>
  <c r="CA152" i="1"/>
  <c r="CB152" i="1"/>
  <c r="CC152" i="1"/>
  <c r="CD152" i="1"/>
  <c r="CE152" i="1"/>
  <c r="CF152" i="1"/>
  <c r="CG152" i="1"/>
  <c r="CH152" i="1"/>
  <c r="CI152" i="1"/>
  <c r="CJ152" i="1"/>
  <c r="CK152" i="1"/>
  <c r="CL152" i="1"/>
  <c r="CM152" i="1"/>
  <c r="CN152" i="1"/>
  <c r="CO152" i="1"/>
  <c r="CP152" i="1"/>
  <c r="CQ152" i="1"/>
  <c r="AK153" i="1"/>
  <c r="AL153" i="1"/>
  <c r="AM153" i="1"/>
  <c r="AN153" i="1"/>
  <c r="AO153" i="1"/>
  <c r="AP153" i="1"/>
  <c r="AQ153" i="1"/>
  <c r="AR153" i="1"/>
  <c r="AS153" i="1"/>
  <c r="AT153" i="1"/>
  <c r="AU153" i="1"/>
  <c r="AV153" i="1"/>
  <c r="AW153" i="1"/>
  <c r="AX153" i="1"/>
  <c r="AY153" i="1"/>
  <c r="AZ153" i="1"/>
  <c r="BA153" i="1"/>
  <c r="BB153" i="1"/>
  <c r="BC153" i="1"/>
  <c r="BE153" i="1"/>
  <c r="BF153" i="1"/>
  <c r="BG153" i="1"/>
  <c r="BH153" i="1"/>
  <c r="BI153" i="1"/>
  <c r="BJ153" i="1"/>
  <c r="BK153" i="1"/>
  <c r="BL153" i="1"/>
  <c r="BM153" i="1"/>
  <c r="BN153" i="1"/>
  <c r="BO153" i="1"/>
  <c r="BP153" i="1"/>
  <c r="BQ153" i="1"/>
  <c r="BR153" i="1"/>
  <c r="BS153" i="1"/>
  <c r="BT153" i="1"/>
  <c r="BU153" i="1"/>
  <c r="BV153" i="1"/>
  <c r="BW153" i="1"/>
  <c r="BX153" i="1"/>
  <c r="BY153" i="1"/>
  <c r="BZ153" i="1"/>
  <c r="CA153" i="1"/>
  <c r="CB153" i="1"/>
  <c r="CC153" i="1"/>
  <c r="CD153" i="1"/>
  <c r="CE153" i="1"/>
  <c r="CF153" i="1"/>
  <c r="CG153" i="1"/>
  <c r="CH153" i="1"/>
  <c r="CI153" i="1"/>
  <c r="CJ153" i="1"/>
  <c r="CK153" i="1"/>
  <c r="CL153" i="1"/>
  <c r="CM153" i="1"/>
  <c r="CN153" i="1"/>
  <c r="CO153" i="1"/>
  <c r="CP153" i="1"/>
  <c r="CQ153" i="1"/>
  <c r="AK154" i="1"/>
  <c r="AL154" i="1"/>
  <c r="AM154" i="1"/>
  <c r="AN154" i="1"/>
  <c r="AO154" i="1"/>
  <c r="AP154" i="1"/>
  <c r="AQ154" i="1"/>
  <c r="AR154" i="1"/>
  <c r="AS154" i="1"/>
  <c r="AT154" i="1"/>
  <c r="AU154" i="1"/>
  <c r="AV154" i="1"/>
  <c r="AW154" i="1"/>
  <c r="AX154" i="1"/>
  <c r="AY154" i="1"/>
  <c r="AZ154" i="1"/>
  <c r="BA154" i="1"/>
  <c r="BB154" i="1"/>
  <c r="BC154" i="1"/>
  <c r="BE154" i="1"/>
  <c r="BF154" i="1"/>
  <c r="BG154" i="1"/>
  <c r="BH154" i="1"/>
  <c r="BI154" i="1"/>
  <c r="BJ154" i="1"/>
  <c r="BK154" i="1"/>
  <c r="BL154" i="1"/>
  <c r="BM154" i="1"/>
  <c r="BN154" i="1"/>
  <c r="BO154" i="1"/>
  <c r="BP154" i="1"/>
  <c r="BQ154" i="1"/>
  <c r="BR154" i="1"/>
  <c r="BS154" i="1"/>
  <c r="BT154" i="1"/>
  <c r="BU154" i="1"/>
  <c r="BV154" i="1"/>
  <c r="BW154" i="1"/>
  <c r="BX154" i="1"/>
  <c r="BY154" i="1"/>
  <c r="BZ154" i="1"/>
  <c r="CA154" i="1"/>
  <c r="CB154" i="1"/>
  <c r="CC154" i="1"/>
  <c r="CD154" i="1"/>
  <c r="CE154" i="1"/>
  <c r="CF154" i="1"/>
  <c r="CG154" i="1"/>
  <c r="CH154" i="1"/>
  <c r="CI154" i="1"/>
  <c r="CJ154" i="1"/>
  <c r="CK154" i="1"/>
  <c r="CL154" i="1"/>
  <c r="CM154" i="1"/>
  <c r="CN154" i="1"/>
  <c r="CO154" i="1"/>
  <c r="CP154" i="1"/>
  <c r="CQ154" i="1"/>
  <c r="AK155" i="1"/>
  <c r="AL155" i="1"/>
  <c r="AM155" i="1"/>
  <c r="AN155" i="1"/>
  <c r="AO155" i="1"/>
  <c r="AP155" i="1"/>
  <c r="AQ155" i="1"/>
  <c r="AR155" i="1"/>
  <c r="AS155" i="1"/>
  <c r="AT155" i="1"/>
  <c r="AU155" i="1"/>
  <c r="AV155" i="1"/>
  <c r="AW155" i="1"/>
  <c r="AX155" i="1"/>
  <c r="AY155" i="1"/>
  <c r="AZ155" i="1"/>
  <c r="BA155" i="1"/>
  <c r="BB155" i="1"/>
  <c r="BC155" i="1"/>
  <c r="BE155" i="1"/>
  <c r="BF155" i="1"/>
  <c r="BG155" i="1"/>
  <c r="BH155" i="1"/>
  <c r="BI155" i="1"/>
  <c r="BJ155" i="1"/>
  <c r="BK155" i="1"/>
  <c r="BL155" i="1"/>
  <c r="BM155" i="1"/>
  <c r="BN155" i="1"/>
  <c r="BO155" i="1"/>
  <c r="BP155" i="1"/>
  <c r="BQ155" i="1"/>
  <c r="BR155" i="1"/>
  <c r="BS155" i="1"/>
  <c r="BT155" i="1"/>
  <c r="BU155" i="1"/>
  <c r="BV155" i="1"/>
  <c r="BW155" i="1"/>
  <c r="BX155" i="1"/>
  <c r="BY155" i="1"/>
  <c r="BZ155" i="1"/>
  <c r="CA155" i="1"/>
  <c r="CB155" i="1"/>
  <c r="CC155" i="1"/>
  <c r="CD155" i="1"/>
  <c r="CE155" i="1"/>
  <c r="CF155" i="1"/>
  <c r="CG155" i="1"/>
  <c r="CH155" i="1"/>
  <c r="CI155" i="1"/>
  <c r="CJ155" i="1"/>
  <c r="CK155" i="1"/>
  <c r="CL155" i="1"/>
  <c r="CM155" i="1"/>
  <c r="CN155" i="1"/>
  <c r="CO155" i="1"/>
  <c r="CP155" i="1"/>
  <c r="CQ155" i="1"/>
  <c r="AK156" i="1"/>
  <c r="AL156" i="1"/>
  <c r="AM156" i="1"/>
  <c r="AN156" i="1"/>
  <c r="AO156" i="1"/>
  <c r="AP156" i="1"/>
  <c r="AQ156" i="1"/>
  <c r="AR156" i="1"/>
  <c r="AS156" i="1"/>
  <c r="AT156" i="1"/>
  <c r="AU156" i="1"/>
  <c r="AV156" i="1"/>
  <c r="AW156" i="1"/>
  <c r="AX156" i="1"/>
  <c r="AY156" i="1"/>
  <c r="AZ156" i="1"/>
  <c r="BA156" i="1"/>
  <c r="BB156" i="1"/>
  <c r="BC156" i="1"/>
  <c r="BE156" i="1"/>
  <c r="BF156" i="1"/>
  <c r="BG156" i="1"/>
  <c r="BH156" i="1"/>
  <c r="BI156" i="1"/>
  <c r="BJ156" i="1"/>
  <c r="BK156" i="1"/>
  <c r="BL156" i="1"/>
  <c r="BM156" i="1"/>
  <c r="BN156" i="1"/>
  <c r="BO156" i="1"/>
  <c r="BP156" i="1"/>
  <c r="BQ156" i="1"/>
  <c r="BR156" i="1"/>
  <c r="BS156" i="1"/>
  <c r="BT156" i="1"/>
  <c r="BU156" i="1"/>
  <c r="BV156" i="1"/>
  <c r="BW156" i="1"/>
  <c r="BX156" i="1"/>
  <c r="BY156" i="1"/>
  <c r="BZ156" i="1"/>
  <c r="CA156" i="1"/>
  <c r="CB156" i="1"/>
  <c r="CC156" i="1"/>
  <c r="CD156" i="1"/>
  <c r="CE156" i="1"/>
  <c r="CF156" i="1"/>
  <c r="CG156" i="1"/>
  <c r="CH156" i="1"/>
  <c r="CI156" i="1"/>
  <c r="CJ156" i="1"/>
  <c r="CK156" i="1"/>
  <c r="CL156" i="1"/>
  <c r="CM156" i="1"/>
  <c r="CN156" i="1"/>
  <c r="CO156" i="1"/>
  <c r="CP156" i="1"/>
  <c r="CQ156" i="1"/>
  <c r="AK157" i="1"/>
  <c r="AL157" i="1"/>
  <c r="AM157" i="1"/>
  <c r="AN157" i="1"/>
  <c r="AO157" i="1"/>
  <c r="AP157" i="1"/>
  <c r="AQ157" i="1"/>
  <c r="AR157" i="1"/>
  <c r="AS157" i="1"/>
  <c r="AT157" i="1"/>
  <c r="AU157" i="1"/>
  <c r="AV157" i="1"/>
  <c r="AW157" i="1"/>
  <c r="AX157" i="1"/>
  <c r="AY157" i="1"/>
  <c r="AZ157" i="1"/>
  <c r="BA157" i="1"/>
  <c r="BB157" i="1"/>
  <c r="BC157" i="1"/>
  <c r="BE157" i="1"/>
  <c r="BF157" i="1"/>
  <c r="BG157" i="1"/>
  <c r="BH157" i="1"/>
  <c r="BI157" i="1"/>
  <c r="BJ157" i="1"/>
  <c r="BK157" i="1"/>
  <c r="BL157" i="1"/>
  <c r="BM157" i="1"/>
  <c r="BN157" i="1"/>
  <c r="BO157" i="1"/>
  <c r="BP157" i="1"/>
  <c r="BQ157" i="1"/>
  <c r="BR157" i="1"/>
  <c r="BS157" i="1"/>
  <c r="BT157" i="1"/>
  <c r="BU157" i="1"/>
  <c r="BV157" i="1"/>
  <c r="BW157" i="1"/>
  <c r="BX157" i="1"/>
  <c r="BY157" i="1"/>
  <c r="BZ157" i="1"/>
  <c r="CA157" i="1"/>
  <c r="CB157" i="1"/>
  <c r="CC157" i="1"/>
  <c r="CD157" i="1"/>
  <c r="CE157" i="1"/>
  <c r="CF157" i="1"/>
  <c r="CG157" i="1"/>
  <c r="CH157" i="1"/>
  <c r="CI157" i="1"/>
  <c r="CJ157" i="1"/>
  <c r="CK157" i="1"/>
  <c r="CL157" i="1"/>
  <c r="CM157" i="1"/>
  <c r="CN157" i="1"/>
  <c r="CO157" i="1"/>
  <c r="CP157" i="1"/>
  <c r="CQ157" i="1"/>
  <c r="AK158" i="1"/>
  <c r="AL158" i="1"/>
  <c r="AM158" i="1"/>
  <c r="AN158" i="1"/>
  <c r="AO158" i="1"/>
  <c r="AP158" i="1"/>
  <c r="AQ158" i="1"/>
  <c r="AR158" i="1"/>
  <c r="AS158" i="1"/>
  <c r="AT158" i="1"/>
  <c r="AU158" i="1"/>
  <c r="AV158" i="1"/>
  <c r="AW158" i="1"/>
  <c r="AX158" i="1"/>
  <c r="AY158" i="1"/>
  <c r="AZ158" i="1"/>
  <c r="BA158" i="1"/>
  <c r="BB158" i="1"/>
  <c r="BC158" i="1"/>
  <c r="BE158" i="1"/>
  <c r="BF158" i="1"/>
  <c r="BG158" i="1"/>
  <c r="BH158" i="1"/>
  <c r="BI158" i="1"/>
  <c r="BJ158" i="1"/>
  <c r="BK158" i="1"/>
  <c r="BL158" i="1"/>
  <c r="BM158" i="1"/>
  <c r="BN158" i="1"/>
  <c r="BO158" i="1"/>
  <c r="BP158" i="1"/>
  <c r="BQ158" i="1"/>
  <c r="BR158" i="1"/>
  <c r="BS158" i="1"/>
  <c r="BT158" i="1"/>
  <c r="BU158" i="1"/>
  <c r="BV158" i="1"/>
  <c r="BW158" i="1"/>
  <c r="BX158" i="1"/>
  <c r="BY158" i="1"/>
  <c r="BZ158" i="1"/>
  <c r="CA158" i="1"/>
  <c r="CB158" i="1"/>
  <c r="CC158" i="1"/>
  <c r="CD158" i="1"/>
  <c r="CE158" i="1"/>
  <c r="CF158" i="1"/>
  <c r="CG158" i="1"/>
  <c r="CH158" i="1"/>
  <c r="CI158" i="1"/>
  <c r="CJ158" i="1"/>
  <c r="CK158" i="1"/>
  <c r="CL158" i="1"/>
  <c r="CM158" i="1"/>
  <c r="CN158" i="1"/>
  <c r="CO158" i="1"/>
  <c r="CP158" i="1"/>
  <c r="CQ158" i="1"/>
  <c r="AK159" i="1"/>
  <c r="AL159" i="1"/>
  <c r="AM159" i="1"/>
  <c r="AN159" i="1"/>
  <c r="AO159" i="1"/>
  <c r="AP159" i="1"/>
  <c r="AQ159" i="1"/>
  <c r="AR159" i="1"/>
  <c r="AS159" i="1"/>
  <c r="AT159" i="1"/>
  <c r="AU159" i="1"/>
  <c r="AV159" i="1"/>
  <c r="AW159" i="1"/>
  <c r="AX159" i="1"/>
  <c r="AY159" i="1"/>
  <c r="AZ159" i="1"/>
  <c r="BA159" i="1"/>
  <c r="BB159" i="1"/>
  <c r="BC159" i="1"/>
  <c r="BE159" i="1"/>
  <c r="BF159" i="1"/>
  <c r="BG159" i="1"/>
  <c r="BH159" i="1"/>
  <c r="BI159" i="1"/>
  <c r="BJ159" i="1"/>
  <c r="BK159" i="1"/>
  <c r="BL159" i="1"/>
  <c r="BM159" i="1"/>
  <c r="BN159" i="1"/>
  <c r="BO159" i="1"/>
  <c r="BP159" i="1"/>
  <c r="BQ159" i="1"/>
  <c r="BR159" i="1"/>
  <c r="BS159" i="1"/>
  <c r="BT159" i="1"/>
  <c r="BU159" i="1"/>
  <c r="BV159" i="1"/>
  <c r="BW159" i="1"/>
  <c r="BX159" i="1"/>
  <c r="BY159" i="1"/>
  <c r="BZ159" i="1"/>
  <c r="CA159" i="1"/>
  <c r="CB159" i="1"/>
  <c r="CC159" i="1"/>
  <c r="CD159" i="1"/>
  <c r="CE159" i="1"/>
  <c r="CF159" i="1"/>
  <c r="CG159" i="1"/>
  <c r="CH159" i="1"/>
  <c r="CI159" i="1"/>
  <c r="CJ159" i="1"/>
  <c r="CK159" i="1"/>
  <c r="CL159" i="1"/>
  <c r="CM159" i="1"/>
  <c r="CN159" i="1"/>
  <c r="CO159" i="1"/>
  <c r="CP159" i="1"/>
  <c r="CQ159" i="1"/>
  <c r="AK160" i="1"/>
  <c r="AL160" i="1"/>
  <c r="AM160" i="1"/>
  <c r="AN160" i="1"/>
  <c r="AO160" i="1"/>
  <c r="AP160" i="1"/>
  <c r="AQ160" i="1"/>
  <c r="AR160" i="1"/>
  <c r="AS160" i="1"/>
  <c r="AT160" i="1"/>
  <c r="AU160" i="1"/>
  <c r="AV160" i="1"/>
  <c r="AW160" i="1"/>
  <c r="AX160" i="1"/>
  <c r="AY160" i="1"/>
  <c r="AZ160" i="1"/>
  <c r="BA160" i="1"/>
  <c r="BB160" i="1"/>
  <c r="BC160" i="1"/>
  <c r="BE160" i="1"/>
  <c r="BF160" i="1"/>
  <c r="BG160" i="1"/>
  <c r="BH160" i="1"/>
  <c r="BI160" i="1"/>
  <c r="BJ160" i="1"/>
  <c r="BK160" i="1"/>
  <c r="BL160" i="1"/>
  <c r="BM160" i="1"/>
  <c r="BN160" i="1"/>
  <c r="BO160" i="1"/>
  <c r="BP160" i="1"/>
  <c r="BQ160" i="1"/>
  <c r="BR160" i="1"/>
  <c r="BS160" i="1"/>
  <c r="BT160" i="1"/>
  <c r="BU160" i="1"/>
  <c r="BV160" i="1"/>
  <c r="BW160" i="1"/>
  <c r="BX160" i="1"/>
  <c r="BY160" i="1"/>
  <c r="BZ160" i="1"/>
  <c r="CA160" i="1"/>
  <c r="CB160" i="1"/>
  <c r="CC160" i="1"/>
  <c r="CD160" i="1"/>
  <c r="CE160" i="1"/>
  <c r="CF160" i="1"/>
  <c r="CG160" i="1"/>
  <c r="CH160" i="1"/>
  <c r="CI160" i="1"/>
  <c r="CJ160" i="1"/>
  <c r="CK160" i="1"/>
  <c r="CL160" i="1"/>
  <c r="CM160" i="1"/>
  <c r="CN160" i="1"/>
  <c r="CO160" i="1"/>
  <c r="CP160" i="1"/>
  <c r="CQ160" i="1"/>
  <c r="AK161" i="1"/>
  <c r="AL161" i="1"/>
  <c r="AM161" i="1"/>
  <c r="AN161" i="1"/>
  <c r="AO161" i="1"/>
  <c r="AP161" i="1"/>
  <c r="AQ161" i="1"/>
  <c r="AR161" i="1"/>
  <c r="AS161" i="1"/>
  <c r="AT161" i="1"/>
  <c r="AU161" i="1"/>
  <c r="AV161" i="1"/>
  <c r="AW161" i="1"/>
  <c r="AX161" i="1"/>
  <c r="AY161" i="1"/>
  <c r="AZ161" i="1"/>
  <c r="BA161" i="1"/>
  <c r="BB161" i="1"/>
  <c r="BC161" i="1"/>
  <c r="BE161" i="1"/>
  <c r="BF161" i="1"/>
  <c r="BG161" i="1"/>
  <c r="BH161" i="1"/>
  <c r="BI161" i="1"/>
  <c r="BJ161" i="1"/>
  <c r="BK161" i="1"/>
  <c r="BL161" i="1"/>
  <c r="BM161" i="1"/>
  <c r="BN161" i="1"/>
  <c r="BO161" i="1"/>
  <c r="BP161" i="1"/>
  <c r="BQ161" i="1"/>
  <c r="BR161" i="1"/>
  <c r="BS161" i="1"/>
  <c r="BT161" i="1"/>
  <c r="BU161" i="1"/>
  <c r="BV161" i="1"/>
  <c r="BW161" i="1"/>
  <c r="BX161" i="1"/>
  <c r="BY161" i="1"/>
  <c r="BZ161" i="1"/>
  <c r="CA161" i="1"/>
  <c r="CB161" i="1"/>
  <c r="CC161" i="1"/>
  <c r="CD161" i="1"/>
  <c r="CE161" i="1"/>
  <c r="CF161" i="1"/>
  <c r="CG161" i="1"/>
  <c r="CH161" i="1"/>
  <c r="CI161" i="1"/>
  <c r="CJ161" i="1"/>
  <c r="CK161" i="1"/>
  <c r="CL161" i="1"/>
  <c r="CM161" i="1"/>
  <c r="CN161" i="1"/>
  <c r="CO161" i="1"/>
  <c r="CP161" i="1"/>
  <c r="CQ161" i="1"/>
  <c r="AK162" i="1"/>
  <c r="AL162" i="1"/>
  <c r="AM162" i="1"/>
  <c r="AN162" i="1"/>
  <c r="AO162" i="1"/>
  <c r="AP162" i="1"/>
  <c r="AQ162" i="1"/>
  <c r="AR162" i="1"/>
  <c r="AS162" i="1"/>
  <c r="AT162" i="1"/>
  <c r="AU162" i="1"/>
  <c r="AV162" i="1"/>
  <c r="AW162" i="1"/>
  <c r="AX162" i="1"/>
  <c r="AY162" i="1"/>
  <c r="AZ162" i="1"/>
  <c r="BA162" i="1"/>
  <c r="BB162" i="1"/>
  <c r="BC162" i="1"/>
  <c r="BE162" i="1"/>
  <c r="BF162" i="1"/>
  <c r="BG162" i="1"/>
  <c r="BH162" i="1"/>
  <c r="BI162" i="1"/>
  <c r="BJ162" i="1"/>
  <c r="BK162" i="1"/>
  <c r="BL162" i="1"/>
  <c r="BM162" i="1"/>
  <c r="BN162" i="1"/>
  <c r="BO162" i="1"/>
  <c r="BP162" i="1"/>
  <c r="BQ162" i="1"/>
  <c r="BR162" i="1"/>
  <c r="BS162" i="1"/>
  <c r="BT162" i="1"/>
  <c r="BU162" i="1"/>
  <c r="BV162" i="1"/>
  <c r="BW162" i="1"/>
  <c r="BX162" i="1"/>
  <c r="BY162" i="1"/>
  <c r="BZ162" i="1"/>
  <c r="CA162" i="1"/>
  <c r="CB162" i="1"/>
  <c r="CC162" i="1"/>
  <c r="CD162" i="1"/>
  <c r="CE162" i="1"/>
  <c r="CF162" i="1"/>
  <c r="CG162" i="1"/>
  <c r="CH162" i="1"/>
  <c r="CI162" i="1"/>
  <c r="CJ162" i="1"/>
  <c r="CK162" i="1"/>
  <c r="CL162" i="1"/>
  <c r="CM162" i="1"/>
  <c r="CN162" i="1"/>
  <c r="CO162" i="1"/>
  <c r="CP162" i="1"/>
  <c r="CQ162" i="1"/>
  <c r="AK163" i="1"/>
  <c r="AL163" i="1"/>
  <c r="AM163" i="1"/>
  <c r="AN163" i="1"/>
  <c r="AO163" i="1"/>
  <c r="AP163" i="1"/>
  <c r="AQ163" i="1"/>
  <c r="AR163" i="1"/>
  <c r="AS163" i="1"/>
  <c r="AT163" i="1"/>
  <c r="AU163" i="1"/>
  <c r="AV163" i="1"/>
  <c r="AW163" i="1"/>
  <c r="AX163" i="1"/>
  <c r="AY163" i="1"/>
  <c r="AZ163" i="1"/>
  <c r="BA163" i="1"/>
  <c r="BB163" i="1"/>
  <c r="BC163" i="1"/>
  <c r="BE163" i="1"/>
  <c r="BF163" i="1"/>
  <c r="BG163" i="1"/>
  <c r="BH163" i="1"/>
  <c r="BI163" i="1"/>
  <c r="BJ163" i="1"/>
  <c r="BK163" i="1"/>
  <c r="BL163" i="1"/>
  <c r="BM163" i="1"/>
  <c r="BN163" i="1"/>
  <c r="BO163" i="1"/>
  <c r="BP163" i="1"/>
  <c r="BQ163" i="1"/>
  <c r="BR163" i="1"/>
  <c r="BS163" i="1"/>
  <c r="BT163" i="1"/>
  <c r="BU163" i="1"/>
  <c r="BV163" i="1"/>
  <c r="BW163" i="1"/>
  <c r="BX163" i="1"/>
  <c r="BY163" i="1"/>
  <c r="BZ163" i="1"/>
  <c r="CA163" i="1"/>
  <c r="CB163" i="1"/>
  <c r="CC163" i="1"/>
  <c r="CD163" i="1"/>
  <c r="CE163" i="1"/>
  <c r="CF163" i="1"/>
  <c r="CG163" i="1"/>
  <c r="CH163" i="1"/>
  <c r="CI163" i="1"/>
  <c r="CJ163" i="1"/>
  <c r="CK163" i="1"/>
  <c r="CL163" i="1"/>
  <c r="CM163" i="1"/>
  <c r="CN163" i="1"/>
  <c r="CO163" i="1"/>
  <c r="CP163" i="1"/>
  <c r="CQ163" i="1"/>
  <c r="AK164" i="1"/>
  <c r="AL164" i="1"/>
  <c r="AM164" i="1"/>
  <c r="AN164" i="1"/>
  <c r="AO164" i="1"/>
  <c r="AP164" i="1"/>
  <c r="AQ164" i="1"/>
  <c r="AR164" i="1"/>
  <c r="AS164" i="1"/>
  <c r="AT164" i="1"/>
  <c r="AU164" i="1"/>
  <c r="AV164" i="1"/>
  <c r="AW164" i="1"/>
  <c r="AX164" i="1"/>
  <c r="AY164" i="1"/>
  <c r="AZ164" i="1"/>
  <c r="BA164" i="1"/>
  <c r="BB164" i="1"/>
  <c r="BC164" i="1"/>
  <c r="BE164" i="1"/>
  <c r="BF164" i="1"/>
  <c r="BG164" i="1"/>
  <c r="BH164" i="1"/>
  <c r="BI164" i="1"/>
  <c r="BJ164" i="1"/>
  <c r="BK164" i="1"/>
  <c r="BL164" i="1"/>
  <c r="BM164" i="1"/>
  <c r="BN164" i="1"/>
  <c r="BO164" i="1"/>
  <c r="BP164" i="1"/>
  <c r="BQ164" i="1"/>
  <c r="BR164" i="1"/>
  <c r="BS164" i="1"/>
  <c r="BT164" i="1"/>
  <c r="BU164" i="1"/>
  <c r="BV164" i="1"/>
  <c r="BW164" i="1"/>
  <c r="BX164" i="1"/>
  <c r="BY164" i="1"/>
  <c r="BZ164" i="1"/>
  <c r="CA164" i="1"/>
  <c r="CB164" i="1"/>
  <c r="CC164" i="1"/>
  <c r="CD164" i="1"/>
  <c r="CE164" i="1"/>
  <c r="CF164" i="1"/>
  <c r="CG164" i="1"/>
  <c r="CH164" i="1"/>
  <c r="CI164" i="1"/>
  <c r="CJ164" i="1"/>
  <c r="CK164" i="1"/>
  <c r="CL164" i="1"/>
  <c r="CM164" i="1"/>
  <c r="CN164" i="1"/>
  <c r="CO164" i="1"/>
  <c r="CP164" i="1"/>
  <c r="CQ164" i="1"/>
  <c r="AK165" i="1"/>
  <c r="AL165" i="1"/>
  <c r="AM165" i="1"/>
  <c r="AN165" i="1"/>
  <c r="AO165" i="1"/>
  <c r="AP165" i="1"/>
  <c r="AQ165" i="1"/>
  <c r="AR165" i="1"/>
  <c r="AS165" i="1"/>
  <c r="AT165" i="1"/>
  <c r="AU165" i="1"/>
  <c r="AV165" i="1"/>
  <c r="AW165" i="1"/>
  <c r="AX165" i="1"/>
  <c r="AY165" i="1"/>
  <c r="AZ165" i="1"/>
  <c r="BA165" i="1"/>
  <c r="BB165" i="1"/>
  <c r="BC165" i="1"/>
  <c r="BE165" i="1"/>
  <c r="BF165" i="1"/>
  <c r="BG165" i="1"/>
  <c r="BH165" i="1"/>
  <c r="BI165" i="1"/>
  <c r="BJ165" i="1"/>
  <c r="BK165" i="1"/>
  <c r="BL165" i="1"/>
  <c r="BM165" i="1"/>
  <c r="BN165" i="1"/>
  <c r="BO165" i="1"/>
  <c r="BP165" i="1"/>
  <c r="BQ165" i="1"/>
  <c r="BR165" i="1"/>
  <c r="BS165" i="1"/>
  <c r="BT165" i="1"/>
  <c r="BU165" i="1"/>
  <c r="BV165" i="1"/>
  <c r="BW165" i="1"/>
  <c r="BX165" i="1"/>
  <c r="BY165" i="1"/>
  <c r="BZ165" i="1"/>
  <c r="CA165" i="1"/>
  <c r="CB165" i="1"/>
  <c r="CC165" i="1"/>
  <c r="CD165" i="1"/>
  <c r="CE165" i="1"/>
  <c r="CF165" i="1"/>
  <c r="CG165" i="1"/>
  <c r="CH165" i="1"/>
  <c r="CI165" i="1"/>
  <c r="CJ165" i="1"/>
  <c r="CK165" i="1"/>
  <c r="CL165" i="1"/>
  <c r="CM165" i="1"/>
  <c r="CN165" i="1"/>
  <c r="CO165" i="1"/>
  <c r="CP165" i="1"/>
  <c r="CQ165" i="1"/>
  <c r="AK166" i="1"/>
  <c r="AL166" i="1"/>
  <c r="AM166" i="1"/>
  <c r="AN166" i="1"/>
  <c r="AO166" i="1"/>
  <c r="AP166" i="1"/>
  <c r="AQ166" i="1"/>
  <c r="AR166" i="1"/>
  <c r="AS166" i="1"/>
  <c r="AT166" i="1"/>
  <c r="AU166" i="1"/>
  <c r="AV166" i="1"/>
  <c r="AW166" i="1"/>
  <c r="AX166" i="1"/>
  <c r="AY166" i="1"/>
  <c r="AZ166" i="1"/>
  <c r="BA166" i="1"/>
  <c r="BB166" i="1"/>
  <c r="BC166" i="1"/>
  <c r="BE166" i="1"/>
  <c r="BF166" i="1"/>
  <c r="BG166" i="1"/>
  <c r="BH166" i="1"/>
  <c r="BI166" i="1"/>
  <c r="BJ166" i="1"/>
  <c r="BK166" i="1"/>
  <c r="BL166" i="1"/>
  <c r="BM166" i="1"/>
  <c r="BN166" i="1"/>
  <c r="BO166" i="1"/>
  <c r="BP166" i="1"/>
  <c r="BQ166" i="1"/>
  <c r="BR166" i="1"/>
  <c r="BS166" i="1"/>
  <c r="BT166" i="1"/>
  <c r="BU166" i="1"/>
  <c r="BV166" i="1"/>
  <c r="BW166" i="1"/>
  <c r="BX166" i="1"/>
  <c r="BY166" i="1"/>
  <c r="BZ166" i="1"/>
  <c r="CA166" i="1"/>
  <c r="CB166" i="1"/>
  <c r="CC166" i="1"/>
  <c r="CD166" i="1"/>
  <c r="CE166" i="1"/>
  <c r="CF166" i="1"/>
  <c r="CG166" i="1"/>
  <c r="CH166" i="1"/>
  <c r="CI166" i="1"/>
  <c r="CJ166" i="1"/>
  <c r="CK166" i="1"/>
  <c r="CL166" i="1"/>
  <c r="CM166" i="1"/>
  <c r="CN166" i="1"/>
  <c r="CO166" i="1"/>
  <c r="CP166" i="1"/>
  <c r="CQ166" i="1"/>
  <c r="AK167" i="1"/>
  <c r="AL167" i="1"/>
  <c r="AM167" i="1"/>
  <c r="AN167" i="1"/>
  <c r="AO167" i="1"/>
  <c r="AP167" i="1"/>
  <c r="AQ167" i="1"/>
  <c r="AR167" i="1"/>
  <c r="AS167" i="1"/>
  <c r="AT167" i="1"/>
  <c r="AU167" i="1"/>
  <c r="AV167" i="1"/>
  <c r="AW167" i="1"/>
  <c r="AX167" i="1"/>
  <c r="AY167" i="1"/>
  <c r="AZ167" i="1"/>
  <c r="BA167" i="1"/>
  <c r="BB167" i="1"/>
  <c r="BC167" i="1"/>
  <c r="BE167" i="1"/>
  <c r="BF167" i="1"/>
  <c r="BG167" i="1"/>
  <c r="BH167" i="1"/>
  <c r="BI167" i="1"/>
  <c r="BJ167" i="1"/>
  <c r="BK167" i="1"/>
  <c r="BL167" i="1"/>
  <c r="BM167" i="1"/>
  <c r="BN167" i="1"/>
  <c r="BO167" i="1"/>
  <c r="BP167" i="1"/>
  <c r="BQ167" i="1"/>
  <c r="BR167" i="1"/>
  <c r="BS167" i="1"/>
  <c r="BT167" i="1"/>
  <c r="BU167" i="1"/>
  <c r="BV167" i="1"/>
  <c r="BW167" i="1"/>
  <c r="BX167" i="1"/>
  <c r="BY167" i="1"/>
  <c r="BZ167" i="1"/>
  <c r="CA167" i="1"/>
  <c r="CB167" i="1"/>
  <c r="CC167" i="1"/>
  <c r="CD167" i="1"/>
  <c r="CE167" i="1"/>
  <c r="CF167" i="1"/>
  <c r="CG167" i="1"/>
  <c r="CH167" i="1"/>
  <c r="CI167" i="1"/>
  <c r="CJ167" i="1"/>
  <c r="CK167" i="1"/>
  <c r="CL167" i="1"/>
  <c r="CM167" i="1"/>
  <c r="CN167" i="1"/>
  <c r="CO167" i="1"/>
  <c r="CP167" i="1"/>
  <c r="CQ167" i="1"/>
  <c r="AK168" i="1"/>
  <c r="AL168" i="1"/>
  <c r="AM168" i="1"/>
  <c r="AN168" i="1"/>
  <c r="AO168" i="1"/>
  <c r="AP168" i="1"/>
  <c r="AQ168" i="1"/>
  <c r="AR168" i="1"/>
  <c r="AS168" i="1"/>
  <c r="AT168" i="1"/>
  <c r="AU168" i="1"/>
  <c r="AV168" i="1"/>
  <c r="AW168" i="1"/>
  <c r="AX168" i="1"/>
  <c r="AY168" i="1"/>
  <c r="AZ168" i="1"/>
  <c r="BA168" i="1"/>
  <c r="BB168" i="1"/>
  <c r="BC168" i="1"/>
  <c r="BE168" i="1"/>
  <c r="BF168" i="1"/>
  <c r="BG168" i="1"/>
  <c r="BH168" i="1"/>
  <c r="BI168" i="1"/>
  <c r="BJ168" i="1"/>
  <c r="BK168" i="1"/>
  <c r="BL168" i="1"/>
  <c r="BM168" i="1"/>
  <c r="BN168" i="1"/>
  <c r="BO168" i="1"/>
  <c r="BP168" i="1"/>
  <c r="BQ168" i="1"/>
  <c r="BR168" i="1"/>
  <c r="BS168" i="1"/>
  <c r="BT168" i="1"/>
  <c r="BU168" i="1"/>
  <c r="BV168" i="1"/>
  <c r="BW168" i="1"/>
  <c r="BX168" i="1"/>
  <c r="BY168" i="1"/>
  <c r="BZ168" i="1"/>
  <c r="CA168" i="1"/>
  <c r="CB168" i="1"/>
  <c r="CC168" i="1"/>
  <c r="CD168" i="1"/>
  <c r="CE168" i="1"/>
  <c r="CF168" i="1"/>
  <c r="CG168" i="1"/>
  <c r="CH168" i="1"/>
  <c r="CI168" i="1"/>
  <c r="CJ168" i="1"/>
  <c r="CK168" i="1"/>
  <c r="CL168" i="1"/>
  <c r="CM168" i="1"/>
  <c r="CN168" i="1"/>
  <c r="CO168" i="1"/>
  <c r="CP168" i="1"/>
  <c r="CQ168" i="1"/>
  <c r="AK169" i="1"/>
  <c r="AL169" i="1"/>
  <c r="AM169" i="1"/>
  <c r="AN169" i="1"/>
  <c r="AO169" i="1"/>
  <c r="AP169" i="1"/>
  <c r="AQ169" i="1"/>
  <c r="AR169" i="1"/>
  <c r="AS169" i="1"/>
  <c r="AT169" i="1"/>
  <c r="AU169" i="1"/>
  <c r="AV169" i="1"/>
  <c r="AW169" i="1"/>
  <c r="AX169" i="1"/>
  <c r="AY169" i="1"/>
  <c r="AZ169" i="1"/>
  <c r="BA169" i="1"/>
  <c r="BB169" i="1"/>
  <c r="BC169" i="1"/>
  <c r="BE169" i="1"/>
  <c r="BF169" i="1"/>
  <c r="BG169" i="1"/>
  <c r="BH169" i="1"/>
  <c r="BI169" i="1"/>
  <c r="BJ169" i="1"/>
  <c r="BK169" i="1"/>
  <c r="BL169" i="1"/>
  <c r="BM169" i="1"/>
  <c r="BN169" i="1"/>
  <c r="BO169" i="1"/>
  <c r="BP169" i="1"/>
  <c r="BQ169" i="1"/>
  <c r="BR169" i="1"/>
  <c r="BS169" i="1"/>
  <c r="BT169" i="1"/>
  <c r="BU169" i="1"/>
  <c r="BV169" i="1"/>
  <c r="BW169" i="1"/>
  <c r="BX169" i="1"/>
  <c r="BY169" i="1"/>
  <c r="BZ169" i="1"/>
  <c r="CA169" i="1"/>
  <c r="CB169" i="1"/>
  <c r="CC169" i="1"/>
  <c r="CD169" i="1"/>
  <c r="CE169" i="1"/>
  <c r="CF169" i="1"/>
  <c r="CG169" i="1"/>
  <c r="CH169" i="1"/>
  <c r="CI169" i="1"/>
  <c r="CJ169" i="1"/>
  <c r="CK169" i="1"/>
  <c r="CL169" i="1"/>
  <c r="CM169" i="1"/>
  <c r="CN169" i="1"/>
  <c r="CO169" i="1"/>
  <c r="CP169" i="1"/>
  <c r="CQ169" i="1"/>
  <c r="AL130" i="1"/>
  <c r="AM130" i="1"/>
  <c r="AN130" i="1"/>
  <c r="AO130" i="1"/>
  <c r="AP130" i="1"/>
  <c r="AQ130" i="1"/>
  <c r="AR130" i="1"/>
  <c r="AS130" i="1"/>
  <c r="AT130" i="1"/>
  <c r="AU130" i="1"/>
  <c r="AV130" i="1"/>
  <c r="AW130" i="1"/>
  <c r="AX130" i="1"/>
  <c r="AY130" i="1"/>
  <c r="BA130" i="1"/>
  <c r="BB130" i="1"/>
  <c r="BC130" i="1"/>
  <c r="BF130" i="1"/>
  <c r="BG130" i="1"/>
  <c r="BH130" i="1"/>
  <c r="BI130" i="1"/>
  <c r="BJ130" i="1"/>
  <c r="BK130" i="1"/>
  <c r="BL130" i="1"/>
  <c r="BM130" i="1"/>
  <c r="BN130" i="1"/>
  <c r="BO130" i="1"/>
  <c r="BP130" i="1"/>
  <c r="BQ130" i="1"/>
  <c r="BR130" i="1"/>
  <c r="BS130" i="1"/>
  <c r="BT130" i="1"/>
  <c r="BU130" i="1"/>
  <c r="BV130" i="1"/>
  <c r="BW130" i="1"/>
  <c r="BX130" i="1"/>
  <c r="BY130" i="1"/>
  <c r="BZ130" i="1"/>
  <c r="CA130" i="1"/>
  <c r="CB130" i="1"/>
  <c r="CC130" i="1"/>
  <c r="CD130" i="1"/>
  <c r="CE130" i="1"/>
  <c r="CF130" i="1"/>
  <c r="CG130" i="1"/>
  <c r="CH130" i="1"/>
  <c r="CI130" i="1"/>
  <c r="CJ130" i="1"/>
  <c r="CK130" i="1"/>
  <c r="CL130" i="1"/>
  <c r="CM130" i="1"/>
  <c r="CN130" i="1"/>
  <c r="CO130" i="1"/>
  <c r="CP130" i="1"/>
  <c r="CQ130" i="1"/>
  <c r="AK130" i="1"/>
  <c r="H164" i="1"/>
  <c r="I164" i="1"/>
  <c r="J164" i="1"/>
  <c r="K164" i="1"/>
  <c r="L164" i="1"/>
  <c r="M164" i="1"/>
  <c r="N164" i="1"/>
  <c r="O164" i="1"/>
  <c r="P164" i="1"/>
  <c r="Q164" i="1"/>
  <c r="R164" i="1"/>
  <c r="S164" i="1"/>
  <c r="H165" i="1"/>
  <c r="I165" i="1"/>
  <c r="J165" i="1"/>
  <c r="K165" i="1"/>
  <c r="L165" i="1"/>
  <c r="M165" i="1"/>
  <c r="N165" i="1"/>
  <c r="O165" i="1"/>
  <c r="P165" i="1"/>
  <c r="Q165" i="1"/>
  <c r="R165" i="1"/>
  <c r="S165" i="1"/>
  <c r="H166" i="1"/>
  <c r="I166" i="1"/>
  <c r="J166" i="1"/>
  <c r="K166" i="1"/>
  <c r="L166" i="1"/>
  <c r="M166" i="1"/>
  <c r="N166" i="1"/>
  <c r="O166" i="1"/>
  <c r="P166" i="1"/>
  <c r="Q166" i="1"/>
  <c r="R166" i="1"/>
  <c r="S166" i="1"/>
  <c r="H167" i="1"/>
  <c r="I167" i="1"/>
  <c r="J167" i="1"/>
  <c r="K167" i="1"/>
  <c r="L167" i="1"/>
  <c r="M167" i="1"/>
  <c r="N167" i="1"/>
  <c r="O167" i="1"/>
  <c r="P167" i="1"/>
  <c r="Q167" i="1"/>
  <c r="R167" i="1"/>
  <c r="S167" i="1"/>
  <c r="H168" i="1"/>
  <c r="I168" i="1"/>
  <c r="J168" i="1"/>
  <c r="K168" i="1"/>
  <c r="L168" i="1"/>
  <c r="M168" i="1"/>
  <c r="N168" i="1"/>
  <c r="O168" i="1"/>
  <c r="P168" i="1"/>
  <c r="Q168" i="1"/>
  <c r="R168" i="1"/>
  <c r="S168" i="1"/>
  <c r="H169" i="1"/>
  <c r="I169" i="1"/>
  <c r="J169" i="1"/>
  <c r="K169" i="1"/>
  <c r="L169" i="1"/>
  <c r="M169" i="1"/>
  <c r="N169" i="1"/>
  <c r="O169" i="1"/>
  <c r="P169" i="1"/>
  <c r="Q169" i="1"/>
  <c r="R169" i="1"/>
  <c r="S169" i="1"/>
  <c r="E169" i="1"/>
  <c r="E167" i="1"/>
  <c r="E168" i="1"/>
  <c r="E152" i="1"/>
  <c r="E149" i="1"/>
  <c r="I129" i="1"/>
  <c r="J129" i="1"/>
  <c r="K129" i="1"/>
  <c r="L129" i="1"/>
  <c r="M129" i="1"/>
  <c r="N129" i="1"/>
  <c r="O129" i="1"/>
  <c r="P129" i="1"/>
  <c r="Q129" i="1"/>
  <c r="R129" i="1"/>
  <c r="S129" i="1"/>
  <c r="I130" i="1"/>
  <c r="J130" i="1"/>
  <c r="K130" i="1"/>
  <c r="L130" i="1"/>
  <c r="M130" i="1"/>
  <c r="N130" i="1"/>
  <c r="O130" i="1"/>
  <c r="P130" i="1"/>
  <c r="Q130" i="1"/>
  <c r="R130" i="1"/>
  <c r="S130" i="1"/>
  <c r="I131" i="1"/>
  <c r="J131" i="1"/>
  <c r="K131" i="1"/>
  <c r="L131" i="1"/>
  <c r="M131" i="1"/>
  <c r="N131" i="1"/>
  <c r="O131" i="1"/>
  <c r="P131" i="1"/>
  <c r="Q131" i="1"/>
  <c r="R131" i="1"/>
  <c r="S131" i="1"/>
  <c r="I132" i="1"/>
  <c r="J132" i="1"/>
  <c r="K132" i="1"/>
  <c r="L132" i="1"/>
  <c r="M132" i="1"/>
  <c r="N132" i="1"/>
  <c r="O132" i="1"/>
  <c r="P132" i="1"/>
  <c r="Q132" i="1"/>
  <c r="R132" i="1"/>
  <c r="S132" i="1"/>
  <c r="I133" i="1"/>
  <c r="J133" i="1"/>
  <c r="K133" i="1"/>
  <c r="L133" i="1"/>
  <c r="M133" i="1"/>
  <c r="N133" i="1"/>
  <c r="O133" i="1"/>
  <c r="P133" i="1"/>
  <c r="Q133" i="1"/>
  <c r="R133" i="1"/>
  <c r="S133" i="1"/>
  <c r="I134" i="1"/>
  <c r="J134" i="1"/>
  <c r="K134" i="1"/>
  <c r="L134" i="1"/>
  <c r="M134" i="1"/>
  <c r="N134" i="1"/>
  <c r="O134" i="1"/>
  <c r="P134" i="1"/>
  <c r="Q134" i="1"/>
  <c r="R134" i="1"/>
  <c r="S134" i="1"/>
  <c r="I135" i="1"/>
  <c r="J135" i="1"/>
  <c r="K135" i="1"/>
  <c r="L135" i="1"/>
  <c r="M135" i="1"/>
  <c r="N135" i="1"/>
  <c r="O135" i="1"/>
  <c r="P135" i="1"/>
  <c r="Q135" i="1"/>
  <c r="R135" i="1"/>
  <c r="S135" i="1"/>
  <c r="I136" i="1"/>
  <c r="J136" i="1"/>
  <c r="K136" i="1"/>
  <c r="L136" i="1"/>
  <c r="M136" i="1"/>
  <c r="N136" i="1"/>
  <c r="O136" i="1"/>
  <c r="P136" i="1"/>
  <c r="Q136" i="1"/>
  <c r="R136" i="1"/>
  <c r="S136" i="1"/>
  <c r="I137" i="1"/>
  <c r="J137" i="1"/>
  <c r="K137" i="1"/>
  <c r="L137" i="1"/>
  <c r="M137" i="1"/>
  <c r="N137" i="1"/>
  <c r="O137" i="1"/>
  <c r="P137" i="1"/>
  <c r="Q137" i="1"/>
  <c r="R137" i="1"/>
  <c r="S137" i="1"/>
  <c r="I138" i="1"/>
  <c r="J138" i="1"/>
  <c r="K138" i="1"/>
  <c r="L138" i="1"/>
  <c r="M138" i="1"/>
  <c r="N138" i="1"/>
  <c r="O138" i="1"/>
  <c r="P138" i="1"/>
  <c r="Q138" i="1"/>
  <c r="R138" i="1"/>
  <c r="S138" i="1"/>
  <c r="I139" i="1"/>
  <c r="J139" i="1"/>
  <c r="K139" i="1"/>
  <c r="L139" i="1"/>
  <c r="M139" i="1"/>
  <c r="N139" i="1"/>
  <c r="O139" i="1"/>
  <c r="P139" i="1"/>
  <c r="Q139" i="1"/>
  <c r="R139" i="1"/>
  <c r="S139" i="1"/>
  <c r="I140" i="1"/>
  <c r="J140" i="1"/>
  <c r="K140" i="1"/>
  <c r="L140" i="1"/>
  <c r="M140" i="1"/>
  <c r="N140" i="1"/>
  <c r="O140" i="1"/>
  <c r="P140" i="1"/>
  <c r="Q140" i="1"/>
  <c r="R140" i="1"/>
  <c r="S140" i="1"/>
  <c r="I141" i="1"/>
  <c r="J141" i="1"/>
  <c r="K141" i="1"/>
  <c r="L141" i="1"/>
  <c r="M141" i="1"/>
  <c r="N141" i="1"/>
  <c r="O141" i="1"/>
  <c r="P141" i="1"/>
  <c r="Q141" i="1"/>
  <c r="R141" i="1"/>
  <c r="S141" i="1"/>
  <c r="I142" i="1"/>
  <c r="J142" i="1"/>
  <c r="K142" i="1"/>
  <c r="L142" i="1"/>
  <c r="M142" i="1"/>
  <c r="N142" i="1"/>
  <c r="O142" i="1"/>
  <c r="P142" i="1"/>
  <c r="Q142" i="1"/>
  <c r="R142" i="1"/>
  <c r="S142" i="1"/>
  <c r="I143" i="1"/>
  <c r="J143" i="1"/>
  <c r="K143" i="1"/>
  <c r="L143" i="1"/>
  <c r="M143" i="1"/>
  <c r="N143" i="1"/>
  <c r="O143" i="1"/>
  <c r="P143" i="1"/>
  <c r="Q143" i="1"/>
  <c r="R143" i="1"/>
  <c r="S143" i="1"/>
  <c r="I144" i="1"/>
  <c r="J144" i="1"/>
  <c r="K144" i="1"/>
  <c r="L144" i="1"/>
  <c r="M144" i="1"/>
  <c r="N144" i="1"/>
  <c r="O144" i="1"/>
  <c r="P144" i="1"/>
  <c r="Q144" i="1"/>
  <c r="R144" i="1"/>
  <c r="S144" i="1"/>
  <c r="I145" i="1"/>
  <c r="J145" i="1"/>
  <c r="K145" i="1"/>
  <c r="L145" i="1"/>
  <c r="M145" i="1"/>
  <c r="N145" i="1"/>
  <c r="O145" i="1"/>
  <c r="P145" i="1"/>
  <c r="Q145" i="1"/>
  <c r="R145" i="1"/>
  <c r="S145" i="1"/>
  <c r="I146" i="1"/>
  <c r="J146" i="1"/>
  <c r="K146" i="1"/>
  <c r="L146" i="1"/>
  <c r="M146" i="1"/>
  <c r="N146" i="1"/>
  <c r="O146" i="1"/>
  <c r="P146" i="1"/>
  <c r="Q146" i="1"/>
  <c r="R146" i="1"/>
  <c r="S146" i="1"/>
  <c r="I147" i="1"/>
  <c r="J147" i="1"/>
  <c r="K147" i="1"/>
  <c r="L147" i="1"/>
  <c r="M147" i="1"/>
  <c r="N147" i="1"/>
  <c r="O147" i="1"/>
  <c r="P147" i="1"/>
  <c r="Q147" i="1"/>
  <c r="R147" i="1"/>
  <c r="S147" i="1"/>
  <c r="I148" i="1"/>
  <c r="J148" i="1"/>
  <c r="K148" i="1"/>
  <c r="L148" i="1"/>
  <c r="M148" i="1"/>
  <c r="N148" i="1"/>
  <c r="O148" i="1"/>
  <c r="P148" i="1"/>
  <c r="Q148" i="1"/>
  <c r="R148" i="1"/>
  <c r="S148" i="1"/>
  <c r="I149" i="1"/>
  <c r="J149" i="1"/>
  <c r="K149" i="1"/>
  <c r="L149" i="1"/>
  <c r="M149" i="1"/>
  <c r="N149" i="1"/>
  <c r="O149" i="1"/>
  <c r="P149" i="1"/>
  <c r="Q149" i="1"/>
  <c r="R149" i="1"/>
  <c r="S149" i="1"/>
  <c r="I150" i="1"/>
  <c r="J150" i="1"/>
  <c r="K150" i="1"/>
  <c r="L150" i="1"/>
  <c r="M150" i="1"/>
  <c r="N150" i="1"/>
  <c r="O150" i="1"/>
  <c r="P150" i="1"/>
  <c r="Q150" i="1"/>
  <c r="R150" i="1"/>
  <c r="S150" i="1"/>
  <c r="I151" i="1"/>
  <c r="J151" i="1"/>
  <c r="K151" i="1"/>
  <c r="L151" i="1"/>
  <c r="M151" i="1"/>
  <c r="N151" i="1"/>
  <c r="O151" i="1"/>
  <c r="P151" i="1"/>
  <c r="Q151" i="1"/>
  <c r="R151" i="1"/>
  <c r="S151" i="1"/>
  <c r="I152" i="1"/>
  <c r="J152" i="1"/>
  <c r="K152" i="1"/>
  <c r="L152" i="1"/>
  <c r="M152" i="1"/>
  <c r="N152" i="1"/>
  <c r="O152" i="1"/>
  <c r="P152" i="1"/>
  <c r="Q152" i="1"/>
  <c r="R152" i="1"/>
  <c r="S152" i="1"/>
  <c r="I153" i="1"/>
  <c r="J153" i="1"/>
  <c r="K153" i="1"/>
  <c r="L153" i="1"/>
  <c r="M153" i="1"/>
  <c r="N153" i="1"/>
  <c r="O153" i="1"/>
  <c r="P153" i="1"/>
  <c r="Q153" i="1"/>
  <c r="R153" i="1"/>
  <c r="S153" i="1"/>
  <c r="I154" i="1"/>
  <c r="J154" i="1"/>
  <c r="K154" i="1"/>
  <c r="L154" i="1"/>
  <c r="M154" i="1"/>
  <c r="N154" i="1"/>
  <c r="O154" i="1"/>
  <c r="P154" i="1"/>
  <c r="Q154" i="1"/>
  <c r="R154" i="1"/>
  <c r="S154" i="1"/>
  <c r="I155" i="1"/>
  <c r="J155" i="1"/>
  <c r="K155" i="1"/>
  <c r="L155" i="1"/>
  <c r="M155" i="1"/>
  <c r="N155" i="1"/>
  <c r="O155" i="1"/>
  <c r="P155" i="1"/>
  <c r="Q155" i="1"/>
  <c r="R155" i="1"/>
  <c r="S155" i="1"/>
  <c r="I156" i="1"/>
  <c r="J156" i="1"/>
  <c r="K156" i="1"/>
  <c r="L156" i="1"/>
  <c r="M156" i="1"/>
  <c r="N156" i="1"/>
  <c r="O156" i="1"/>
  <c r="P156" i="1"/>
  <c r="Q156" i="1"/>
  <c r="R156" i="1"/>
  <c r="S156" i="1"/>
  <c r="I157" i="1"/>
  <c r="J157" i="1"/>
  <c r="K157" i="1"/>
  <c r="L157" i="1"/>
  <c r="M157" i="1"/>
  <c r="N157" i="1"/>
  <c r="O157" i="1"/>
  <c r="P157" i="1"/>
  <c r="Q157" i="1"/>
  <c r="R157" i="1"/>
  <c r="S157" i="1"/>
  <c r="I158" i="1"/>
  <c r="J158" i="1"/>
  <c r="K158" i="1"/>
  <c r="L158" i="1"/>
  <c r="M158" i="1"/>
  <c r="N158" i="1"/>
  <c r="O158" i="1"/>
  <c r="P158" i="1"/>
  <c r="Q158" i="1"/>
  <c r="R158" i="1"/>
  <c r="S158" i="1"/>
  <c r="I159" i="1"/>
  <c r="J159" i="1"/>
  <c r="K159" i="1"/>
  <c r="L159" i="1"/>
  <c r="M159" i="1"/>
  <c r="N159" i="1"/>
  <c r="O159" i="1"/>
  <c r="P159" i="1"/>
  <c r="Q159" i="1"/>
  <c r="R159" i="1"/>
  <c r="S159" i="1"/>
  <c r="I160" i="1"/>
  <c r="J160" i="1"/>
  <c r="K160" i="1"/>
  <c r="L160" i="1"/>
  <c r="M160" i="1"/>
  <c r="N160" i="1"/>
  <c r="O160" i="1"/>
  <c r="P160" i="1"/>
  <c r="Q160" i="1"/>
  <c r="R160" i="1"/>
  <c r="S160" i="1"/>
  <c r="I161" i="1"/>
  <c r="J161" i="1"/>
  <c r="K161" i="1"/>
  <c r="L161" i="1"/>
  <c r="M161" i="1"/>
  <c r="N161" i="1"/>
  <c r="O161" i="1"/>
  <c r="P161" i="1"/>
  <c r="Q161" i="1"/>
  <c r="R161" i="1"/>
  <c r="S161" i="1"/>
  <c r="I162" i="1"/>
  <c r="J162" i="1"/>
  <c r="K162" i="1"/>
  <c r="L162" i="1"/>
  <c r="M162" i="1"/>
  <c r="N162" i="1"/>
  <c r="O162" i="1"/>
  <c r="P162" i="1"/>
  <c r="Q162" i="1"/>
  <c r="R162" i="1"/>
  <c r="S162" i="1"/>
  <c r="I163" i="1"/>
  <c r="J163" i="1"/>
  <c r="K163" i="1"/>
  <c r="L163" i="1"/>
  <c r="M163" i="1"/>
  <c r="N163" i="1"/>
  <c r="O163" i="1"/>
  <c r="P163" i="1"/>
  <c r="Q163" i="1"/>
  <c r="R163" i="1"/>
  <c r="S163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29" i="1"/>
  <c r="E33" i="1"/>
  <c r="Y15" i="1"/>
  <c r="E146" i="1"/>
  <c r="E133" i="1"/>
  <c r="E143" i="1"/>
  <c r="E138" i="1"/>
  <c r="E136" i="1"/>
  <c r="E145" i="1"/>
  <c r="E150" i="1"/>
  <c r="E151" i="1"/>
  <c r="E139" i="1"/>
  <c r="E141" i="1"/>
  <c r="E130" i="1"/>
  <c r="E155" i="1"/>
  <c r="E132" i="1"/>
  <c r="E135" i="1"/>
  <c r="E134" i="1"/>
  <c r="E147" i="1"/>
  <c r="E144" i="1"/>
  <c r="E154" i="1"/>
  <c r="E161" i="1"/>
  <c r="E156" i="1"/>
  <c r="E165" i="1"/>
  <c r="E159" i="1"/>
  <c r="E160" i="1"/>
  <c r="E153" i="1"/>
  <c r="E166" i="1"/>
  <c r="E164" i="1"/>
  <c r="E172" i="1"/>
  <c r="E157" i="1"/>
  <c r="E171" i="1"/>
  <c r="E142" i="1"/>
  <c r="E162" i="1"/>
  <c r="E163" i="1"/>
  <c r="E158" i="1"/>
  <c r="E131" i="1"/>
  <c r="I121" i="1"/>
  <c r="I120" i="1"/>
  <c r="I119" i="1"/>
  <c r="I118" i="1"/>
  <c r="I117" i="1"/>
  <c r="X24" i="1"/>
  <c r="V47" i="1"/>
  <c r="AL101" i="1"/>
  <c r="AM101" i="1"/>
  <c r="AN101" i="1"/>
  <c r="AO101" i="1"/>
  <c r="AP101" i="1"/>
  <c r="AQ101" i="1"/>
  <c r="AR101" i="1"/>
  <c r="AS101" i="1"/>
  <c r="AT101" i="1"/>
  <c r="AU101" i="1"/>
  <c r="AV101" i="1"/>
  <c r="AW101" i="1"/>
  <c r="AX101" i="1"/>
  <c r="AY101" i="1"/>
  <c r="AZ101" i="1"/>
  <c r="BA101" i="1"/>
  <c r="BB101" i="1"/>
  <c r="BC101" i="1"/>
  <c r="BE101" i="1"/>
  <c r="BF101" i="1"/>
  <c r="BG101" i="1"/>
  <c r="BH101" i="1"/>
  <c r="BI101" i="1"/>
  <c r="BJ101" i="1"/>
  <c r="BK101" i="1"/>
  <c r="BL101" i="1"/>
  <c r="BM101" i="1"/>
  <c r="BN101" i="1"/>
  <c r="BO101" i="1"/>
  <c r="BP101" i="1"/>
  <c r="BQ101" i="1"/>
  <c r="BR101" i="1"/>
  <c r="BS101" i="1"/>
  <c r="BT101" i="1"/>
  <c r="BU101" i="1"/>
  <c r="BV101" i="1"/>
  <c r="BW101" i="1"/>
  <c r="BX101" i="1"/>
  <c r="BY101" i="1"/>
  <c r="BZ101" i="1"/>
  <c r="CA101" i="1"/>
  <c r="CB101" i="1"/>
  <c r="CC101" i="1"/>
  <c r="CD101" i="1"/>
  <c r="CE101" i="1"/>
  <c r="CF101" i="1"/>
  <c r="CG101" i="1"/>
  <c r="CH101" i="1"/>
  <c r="CI101" i="1"/>
  <c r="CJ101" i="1"/>
  <c r="CK101" i="1"/>
  <c r="CL101" i="1"/>
  <c r="CM101" i="1"/>
  <c r="CN101" i="1"/>
  <c r="CO101" i="1"/>
  <c r="CP101" i="1"/>
  <c r="CQ101" i="1"/>
  <c r="AL102" i="1"/>
  <c r="AM102" i="1"/>
  <c r="AN102" i="1"/>
  <c r="AO102" i="1"/>
  <c r="AP102" i="1"/>
  <c r="AQ102" i="1"/>
  <c r="AR102" i="1"/>
  <c r="AS102" i="1"/>
  <c r="AT102" i="1"/>
  <c r="AU102" i="1"/>
  <c r="AV102" i="1"/>
  <c r="AW102" i="1"/>
  <c r="AX102" i="1"/>
  <c r="AY102" i="1"/>
  <c r="AZ102" i="1"/>
  <c r="BA102" i="1"/>
  <c r="BB102" i="1"/>
  <c r="BC102" i="1"/>
  <c r="BE102" i="1"/>
  <c r="BF102" i="1"/>
  <c r="BG102" i="1"/>
  <c r="BH102" i="1"/>
  <c r="BI102" i="1"/>
  <c r="BJ102" i="1"/>
  <c r="BK102" i="1"/>
  <c r="BL102" i="1"/>
  <c r="BM102" i="1"/>
  <c r="BN102" i="1"/>
  <c r="BO102" i="1"/>
  <c r="BP102" i="1"/>
  <c r="BQ102" i="1"/>
  <c r="BR102" i="1"/>
  <c r="BS102" i="1"/>
  <c r="BT102" i="1"/>
  <c r="BU102" i="1"/>
  <c r="BV102" i="1"/>
  <c r="BW102" i="1"/>
  <c r="BX102" i="1"/>
  <c r="BY102" i="1"/>
  <c r="BZ102" i="1"/>
  <c r="CA102" i="1"/>
  <c r="CB102" i="1"/>
  <c r="CC102" i="1"/>
  <c r="CD102" i="1"/>
  <c r="CE102" i="1"/>
  <c r="CF102" i="1"/>
  <c r="CG102" i="1"/>
  <c r="CH102" i="1"/>
  <c r="CI102" i="1"/>
  <c r="CJ102" i="1"/>
  <c r="CK102" i="1"/>
  <c r="CL102" i="1"/>
  <c r="CM102" i="1"/>
  <c r="CN102" i="1"/>
  <c r="CO102" i="1"/>
  <c r="CP102" i="1"/>
  <c r="CQ102" i="1"/>
  <c r="AL103" i="1"/>
  <c r="AM103" i="1"/>
  <c r="AN103" i="1"/>
  <c r="AO103" i="1"/>
  <c r="AP103" i="1"/>
  <c r="AQ103" i="1"/>
  <c r="AR103" i="1"/>
  <c r="AS103" i="1"/>
  <c r="AT103" i="1"/>
  <c r="AU103" i="1"/>
  <c r="AV103" i="1"/>
  <c r="AW103" i="1"/>
  <c r="AX103" i="1"/>
  <c r="AY103" i="1"/>
  <c r="AZ103" i="1"/>
  <c r="BA103" i="1"/>
  <c r="BB103" i="1"/>
  <c r="BC103" i="1"/>
  <c r="BE103" i="1"/>
  <c r="BF103" i="1"/>
  <c r="BG103" i="1"/>
  <c r="BH103" i="1"/>
  <c r="BI103" i="1"/>
  <c r="BJ103" i="1"/>
  <c r="BK103" i="1"/>
  <c r="BL103" i="1"/>
  <c r="BM103" i="1"/>
  <c r="BN103" i="1"/>
  <c r="BO103" i="1"/>
  <c r="BP103" i="1"/>
  <c r="BQ103" i="1"/>
  <c r="BR103" i="1"/>
  <c r="BS103" i="1"/>
  <c r="BT103" i="1"/>
  <c r="BU103" i="1"/>
  <c r="BV103" i="1"/>
  <c r="BW103" i="1"/>
  <c r="BX103" i="1"/>
  <c r="BY103" i="1"/>
  <c r="BZ103" i="1"/>
  <c r="CA103" i="1"/>
  <c r="CB103" i="1"/>
  <c r="CC103" i="1"/>
  <c r="CD103" i="1"/>
  <c r="CE103" i="1"/>
  <c r="CF103" i="1"/>
  <c r="CG103" i="1"/>
  <c r="CH103" i="1"/>
  <c r="CI103" i="1"/>
  <c r="CJ103" i="1"/>
  <c r="CK103" i="1"/>
  <c r="CL103" i="1"/>
  <c r="CM103" i="1"/>
  <c r="CN103" i="1"/>
  <c r="CO103" i="1"/>
  <c r="CP103" i="1"/>
  <c r="CQ103" i="1"/>
  <c r="AL104" i="1"/>
  <c r="AM104" i="1"/>
  <c r="AN104" i="1"/>
  <c r="AO104" i="1"/>
  <c r="AP104" i="1"/>
  <c r="AQ104" i="1"/>
  <c r="AR104" i="1"/>
  <c r="AS104" i="1"/>
  <c r="AT104" i="1"/>
  <c r="AU104" i="1"/>
  <c r="AV104" i="1"/>
  <c r="AW104" i="1"/>
  <c r="AX104" i="1"/>
  <c r="AY104" i="1"/>
  <c r="AZ104" i="1"/>
  <c r="BA104" i="1"/>
  <c r="BB104" i="1"/>
  <c r="BC104" i="1"/>
  <c r="BE104" i="1"/>
  <c r="BF104" i="1"/>
  <c r="BG104" i="1"/>
  <c r="BH104" i="1"/>
  <c r="BI104" i="1"/>
  <c r="BJ104" i="1"/>
  <c r="BK104" i="1"/>
  <c r="BL104" i="1"/>
  <c r="BM104" i="1"/>
  <c r="BN104" i="1"/>
  <c r="BO104" i="1"/>
  <c r="BP104" i="1"/>
  <c r="BQ104" i="1"/>
  <c r="BR104" i="1"/>
  <c r="BS104" i="1"/>
  <c r="BT104" i="1"/>
  <c r="BU104" i="1"/>
  <c r="BV104" i="1"/>
  <c r="BW104" i="1"/>
  <c r="BX104" i="1"/>
  <c r="BY104" i="1"/>
  <c r="BZ104" i="1"/>
  <c r="CA104" i="1"/>
  <c r="CB104" i="1"/>
  <c r="CC104" i="1"/>
  <c r="CD104" i="1"/>
  <c r="CE104" i="1"/>
  <c r="CF104" i="1"/>
  <c r="CG104" i="1"/>
  <c r="CH104" i="1"/>
  <c r="CI104" i="1"/>
  <c r="CJ104" i="1"/>
  <c r="CK104" i="1"/>
  <c r="CL104" i="1"/>
  <c r="CM104" i="1"/>
  <c r="CN104" i="1"/>
  <c r="CO104" i="1"/>
  <c r="CP104" i="1"/>
  <c r="CQ104" i="1"/>
  <c r="AL105" i="1"/>
  <c r="AM105" i="1"/>
  <c r="AN105" i="1"/>
  <c r="AO105" i="1"/>
  <c r="AP105" i="1"/>
  <c r="AQ105" i="1"/>
  <c r="AR105" i="1"/>
  <c r="AS105" i="1"/>
  <c r="AT105" i="1"/>
  <c r="AU105" i="1"/>
  <c r="AV105" i="1"/>
  <c r="AW105" i="1"/>
  <c r="AX105" i="1"/>
  <c r="AY105" i="1"/>
  <c r="AZ105" i="1"/>
  <c r="BA105" i="1"/>
  <c r="BB105" i="1"/>
  <c r="BC105" i="1"/>
  <c r="BE105" i="1"/>
  <c r="BF105" i="1"/>
  <c r="BG105" i="1"/>
  <c r="BH105" i="1"/>
  <c r="BI105" i="1"/>
  <c r="BJ105" i="1"/>
  <c r="BK105" i="1"/>
  <c r="BL105" i="1"/>
  <c r="BM105" i="1"/>
  <c r="BN105" i="1"/>
  <c r="BO105" i="1"/>
  <c r="BP105" i="1"/>
  <c r="BQ105" i="1"/>
  <c r="BR105" i="1"/>
  <c r="BS105" i="1"/>
  <c r="BT105" i="1"/>
  <c r="BU105" i="1"/>
  <c r="BV105" i="1"/>
  <c r="BW105" i="1"/>
  <c r="BX105" i="1"/>
  <c r="BY105" i="1"/>
  <c r="BZ105" i="1"/>
  <c r="CA105" i="1"/>
  <c r="CB105" i="1"/>
  <c r="CC105" i="1"/>
  <c r="CD105" i="1"/>
  <c r="CE105" i="1"/>
  <c r="CF105" i="1"/>
  <c r="CG105" i="1"/>
  <c r="CH105" i="1"/>
  <c r="CI105" i="1"/>
  <c r="CJ105" i="1"/>
  <c r="CK105" i="1"/>
  <c r="CL105" i="1"/>
  <c r="CM105" i="1"/>
  <c r="CN105" i="1"/>
  <c r="CO105" i="1"/>
  <c r="CP105" i="1"/>
  <c r="CQ105" i="1"/>
  <c r="AL106" i="1"/>
  <c r="AM106" i="1"/>
  <c r="AN106" i="1"/>
  <c r="AO106" i="1"/>
  <c r="AP106" i="1"/>
  <c r="AQ106" i="1"/>
  <c r="AR106" i="1"/>
  <c r="AS106" i="1"/>
  <c r="AT106" i="1"/>
  <c r="AU106" i="1"/>
  <c r="AV106" i="1"/>
  <c r="AW106" i="1"/>
  <c r="AX106" i="1"/>
  <c r="AY106" i="1"/>
  <c r="AZ106" i="1"/>
  <c r="BA106" i="1"/>
  <c r="BB106" i="1"/>
  <c r="BC106" i="1"/>
  <c r="BE106" i="1"/>
  <c r="BF106" i="1"/>
  <c r="BG106" i="1"/>
  <c r="BH106" i="1"/>
  <c r="BI106" i="1"/>
  <c r="BJ106" i="1"/>
  <c r="BK106" i="1"/>
  <c r="BL106" i="1"/>
  <c r="BM106" i="1"/>
  <c r="BN106" i="1"/>
  <c r="BO106" i="1"/>
  <c r="BP106" i="1"/>
  <c r="BQ106" i="1"/>
  <c r="BR106" i="1"/>
  <c r="BS106" i="1"/>
  <c r="BT106" i="1"/>
  <c r="BU106" i="1"/>
  <c r="BV106" i="1"/>
  <c r="BW106" i="1"/>
  <c r="BX106" i="1"/>
  <c r="BY106" i="1"/>
  <c r="BZ106" i="1"/>
  <c r="CA106" i="1"/>
  <c r="CB106" i="1"/>
  <c r="CC106" i="1"/>
  <c r="CD106" i="1"/>
  <c r="CE106" i="1"/>
  <c r="CF106" i="1"/>
  <c r="CG106" i="1"/>
  <c r="CH106" i="1"/>
  <c r="CI106" i="1"/>
  <c r="CJ106" i="1"/>
  <c r="CK106" i="1"/>
  <c r="CL106" i="1"/>
  <c r="CM106" i="1"/>
  <c r="CN106" i="1"/>
  <c r="CO106" i="1"/>
  <c r="CP106" i="1"/>
  <c r="CQ106" i="1"/>
  <c r="AL107" i="1"/>
  <c r="AM107" i="1"/>
  <c r="AN107" i="1"/>
  <c r="AO107" i="1"/>
  <c r="AP107" i="1"/>
  <c r="AQ107" i="1"/>
  <c r="AR107" i="1"/>
  <c r="AS107" i="1"/>
  <c r="AT107" i="1"/>
  <c r="AU107" i="1"/>
  <c r="AV107" i="1"/>
  <c r="AW107" i="1"/>
  <c r="AX107" i="1"/>
  <c r="AY107" i="1"/>
  <c r="AZ107" i="1"/>
  <c r="BA107" i="1"/>
  <c r="BB107" i="1"/>
  <c r="BC107" i="1"/>
  <c r="BE107" i="1"/>
  <c r="BF107" i="1"/>
  <c r="BG107" i="1"/>
  <c r="BH107" i="1"/>
  <c r="BI107" i="1"/>
  <c r="BJ107" i="1"/>
  <c r="BK107" i="1"/>
  <c r="BL107" i="1"/>
  <c r="BM107" i="1"/>
  <c r="BN107" i="1"/>
  <c r="BO107" i="1"/>
  <c r="BP107" i="1"/>
  <c r="BQ107" i="1"/>
  <c r="BR107" i="1"/>
  <c r="BS107" i="1"/>
  <c r="BT107" i="1"/>
  <c r="BU107" i="1"/>
  <c r="BV107" i="1"/>
  <c r="BW107" i="1"/>
  <c r="BX107" i="1"/>
  <c r="BY107" i="1"/>
  <c r="BZ107" i="1"/>
  <c r="CA107" i="1"/>
  <c r="CB107" i="1"/>
  <c r="CC107" i="1"/>
  <c r="CD107" i="1"/>
  <c r="CE107" i="1"/>
  <c r="CF107" i="1"/>
  <c r="CG107" i="1"/>
  <c r="CH107" i="1"/>
  <c r="CI107" i="1"/>
  <c r="CJ107" i="1"/>
  <c r="CK107" i="1"/>
  <c r="CL107" i="1"/>
  <c r="CM107" i="1"/>
  <c r="CN107" i="1"/>
  <c r="CO107" i="1"/>
  <c r="CP107" i="1"/>
  <c r="CQ107" i="1"/>
  <c r="AK102" i="1"/>
  <c r="AK103" i="1"/>
  <c r="AK104" i="1"/>
  <c r="AK105" i="1"/>
  <c r="AK106" i="1"/>
  <c r="AK107" i="1"/>
  <c r="AK101" i="1"/>
  <c r="E107" i="1"/>
  <c r="E106" i="1"/>
  <c r="F106" i="1" s="1"/>
  <c r="E105" i="1"/>
  <c r="F105" i="1" s="1"/>
  <c r="E104" i="1"/>
  <c r="F104" i="1" s="1"/>
  <c r="E103" i="1"/>
  <c r="X46" i="1"/>
  <c r="J2" i="6"/>
  <c r="W44" i="1"/>
  <c r="X44" i="1"/>
  <c r="Y44" i="1"/>
  <c r="Z44" i="1"/>
  <c r="AA44" i="1"/>
  <c r="AB44" i="1"/>
  <c r="AC44" i="1"/>
  <c r="AD44" i="1"/>
  <c r="AE44" i="1"/>
  <c r="AF44" i="1"/>
  <c r="AG44" i="1"/>
  <c r="V44" i="1"/>
  <c r="E91" i="1"/>
  <c r="F91" i="1" s="1"/>
  <c r="E92" i="1"/>
  <c r="F92" i="1" s="1"/>
  <c r="E93" i="1"/>
  <c r="G93" i="1" s="1"/>
  <c r="E94" i="1"/>
  <c r="G94" i="1" s="1"/>
  <c r="E95" i="1"/>
  <c r="G95" i="1" s="1"/>
  <c r="D97" i="1"/>
  <c r="C97" i="1"/>
  <c r="CQ96" i="1"/>
  <c r="CP96" i="1"/>
  <c r="CO96" i="1"/>
  <c r="CN96" i="1"/>
  <c r="CM96" i="1"/>
  <c r="CL96" i="1"/>
  <c r="CK96" i="1"/>
  <c r="CJ96" i="1"/>
  <c r="CI96" i="1"/>
  <c r="CH96" i="1"/>
  <c r="CG96" i="1"/>
  <c r="CF96" i="1"/>
  <c r="CE96" i="1"/>
  <c r="CD96" i="1"/>
  <c r="CC96" i="1"/>
  <c r="CB96" i="1"/>
  <c r="CA96" i="1"/>
  <c r="BZ96" i="1"/>
  <c r="BY96" i="1"/>
  <c r="BX96" i="1"/>
  <c r="BW96" i="1"/>
  <c r="BV96" i="1"/>
  <c r="BU96" i="1"/>
  <c r="BT96" i="1"/>
  <c r="BS96" i="1"/>
  <c r="BR96" i="1"/>
  <c r="BQ96" i="1"/>
  <c r="BP96" i="1"/>
  <c r="BO96" i="1"/>
  <c r="BN96" i="1"/>
  <c r="BM96" i="1"/>
  <c r="BL96" i="1"/>
  <c r="BK96" i="1"/>
  <c r="BJ96" i="1"/>
  <c r="BI96" i="1"/>
  <c r="BH96" i="1"/>
  <c r="BG96" i="1"/>
  <c r="BF96" i="1"/>
  <c r="BE96" i="1"/>
  <c r="BC96" i="1"/>
  <c r="BB96" i="1"/>
  <c r="BA96" i="1"/>
  <c r="AZ96" i="1"/>
  <c r="AY96" i="1"/>
  <c r="AX96" i="1"/>
  <c r="AW96" i="1"/>
  <c r="AV96" i="1"/>
  <c r="AU96" i="1"/>
  <c r="AT96" i="1"/>
  <c r="AS96" i="1"/>
  <c r="AR96" i="1"/>
  <c r="AQ96" i="1"/>
  <c r="AP96" i="1"/>
  <c r="AO96" i="1"/>
  <c r="AN96" i="1"/>
  <c r="AM96" i="1"/>
  <c r="AL96" i="1"/>
  <c r="AK96" i="1"/>
  <c r="S96" i="1"/>
  <c r="R96" i="1"/>
  <c r="Q96" i="1"/>
  <c r="P96" i="1"/>
  <c r="O96" i="1"/>
  <c r="N96" i="1"/>
  <c r="M96" i="1"/>
  <c r="L96" i="1"/>
  <c r="K96" i="1"/>
  <c r="J96" i="1"/>
  <c r="I96" i="1"/>
  <c r="H96" i="1"/>
  <c r="E96" i="1"/>
  <c r="F96" i="1" s="1"/>
  <c r="CQ95" i="1"/>
  <c r="CP95" i="1"/>
  <c r="CO95" i="1"/>
  <c r="CN95" i="1"/>
  <c r="CM95" i="1"/>
  <c r="CL95" i="1"/>
  <c r="CK95" i="1"/>
  <c r="CJ95" i="1"/>
  <c r="CI95" i="1"/>
  <c r="CH95" i="1"/>
  <c r="CG95" i="1"/>
  <c r="CF95" i="1"/>
  <c r="CE95" i="1"/>
  <c r="CD95" i="1"/>
  <c r="CC95" i="1"/>
  <c r="CB95" i="1"/>
  <c r="CA95" i="1"/>
  <c r="BZ95" i="1"/>
  <c r="BY95" i="1"/>
  <c r="BX95" i="1"/>
  <c r="BW95" i="1"/>
  <c r="BV95" i="1"/>
  <c r="BU95" i="1"/>
  <c r="BT95" i="1"/>
  <c r="BS95" i="1"/>
  <c r="BR95" i="1"/>
  <c r="BQ95" i="1"/>
  <c r="BP95" i="1"/>
  <c r="BO95" i="1"/>
  <c r="BN95" i="1"/>
  <c r="BM95" i="1"/>
  <c r="BL95" i="1"/>
  <c r="BK95" i="1"/>
  <c r="BJ95" i="1"/>
  <c r="BI95" i="1"/>
  <c r="BH95" i="1"/>
  <c r="BG95" i="1"/>
  <c r="BF95" i="1"/>
  <c r="BE95" i="1"/>
  <c r="BC95" i="1"/>
  <c r="BB95" i="1"/>
  <c r="BA95" i="1"/>
  <c r="AZ95" i="1"/>
  <c r="AY95" i="1"/>
  <c r="AX95" i="1"/>
  <c r="AW95" i="1"/>
  <c r="AV95" i="1"/>
  <c r="AU95" i="1"/>
  <c r="AT95" i="1"/>
  <c r="AS95" i="1"/>
  <c r="AR95" i="1"/>
  <c r="AQ95" i="1"/>
  <c r="AP95" i="1"/>
  <c r="AO95" i="1"/>
  <c r="AN95" i="1"/>
  <c r="AM95" i="1"/>
  <c r="AL95" i="1"/>
  <c r="AK95" i="1"/>
  <c r="S95" i="1"/>
  <c r="R95" i="1"/>
  <c r="Q95" i="1"/>
  <c r="P95" i="1"/>
  <c r="O95" i="1"/>
  <c r="N95" i="1"/>
  <c r="M95" i="1"/>
  <c r="L95" i="1"/>
  <c r="K95" i="1"/>
  <c r="J95" i="1"/>
  <c r="I95" i="1"/>
  <c r="H95" i="1"/>
  <c r="CQ94" i="1"/>
  <c r="CP94" i="1"/>
  <c r="CO94" i="1"/>
  <c r="CN94" i="1"/>
  <c r="CM94" i="1"/>
  <c r="CL94" i="1"/>
  <c r="CK94" i="1"/>
  <c r="CJ94" i="1"/>
  <c r="CI94" i="1"/>
  <c r="CH94" i="1"/>
  <c r="CG94" i="1"/>
  <c r="CF94" i="1"/>
  <c r="CE94" i="1"/>
  <c r="CD94" i="1"/>
  <c r="CC94" i="1"/>
  <c r="CB94" i="1"/>
  <c r="CA94" i="1"/>
  <c r="BZ94" i="1"/>
  <c r="BY94" i="1"/>
  <c r="BX94" i="1"/>
  <c r="BW94" i="1"/>
  <c r="BV94" i="1"/>
  <c r="BU94" i="1"/>
  <c r="BT94" i="1"/>
  <c r="BS94" i="1"/>
  <c r="BR94" i="1"/>
  <c r="BQ94" i="1"/>
  <c r="BP94" i="1"/>
  <c r="BO94" i="1"/>
  <c r="BN94" i="1"/>
  <c r="BM94" i="1"/>
  <c r="BL94" i="1"/>
  <c r="BK94" i="1"/>
  <c r="BJ94" i="1"/>
  <c r="BI94" i="1"/>
  <c r="BH94" i="1"/>
  <c r="BG94" i="1"/>
  <c r="BF94" i="1"/>
  <c r="BE94" i="1"/>
  <c r="BC94" i="1"/>
  <c r="BB94" i="1"/>
  <c r="BA94" i="1"/>
  <c r="AZ94" i="1"/>
  <c r="AY94" i="1"/>
  <c r="AX94" i="1"/>
  <c r="AW94" i="1"/>
  <c r="AV94" i="1"/>
  <c r="AU94" i="1"/>
  <c r="AT94" i="1"/>
  <c r="AS94" i="1"/>
  <c r="AR94" i="1"/>
  <c r="AQ94" i="1"/>
  <c r="AP94" i="1"/>
  <c r="AO94" i="1"/>
  <c r="AN94" i="1"/>
  <c r="AM94" i="1"/>
  <c r="AL94" i="1"/>
  <c r="AK94" i="1"/>
  <c r="S94" i="1"/>
  <c r="R94" i="1"/>
  <c r="Q94" i="1"/>
  <c r="P94" i="1"/>
  <c r="O94" i="1"/>
  <c r="N94" i="1"/>
  <c r="M94" i="1"/>
  <c r="L94" i="1"/>
  <c r="K94" i="1"/>
  <c r="J94" i="1"/>
  <c r="I94" i="1"/>
  <c r="H94" i="1"/>
  <c r="CQ93" i="1"/>
  <c r="CP93" i="1"/>
  <c r="CO93" i="1"/>
  <c r="CN93" i="1"/>
  <c r="CM93" i="1"/>
  <c r="CL93" i="1"/>
  <c r="CK93" i="1"/>
  <c r="CJ93" i="1"/>
  <c r="CI93" i="1"/>
  <c r="CH93" i="1"/>
  <c r="CG93" i="1"/>
  <c r="CF93" i="1"/>
  <c r="CE93" i="1"/>
  <c r="CD93" i="1"/>
  <c r="CC93" i="1"/>
  <c r="CB93" i="1"/>
  <c r="CA93" i="1"/>
  <c r="BZ93" i="1"/>
  <c r="BY93" i="1"/>
  <c r="BX93" i="1"/>
  <c r="BW93" i="1"/>
  <c r="BV93" i="1"/>
  <c r="BU93" i="1"/>
  <c r="BT93" i="1"/>
  <c r="BS93" i="1"/>
  <c r="BR93" i="1"/>
  <c r="BQ93" i="1"/>
  <c r="BP93" i="1"/>
  <c r="BO93" i="1"/>
  <c r="BN93" i="1"/>
  <c r="BM93" i="1"/>
  <c r="BL93" i="1"/>
  <c r="BK93" i="1"/>
  <c r="BJ93" i="1"/>
  <c r="BI93" i="1"/>
  <c r="BH93" i="1"/>
  <c r="BG93" i="1"/>
  <c r="BF93" i="1"/>
  <c r="BE93" i="1"/>
  <c r="BC93" i="1"/>
  <c r="BB93" i="1"/>
  <c r="BA93" i="1"/>
  <c r="AZ93" i="1"/>
  <c r="AY93" i="1"/>
  <c r="AX93" i="1"/>
  <c r="AW93" i="1"/>
  <c r="AV93" i="1"/>
  <c r="AU93" i="1"/>
  <c r="AT93" i="1"/>
  <c r="AS93" i="1"/>
  <c r="AR93" i="1"/>
  <c r="AQ93" i="1"/>
  <c r="AP93" i="1"/>
  <c r="AO93" i="1"/>
  <c r="AN93" i="1"/>
  <c r="AM93" i="1"/>
  <c r="AL93" i="1"/>
  <c r="AK93" i="1"/>
  <c r="S93" i="1"/>
  <c r="R93" i="1"/>
  <c r="Q93" i="1"/>
  <c r="P93" i="1"/>
  <c r="O93" i="1"/>
  <c r="N93" i="1"/>
  <c r="M93" i="1"/>
  <c r="L93" i="1"/>
  <c r="K93" i="1"/>
  <c r="J93" i="1"/>
  <c r="I93" i="1"/>
  <c r="H93" i="1"/>
  <c r="CQ92" i="1"/>
  <c r="CP92" i="1"/>
  <c r="CO92" i="1"/>
  <c r="CN92" i="1"/>
  <c r="CM92" i="1"/>
  <c r="CL92" i="1"/>
  <c r="CK92" i="1"/>
  <c r="CJ92" i="1"/>
  <c r="CI92" i="1"/>
  <c r="CH92" i="1"/>
  <c r="CG92" i="1"/>
  <c r="CF92" i="1"/>
  <c r="CE92" i="1"/>
  <c r="CD92" i="1"/>
  <c r="CC92" i="1"/>
  <c r="CB92" i="1"/>
  <c r="CA92" i="1"/>
  <c r="BZ92" i="1"/>
  <c r="BY92" i="1"/>
  <c r="BX92" i="1"/>
  <c r="BW92" i="1"/>
  <c r="BV92" i="1"/>
  <c r="BU92" i="1"/>
  <c r="BT92" i="1"/>
  <c r="BS92" i="1"/>
  <c r="BR92" i="1"/>
  <c r="BQ92" i="1"/>
  <c r="BP92" i="1"/>
  <c r="BO92" i="1"/>
  <c r="BN92" i="1"/>
  <c r="BM92" i="1"/>
  <c r="BL92" i="1"/>
  <c r="BK92" i="1"/>
  <c r="BJ92" i="1"/>
  <c r="BI92" i="1"/>
  <c r="BH92" i="1"/>
  <c r="BG92" i="1"/>
  <c r="BF92" i="1"/>
  <c r="BE92" i="1"/>
  <c r="BC92" i="1"/>
  <c r="BB92" i="1"/>
  <c r="BA92" i="1"/>
  <c r="AZ92" i="1"/>
  <c r="AY92" i="1"/>
  <c r="AX92" i="1"/>
  <c r="AW92" i="1"/>
  <c r="AV92" i="1"/>
  <c r="AU92" i="1"/>
  <c r="AT92" i="1"/>
  <c r="AS92" i="1"/>
  <c r="AR92" i="1"/>
  <c r="AQ92" i="1"/>
  <c r="AP92" i="1"/>
  <c r="AO92" i="1"/>
  <c r="AN92" i="1"/>
  <c r="AM92" i="1"/>
  <c r="AL92" i="1"/>
  <c r="AK92" i="1"/>
  <c r="S92" i="1"/>
  <c r="R92" i="1"/>
  <c r="Q92" i="1"/>
  <c r="P92" i="1"/>
  <c r="O92" i="1"/>
  <c r="N92" i="1"/>
  <c r="M92" i="1"/>
  <c r="L92" i="1"/>
  <c r="K92" i="1"/>
  <c r="J92" i="1"/>
  <c r="I92" i="1"/>
  <c r="H92" i="1"/>
  <c r="CQ91" i="1"/>
  <c r="CP91" i="1"/>
  <c r="CO91" i="1"/>
  <c r="CN91" i="1"/>
  <c r="CM91" i="1"/>
  <c r="CL91" i="1"/>
  <c r="CK91" i="1"/>
  <c r="CJ91" i="1"/>
  <c r="CI91" i="1"/>
  <c r="CH91" i="1"/>
  <c r="CG91" i="1"/>
  <c r="CF91" i="1"/>
  <c r="CE91" i="1"/>
  <c r="CD91" i="1"/>
  <c r="CC91" i="1"/>
  <c r="CB91" i="1"/>
  <c r="CA91" i="1"/>
  <c r="BZ91" i="1"/>
  <c r="BY91" i="1"/>
  <c r="BX91" i="1"/>
  <c r="BW91" i="1"/>
  <c r="BV91" i="1"/>
  <c r="BU91" i="1"/>
  <c r="BT91" i="1"/>
  <c r="BS91" i="1"/>
  <c r="BR91" i="1"/>
  <c r="BQ91" i="1"/>
  <c r="BP91" i="1"/>
  <c r="BO91" i="1"/>
  <c r="BN91" i="1"/>
  <c r="BM91" i="1"/>
  <c r="BL91" i="1"/>
  <c r="BK91" i="1"/>
  <c r="BJ91" i="1"/>
  <c r="BI91" i="1"/>
  <c r="BH91" i="1"/>
  <c r="BG91" i="1"/>
  <c r="BF91" i="1"/>
  <c r="BE91" i="1"/>
  <c r="BC91" i="1"/>
  <c r="BB91" i="1"/>
  <c r="BA91" i="1"/>
  <c r="AZ91" i="1"/>
  <c r="AY91" i="1"/>
  <c r="AX91" i="1"/>
  <c r="AW91" i="1"/>
  <c r="AV91" i="1"/>
  <c r="AU91" i="1"/>
  <c r="AT91" i="1"/>
  <c r="AS91" i="1"/>
  <c r="AR91" i="1"/>
  <c r="AQ91" i="1"/>
  <c r="AP91" i="1"/>
  <c r="AO91" i="1"/>
  <c r="AN91" i="1"/>
  <c r="AM91" i="1"/>
  <c r="AL91" i="1"/>
  <c r="AK91" i="1"/>
  <c r="S91" i="1"/>
  <c r="R91" i="1"/>
  <c r="Q91" i="1"/>
  <c r="P91" i="1"/>
  <c r="O91" i="1"/>
  <c r="N91" i="1"/>
  <c r="M91" i="1"/>
  <c r="L91" i="1"/>
  <c r="K91" i="1"/>
  <c r="J91" i="1"/>
  <c r="I91" i="1"/>
  <c r="H91" i="1"/>
  <c r="T90" i="1"/>
  <c r="CQ49" i="1"/>
  <c r="CP49" i="1"/>
  <c r="CO49" i="1"/>
  <c r="CN49" i="1"/>
  <c r="CM49" i="1"/>
  <c r="CL49" i="1"/>
  <c r="CK49" i="1"/>
  <c r="CJ49" i="1"/>
  <c r="CI49" i="1"/>
  <c r="CH49" i="1"/>
  <c r="CG49" i="1"/>
  <c r="CF49" i="1"/>
  <c r="CE49" i="1"/>
  <c r="CD49" i="1"/>
  <c r="CC49" i="1"/>
  <c r="CB49" i="1"/>
  <c r="CA49" i="1"/>
  <c r="BZ49" i="1"/>
  <c r="BY49" i="1"/>
  <c r="BX49" i="1"/>
  <c r="BW49" i="1"/>
  <c r="BV49" i="1"/>
  <c r="BU49" i="1"/>
  <c r="BT49" i="1"/>
  <c r="BS49" i="1"/>
  <c r="BR49" i="1"/>
  <c r="BQ49" i="1"/>
  <c r="BP49" i="1"/>
  <c r="BO49" i="1"/>
  <c r="BN49" i="1"/>
  <c r="BM49" i="1"/>
  <c r="BL49" i="1"/>
  <c r="BK49" i="1"/>
  <c r="BJ49" i="1"/>
  <c r="BI49" i="1"/>
  <c r="BH49" i="1"/>
  <c r="BG49" i="1"/>
  <c r="BF49" i="1"/>
  <c r="BE49" i="1"/>
  <c r="BC49" i="1"/>
  <c r="BB49" i="1"/>
  <c r="BA49" i="1"/>
  <c r="AZ49" i="1"/>
  <c r="AY49" i="1"/>
  <c r="AX49" i="1"/>
  <c r="AW49" i="1"/>
  <c r="AV49" i="1"/>
  <c r="AU49" i="1"/>
  <c r="AT49" i="1"/>
  <c r="AS49" i="1"/>
  <c r="AR49" i="1"/>
  <c r="AQ49" i="1"/>
  <c r="AP49" i="1"/>
  <c r="AO49" i="1"/>
  <c r="AN49" i="1"/>
  <c r="AM49" i="1"/>
  <c r="AL49" i="1"/>
  <c r="AK49" i="1"/>
  <c r="CQ48" i="1"/>
  <c r="CP48" i="1"/>
  <c r="CO48" i="1"/>
  <c r="CN48" i="1"/>
  <c r="CM48" i="1"/>
  <c r="CL48" i="1"/>
  <c r="CK48" i="1"/>
  <c r="CJ48" i="1"/>
  <c r="CI48" i="1"/>
  <c r="CH48" i="1"/>
  <c r="CG48" i="1"/>
  <c r="CF48" i="1"/>
  <c r="CE48" i="1"/>
  <c r="CD48" i="1"/>
  <c r="CC48" i="1"/>
  <c r="CB48" i="1"/>
  <c r="CA48" i="1"/>
  <c r="BZ48" i="1"/>
  <c r="BY48" i="1"/>
  <c r="BX48" i="1"/>
  <c r="BW48" i="1"/>
  <c r="BV48" i="1"/>
  <c r="BU48" i="1"/>
  <c r="BT48" i="1"/>
  <c r="BS48" i="1"/>
  <c r="BR48" i="1"/>
  <c r="BQ48" i="1"/>
  <c r="BP48" i="1"/>
  <c r="BO48" i="1"/>
  <c r="BN48" i="1"/>
  <c r="BM48" i="1"/>
  <c r="BL48" i="1"/>
  <c r="BK48" i="1"/>
  <c r="BJ48" i="1"/>
  <c r="BI48" i="1"/>
  <c r="BH48" i="1"/>
  <c r="BG48" i="1"/>
  <c r="BF48" i="1"/>
  <c r="BE48" i="1"/>
  <c r="BC48" i="1"/>
  <c r="BB48" i="1"/>
  <c r="BA48" i="1"/>
  <c r="AZ48" i="1"/>
  <c r="AY48" i="1"/>
  <c r="AX48" i="1"/>
  <c r="AW48" i="1"/>
  <c r="AV48" i="1"/>
  <c r="AU48" i="1"/>
  <c r="AT48" i="1"/>
  <c r="AS48" i="1"/>
  <c r="AR48" i="1"/>
  <c r="AQ48" i="1"/>
  <c r="AP48" i="1"/>
  <c r="AO48" i="1"/>
  <c r="AN48" i="1"/>
  <c r="AM48" i="1"/>
  <c r="AL48" i="1"/>
  <c r="AK48" i="1"/>
  <c r="CQ47" i="1"/>
  <c r="CP47" i="1"/>
  <c r="CO47" i="1"/>
  <c r="CN47" i="1"/>
  <c r="CM47" i="1"/>
  <c r="CL47" i="1"/>
  <c r="CK47" i="1"/>
  <c r="CJ47" i="1"/>
  <c r="CI47" i="1"/>
  <c r="CH47" i="1"/>
  <c r="CG47" i="1"/>
  <c r="CF47" i="1"/>
  <c r="CE47" i="1"/>
  <c r="CD47" i="1"/>
  <c r="CC47" i="1"/>
  <c r="CB47" i="1"/>
  <c r="CA47" i="1"/>
  <c r="BZ47" i="1"/>
  <c r="BY47" i="1"/>
  <c r="BX47" i="1"/>
  <c r="BW47" i="1"/>
  <c r="BV47" i="1"/>
  <c r="BU47" i="1"/>
  <c r="BT47" i="1"/>
  <c r="BS47" i="1"/>
  <c r="BR47" i="1"/>
  <c r="BQ47" i="1"/>
  <c r="BP47" i="1"/>
  <c r="BO47" i="1"/>
  <c r="BN47" i="1"/>
  <c r="BM47" i="1"/>
  <c r="BL47" i="1"/>
  <c r="BK47" i="1"/>
  <c r="BJ47" i="1"/>
  <c r="BI47" i="1"/>
  <c r="BH47" i="1"/>
  <c r="BG47" i="1"/>
  <c r="BF47" i="1"/>
  <c r="BE47" i="1"/>
  <c r="BC47" i="1"/>
  <c r="BB47" i="1"/>
  <c r="BA47" i="1"/>
  <c r="AZ47" i="1"/>
  <c r="AY47" i="1"/>
  <c r="AX47" i="1"/>
  <c r="AW47" i="1"/>
  <c r="AV47" i="1"/>
  <c r="AU47" i="1"/>
  <c r="AT47" i="1"/>
  <c r="AS47" i="1"/>
  <c r="AR47" i="1"/>
  <c r="AQ47" i="1"/>
  <c r="AP47" i="1"/>
  <c r="AO47" i="1"/>
  <c r="AN47" i="1"/>
  <c r="AM47" i="1"/>
  <c r="AL47" i="1"/>
  <c r="AK47" i="1"/>
  <c r="CQ46" i="1"/>
  <c r="CP46" i="1"/>
  <c r="CO46" i="1"/>
  <c r="CN46" i="1"/>
  <c r="CM46" i="1"/>
  <c r="CL46" i="1"/>
  <c r="CK46" i="1"/>
  <c r="CJ46" i="1"/>
  <c r="CI46" i="1"/>
  <c r="CH46" i="1"/>
  <c r="CG46" i="1"/>
  <c r="CF46" i="1"/>
  <c r="CE46" i="1"/>
  <c r="CD46" i="1"/>
  <c r="CC46" i="1"/>
  <c r="CB46" i="1"/>
  <c r="CA46" i="1"/>
  <c r="BZ46" i="1"/>
  <c r="BY46" i="1"/>
  <c r="BX46" i="1"/>
  <c r="BW46" i="1"/>
  <c r="BV46" i="1"/>
  <c r="BU46" i="1"/>
  <c r="BT46" i="1"/>
  <c r="BS46" i="1"/>
  <c r="BR46" i="1"/>
  <c r="BQ46" i="1"/>
  <c r="BP46" i="1"/>
  <c r="BO46" i="1"/>
  <c r="BN46" i="1"/>
  <c r="BM46" i="1"/>
  <c r="BL46" i="1"/>
  <c r="BK46" i="1"/>
  <c r="BJ46" i="1"/>
  <c r="BI46" i="1"/>
  <c r="BH46" i="1"/>
  <c r="BG46" i="1"/>
  <c r="BF46" i="1"/>
  <c r="BE46" i="1"/>
  <c r="BC46" i="1"/>
  <c r="BB46" i="1"/>
  <c r="BA46" i="1"/>
  <c r="AZ46" i="1"/>
  <c r="AY46" i="1"/>
  <c r="AX46" i="1"/>
  <c r="AW46" i="1"/>
  <c r="AV46" i="1"/>
  <c r="AU46" i="1"/>
  <c r="AT46" i="1"/>
  <c r="AS46" i="1"/>
  <c r="AR46" i="1"/>
  <c r="AQ46" i="1"/>
  <c r="AP46" i="1"/>
  <c r="AO46" i="1"/>
  <c r="AN46" i="1"/>
  <c r="AM46" i="1"/>
  <c r="AL46" i="1"/>
  <c r="AK46" i="1"/>
  <c r="CQ45" i="1"/>
  <c r="CP45" i="1"/>
  <c r="CO45" i="1"/>
  <c r="CN45" i="1"/>
  <c r="CM45" i="1"/>
  <c r="CL45" i="1"/>
  <c r="CK45" i="1"/>
  <c r="CJ45" i="1"/>
  <c r="CI45" i="1"/>
  <c r="CH45" i="1"/>
  <c r="CG45" i="1"/>
  <c r="CF45" i="1"/>
  <c r="CE45" i="1"/>
  <c r="CD45" i="1"/>
  <c r="CC45" i="1"/>
  <c r="CB45" i="1"/>
  <c r="CA45" i="1"/>
  <c r="BZ45" i="1"/>
  <c r="BY45" i="1"/>
  <c r="BX45" i="1"/>
  <c r="BW45" i="1"/>
  <c r="BV45" i="1"/>
  <c r="BU45" i="1"/>
  <c r="BT45" i="1"/>
  <c r="BS45" i="1"/>
  <c r="BR45" i="1"/>
  <c r="BQ45" i="1"/>
  <c r="BP45" i="1"/>
  <c r="BO45" i="1"/>
  <c r="BN45" i="1"/>
  <c r="BM45" i="1"/>
  <c r="BL45" i="1"/>
  <c r="BK45" i="1"/>
  <c r="BJ45" i="1"/>
  <c r="BI45" i="1"/>
  <c r="BH45" i="1"/>
  <c r="BG45" i="1"/>
  <c r="BF45" i="1"/>
  <c r="BE45" i="1"/>
  <c r="BC45" i="1"/>
  <c r="BB45" i="1"/>
  <c r="BA45" i="1"/>
  <c r="AZ45" i="1"/>
  <c r="AY45" i="1"/>
  <c r="AX45" i="1"/>
  <c r="AW45" i="1"/>
  <c r="AV45" i="1"/>
  <c r="AU45" i="1"/>
  <c r="AT45" i="1"/>
  <c r="AS45" i="1"/>
  <c r="AR45" i="1"/>
  <c r="AQ45" i="1"/>
  <c r="AP45" i="1"/>
  <c r="AO45" i="1"/>
  <c r="AN45" i="1"/>
  <c r="AM45" i="1"/>
  <c r="AL45" i="1"/>
  <c r="AK45" i="1"/>
  <c r="V45" i="1"/>
  <c r="W45" i="1"/>
  <c r="X45" i="1"/>
  <c r="Y45" i="1"/>
  <c r="Z45" i="1"/>
  <c r="AA45" i="1"/>
  <c r="AB45" i="1"/>
  <c r="AC45" i="1"/>
  <c r="AD45" i="1"/>
  <c r="AE45" i="1"/>
  <c r="AF45" i="1"/>
  <c r="AG45" i="1"/>
  <c r="V46" i="1"/>
  <c r="W46" i="1"/>
  <c r="Y46" i="1"/>
  <c r="Z46" i="1"/>
  <c r="AA46" i="1"/>
  <c r="AB46" i="1"/>
  <c r="AC46" i="1"/>
  <c r="AD46" i="1"/>
  <c r="AE46" i="1"/>
  <c r="AF46" i="1"/>
  <c r="AG46" i="1"/>
  <c r="W47" i="1"/>
  <c r="X47" i="1"/>
  <c r="Y47" i="1"/>
  <c r="Z47" i="1"/>
  <c r="AA47" i="1"/>
  <c r="AB47" i="1"/>
  <c r="AC47" i="1"/>
  <c r="AD47" i="1"/>
  <c r="AE47" i="1"/>
  <c r="AF47" i="1"/>
  <c r="AG47" i="1"/>
  <c r="V48" i="1"/>
  <c r="W48" i="1"/>
  <c r="X48" i="1"/>
  <c r="Y48" i="1"/>
  <c r="AA48" i="1"/>
  <c r="AB48" i="1"/>
  <c r="AC48" i="1"/>
  <c r="AD48" i="1"/>
  <c r="AE48" i="1"/>
  <c r="AF48" i="1"/>
  <c r="AG48" i="1"/>
  <c r="V49" i="1"/>
  <c r="W49" i="1"/>
  <c r="X49" i="1"/>
  <c r="Y49" i="1"/>
  <c r="Z49" i="1"/>
  <c r="AA49" i="1"/>
  <c r="AB49" i="1"/>
  <c r="AC49" i="1"/>
  <c r="AD49" i="1"/>
  <c r="AE49" i="1"/>
  <c r="AF49" i="1"/>
  <c r="AG49" i="1"/>
  <c r="H45" i="1"/>
  <c r="I45" i="1"/>
  <c r="J45" i="1"/>
  <c r="K45" i="1"/>
  <c r="L45" i="1"/>
  <c r="M45" i="1"/>
  <c r="N45" i="1"/>
  <c r="O45" i="1"/>
  <c r="P45" i="1"/>
  <c r="Q45" i="1"/>
  <c r="R45" i="1"/>
  <c r="S45" i="1"/>
  <c r="H46" i="1"/>
  <c r="I46" i="1"/>
  <c r="J46" i="1"/>
  <c r="K46" i="1"/>
  <c r="L46" i="1"/>
  <c r="M46" i="1"/>
  <c r="N46" i="1"/>
  <c r="O46" i="1"/>
  <c r="P46" i="1"/>
  <c r="Q46" i="1"/>
  <c r="R46" i="1"/>
  <c r="S46" i="1"/>
  <c r="H47" i="1"/>
  <c r="I47" i="1"/>
  <c r="H48" i="1"/>
  <c r="I48" i="1"/>
  <c r="J48" i="1"/>
  <c r="K48" i="1"/>
  <c r="L48" i="1"/>
  <c r="M48" i="1"/>
  <c r="N48" i="1"/>
  <c r="O48" i="1"/>
  <c r="P48" i="1"/>
  <c r="Q48" i="1"/>
  <c r="R48" i="1"/>
  <c r="S48" i="1"/>
  <c r="E44" i="1"/>
  <c r="D45" i="1"/>
  <c r="E45" i="1"/>
  <c r="D46" i="1"/>
  <c r="E47" i="1"/>
  <c r="D48" i="1"/>
  <c r="E49" i="1"/>
  <c r="AK42" i="1"/>
  <c r="AL42" i="1"/>
  <c r="AM42" i="1"/>
  <c r="AN42" i="1"/>
  <c r="AO42" i="1"/>
  <c r="AP42" i="1"/>
  <c r="AQ42" i="1"/>
  <c r="AR42" i="1"/>
  <c r="AS42" i="1"/>
  <c r="AT42" i="1"/>
  <c r="AU42" i="1"/>
  <c r="AV42" i="1"/>
  <c r="AW42" i="1"/>
  <c r="AX42" i="1"/>
  <c r="AY42" i="1"/>
  <c r="AZ42" i="1"/>
  <c r="BA42" i="1"/>
  <c r="BB42" i="1"/>
  <c r="BC42" i="1"/>
  <c r="BE42" i="1"/>
  <c r="BF42" i="1"/>
  <c r="BG42" i="1"/>
  <c r="BH42" i="1"/>
  <c r="BI42" i="1"/>
  <c r="BJ42" i="1"/>
  <c r="BK42" i="1"/>
  <c r="BL42" i="1"/>
  <c r="BM42" i="1"/>
  <c r="BN42" i="1"/>
  <c r="BO42" i="1"/>
  <c r="BP42" i="1"/>
  <c r="BQ42" i="1"/>
  <c r="BR42" i="1"/>
  <c r="BS42" i="1"/>
  <c r="BT42" i="1"/>
  <c r="BU42" i="1"/>
  <c r="BV42" i="1"/>
  <c r="BW42" i="1"/>
  <c r="BX42" i="1"/>
  <c r="BY42" i="1"/>
  <c r="BZ42" i="1"/>
  <c r="CA42" i="1"/>
  <c r="CB42" i="1"/>
  <c r="CC42" i="1"/>
  <c r="CD42" i="1"/>
  <c r="CE42" i="1"/>
  <c r="CF42" i="1"/>
  <c r="CG42" i="1"/>
  <c r="CH42" i="1"/>
  <c r="CI42" i="1"/>
  <c r="CJ42" i="1"/>
  <c r="CK42" i="1"/>
  <c r="CL42" i="1"/>
  <c r="CM42" i="1"/>
  <c r="CN42" i="1"/>
  <c r="CO42" i="1"/>
  <c r="CP42" i="1"/>
  <c r="CQ42" i="1"/>
  <c r="AK43" i="1"/>
  <c r="AL43" i="1"/>
  <c r="AM43" i="1"/>
  <c r="AN43" i="1"/>
  <c r="AO43" i="1"/>
  <c r="AP43" i="1"/>
  <c r="AQ43" i="1"/>
  <c r="AR43" i="1"/>
  <c r="AS43" i="1"/>
  <c r="AT43" i="1"/>
  <c r="AU43" i="1"/>
  <c r="AV43" i="1"/>
  <c r="AW43" i="1"/>
  <c r="AX43" i="1"/>
  <c r="AY43" i="1"/>
  <c r="AZ43" i="1"/>
  <c r="BA43" i="1"/>
  <c r="BB43" i="1"/>
  <c r="BC43" i="1"/>
  <c r="BE43" i="1"/>
  <c r="BF43" i="1"/>
  <c r="BG43" i="1"/>
  <c r="BH43" i="1"/>
  <c r="BI43" i="1"/>
  <c r="BJ43" i="1"/>
  <c r="BK43" i="1"/>
  <c r="BL43" i="1"/>
  <c r="BM43" i="1"/>
  <c r="BN43" i="1"/>
  <c r="BO43" i="1"/>
  <c r="BP43" i="1"/>
  <c r="BQ43" i="1"/>
  <c r="BR43" i="1"/>
  <c r="BS43" i="1"/>
  <c r="BT43" i="1"/>
  <c r="BU43" i="1"/>
  <c r="BV43" i="1"/>
  <c r="BW43" i="1"/>
  <c r="BX43" i="1"/>
  <c r="BY43" i="1"/>
  <c r="BZ43" i="1"/>
  <c r="CA43" i="1"/>
  <c r="CB43" i="1"/>
  <c r="CC43" i="1"/>
  <c r="CD43" i="1"/>
  <c r="CE43" i="1"/>
  <c r="CF43" i="1"/>
  <c r="CG43" i="1"/>
  <c r="CH43" i="1"/>
  <c r="CI43" i="1"/>
  <c r="CJ43" i="1"/>
  <c r="CK43" i="1"/>
  <c r="CL43" i="1"/>
  <c r="CM43" i="1"/>
  <c r="CN43" i="1"/>
  <c r="CO43" i="1"/>
  <c r="CP43" i="1"/>
  <c r="CQ43" i="1"/>
  <c r="AK57" i="1"/>
  <c r="AL57" i="1"/>
  <c r="AM57" i="1"/>
  <c r="AN57" i="1"/>
  <c r="AO57" i="1"/>
  <c r="AP57" i="1"/>
  <c r="AQ57" i="1"/>
  <c r="AR57" i="1"/>
  <c r="AS57" i="1"/>
  <c r="AT57" i="1"/>
  <c r="AU57" i="1"/>
  <c r="AV57" i="1"/>
  <c r="AW57" i="1"/>
  <c r="AX57" i="1"/>
  <c r="AY57" i="1"/>
  <c r="AZ57" i="1"/>
  <c r="BA57" i="1"/>
  <c r="BB57" i="1"/>
  <c r="BC57" i="1"/>
  <c r="BE57" i="1"/>
  <c r="BF57" i="1"/>
  <c r="BG57" i="1"/>
  <c r="BH57" i="1"/>
  <c r="BI57" i="1"/>
  <c r="BJ57" i="1"/>
  <c r="BK57" i="1"/>
  <c r="BL57" i="1"/>
  <c r="BM57" i="1"/>
  <c r="BN57" i="1"/>
  <c r="BO57" i="1"/>
  <c r="BP57" i="1"/>
  <c r="BQ57" i="1"/>
  <c r="BR57" i="1"/>
  <c r="BS57" i="1"/>
  <c r="BT57" i="1"/>
  <c r="BU57" i="1"/>
  <c r="BV57" i="1"/>
  <c r="BW57" i="1"/>
  <c r="BX57" i="1"/>
  <c r="BY57" i="1"/>
  <c r="BZ57" i="1"/>
  <c r="CA57" i="1"/>
  <c r="CB57" i="1"/>
  <c r="CC57" i="1"/>
  <c r="CD57" i="1"/>
  <c r="CE57" i="1"/>
  <c r="CF57" i="1"/>
  <c r="CG57" i="1"/>
  <c r="CH57" i="1"/>
  <c r="CI57" i="1"/>
  <c r="CJ57" i="1"/>
  <c r="CK57" i="1"/>
  <c r="CL57" i="1"/>
  <c r="CM57" i="1"/>
  <c r="CN57" i="1"/>
  <c r="CO57" i="1"/>
  <c r="CP57" i="1"/>
  <c r="CQ57" i="1"/>
  <c r="V42" i="1"/>
  <c r="W42" i="1"/>
  <c r="X42" i="1"/>
  <c r="Y42" i="1"/>
  <c r="Z42" i="1"/>
  <c r="AA42" i="1"/>
  <c r="AB42" i="1"/>
  <c r="AC42" i="1"/>
  <c r="AD42" i="1"/>
  <c r="AE42" i="1"/>
  <c r="AF42" i="1"/>
  <c r="AG42" i="1"/>
  <c r="V43" i="1"/>
  <c r="W43" i="1"/>
  <c r="X43" i="1"/>
  <c r="Y43" i="1"/>
  <c r="Z43" i="1"/>
  <c r="AA43" i="1"/>
  <c r="AB43" i="1"/>
  <c r="AC43" i="1"/>
  <c r="AD43" i="1"/>
  <c r="AE43" i="1"/>
  <c r="AF43" i="1"/>
  <c r="AG43" i="1"/>
  <c r="V57" i="1"/>
  <c r="W57" i="1"/>
  <c r="X57" i="1"/>
  <c r="Y57" i="1"/>
  <c r="Z57" i="1"/>
  <c r="AA57" i="1"/>
  <c r="AB57" i="1"/>
  <c r="AC57" i="1"/>
  <c r="AD57" i="1"/>
  <c r="AE57" i="1"/>
  <c r="AF57" i="1"/>
  <c r="AG57" i="1"/>
  <c r="H42" i="1"/>
  <c r="I42" i="1"/>
  <c r="J42" i="1"/>
  <c r="K42" i="1"/>
  <c r="L42" i="1"/>
  <c r="M42" i="1"/>
  <c r="N42" i="1"/>
  <c r="O42" i="1"/>
  <c r="P42" i="1"/>
  <c r="Q42" i="1"/>
  <c r="R42" i="1"/>
  <c r="S42" i="1"/>
  <c r="H43" i="1"/>
  <c r="I43" i="1"/>
  <c r="J43" i="1"/>
  <c r="K43" i="1"/>
  <c r="L43" i="1"/>
  <c r="M43" i="1"/>
  <c r="N43" i="1"/>
  <c r="O43" i="1"/>
  <c r="P43" i="1"/>
  <c r="Q43" i="1"/>
  <c r="R43" i="1"/>
  <c r="S43" i="1"/>
  <c r="E42" i="1"/>
  <c r="E43" i="1"/>
  <c r="E57" i="1"/>
  <c r="D42" i="1"/>
  <c r="D43" i="1"/>
  <c r="D57" i="1"/>
  <c r="I79" i="1"/>
  <c r="J79" i="1"/>
  <c r="K79" i="1"/>
  <c r="L79" i="1"/>
  <c r="M79" i="1"/>
  <c r="N79" i="1"/>
  <c r="O79" i="1"/>
  <c r="P79" i="1"/>
  <c r="Q79" i="1"/>
  <c r="R79" i="1"/>
  <c r="S79" i="1"/>
  <c r="I80" i="1"/>
  <c r="J80" i="1"/>
  <c r="K80" i="1"/>
  <c r="L80" i="1"/>
  <c r="M80" i="1"/>
  <c r="N80" i="1"/>
  <c r="O80" i="1"/>
  <c r="P80" i="1"/>
  <c r="Q80" i="1"/>
  <c r="R80" i="1"/>
  <c r="S80" i="1"/>
  <c r="I81" i="1"/>
  <c r="J81" i="1"/>
  <c r="K81" i="1"/>
  <c r="L81" i="1"/>
  <c r="M81" i="1"/>
  <c r="N81" i="1"/>
  <c r="O81" i="1"/>
  <c r="P81" i="1"/>
  <c r="Q81" i="1"/>
  <c r="R81" i="1"/>
  <c r="S81" i="1"/>
  <c r="I82" i="1"/>
  <c r="J82" i="1"/>
  <c r="K82" i="1"/>
  <c r="L82" i="1"/>
  <c r="M82" i="1"/>
  <c r="N82" i="1"/>
  <c r="O82" i="1"/>
  <c r="P82" i="1"/>
  <c r="Q82" i="1"/>
  <c r="R82" i="1"/>
  <c r="S82" i="1"/>
  <c r="I83" i="1"/>
  <c r="J83" i="1"/>
  <c r="K83" i="1"/>
  <c r="L83" i="1"/>
  <c r="M83" i="1"/>
  <c r="N83" i="1"/>
  <c r="O83" i="1"/>
  <c r="P83" i="1"/>
  <c r="Q83" i="1"/>
  <c r="R83" i="1"/>
  <c r="S83" i="1"/>
  <c r="I84" i="1"/>
  <c r="J84" i="1"/>
  <c r="K84" i="1"/>
  <c r="L84" i="1"/>
  <c r="M84" i="1"/>
  <c r="N84" i="1"/>
  <c r="O84" i="1"/>
  <c r="P84" i="1"/>
  <c r="Q84" i="1"/>
  <c r="R84" i="1"/>
  <c r="S84" i="1"/>
  <c r="H80" i="1"/>
  <c r="H81" i="1"/>
  <c r="H82" i="1"/>
  <c r="H83" i="1"/>
  <c r="H84" i="1"/>
  <c r="H79" i="1"/>
  <c r="I61" i="1"/>
  <c r="J61" i="1"/>
  <c r="K61" i="1"/>
  <c r="L61" i="1"/>
  <c r="M61" i="1"/>
  <c r="N61" i="1"/>
  <c r="O61" i="1"/>
  <c r="P61" i="1"/>
  <c r="Q61" i="1"/>
  <c r="R61" i="1"/>
  <c r="S61" i="1"/>
  <c r="I62" i="1"/>
  <c r="J62" i="1"/>
  <c r="K62" i="1"/>
  <c r="L62" i="1"/>
  <c r="M62" i="1"/>
  <c r="N62" i="1"/>
  <c r="O62" i="1"/>
  <c r="P62" i="1"/>
  <c r="Q62" i="1"/>
  <c r="R62" i="1"/>
  <c r="S62" i="1"/>
  <c r="I63" i="1"/>
  <c r="J63" i="1"/>
  <c r="K63" i="1"/>
  <c r="L63" i="1"/>
  <c r="M63" i="1"/>
  <c r="N63" i="1"/>
  <c r="O63" i="1"/>
  <c r="P63" i="1"/>
  <c r="Q63" i="1"/>
  <c r="R63" i="1"/>
  <c r="S63" i="1"/>
  <c r="I64" i="1"/>
  <c r="J64" i="1"/>
  <c r="K64" i="1"/>
  <c r="L64" i="1"/>
  <c r="M64" i="1"/>
  <c r="N64" i="1"/>
  <c r="O64" i="1"/>
  <c r="P64" i="1"/>
  <c r="Q64" i="1"/>
  <c r="R64" i="1"/>
  <c r="S64" i="1"/>
  <c r="I65" i="1"/>
  <c r="J65" i="1"/>
  <c r="K65" i="1"/>
  <c r="L65" i="1"/>
  <c r="M65" i="1"/>
  <c r="N65" i="1"/>
  <c r="O65" i="1"/>
  <c r="P65" i="1"/>
  <c r="Q65" i="1"/>
  <c r="R65" i="1"/>
  <c r="S65" i="1"/>
  <c r="I66" i="1"/>
  <c r="J66" i="1"/>
  <c r="K66" i="1"/>
  <c r="L66" i="1"/>
  <c r="M66" i="1"/>
  <c r="N66" i="1"/>
  <c r="O66" i="1"/>
  <c r="P66" i="1"/>
  <c r="Q66" i="1"/>
  <c r="R66" i="1"/>
  <c r="S66" i="1"/>
  <c r="I67" i="1"/>
  <c r="J67" i="1"/>
  <c r="K67" i="1"/>
  <c r="L67" i="1"/>
  <c r="M67" i="1"/>
  <c r="N67" i="1"/>
  <c r="O67" i="1"/>
  <c r="P67" i="1"/>
  <c r="Q67" i="1"/>
  <c r="R67" i="1"/>
  <c r="S67" i="1"/>
  <c r="I68" i="1"/>
  <c r="J68" i="1"/>
  <c r="K68" i="1"/>
  <c r="L68" i="1"/>
  <c r="M68" i="1"/>
  <c r="N68" i="1"/>
  <c r="O68" i="1"/>
  <c r="P68" i="1"/>
  <c r="Q68" i="1"/>
  <c r="R68" i="1"/>
  <c r="S68" i="1"/>
  <c r="H62" i="1"/>
  <c r="H63" i="1"/>
  <c r="H64" i="1"/>
  <c r="H65" i="1"/>
  <c r="H66" i="1"/>
  <c r="H67" i="1"/>
  <c r="H68" i="1"/>
  <c r="I15" i="1"/>
  <c r="J15" i="1"/>
  <c r="K15" i="1"/>
  <c r="L15" i="1"/>
  <c r="M15" i="1"/>
  <c r="N15" i="1"/>
  <c r="O15" i="1"/>
  <c r="P15" i="1"/>
  <c r="Q15" i="1"/>
  <c r="R15" i="1"/>
  <c r="S15" i="1"/>
  <c r="I16" i="1"/>
  <c r="J16" i="1"/>
  <c r="K16" i="1"/>
  <c r="L16" i="1"/>
  <c r="M16" i="1"/>
  <c r="N16" i="1"/>
  <c r="O16" i="1"/>
  <c r="P16" i="1"/>
  <c r="Q16" i="1"/>
  <c r="R16" i="1"/>
  <c r="S16" i="1"/>
  <c r="I17" i="1"/>
  <c r="J17" i="1"/>
  <c r="K17" i="1"/>
  <c r="L17" i="1"/>
  <c r="M17" i="1"/>
  <c r="N17" i="1"/>
  <c r="O17" i="1"/>
  <c r="P17" i="1"/>
  <c r="Q17" i="1"/>
  <c r="R17" i="1"/>
  <c r="S17" i="1"/>
  <c r="I18" i="1"/>
  <c r="J18" i="1"/>
  <c r="K18" i="1"/>
  <c r="L18" i="1"/>
  <c r="M18" i="1"/>
  <c r="N18" i="1"/>
  <c r="O18" i="1"/>
  <c r="P18" i="1"/>
  <c r="Q18" i="1"/>
  <c r="R18" i="1"/>
  <c r="S18" i="1"/>
  <c r="I19" i="1"/>
  <c r="J19" i="1"/>
  <c r="K19" i="1"/>
  <c r="L19" i="1"/>
  <c r="M19" i="1"/>
  <c r="N19" i="1"/>
  <c r="O19" i="1"/>
  <c r="P19" i="1"/>
  <c r="Q19" i="1"/>
  <c r="R19" i="1"/>
  <c r="S19" i="1"/>
  <c r="I20" i="1"/>
  <c r="J20" i="1"/>
  <c r="K20" i="1"/>
  <c r="L20" i="1"/>
  <c r="M20" i="1"/>
  <c r="N20" i="1"/>
  <c r="O20" i="1"/>
  <c r="P20" i="1"/>
  <c r="Q20" i="1"/>
  <c r="R20" i="1"/>
  <c r="S20" i="1"/>
  <c r="I21" i="1"/>
  <c r="J21" i="1"/>
  <c r="K21" i="1"/>
  <c r="L21" i="1"/>
  <c r="M21" i="1"/>
  <c r="N21" i="1"/>
  <c r="O21" i="1"/>
  <c r="P21" i="1"/>
  <c r="Q21" i="1"/>
  <c r="R21" i="1"/>
  <c r="S21" i="1"/>
  <c r="I22" i="1"/>
  <c r="J22" i="1"/>
  <c r="K22" i="1"/>
  <c r="L22" i="1"/>
  <c r="M22" i="1"/>
  <c r="N22" i="1"/>
  <c r="O22" i="1"/>
  <c r="P22" i="1"/>
  <c r="Q22" i="1"/>
  <c r="R22" i="1"/>
  <c r="S22" i="1"/>
  <c r="I23" i="1"/>
  <c r="J23" i="1"/>
  <c r="K23" i="1"/>
  <c r="L23" i="1"/>
  <c r="M23" i="1"/>
  <c r="N23" i="1"/>
  <c r="O23" i="1"/>
  <c r="P23" i="1"/>
  <c r="Q23" i="1"/>
  <c r="R23" i="1"/>
  <c r="S23" i="1"/>
  <c r="I24" i="1"/>
  <c r="J24" i="1"/>
  <c r="K24" i="1"/>
  <c r="L24" i="1"/>
  <c r="M24" i="1"/>
  <c r="N24" i="1"/>
  <c r="O24" i="1"/>
  <c r="P24" i="1"/>
  <c r="Q24" i="1"/>
  <c r="R24" i="1"/>
  <c r="S24" i="1"/>
  <c r="I25" i="1"/>
  <c r="J25" i="1"/>
  <c r="K25" i="1"/>
  <c r="L25" i="1"/>
  <c r="M25" i="1"/>
  <c r="N25" i="1"/>
  <c r="O25" i="1"/>
  <c r="P25" i="1"/>
  <c r="Q25" i="1"/>
  <c r="R25" i="1"/>
  <c r="S25" i="1"/>
  <c r="I26" i="1"/>
  <c r="J26" i="1"/>
  <c r="K26" i="1"/>
  <c r="L26" i="1"/>
  <c r="M26" i="1"/>
  <c r="N26" i="1"/>
  <c r="O26" i="1"/>
  <c r="P26" i="1"/>
  <c r="Q26" i="1"/>
  <c r="R26" i="1"/>
  <c r="S26" i="1"/>
  <c r="I27" i="1"/>
  <c r="J27" i="1"/>
  <c r="K27" i="1"/>
  <c r="L27" i="1"/>
  <c r="M27" i="1"/>
  <c r="N27" i="1"/>
  <c r="O27" i="1"/>
  <c r="P27" i="1"/>
  <c r="Q27" i="1"/>
  <c r="R27" i="1"/>
  <c r="S27" i="1"/>
  <c r="I28" i="1"/>
  <c r="J28" i="1"/>
  <c r="K28" i="1"/>
  <c r="L28" i="1"/>
  <c r="M28" i="1"/>
  <c r="N28" i="1"/>
  <c r="O28" i="1"/>
  <c r="P28" i="1"/>
  <c r="Q28" i="1"/>
  <c r="R28" i="1"/>
  <c r="S28" i="1"/>
  <c r="I29" i="1"/>
  <c r="J29" i="1"/>
  <c r="K29" i="1"/>
  <c r="L29" i="1"/>
  <c r="M29" i="1"/>
  <c r="N29" i="1"/>
  <c r="O29" i="1"/>
  <c r="P29" i="1"/>
  <c r="Q29" i="1"/>
  <c r="R29" i="1"/>
  <c r="S29" i="1"/>
  <c r="I30" i="1"/>
  <c r="J30" i="1"/>
  <c r="K30" i="1"/>
  <c r="L30" i="1"/>
  <c r="M30" i="1"/>
  <c r="N30" i="1"/>
  <c r="O30" i="1"/>
  <c r="P30" i="1"/>
  <c r="Q30" i="1"/>
  <c r="R30" i="1"/>
  <c r="S30" i="1"/>
  <c r="I31" i="1"/>
  <c r="J31" i="1"/>
  <c r="K31" i="1"/>
  <c r="L31" i="1"/>
  <c r="M31" i="1"/>
  <c r="N31" i="1"/>
  <c r="O31" i="1"/>
  <c r="P31" i="1"/>
  <c r="Q31" i="1"/>
  <c r="R31" i="1"/>
  <c r="S31" i="1"/>
  <c r="I32" i="1"/>
  <c r="J32" i="1"/>
  <c r="K32" i="1"/>
  <c r="L32" i="1"/>
  <c r="M32" i="1"/>
  <c r="N32" i="1"/>
  <c r="O32" i="1"/>
  <c r="P32" i="1"/>
  <c r="Q32" i="1"/>
  <c r="R32" i="1"/>
  <c r="S32" i="1"/>
  <c r="I34" i="1"/>
  <c r="J34" i="1"/>
  <c r="K34" i="1"/>
  <c r="L34" i="1"/>
  <c r="M34" i="1"/>
  <c r="N34" i="1"/>
  <c r="O34" i="1"/>
  <c r="P34" i="1"/>
  <c r="Q34" i="1"/>
  <c r="R34" i="1"/>
  <c r="S34" i="1"/>
  <c r="I35" i="1"/>
  <c r="J35" i="1"/>
  <c r="K35" i="1"/>
  <c r="L35" i="1"/>
  <c r="M35" i="1"/>
  <c r="N35" i="1"/>
  <c r="O35" i="1"/>
  <c r="P35" i="1"/>
  <c r="Q35" i="1"/>
  <c r="R35" i="1"/>
  <c r="S35" i="1"/>
  <c r="I36" i="1"/>
  <c r="J36" i="1"/>
  <c r="K36" i="1"/>
  <c r="L36" i="1"/>
  <c r="M36" i="1"/>
  <c r="N36" i="1"/>
  <c r="O36" i="1"/>
  <c r="P36" i="1"/>
  <c r="Q36" i="1"/>
  <c r="R36" i="1"/>
  <c r="S36" i="1"/>
  <c r="I38" i="1"/>
  <c r="J38" i="1"/>
  <c r="K38" i="1"/>
  <c r="L38" i="1"/>
  <c r="M38" i="1"/>
  <c r="N38" i="1"/>
  <c r="O38" i="1"/>
  <c r="P38" i="1"/>
  <c r="Q38" i="1"/>
  <c r="R38" i="1"/>
  <c r="S38" i="1"/>
  <c r="I39" i="1"/>
  <c r="J39" i="1"/>
  <c r="K39" i="1"/>
  <c r="L39" i="1"/>
  <c r="M39" i="1"/>
  <c r="N39" i="1"/>
  <c r="O39" i="1"/>
  <c r="P39" i="1"/>
  <c r="Q39" i="1"/>
  <c r="R39" i="1"/>
  <c r="S39" i="1"/>
  <c r="I40" i="1"/>
  <c r="J40" i="1"/>
  <c r="K40" i="1"/>
  <c r="L40" i="1"/>
  <c r="M40" i="1"/>
  <c r="N40" i="1"/>
  <c r="O40" i="1"/>
  <c r="P40" i="1"/>
  <c r="Q40" i="1"/>
  <c r="R40" i="1"/>
  <c r="S40" i="1"/>
  <c r="I41" i="1"/>
  <c r="J41" i="1"/>
  <c r="K41" i="1"/>
  <c r="L41" i="1"/>
  <c r="M41" i="1"/>
  <c r="N41" i="1"/>
  <c r="O41" i="1"/>
  <c r="P41" i="1"/>
  <c r="Q41" i="1"/>
  <c r="R41" i="1"/>
  <c r="S41" i="1"/>
  <c r="H34" i="1"/>
  <c r="H35" i="1"/>
  <c r="H36" i="1"/>
  <c r="H38" i="1"/>
  <c r="H39" i="1"/>
  <c r="H40" i="1"/>
  <c r="H41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15" i="1"/>
  <c r="I2" i="1"/>
  <c r="J2" i="1"/>
  <c r="K2" i="1"/>
  <c r="L2" i="1"/>
  <c r="M2" i="1"/>
  <c r="N2" i="1"/>
  <c r="O2" i="1"/>
  <c r="P2" i="1"/>
  <c r="Q2" i="1"/>
  <c r="R2" i="1"/>
  <c r="S2" i="1"/>
  <c r="I3" i="1"/>
  <c r="J3" i="1"/>
  <c r="K3" i="1"/>
  <c r="L3" i="1"/>
  <c r="M3" i="1"/>
  <c r="N3" i="1"/>
  <c r="O3" i="1"/>
  <c r="P3" i="1"/>
  <c r="Q3" i="1"/>
  <c r="R3" i="1"/>
  <c r="S3" i="1"/>
  <c r="I4" i="1"/>
  <c r="J4" i="1"/>
  <c r="K4" i="1"/>
  <c r="L4" i="1"/>
  <c r="M4" i="1"/>
  <c r="N4" i="1"/>
  <c r="O4" i="1"/>
  <c r="P4" i="1"/>
  <c r="Q4" i="1"/>
  <c r="R4" i="1"/>
  <c r="S4" i="1"/>
  <c r="I5" i="1"/>
  <c r="J5" i="1"/>
  <c r="K5" i="1"/>
  <c r="L5" i="1"/>
  <c r="M5" i="1"/>
  <c r="N5" i="1"/>
  <c r="O5" i="1"/>
  <c r="P5" i="1"/>
  <c r="Q5" i="1"/>
  <c r="R5" i="1"/>
  <c r="S5" i="1"/>
  <c r="I6" i="1"/>
  <c r="J6" i="1"/>
  <c r="K6" i="1"/>
  <c r="L6" i="1"/>
  <c r="M6" i="1"/>
  <c r="N6" i="1"/>
  <c r="O6" i="1"/>
  <c r="P6" i="1"/>
  <c r="Q6" i="1"/>
  <c r="R6" i="1"/>
  <c r="S6" i="1"/>
  <c r="H3" i="1"/>
  <c r="H4" i="1"/>
  <c r="H5" i="1"/>
  <c r="H6" i="1"/>
  <c r="H2" i="1"/>
  <c r="AL2" i="1"/>
  <c r="AM2" i="1"/>
  <c r="AN2" i="1"/>
  <c r="AO2" i="1"/>
  <c r="AP2" i="1"/>
  <c r="AQ2" i="1"/>
  <c r="AR2" i="1"/>
  <c r="AS2" i="1"/>
  <c r="AT2" i="1"/>
  <c r="AU2" i="1"/>
  <c r="AV2" i="1"/>
  <c r="AW2" i="1"/>
  <c r="AX2" i="1"/>
  <c r="AY2" i="1"/>
  <c r="AZ2" i="1"/>
  <c r="BA2" i="1"/>
  <c r="BB2" i="1"/>
  <c r="BC2" i="1"/>
  <c r="BE2" i="1"/>
  <c r="BF2" i="1"/>
  <c r="BG2" i="1"/>
  <c r="BH2" i="1"/>
  <c r="BI2" i="1"/>
  <c r="BJ2" i="1"/>
  <c r="BK2" i="1"/>
  <c r="BL2" i="1"/>
  <c r="BM2" i="1"/>
  <c r="BN2" i="1"/>
  <c r="BO2" i="1"/>
  <c r="BP2" i="1"/>
  <c r="BQ2" i="1"/>
  <c r="BR2" i="1"/>
  <c r="BS2" i="1"/>
  <c r="BT2" i="1"/>
  <c r="BU2" i="1"/>
  <c r="BV2" i="1"/>
  <c r="BW2" i="1"/>
  <c r="BX2" i="1"/>
  <c r="BY2" i="1"/>
  <c r="BZ2" i="1"/>
  <c r="CA2" i="1"/>
  <c r="CB2" i="1"/>
  <c r="CC2" i="1"/>
  <c r="CD2" i="1"/>
  <c r="CE2" i="1"/>
  <c r="CF2" i="1"/>
  <c r="CG2" i="1"/>
  <c r="CH2" i="1"/>
  <c r="CI2" i="1"/>
  <c r="CJ2" i="1"/>
  <c r="CK2" i="1"/>
  <c r="CL2" i="1"/>
  <c r="CM2" i="1"/>
  <c r="CN2" i="1"/>
  <c r="CO2" i="1"/>
  <c r="CP2" i="1"/>
  <c r="CQ2" i="1"/>
  <c r="AL3" i="1"/>
  <c r="AM3" i="1"/>
  <c r="AN3" i="1"/>
  <c r="AO3" i="1"/>
  <c r="AP3" i="1"/>
  <c r="AQ3" i="1"/>
  <c r="AR3" i="1"/>
  <c r="AS3" i="1"/>
  <c r="AT3" i="1"/>
  <c r="AU3" i="1"/>
  <c r="AV3" i="1"/>
  <c r="AW3" i="1"/>
  <c r="AX3" i="1"/>
  <c r="AY3" i="1"/>
  <c r="AZ3" i="1"/>
  <c r="BA3" i="1"/>
  <c r="BB3" i="1"/>
  <c r="BC3" i="1"/>
  <c r="BE3" i="1"/>
  <c r="BF3" i="1"/>
  <c r="BG3" i="1"/>
  <c r="BH3" i="1"/>
  <c r="BI3" i="1"/>
  <c r="BJ3" i="1"/>
  <c r="BK3" i="1"/>
  <c r="BL3" i="1"/>
  <c r="BM3" i="1"/>
  <c r="BN3" i="1"/>
  <c r="BO3" i="1"/>
  <c r="BP3" i="1"/>
  <c r="BQ3" i="1"/>
  <c r="BR3" i="1"/>
  <c r="BS3" i="1"/>
  <c r="BT3" i="1"/>
  <c r="BU3" i="1"/>
  <c r="BV3" i="1"/>
  <c r="BW3" i="1"/>
  <c r="BX3" i="1"/>
  <c r="BY3" i="1"/>
  <c r="BZ3" i="1"/>
  <c r="CA3" i="1"/>
  <c r="CB3" i="1"/>
  <c r="CC3" i="1"/>
  <c r="CD3" i="1"/>
  <c r="CE3" i="1"/>
  <c r="CF3" i="1"/>
  <c r="CG3" i="1"/>
  <c r="CH3" i="1"/>
  <c r="CI3" i="1"/>
  <c r="CJ3" i="1"/>
  <c r="CK3" i="1"/>
  <c r="CL3" i="1"/>
  <c r="CM3" i="1"/>
  <c r="CN3" i="1"/>
  <c r="CO3" i="1"/>
  <c r="CP3" i="1"/>
  <c r="CQ3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E4" i="1"/>
  <c r="BF4" i="1"/>
  <c r="BG4" i="1"/>
  <c r="BH4" i="1"/>
  <c r="BI4" i="1"/>
  <c r="BJ4" i="1"/>
  <c r="BK4" i="1"/>
  <c r="BL4" i="1"/>
  <c r="BM4" i="1"/>
  <c r="BN4" i="1"/>
  <c r="BO4" i="1"/>
  <c r="BP4" i="1"/>
  <c r="BQ4" i="1"/>
  <c r="BR4" i="1"/>
  <c r="BS4" i="1"/>
  <c r="BT4" i="1"/>
  <c r="BU4" i="1"/>
  <c r="BV4" i="1"/>
  <c r="BW4" i="1"/>
  <c r="BX4" i="1"/>
  <c r="BY4" i="1"/>
  <c r="BZ4" i="1"/>
  <c r="CA4" i="1"/>
  <c r="CB4" i="1"/>
  <c r="CC4" i="1"/>
  <c r="CD4" i="1"/>
  <c r="CE4" i="1"/>
  <c r="CF4" i="1"/>
  <c r="CG4" i="1"/>
  <c r="CH4" i="1"/>
  <c r="CI4" i="1"/>
  <c r="CJ4" i="1"/>
  <c r="CK4" i="1"/>
  <c r="CL4" i="1"/>
  <c r="CM4" i="1"/>
  <c r="CN4" i="1"/>
  <c r="CO4" i="1"/>
  <c r="CP4" i="1"/>
  <c r="CQ4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BA5" i="1"/>
  <c r="BB5" i="1"/>
  <c r="BC5" i="1"/>
  <c r="BE5" i="1"/>
  <c r="BF5" i="1"/>
  <c r="BG5" i="1"/>
  <c r="BH5" i="1"/>
  <c r="BI5" i="1"/>
  <c r="BJ5" i="1"/>
  <c r="BK5" i="1"/>
  <c r="BL5" i="1"/>
  <c r="BM5" i="1"/>
  <c r="BN5" i="1"/>
  <c r="BO5" i="1"/>
  <c r="BP5" i="1"/>
  <c r="BQ5" i="1"/>
  <c r="BR5" i="1"/>
  <c r="BS5" i="1"/>
  <c r="BT5" i="1"/>
  <c r="BU5" i="1"/>
  <c r="BV5" i="1"/>
  <c r="BW5" i="1"/>
  <c r="BX5" i="1"/>
  <c r="BY5" i="1"/>
  <c r="BZ5" i="1"/>
  <c r="CA5" i="1"/>
  <c r="CB5" i="1"/>
  <c r="CC5" i="1"/>
  <c r="CD5" i="1"/>
  <c r="CE5" i="1"/>
  <c r="CF5" i="1"/>
  <c r="CG5" i="1"/>
  <c r="CH5" i="1"/>
  <c r="CI5" i="1"/>
  <c r="CJ5" i="1"/>
  <c r="CK5" i="1"/>
  <c r="CL5" i="1"/>
  <c r="CM5" i="1"/>
  <c r="CN5" i="1"/>
  <c r="CO5" i="1"/>
  <c r="CP5" i="1"/>
  <c r="CQ5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BA6" i="1"/>
  <c r="BB6" i="1"/>
  <c r="BC6" i="1"/>
  <c r="BE6" i="1"/>
  <c r="BF6" i="1"/>
  <c r="BG6" i="1"/>
  <c r="BH6" i="1"/>
  <c r="BI6" i="1"/>
  <c r="BJ6" i="1"/>
  <c r="BK6" i="1"/>
  <c r="BL6" i="1"/>
  <c r="BM6" i="1"/>
  <c r="BN6" i="1"/>
  <c r="BO6" i="1"/>
  <c r="BP6" i="1"/>
  <c r="BQ6" i="1"/>
  <c r="BR6" i="1"/>
  <c r="BS6" i="1"/>
  <c r="BT6" i="1"/>
  <c r="BU6" i="1"/>
  <c r="BV6" i="1"/>
  <c r="BW6" i="1"/>
  <c r="BX6" i="1"/>
  <c r="BY6" i="1"/>
  <c r="BZ6" i="1"/>
  <c r="CA6" i="1"/>
  <c r="CB6" i="1"/>
  <c r="CC6" i="1"/>
  <c r="CD6" i="1"/>
  <c r="CE6" i="1"/>
  <c r="CF6" i="1"/>
  <c r="CG6" i="1"/>
  <c r="CH6" i="1"/>
  <c r="CI6" i="1"/>
  <c r="CJ6" i="1"/>
  <c r="CK6" i="1"/>
  <c r="CL6" i="1"/>
  <c r="CM6" i="1"/>
  <c r="CN6" i="1"/>
  <c r="CO6" i="1"/>
  <c r="CP6" i="1"/>
  <c r="CQ6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BA8" i="1"/>
  <c r="BB8" i="1"/>
  <c r="BC8" i="1"/>
  <c r="BE8" i="1"/>
  <c r="BF8" i="1"/>
  <c r="BG8" i="1"/>
  <c r="BH8" i="1"/>
  <c r="BI8" i="1"/>
  <c r="BJ8" i="1"/>
  <c r="BK8" i="1"/>
  <c r="BL8" i="1"/>
  <c r="BM8" i="1"/>
  <c r="BN8" i="1"/>
  <c r="BO8" i="1"/>
  <c r="BP8" i="1"/>
  <c r="BQ8" i="1"/>
  <c r="BR8" i="1"/>
  <c r="BS8" i="1"/>
  <c r="BT8" i="1"/>
  <c r="BU8" i="1"/>
  <c r="BV8" i="1"/>
  <c r="BW8" i="1"/>
  <c r="BX8" i="1"/>
  <c r="BY8" i="1"/>
  <c r="BZ8" i="1"/>
  <c r="CA8" i="1"/>
  <c r="CB8" i="1"/>
  <c r="CC8" i="1"/>
  <c r="CD8" i="1"/>
  <c r="CE8" i="1"/>
  <c r="CF8" i="1"/>
  <c r="CG8" i="1"/>
  <c r="CH8" i="1"/>
  <c r="CI8" i="1"/>
  <c r="CJ8" i="1"/>
  <c r="CK8" i="1"/>
  <c r="CL8" i="1"/>
  <c r="CM8" i="1"/>
  <c r="CN8" i="1"/>
  <c r="CO8" i="1"/>
  <c r="CP8" i="1"/>
  <c r="CQ8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BB15" i="1"/>
  <c r="BC15" i="1"/>
  <c r="BE15" i="1"/>
  <c r="BF15" i="1"/>
  <c r="BG15" i="1"/>
  <c r="BH15" i="1"/>
  <c r="BI15" i="1"/>
  <c r="BJ15" i="1"/>
  <c r="BK15" i="1"/>
  <c r="BL15" i="1"/>
  <c r="BM15" i="1"/>
  <c r="BN15" i="1"/>
  <c r="BO15" i="1"/>
  <c r="BP15" i="1"/>
  <c r="BQ15" i="1"/>
  <c r="BR15" i="1"/>
  <c r="BS15" i="1"/>
  <c r="BT15" i="1"/>
  <c r="BU15" i="1"/>
  <c r="BV15" i="1"/>
  <c r="BW15" i="1"/>
  <c r="BX15" i="1"/>
  <c r="BY15" i="1"/>
  <c r="BZ15" i="1"/>
  <c r="CA15" i="1"/>
  <c r="CB15" i="1"/>
  <c r="CC15" i="1"/>
  <c r="CD15" i="1"/>
  <c r="CE15" i="1"/>
  <c r="CF15" i="1"/>
  <c r="CG15" i="1"/>
  <c r="CH15" i="1"/>
  <c r="CI15" i="1"/>
  <c r="CJ15" i="1"/>
  <c r="CK15" i="1"/>
  <c r="CL15" i="1"/>
  <c r="CM15" i="1"/>
  <c r="CN15" i="1"/>
  <c r="CO15" i="1"/>
  <c r="CP15" i="1"/>
  <c r="CQ15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E16" i="1"/>
  <c r="BF16" i="1"/>
  <c r="BG16" i="1"/>
  <c r="BH16" i="1"/>
  <c r="BI16" i="1"/>
  <c r="BJ16" i="1"/>
  <c r="BK16" i="1"/>
  <c r="BL16" i="1"/>
  <c r="BM16" i="1"/>
  <c r="BN16" i="1"/>
  <c r="BO16" i="1"/>
  <c r="BP16" i="1"/>
  <c r="BQ16" i="1"/>
  <c r="BR16" i="1"/>
  <c r="BS16" i="1"/>
  <c r="BT16" i="1"/>
  <c r="BU16" i="1"/>
  <c r="BV16" i="1"/>
  <c r="BW16" i="1"/>
  <c r="BX16" i="1"/>
  <c r="BY16" i="1"/>
  <c r="BZ16" i="1"/>
  <c r="CA16" i="1"/>
  <c r="CB16" i="1"/>
  <c r="CC16" i="1"/>
  <c r="CD16" i="1"/>
  <c r="CE16" i="1"/>
  <c r="CF16" i="1"/>
  <c r="CG16" i="1"/>
  <c r="CH16" i="1"/>
  <c r="CI16" i="1"/>
  <c r="CJ16" i="1"/>
  <c r="CK16" i="1"/>
  <c r="CL16" i="1"/>
  <c r="CM16" i="1"/>
  <c r="CN16" i="1"/>
  <c r="CO16" i="1"/>
  <c r="CP16" i="1"/>
  <c r="CQ16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BA17" i="1"/>
  <c r="BB17" i="1"/>
  <c r="BC17" i="1"/>
  <c r="BE17" i="1"/>
  <c r="BF17" i="1"/>
  <c r="BG17" i="1"/>
  <c r="BH17" i="1"/>
  <c r="BI17" i="1"/>
  <c r="BJ17" i="1"/>
  <c r="BK17" i="1"/>
  <c r="BL17" i="1"/>
  <c r="BM17" i="1"/>
  <c r="BN17" i="1"/>
  <c r="BO17" i="1"/>
  <c r="BP17" i="1"/>
  <c r="BQ17" i="1"/>
  <c r="BR17" i="1"/>
  <c r="BS17" i="1"/>
  <c r="BT17" i="1"/>
  <c r="BU17" i="1"/>
  <c r="BV17" i="1"/>
  <c r="BW17" i="1"/>
  <c r="BX17" i="1"/>
  <c r="BY17" i="1"/>
  <c r="BZ17" i="1"/>
  <c r="CA17" i="1"/>
  <c r="CB17" i="1"/>
  <c r="CC17" i="1"/>
  <c r="CD17" i="1"/>
  <c r="CE17" i="1"/>
  <c r="CF17" i="1"/>
  <c r="CG17" i="1"/>
  <c r="CH17" i="1"/>
  <c r="CI17" i="1"/>
  <c r="CJ17" i="1"/>
  <c r="CK17" i="1"/>
  <c r="CL17" i="1"/>
  <c r="CM17" i="1"/>
  <c r="CN17" i="1"/>
  <c r="CO17" i="1"/>
  <c r="CP17" i="1"/>
  <c r="CQ17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BA19" i="1"/>
  <c r="BB19" i="1"/>
  <c r="BC19" i="1"/>
  <c r="BE19" i="1"/>
  <c r="BF19" i="1"/>
  <c r="BG19" i="1"/>
  <c r="BH19" i="1"/>
  <c r="BI19" i="1"/>
  <c r="BJ19" i="1"/>
  <c r="BK19" i="1"/>
  <c r="BL19" i="1"/>
  <c r="BM19" i="1"/>
  <c r="BN19" i="1"/>
  <c r="BO19" i="1"/>
  <c r="BP19" i="1"/>
  <c r="BQ19" i="1"/>
  <c r="BR19" i="1"/>
  <c r="BS19" i="1"/>
  <c r="BT19" i="1"/>
  <c r="BU19" i="1"/>
  <c r="BV19" i="1"/>
  <c r="BW19" i="1"/>
  <c r="BX19" i="1"/>
  <c r="BY19" i="1"/>
  <c r="BZ19" i="1"/>
  <c r="CA19" i="1"/>
  <c r="CB19" i="1"/>
  <c r="CC19" i="1"/>
  <c r="CD19" i="1"/>
  <c r="CE19" i="1"/>
  <c r="CF19" i="1"/>
  <c r="CG19" i="1"/>
  <c r="CH19" i="1"/>
  <c r="CI19" i="1"/>
  <c r="CJ19" i="1"/>
  <c r="CK19" i="1"/>
  <c r="CL19" i="1"/>
  <c r="CM19" i="1"/>
  <c r="CN19" i="1"/>
  <c r="CO19" i="1"/>
  <c r="CP19" i="1"/>
  <c r="CQ19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BA20" i="1"/>
  <c r="BB20" i="1"/>
  <c r="BC20" i="1"/>
  <c r="BE20" i="1"/>
  <c r="BF20" i="1"/>
  <c r="BG20" i="1"/>
  <c r="BH20" i="1"/>
  <c r="BI20" i="1"/>
  <c r="BJ20" i="1"/>
  <c r="BK20" i="1"/>
  <c r="BL20" i="1"/>
  <c r="BM20" i="1"/>
  <c r="BN20" i="1"/>
  <c r="BO20" i="1"/>
  <c r="BP20" i="1"/>
  <c r="BQ20" i="1"/>
  <c r="BR20" i="1"/>
  <c r="BS20" i="1"/>
  <c r="BT20" i="1"/>
  <c r="BU20" i="1"/>
  <c r="BV20" i="1"/>
  <c r="BW20" i="1"/>
  <c r="BX20" i="1"/>
  <c r="BY20" i="1"/>
  <c r="BZ20" i="1"/>
  <c r="CA20" i="1"/>
  <c r="CB20" i="1"/>
  <c r="CC20" i="1"/>
  <c r="CD20" i="1"/>
  <c r="CE20" i="1"/>
  <c r="CF20" i="1"/>
  <c r="CG20" i="1"/>
  <c r="CH20" i="1"/>
  <c r="CI20" i="1"/>
  <c r="CJ20" i="1"/>
  <c r="CK20" i="1"/>
  <c r="CL20" i="1"/>
  <c r="CM20" i="1"/>
  <c r="CN20" i="1"/>
  <c r="CO20" i="1"/>
  <c r="CP20" i="1"/>
  <c r="CQ20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E21" i="1"/>
  <c r="BF21" i="1"/>
  <c r="BG21" i="1"/>
  <c r="BH21" i="1"/>
  <c r="BI21" i="1"/>
  <c r="BJ21" i="1"/>
  <c r="BK21" i="1"/>
  <c r="BL21" i="1"/>
  <c r="BM21" i="1"/>
  <c r="BN21" i="1"/>
  <c r="BO21" i="1"/>
  <c r="BP21" i="1"/>
  <c r="BQ21" i="1"/>
  <c r="BR21" i="1"/>
  <c r="BS21" i="1"/>
  <c r="BT21" i="1"/>
  <c r="BU21" i="1"/>
  <c r="BV21" i="1"/>
  <c r="BW21" i="1"/>
  <c r="BX21" i="1"/>
  <c r="BY21" i="1"/>
  <c r="BZ21" i="1"/>
  <c r="CA21" i="1"/>
  <c r="CB21" i="1"/>
  <c r="CC21" i="1"/>
  <c r="CD21" i="1"/>
  <c r="CE21" i="1"/>
  <c r="CF21" i="1"/>
  <c r="CG21" i="1"/>
  <c r="CH21" i="1"/>
  <c r="CI21" i="1"/>
  <c r="CJ21" i="1"/>
  <c r="CK21" i="1"/>
  <c r="CL21" i="1"/>
  <c r="CM21" i="1"/>
  <c r="CN21" i="1"/>
  <c r="CO21" i="1"/>
  <c r="CP21" i="1"/>
  <c r="CQ21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BA22" i="1"/>
  <c r="BB22" i="1"/>
  <c r="BC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AL23" i="1"/>
  <c r="AM23" i="1"/>
  <c r="AN23" i="1"/>
  <c r="AO23" i="1"/>
  <c r="AP23" i="1"/>
  <c r="AQ23" i="1"/>
  <c r="AR23" i="1"/>
  <c r="AS23" i="1"/>
  <c r="AT23" i="1"/>
  <c r="AU23" i="1"/>
  <c r="AV23" i="1"/>
  <c r="AW23" i="1"/>
  <c r="AX23" i="1"/>
  <c r="AY23" i="1"/>
  <c r="AZ23" i="1"/>
  <c r="BA23" i="1"/>
  <c r="BB23" i="1"/>
  <c r="BC23" i="1"/>
  <c r="BE23" i="1"/>
  <c r="BF23" i="1"/>
  <c r="BG23" i="1"/>
  <c r="BH23" i="1"/>
  <c r="BI23" i="1"/>
  <c r="BJ23" i="1"/>
  <c r="BK23" i="1"/>
  <c r="BL23" i="1"/>
  <c r="BM23" i="1"/>
  <c r="BN23" i="1"/>
  <c r="BO23" i="1"/>
  <c r="BP23" i="1"/>
  <c r="BQ23" i="1"/>
  <c r="BR23" i="1"/>
  <c r="BS23" i="1"/>
  <c r="BT23" i="1"/>
  <c r="BU23" i="1"/>
  <c r="BV23" i="1"/>
  <c r="BW23" i="1"/>
  <c r="BX23" i="1"/>
  <c r="BY23" i="1"/>
  <c r="BZ23" i="1"/>
  <c r="CA23" i="1"/>
  <c r="CB23" i="1"/>
  <c r="CC23" i="1"/>
  <c r="CD23" i="1"/>
  <c r="CE23" i="1"/>
  <c r="CF23" i="1"/>
  <c r="CG23" i="1"/>
  <c r="CH23" i="1"/>
  <c r="CI23" i="1"/>
  <c r="CJ23" i="1"/>
  <c r="CK23" i="1"/>
  <c r="CL23" i="1"/>
  <c r="CM23" i="1"/>
  <c r="CN23" i="1"/>
  <c r="CO23" i="1"/>
  <c r="CP23" i="1"/>
  <c r="CQ23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BA24" i="1"/>
  <c r="BB24" i="1"/>
  <c r="BC24" i="1"/>
  <c r="BE24" i="1"/>
  <c r="BF24" i="1"/>
  <c r="BG24" i="1"/>
  <c r="BH24" i="1"/>
  <c r="BI24" i="1"/>
  <c r="BJ24" i="1"/>
  <c r="BK24" i="1"/>
  <c r="BL24" i="1"/>
  <c r="BM24" i="1"/>
  <c r="BN24" i="1"/>
  <c r="BO24" i="1"/>
  <c r="BP24" i="1"/>
  <c r="BQ24" i="1"/>
  <c r="BR24" i="1"/>
  <c r="BS24" i="1"/>
  <c r="BT24" i="1"/>
  <c r="BU24" i="1"/>
  <c r="BV24" i="1"/>
  <c r="BW24" i="1"/>
  <c r="BX24" i="1"/>
  <c r="BY24" i="1"/>
  <c r="BZ24" i="1"/>
  <c r="CA24" i="1"/>
  <c r="CB24" i="1"/>
  <c r="CC24" i="1"/>
  <c r="CD24" i="1"/>
  <c r="CE24" i="1"/>
  <c r="CF24" i="1"/>
  <c r="CG24" i="1"/>
  <c r="CH24" i="1"/>
  <c r="CI24" i="1"/>
  <c r="CJ24" i="1"/>
  <c r="CK24" i="1"/>
  <c r="CL24" i="1"/>
  <c r="CM24" i="1"/>
  <c r="CN24" i="1"/>
  <c r="CO24" i="1"/>
  <c r="CP24" i="1"/>
  <c r="CQ24" i="1"/>
  <c r="AL25" i="1"/>
  <c r="AM25" i="1"/>
  <c r="AN25" i="1"/>
  <c r="AO25" i="1"/>
  <c r="AP25" i="1"/>
  <c r="AQ25" i="1"/>
  <c r="AR25" i="1"/>
  <c r="AS25" i="1"/>
  <c r="AT25" i="1"/>
  <c r="AU25" i="1"/>
  <c r="AV25" i="1"/>
  <c r="AW25" i="1"/>
  <c r="AX25" i="1"/>
  <c r="AY25" i="1"/>
  <c r="AZ25" i="1"/>
  <c r="BA25" i="1"/>
  <c r="BB25" i="1"/>
  <c r="BC25" i="1"/>
  <c r="BE25" i="1"/>
  <c r="BF25" i="1"/>
  <c r="BG25" i="1"/>
  <c r="BH25" i="1"/>
  <c r="BI25" i="1"/>
  <c r="BJ25" i="1"/>
  <c r="BK25" i="1"/>
  <c r="BL25" i="1"/>
  <c r="BM25" i="1"/>
  <c r="BN25" i="1"/>
  <c r="BO25" i="1"/>
  <c r="BP25" i="1"/>
  <c r="BQ25" i="1"/>
  <c r="BR25" i="1"/>
  <c r="BS25" i="1"/>
  <c r="BT25" i="1"/>
  <c r="BU25" i="1"/>
  <c r="BV25" i="1"/>
  <c r="BW25" i="1"/>
  <c r="BX25" i="1"/>
  <c r="BY25" i="1"/>
  <c r="BZ25" i="1"/>
  <c r="CA25" i="1"/>
  <c r="CB25" i="1"/>
  <c r="CC25" i="1"/>
  <c r="CD25" i="1"/>
  <c r="CE25" i="1"/>
  <c r="CF25" i="1"/>
  <c r="CG25" i="1"/>
  <c r="CH25" i="1"/>
  <c r="CI25" i="1"/>
  <c r="CJ25" i="1"/>
  <c r="CK25" i="1"/>
  <c r="CL25" i="1"/>
  <c r="CM25" i="1"/>
  <c r="CN25" i="1"/>
  <c r="CO25" i="1"/>
  <c r="CP25" i="1"/>
  <c r="CQ25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BB26" i="1"/>
  <c r="BC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BX26" i="1"/>
  <c r="BY26" i="1"/>
  <c r="BZ26" i="1"/>
  <c r="CA26" i="1"/>
  <c r="CB26" i="1"/>
  <c r="CC26" i="1"/>
  <c r="CD26" i="1"/>
  <c r="CE26" i="1"/>
  <c r="CF26" i="1"/>
  <c r="CG26" i="1"/>
  <c r="CH26" i="1"/>
  <c r="CI26" i="1"/>
  <c r="CJ26" i="1"/>
  <c r="CK26" i="1"/>
  <c r="CL26" i="1"/>
  <c r="CM26" i="1"/>
  <c r="CN26" i="1"/>
  <c r="CO26" i="1"/>
  <c r="CP26" i="1"/>
  <c r="CQ26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E27" i="1"/>
  <c r="BF27" i="1"/>
  <c r="BG27" i="1"/>
  <c r="BH27" i="1"/>
  <c r="BI27" i="1"/>
  <c r="BJ27" i="1"/>
  <c r="BK27" i="1"/>
  <c r="BL27" i="1"/>
  <c r="BM27" i="1"/>
  <c r="BN27" i="1"/>
  <c r="BO27" i="1"/>
  <c r="BP27" i="1"/>
  <c r="BQ27" i="1"/>
  <c r="BR27" i="1"/>
  <c r="BS27" i="1"/>
  <c r="BT27" i="1"/>
  <c r="BU27" i="1"/>
  <c r="BV27" i="1"/>
  <c r="BW27" i="1"/>
  <c r="BX27" i="1"/>
  <c r="BY27" i="1"/>
  <c r="BZ27" i="1"/>
  <c r="CA27" i="1"/>
  <c r="CB27" i="1"/>
  <c r="CC27" i="1"/>
  <c r="CD27" i="1"/>
  <c r="CE27" i="1"/>
  <c r="CF27" i="1"/>
  <c r="CG27" i="1"/>
  <c r="CH27" i="1"/>
  <c r="CI27" i="1"/>
  <c r="CJ27" i="1"/>
  <c r="CK27" i="1"/>
  <c r="CL27" i="1"/>
  <c r="CM27" i="1"/>
  <c r="CN27" i="1"/>
  <c r="CO27" i="1"/>
  <c r="CP27" i="1"/>
  <c r="CQ27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E28" i="1"/>
  <c r="BF28" i="1"/>
  <c r="BG28" i="1"/>
  <c r="BH28" i="1"/>
  <c r="BI28" i="1"/>
  <c r="BJ28" i="1"/>
  <c r="BK28" i="1"/>
  <c r="BL28" i="1"/>
  <c r="BM28" i="1"/>
  <c r="BN28" i="1"/>
  <c r="BO28" i="1"/>
  <c r="BP28" i="1"/>
  <c r="BQ28" i="1"/>
  <c r="BR28" i="1"/>
  <c r="BS28" i="1"/>
  <c r="BT28" i="1"/>
  <c r="BU28" i="1"/>
  <c r="BV28" i="1"/>
  <c r="BW28" i="1"/>
  <c r="BX28" i="1"/>
  <c r="BY28" i="1"/>
  <c r="BZ28" i="1"/>
  <c r="CA28" i="1"/>
  <c r="CB28" i="1"/>
  <c r="CC28" i="1"/>
  <c r="CD28" i="1"/>
  <c r="CE28" i="1"/>
  <c r="CF28" i="1"/>
  <c r="CG28" i="1"/>
  <c r="CH28" i="1"/>
  <c r="CI28" i="1"/>
  <c r="CJ28" i="1"/>
  <c r="CK28" i="1"/>
  <c r="CL28" i="1"/>
  <c r="CM28" i="1"/>
  <c r="CN28" i="1"/>
  <c r="CO28" i="1"/>
  <c r="CP28" i="1"/>
  <c r="CQ28" i="1"/>
  <c r="AL29" i="1"/>
  <c r="AM29" i="1"/>
  <c r="AN29" i="1"/>
  <c r="AO29" i="1"/>
  <c r="AP29" i="1"/>
  <c r="AQ29" i="1"/>
  <c r="AR29" i="1"/>
  <c r="AS29" i="1"/>
  <c r="AT29" i="1"/>
  <c r="AU29" i="1"/>
  <c r="AV29" i="1"/>
  <c r="AW29" i="1"/>
  <c r="AX29" i="1"/>
  <c r="AY29" i="1"/>
  <c r="AZ29" i="1"/>
  <c r="BA29" i="1"/>
  <c r="BB29" i="1"/>
  <c r="BC29" i="1"/>
  <c r="BE29" i="1"/>
  <c r="BF29" i="1"/>
  <c r="BG29" i="1"/>
  <c r="BH29" i="1"/>
  <c r="BI29" i="1"/>
  <c r="BJ29" i="1"/>
  <c r="BK29" i="1"/>
  <c r="BL29" i="1"/>
  <c r="BM29" i="1"/>
  <c r="BN29" i="1"/>
  <c r="BO29" i="1"/>
  <c r="BP29" i="1"/>
  <c r="BQ29" i="1"/>
  <c r="BR29" i="1"/>
  <c r="BS29" i="1"/>
  <c r="BT29" i="1"/>
  <c r="BU29" i="1"/>
  <c r="BV29" i="1"/>
  <c r="BW29" i="1"/>
  <c r="BX29" i="1"/>
  <c r="BY29" i="1"/>
  <c r="BZ29" i="1"/>
  <c r="CA29" i="1"/>
  <c r="CB29" i="1"/>
  <c r="CC29" i="1"/>
  <c r="CD29" i="1"/>
  <c r="CE29" i="1"/>
  <c r="CF29" i="1"/>
  <c r="CG29" i="1"/>
  <c r="CH29" i="1"/>
  <c r="CI29" i="1"/>
  <c r="CJ29" i="1"/>
  <c r="CK29" i="1"/>
  <c r="CL29" i="1"/>
  <c r="CM29" i="1"/>
  <c r="CN29" i="1"/>
  <c r="CO29" i="1"/>
  <c r="CP29" i="1"/>
  <c r="CQ29" i="1"/>
  <c r="AL30" i="1"/>
  <c r="AM30" i="1"/>
  <c r="AN30" i="1"/>
  <c r="AO30" i="1"/>
  <c r="AP30" i="1"/>
  <c r="AQ30" i="1"/>
  <c r="AR30" i="1"/>
  <c r="AS30" i="1"/>
  <c r="AT30" i="1"/>
  <c r="AU30" i="1"/>
  <c r="AV30" i="1"/>
  <c r="AW30" i="1"/>
  <c r="AX30" i="1"/>
  <c r="AY30" i="1"/>
  <c r="AZ30" i="1"/>
  <c r="BA30" i="1"/>
  <c r="BB30" i="1"/>
  <c r="BC30" i="1"/>
  <c r="BE30" i="1"/>
  <c r="BF30" i="1"/>
  <c r="BG30" i="1"/>
  <c r="BH30" i="1"/>
  <c r="BI30" i="1"/>
  <c r="BJ30" i="1"/>
  <c r="BK30" i="1"/>
  <c r="BL30" i="1"/>
  <c r="BM30" i="1"/>
  <c r="BN30" i="1"/>
  <c r="BO30" i="1"/>
  <c r="BP30" i="1"/>
  <c r="BQ30" i="1"/>
  <c r="BR30" i="1"/>
  <c r="BS30" i="1"/>
  <c r="BT30" i="1"/>
  <c r="BU30" i="1"/>
  <c r="BV30" i="1"/>
  <c r="BW30" i="1"/>
  <c r="BX30" i="1"/>
  <c r="BY30" i="1"/>
  <c r="BZ30" i="1"/>
  <c r="CA30" i="1"/>
  <c r="CB30" i="1"/>
  <c r="CC30" i="1"/>
  <c r="CD30" i="1"/>
  <c r="CE30" i="1"/>
  <c r="CF30" i="1"/>
  <c r="CG30" i="1"/>
  <c r="CH30" i="1"/>
  <c r="CI30" i="1"/>
  <c r="CJ30" i="1"/>
  <c r="CK30" i="1"/>
  <c r="CL30" i="1"/>
  <c r="CM30" i="1"/>
  <c r="CN30" i="1"/>
  <c r="CO30" i="1"/>
  <c r="CP30" i="1"/>
  <c r="CQ30" i="1"/>
  <c r="AL31" i="1"/>
  <c r="AM31" i="1"/>
  <c r="AN31" i="1"/>
  <c r="AO31" i="1"/>
  <c r="AP31" i="1"/>
  <c r="AQ31" i="1"/>
  <c r="AR31" i="1"/>
  <c r="AS31" i="1"/>
  <c r="AT31" i="1"/>
  <c r="AU31" i="1"/>
  <c r="AV31" i="1"/>
  <c r="AW31" i="1"/>
  <c r="AX31" i="1"/>
  <c r="AY31" i="1"/>
  <c r="AZ31" i="1"/>
  <c r="BA31" i="1"/>
  <c r="BB31" i="1"/>
  <c r="BC31" i="1"/>
  <c r="BE31" i="1"/>
  <c r="BF31" i="1"/>
  <c r="BG31" i="1"/>
  <c r="BH31" i="1"/>
  <c r="BI31" i="1"/>
  <c r="BJ31" i="1"/>
  <c r="BK31" i="1"/>
  <c r="BL31" i="1"/>
  <c r="BM31" i="1"/>
  <c r="BN31" i="1"/>
  <c r="BO31" i="1"/>
  <c r="BP31" i="1"/>
  <c r="BQ31" i="1"/>
  <c r="BR31" i="1"/>
  <c r="BS31" i="1"/>
  <c r="BT31" i="1"/>
  <c r="BU31" i="1"/>
  <c r="BV31" i="1"/>
  <c r="BW31" i="1"/>
  <c r="BX31" i="1"/>
  <c r="BY31" i="1"/>
  <c r="BZ31" i="1"/>
  <c r="CA31" i="1"/>
  <c r="CB31" i="1"/>
  <c r="CC31" i="1"/>
  <c r="CD31" i="1"/>
  <c r="CE31" i="1"/>
  <c r="CF31" i="1"/>
  <c r="CG31" i="1"/>
  <c r="CH31" i="1"/>
  <c r="CI31" i="1"/>
  <c r="CJ31" i="1"/>
  <c r="CK31" i="1"/>
  <c r="CL31" i="1"/>
  <c r="CM31" i="1"/>
  <c r="CN31" i="1"/>
  <c r="CO31" i="1"/>
  <c r="CP31" i="1"/>
  <c r="CQ31" i="1"/>
  <c r="AL32" i="1"/>
  <c r="AM32" i="1"/>
  <c r="AN32" i="1"/>
  <c r="AO32" i="1"/>
  <c r="AP32" i="1"/>
  <c r="AQ32" i="1"/>
  <c r="AR32" i="1"/>
  <c r="AS32" i="1"/>
  <c r="AT32" i="1"/>
  <c r="AU32" i="1"/>
  <c r="AV32" i="1"/>
  <c r="AW32" i="1"/>
  <c r="AX32" i="1"/>
  <c r="AY32" i="1"/>
  <c r="AZ32" i="1"/>
  <c r="BA32" i="1"/>
  <c r="BB32" i="1"/>
  <c r="BC32" i="1"/>
  <c r="BE32" i="1"/>
  <c r="BF32" i="1"/>
  <c r="BG32" i="1"/>
  <c r="BH32" i="1"/>
  <c r="BI32" i="1"/>
  <c r="BJ32" i="1"/>
  <c r="BK32" i="1"/>
  <c r="BL32" i="1"/>
  <c r="BM32" i="1"/>
  <c r="BN32" i="1"/>
  <c r="BO32" i="1"/>
  <c r="BP32" i="1"/>
  <c r="BQ32" i="1"/>
  <c r="BR32" i="1"/>
  <c r="BS32" i="1"/>
  <c r="BT32" i="1"/>
  <c r="BU32" i="1"/>
  <c r="BV32" i="1"/>
  <c r="BW32" i="1"/>
  <c r="BX32" i="1"/>
  <c r="BY32" i="1"/>
  <c r="BZ32" i="1"/>
  <c r="CA32" i="1"/>
  <c r="CB32" i="1"/>
  <c r="CC32" i="1"/>
  <c r="CD32" i="1"/>
  <c r="CE32" i="1"/>
  <c r="CF32" i="1"/>
  <c r="CG32" i="1"/>
  <c r="CH32" i="1"/>
  <c r="CI32" i="1"/>
  <c r="CJ32" i="1"/>
  <c r="CK32" i="1"/>
  <c r="CL32" i="1"/>
  <c r="CM32" i="1"/>
  <c r="CN32" i="1"/>
  <c r="CO32" i="1"/>
  <c r="CP32" i="1"/>
  <c r="CQ32" i="1"/>
  <c r="AL34" i="1"/>
  <c r="AM34" i="1"/>
  <c r="AN34" i="1"/>
  <c r="AO34" i="1"/>
  <c r="AP34" i="1"/>
  <c r="AQ34" i="1"/>
  <c r="AR34" i="1"/>
  <c r="AS34" i="1"/>
  <c r="AT34" i="1"/>
  <c r="AU34" i="1"/>
  <c r="AV34" i="1"/>
  <c r="AW34" i="1"/>
  <c r="AX34" i="1"/>
  <c r="AY34" i="1"/>
  <c r="AZ34" i="1"/>
  <c r="BA34" i="1"/>
  <c r="BB34" i="1"/>
  <c r="BC34" i="1"/>
  <c r="BE34" i="1"/>
  <c r="BF34" i="1"/>
  <c r="BG34" i="1"/>
  <c r="BH34" i="1"/>
  <c r="BI34" i="1"/>
  <c r="BJ34" i="1"/>
  <c r="BK34" i="1"/>
  <c r="BL34" i="1"/>
  <c r="BM34" i="1"/>
  <c r="BN34" i="1"/>
  <c r="BO34" i="1"/>
  <c r="BP34" i="1"/>
  <c r="BQ34" i="1"/>
  <c r="BR34" i="1"/>
  <c r="BS34" i="1"/>
  <c r="BT34" i="1"/>
  <c r="BU34" i="1"/>
  <c r="BV34" i="1"/>
  <c r="BW34" i="1"/>
  <c r="BX34" i="1"/>
  <c r="BY34" i="1"/>
  <c r="BZ34" i="1"/>
  <c r="CA34" i="1"/>
  <c r="CB34" i="1"/>
  <c r="CC34" i="1"/>
  <c r="CD34" i="1"/>
  <c r="CE34" i="1"/>
  <c r="CF34" i="1"/>
  <c r="CG34" i="1"/>
  <c r="CH34" i="1"/>
  <c r="CI34" i="1"/>
  <c r="CJ34" i="1"/>
  <c r="CK34" i="1"/>
  <c r="CL34" i="1"/>
  <c r="CM34" i="1"/>
  <c r="CN34" i="1"/>
  <c r="CO34" i="1"/>
  <c r="CP34" i="1"/>
  <c r="CQ34" i="1"/>
  <c r="AL35" i="1"/>
  <c r="AM35" i="1"/>
  <c r="AN35" i="1"/>
  <c r="AO35" i="1"/>
  <c r="AP35" i="1"/>
  <c r="AQ35" i="1"/>
  <c r="AR35" i="1"/>
  <c r="AS35" i="1"/>
  <c r="AT35" i="1"/>
  <c r="AU35" i="1"/>
  <c r="AV35" i="1"/>
  <c r="AW35" i="1"/>
  <c r="AX35" i="1"/>
  <c r="AY35" i="1"/>
  <c r="AZ35" i="1"/>
  <c r="BA35" i="1"/>
  <c r="BB35" i="1"/>
  <c r="BC35" i="1"/>
  <c r="BE35" i="1"/>
  <c r="BF35" i="1"/>
  <c r="BG35" i="1"/>
  <c r="BH35" i="1"/>
  <c r="BI35" i="1"/>
  <c r="BJ35" i="1"/>
  <c r="BK35" i="1"/>
  <c r="BL35" i="1"/>
  <c r="BM35" i="1"/>
  <c r="BN35" i="1"/>
  <c r="BO35" i="1"/>
  <c r="BP35" i="1"/>
  <c r="BQ35" i="1"/>
  <c r="BR35" i="1"/>
  <c r="BS35" i="1"/>
  <c r="BT35" i="1"/>
  <c r="BU35" i="1"/>
  <c r="BV35" i="1"/>
  <c r="BW35" i="1"/>
  <c r="BX35" i="1"/>
  <c r="BY35" i="1"/>
  <c r="BZ35" i="1"/>
  <c r="CA35" i="1"/>
  <c r="CB35" i="1"/>
  <c r="CC35" i="1"/>
  <c r="CD35" i="1"/>
  <c r="CE35" i="1"/>
  <c r="CF35" i="1"/>
  <c r="CG35" i="1"/>
  <c r="CH35" i="1"/>
  <c r="CI35" i="1"/>
  <c r="CJ35" i="1"/>
  <c r="CK35" i="1"/>
  <c r="CL35" i="1"/>
  <c r="CM35" i="1"/>
  <c r="CN35" i="1"/>
  <c r="CO35" i="1"/>
  <c r="CP35" i="1"/>
  <c r="CQ35" i="1"/>
  <c r="AL36" i="1"/>
  <c r="AM36" i="1"/>
  <c r="AN36" i="1"/>
  <c r="AO36" i="1"/>
  <c r="AP36" i="1"/>
  <c r="AQ36" i="1"/>
  <c r="AR36" i="1"/>
  <c r="AS36" i="1"/>
  <c r="AT36" i="1"/>
  <c r="AU36" i="1"/>
  <c r="AV36" i="1"/>
  <c r="AW36" i="1"/>
  <c r="AX36" i="1"/>
  <c r="AY36" i="1"/>
  <c r="AZ36" i="1"/>
  <c r="BA36" i="1"/>
  <c r="BB36" i="1"/>
  <c r="BC36" i="1"/>
  <c r="BE36" i="1"/>
  <c r="BF36" i="1"/>
  <c r="BG36" i="1"/>
  <c r="BH36" i="1"/>
  <c r="BI36" i="1"/>
  <c r="BJ36" i="1"/>
  <c r="BK36" i="1"/>
  <c r="BL36" i="1"/>
  <c r="BM36" i="1"/>
  <c r="BN36" i="1"/>
  <c r="BO36" i="1"/>
  <c r="BP36" i="1"/>
  <c r="BQ36" i="1"/>
  <c r="BR36" i="1"/>
  <c r="BS36" i="1"/>
  <c r="BT36" i="1"/>
  <c r="BU36" i="1"/>
  <c r="BV36" i="1"/>
  <c r="BW36" i="1"/>
  <c r="BX36" i="1"/>
  <c r="BY36" i="1"/>
  <c r="BZ36" i="1"/>
  <c r="CA36" i="1"/>
  <c r="CB36" i="1"/>
  <c r="CC36" i="1"/>
  <c r="CD36" i="1"/>
  <c r="CE36" i="1"/>
  <c r="CF36" i="1"/>
  <c r="CG36" i="1"/>
  <c r="CH36" i="1"/>
  <c r="CI36" i="1"/>
  <c r="CJ36" i="1"/>
  <c r="CK36" i="1"/>
  <c r="CL36" i="1"/>
  <c r="CM36" i="1"/>
  <c r="CN36" i="1"/>
  <c r="CO36" i="1"/>
  <c r="CP36" i="1"/>
  <c r="CQ36" i="1"/>
  <c r="AL37" i="1"/>
  <c r="AM37" i="1"/>
  <c r="AN37" i="1"/>
  <c r="AO37" i="1"/>
  <c r="AP37" i="1"/>
  <c r="AQ37" i="1"/>
  <c r="AR37" i="1"/>
  <c r="AS37" i="1"/>
  <c r="AT37" i="1"/>
  <c r="AU37" i="1"/>
  <c r="AV37" i="1"/>
  <c r="AW37" i="1"/>
  <c r="AX37" i="1"/>
  <c r="AY37" i="1"/>
  <c r="AZ37" i="1"/>
  <c r="BA37" i="1"/>
  <c r="BB37" i="1"/>
  <c r="BC37" i="1"/>
  <c r="BE37" i="1"/>
  <c r="BF37" i="1"/>
  <c r="BG37" i="1"/>
  <c r="BH37" i="1"/>
  <c r="BI37" i="1"/>
  <c r="BJ37" i="1"/>
  <c r="BK37" i="1"/>
  <c r="BL37" i="1"/>
  <c r="BM37" i="1"/>
  <c r="BN37" i="1"/>
  <c r="BO37" i="1"/>
  <c r="BP37" i="1"/>
  <c r="BQ37" i="1"/>
  <c r="BR37" i="1"/>
  <c r="BS37" i="1"/>
  <c r="BT37" i="1"/>
  <c r="BU37" i="1"/>
  <c r="BV37" i="1"/>
  <c r="BW37" i="1"/>
  <c r="BX37" i="1"/>
  <c r="BY37" i="1"/>
  <c r="BZ37" i="1"/>
  <c r="CA37" i="1"/>
  <c r="CB37" i="1"/>
  <c r="CC37" i="1"/>
  <c r="CD37" i="1"/>
  <c r="CE37" i="1"/>
  <c r="CF37" i="1"/>
  <c r="CG37" i="1"/>
  <c r="CH37" i="1"/>
  <c r="CI37" i="1"/>
  <c r="CJ37" i="1"/>
  <c r="CK37" i="1"/>
  <c r="CL37" i="1"/>
  <c r="CM37" i="1"/>
  <c r="CN37" i="1"/>
  <c r="CO37" i="1"/>
  <c r="CP37" i="1"/>
  <c r="CQ37" i="1"/>
  <c r="AL38" i="1"/>
  <c r="AM38" i="1"/>
  <c r="AN38" i="1"/>
  <c r="AO38" i="1"/>
  <c r="AP38" i="1"/>
  <c r="AQ38" i="1"/>
  <c r="AR38" i="1"/>
  <c r="AS38" i="1"/>
  <c r="AT38" i="1"/>
  <c r="AU38" i="1"/>
  <c r="AV38" i="1"/>
  <c r="AW38" i="1"/>
  <c r="AX38" i="1"/>
  <c r="AY38" i="1"/>
  <c r="AZ38" i="1"/>
  <c r="BA38" i="1"/>
  <c r="BB38" i="1"/>
  <c r="BC38" i="1"/>
  <c r="BE38" i="1"/>
  <c r="BF38" i="1"/>
  <c r="BG38" i="1"/>
  <c r="BH38" i="1"/>
  <c r="BI38" i="1"/>
  <c r="BJ38" i="1"/>
  <c r="BK38" i="1"/>
  <c r="BL38" i="1"/>
  <c r="BM38" i="1"/>
  <c r="BN38" i="1"/>
  <c r="BO38" i="1"/>
  <c r="BP38" i="1"/>
  <c r="BQ38" i="1"/>
  <c r="BR38" i="1"/>
  <c r="BS38" i="1"/>
  <c r="BT38" i="1"/>
  <c r="BU38" i="1"/>
  <c r="BV38" i="1"/>
  <c r="BW38" i="1"/>
  <c r="BX38" i="1"/>
  <c r="BY38" i="1"/>
  <c r="BZ38" i="1"/>
  <c r="CA38" i="1"/>
  <c r="CB38" i="1"/>
  <c r="CC38" i="1"/>
  <c r="CD38" i="1"/>
  <c r="CE38" i="1"/>
  <c r="CF38" i="1"/>
  <c r="CG38" i="1"/>
  <c r="CH38" i="1"/>
  <c r="CI38" i="1"/>
  <c r="CJ38" i="1"/>
  <c r="CK38" i="1"/>
  <c r="CL38" i="1"/>
  <c r="CM38" i="1"/>
  <c r="CN38" i="1"/>
  <c r="CO38" i="1"/>
  <c r="CP38" i="1"/>
  <c r="CQ38" i="1"/>
  <c r="AL39" i="1"/>
  <c r="AM39" i="1"/>
  <c r="AN39" i="1"/>
  <c r="AO39" i="1"/>
  <c r="AP39" i="1"/>
  <c r="AQ39" i="1"/>
  <c r="AR39" i="1"/>
  <c r="AS39" i="1"/>
  <c r="AT39" i="1"/>
  <c r="AU39" i="1"/>
  <c r="AV39" i="1"/>
  <c r="AW39" i="1"/>
  <c r="AX39" i="1"/>
  <c r="AY39" i="1"/>
  <c r="AZ39" i="1"/>
  <c r="BA39" i="1"/>
  <c r="BB39" i="1"/>
  <c r="BC39" i="1"/>
  <c r="BE39" i="1"/>
  <c r="BF39" i="1"/>
  <c r="BG39" i="1"/>
  <c r="BH39" i="1"/>
  <c r="BI39" i="1"/>
  <c r="BJ39" i="1"/>
  <c r="BK39" i="1"/>
  <c r="BL39" i="1"/>
  <c r="BM39" i="1"/>
  <c r="BN39" i="1"/>
  <c r="BO39" i="1"/>
  <c r="BP39" i="1"/>
  <c r="BQ39" i="1"/>
  <c r="BR39" i="1"/>
  <c r="BS39" i="1"/>
  <c r="BT39" i="1"/>
  <c r="BU39" i="1"/>
  <c r="BV39" i="1"/>
  <c r="BW39" i="1"/>
  <c r="BX39" i="1"/>
  <c r="BY39" i="1"/>
  <c r="BZ39" i="1"/>
  <c r="CA39" i="1"/>
  <c r="CB39" i="1"/>
  <c r="CC39" i="1"/>
  <c r="CD39" i="1"/>
  <c r="CE39" i="1"/>
  <c r="CF39" i="1"/>
  <c r="CG39" i="1"/>
  <c r="CH39" i="1"/>
  <c r="CI39" i="1"/>
  <c r="CJ39" i="1"/>
  <c r="CK39" i="1"/>
  <c r="CL39" i="1"/>
  <c r="CM39" i="1"/>
  <c r="CN39" i="1"/>
  <c r="CO39" i="1"/>
  <c r="CP39" i="1"/>
  <c r="CQ39" i="1"/>
  <c r="AL40" i="1"/>
  <c r="AM40" i="1"/>
  <c r="AN40" i="1"/>
  <c r="AO40" i="1"/>
  <c r="AP40" i="1"/>
  <c r="AQ40" i="1"/>
  <c r="AR40" i="1"/>
  <c r="AS40" i="1"/>
  <c r="AT40" i="1"/>
  <c r="AU40" i="1"/>
  <c r="AV40" i="1"/>
  <c r="AW40" i="1"/>
  <c r="AX40" i="1"/>
  <c r="AY40" i="1"/>
  <c r="AZ40" i="1"/>
  <c r="BA40" i="1"/>
  <c r="BB40" i="1"/>
  <c r="BC40" i="1"/>
  <c r="BE40" i="1"/>
  <c r="BF40" i="1"/>
  <c r="BG40" i="1"/>
  <c r="BH40" i="1"/>
  <c r="BI40" i="1"/>
  <c r="BJ40" i="1"/>
  <c r="BK40" i="1"/>
  <c r="BL40" i="1"/>
  <c r="BM40" i="1"/>
  <c r="BN40" i="1"/>
  <c r="BO40" i="1"/>
  <c r="BP40" i="1"/>
  <c r="BQ40" i="1"/>
  <c r="BR40" i="1"/>
  <c r="BS40" i="1"/>
  <c r="BT40" i="1"/>
  <c r="BU40" i="1"/>
  <c r="BV40" i="1"/>
  <c r="BW40" i="1"/>
  <c r="BX40" i="1"/>
  <c r="BY40" i="1"/>
  <c r="BZ40" i="1"/>
  <c r="CA40" i="1"/>
  <c r="CB40" i="1"/>
  <c r="CC40" i="1"/>
  <c r="CD40" i="1"/>
  <c r="CE40" i="1"/>
  <c r="CF40" i="1"/>
  <c r="CG40" i="1"/>
  <c r="CH40" i="1"/>
  <c r="CI40" i="1"/>
  <c r="CJ40" i="1"/>
  <c r="CK40" i="1"/>
  <c r="CL40" i="1"/>
  <c r="CM40" i="1"/>
  <c r="CN40" i="1"/>
  <c r="CO40" i="1"/>
  <c r="CP40" i="1"/>
  <c r="CQ40" i="1"/>
  <c r="AL41" i="1"/>
  <c r="AM41" i="1"/>
  <c r="AN41" i="1"/>
  <c r="AO41" i="1"/>
  <c r="AP41" i="1"/>
  <c r="AQ41" i="1"/>
  <c r="AR41" i="1"/>
  <c r="AS41" i="1"/>
  <c r="AT41" i="1"/>
  <c r="AU41" i="1"/>
  <c r="AV41" i="1"/>
  <c r="AW41" i="1"/>
  <c r="AX41" i="1"/>
  <c r="AY41" i="1"/>
  <c r="AZ41" i="1"/>
  <c r="BA41" i="1"/>
  <c r="BB41" i="1"/>
  <c r="BC41" i="1"/>
  <c r="BE41" i="1"/>
  <c r="BF41" i="1"/>
  <c r="BG41" i="1"/>
  <c r="BH41" i="1"/>
  <c r="BI41" i="1"/>
  <c r="BJ41" i="1"/>
  <c r="BK41" i="1"/>
  <c r="BL41" i="1"/>
  <c r="BM41" i="1"/>
  <c r="BN41" i="1"/>
  <c r="BO41" i="1"/>
  <c r="BP41" i="1"/>
  <c r="BQ41" i="1"/>
  <c r="BR41" i="1"/>
  <c r="BS41" i="1"/>
  <c r="BT41" i="1"/>
  <c r="BU41" i="1"/>
  <c r="BV41" i="1"/>
  <c r="BW41" i="1"/>
  <c r="BX41" i="1"/>
  <c r="BY41" i="1"/>
  <c r="BZ41" i="1"/>
  <c r="CA41" i="1"/>
  <c r="CB41" i="1"/>
  <c r="CC41" i="1"/>
  <c r="CD41" i="1"/>
  <c r="CE41" i="1"/>
  <c r="CF41" i="1"/>
  <c r="CG41" i="1"/>
  <c r="CH41" i="1"/>
  <c r="CI41" i="1"/>
  <c r="CJ41" i="1"/>
  <c r="CK41" i="1"/>
  <c r="CL41" i="1"/>
  <c r="CM41" i="1"/>
  <c r="CN41" i="1"/>
  <c r="CO41" i="1"/>
  <c r="CP41" i="1"/>
  <c r="CQ41" i="1"/>
  <c r="AK79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4" i="1"/>
  <c r="AK35" i="1"/>
  <c r="AK36" i="1"/>
  <c r="AK37" i="1"/>
  <c r="AK38" i="1"/>
  <c r="AK39" i="1"/>
  <c r="AK40" i="1"/>
  <c r="AK41" i="1"/>
  <c r="AK15" i="1"/>
  <c r="AL79" i="1"/>
  <c r="AM79" i="1"/>
  <c r="AN79" i="1"/>
  <c r="AO79" i="1"/>
  <c r="AP79" i="1"/>
  <c r="AQ79" i="1"/>
  <c r="AR79" i="1"/>
  <c r="AS79" i="1"/>
  <c r="AT79" i="1"/>
  <c r="AU79" i="1"/>
  <c r="AV79" i="1"/>
  <c r="AW79" i="1"/>
  <c r="AX79" i="1"/>
  <c r="AY79" i="1"/>
  <c r="AZ79" i="1"/>
  <c r="BA79" i="1"/>
  <c r="BB79" i="1"/>
  <c r="BC79" i="1"/>
  <c r="BE79" i="1"/>
  <c r="BF79" i="1"/>
  <c r="BG79" i="1"/>
  <c r="BH79" i="1"/>
  <c r="BI79" i="1"/>
  <c r="BJ79" i="1"/>
  <c r="BK79" i="1"/>
  <c r="BL79" i="1"/>
  <c r="BM79" i="1"/>
  <c r="BN79" i="1"/>
  <c r="BO79" i="1"/>
  <c r="BP79" i="1"/>
  <c r="BQ79" i="1"/>
  <c r="BR79" i="1"/>
  <c r="BS79" i="1"/>
  <c r="BT79" i="1"/>
  <c r="BU79" i="1"/>
  <c r="BV79" i="1"/>
  <c r="BW79" i="1"/>
  <c r="BX79" i="1"/>
  <c r="BY79" i="1"/>
  <c r="BZ79" i="1"/>
  <c r="CA79" i="1"/>
  <c r="CB79" i="1"/>
  <c r="CC79" i="1"/>
  <c r="CD79" i="1"/>
  <c r="CE79" i="1"/>
  <c r="CF79" i="1"/>
  <c r="CG79" i="1"/>
  <c r="CH79" i="1"/>
  <c r="CI79" i="1"/>
  <c r="CJ79" i="1"/>
  <c r="CK79" i="1"/>
  <c r="CL79" i="1"/>
  <c r="CM79" i="1"/>
  <c r="CN79" i="1"/>
  <c r="CO79" i="1"/>
  <c r="CP79" i="1"/>
  <c r="CQ79" i="1"/>
  <c r="AL80" i="1"/>
  <c r="AM80" i="1"/>
  <c r="AN80" i="1"/>
  <c r="AO80" i="1"/>
  <c r="AP80" i="1"/>
  <c r="AQ80" i="1"/>
  <c r="AR80" i="1"/>
  <c r="AS80" i="1"/>
  <c r="AT80" i="1"/>
  <c r="AU80" i="1"/>
  <c r="AV80" i="1"/>
  <c r="AW80" i="1"/>
  <c r="AX80" i="1"/>
  <c r="AY80" i="1"/>
  <c r="AZ80" i="1"/>
  <c r="BA80" i="1"/>
  <c r="BB80" i="1"/>
  <c r="BC80" i="1"/>
  <c r="BE80" i="1"/>
  <c r="BF80" i="1"/>
  <c r="BG80" i="1"/>
  <c r="BH80" i="1"/>
  <c r="BI80" i="1"/>
  <c r="BJ80" i="1"/>
  <c r="BK80" i="1"/>
  <c r="BL80" i="1"/>
  <c r="BM80" i="1"/>
  <c r="BN80" i="1"/>
  <c r="BO80" i="1"/>
  <c r="BP80" i="1"/>
  <c r="BQ80" i="1"/>
  <c r="BR80" i="1"/>
  <c r="BS80" i="1"/>
  <c r="BT80" i="1"/>
  <c r="BU80" i="1"/>
  <c r="BV80" i="1"/>
  <c r="BW80" i="1"/>
  <c r="BX80" i="1"/>
  <c r="BY80" i="1"/>
  <c r="BZ80" i="1"/>
  <c r="CA80" i="1"/>
  <c r="CB80" i="1"/>
  <c r="CC80" i="1"/>
  <c r="CD80" i="1"/>
  <c r="CE80" i="1"/>
  <c r="CF80" i="1"/>
  <c r="CG80" i="1"/>
  <c r="CH80" i="1"/>
  <c r="CI80" i="1"/>
  <c r="CJ80" i="1"/>
  <c r="CK80" i="1"/>
  <c r="CL80" i="1"/>
  <c r="CM80" i="1"/>
  <c r="CN80" i="1"/>
  <c r="CO80" i="1"/>
  <c r="CP80" i="1"/>
  <c r="CQ80" i="1"/>
  <c r="AL81" i="1"/>
  <c r="AM81" i="1"/>
  <c r="AN81" i="1"/>
  <c r="AO81" i="1"/>
  <c r="AP81" i="1"/>
  <c r="AQ81" i="1"/>
  <c r="AR81" i="1"/>
  <c r="AS81" i="1"/>
  <c r="AT81" i="1"/>
  <c r="AU81" i="1"/>
  <c r="AV81" i="1"/>
  <c r="AW81" i="1"/>
  <c r="AX81" i="1"/>
  <c r="AY81" i="1"/>
  <c r="AZ81" i="1"/>
  <c r="BA81" i="1"/>
  <c r="BB81" i="1"/>
  <c r="BC81" i="1"/>
  <c r="BE81" i="1"/>
  <c r="BF81" i="1"/>
  <c r="BG81" i="1"/>
  <c r="BH81" i="1"/>
  <c r="BI81" i="1"/>
  <c r="BJ81" i="1"/>
  <c r="BK81" i="1"/>
  <c r="BL81" i="1"/>
  <c r="BM81" i="1"/>
  <c r="BN81" i="1"/>
  <c r="BO81" i="1"/>
  <c r="BP81" i="1"/>
  <c r="BQ81" i="1"/>
  <c r="BR81" i="1"/>
  <c r="BS81" i="1"/>
  <c r="BT81" i="1"/>
  <c r="BU81" i="1"/>
  <c r="BV81" i="1"/>
  <c r="BW81" i="1"/>
  <c r="BX81" i="1"/>
  <c r="BY81" i="1"/>
  <c r="BZ81" i="1"/>
  <c r="CA81" i="1"/>
  <c r="CB81" i="1"/>
  <c r="CC81" i="1"/>
  <c r="CD81" i="1"/>
  <c r="CE81" i="1"/>
  <c r="CF81" i="1"/>
  <c r="CG81" i="1"/>
  <c r="CH81" i="1"/>
  <c r="CI81" i="1"/>
  <c r="CJ81" i="1"/>
  <c r="CK81" i="1"/>
  <c r="CL81" i="1"/>
  <c r="CM81" i="1"/>
  <c r="CN81" i="1"/>
  <c r="CO81" i="1"/>
  <c r="CP81" i="1"/>
  <c r="CQ81" i="1"/>
  <c r="AL82" i="1"/>
  <c r="AM82" i="1"/>
  <c r="AN82" i="1"/>
  <c r="AO82" i="1"/>
  <c r="AP82" i="1"/>
  <c r="AQ82" i="1"/>
  <c r="AR82" i="1"/>
  <c r="AS82" i="1"/>
  <c r="AT82" i="1"/>
  <c r="AU82" i="1"/>
  <c r="AV82" i="1"/>
  <c r="AW82" i="1"/>
  <c r="AX82" i="1"/>
  <c r="AY82" i="1"/>
  <c r="AZ82" i="1"/>
  <c r="BA82" i="1"/>
  <c r="BB82" i="1"/>
  <c r="BC82" i="1"/>
  <c r="BE82" i="1"/>
  <c r="BF82" i="1"/>
  <c r="BG82" i="1"/>
  <c r="BH82" i="1"/>
  <c r="BI82" i="1"/>
  <c r="BJ82" i="1"/>
  <c r="BK82" i="1"/>
  <c r="BL82" i="1"/>
  <c r="BM82" i="1"/>
  <c r="BN82" i="1"/>
  <c r="BO82" i="1"/>
  <c r="BP82" i="1"/>
  <c r="BQ82" i="1"/>
  <c r="BR82" i="1"/>
  <c r="BS82" i="1"/>
  <c r="BT82" i="1"/>
  <c r="BU82" i="1"/>
  <c r="BV82" i="1"/>
  <c r="BW82" i="1"/>
  <c r="BX82" i="1"/>
  <c r="BY82" i="1"/>
  <c r="BZ82" i="1"/>
  <c r="CA82" i="1"/>
  <c r="CB82" i="1"/>
  <c r="CC82" i="1"/>
  <c r="CD82" i="1"/>
  <c r="CE82" i="1"/>
  <c r="CF82" i="1"/>
  <c r="CG82" i="1"/>
  <c r="CH82" i="1"/>
  <c r="CI82" i="1"/>
  <c r="CJ82" i="1"/>
  <c r="CK82" i="1"/>
  <c r="CL82" i="1"/>
  <c r="CM82" i="1"/>
  <c r="CN82" i="1"/>
  <c r="CO82" i="1"/>
  <c r="CP82" i="1"/>
  <c r="CQ82" i="1"/>
  <c r="AL83" i="1"/>
  <c r="AM83" i="1"/>
  <c r="AN83" i="1"/>
  <c r="AO83" i="1"/>
  <c r="AP83" i="1"/>
  <c r="AQ83" i="1"/>
  <c r="AR83" i="1"/>
  <c r="AS83" i="1"/>
  <c r="AT83" i="1"/>
  <c r="AU83" i="1"/>
  <c r="AV83" i="1"/>
  <c r="AW83" i="1"/>
  <c r="AX83" i="1"/>
  <c r="AY83" i="1"/>
  <c r="AZ83" i="1"/>
  <c r="BA83" i="1"/>
  <c r="BB83" i="1"/>
  <c r="BC83" i="1"/>
  <c r="BE83" i="1"/>
  <c r="BF83" i="1"/>
  <c r="BG83" i="1"/>
  <c r="BH83" i="1"/>
  <c r="BI83" i="1"/>
  <c r="BJ83" i="1"/>
  <c r="BK83" i="1"/>
  <c r="BL83" i="1"/>
  <c r="BM83" i="1"/>
  <c r="BN83" i="1"/>
  <c r="BO83" i="1"/>
  <c r="BP83" i="1"/>
  <c r="BQ83" i="1"/>
  <c r="BR83" i="1"/>
  <c r="BS83" i="1"/>
  <c r="BT83" i="1"/>
  <c r="BU83" i="1"/>
  <c r="BV83" i="1"/>
  <c r="BW83" i="1"/>
  <c r="BX83" i="1"/>
  <c r="BY83" i="1"/>
  <c r="BZ83" i="1"/>
  <c r="CA83" i="1"/>
  <c r="CB83" i="1"/>
  <c r="CC83" i="1"/>
  <c r="CD83" i="1"/>
  <c r="CE83" i="1"/>
  <c r="CF83" i="1"/>
  <c r="CG83" i="1"/>
  <c r="CH83" i="1"/>
  <c r="CI83" i="1"/>
  <c r="CJ83" i="1"/>
  <c r="CK83" i="1"/>
  <c r="CL83" i="1"/>
  <c r="CM83" i="1"/>
  <c r="CN83" i="1"/>
  <c r="CO83" i="1"/>
  <c r="CP83" i="1"/>
  <c r="CQ83" i="1"/>
  <c r="AL84" i="1"/>
  <c r="AM84" i="1"/>
  <c r="AN84" i="1"/>
  <c r="AO84" i="1"/>
  <c r="AP84" i="1"/>
  <c r="AQ84" i="1"/>
  <c r="AR84" i="1"/>
  <c r="AS84" i="1"/>
  <c r="AT84" i="1"/>
  <c r="AU84" i="1"/>
  <c r="AV84" i="1"/>
  <c r="AW84" i="1"/>
  <c r="AX84" i="1"/>
  <c r="AY84" i="1"/>
  <c r="AZ84" i="1"/>
  <c r="BA84" i="1"/>
  <c r="BB84" i="1"/>
  <c r="BC84" i="1"/>
  <c r="BE84" i="1"/>
  <c r="BF84" i="1"/>
  <c r="BG84" i="1"/>
  <c r="BH84" i="1"/>
  <c r="BI84" i="1"/>
  <c r="BJ84" i="1"/>
  <c r="BK84" i="1"/>
  <c r="BL84" i="1"/>
  <c r="BM84" i="1"/>
  <c r="BN84" i="1"/>
  <c r="BO84" i="1"/>
  <c r="BP84" i="1"/>
  <c r="BQ84" i="1"/>
  <c r="BR84" i="1"/>
  <c r="BS84" i="1"/>
  <c r="BT84" i="1"/>
  <c r="BU84" i="1"/>
  <c r="BV84" i="1"/>
  <c r="BW84" i="1"/>
  <c r="BX84" i="1"/>
  <c r="BY84" i="1"/>
  <c r="BZ84" i="1"/>
  <c r="CA84" i="1"/>
  <c r="CB84" i="1"/>
  <c r="CC84" i="1"/>
  <c r="CD84" i="1"/>
  <c r="CE84" i="1"/>
  <c r="CF84" i="1"/>
  <c r="CG84" i="1"/>
  <c r="CH84" i="1"/>
  <c r="CI84" i="1"/>
  <c r="CJ84" i="1"/>
  <c r="CK84" i="1"/>
  <c r="CL84" i="1"/>
  <c r="CM84" i="1"/>
  <c r="CN84" i="1"/>
  <c r="CO84" i="1"/>
  <c r="CP84" i="1"/>
  <c r="CQ84" i="1"/>
  <c r="AL61" i="1"/>
  <c r="AM61" i="1"/>
  <c r="AN61" i="1"/>
  <c r="AO61" i="1"/>
  <c r="AP61" i="1"/>
  <c r="AQ61" i="1"/>
  <c r="AR61" i="1"/>
  <c r="AS61" i="1"/>
  <c r="AT61" i="1"/>
  <c r="AU61" i="1"/>
  <c r="AV61" i="1"/>
  <c r="AW61" i="1"/>
  <c r="AX61" i="1"/>
  <c r="AY61" i="1"/>
  <c r="AZ61" i="1"/>
  <c r="BA61" i="1"/>
  <c r="BB61" i="1"/>
  <c r="BC61" i="1"/>
  <c r="BE61" i="1"/>
  <c r="BF61" i="1"/>
  <c r="BG61" i="1"/>
  <c r="BH61" i="1"/>
  <c r="BI61" i="1"/>
  <c r="BJ61" i="1"/>
  <c r="BK61" i="1"/>
  <c r="BL61" i="1"/>
  <c r="BM61" i="1"/>
  <c r="BN61" i="1"/>
  <c r="BO61" i="1"/>
  <c r="BP61" i="1"/>
  <c r="BQ61" i="1"/>
  <c r="BR61" i="1"/>
  <c r="BS61" i="1"/>
  <c r="BT61" i="1"/>
  <c r="BU61" i="1"/>
  <c r="BV61" i="1"/>
  <c r="BW61" i="1"/>
  <c r="BX61" i="1"/>
  <c r="BY61" i="1"/>
  <c r="BZ61" i="1"/>
  <c r="CA61" i="1"/>
  <c r="CB61" i="1"/>
  <c r="CC61" i="1"/>
  <c r="CD61" i="1"/>
  <c r="CE61" i="1"/>
  <c r="CF61" i="1"/>
  <c r="CG61" i="1"/>
  <c r="CH61" i="1"/>
  <c r="CI61" i="1"/>
  <c r="CJ61" i="1"/>
  <c r="CK61" i="1"/>
  <c r="CL61" i="1"/>
  <c r="CM61" i="1"/>
  <c r="CN61" i="1"/>
  <c r="CO61" i="1"/>
  <c r="CP61" i="1"/>
  <c r="CQ61" i="1"/>
  <c r="AL62" i="1"/>
  <c r="AM62" i="1"/>
  <c r="AN62" i="1"/>
  <c r="AO62" i="1"/>
  <c r="AP62" i="1"/>
  <c r="AQ62" i="1"/>
  <c r="AR62" i="1"/>
  <c r="AS62" i="1"/>
  <c r="AT62" i="1"/>
  <c r="AU62" i="1"/>
  <c r="AV62" i="1"/>
  <c r="AW62" i="1"/>
  <c r="AX62" i="1"/>
  <c r="AY62" i="1"/>
  <c r="AZ62" i="1"/>
  <c r="BA62" i="1"/>
  <c r="BB62" i="1"/>
  <c r="BC62" i="1"/>
  <c r="BE62" i="1"/>
  <c r="BF62" i="1"/>
  <c r="BG62" i="1"/>
  <c r="BH62" i="1"/>
  <c r="BI62" i="1"/>
  <c r="BJ62" i="1"/>
  <c r="BK62" i="1"/>
  <c r="BL62" i="1"/>
  <c r="BM62" i="1"/>
  <c r="BN62" i="1"/>
  <c r="BO62" i="1"/>
  <c r="BP62" i="1"/>
  <c r="BQ62" i="1"/>
  <c r="BR62" i="1"/>
  <c r="BS62" i="1"/>
  <c r="BT62" i="1"/>
  <c r="BU62" i="1"/>
  <c r="BV62" i="1"/>
  <c r="BW62" i="1"/>
  <c r="BX62" i="1"/>
  <c r="BY62" i="1"/>
  <c r="BZ62" i="1"/>
  <c r="CA62" i="1"/>
  <c r="CB62" i="1"/>
  <c r="CC62" i="1"/>
  <c r="CD62" i="1"/>
  <c r="CE62" i="1"/>
  <c r="CF62" i="1"/>
  <c r="CG62" i="1"/>
  <c r="CH62" i="1"/>
  <c r="CI62" i="1"/>
  <c r="CJ62" i="1"/>
  <c r="CK62" i="1"/>
  <c r="CL62" i="1"/>
  <c r="CM62" i="1"/>
  <c r="CN62" i="1"/>
  <c r="CO62" i="1"/>
  <c r="CP62" i="1"/>
  <c r="CQ62" i="1"/>
  <c r="AL63" i="1"/>
  <c r="AM63" i="1"/>
  <c r="AN63" i="1"/>
  <c r="AO63" i="1"/>
  <c r="AP63" i="1"/>
  <c r="AQ63" i="1"/>
  <c r="AR63" i="1"/>
  <c r="AS63" i="1"/>
  <c r="AT63" i="1"/>
  <c r="AU63" i="1"/>
  <c r="AV63" i="1"/>
  <c r="AW63" i="1"/>
  <c r="AX63" i="1"/>
  <c r="AY63" i="1"/>
  <c r="AZ63" i="1"/>
  <c r="BA63" i="1"/>
  <c r="BB63" i="1"/>
  <c r="BC63" i="1"/>
  <c r="BE63" i="1"/>
  <c r="BF63" i="1"/>
  <c r="BG63" i="1"/>
  <c r="BH63" i="1"/>
  <c r="BI63" i="1"/>
  <c r="BJ63" i="1"/>
  <c r="BK63" i="1"/>
  <c r="BL63" i="1"/>
  <c r="BM63" i="1"/>
  <c r="BN63" i="1"/>
  <c r="BO63" i="1"/>
  <c r="BP63" i="1"/>
  <c r="BQ63" i="1"/>
  <c r="BR63" i="1"/>
  <c r="BS63" i="1"/>
  <c r="BT63" i="1"/>
  <c r="BU63" i="1"/>
  <c r="BV63" i="1"/>
  <c r="BW63" i="1"/>
  <c r="BX63" i="1"/>
  <c r="BY63" i="1"/>
  <c r="BZ63" i="1"/>
  <c r="CA63" i="1"/>
  <c r="CB63" i="1"/>
  <c r="CC63" i="1"/>
  <c r="CD63" i="1"/>
  <c r="CE63" i="1"/>
  <c r="CF63" i="1"/>
  <c r="CG63" i="1"/>
  <c r="CH63" i="1"/>
  <c r="CI63" i="1"/>
  <c r="CJ63" i="1"/>
  <c r="CK63" i="1"/>
  <c r="CL63" i="1"/>
  <c r="CM63" i="1"/>
  <c r="CN63" i="1"/>
  <c r="CO63" i="1"/>
  <c r="CP63" i="1"/>
  <c r="CQ63" i="1"/>
  <c r="AL64" i="1"/>
  <c r="AM64" i="1"/>
  <c r="AN64" i="1"/>
  <c r="AO64" i="1"/>
  <c r="AP64" i="1"/>
  <c r="AQ64" i="1"/>
  <c r="AR64" i="1"/>
  <c r="AS64" i="1"/>
  <c r="AT64" i="1"/>
  <c r="AU64" i="1"/>
  <c r="AV64" i="1"/>
  <c r="AW64" i="1"/>
  <c r="AX64" i="1"/>
  <c r="AY64" i="1"/>
  <c r="AZ64" i="1"/>
  <c r="BA64" i="1"/>
  <c r="BB64" i="1"/>
  <c r="BC64" i="1"/>
  <c r="BE64" i="1"/>
  <c r="BF64" i="1"/>
  <c r="BG64" i="1"/>
  <c r="BH64" i="1"/>
  <c r="BI64" i="1"/>
  <c r="BJ64" i="1"/>
  <c r="BK64" i="1"/>
  <c r="BL64" i="1"/>
  <c r="BM64" i="1"/>
  <c r="BN64" i="1"/>
  <c r="BO64" i="1"/>
  <c r="BP64" i="1"/>
  <c r="BQ64" i="1"/>
  <c r="BR64" i="1"/>
  <c r="BS64" i="1"/>
  <c r="BT64" i="1"/>
  <c r="BU64" i="1"/>
  <c r="BV64" i="1"/>
  <c r="BW64" i="1"/>
  <c r="BX64" i="1"/>
  <c r="BY64" i="1"/>
  <c r="BZ64" i="1"/>
  <c r="CA64" i="1"/>
  <c r="CB64" i="1"/>
  <c r="CC64" i="1"/>
  <c r="CD64" i="1"/>
  <c r="CE64" i="1"/>
  <c r="CF64" i="1"/>
  <c r="CG64" i="1"/>
  <c r="CH64" i="1"/>
  <c r="CI64" i="1"/>
  <c r="CJ64" i="1"/>
  <c r="CK64" i="1"/>
  <c r="CL64" i="1"/>
  <c r="CM64" i="1"/>
  <c r="CN64" i="1"/>
  <c r="CO64" i="1"/>
  <c r="CP64" i="1"/>
  <c r="CQ64" i="1"/>
  <c r="AL65" i="1"/>
  <c r="AM65" i="1"/>
  <c r="AN65" i="1"/>
  <c r="AO65" i="1"/>
  <c r="AP65" i="1"/>
  <c r="AQ65" i="1"/>
  <c r="AR65" i="1"/>
  <c r="AS65" i="1"/>
  <c r="AT65" i="1"/>
  <c r="AU65" i="1"/>
  <c r="AV65" i="1"/>
  <c r="AW65" i="1"/>
  <c r="AX65" i="1"/>
  <c r="AY65" i="1"/>
  <c r="AZ65" i="1"/>
  <c r="BA65" i="1"/>
  <c r="BB65" i="1"/>
  <c r="BC65" i="1"/>
  <c r="BE65" i="1"/>
  <c r="BF65" i="1"/>
  <c r="BG65" i="1"/>
  <c r="BH65" i="1"/>
  <c r="BI65" i="1"/>
  <c r="BJ65" i="1"/>
  <c r="BK65" i="1"/>
  <c r="BL65" i="1"/>
  <c r="BM65" i="1"/>
  <c r="BN65" i="1"/>
  <c r="BO65" i="1"/>
  <c r="BP65" i="1"/>
  <c r="BQ65" i="1"/>
  <c r="BR65" i="1"/>
  <c r="BS65" i="1"/>
  <c r="BT65" i="1"/>
  <c r="BU65" i="1"/>
  <c r="BV65" i="1"/>
  <c r="BW65" i="1"/>
  <c r="BX65" i="1"/>
  <c r="BY65" i="1"/>
  <c r="BZ65" i="1"/>
  <c r="CA65" i="1"/>
  <c r="CB65" i="1"/>
  <c r="CC65" i="1"/>
  <c r="CD65" i="1"/>
  <c r="CE65" i="1"/>
  <c r="CF65" i="1"/>
  <c r="CG65" i="1"/>
  <c r="CH65" i="1"/>
  <c r="CI65" i="1"/>
  <c r="CJ65" i="1"/>
  <c r="CK65" i="1"/>
  <c r="CL65" i="1"/>
  <c r="CM65" i="1"/>
  <c r="CN65" i="1"/>
  <c r="CO65" i="1"/>
  <c r="CP65" i="1"/>
  <c r="CQ65" i="1"/>
  <c r="AL66" i="1"/>
  <c r="AM66" i="1"/>
  <c r="AN66" i="1"/>
  <c r="AO66" i="1"/>
  <c r="AP66" i="1"/>
  <c r="AQ66" i="1"/>
  <c r="AR66" i="1"/>
  <c r="AS66" i="1"/>
  <c r="AT66" i="1"/>
  <c r="AU66" i="1"/>
  <c r="AV66" i="1"/>
  <c r="AW66" i="1"/>
  <c r="AX66" i="1"/>
  <c r="AY66" i="1"/>
  <c r="AZ66" i="1"/>
  <c r="BA66" i="1"/>
  <c r="BB66" i="1"/>
  <c r="BC66" i="1"/>
  <c r="BE66" i="1"/>
  <c r="BF66" i="1"/>
  <c r="BG66" i="1"/>
  <c r="BH66" i="1"/>
  <c r="BI66" i="1"/>
  <c r="BJ66" i="1"/>
  <c r="BK66" i="1"/>
  <c r="BL66" i="1"/>
  <c r="BM66" i="1"/>
  <c r="BN66" i="1"/>
  <c r="BO66" i="1"/>
  <c r="BP66" i="1"/>
  <c r="BQ66" i="1"/>
  <c r="BR66" i="1"/>
  <c r="BS66" i="1"/>
  <c r="BT66" i="1"/>
  <c r="BU66" i="1"/>
  <c r="BV66" i="1"/>
  <c r="BW66" i="1"/>
  <c r="BX66" i="1"/>
  <c r="BY66" i="1"/>
  <c r="BZ66" i="1"/>
  <c r="CA66" i="1"/>
  <c r="CB66" i="1"/>
  <c r="CC66" i="1"/>
  <c r="CD66" i="1"/>
  <c r="CE66" i="1"/>
  <c r="CF66" i="1"/>
  <c r="CG66" i="1"/>
  <c r="CH66" i="1"/>
  <c r="CI66" i="1"/>
  <c r="CJ66" i="1"/>
  <c r="CK66" i="1"/>
  <c r="CL66" i="1"/>
  <c r="CM66" i="1"/>
  <c r="CN66" i="1"/>
  <c r="CO66" i="1"/>
  <c r="CP66" i="1"/>
  <c r="CQ66" i="1"/>
  <c r="AL67" i="1"/>
  <c r="AM67" i="1"/>
  <c r="AN67" i="1"/>
  <c r="AO67" i="1"/>
  <c r="AP67" i="1"/>
  <c r="AQ67" i="1"/>
  <c r="AR67" i="1"/>
  <c r="AS67" i="1"/>
  <c r="AT67" i="1"/>
  <c r="AU67" i="1"/>
  <c r="AV67" i="1"/>
  <c r="AW67" i="1"/>
  <c r="AX67" i="1"/>
  <c r="AY67" i="1"/>
  <c r="AZ67" i="1"/>
  <c r="BA67" i="1"/>
  <c r="BB67" i="1"/>
  <c r="BC67" i="1"/>
  <c r="BE67" i="1"/>
  <c r="BF67" i="1"/>
  <c r="BG67" i="1"/>
  <c r="BH67" i="1"/>
  <c r="BI67" i="1"/>
  <c r="BJ67" i="1"/>
  <c r="BK67" i="1"/>
  <c r="BL67" i="1"/>
  <c r="BM67" i="1"/>
  <c r="BN67" i="1"/>
  <c r="BO67" i="1"/>
  <c r="BP67" i="1"/>
  <c r="BQ67" i="1"/>
  <c r="BR67" i="1"/>
  <c r="BS67" i="1"/>
  <c r="BT67" i="1"/>
  <c r="BU67" i="1"/>
  <c r="BV67" i="1"/>
  <c r="BW67" i="1"/>
  <c r="BX67" i="1"/>
  <c r="BY67" i="1"/>
  <c r="BZ67" i="1"/>
  <c r="CA67" i="1"/>
  <c r="CB67" i="1"/>
  <c r="CC67" i="1"/>
  <c r="CD67" i="1"/>
  <c r="CE67" i="1"/>
  <c r="CF67" i="1"/>
  <c r="CG67" i="1"/>
  <c r="CH67" i="1"/>
  <c r="CI67" i="1"/>
  <c r="CJ67" i="1"/>
  <c r="CK67" i="1"/>
  <c r="CL67" i="1"/>
  <c r="CM67" i="1"/>
  <c r="CN67" i="1"/>
  <c r="CO67" i="1"/>
  <c r="CP67" i="1"/>
  <c r="CQ67" i="1"/>
  <c r="AL68" i="1"/>
  <c r="AM68" i="1"/>
  <c r="AN68" i="1"/>
  <c r="AO68" i="1"/>
  <c r="AP68" i="1"/>
  <c r="AQ68" i="1"/>
  <c r="AR68" i="1"/>
  <c r="AS68" i="1"/>
  <c r="AT68" i="1"/>
  <c r="AU68" i="1"/>
  <c r="AV68" i="1"/>
  <c r="AW68" i="1"/>
  <c r="AX68" i="1"/>
  <c r="AY68" i="1"/>
  <c r="AZ68" i="1"/>
  <c r="BA68" i="1"/>
  <c r="BB68" i="1"/>
  <c r="BC68" i="1"/>
  <c r="BE68" i="1"/>
  <c r="BF68" i="1"/>
  <c r="BG68" i="1"/>
  <c r="BH68" i="1"/>
  <c r="BI68" i="1"/>
  <c r="BJ68" i="1"/>
  <c r="BK68" i="1"/>
  <c r="BL68" i="1"/>
  <c r="BM68" i="1"/>
  <c r="BN68" i="1"/>
  <c r="BO68" i="1"/>
  <c r="BP68" i="1"/>
  <c r="BQ68" i="1"/>
  <c r="BR68" i="1"/>
  <c r="BS68" i="1"/>
  <c r="BT68" i="1"/>
  <c r="BU68" i="1"/>
  <c r="BV68" i="1"/>
  <c r="BW68" i="1"/>
  <c r="BX68" i="1"/>
  <c r="BY68" i="1"/>
  <c r="BZ68" i="1"/>
  <c r="CA68" i="1"/>
  <c r="CB68" i="1"/>
  <c r="CC68" i="1"/>
  <c r="CD68" i="1"/>
  <c r="CE68" i="1"/>
  <c r="CF68" i="1"/>
  <c r="CG68" i="1"/>
  <c r="CH68" i="1"/>
  <c r="CI68" i="1"/>
  <c r="CJ68" i="1"/>
  <c r="CK68" i="1"/>
  <c r="CL68" i="1"/>
  <c r="CM68" i="1"/>
  <c r="CN68" i="1"/>
  <c r="CO68" i="1"/>
  <c r="CP68" i="1"/>
  <c r="CQ68" i="1"/>
  <c r="AK80" i="1"/>
  <c r="AK81" i="1"/>
  <c r="AK82" i="1"/>
  <c r="AK83" i="1"/>
  <c r="AK84" i="1"/>
  <c r="AK62" i="1"/>
  <c r="AK63" i="1"/>
  <c r="AK64" i="1"/>
  <c r="AK65" i="1"/>
  <c r="AK66" i="1"/>
  <c r="AK67" i="1"/>
  <c r="AK68" i="1"/>
  <c r="AK61" i="1"/>
  <c r="AK3" i="1"/>
  <c r="AK4" i="1"/>
  <c r="AK5" i="1"/>
  <c r="AK6" i="1"/>
  <c r="AK8" i="1"/>
  <c r="AK2" i="1"/>
  <c r="W15" i="1"/>
  <c r="X15" i="1"/>
  <c r="AA15" i="1"/>
  <c r="AC15" i="1"/>
  <c r="AD15" i="1"/>
  <c r="AE15" i="1"/>
  <c r="AF15" i="1"/>
  <c r="AG15" i="1"/>
  <c r="V16" i="1"/>
  <c r="W16" i="1"/>
  <c r="X16" i="1"/>
  <c r="Y16" i="1"/>
  <c r="Z16" i="1"/>
  <c r="AA16" i="1"/>
  <c r="AB16" i="1"/>
  <c r="AC16" i="1"/>
  <c r="AD16" i="1"/>
  <c r="AE16" i="1"/>
  <c r="AF16" i="1"/>
  <c r="AG16" i="1"/>
  <c r="V17" i="1"/>
  <c r="W17" i="1"/>
  <c r="X17" i="1"/>
  <c r="Y17" i="1"/>
  <c r="Z17" i="1"/>
  <c r="AA17" i="1"/>
  <c r="AB17" i="1"/>
  <c r="AC17" i="1"/>
  <c r="AD17" i="1"/>
  <c r="AE17" i="1"/>
  <c r="AF17" i="1"/>
  <c r="AG17" i="1"/>
  <c r="V18" i="1"/>
  <c r="W18" i="1"/>
  <c r="X18" i="1"/>
  <c r="Z18" i="1"/>
  <c r="AA18" i="1"/>
  <c r="AB18" i="1"/>
  <c r="AC18" i="1"/>
  <c r="AD18" i="1"/>
  <c r="AE18" i="1"/>
  <c r="AF18" i="1"/>
  <c r="AG18" i="1"/>
  <c r="V19" i="1"/>
  <c r="W19" i="1"/>
  <c r="X19" i="1"/>
  <c r="Y19" i="1"/>
  <c r="Z19" i="1"/>
  <c r="AA19" i="1"/>
  <c r="AB19" i="1"/>
  <c r="AC19" i="1"/>
  <c r="AD19" i="1"/>
  <c r="AE19" i="1"/>
  <c r="AF19" i="1"/>
  <c r="AG19" i="1"/>
  <c r="V20" i="1"/>
  <c r="W20" i="1"/>
  <c r="X20" i="1"/>
  <c r="Y20" i="1"/>
  <c r="Z20" i="1"/>
  <c r="AA20" i="1"/>
  <c r="AB20" i="1"/>
  <c r="AC20" i="1"/>
  <c r="AD20" i="1"/>
  <c r="AE20" i="1"/>
  <c r="AF20" i="1"/>
  <c r="AG20" i="1"/>
  <c r="V21" i="1"/>
  <c r="W21" i="1"/>
  <c r="X21" i="1"/>
  <c r="Y21" i="1"/>
  <c r="Z21" i="1"/>
  <c r="AA21" i="1"/>
  <c r="AB21" i="1"/>
  <c r="AC21" i="1"/>
  <c r="AD21" i="1"/>
  <c r="AE21" i="1"/>
  <c r="AF21" i="1"/>
  <c r="AG21" i="1"/>
  <c r="V22" i="1"/>
  <c r="W22" i="1"/>
  <c r="X22" i="1"/>
  <c r="Y22" i="1"/>
  <c r="Z22" i="1"/>
  <c r="AA22" i="1"/>
  <c r="AB22" i="1"/>
  <c r="AC22" i="1"/>
  <c r="AD22" i="1"/>
  <c r="AE22" i="1"/>
  <c r="AF22" i="1"/>
  <c r="AG22" i="1"/>
  <c r="V23" i="1"/>
  <c r="W23" i="1"/>
  <c r="X23" i="1"/>
  <c r="Y23" i="1"/>
  <c r="Z23" i="1"/>
  <c r="AA23" i="1"/>
  <c r="AB23" i="1"/>
  <c r="AC23" i="1"/>
  <c r="AD23" i="1"/>
  <c r="AE23" i="1"/>
  <c r="AF23" i="1"/>
  <c r="AG23" i="1"/>
  <c r="V24" i="1"/>
  <c r="W24" i="1"/>
  <c r="Y24" i="1"/>
  <c r="Z24" i="1"/>
  <c r="AB24" i="1"/>
  <c r="AC24" i="1"/>
  <c r="AD24" i="1"/>
  <c r="AE24" i="1"/>
  <c r="AF24" i="1"/>
  <c r="AG24" i="1"/>
  <c r="V25" i="1"/>
  <c r="W25" i="1"/>
  <c r="X25" i="1"/>
  <c r="Y25" i="1"/>
  <c r="Z25" i="1"/>
  <c r="AA25" i="1"/>
  <c r="AB25" i="1"/>
  <c r="AC25" i="1"/>
  <c r="AD25" i="1"/>
  <c r="AE25" i="1"/>
  <c r="AF25" i="1"/>
  <c r="AG25" i="1"/>
  <c r="V26" i="1"/>
  <c r="W26" i="1"/>
  <c r="X26" i="1"/>
  <c r="Y26" i="1"/>
  <c r="Z26" i="1"/>
  <c r="AA26" i="1"/>
  <c r="AB26" i="1"/>
  <c r="AC26" i="1"/>
  <c r="AD26" i="1"/>
  <c r="AE26" i="1"/>
  <c r="AF26" i="1"/>
  <c r="AG26" i="1"/>
  <c r="V27" i="1"/>
  <c r="W27" i="1"/>
  <c r="X27" i="1"/>
  <c r="Y27" i="1"/>
  <c r="Z27" i="1"/>
  <c r="AA27" i="1"/>
  <c r="AB27" i="1"/>
  <c r="AC27" i="1"/>
  <c r="AD27" i="1"/>
  <c r="AE27" i="1"/>
  <c r="AF27" i="1"/>
  <c r="AG27" i="1"/>
  <c r="V28" i="1"/>
  <c r="W28" i="1"/>
  <c r="X28" i="1"/>
  <c r="Y28" i="1"/>
  <c r="Z28" i="1"/>
  <c r="AA28" i="1"/>
  <c r="AB28" i="1"/>
  <c r="AC28" i="1"/>
  <c r="AD28" i="1"/>
  <c r="AE28" i="1"/>
  <c r="AF28" i="1"/>
  <c r="AG28" i="1"/>
  <c r="V29" i="1"/>
  <c r="W29" i="1"/>
  <c r="X29" i="1"/>
  <c r="Y29" i="1"/>
  <c r="Z29" i="1"/>
  <c r="AA29" i="1"/>
  <c r="AB29" i="1"/>
  <c r="AC29" i="1"/>
  <c r="AD29" i="1"/>
  <c r="AE29" i="1"/>
  <c r="AF29" i="1"/>
  <c r="AG29" i="1"/>
  <c r="V30" i="1"/>
  <c r="W30" i="1"/>
  <c r="X30" i="1"/>
  <c r="Y30" i="1"/>
  <c r="Z30" i="1"/>
  <c r="AA30" i="1"/>
  <c r="AB30" i="1"/>
  <c r="AC30" i="1"/>
  <c r="AD30" i="1"/>
  <c r="AE30" i="1"/>
  <c r="AF30" i="1"/>
  <c r="AG30" i="1"/>
  <c r="V31" i="1"/>
  <c r="W31" i="1"/>
  <c r="X31" i="1"/>
  <c r="Y31" i="1"/>
  <c r="Z31" i="1"/>
  <c r="AA31" i="1"/>
  <c r="AB31" i="1"/>
  <c r="AC31" i="1"/>
  <c r="AD31" i="1"/>
  <c r="AE31" i="1"/>
  <c r="AF31" i="1"/>
  <c r="AG31" i="1"/>
  <c r="V32" i="1"/>
  <c r="W32" i="1"/>
  <c r="X32" i="1"/>
  <c r="Y32" i="1"/>
  <c r="Z32" i="1"/>
  <c r="AA32" i="1"/>
  <c r="AB32" i="1"/>
  <c r="AC32" i="1"/>
  <c r="AD32" i="1"/>
  <c r="AE32" i="1"/>
  <c r="AF32" i="1"/>
  <c r="AG32" i="1"/>
  <c r="V33" i="1"/>
  <c r="W33" i="1"/>
  <c r="X33" i="1"/>
  <c r="Z33" i="1"/>
  <c r="AA33" i="1"/>
  <c r="AB33" i="1"/>
  <c r="AC33" i="1"/>
  <c r="AD33" i="1"/>
  <c r="AE33" i="1"/>
  <c r="AF33" i="1"/>
  <c r="AG33" i="1"/>
  <c r="V34" i="1"/>
  <c r="W34" i="1"/>
  <c r="X34" i="1"/>
  <c r="Y34" i="1"/>
  <c r="Z34" i="1"/>
  <c r="AA34" i="1"/>
  <c r="AB34" i="1"/>
  <c r="AC34" i="1"/>
  <c r="AD34" i="1"/>
  <c r="AE34" i="1"/>
  <c r="AF34" i="1"/>
  <c r="AG34" i="1"/>
  <c r="V35" i="1"/>
  <c r="W35" i="1"/>
  <c r="X35" i="1"/>
  <c r="Y35" i="1"/>
  <c r="Z35" i="1"/>
  <c r="AA35" i="1"/>
  <c r="AB35" i="1"/>
  <c r="AC35" i="1"/>
  <c r="AD35" i="1"/>
  <c r="AE35" i="1"/>
  <c r="AF35" i="1"/>
  <c r="AG35" i="1"/>
  <c r="V36" i="1"/>
  <c r="W36" i="1"/>
  <c r="X36" i="1"/>
  <c r="Y36" i="1"/>
  <c r="Z36" i="1"/>
  <c r="AA36" i="1"/>
  <c r="AB36" i="1"/>
  <c r="AC36" i="1"/>
  <c r="AD36" i="1"/>
  <c r="AE36" i="1"/>
  <c r="AF36" i="1"/>
  <c r="AG36" i="1"/>
  <c r="V37" i="1"/>
  <c r="W37" i="1"/>
  <c r="X37" i="1"/>
  <c r="Y37" i="1"/>
  <c r="Z37" i="1"/>
  <c r="AA37" i="1"/>
  <c r="AC37" i="1"/>
  <c r="AD37" i="1"/>
  <c r="AE37" i="1"/>
  <c r="AF37" i="1"/>
  <c r="AG37" i="1"/>
  <c r="V38" i="1"/>
  <c r="W38" i="1"/>
  <c r="X38" i="1"/>
  <c r="Y38" i="1"/>
  <c r="Z38" i="1"/>
  <c r="AA38" i="1"/>
  <c r="AB38" i="1"/>
  <c r="AC38" i="1"/>
  <c r="AD38" i="1"/>
  <c r="AE38" i="1"/>
  <c r="AF38" i="1"/>
  <c r="AG38" i="1"/>
  <c r="V39" i="1"/>
  <c r="W39" i="1"/>
  <c r="X39" i="1"/>
  <c r="Y39" i="1"/>
  <c r="Z39" i="1"/>
  <c r="AA39" i="1"/>
  <c r="AC39" i="1"/>
  <c r="AD39" i="1"/>
  <c r="AE39" i="1"/>
  <c r="AF39" i="1"/>
  <c r="AG39" i="1"/>
  <c r="V40" i="1"/>
  <c r="W40" i="1"/>
  <c r="X40" i="1"/>
  <c r="Y40" i="1"/>
  <c r="Z40" i="1"/>
  <c r="AA40" i="1"/>
  <c r="AB40" i="1"/>
  <c r="AC40" i="1"/>
  <c r="AD40" i="1"/>
  <c r="AE40" i="1"/>
  <c r="AF40" i="1"/>
  <c r="AG40" i="1"/>
  <c r="V41" i="1"/>
  <c r="W41" i="1"/>
  <c r="X41" i="1"/>
  <c r="Y41" i="1"/>
  <c r="Z41" i="1"/>
  <c r="AA41" i="1"/>
  <c r="AB41" i="1"/>
  <c r="AC41" i="1"/>
  <c r="AD41" i="1"/>
  <c r="AE41" i="1"/>
  <c r="AF41" i="1"/>
  <c r="AG41" i="1"/>
  <c r="W14" i="1"/>
  <c r="X14" i="1"/>
  <c r="Y14" i="1"/>
  <c r="AA14" i="1"/>
  <c r="AB14" i="1"/>
  <c r="AC14" i="1"/>
  <c r="AD14" i="1"/>
  <c r="AE14" i="1"/>
  <c r="AF14" i="1"/>
  <c r="AG14" i="1"/>
  <c r="T78" i="1"/>
  <c r="D2" i="1"/>
  <c r="C125" i="1"/>
  <c r="E79" i="1"/>
  <c r="F79" i="1" s="1"/>
  <c r="I123" i="1"/>
  <c r="E80" i="1"/>
  <c r="E81" i="1"/>
  <c r="G81" i="1" s="1"/>
  <c r="E82" i="1"/>
  <c r="F82" i="1" s="1"/>
  <c r="E83" i="1"/>
  <c r="G83" i="1" s="1"/>
  <c r="E84" i="1"/>
  <c r="F84" i="1" s="1"/>
  <c r="D85" i="1"/>
  <c r="C85" i="1"/>
  <c r="E35" i="1"/>
  <c r="E36" i="1"/>
  <c r="E38" i="1"/>
  <c r="E40" i="1"/>
  <c r="E41" i="1"/>
  <c r="D35" i="1"/>
  <c r="D36" i="1"/>
  <c r="D38" i="1"/>
  <c r="D39" i="1"/>
  <c r="D40" i="1"/>
  <c r="D41" i="1"/>
  <c r="D34" i="1"/>
  <c r="E34" i="1"/>
  <c r="W13" i="5"/>
  <c r="X13" i="5"/>
  <c r="W14" i="5"/>
  <c r="X14" i="5"/>
  <c r="W15" i="5"/>
  <c r="X15" i="5"/>
  <c r="W16" i="5"/>
  <c r="X16" i="5"/>
  <c r="W17" i="5"/>
  <c r="X17" i="5"/>
  <c r="W18" i="5"/>
  <c r="X18" i="5"/>
  <c r="G14" i="5"/>
  <c r="V18" i="5"/>
  <c r="V17" i="5"/>
  <c r="V16" i="5"/>
  <c r="V15" i="5"/>
  <c r="V14" i="5"/>
  <c r="V13" i="5"/>
  <c r="G13" i="5"/>
  <c r="E20" i="1"/>
  <c r="E32" i="1"/>
  <c r="F11" i="5"/>
  <c r="F12" i="5"/>
  <c r="E11" i="5"/>
  <c r="E16" i="1"/>
  <c r="F63" i="1"/>
  <c r="E17" i="1"/>
  <c r="D17" i="1"/>
  <c r="E8" i="5"/>
  <c r="D22" i="1"/>
  <c r="E7" i="5"/>
  <c r="E19" i="1"/>
  <c r="E22" i="1"/>
  <c r="E25" i="1"/>
  <c r="E26" i="1"/>
  <c r="E27" i="1"/>
  <c r="D3" i="1"/>
  <c r="E30" i="1"/>
  <c r="AI22" i="5"/>
  <c r="AI19" i="5"/>
  <c r="AI20" i="5"/>
  <c r="AI21" i="5"/>
  <c r="D74" i="1"/>
  <c r="D73" i="1"/>
  <c r="D72" i="1"/>
  <c r="D21" i="1"/>
  <c r="F2" i="4"/>
  <c r="E29" i="1"/>
  <c r="E23" i="1"/>
  <c r="E31" i="1"/>
  <c r="E21" i="1"/>
  <c r="E14" i="5"/>
  <c r="F4" i="5"/>
  <c r="F5" i="5"/>
  <c r="F6" i="5"/>
  <c r="F7" i="5"/>
  <c r="F8" i="5"/>
  <c r="B23" i="5" s="1"/>
  <c r="F9" i="5"/>
  <c r="F10" i="5"/>
  <c r="F13" i="5"/>
  <c r="F14" i="5"/>
  <c r="F3" i="5"/>
  <c r="B18" i="5"/>
  <c r="D4" i="1"/>
  <c r="D5" i="1"/>
  <c r="D31" i="1"/>
  <c r="D32" i="1"/>
  <c r="D6" i="1"/>
  <c r="D16" i="1"/>
  <c r="D18" i="1"/>
  <c r="D19" i="1"/>
  <c r="D20" i="1"/>
  <c r="D23" i="1"/>
  <c r="D24" i="1"/>
  <c r="D25" i="1"/>
  <c r="D26" i="1"/>
  <c r="D27" i="1"/>
  <c r="D28" i="1"/>
  <c r="D29" i="1"/>
  <c r="D30" i="1"/>
  <c r="D62" i="1"/>
  <c r="D63" i="1"/>
  <c r="E191" i="1" s="1"/>
  <c r="D64" i="1"/>
  <c r="D65" i="1"/>
  <c r="D66" i="1"/>
  <c r="D61" i="1"/>
  <c r="I15" i="5"/>
  <c r="H15" i="5"/>
  <c r="E28" i="1"/>
  <c r="E9" i="5"/>
  <c r="G4" i="5"/>
  <c r="G12" i="5"/>
  <c r="G11" i="5"/>
  <c r="E12" i="5"/>
  <c r="E13" i="5"/>
  <c r="E6" i="5"/>
  <c r="F171" i="1" l="1"/>
  <c r="C37" i="23" s="1"/>
  <c r="F135" i="1"/>
  <c r="C2" i="23" s="1"/>
  <c r="F132" i="1"/>
  <c r="C7" i="23" s="1"/>
  <c r="F136" i="1"/>
  <c r="C12" i="23" s="1"/>
  <c r="E175" i="1"/>
  <c r="D49" i="1" s="1"/>
  <c r="F142" i="1"/>
  <c r="C9" i="23" s="1"/>
  <c r="F145" i="1"/>
  <c r="C13" i="23" s="1"/>
  <c r="F134" i="1"/>
  <c r="C10" i="23" s="1"/>
  <c r="F172" i="1"/>
  <c r="C44" i="23" s="1"/>
  <c r="F131" i="1"/>
  <c r="C3" i="23" s="1"/>
  <c r="F147" i="1"/>
  <c r="C19" i="23" s="1"/>
  <c r="F139" i="1"/>
  <c r="C5" i="23" s="1"/>
  <c r="BU175" i="1"/>
  <c r="BM175" i="1"/>
  <c r="F159" i="1"/>
  <c r="C28" i="23" s="1"/>
  <c r="CK175" i="1"/>
  <c r="CC175" i="1"/>
  <c r="F133" i="1"/>
  <c r="C4" i="23" s="1"/>
  <c r="F150" i="1"/>
  <c r="C22" i="23" s="1"/>
  <c r="F138" i="1"/>
  <c r="C15" i="23" s="1"/>
  <c r="F143" i="1"/>
  <c r="C24" i="23" s="1"/>
  <c r="F141" i="1"/>
  <c r="C17" i="23" s="1"/>
  <c r="F144" i="1"/>
  <c r="C27" i="23" s="1"/>
  <c r="F146" i="1"/>
  <c r="C18" i="23" s="1"/>
  <c r="F165" i="1"/>
  <c r="C29" i="23" s="1"/>
  <c r="F156" i="1"/>
  <c r="C30" i="23" s="1"/>
  <c r="F155" i="1"/>
  <c r="C35" i="23" s="1"/>
  <c r="F157" i="1"/>
  <c r="C21" i="23" s="1"/>
  <c r="CM175" i="1"/>
  <c r="CE175" i="1"/>
  <c r="BW175" i="1"/>
  <c r="BO175" i="1"/>
  <c r="BG175" i="1"/>
  <c r="CL175" i="1"/>
  <c r="CD175" i="1"/>
  <c r="BV175" i="1"/>
  <c r="BN175" i="1"/>
  <c r="BF175" i="1"/>
  <c r="CJ175" i="1"/>
  <c r="CB175" i="1"/>
  <c r="BT175" i="1"/>
  <c r="BL175" i="1"/>
  <c r="CQ175" i="1"/>
  <c r="CI175" i="1"/>
  <c r="CA175" i="1"/>
  <c r="BS175" i="1"/>
  <c r="BK175" i="1"/>
  <c r="CP175" i="1"/>
  <c r="CH175" i="1"/>
  <c r="BZ175" i="1"/>
  <c r="BR175" i="1"/>
  <c r="BJ175" i="1"/>
  <c r="BE175" i="1"/>
  <c r="CO175" i="1"/>
  <c r="CG175" i="1"/>
  <c r="BY175" i="1"/>
  <c r="BQ175" i="1"/>
  <c r="BI175" i="1"/>
  <c r="CN175" i="1"/>
  <c r="CF175" i="1"/>
  <c r="BX175" i="1"/>
  <c r="BP175" i="1"/>
  <c r="BH175" i="1"/>
  <c r="F153" i="1"/>
  <c r="C8" i="23" s="1"/>
  <c r="F151" i="1"/>
  <c r="C23" i="23" s="1"/>
  <c r="F160" i="1"/>
  <c r="C38" i="23" s="1"/>
  <c r="F161" i="1"/>
  <c r="C34" i="23" s="1"/>
  <c r="F130" i="1"/>
  <c r="C14" i="23" s="1"/>
  <c r="F154" i="1"/>
  <c r="C26" i="23" s="1"/>
  <c r="F158" i="1"/>
  <c r="C36" i="23" s="1"/>
  <c r="F152" i="1"/>
  <c r="C40" i="23" s="1"/>
  <c r="F164" i="1"/>
  <c r="C20" i="23" s="1"/>
  <c r="F149" i="1"/>
  <c r="C16" i="23" s="1"/>
  <c r="F137" i="1"/>
  <c r="C6" i="23" s="1"/>
  <c r="F148" i="1"/>
  <c r="C43" i="23" s="1"/>
  <c r="F166" i="1"/>
  <c r="C32" i="23" s="1"/>
  <c r="F140" i="1"/>
  <c r="C11" i="23" s="1"/>
  <c r="F163" i="1"/>
  <c r="C25" i="23" s="1"/>
  <c r="F168" i="1"/>
  <c r="C39" i="23" s="1"/>
  <c r="F162" i="1"/>
  <c r="C33" i="23" s="1"/>
  <c r="F167" i="1"/>
  <c r="C41" i="23" s="1"/>
  <c r="F170" i="1"/>
  <c r="C42" i="23" s="1"/>
  <c r="F169" i="1"/>
  <c r="C31" i="23" s="1"/>
  <c r="J118" i="1"/>
  <c r="K118" i="1" s="1"/>
  <c r="E109" i="1"/>
  <c r="D47" i="1" s="1"/>
  <c r="F47" i="1" s="1"/>
  <c r="J117" i="1"/>
  <c r="K117" i="1" s="1"/>
  <c r="D132" i="1"/>
  <c r="G5" i="22" s="1"/>
  <c r="D5" i="22" s="1"/>
  <c r="D130" i="1"/>
  <c r="D169" i="1"/>
  <c r="G28" i="22" s="1"/>
  <c r="D165" i="1"/>
  <c r="G31" i="22" s="1"/>
  <c r="D161" i="1"/>
  <c r="G29" i="22" s="1"/>
  <c r="D171" i="1"/>
  <c r="G43" i="22" s="1"/>
  <c r="D166" i="1"/>
  <c r="G42" i="22" s="1"/>
  <c r="D162" i="1"/>
  <c r="G37" i="22" s="1"/>
  <c r="D158" i="1"/>
  <c r="G36" i="22" s="1"/>
  <c r="D154" i="1"/>
  <c r="G24" i="22" s="1"/>
  <c r="D150" i="1"/>
  <c r="G26" i="22" s="1"/>
  <c r="D146" i="1"/>
  <c r="G15" i="22" s="1"/>
  <c r="D142" i="1"/>
  <c r="G10" i="22" s="1"/>
  <c r="D10" i="22" s="1"/>
  <c r="D138" i="1"/>
  <c r="G7" i="22" s="1"/>
  <c r="D7" i="22" s="1"/>
  <c r="D134" i="1"/>
  <c r="G18" i="22" s="1"/>
  <c r="D170" i="1"/>
  <c r="G44" i="22" s="1"/>
  <c r="D157" i="1"/>
  <c r="G23" i="22" s="1"/>
  <c r="D153" i="1"/>
  <c r="G3" i="22" s="1"/>
  <c r="D3" i="22" s="1"/>
  <c r="D149" i="1"/>
  <c r="G20" i="22" s="1"/>
  <c r="D145" i="1"/>
  <c r="G16" i="22" s="1"/>
  <c r="D141" i="1"/>
  <c r="G17" i="22" s="1"/>
  <c r="D137" i="1"/>
  <c r="G4" i="22" s="1"/>
  <c r="D4" i="22" s="1"/>
  <c r="D133" i="1"/>
  <c r="G8" i="22" s="1"/>
  <c r="D8" i="22" s="1"/>
  <c r="D168" i="1"/>
  <c r="G22" i="22" s="1"/>
  <c r="D164" i="1"/>
  <c r="G30" i="22" s="1"/>
  <c r="D160" i="1"/>
  <c r="G35" i="22" s="1"/>
  <c r="D156" i="1"/>
  <c r="G21" i="22" s="1"/>
  <c r="D152" i="1"/>
  <c r="G39" i="22" s="1"/>
  <c r="D148" i="1"/>
  <c r="G40" i="22" s="1"/>
  <c r="D144" i="1"/>
  <c r="G34" i="22" s="1"/>
  <c r="D140" i="1"/>
  <c r="G13" i="22" s="1"/>
  <c r="D136" i="1"/>
  <c r="G12" i="22" s="1"/>
  <c r="D12" i="22" s="1"/>
  <c r="D167" i="1"/>
  <c r="G38" i="22" s="1"/>
  <c r="D163" i="1"/>
  <c r="G33" i="22" s="1"/>
  <c r="D159" i="1"/>
  <c r="G27" i="22" s="1"/>
  <c r="D155" i="1"/>
  <c r="G32" i="22" s="1"/>
  <c r="D151" i="1"/>
  <c r="G11" i="22" s="1"/>
  <c r="D11" i="22" s="1"/>
  <c r="D147" i="1"/>
  <c r="G19" i="22" s="1"/>
  <c r="D143" i="1"/>
  <c r="G25" i="22" s="1"/>
  <c r="D139" i="1"/>
  <c r="G14" i="22" s="1"/>
  <c r="D135" i="1"/>
  <c r="G6" i="22" s="1"/>
  <c r="D6" i="22" s="1"/>
  <c r="D131" i="1"/>
  <c r="G2" i="22" s="1"/>
  <c r="D2" i="22" s="1"/>
  <c r="D172" i="1"/>
  <c r="G41" i="22" s="1"/>
  <c r="B27" i="5"/>
  <c r="E18" i="1"/>
  <c r="F18" i="1" s="1"/>
  <c r="E37" i="1"/>
  <c r="AE194" i="1"/>
  <c r="AD194" i="1"/>
  <c r="AA194" i="1"/>
  <c r="X194" i="1"/>
  <c r="AC194" i="1"/>
  <c r="W194" i="1"/>
  <c r="AF194" i="1"/>
  <c r="AB194" i="1"/>
  <c r="Y194" i="1"/>
  <c r="AG194" i="1"/>
  <c r="G8" i="5"/>
  <c r="H8" i="5" s="1"/>
  <c r="E4" i="5"/>
  <c r="I4" i="5" s="1"/>
  <c r="E24" i="1"/>
  <c r="F24" i="1" s="1"/>
  <c r="E5" i="5"/>
  <c r="I5" i="5" s="1"/>
  <c r="E10" i="5"/>
  <c r="I10" i="5" s="1"/>
  <c r="B49" i="5"/>
  <c r="B48" i="5"/>
  <c r="B46" i="5"/>
  <c r="J119" i="1"/>
  <c r="K119" i="1" s="1"/>
  <c r="AB39" i="1"/>
  <c r="AH39" i="1" s="1"/>
  <c r="G91" i="1"/>
  <c r="Y33" i="1"/>
  <c r="Y58" i="1" s="1"/>
  <c r="AD58" i="1"/>
  <c r="CR141" i="1"/>
  <c r="N188" i="1"/>
  <c r="N37" i="1" s="1"/>
  <c r="S69" i="1"/>
  <c r="S7" i="1" s="1"/>
  <c r="S9" i="1" s="1"/>
  <c r="S14" i="1" s="1"/>
  <c r="T62" i="1"/>
  <c r="L69" i="1"/>
  <c r="L7" i="1" s="1"/>
  <c r="L9" i="1" s="1"/>
  <c r="L14" i="1" s="1"/>
  <c r="P85" i="1"/>
  <c r="P33" i="1" s="1"/>
  <c r="M85" i="1"/>
  <c r="M33" i="1" s="1"/>
  <c r="Q69" i="1"/>
  <c r="Q7" i="1" s="1"/>
  <c r="Q9" i="1" s="1"/>
  <c r="Q14" i="1" s="1"/>
  <c r="I69" i="1"/>
  <c r="I7" i="1" s="1"/>
  <c r="I9" i="1" s="1"/>
  <c r="I14" i="1" s="1"/>
  <c r="T61" i="1"/>
  <c r="K85" i="1"/>
  <c r="K33" i="1" s="1"/>
  <c r="T83" i="1"/>
  <c r="Q85" i="1"/>
  <c r="Q33" i="1" s="1"/>
  <c r="L85" i="1"/>
  <c r="L33" i="1" s="1"/>
  <c r="J85" i="1"/>
  <c r="J33" i="1" s="1"/>
  <c r="N85" i="1"/>
  <c r="N33" i="1" s="1"/>
  <c r="T15" i="1"/>
  <c r="K69" i="1"/>
  <c r="K7" i="1" s="1"/>
  <c r="K9" i="1" s="1"/>
  <c r="K14" i="1" s="1"/>
  <c r="R69" i="1"/>
  <c r="R7" i="1" s="1"/>
  <c r="R9" i="1" s="1"/>
  <c r="R14" i="1" s="1"/>
  <c r="T82" i="1"/>
  <c r="T81" i="1"/>
  <c r="O85" i="1"/>
  <c r="O33" i="1" s="1"/>
  <c r="T80" i="1"/>
  <c r="T23" i="1"/>
  <c r="T63" i="1"/>
  <c r="N69" i="1"/>
  <c r="N7" i="1" s="1"/>
  <c r="N9" i="1" s="1"/>
  <c r="N14" i="1" s="1"/>
  <c r="T35" i="1"/>
  <c r="T21" i="1"/>
  <c r="T65" i="1"/>
  <c r="T2" i="1"/>
  <c r="T34" i="1"/>
  <c r="T41" i="1"/>
  <c r="CR4" i="1"/>
  <c r="T18" i="1"/>
  <c r="T36" i="1"/>
  <c r="T31" i="1"/>
  <c r="T64" i="1"/>
  <c r="M69" i="1"/>
  <c r="M7" i="1" s="1"/>
  <c r="M9" i="1" s="1"/>
  <c r="M14" i="1" s="1"/>
  <c r="T79" i="1"/>
  <c r="I85" i="1"/>
  <c r="I33" i="1" s="1"/>
  <c r="T29" i="1"/>
  <c r="O69" i="1"/>
  <c r="O7" i="1" s="1"/>
  <c r="O9" i="1" s="1"/>
  <c r="O14" i="1" s="1"/>
  <c r="J69" i="1"/>
  <c r="J7" i="1" s="1"/>
  <c r="J9" i="1" s="1"/>
  <c r="J14" i="1" s="1"/>
  <c r="S85" i="1"/>
  <c r="S33" i="1" s="1"/>
  <c r="CR139" i="1"/>
  <c r="T84" i="1"/>
  <c r="T38" i="1"/>
  <c r="H85" i="1"/>
  <c r="H33" i="1" s="1"/>
  <c r="G92" i="1"/>
  <c r="E46" i="1"/>
  <c r="F46" i="1" s="1"/>
  <c r="G5" i="5"/>
  <c r="E3" i="5"/>
  <c r="I3" i="5" s="1"/>
  <c r="CR57" i="1"/>
  <c r="I6" i="5"/>
  <c r="I11" i="5"/>
  <c r="CR142" i="1"/>
  <c r="CR138" i="1"/>
  <c r="CR137" i="1"/>
  <c r="CR136" i="1"/>
  <c r="CR135" i="1"/>
  <c r="CR134" i="1"/>
  <c r="CR133" i="1"/>
  <c r="CR132" i="1"/>
  <c r="CR131" i="1"/>
  <c r="T170" i="1"/>
  <c r="T171" i="1"/>
  <c r="T4" i="1"/>
  <c r="T6" i="1"/>
  <c r="T5" i="1"/>
  <c r="T3" i="1"/>
  <c r="T27" i="1"/>
  <c r="T19" i="1"/>
  <c r="T39" i="1"/>
  <c r="T40" i="1"/>
  <c r="T32" i="1"/>
  <c r="T30" i="1"/>
  <c r="T28" i="1"/>
  <c r="T26" i="1"/>
  <c r="T25" i="1"/>
  <c r="T24" i="1"/>
  <c r="T22" i="1"/>
  <c r="T20" i="1"/>
  <c r="T17" i="1"/>
  <c r="T16" i="1"/>
  <c r="H69" i="1"/>
  <c r="H7" i="1" s="1"/>
  <c r="H9" i="1" s="1"/>
  <c r="H14" i="1" s="1"/>
  <c r="P69" i="1"/>
  <c r="P7" i="1" s="1"/>
  <c r="P9" i="1" s="1"/>
  <c r="P14" i="1" s="1"/>
  <c r="R85" i="1"/>
  <c r="R33" i="1" s="1"/>
  <c r="T66" i="1"/>
  <c r="CR5" i="1"/>
  <c r="Q188" i="1"/>
  <c r="Q37" i="1" s="1"/>
  <c r="CR3" i="1"/>
  <c r="CR17" i="1"/>
  <c r="CR2" i="1"/>
  <c r="CR8" i="1"/>
  <c r="CR16" i="1"/>
  <c r="D69" i="1"/>
  <c r="B9" i="5" s="1"/>
  <c r="F93" i="1"/>
  <c r="F191" i="1"/>
  <c r="D191" i="1"/>
  <c r="F66" i="1"/>
  <c r="CR140" i="1"/>
  <c r="CR23" i="1"/>
  <c r="BR85" i="1"/>
  <c r="BR33" i="1" s="1"/>
  <c r="CR27" i="1"/>
  <c r="S188" i="1"/>
  <c r="T96" i="1"/>
  <c r="CR153" i="1"/>
  <c r="CR144" i="1"/>
  <c r="CR19" i="1"/>
  <c r="CR18" i="1"/>
  <c r="BH97" i="1"/>
  <c r="BH44" i="1" s="1"/>
  <c r="CR24" i="1"/>
  <c r="CR31" i="1"/>
  <c r="CO97" i="1"/>
  <c r="CO44" i="1" s="1"/>
  <c r="CR40" i="1"/>
  <c r="CR39" i="1"/>
  <c r="AV97" i="1"/>
  <c r="AV44" i="1" s="1"/>
  <c r="CP85" i="1"/>
  <c r="CP33" i="1" s="1"/>
  <c r="CR32" i="1"/>
  <c r="CR151" i="1"/>
  <c r="CR29" i="1"/>
  <c r="CR21" i="1"/>
  <c r="F95" i="1"/>
  <c r="CR35" i="1"/>
  <c r="CR28" i="1"/>
  <c r="CR20" i="1"/>
  <c r="F94" i="1"/>
  <c r="CR41" i="1"/>
  <c r="CR36" i="1"/>
  <c r="CA97" i="1"/>
  <c r="CA44" i="1" s="1"/>
  <c r="T92" i="1"/>
  <c r="BG97" i="1"/>
  <c r="BG44" i="1" s="1"/>
  <c r="CR149" i="1"/>
  <c r="CR146" i="1"/>
  <c r="CR145" i="1"/>
  <c r="L97" i="1"/>
  <c r="L44" i="1" s="1"/>
  <c r="BV97" i="1"/>
  <c r="BV44" i="1" s="1"/>
  <c r="CR15" i="1"/>
  <c r="CR157" i="1"/>
  <c r="CR156" i="1"/>
  <c r="CR26" i="1"/>
  <c r="CR25" i="1"/>
  <c r="AU97" i="1"/>
  <c r="AU44" i="1" s="1"/>
  <c r="CJ97" i="1"/>
  <c r="CJ44" i="1" s="1"/>
  <c r="CR38" i="1"/>
  <c r="CI97" i="1"/>
  <c r="CI44" i="1" s="1"/>
  <c r="CK97" i="1"/>
  <c r="CK44" i="1" s="1"/>
  <c r="CR96" i="1"/>
  <c r="CR34" i="1"/>
  <c r="CR150" i="1"/>
  <c r="CR143" i="1"/>
  <c r="P97" i="1"/>
  <c r="P44" i="1" s="1"/>
  <c r="CL97" i="1"/>
  <c r="CL44" i="1" s="1"/>
  <c r="BZ97" i="1"/>
  <c r="BZ44" i="1" s="1"/>
  <c r="CF85" i="1"/>
  <c r="CF33" i="1" s="1"/>
  <c r="CR95" i="1"/>
  <c r="CR147" i="1"/>
  <c r="AY97" i="1"/>
  <c r="AY44" i="1" s="1"/>
  <c r="CF97" i="1"/>
  <c r="CF44" i="1" s="1"/>
  <c r="CN97" i="1"/>
  <c r="CN44" i="1" s="1"/>
  <c r="AK97" i="1"/>
  <c r="AK44" i="1" s="1"/>
  <c r="CH97" i="1"/>
  <c r="CH44" i="1" s="1"/>
  <c r="CR92" i="1"/>
  <c r="AQ97" i="1"/>
  <c r="AQ44" i="1" s="1"/>
  <c r="CO85" i="1"/>
  <c r="CO33" i="1" s="1"/>
  <c r="BQ85" i="1"/>
  <c r="BQ33" i="1" s="1"/>
  <c r="AZ85" i="1"/>
  <c r="AZ33" i="1" s="1"/>
  <c r="CR30" i="1"/>
  <c r="CR22" i="1"/>
  <c r="AR97" i="1"/>
  <c r="AR44" i="1" s="1"/>
  <c r="BI97" i="1"/>
  <c r="BI44" i="1" s="1"/>
  <c r="CR158" i="1"/>
  <c r="T166" i="1"/>
  <c r="G9" i="5"/>
  <c r="H9" i="5" s="1"/>
  <c r="Z48" i="1"/>
  <c r="AH48" i="1" s="1"/>
  <c r="G7" i="5"/>
  <c r="H7" i="5" s="1"/>
  <c r="G6" i="5"/>
  <c r="H6" i="5" s="1"/>
  <c r="AB37" i="1"/>
  <c r="AH37" i="1" s="1"/>
  <c r="V14" i="1"/>
  <c r="AH14" i="1" s="1"/>
  <c r="E14" i="1"/>
  <c r="G3" i="5"/>
  <c r="E15" i="1"/>
  <c r="F15" i="1" s="1"/>
  <c r="V15" i="1"/>
  <c r="F38" i="1"/>
  <c r="F48" i="1"/>
  <c r="F20" i="1"/>
  <c r="F25" i="1"/>
  <c r="F31" i="1"/>
  <c r="F27" i="1"/>
  <c r="F16" i="1"/>
  <c r="F39" i="1"/>
  <c r="F26" i="1"/>
  <c r="F29" i="1"/>
  <c r="F32" i="1"/>
  <c r="F36" i="1"/>
  <c r="AH21" i="1"/>
  <c r="AH49" i="1"/>
  <c r="AH40" i="1"/>
  <c r="AH29" i="1"/>
  <c r="AH27" i="1"/>
  <c r="AH23" i="1"/>
  <c r="AH30" i="1"/>
  <c r="AH28" i="1"/>
  <c r="AH24" i="1"/>
  <c r="AH20" i="1"/>
  <c r="AH18" i="1"/>
  <c r="AG58" i="1"/>
  <c r="AF58" i="1"/>
  <c r="F34" i="1"/>
  <c r="X58" i="1"/>
  <c r="W58" i="1"/>
  <c r="AH35" i="1"/>
  <c r="AH32" i="1"/>
  <c r="AA58" i="1"/>
  <c r="AH46" i="1"/>
  <c r="F51" i="1"/>
  <c r="AH43" i="1"/>
  <c r="F23" i="1"/>
  <c r="AE58" i="1"/>
  <c r="AH41" i="1"/>
  <c r="AH36" i="1"/>
  <c r="AH34" i="1"/>
  <c r="AH26" i="1"/>
  <c r="AH22" i="1"/>
  <c r="AH16" i="1"/>
  <c r="AH57" i="1"/>
  <c r="AH42" i="1"/>
  <c r="F42" i="1"/>
  <c r="AH44" i="1"/>
  <c r="F41" i="1"/>
  <c r="F35" i="1"/>
  <c r="AC58" i="1"/>
  <c r="AH38" i="1"/>
  <c r="AH31" i="1"/>
  <c r="AH25" i="1"/>
  <c r="AH19" i="1"/>
  <c r="AH17" i="1"/>
  <c r="F45" i="1"/>
  <c r="AH50" i="1"/>
  <c r="AH51" i="1"/>
  <c r="F40" i="1"/>
  <c r="AH47" i="1"/>
  <c r="AH45" i="1"/>
  <c r="BT97" i="1"/>
  <c r="BT44" i="1" s="1"/>
  <c r="CB97" i="1"/>
  <c r="CB44" i="1" s="1"/>
  <c r="CR152" i="1"/>
  <c r="CR91" i="1"/>
  <c r="BU97" i="1"/>
  <c r="BU44" i="1" s="1"/>
  <c r="I97" i="1"/>
  <c r="I44" i="1" s="1"/>
  <c r="AX97" i="1"/>
  <c r="AX44" i="1" s="1"/>
  <c r="BO97" i="1"/>
  <c r="BO44" i="1" s="1"/>
  <c r="CE97" i="1"/>
  <c r="CE44" i="1" s="1"/>
  <c r="AZ97" i="1"/>
  <c r="AZ44" i="1" s="1"/>
  <c r="CQ97" i="1"/>
  <c r="CQ44" i="1" s="1"/>
  <c r="T95" i="1"/>
  <c r="BN97" i="1"/>
  <c r="BN44" i="1" s="1"/>
  <c r="AZ109" i="1"/>
  <c r="BJ85" i="1"/>
  <c r="BJ33" i="1" s="1"/>
  <c r="AS85" i="1"/>
  <c r="AS33" i="1" s="1"/>
  <c r="BY97" i="1"/>
  <c r="BY44" i="1" s="1"/>
  <c r="CG97" i="1"/>
  <c r="CG44" i="1" s="1"/>
  <c r="M97" i="1"/>
  <c r="M44" i="1" s="1"/>
  <c r="AT97" i="1"/>
  <c r="AT44" i="1" s="1"/>
  <c r="CQ85" i="1"/>
  <c r="CQ33" i="1" s="1"/>
  <c r="CI85" i="1"/>
  <c r="CI33" i="1" s="1"/>
  <c r="AL85" i="1"/>
  <c r="AL33" i="1" s="1"/>
  <c r="CR37" i="1"/>
  <c r="AO97" i="1"/>
  <c r="AO44" i="1" s="1"/>
  <c r="AW97" i="1"/>
  <c r="AW44" i="1" s="1"/>
  <c r="R188" i="1"/>
  <c r="R37" i="1" s="1"/>
  <c r="CR62" i="1"/>
  <c r="T91" i="1"/>
  <c r="BK97" i="1"/>
  <c r="BK44" i="1" s="1"/>
  <c r="BS97" i="1"/>
  <c r="BS44" i="1" s="1"/>
  <c r="BE97" i="1"/>
  <c r="BE44" i="1" s="1"/>
  <c r="CR160" i="1"/>
  <c r="T165" i="1"/>
  <c r="CK85" i="1"/>
  <c r="CK33" i="1" s="1"/>
  <c r="CR93" i="1"/>
  <c r="AO109" i="1"/>
  <c r="F83" i="1"/>
  <c r="AL97" i="1"/>
  <c r="AL44" i="1" s="1"/>
  <c r="CB109" i="1"/>
  <c r="BE109" i="1"/>
  <c r="BA97" i="1"/>
  <c r="BA44" i="1" s="1"/>
  <c r="BR97" i="1"/>
  <c r="BR44" i="1" s="1"/>
  <c r="BL97" i="1"/>
  <c r="BL44" i="1" s="1"/>
  <c r="CR165" i="1"/>
  <c r="AU175" i="1"/>
  <c r="AO175" i="1"/>
  <c r="R97" i="1"/>
  <c r="R44" i="1" s="1"/>
  <c r="T94" i="1"/>
  <c r="AU69" i="1"/>
  <c r="AU7" i="1" s="1"/>
  <c r="AU9" i="1" s="1"/>
  <c r="AU14" i="1" s="1"/>
  <c r="AQ85" i="1"/>
  <c r="AQ33" i="1" s="1"/>
  <c r="BK85" i="1"/>
  <c r="BK33" i="1" s="1"/>
  <c r="AT85" i="1"/>
  <c r="AT33" i="1" s="1"/>
  <c r="AY175" i="1"/>
  <c r="AQ175" i="1"/>
  <c r="CB69" i="1"/>
  <c r="CB7" i="1" s="1"/>
  <c r="CB9" i="1" s="1"/>
  <c r="CB14" i="1" s="1"/>
  <c r="AM69" i="1"/>
  <c r="AM7" i="1" s="1"/>
  <c r="AM9" i="1" s="1"/>
  <c r="AM14" i="1" s="1"/>
  <c r="AV69" i="1"/>
  <c r="AV7" i="1" s="1"/>
  <c r="AV9" i="1" s="1"/>
  <c r="AV14" i="1" s="1"/>
  <c r="AN69" i="1"/>
  <c r="AN7" i="1" s="1"/>
  <c r="AN9" i="1" s="1"/>
  <c r="AN14" i="1" s="1"/>
  <c r="CJ85" i="1"/>
  <c r="CJ33" i="1" s="1"/>
  <c r="BT85" i="1"/>
  <c r="BT33" i="1" s="1"/>
  <c r="BL85" i="1"/>
  <c r="BL33" i="1" s="1"/>
  <c r="BC85" i="1"/>
  <c r="BC33" i="1" s="1"/>
  <c r="AU85" i="1"/>
  <c r="AU33" i="1" s="1"/>
  <c r="AM85" i="1"/>
  <c r="AM33" i="1" s="1"/>
  <c r="CC85" i="1"/>
  <c r="CC33" i="1" s="1"/>
  <c r="BU85" i="1"/>
  <c r="BU33" i="1" s="1"/>
  <c r="BM85" i="1"/>
  <c r="BM33" i="1" s="1"/>
  <c r="BE85" i="1"/>
  <c r="BE33" i="1" s="1"/>
  <c r="AV85" i="1"/>
  <c r="AV33" i="1" s="1"/>
  <c r="AN85" i="1"/>
  <c r="AN33" i="1" s="1"/>
  <c r="BM109" i="1"/>
  <c r="AN97" i="1"/>
  <c r="AN44" i="1" s="1"/>
  <c r="Q97" i="1"/>
  <c r="Q44" i="1" s="1"/>
  <c r="CR103" i="1"/>
  <c r="AM175" i="1"/>
  <c r="CR148" i="1"/>
  <c r="BF97" i="1"/>
  <c r="BF44" i="1" s="1"/>
  <c r="CD97" i="1"/>
  <c r="CD44" i="1" s="1"/>
  <c r="BP97" i="1"/>
  <c r="BP44" i="1" s="1"/>
  <c r="T93" i="1"/>
  <c r="CR94" i="1"/>
  <c r="BW97" i="1"/>
  <c r="BW44" i="1" s="1"/>
  <c r="CR61" i="1"/>
  <c r="D182" i="1"/>
  <c r="P47" i="1"/>
  <c r="CR102" i="1"/>
  <c r="BR109" i="1"/>
  <c r="CM109" i="1"/>
  <c r="CR81" i="1"/>
  <c r="T167" i="1"/>
  <c r="BG69" i="1"/>
  <c r="BG7" i="1" s="1"/>
  <c r="BG9" i="1" s="1"/>
  <c r="BG14" i="1" s="1"/>
  <c r="AP69" i="1"/>
  <c r="AP7" i="1" s="1"/>
  <c r="AP9" i="1" s="1"/>
  <c r="AP14" i="1" s="1"/>
  <c r="BX69" i="1"/>
  <c r="BX7" i="1" s="1"/>
  <c r="BX9" i="1" s="1"/>
  <c r="BX14" i="1" s="1"/>
  <c r="AY69" i="1"/>
  <c r="AY7" i="1" s="1"/>
  <c r="AY9" i="1" s="1"/>
  <c r="AY14" i="1" s="1"/>
  <c r="AQ69" i="1"/>
  <c r="AQ7" i="1" s="1"/>
  <c r="AQ9" i="1" s="1"/>
  <c r="AQ14" i="1" s="1"/>
  <c r="CO69" i="1"/>
  <c r="CO7" i="1" s="1"/>
  <c r="CO9" i="1" s="1"/>
  <c r="CO14" i="1" s="1"/>
  <c r="BY69" i="1"/>
  <c r="BY7" i="1" s="1"/>
  <c r="BY9" i="1" s="1"/>
  <c r="BY14" i="1" s="1"/>
  <c r="BQ69" i="1"/>
  <c r="BQ7" i="1" s="1"/>
  <c r="BQ9" i="1" s="1"/>
  <c r="BQ14" i="1" s="1"/>
  <c r="BI69" i="1"/>
  <c r="BI7" i="1" s="1"/>
  <c r="BI9" i="1" s="1"/>
  <c r="BI14" i="1" s="1"/>
  <c r="AR69" i="1"/>
  <c r="AR7" i="1" s="1"/>
  <c r="AR9" i="1" s="1"/>
  <c r="AR14" i="1" s="1"/>
  <c r="BZ69" i="1"/>
  <c r="BZ7" i="1" s="1"/>
  <c r="BZ9" i="1" s="1"/>
  <c r="BZ14" i="1" s="1"/>
  <c r="CA69" i="1"/>
  <c r="CA7" i="1" s="1"/>
  <c r="CA9" i="1" s="1"/>
  <c r="CA14" i="1" s="1"/>
  <c r="BS69" i="1"/>
  <c r="BS7" i="1" s="1"/>
  <c r="BS9" i="1" s="1"/>
  <c r="BS14" i="1" s="1"/>
  <c r="AT69" i="1"/>
  <c r="AT7" i="1" s="1"/>
  <c r="AT9" i="1" s="1"/>
  <c r="AT14" i="1" s="1"/>
  <c r="CL85" i="1"/>
  <c r="CL33" i="1" s="1"/>
  <c r="CD85" i="1"/>
  <c r="CD33" i="1" s="1"/>
  <c r="BV85" i="1"/>
  <c r="BV33" i="1" s="1"/>
  <c r="BN85" i="1"/>
  <c r="BN33" i="1" s="1"/>
  <c r="BF85" i="1"/>
  <c r="BF33" i="1" s="1"/>
  <c r="AW85" i="1"/>
  <c r="AW33" i="1" s="1"/>
  <c r="AO85" i="1"/>
  <c r="AO33" i="1" s="1"/>
  <c r="CE85" i="1"/>
  <c r="CE33" i="1" s="1"/>
  <c r="BW85" i="1"/>
  <c r="BW33" i="1" s="1"/>
  <c r="BO85" i="1"/>
  <c r="BO33" i="1" s="1"/>
  <c r="BG85" i="1"/>
  <c r="BG33" i="1" s="1"/>
  <c r="AX85" i="1"/>
  <c r="AX33" i="1" s="1"/>
  <c r="AP85" i="1"/>
  <c r="AP33" i="1" s="1"/>
  <c r="CN85" i="1"/>
  <c r="CN33" i="1" s="1"/>
  <c r="BX85" i="1"/>
  <c r="BX33" i="1" s="1"/>
  <c r="BP85" i="1"/>
  <c r="BP33" i="1" s="1"/>
  <c r="BH85" i="1"/>
  <c r="BH33" i="1" s="1"/>
  <c r="AY85" i="1"/>
  <c r="AY33" i="1" s="1"/>
  <c r="CG85" i="1"/>
  <c r="CG33" i="1" s="1"/>
  <c r="BY85" i="1"/>
  <c r="BY33" i="1" s="1"/>
  <c r="BI85" i="1"/>
  <c r="BI33" i="1" s="1"/>
  <c r="F102" i="1"/>
  <c r="T107" i="1"/>
  <c r="CE109" i="1"/>
  <c r="BP109" i="1"/>
  <c r="CG109" i="1"/>
  <c r="CP109" i="1"/>
  <c r="CH109" i="1"/>
  <c r="P188" i="1"/>
  <c r="P37" i="1" s="1"/>
  <c r="E97" i="1"/>
  <c r="T45" i="1"/>
  <c r="BB97" i="1"/>
  <c r="BB44" i="1" s="1"/>
  <c r="CC97" i="1"/>
  <c r="CC44" i="1" s="1"/>
  <c r="AP97" i="1"/>
  <c r="AP44" i="1" s="1"/>
  <c r="S97" i="1"/>
  <c r="S44" i="1" s="1"/>
  <c r="BQ97" i="1"/>
  <c r="BQ44" i="1" s="1"/>
  <c r="N97" i="1"/>
  <c r="N44" i="1" s="1"/>
  <c r="M175" i="1"/>
  <c r="M49" i="1" s="1"/>
  <c r="M194" i="1" s="1"/>
  <c r="I7" i="5"/>
  <c r="G82" i="1"/>
  <c r="CR84" i="1"/>
  <c r="CR82" i="1"/>
  <c r="CH85" i="1"/>
  <c r="CH33" i="1" s="1"/>
  <c r="BZ85" i="1"/>
  <c r="BZ33" i="1" s="1"/>
  <c r="BA85" i="1"/>
  <c r="BA33" i="1" s="1"/>
  <c r="CA85" i="1"/>
  <c r="CA33" i="1" s="1"/>
  <c r="CR48" i="1"/>
  <c r="T137" i="1"/>
  <c r="T131" i="1"/>
  <c r="BA175" i="1"/>
  <c r="AV175" i="1"/>
  <c r="AP175" i="1"/>
  <c r="CR159" i="1"/>
  <c r="T181" i="1"/>
  <c r="CR66" i="1"/>
  <c r="BM69" i="1"/>
  <c r="BM7" i="1" s="1"/>
  <c r="BM9" i="1" s="1"/>
  <c r="BM14" i="1" s="1"/>
  <c r="T46" i="1"/>
  <c r="CR45" i="1"/>
  <c r="AS97" i="1"/>
  <c r="AS44" i="1" s="1"/>
  <c r="BJ97" i="1"/>
  <c r="BJ44" i="1" s="1"/>
  <c r="CP97" i="1"/>
  <c r="CP44" i="1" s="1"/>
  <c r="AM97" i="1"/>
  <c r="AM44" i="1" s="1"/>
  <c r="T186" i="1"/>
  <c r="T184" i="1"/>
  <c r="T158" i="1"/>
  <c r="T142" i="1"/>
  <c r="T134" i="1"/>
  <c r="K47" i="1"/>
  <c r="CL109" i="1"/>
  <c r="BV109" i="1"/>
  <c r="BO109" i="1"/>
  <c r="BZ109" i="1"/>
  <c r="AS109" i="1"/>
  <c r="CA109" i="1"/>
  <c r="T133" i="1"/>
  <c r="R175" i="1"/>
  <c r="R49" i="1" s="1"/>
  <c r="R194" i="1" s="1"/>
  <c r="CR172" i="1"/>
  <c r="F21" i="1"/>
  <c r="BS109" i="1"/>
  <c r="BK109" i="1"/>
  <c r="BB109" i="1"/>
  <c r="BT109" i="1"/>
  <c r="BL109" i="1"/>
  <c r="BC109" i="1"/>
  <c r="AU109" i="1"/>
  <c r="AM109" i="1"/>
  <c r="CN109" i="1"/>
  <c r="F183" i="1"/>
  <c r="CR83" i="1"/>
  <c r="J97" i="1"/>
  <c r="J44" i="1" s="1"/>
  <c r="BX97" i="1"/>
  <c r="BX44" i="1" s="1"/>
  <c r="T106" i="1"/>
  <c r="CR101" i="1"/>
  <c r="T138" i="1"/>
  <c r="CR166" i="1"/>
  <c r="F185" i="1"/>
  <c r="I14" i="5"/>
  <c r="I13" i="5"/>
  <c r="CM69" i="1"/>
  <c r="CM7" i="1" s="1"/>
  <c r="CM9" i="1" s="1"/>
  <c r="CM14" i="1" s="1"/>
  <c r="AK85" i="1"/>
  <c r="AK33" i="1" s="1"/>
  <c r="BF69" i="1"/>
  <c r="BF7" i="1" s="1"/>
  <c r="BF9" i="1" s="1"/>
  <c r="BF14" i="1" s="1"/>
  <c r="BE69" i="1"/>
  <c r="BE7" i="1" s="1"/>
  <c r="BE9" i="1" s="1"/>
  <c r="BE14" i="1" s="1"/>
  <c r="CD69" i="1"/>
  <c r="CD7" i="1" s="1"/>
  <c r="CD9" i="1" s="1"/>
  <c r="CD14" i="1" s="1"/>
  <c r="AK69" i="1"/>
  <c r="AK7" i="1" s="1"/>
  <c r="AK9" i="1" s="1"/>
  <c r="AK14" i="1" s="1"/>
  <c r="BN69" i="1"/>
  <c r="BN7" i="1" s="1"/>
  <c r="BN9" i="1" s="1"/>
  <c r="BN14" i="1" s="1"/>
  <c r="G80" i="1"/>
  <c r="F80" i="1"/>
  <c r="BC69" i="1"/>
  <c r="BC7" i="1" s="1"/>
  <c r="BC9" i="1" s="1"/>
  <c r="BC14" i="1" s="1"/>
  <c r="CK69" i="1"/>
  <c r="CK7" i="1" s="1"/>
  <c r="CK9" i="1" s="1"/>
  <c r="CK14" i="1" s="1"/>
  <c r="AW69" i="1"/>
  <c r="AW7" i="1" s="1"/>
  <c r="AW9" i="1" s="1"/>
  <c r="AW14" i="1" s="1"/>
  <c r="BR69" i="1"/>
  <c r="BR7" i="1" s="1"/>
  <c r="BR9" i="1" s="1"/>
  <c r="BR14" i="1" s="1"/>
  <c r="CP69" i="1"/>
  <c r="CP7" i="1" s="1"/>
  <c r="CP9" i="1" s="1"/>
  <c r="CP14" i="1" s="1"/>
  <c r="BJ69" i="1"/>
  <c r="BJ7" i="1" s="1"/>
  <c r="BJ9" i="1" s="1"/>
  <c r="BJ14" i="1" s="1"/>
  <c r="CE69" i="1"/>
  <c r="CE7" i="1" s="1"/>
  <c r="CE9" i="1" s="1"/>
  <c r="CE14" i="1" s="1"/>
  <c r="BW69" i="1"/>
  <c r="BW7" i="1" s="1"/>
  <c r="BW9" i="1" s="1"/>
  <c r="BW14" i="1" s="1"/>
  <c r="BO69" i="1"/>
  <c r="BO7" i="1" s="1"/>
  <c r="BO9" i="1" s="1"/>
  <c r="BO14" i="1" s="1"/>
  <c r="CN69" i="1"/>
  <c r="CN7" i="1" s="1"/>
  <c r="CN9" i="1" s="1"/>
  <c r="CN14" i="1" s="1"/>
  <c r="CF69" i="1"/>
  <c r="CF7" i="1" s="1"/>
  <c r="CF9" i="1" s="1"/>
  <c r="CF14" i="1" s="1"/>
  <c r="BH69" i="1"/>
  <c r="BH7" i="1" s="1"/>
  <c r="BH9" i="1" s="1"/>
  <c r="BH14" i="1" s="1"/>
  <c r="CJ69" i="1"/>
  <c r="CJ7" i="1" s="1"/>
  <c r="CJ9" i="1" s="1"/>
  <c r="CJ14" i="1" s="1"/>
  <c r="CR67" i="1"/>
  <c r="CG69" i="1"/>
  <c r="CG7" i="1" s="1"/>
  <c r="CG9" i="1" s="1"/>
  <c r="CG14" i="1" s="1"/>
  <c r="AZ69" i="1"/>
  <c r="AZ7" i="1" s="1"/>
  <c r="AZ9" i="1" s="1"/>
  <c r="AZ14" i="1" s="1"/>
  <c r="CH69" i="1"/>
  <c r="CH7" i="1" s="1"/>
  <c r="CH9" i="1" s="1"/>
  <c r="CH14" i="1" s="1"/>
  <c r="AS69" i="1"/>
  <c r="AS7" i="1" s="1"/>
  <c r="AS9" i="1" s="1"/>
  <c r="AS14" i="1" s="1"/>
  <c r="CR79" i="1"/>
  <c r="AR85" i="1"/>
  <c r="AR33" i="1" s="1"/>
  <c r="CR64" i="1"/>
  <c r="AX69" i="1"/>
  <c r="AX7" i="1" s="1"/>
  <c r="AX9" i="1" s="1"/>
  <c r="AX14" i="1" s="1"/>
  <c r="BT69" i="1"/>
  <c r="BT7" i="1" s="1"/>
  <c r="BT9" i="1" s="1"/>
  <c r="BT14" i="1" s="1"/>
  <c r="BL69" i="1"/>
  <c r="BL7" i="1" s="1"/>
  <c r="BL9" i="1" s="1"/>
  <c r="BL14" i="1" s="1"/>
  <c r="BU69" i="1"/>
  <c r="BU7" i="1" s="1"/>
  <c r="BU9" i="1" s="1"/>
  <c r="BU14" i="1" s="1"/>
  <c r="BS85" i="1"/>
  <c r="BS33" i="1" s="1"/>
  <c r="BB85" i="1"/>
  <c r="BB33" i="1" s="1"/>
  <c r="S47" i="1"/>
  <c r="N47" i="1"/>
  <c r="CR106" i="1"/>
  <c r="CC109" i="1"/>
  <c r="T159" i="1"/>
  <c r="T151" i="1"/>
  <c r="T143" i="1"/>
  <c r="T135" i="1"/>
  <c r="O175" i="1"/>
  <c r="O49" i="1" s="1"/>
  <c r="O194" i="1" s="1"/>
  <c r="E188" i="1"/>
  <c r="D37" i="1" s="1"/>
  <c r="T183" i="1"/>
  <c r="T150" i="1"/>
  <c r="T163" i="1"/>
  <c r="T162" i="1"/>
  <c r="T161" i="1"/>
  <c r="T160" i="1"/>
  <c r="T157" i="1"/>
  <c r="T156" i="1"/>
  <c r="J175" i="1"/>
  <c r="J49" i="1" s="1"/>
  <c r="J194" i="1" s="1"/>
  <c r="T147" i="1"/>
  <c r="T146" i="1"/>
  <c r="T144" i="1"/>
  <c r="T141" i="1"/>
  <c r="T140" i="1"/>
  <c r="Q175" i="1"/>
  <c r="Q49" i="1" s="1"/>
  <c r="Q194" i="1" s="1"/>
  <c r="I175" i="1"/>
  <c r="I49" i="1" s="1"/>
  <c r="L175" i="1"/>
  <c r="L49" i="1" s="1"/>
  <c r="L194" i="1" s="1"/>
  <c r="T132" i="1"/>
  <c r="P175" i="1"/>
  <c r="P49" i="1" s="1"/>
  <c r="P194" i="1" s="1"/>
  <c r="S175" i="1"/>
  <c r="S49" i="1" s="1"/>
  <c r="S194" i="1" s="1"/>
  <c r="T130" i="1"/>
  <c r="N175" i="1"/>
  <c r="N49" i="1" s="1"/>
  <c r="CR171" i="1"/>
  <c r="CR170" i="1"/>
  <c r="T185" i="1"/>
  <c r="T101" i="1"/>
  <c r="T102" i="1"/>
  <c r="L47" i="1"/>
  <c r="CR104" i="1"/>
  <c r="CI109" i="1"/>
  <c r="AT109" i="1"/>
  <c r="AL109" i="1"/>
  <c r="CJ109" i="1"/>
  <c r="T149" i="1"/>
  <c r="T154" i="1"/>
  <c r="AT175" i="1"/>
  <c r="AL175" i="1"/>
  <c r="T174" i="1"/>
  <c r="T173" i="1"/>
  <c r="CR50" i="1"/>
  <c r="CQ109" i="1"/>
  <c r="AK109" i="1"/>
  <c r="T104" i="1"/>
  <c r="O47" i="1"/>
  <c r="R47" i="1"/>
  <c r="BJ109" i="1"/>
  <c r="BA109" i="1"/>
  <c r="T155" i="1"/>
  <c r="T139" i="1"/>
  <c r="T148" i="1"/>
  <c r="K175" i="1"/>
  <c r="K49" i="1" s="1"/>
  <c r="K194" i="1" s="1"/>
  <c r="T164" i="1"/>
  <c r="AZ175" i="1"/>
  <c r="AR175" i="1"/>
  <c r="CR161" i="1"/>
  <c r="T50" i="1"/>
  <c r="CR43" i="1"/>
  <c r="BC97" i="1"/>
  <c r="BC44" i="1" s="1"/>
  <c r="H97" i="1"/>
  <c r="H44" i="1" s="1"/>
  <c r="T105" i="1"/>
  <c r="J47" i="1"/>
  <c r="M47" i="1"/>
  <c r="T103" i="1"/>
  <c r="Q47" i="1"/>
  <c r="CR107" i="1"/>
  <c r="CK109" i="1"/>
  <c r="BU109" i="1"/>
  <c r="AV109" i="1"/>
  <c r="AN109" i="1"/>
  <c r="CD109" i="1"/>
  <c r="BN109" i="1"/>
  <c r="BF109" i="1"/>
  <c r="AW109" i="1"/>
  <c r="BW109" i="1"/>
  <c r="BG109" i="1"/>
  <c r="AX109" i="1"/>
  <c r="AP109" i="1"/>
  <c r="CF109" i="1"/>
  <c r="BX109" i="1"/>
  <c r="BH109" i="1"/>
  <c r="AY109" i="1"/>
  <c r="AQ109" i="1"/>
  <c r="CO109" i="1"/>
  <c r="BY109" i="1"/>
  <c r="BQ109" i="1"/>
  <c r="BI109" i="1"/>
  <c r="AR109" i="1"/>
  <c r="T172" i="1"/>
  <c r="F57" i="1"/>
  <c r="T43" i="1"/>
  <c r="T42" i="1"/>
  <c r="CR42" i="1"/>
  <c r="T48" i="1"/>
  <c r="CR46" i="1"/>
  <c r="CR47" i="1"/>
  <c r="CR49" i="1"/>
  <c r="O97" i="1"/>
  <c r="O44" i="1" s="1"/>
  <c r="BM97" i="1"/>
  <c r="BM44" i="1" s="1"/>
  <c r="CM97" i="1"/>
  <c r="CM44" i="1" s="1"/>
  <c r="K97" i="1"/>
  <c r="K44" i="1" s="1"/>
  <c r="J122" i="1"/>
  <c r="T153" i="1"/>
  <c r="T145" i="1"/>
  <c r="AX175" i="1"/>
  <c r="AK175" i="1"/>
  <c r="CR164" i="1"/>
  <c r="BC175" i="1"/>
  <c r="AS175" i="1"/>
  <c r="D184" i="1"/>
  <c r="T182" i="1"/>
  <c r="T152" i="1"/>
  <c r="T136" i="1"/>
  <c r="T169" i="1"/>
  <c r="T168" i="1"/>
  <c r="AW175" i="1"/>
  <c r="CR169" i="1"/>
  <c r="CR167" i="1"/>
  <c r="AN175" i="1"/>
  <c r="BB175" i="1"/>
  <c r="CR163" i="1"/>
  <c r="CR162" i="1"/>
  <c r="CR155" i="1"/>
  <c r="CR154" i="1"/>
  <c r="F50" i="1"/>
  <c r="F22" i="1"/>
  <c r="F43" i="1"/>
  <c r="F30" i="1"/>
  <c r="H11" i="5"/>
  <c r="F19" i="1"/>
  <c r="F17" i="1"/>
  <c r="F28" i="1"/>
  <c r="I8" i="5"/>
  <c r="CR6" i="1"/>
  <c r="CR80" i="1"/>
  <c r="F81" i="1"/>
  <c r="CR65" i="1"/>
  <c r="I12" i="5"/>
  <c r="E85" i="1"/>
  <c r="D33" i="1" s="1"/>
  <c r="F33" i="1" s="1"/>
  <c r="CR63" i="1"/>
  <c r="CC69" i="1"/>
  <c r="CC7" i="1" s="1"/>
  <c r="CC9" i="1" s="1"/>
  <c r="CC14" i="1" s="1"/>
  <c r="CL69" i="1"/>
  <c r="CL7" i="1" s="1"/>
  <c r="CL9" i="1" s="1"/>
  <c r="CL14" i="1" s="1"/>
  <c r="BV69" i="1"/>
  <c r="BV7" i="1" s="1"/>
  <c r="BV9" i="1" s="1"/>
  <c r="BV14" i="1" s="1"/>
  <c r="AO69" i="1"/>
  <c r="AO7" i="1" s="1"/>
  <c r="AO9" i="1" s="1"/>
  <c r="AO14" i="1" s="1"/>
  <c r="G79" i="1"/>
  <c r="AL69" i="1"/>
  <c r="AL7" i="1" s="1"/>
  <c r="AL9" i="1" s="1"/>
  <c r="AL14" i="1" s="1"/>
  <c r="CR68" i="1"/>
  <c r="BP69" i="1"/>
  <c r="BP7" i="1" s="1"/>
  <c r="BP9" i="1" s="1"/>
  <c r="BP14" i="1" s="1"/>
  <c r="CI69" i="1"/>
  <c r="CI7" i="1" s="1"/>
  <c r="CI9" i="1" s="1"/>
  <c r="CI14" i="1" s="1"/>
  <c r="BK69" i="1"/>
  <c r="BK7" i="1" s="1"/>
  <c r="BK9" i="1" s="1"/>
  <c r="BK14" i="1" s="1"/>
  <c r="BA69" i="1"/>
  <c r="BA7" i="1" s="1"/>
  <c r="BA9" i="1" s="1"/>
  <c r="BA14" i="1" s="1"/>
  <c r="CQ69" i="1"/>
  <c r="CQ7" i="1" s="1"/>
  <c r="CQ9" i="1" s="1"/>
  <c r="CQ14" i="1" s="1"/>
  <c r="CM85" i="1"/>
  <c r="CM33" i="1" s="1"/>
  <c r="BB69" i="1"/>
  <c r="BB7" i="1" s="1"/>
  <c r="BB9" i="1" s="1"/>
  <c r="BB14" i="1" s="1"/>
  <c r="H13" i="5"/>
  <c r="CB85" i="1"/>
  <c r="CB33" i="1" s="1"/>
  <c r="H14" i="5"/>
  <c r="H175" i="1"/>
  <c r="H49" i="1" s="1"/>
  <c r="H194" i="1" s="1"/>
  <c r="F181" i="1"/>
  <c r="F103" i="1"/>
  <c r="CR168" i="1"/>
  <c r="H188" i="1"/>
  <c r="H37" i="1" s="1"/>
  <c r="J121" i="1"/>
  <c r="K121" i="1" s="1"/>
  <c r="T129" i="1"/>
  <c r="CR130" i="1"/>
  <c r="J120" i="1"/>
  <c r="CR105" i="1"/>
  <c r="H12" i="5"/>
  <c r="I9" i="5"/>
  <c r="F16" i="5"/>
  <c r="E79" i="5"/>
  <c r="D13" i="23" l="1"/>
  <c r="C45" i="23"/>
  <c r="D175" i="1"/>
  <c r="CR175" i="1"/>
  <c r="F175" i="1"/>
  <c r="F176" i="1" s="1"/>
  <c r="G9" i="22"/>
  <c r="G47" i="22" s="1"/>
  <c r="D40" i="22"/>
  <c r="H34" i="22"/>
  <c r="D17" i="22"/>
  <c r="H17" i="22"/>
  <c r="D29" i="22"/>
  <c r="H29" i="22"/>
  <c r="D32" i="22"/>
  <c r="H32" i="22"/>
  <c r="D39" i="22"/>
  <c r="H40" i="22"/>
  <c r="D16" i="22"/>
  <c r="H16" i="22"/>
  <c r="D15" i="22"/>
  <c r="H15" i="22"/>
  <c r="D31" i="22"/>
  <c r="H31" i="22"/>
  <c r="D41" i="22"/>
  <c r="H41" i="22"/>
  <c r="D27" i="22"/>
  <c r="H27" i="22"/>
  <c r="D21" i="22"/>
  <c r="H21" i="22"/>
  <c r="D20" i="22"/>
  <c r="H20" i="22"/>
  <c r="D26" i="22"/>
  <c r="H26" i="22"/>
  <c r="D28" i="22"/>
  <c r="H28" i="22"/>
  <c r="D33" i="22"/>
  <c r="H33" i="22"/>
  <c r="D35" i="22"/>
  <c r="H36" i="22"/>
  <c r="D24" i="22"/>
  <c r="H24" i="22"/>
  <c r="D38" i="22"/>
  <c r="H39" i="22"/>
  <c r="D30" i="22"/>
  <c r="H30" i="22"/>
  <c r="D23" i="22"/>
  <c r="H23" i="22"/>
  <c r="D36" i="22"/>
  <c r="H37" i="22"/>
  <c r="D14" i="22"/>
  <c r="H14" i="22"/>
  <c r="D22" i="22"/>
  <c r="H22" i="22"/>
  <c r="D44" i="22"/>
  <c r="H44" i="22"/>
  <c r="D37" i="22"/>
  <c r="H38" i="22"/>
  <c r="D25" i="22"/>
  <c r="H25" i="22"/>
  <c r="D13" i="22"/>
  <c r="H13" i="22"/>
  <c r="D18" i="22"/>
  <c r="H18" i="22"/>
  <c r="D42" i="22"/>
  <c r="H42" i="22"/>
  <c r="T109" i="1"/>
  <c r="D19" i="22"/>
  <c r="H19" i="22"/>
  <c r="D34" i="22"/>
  <c r="H35" i="22"/>
  <c r="D43" i="22"/>
  <c r="H43" i="22"/>
  <c r="F109" i="1"/>
  <c r="G49" i="1"/>
  <c r="I16" i="5"/>
  <c r="F37" i="1"/>
  <c r="AH15" i="1"/>
  <c r="AH194" i="1" s="1"/>
  <c r="V194" i="1"/>
  <c r="Z194" i="1"/>
  <c r="G182" i="1"/>
  <c r="H4" i="5"/>
  <c r="H10" i="5"/>
  <c r="B51" i="5"/>
  <c r="B53" i="5" s="1"/>
  <c r="AH33" i="1"/>
  <c r="D194" i="1"/>
  <c r="G176" i="1"/>
  <c r="H5" i="5"/>
  <c r="T85" i="1"/>
  <c r="T69" i="1"/>
  <c r="B41" i="5" s="1"/>
  <c r="BK58" i="1"/>
  <c r="T33" i="1"/>
  <c r="I58" i="1"/>
  <c r="CQ58" i="1"/>
  <c r="N58" i="1"/>
  <c r="F97" i="1"/>
  <c r="CI58" i="1"/>
  <c r="AL58" i="1"/>
  <c r="CF58" i="1"/>
  <c r="BT58" i="1"/>
  <c r="AZ58" i="1"/>
  <c r="AO58" i="1"/>
  <c r="CK58" i="1"/>
  <c r="BA58" i="1"/>
  <c r="CL58" i="1"/>
  <c r="BY58" i="1"/>
  <c r="CB58" i="1"/>
  <c r="BG58" i="1"/>
  <c r="E194" i="1"/>
  <c r="BP58" i="1"/>
  <c r="BL58" i="1"/>
  <c r="AX58" i="1"/>
  <c r="BR58" i="1"/>
  <c r="T7" i="1"/>
  <c r="T9" i="1" s="1"/>
  <c r="S37" i="1"/>
  <c r="S58" i="1" s="1"/>
  <c r="BN58" i="1"/>
  <c r="AM58" i="1"/>
  <c r="BU58" i="1"/>
  <c r="I194" i="1"/>
  <c r="N194" i="1"/>
  <c r="CR97" i="1"/>
  <c r="BQ58" i="1"/>
  <c r="E16" i="5"/>
  <c r="V19" i="5" s="1"/>
  <c r="AN58" i="1"/>
  <c r="BV58" i="1"/>
  <c r="AR58" i="1"/>
  <c r="BH58" i="1"/>
  <c r="BM58" i="1"/>
  <c r="CO58" i="1"/>
  <c r="BW58" i="1"/>
  <c r="AT58" i="1"/>
  <c r="AU58" i="1"/>
  <c r="CD58" i="1"/>
  <c r="BO58" i="1"/>
  <c r="T97" i="1"/>
  <c r="AQ58" i="1"/>
  <c r="M58" i="1"/>
  <c r="BE58" i="1"/>
  <c r="CJ58" i="1"/>
  <c r="P58" i="1"/>
  <c r="CE58" i="1"/>
  <c r="K58" i="1"/>
  <c r="Z58" i="1"/>
  <c r="D7" i="1"/>
  <c r="BS58" i="1"/>
  <c r="AW58" i="1"/>
  <c r="CC58" i="1"/>
  <c r="CR85" i="1"/>
  <c r="BX58" i="1"/>
  <c r="BF58" i="1"/>
  <c r="BZ58" i="1"/>
  <c r="BJ58" i="1"/>
  <c r="BI58" i="1"/>
  <c r="R58" i="1"/>
  <c r="AS58" i="1"/>
  <c r="CG58" i="1"/>
  <c r="CN58" i="1"/>
  <c r="CA58" i="1"/>
  <c r="Q58" i="1"/>
  <c r="AB58" i="1"/>
  <c r="G16" i="5"/>
  <c r="X19" i="5" s="1"/>
  <c r="H3" i="5"/>
  <c r="V58" i="1"/>
  <c r="E58" i="1"/>
  <c r="B10" i="5" s="1"/>
  <c r="D188" i="1"/>
  <c r="BB58" i="1"/>
  <c r="F188" i="1"/>
  <c r="AP58" i="1"/>
  <c r="T188" i="1"/>
  <c r="J58" i="1"/>
  <c r="F85" i="1"/>
  <c r="CH58" i="1"/>
  <c r="AV58" i="1"/>
  <c r="CP58" i="1"/>
  <c r="D44" i="1"/>
  <c r="F44" i="1" s="1"/>
  <c r="G97" i="1"/>
  <c r="AY58" i="1"/>
  <c r="L58" i="1"/>
  <c r="T49" i="1"/>
  <c r="T44" i="1"/>
  <c r="T175" i="1"/>
  <c r="CR109" i="1"/>
  <c r="O58" i="1"/>
  <c r="CR44" i="1"/>
  <c r="CM58" i="1"/>
  <c r="T47" i="1"/>
  <c r="BC58" i="1"/>
  <c r="CR14" i="1"/>
  <c r="AK58" i="1"/>
  <c r="CR33" i="1"/>
  <c r="CR69" i="1"/>
  <c r="CR7" i="1"/>
  <c r="CR9" i="1" s="1"/>
  <c r="J123" i="1"/>
  <c r="K120" i="1"/>
  <c r="K123" i="1" s="1"/>
  <c r="H58" i="1"/>
  <c r="T14" i="1"/>
  <c r="W19" i="5"/>
  <c r="B33" i="5"/>
  <c r="H47" i="22" l="1"/>
  <c r="D9" i="22"/>
  <c r="D47" i="22" s="1"/>
  <c r="D9" i="1"/>
  <c r="D14" i="1" s="1"/>
  <c r="F194" i="1"/>
  <c r="F49" i="1"/>
  <c r="H16" i="5"/>
  <c r="T37" i="1"/>
  <c r="T58" i="1" s="1"/>
  <c r="T194" i="1"/>
  <c r="B35" i="5"/>
  <c r="AH58" i="1"/>
  <c r="B40" i="5" s="1"/>
  <c r="B32" i="5"/>
  <c r="CR58" i="1"/>
  <c r="B38" i="5" l="1"/>
  <c r="D58" i="1"/>
  <c r="G58" i="1" s="1"/>
  <c r="F14" i="1"/>
  <c r="F58" i="1" s="1"/>
  <c r="B31" i="5" l="1"/>
  <c r="B39" i="5"/>
  <c r="B7" i="5"/>
  <c r="B12" i="5" s="1"/>
  <c r="B34" i="5" s="1"/>
  <c r="B28" i="5" l="1"/>
  <c r="E7" i="1"/>
  <c r="B36" i="5"/>
</calcChain>
</file>

<file path=xl/sharedStrings.xml><?xml version="1.0" encoding="utf-8"?>
<sst xmlns="http://schemas.openxmlformats.org/spreadsheetml/2006/main" count="55592" uniqueCount="18050">
  <si>
    <t>ID</t>
  </si>
  <si>
    <t>NAME</t>
  </si>
  <si>
    <t>B/F</t>
  </si>
  <si>
    <t>COLLECTIONS</t>
  </si>
  <si>
    <t>EXP</t>
  </si>
  <si>
    <t>BAL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</si>
  <si>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</si>
  <si>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</si>
  <si>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</si>
  <si>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</si>
  <si>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</si>
  <si>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</si>
  <si>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</si>
  <si>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</si>
  <si>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</si>
  <si>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</si>
  <si>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</si>
  <si>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</si>
  <si>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</si>
  <si>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SABBATH SCHOOL</t>
  </si>
  <si>
    <t>LOOSE OFFERING</t>
  </si>
  <si>
    <t>COMBINED - LCB</t>
  </si>
  <si>
    <t>THANKGIVING - LCB</t>
  </si>
  <si>
    <t>LOCAL CHURCH BUDGET</t>
  </si>
  <si>
    <t>ENVELOPES</t>
  </si>
  <si>
    <t>LCB</t>
  </si>
  <si>
    <t xml:space="preserve">PER </t>
  </si>
  <si>
    <t>PERIOD</t>
  </si>
  <si>
    <t>EXPENSES</t>
  </si>
  <si>
    <t>BALANCE</t>
  </si>
  <si>
    <t>DEVELOPMENT</t>
  </si>
  <si>
    <t>CHURCH CHOIR</t>
  </si>
  <si>
    <t>YOUTH</t>
  </si>
  <si>
    <t>DEACONRY</t>
  </si>
  <si>
    <t>CHAPLAINCY</t>
  </si>
  <si>
    <t>BENEVOLENT FUND</t>
  </si>
  <si>
    <t>AWM</t>
  </si>
  <si>
    <t>ADVENTURERS</t>
  </si>
  <si>
    <t xml:space="preserve">CHILDREN MINISTRY </t>
  </si>
  <si>
    <t>PATHFINDERS</t>
  </si>
  <si>
    <t>ADVENTIST SINGLE ADULT MINISTRIES</t>
  </si>
  <si>
    <t>ADVENTIST POSSIBILITY MINISTRY</t>
  </si>
  <si>
    <t>MSAMARIA</t>
  </si>
  <si>
    <t>MASTER GUIDE</t>
  </si>
  <si>
    <t>AMBASSADORS</t>
  </si>
  <si>
    <t>PASTOR'S APPRECIATION</t>
  </si>
  <si>
    <t>COMMUNICATION</t>
  </si>
  <si>
    <t>MLUFUMBA</t>
  </si>
  <si>
    <t>MATOPENI</t>
  </si>
  <si>
    <t>EMERGENCY_FUND</t>
  </si>
  <si>
    <t>LOCAL_EVANGELISM</t>
  </si>
  <si>
    <t>CAMP EXPENSE</t>
  </si>
  <si>
    <t>AMM</t>
  </si>
  <si>
    <t>AMM_CHOIR</t>
  </si>
  <si>
    <t>UPPER_CLEANSHELF</t>
  </si>
  <si>
    <t>PENDING</t>
  </si>
  <si>
    <t>AWM_BREAKFAST</t>
  </si>
  <si>
    <t>SOLOMON_PLAZA</t>
  </si>
  <si>
    <t>AWM_WELFARE</t>
  </si>
  <si>
    <t>VBS</t>
  </si>
  <si>
    <t>EXCUVATION</t>
  </si>
  <si>
    <t>AMM_PROJECT</t>
  </si>
  <si>
    <t>DISTRICT_COLLECTION</t>
  </si>
  <si>
    <t>KALAANI_MISSION</t>
  </si>
  <si>
    <t>YOUTH_MISSION</t>
  </si>
  <si>
    <t>ADV_PF</t>
  </si>
  <si>
    <t>TRUST FUNDS</t>
  </si>
  <si>
    <t>TITHE</t>
  </si>
  <si>
    <t>COMBINED (50%) - ENF</t>
  </si>
  <si>
    <t>CAMP MEETING</t>
  </si>
  <si>
    <t>EVANGELISM - FIELD</t>
  </si>
  <si>
    <t>STATION DEV FUNDS</t>
  </si>
  <si>
    <t>THANKSGIVING - ENF</t>
  </si>
  <si>
    <t>NARRATION</t>
  </si>
  <si>
    <t>CHARGES</t>
  </si>
  <si>
    <t>WITHDRAWAL</t>
  </si>
  <si>
    <t>DEPOSIT</t>
  </si>
  <si>
    <t>TARGET</t>
  </si>
  <si>
    <t>LAST YEAR</t>
  </si>
  <si>
    <t>THIS YEAR</t>
  </si>
  <si>
    <t>%Collection</t>
  </si>
  <si>
    <t>MLUFUMBA_AMM</t>
  </si>
  <si>
    <t>MLUFUMBA_AWM</t>
  </si>
  <si>
    <t>MLUFUMBA_YOUTH</t>
  </si>
  <si>
    <t>MLUFUMBA_AMBASSADORS</t>
  </si>
  <si>
    <t>MLUFUMBA_CHILDREN</t>
  </si>
  <si>
    <t>MLUFUMBA_VISITOR</t>
  </si>
  <si>
    <t>COLLECTION</t>
  </si>
  <si>
    <t>ENF_AMM</t>
  </si>
  <si>
    <t>ENF_AWM</t>
  </si>
  <si>
    <t>ENF_YOUTH</t>
  </si>
  <si>
    <t>ENF_AMBASSADORS</t>
  </si>
  <si>
    <t>ENF_CHILDREN</t>
  </si>
  <si>
    <t>ENF_VISITOR</t>
  </si>
  <si>
    <t>VBS_AMM</t>
  </si>
  <si>
    <t>VBS_AWM</t>
  </si>
  <si>
    <t>VBS_YOUTH</t>
  </si>
  <si>
    <t>VBS_AMBASSADORS</t>
  </si>
  <si>
    <t>VBS_CHILDREN</t>
  </si>
  <si>
    <t>VBS_VISITOR</t>
  </si>
  <si>
    <t>COLLECTED</t>
  </si>
  <si>
    <t>Current Balance</t>
  </si>
  <si>
    <t>Less: Bank Charges</t>
  </si>
  <si>
    <t>Less: Variance</t>
  </si>
  <si>
    <t>Kyethani</t>
  </si>
  <si>
    <t>Personal Ministry</t>
  </si>
  <si>
    <t>CHILDREN</t>
  </si>
  <si>
    <t>Community Service</t>
  </si>
  <si>
    <t>OTHER</t>
  </si>
  <si>
    <t>NO</t>
  </si>
  <si>
    <t>GROUP</t>
  </si>
  <si>
    <t>GR.LEADER</t>
  </si>
  <si>
    <t>DEV_GROUP_13</t>
  </si>
  <si>
    <t>Catherine Omweno/Milkah Magara</t>
  </si>
  <si>
    <t>DEV_GROUP_1</t>
  </si>
  <si>
    <t>Eld Clifford Siocha</t>
  </si>
  <si>
    <t>DEV_GROUP_15</t>
  </si>
  <si>
    <t>Denis Ondonga</t>
  </si>
  <si>
    <t>DEV_GROUP_3</t>
  </si>
  <si>
    <t>Eld Ouma Duncan</t>
  </si>
  <si>
    <t>DEV_GROUP_17</t>
  </si>
  <si>
    <t>Eld Robinson Mochoni</t>
  </si>
  <si>
    <t>DEV_GROUP_16</t>
  </si>
  <si>
    <t>Eld Calvince Ouma</t>
  </si>
  <si>
    <t>DEV_GROUP_7</t>
  </si>
  <si>
    <t>Eld. Cleopas Omete</t>
  </si>
  <si>
    <t>DEV_GROUP_6</t>
  </si>
  <si>
    <t>Allan Otieno</t>
  </si>
  <si>
    <t>DEV_GROUP_5</t>
  </si>
  <si>
    <t>Samwel Abaya</t>
  </si>
  <si>
    <t>DEV_GROUP_11</t>
  </si>
  <si>
    <t>Roselyne Omanya</t>
  </si>
  <si>
    <t>DEV_GROUP_41</t>
  </si>
  <si>
    <t>James Mireri/Maureen Nyatich/Sheila Kennedy</t>
  </si>
  <si>
    <t>DEV_GROUP_12</t>
  </si>
  <si>
    <t>Edwin Kenyansa</t>
  </si>
  <si>
    <t>DEV_GROUP_32</t>
  </si>
  <si>
    <t>Eld Dismus Nduko</t>
  </si>
  <si>
    <t>DEV_GROUP_4</t>
  </si>
  <si>
    <t>Eld. Isaac Momanyi</t>
  </si>
  <si>
    <t>DEV_GROUP_19</t>
  </si>
  <si>
    <t>Edwina Abongo</t>
  </si>
  <si>
    <t>DEV_GROUP_8</t>
  </si>
  <si>
    <t>Delleys Nduko</t>
  </si>
  <si>
    <t>DEV_GROUP_2</t>
  </si>
  <si>
    <t>Timoth Omare</t>
  </si>
  <si>
    <t>DEV_GROUP_18</t>
  </si>
  <si>
    <t>Eld Oonge Nayabuto</t>
  </si>
  <si>
    <t>DEV_GROUP_NA</t>
  </si>
  <si>
    <t>NA</t>
  </si>
  <si>
    <t>DEV_GROUP_40</t>
  </si>
  <si>
    <t>Lydis Wanjara/Gladys Matoke/</t>
  </si>
  <si>
    <t>DEV_GROUP_9</t>
  </si>
  <si>
    <t>Joseph Osoro</t>
  </si>
  <si>
    <t>DEV_GROUP_10</t>
  </si>
  <si>
    <t>Eld Nyamongo</t>
  </si>
  <si>
    <t>DEV_GROUP_39</t>
  </si>
  <si>
    <t>Happiness Mukora</t>
  </si>
  <si>
    <t>DEV_GROUP_26</t>
  </si>
  <si>
    <t xml:space="preserve">Brenda Akoth </t>
  </si>
  <si>
    <t>DEV_GROUP_20</t>
  </si>
  <si>
    <t>Eld Nyagaka Vincent</t>
  </si>
  <si>
    <t>DEV_GROUP_14</t>
  </si>
  <si>
    <t>Eld Momanyi John</t>
  </si>
  <si>
    <t>DEV_GROUP_22</t>
  </si>
  <si>
    <t>Wycliffe Ojuondo</t>
  </si>
  <si>
    <t>DEV_GROUP_30</t>
  </si>
  <si>
    <t>Finley Momanyi</t>
  </si>
  <si>
    <t>DEV_GROUP_35</t>
  </si>
  <si>
    <t>Eld. Matoke Evans</t>
  </si>
  <si>
    <t>DEV_GROUP_24</t>
  </si>
  <si>
    <t>CL Hellen Wandola/James Mireri</t>
  </si>
  <si>
    <t>DEV_GROUP_25</t>
  </si>
  <si>
    <t>Eng. Eliud Kemboi</t>
  </si>
  <si>
    <t>DEV_GROUP_21</t>
  </si>
  <si>
    <t>Eld Job Omete</t>
  </si>
  <si>
    <t>DEV_GROUP_33</t>
  </si>
  <si>
    <t>Eld. Dennis Konana</t>
  </si>
  <si>
    <t>DEV_GROUP_34</t>
  </si>
  <si>
    <t>Eld. Gilbert Shikuku</t>
  </si>
  <si>
    <t>DEV_GROUP_28</t>
  </si>
  <si>
    <t>Leonard Johnson</t>
  </si>
  <si>
    <t>DEV_GROUP_23</t>
  </si>
  <si>
    <t>Eld Benard Ondimu</t>
  </si>
  <si>
    <t>DEV_GROUP_27</t>
  </si>
  <si>
    <t>Thadius Mogoi</t>
  </si>
  <si>
    <t>DEV_GROUP_37</t>
  </si>
  <si>
    <t>Andrew Otieno</t>
  </si>
  <si>
    <t>DEV_GROUP_38</t>
  </si>
  <si>
    <t>DEV_GROUP_36</t>
  </si>
  <si>
    <t>Eld. Ombati Daniel</t>
  </si>
  <si>
    <t>DEV_GROUP_VISITORS</t>
  </si>
  <si>
    <t>DEV_GROUP_31</t>
  </si>
  <si>
    <t>CL Callen Akama</t>
  </si>
  <si>
    <t>DEV_GROUP_29</t>
  </si>
  <si>
    <t>Risper Nyagaka</t>
  </si>
  <si>
    <t>% Collected</t>
  </si>
  <si>
    <t>CAMP_AMM</t>
  </si>
  <si>
    <t>CAMP_AWM</t>
  </si>
  <si>
    <t>CAMP_YOUTH</t>
  </si>
  <si>
    <t>CAMP_AMBASSADORS</t>
  </si>
  <si>
    <t>CAMP_CHILDREN</t>
  </si>
  <si>
    <t>CAMP EXPENSES</t>
  </si>
  <si>
    <t>CAMP_OFFERING_OFFERING</t>
  </si>
  <si>
    <t>TOTAL DEV</t>
  </si>
  <si>
    <t>CASH BOOK SUMMARY</t>
  </si>
  <si>
    <t>COLLECTIONS SUMMARY</t>
  </si>
  <si>
    <t>Year</t>
  </si>
  <si>
    <t>Opening Bank Balance as at January 2025</t>
  </si>
  <si>
    <t>Month</t>
  </si>
  <si>
    <t>Collection</t>
  </si>
  <si>
    <t xml:space="preserve">Trust Fund </t>
  </si>
  <si>
    <t>Expenditure</t>
  </si>
  <si>
    <t>Balance</t>
  </si>
  <si>
    <t>Dep &amp; LCB</t>
  </si>
  <si>
    <t>Camp Offering</t>
  </si>
  <si>
    <t>Add: Cash at Hand</t>
  </si>
  <si>
    <t>Trust Funds</t>
  </si>
  <si>
    <t>Less: Unremitted Trust Fund; Pending Receipt</t>
  </si>
  <si>
    <t>Cash Book Summary As at January 2024</t>
  </si>
  <si>
    <t>ADD</t>
  </si>
  <si>
    <t>Total Collection</t>
  </si>
  <si>
    <t>LESS</t>
  </si>
  <si>
    <t xml:space="preserve"> Trust Fund Transfer</t>
  </si>
  <si>
    <t xml:space="preserve">Cashbook Balance </t>
  </si>
  <si>
    <t>BANK RECONCILIATION STATEMENT</t>
  </si>
  <si>
    <t>Bank Closing Balance</t>
  </si>
  <si>
    <t>Grand Total</t>
  </si>
  <si>
    <t>Bank Charges</t>
  </si>
  <si>
    <t>Cash at Hand: Bank</t>
  </si>
  <si>
    <t>Cash at Hand: Mpesa</t>
  </si>
  <si>
    <t>Cash at Hand: Cash</t>
  </si>
  <si>
    <t>Unremitted Trust Fund</t>
  </si>
  <si>
    <t>January</t>
  </si>
  <si>
    <t>February</t>
  </si>
  <si>
    <t>Unpresented Cheques</t>
  </si>
  <si>
    <t>March</t>
  </si>
  <si>
    <t>April</t>
  </si>
  <si>
    <t>Cashbook Balance</t>
  </si>
  <si>
    <t>May</t>
  </si>
  <si>
    <t>VARIANCE</t>
  </si>
  <si>
    <t>June</t>
  </si>
  <si>
    <t xml:space="preserve">July </t>
  </si>
  <si>
    <t>QUALITY CHECKS</t>
  </si>
  <si>
    <t>Aug</t>
  </si>
  <si>
    <t>DEPT &amp; LCB matches collections</t>
  </si>
  <si>
    <t>Sep</t>
  </si>
  <si>
    <t>Departmental Expenses Match Expenditure</t>
  </si>
  <si>
    <t>Oct</t>
  </si>
  <si>
    <t>Trust Fund Match Collections Summary TF</t>
  </si>
  <si>
    <t>Nov</t>
  </si>
  <si>
    <t>Cashbook Bal Vs Departmental Balances</t>
  </si>
  <si>
    <t>Dec</t>
  </si>
  <si>
    <t>Expenses Match</t>
  </si>
  <si>
    <t>Cash Book Balance and Departmental Balances</t>
  </si>
  <si>
    <t>ADDITIONAL CHECKS</t>
  </si>
  <si>
    <t>LCB vs Monthly LCB</t>
  </si>
  <si>
    <t>Departmental Collections  vs Monthly</t>
  </si>
  <si>
    <t>Total Expenses Vs Monthly</t>
  </si>
  <si>
    <t xml:space="preserve">SUMMARY </t>
  </si>
  <si>
    <t xml:space="preserve"> Collection </t>
  </si>
  <si>
    <t xml:space="preserve"> Trust Fund  </t>
  </si>
  <si>
    <t xml:space="preserve"> Expenditure </t>
  </si>
  <si>
    <t xml:space="preserve">Trust Fund vs Monthly </t>
  </si>
  <si>
    <t>Cash Book Summary As at 1st Sep 2025</t>
  </si>
  <si>
    <t>July</t>
  </si>
  <si>
    <t>August</t>
  </si>
  <si>
    <t xml:space="preserve"> Expenditure</t>
  </si>
  <si>
    <t>September</t>
  </si>
  <si>
    <t>October</t>
  </si>
  <si>
    <t>November</t>
  </si>
  <si>
    <t>December</t>
  </si>
  <si>
    <t>DEPARTMENT</t>
  </si>
  <si>
    <t>Row Labels</t>
  </si>
  <si>
    <t>Sum of AMOUNT</t>
  </si>
  <si>
    <t>Salaries</t>
  </si>
  <si>
    <t>Support to Other Departments</t>
  </si>
  <si>
    <t>Msamaria</t>
  </si>
  <si>
    <t>Deaconry</t>
  </si>
  <si>
    <t>Internet</t>
  </si>
  <si>
    <t>Land Lease Payment</t>
  </si>
  <si>
    <t>Speakers' Transport</t>
  </si>
  <si>
    <t>Church Board Refreshments</t>
  </si>
  <si>
    <t>Rentokil</t>
  </si>
  <si>
    <t>Electricity</t>
  </si>
  <si>
    <t>Holy Communion</t>
  </si>
  <si>
    <t>Transport</t>
  </si>
  <si>
    <t>District Expenses</t>
  </si>
  <si>
    <t>Water</t>
  </si>
  <si>
    <t>Repairs</t>
  </si>
  <si>
    <t>Communication</t>
  </si>
  <si>
    <t>Stationery</t>
  </si>
  <si>
    <t>Equipment Purchase</t>
  </si>
  <si>
    <t>Generator Fuel</t>
  </si>
  <si>
    <t>M-Pesa Charge</t>
  </si>
  <si>
    <t>Sabbath School</t>
  </si>
  <si>
    <t>DATE</t>
  </si>
  <si>
    <t>MONTH</t>
  </si>
  <si>
    <t>SABBATH</t>
  </si>
  <si>
    <t>AMOUNT</t>
  </si>
  <si>
    <t>TRUST FUND?</t>
  </si>
  <si>
    <t xml:space="preserve">DETAILS </t>
  </si>
  <si>
    <t>(Multiple Items)</t>
  </si>
  <si>
    <t>YES</t>
  </si>
  <si>
    <t>Column Labels</t>
  </si>
  <si>
    <t>PERSONAL MINISTRY</t>
  </si>
  <si>
    <t>AMO</t>
  </si>
  <si>
    <t>DJIBOUTI</t>
  </si>
  <si>
    <t>COMMUNITY SERVICE</t>
  </si>
  <si>
    <t>ENF</t>
  </si>
  <si>
    <t>KYETHANI</t>
  </si>
  <si>
    <t>MAMA_MILKA</t>
  </si>
  <si>
    <t>FLOODS_HELP_FUND</t>
  </si>
  <si>
    <t>CAMP_EXP_AMM</t>
  </si>
  <si>
    <t>CAMP_EXP_AWM</t>
  </si>
  <si>
    <t>CAMP_EXP_YOUTH</t>
  </si>
  <si>
    <t>CAMP_EXP_AMBASSADORS</t>
  </si>
  <si>
    <t>CAMP_EXP_CHILDREN</t>
  </si>
  <si>
    <t>CAMP_EXP_VISITOR</t>
  </si>
  <si>
    <t>CAMPOREE_AMM</t>
  </si>
  <si>
    <t>CAMPOREE_AWM</t>
  </si>
  <si>
    <t>CAMPOREE_YOUTH</t>
  </si>
  <si>
    <t>CAMPOREE_TRANSPORT</t>
  </si>
  <si>
    <t>CAMPOREE_AMBASSADORS</t>
  </si>
  <si>
    <t>KITUI_MISSION</t>
  </si>
  <si>
    <t>CAMP_VISITOR</t>
  </si>
  <si>
    <t>Richard Obwocha</t>
  </si>
  <si>
    <t>Henry Simiyu</t>
  </si>
  <si>
    <t>Ronald Gekombe</t>
  </si>
  <si>
    <t>EXPENSE</t>
  </si>
  <si>
    <t>CLAIMANT</t>
  </si>
  <si>
    <t>CATEGORY</t>
  </si>
  <si>
    <t>Deaconry Weekly</t>
  </si>
  <si>
    <t>Calvince Ouma</t>
  </si>
  <si>
    <t>Martin Mayaka</t>
  </si>
  <si>
    <t>Edwin Orioki</t>
  </si>
  <si>
    <t>Edwin Boge</t>
  </si>
  <si>
    <t>Mpesa Charge</t>
  </si>
  <si>
    <t>Clifford Siocha</t>
  </si>
  <si>
    <t>Winfred Ope</t>
  </si>
  <si>
    <t>Callen Akama</t>
  </si>
  <si>
    <t xml:space="preserve">PA Weekly </t>
  </si>
  <si>
    <t>Tonny Aswago</t>
  </si>
  <si>
    <t>REF</t>
  </si>
  <si>
    <t>DEPARTMENT?</t>
  </si>
  <si>
    <t>Value Date</t>
  </si>
  <si>
    <t>Running Balance</t>
  </si>
  <si>
    <t>Narration</t>
  </si>
  <si>
    <t>STKPUSH</t>
  </si>
  <si>
    <t xml:space="preserve">Nancy Obare </t>
  </si>
  <si>
    <t>Deaconry Monthly</t>
  </si>
  <si>
    <t>Sabbath School Lesson Guides</t>
  </si>
  <si>
    <t xml:space="preserve">PM 10 Days of Prayer </t>
  </si>
  <si>
    <t>Salary Payment</t>
  </si>
  <si>
    <t>David Kinyua</t>
  </si>
  <si>
    <t>Abigael Kerubo Omori</t>
  </si>
  <si>
    <t>Michael Wesonga</t>
  </si>
  <si>
    <t>Repair of toilet from the LCB account</t>
  </si>
  <si>
    <t xml:space="preserve">Ambassadors recording balance to Wilson </t>
  </si>
  <si>
    <t>Internet Subscription Payment</t>
  </si>
  <si>
    <t>Pst. Isaac Ngigi Transport for 10 Days of Prayer</t>
  </si>
  <si>
    <t>Bronster - Plumbing items</t>
  </si>
  <si>
    <t>WEA - Pople, Longit, plain el bolts, end plugs</t>
  </si>
  <si>
    <t xml:space="preserve">UA1NK2JZJR~441211#tithes~254728611237~MPESAC2B_400222~SHALYNE MOHAMED  </t>
  </si>
  <si>
    <t xml:space="preserve">UA1302MOB9~441211#Advreg~254717001584~MPESAC2B_400222~NELISHA MBUBA  </t>
  </si>
  <si>
    <t xml:space="preserve">UA18C2H3N3~441211#tithe~254743841530~MPESAC2B_400222~Vincent Gesanda  </t>
  </si>
  <si>
    <t xml:space="preserve">UA1EQ2R3MK~441211#thanks~254729617073~MPESAC2B_400222~KENNEDY AKECH  </t>
  </si>
  <si>
    <t xml:space="preserve">UA1QV2IQ9T~441211#thanksgiving~254729501712~MPESAC2B_400222~VIOLET JUMA  </t>
  </si>
  <si>
    <t xml:space="preserve">UA1BY2NLQV~441211#offering~254742065306~MPESAC2B_400222~Isca Ochieng  </t>
  </si>
  <si>
    <t xml:space="preserve">UA1N12K4S1~441211#offering~254704208204~MPESAC2B_400222~DAVIES JAMES  </t>
  </si>
  <si>
    <t xml:space="preserve">UA1II2KYPW~441211#LCB~254715257513~MPESAC2B_400222~Samuel Ogembo  </t>
  </si>
  <si>
    <t xml:space="preserve">UA1EF2JKLL~441211#THANKSGIVING~254707210055~MPESAC2B_400222~LEVI KABATI  </t>
  </si>
  <si>
    <t xml:space="preserve">UA1KK2G9FW~441211#Offering~254799231646~MPESAC2B_400222~SHEM OCHIENG  </t>
  </si>
  <si>
    <t xml:space="preserve">UA1FB2TH3P~441211#Thanksgiving~254726410608~MPESAC2B_400222~CALVINCE OUMA OTIENO  </t>
  </si>
  <si>
    <t xml:space="preserve">UA1GQ2JV4Z~441211#thanksgiving~254746049895~MPESAC2B_400222~Fidel OMONDI  </t>
  </si>
  <si>
    <t xml:space="preserve">UA13X2NFHN~441211#~254712609860~MPESAC2B_400222~GLADYS MOGOI  </t>
  </si>
  <si>
    <t xml:space="preserve">UA19G2ESID~441211#Thanksgiving~254706937473~MPESAC2B_400222~GERALD KITHAKA  </t>
  </si>
  <si>
    <t xml:space="preserve">UA1QI2JCDF~441211#THANKSGIVING~254759826073~MPESAC2B_400222~VELMA JUMA  </t>
  </si>
  <si>
    <t xml:space="preserve">UA1HZ2JFPS~441211#thanksgiving~254713698981~MPESAC2B_400222~Brian Nyangwono  </t>
  </si>
  <si>
    <t xml:space="preserve">UA1RR2ICR5~441211#Thanksgiving~254112475725~MPESAC2B_400222~MARTHA OROTI  </t>
  </si>
  <si>
    <t xml:space="preserve">UA19T2JF8T~441211#thanksgiving~254721612917~MPESAC2B_400222~JOHN ONGWESA  </t>
  </si>
  <si>
    <t xml:space="preserve">UA1BB2KKP6~441211#~254768587018~MPESAC2B_400222~FANUEL ONDUTO  </t>
  </si>
  <si>
    <t xml:space="preserve">UA1MY2HOVD~441211#Offering~254715181864~MPESAC2B_400222~AMOS CHACHA  </t>
  </si>
  <si>
    <t xml:space="preserve">UA1EG2NHLK~441211#thanksgiving~254704506661~MPESAC2B_400222~vivian otieno  </t>
  </si>
  <si>
    <t xml:space="preserve">UA1QL2JYC2~441211#thanksgiving~254748042258~MPESAC2B_400222~Otieno Atieno  </t>
  </si>
  <si>
    <t xml:space="preserve">UA1NE2JI36~441211#PFREG~254721297826~MPESAC2B_400222~PHERAH OUMA  </t>
  </si>
  <si>
    <t xml:space="preserve">UA1RR2ILOX~441211#PFREG~254725326721~MPESAC2B_400222~DENNIS ONGORI  </t>
  </si>
  <si>
    <t xml:space="preserve">UA1Q82K23R~441211#Tithe~254724262615~MPESAC2B_400222~EZRA MOGIRE  </t>
  </si>
  <si>
    <t xml:space="preserve">UA1NB2GP10~441211#AdvReg~254727766722~MPESAC2B_400222~SAMSON NYARERU  </t>
  </si>
  <si>
    <t xml:space="preserve">UA12L2QESE~441211#ADVREG~254723533199~MPESAC2B_400222~HUMPHREY MENGE  </t>
  </si>
  <si>
    <t xml:space="preserve">UA1HT2LX3B~441211# pfreg~254726721194~MPESAC2B_400222~HAPPINESS MUKORA  </t>
  </si>
  <si>
    <t xml:space="preserve">UA1UI53ZIQ~441211#ADVREG~254704861339~MPESAC2B_400222~HELLEN ACHIENG ADHANJA  </t>
  </si>
  <si>
    <t xml:space="preserve">UA2PR2MWLB~441211# advreg~254794033027~MPESAC2B_400222~ORURU JULIET  </t>
  </si>
  <si>
    <t xml:space="preserve">UA2IQ2L7X3~441211#offering~254712203840~MPESAC2B_400222~ROSEMARY KIAGO  </t>
  </si>
  <si>
    <t xml:space="preserve">UA2NT2OKB7~441211#ADVREG~254792034984~MPESAC2B_400222~LINET MAGETO  </t>
  </si>
  <si>
    <t xml:space="preserve">UA2RC2MA2Y~441211#msmria100~254114624202~MPESAC2B_400222~David njiru  </t>
  </si>
  <si>
    <t xml:space="preserve">UA2382WD9P~441211#PFREG~254721700718~MPESAC2B_400222~VANNICE NYANDIDRI  </t>
  </si>
  <si>
    <t xml:space="preserve">UA25D2NCAF~441211#PFREG~254721431647~MPESAC2B_400222~LENCER OKWAH  </t>
  </si>
  <si>
    <t xml:space="preserve">UA2RC2MHCL~441211#msmria100~254114624202~MPESAC2B_400222~David njiru  </t>
  </si>
  <si>
    <t xml:space="preserve">UA2PG2I198~441211#tithe~254722449657~MPESAC2B_400222~MARY GITURU  </t>
  </si>
  <si>
    <t xml:space="preserve">UA2PG2HVOV~441211#DEVGR28~254722449657~MPESAC2B_400222~MARY GITURU  </t>
  </si>
  <si>
    <t xml:space="preserve">UA24E2W1ED~441211# PFREG~254727899932~MPESAC2B_400222~IRENE JEREMIAH  </t>
  </si>
  <si>
    <t xml:space="preserve">UA2782NURW~441211#PFREG~254724986639~MPESAC2B_400222~GLADYS OTIENO  </t>
  </si>
  <si>
    <t xml:space="preserve">UA2CW2PSI8~441211#PFREG~254716804186~MPESAC2B_400222~ALAN OTIENO  </t>
  </si>
  <si>
    <t xml:space="preserve">UA29T2NOSQ~441211#advreg~254721612917~MPESAC2B_400222~JOHN ONGWESA  </t>
  </si>
  <si>
    <t xml:space="preserve">UA26Y2NWH2~441211# ADVREG~254702638111~MPESAC2B_400222~JESCA OCHIENG  </t>
  </si>
  <si>
    <t xml:space="preserve">UA2472Z0B1~441211#PFReg~254708320068~MPESAC2B_400222~lilian mokaya  </t>
  </si>
  <si>
    <t xml:space="preserve">UA2M82P7KI~441211#PFREG~254710183034~MPESAC2B_400222~beatrice asumwa  </t>
  </si>
  <si>
    <t xml:space="preserve">UA20C2R843~441211#ADVREG~254722496355~MPESAC2B_400222~QUINTER NYOLOO  </t>
  </si>
  <si>
    <t xml:space="preserve">UA2P02MOEE~441211#ADVREG~254723714872~MPESAC2B_400222~DUNCAN OUMA  </t>
  </si>
  <si>
    <t xml:space="preserve">UA3PR2Q2AB~441211# pfreg~254794033027~MPESAC2B_400222~ORURU JULIET  </t>
  </si>
  <si>
    <t xml:space="preserve">UA35N2RC3W~441211#ADVREG~254704128152~MPESAC2B_400222~ELIZABETH ATUNU  </t>
  </si>
  <si>
    <t xml:space="preserve">UA3NM2NTXB~441211#ADVREG~254726768973~MPESAC2B_400222~MAUREEN ONGUBO  </t>
  </si>
  <si>
    <t xml:space="preserve">UA35N2R9XY~441211#PFREG~254704128152~MPESAC2B_400222~ELIZABETH ATUNU  </t>
  </si>
  <si>
    <t xml:space="preserve">UA3NM2NPT0~441211#PFREG~254726768973~MPESAC2B_400222~MAUREEN ONGUBO  </t>
  </si>
  <si>
    <t xml:space="preserve">UA3IK2Q0LC~441211#Advreg~254714813414~MPESAC2B_400222~MARY AKINYI  </t>
  </si>
  <si>
    <t xml:space="preserve">UA3HV2OL51~441211#PFREG~254740530840~MPESAC2B_400222~DAISY OJOWI  </t>
  </si>
  <si>
    <t xml:space="preserve">UA3E62OVNI~441211#ADVREG~254729803605~MPESAC2B_400222~Diana Aboki  </t>
  </si>
  <si>
    <t xml:space="preserve">UA3K22P670~441211# PFREG~254713193947~MPESAC2B_400222~FLORENCE OGOLLAH  </t>
  </si>
  <si>
    <t xml:space="preserve">UA35M2SG43~441211#TITHE~254704921627~MPESAC2B_400222~REUBEN NYAKUNDI  </t>
  </si>
  <si>
    <t xml:space="preserve">UA3A32QN00~441211# advreg~254725727580~MPESAC2B_400222~OTIENO VIVIAN  </t>
  </si>
  <si>
    <t xml:space="preserve">UA3LJ2W264~441211#offering~254701994575~MPESAC2B_400222~Gerald Ocholah  </t>
  </si>
  <si>
    <t xml:space="preserve">UA3E02RJXN~441211#thanksgiving~254720323255~MPESAC2B_400222~ROSELYNE OMANYA  </t>
  </si>
  <si>
    <t xml:space="preserve">UA35A2XYWL~441211#tithe~254718188346~MPESAC2B_400222~TERESIA MOGIRE  </t>
  </si>
  <si>
    <t xml:space="preserve">UA3NM2OAVV~441211#Tithe/Offer~254726768973~MPESAC2B_400222~MAUREEN ONGUBO  </t>
  </si>
  <si>
    <t xml:space="preserve">UA3942O85H~441211#Offering~254721390324~MPESAC2B_400222~FLORENCE ACHOKI  </t>
  </si>
  <si>
    <t xml:space="preserve">UA33G2UKSN~441211#advreg~254726219400~MPESAC2B_400222~GILBERT OMEDO  </t>
  </si>
  <si>
    <t xml:space="preserve">UA33G2URA2~441211#PFREG~254726219400~MPESAC2B_400222~GILBERT OMEDO  </t>
  </si>
  <si>
    <t xml:space="preserve">UA3NB2MJFS~441211#offering~254727766722~MPESAC2B_400222~SAMSON NYARERU  </t>
  </si>
  <si>
    <t xml:space="preserve">UA3IK2QM9S~441211#Tithe~254714813414~MPESAC2B_400222~MARY AKINYI  </t>
  </si>
  <si>
    <t xml:space="preserve">UA3M82QGYS~441211#OFFERING~254710183034~MPESAC2B_400222~beatrice asumwa  </t>
  </si>
  <si>
    <t xml:space="preserve">UA3QE2OI19~441211#lcb~254715209523~MPESAC2B_400222~NYABUTO OONGE  </t>
  </si>
  <si>
    <t xml:space="preserve">UA34L2RMIW~441211#LCB~254728772225~MPESAC2B_400222~ISAAC MOMANYI  </t>
  </si>
  <si>
    <t xml:space="preserve">UA3DG2LNF2~441211#Offering~254795332352~MPESAC2B_400222~MARWA KERARIO  </t>
  </si>
  <si>
    <t xml:space="preserve">UA3PM2QHYH~441211#LCB~254710967844~MPESAC2B_400222~CLIFFORD SIOCHA  </t>
  </si>
  <si>
    <t xml:space="preserve">UA3RP2R5AC~441211#Thanksg~254720011562~MPESAC2B_400222~Adrienne Ogonyo  </t>
  </si>
  <si>
    <t xml:space="preserve">UA32W2OH31~441211#T~254713922328~MPESAC2B_400222~Obano Sharon  </t>
  </si>
  <si>
    <t xml:space="preserve">UA3N12QLXI~441211#tithe~254704208204~MPESAC2B_400222~DAVIES JAMES  </t>
  </si>
  <si>
    <t xml:space="preserve">UA3PP2NHOW~441211#Offering~254708505869~MPESAC2B_400222~DICKSON NYAKWEBA  </t>
  </si>
  <si>
    <t xml:space="preserve">UA3LC2RBZR~441211#offering~254726477635~MPESAC2B_400222~OSIEMO NGIRA  </t>
  </si>
  <si>
    <t xml:space="preserve">UA3FY2M2SX~441211#offering~254703759530~MPESAC2B_400222~BRENDA AUMA  </t>
  </si>
  <si>
    <t xml:space="preserve">UA3LJ2WBM0~441211#TITHE~254701994575~MPESAC2B_400222~Gerald Ocholah  </t>
  </si>
  <si>
    <t xml:space="preserve">UA3KF2Q5XD~441211#offring~254703721283~MPESAC2B_400222~CLISOM NDUBI  </t>
  </si>
  <si>
    <t xml:space="preserve">UA3422VMA1~441211# offering~254769144854~MPESAC2B_400222~EPHY OMONDI  </t>
  </si>
  <si>
    <t xml:space="preserve">UA3F62RL73~441211#Combinedoffer~254722693245~MPESAC2B_400222~JOSEPH OSORO  </t>
  </si>
  <si>
    <t xml:space="preserve">UA3E23123Z~441211#TITHE~254793852923~MPESAC2B_400222~Belinda Mwamba  </t>
  </si>
  <si>
    <t xml:space="preserve">UA3MI2MMSM~441211#Tithe~254702315730~MPESAC2B_400222~CECILIA KIGOTHO  </t>
  </si>
  <si>
    <t xml:space="preserve">UA37R2S7ZX~441211#tith~254722471485~MPESAC2B_400222~FAITH OSORO  </t>
  </si>
  <si>
    <t xml:space="preserve">UA31O2W3S7~441211# combined off~254725765987~MPESAC2B_400222~HELLEN NAIMADU  </t>
  </si>
  <si>
    <t xml:space="preserve">UA3JK2MMGY~441211#TITHE~254110530505~MPESAC2B_400222~ROONEY MAINA  </t>
  </si>
  <si>
    <t xml:space="preserve">UA3832RDU3~441211#OFFERING~254740916722~MPESAC2B_400222~Robson Nyagaka  </t>
  </si>
  <si>
    <t xml:space="preserve">UA3AE2PP6I~441211#LCB~254728937761~MPESAC2B_400222~OKEROSI MACHUKI  </t>
  </si>
  <si>
    <t xml:space="preserve">UA3MK2QWUC~441211#TITHE~254725073620~MPESAC2B_400222~datches nyongesa  </t>
  </si>
  <si>
    <t xml:space="preserve">UA3BA2R7II~441211#tithecomboff~254722327397~MPESAC2B_400222~edwin odhiambo  </t>
  </si>
  <si>
    <t xml:space="preserve">UA3L82S9MP~441211# TITHE~254758748431~MPESAC2B_400222~Daniel Okumu  </t>
  </si>
  <si>
    <t xml:space="preserve">UA3R22QK0E~441211#offering~254794829696~MPESAC2B_400222~JEVAN OTIENO  </t>
  </si>
  <si>
    <t xml:space="preserve">UA3L52RC66~441211#offerings~254706898391~MPESAC2B_400222~Nyabuto Dorothy  </t>
  </si>
  <si>
    <t xml:space="preserve">UA3C92UGBM~441211#tithe~254758256698~MPESAC2B_400222~Mary Obuya  </t>
  </si>
  <si>
    <t xml:space="preserve">UA3MH2R60O~441211#Thanksgiving~254726842629~MPESAC2B_400222~HILDERGARD MORAA KAM ANDA </t>
  </si>
  <si>
    <t xml:space="preserve">UA36K2M6K9~441211#TITHE~254716513043~MPESAC2B_400222~Ronald bikeri  </t>
  </si>
  <si>
    <t xml:space="preserve">UA3IO2TRTN~441211#offering~254704105931~MPESAC2B_400222~RACHAEL SIOCHA  </t>
  </si>
  <si>
    <t xml:space="preserve">UA3K12OBOK~441211#TITHE~254792600126~MPESAC2B_400222~JOYNESS AGWATA  </t>
  </si>
  <si>
    <t xml:space="preserve">UA3RR2OT8R~441211#TITHE~254112475725~MPESAC2B_400222~MARTHA OROTI  </t>
  </si>
  <si>
    <t xml:space="preserve">UA3AW2T3QX~441211#Narration~254111815880~MPESAC2B_400222~George Odhiambo  </t>
  </si>
  <si>
    <t xml:space="preserve">UA3Q12TANV~441211#narration~254110671535~MPESAC2B_400222~DAIZY ABALA  </t>
  </si>
  <si>
    <t xml:space="preserve">UA3H52TGCC~441211# OFFERING~254711395142~MPESAC2B_400222~CLINTON MOKAYA  </t>
  </si>
  <si>
    <t xml:space="preserve">UA3782QVBL~441211#tithe~254728554178~MPESAC2B_400222~AGNES ISAAC  </t>
  </si>
  <si>
    <t xml:space="preserve">UA3QV2P7M6~441211#0ffering~254729501712~MPESAC2B_400222~VIOLET JUMA  </t>
  </si>
  <si>
    <t xml:space="preserve">UA3PQ2P3VX~441211#offering~254708592682~MPESAC2B_400222~MAUREEN NYAMAMBA  </t>
  </si>
  <si>
    <t xml:space="preserve">UA3682UVQF~441211#LCB~254725729020~MPESAC2B_400222~JANE GATI  </t>
  </si>
  <si>
    <t xml:space="preserve">UA3GF2RY0O~441211# tithe~254795641361~MPESAC2B_400222~Enock Arani  </t>
  </si>
  <si>
    <t xml:space="preserve">UA38K2NX4Z~441211#co~254740857585~MPESAC2B_400222~BEAVON RORI  </t>
  </si>
  <si>
    <t xml:space="preserve">UA3DI2SJT9~441211#T~254722476459~MPESAC2B_400222~FRED OCHARO  </t>
  </si>
  <si>
    <t xml:space="preserve">UA30C2S7QW~441211#Tithe~254742403697~MPESAC2B_400222~GRACE ONGUSO  </t>
  </si>
  <si>
    <t xml:space="preserve">UA3EP2R9Y3~441211#off~254722833075~MPESAC2B_400222~LOYCE MOMANYI  </t>
  </si>
  <si>
    <t xml:space="preserve">UA3JA2SMLF~441211#thanksgiving~254743498949~MPESAC2B_400222~RONARD MWANGU  </t>
  </si>
  <si>
    <t xml:space="preserve">UA3CC2RZ7V~441211#TITHE~254745666217~MPESAC2B_400222~James omoro  </t>
  </si>
  <si>
    <t xml:space="preserve">UA3NR2U1X9~441211#Tithe~254741540422~MPESAC2B_400222~VICTOR ORUTWA  </t>
  </si>
  <si>
    <t xml:space="preserve">UA3P02NLVJ~441211#lcbthankscamp~254723714872~MPESAC2B_400222~DUNCAN OUMA  </t>
  </si>
  <si>
    <t xml:space="preserve">UA3NP2T6TZ~441211#LCB~254704147219~MPESAC2B_400222~OROTO CLINTON  </t>
  </si>
  <si>
    <t xml:space="preserve">UA3G92QK21~441211#offering~254791163091~MPESAC2B_400222~JENIFFER MUENI  </t>
  </si>
  <si>
    <t xml:space="preserve">UA3E52TCEB~441211#Sadaka~254704610392~MPESAC2B_400222~MUGINI CHACHA  </t>
  </si>
  <si>
    <t xml:space="preserve">UA3ML2OQOQ~441211#Tithe~254700352972~MPESAC2B_400222~edinah onchera  </t>
  </si>
  <si>
    <t xml:space="preserve">UA38N2QC4M~441211#offering~254704531346~MPESAC2B_400222~NYABUTO LYDIAH  </t>
  </si>
  <si>
    <t xml:space="preserve">UA3KT2NR2R~441211#tithe~254711572417~MPESAC2B_400222~EMELDA APONDI  </t>
  </si>
  <si>
    <t xml:space="preserve">UA36D2UK19~441211#NARRATION~254740721237~MPESAC2B_400222~REBECCA MAHANGA  </t>
  </si>
  <si>
    <t xml:space="preserve">UA3PR2QYGD~441211# offering~254794033027~MPESAC2B_400222~ORURU JULIET  </t>
  </si>
  <si>
    <t xml:space="preserve">UA36N2NQX0~441211#LCB~254746760183~MPESAC2B_400222~SARAH AWITI  </t>
  </si>
  <si>
    <t xml:space="preserve">UA3LW2S5QH~441211#CO~254746646432~MPESAC2B_400222~DEBORAH KOECH  </t>
  </si>
  <si>
    <t xml:space="preserve">UA3OM2R1WZ~441211# TITHE~254110139001~MPESAC2B_400222~OTIENO OTIENO  </t>
  </si>
  <si>
    <t xml:space="preserve">UA3GT2WJO0~441211#offering~254708526807~MPESAC2B_400222~BATHSHEBA MWEMA  </t>
  </si>
  <si>
    <t xml:space="preserve">UA3PO2MVRF~441211#CO~254757972111~MPESAC2B_400222~Damaris moruga  </t>
  </si>
  <si>
    <t xml:space="preserve">UA3KR2USRG~441211#tithe~254729767077~MPESAC2B_400222~Vincent Okaru  </t>
  </si>
  <si>
    <t xml:space="preserve">UA3J42MNCO~441211# Tithe&amp;Local~254708155251~MPESAC2B_400222~Philip Owuor  </t>
  </si>
  <si>
    <t xml:space="preserve">UA3CB2RDLW~441211# offering~254720026043~MPESAC2B_400222~ELEN KIMANI  </t>
  </si>
  <si>
    <t xml:space="preserve">UA32T2RRAM~441211#offering~254705311534~MPESAC2B_400222~Daniella Mwamba  </t>
  </si>
  <si>
    <t xml:space="preserve">UA38Z2OEOD~441211#tithe~254714709269~MPESAC2B_400222~MELVINE MWAMBA  </t>
  </si>
  <si>
    <t xml:space="preserve">UA3QU2PBY5~441211#TITHE~254719588168~MPESAC2B_400222~BONFACE MASIRA  </t>
  </si>
  <si>
    <t xml:space="preserve">UA3EV2SME5~441211#tithe~254701379851~MPESAC2B_400222~ANDREW WAMBURA  </t>
  </si>
  <si>
    <t xml:space="preserve">UA34A31JBK~441211#tithe~254748035170~MPESAC2B_400222~Shem Otieno  </t>
  </si>
  <si>
    <t xml:space="preserve">UA3CB2RDMP~441211# OFFERING~254720026043~MPESAC2B_400222~ELEN KIMANI  </t>
  </si>
  <si>
    <t xml:space="preserve">UA3KT2NSDH~441211#TITHE~254702753181~MPESAC2B_400222~OMBUNA RATEMO  </t>
  </si>
  <si>
    <t xml:space="preserve">UA3AJ2OTO3~441211#offering~254703977955~MPESAC2B_400222~BOKE MAROA  </t>
  </si>
  <si>
    <t xml:space="preserve">UA3AO2LRL1~441211#tithe~254768857845~MPESAC2B_400222~SETH MUNENE  </t>
  </si>
  <si>
    <t xml:space="preserve">UA3A12SMXA~441211#tithe~254721774043~MPESAC2B_400222~Awino Asenath  </t>
  </si>
  <si>
    <t xml:space="preserve">UA33H2WFJ1~441211#TITHE~254743808242~MPESAC2B_400222~GEORGE NYANUMBA  </t>
  </si>
  <si>
    <t xml:space="preserve">UA30A2NTYD~441211#Tithe~254728163200~MPESAC2B_400222~richard owino  </t>
  </si>
  <si>
    <t xml:space="preserve">UA38R2Q8SW~441211#Tithe~254795073703~MPESAC2B_400222~Winnie Omondi  </t>
  </si>
  <si>
    <t xml:space="preserve">UA3L42PJ4M~441211#Tith~254724483794~MPESAC2B_400222~KENNEDY OUKO  </t>
  </si>
  <si>
    <t xml:space="preserve">UA3HM2PQC5~441211#CO~254792706075~MPESAC2B_400222~TIMOTHY KIPLIMO  </t>
  </si>
  <si>
    <t xml:space="preserve">UA32T2RKNS~441211#Tithe~254707192114~MPESAC2B_400222~Irene Mirioba  </t>
  </si>
  <si>
    <t xml:space="preserve">UA3232W6OG~441211# Tithe~254701268083~MPESAC2B_400222~shaban aluoch  </t>
  </si>
  <si>
    <t xml:space="preserve">UA36Z2SM1Y~441211#tithe~254718824846~MPESAC2B_400222~GEORGE YATOR  </t>
  </si>
  <si>
    <t xml:space="preserve">UA3CE2TUDD~441211#tithe~254745542835~MPESAC2B_400222~poline oyola  </t>
  </si>
  <si>
    <t xml:space="preserve">UA37D2ORQ3~441211#tithe~254794844967~MPESAC2B_400222~GOULDAH MBYUTA  </t>
  </si>
  <si>
    <t xml:space="preserve">UA3L42PKLN~441211#DEV~254704191278~MPESAC2B_400222~MAURICE MUNGA  </t>
  </si>
  <si>
    <t xml:space="preserve">UA3IY2T8WU~441211#tithe~254712384579~MPESAC2B_400222~ANN SHEM  </t>
  </si>
  <si>
    <t xml:space="preserve">UA3PJ2O9U3~441211# OFFERING~254745207622~MPESAC2B_400222~MARK NDEGWA  </t>
  </si>
  <si>
    <t xml:space="preserve">UA30S2LY52~441211#offering~254720605852~MPESAC2B_400222~EDWARD ONYINO  </t>
  </si>
  <si>
    <t xml:space="preserve">UA35O2T0DH~441211#DevGR23~254707762719~MPESAC2B_400222~NICHOLAS AGINDO  </t>
  </si>
  <si>
    <t xml:space="preserve">UA3RR2P75C~441211#PFREG~254112475725~MPESAC2B_400222~MARTHA OROTI  </t>
  </si>
  <si>
    <t xml:space="preserve">UA3MY2OD36~441211#combined~254729090199~MPESAC2B_400222~JOSPHINE NYAKOE  </t>
  </si>
  <si>
    <t xml:space="preserve">UA35W2UPVV~441211#pfreg~254713155577~MPESAC2B_400222~RUTH ODOYO  </t>
  </si>
  <si>
    <t xml:space="preserve">UA35W2URBQ~441211#advreg~254713155577~MPESAC2B_400222~RUTH ODOYO  </t>
  </si>
  <si>
    <t xml:space="preserve">UA3BV2SXOV~441211#PFREG~254740206620~MPESAC2B_400222~phillis osano  </t>
  </si>
  <si>
    <t xml:space="preserve">UA3P02O5RO~441211#DevGrp41~254723714872~MPESAC2B_400222~DUNCAN OUMA  </t>
  </si>
  <si>
    <t xml:space="preserve">UA3QK2Q4UJ~441211#THANKS~254713593573~MPESAC2B_400222~BENEDICT ODHIAMBO  </t>
  </si>
  <si>
    <t xml:space="preserve">UA35Q2Z0HZ~441211#advreg~254724733793~MPESAC2B_400222~MACJOE MUEMA MUSESI  </t>
  </si>
  <si>
    <t xml:space="preserve">UA35S2SCW8~441211#sadaka~254703228506~MPESAC2B_400222~Nancy obare  </t>
  </si>
  <si>
    <t xml:space="preserve">UA3O02WREM~441211#offering~254720585928~MPESAC2B_400222~WINFRED OKELO  </t>
  </si>
  <si>
    <t xml:space="preserve">UA3R22RMQL~441211#Tithe~254724282270~MPESAC2B_400222~FREDRICK NYATEMU  </t>
  </si>
  <si>
    <t xml:space="preserve">UA4RC2SQ6U~441211#msmria100~254114624202~MPESAC2B_400222~David njiru  </t>
  </si>
  <si>
    <t xml:space="preserve">UA4AM2T4ER~441211#TITHE~254717380606~MPESAC2B_400222~RUTH MOMANYI  </t>
  </si>
  <si>
    <t xml:space="preserve">UA46Y2UEXD~441211#Tithe~254794079496~MPESAC2B_400222~sydney ndlovu  </t>
  </si>
  <si>
    <t xml:space="preserve">UA46Y2U9P5~441211#Offering~254794079496~MPESAC2B_400222~sydney ndlovu  </t>
  </si>
  <si>
    <t xml:space="preserve">UA4GT324U8~441211#tithe~254792270404~MPESAC2B_400222~Lavenda Opata  </t>
  </si>
  <si>
    <t xml:space="preserve">UA5RC2VGTL~441211#t1000lcb500~254114624202~MPESAC2B_400222~David njiru  </t>
  </si>
  <si>
    <t xml:space="preserve">UA5RC2VE6P~441211#msmria150~254114624202~MPESAC2B_400222~David njiru  </t>
  </si>
  <si>
    <t xml:space="preserve">UA5383615D~441211#awmreg~254721700718~MPESAC2B_400222~VANNICE NYANDIDRI  </t>
  </si>
  <si>
    <t xml:space="preserve">UA5K32US0B~441211#Awmreg~254723234824~MPESAC2B_400222~EVANCE OJWANG  </t>
  </si>
  <si>
    <t xml:space="preserve">UA5942UBPW~441211#Tithe~254721390324~MPESAC2B_400222~FLORENCE ACHOKI  </t>
  </si>
  <si>
    <t xml:space="preserve">UA59V2QVB8~441211#Awm reg~254726861853~MPESAC2B_400222~NANJALA JUMA  </t>
  </si>
  <si>
    <t xml:space="preserve">UA5BJ2YYTK~441211#Awmreg~254714247525~MPESAC2B_400222~faith mageto  </t>
  </si>
  <si>
    <t xml:space="preserve">UA538368Z0~441211#awmreg~254721419284~MPESAC2B_400222~GRACE KANYI  </t>
  </si>
  <si>
    <t xml:space="preserve">UA55A3468T~441211#awmreg~254718188346~MPESAC2B_400222~TERESIA MOGIRE  </t>
  </si>
  <si>
    <t xml:space="preserve">UA5KR30R1Y~Offering~254716794363~Offering50  </t>
  </si>
  <si>
    <t xml:space="preserve">UA5NM2UR8Z~441211# AWMreg~254710842979~MPESAC2B_400222~BEATRICE OLUOCH  </t>
  </si>
  <si>
    <t xml:space="preserve">UA568316L7~441211#AWMREG~254725729020~MPESAC2B_400222~JANE GATI  </t>
  </si>
  <si>
    <t xml:space="preserve">UA53X307JQ~441211#Awmreg~254712609860~MPESAC2B_400222~GLADYS MOGOI  </t>
  </si>
  <si>
    <t xml:space="preserve">UA5BV2YP07~441211#Awmreg~254790293040~MPESAC2B_400222~Damaris Nyambane  </t>
  </si>
  <si>
    <t xml:space="preserve">UA6RC2YTHH~441211#lcb100~254114624202~MPESAC2B_400222~David njiru  </t>
  </si>
  <si>
    <t xml:space="preserve">UA61O3616A~441211# lcb~254725765987~MPESAC2B_400222~HELLEN NAIMADU  </t>
  </si>
  <si>
    <t xml:space="preserve">UA60232HR9~441211#AWMREG~254716534437~MPESAC2B_400222~JOYCE MIANO  </t>
  </si>
  <si>
    <t xml:space="preserve">UA7RC32EI2~441211#lcb100~254114624202~MPESAC2B_400222~David njiru  </t>
  </si>
  <si>
    <t xml:space="preserve">UA7KO37YO9~441211#awmreg~254726771544~MPESAC2B_400222~MILKA MAGARA  </t>
  </si>
  <si>
    <t xml:space="preserve">UA7E035BV0~441211#AWMREG~254720323255~MPESAC2B_400222~ROSELYNE OMANYA  </t>
  </si>
  <si>
    <t xml:space="preserve">UA81M35NY7~441211# tithe~254798692774~MPESAC2B_400222~Phylis Kefa  </t>
  </si>
  <si>
    <t xml:space="preserve">UA8RC35V0I~441211#lcb100~254114624202~MPESAC2B_400222~David njiru  </t>
  </si>
  <si>
    <t xml:space="preserve">UA8FV3F11H~441211#Tithe~254724140562~MPESAC2B_400222~CHRISTINE NGARI  </t>
  </si>
  <si>
    <t xml:space="preserve">UA9RC390NA~441211#lcb100~254114624202~MPESAC2B_400222~David njiru  </t>
  </si>
  <si>
    <t xml:space="preserve">UA9383L1H1~441211#awmreg~254721700718~MPESAC2B_400222~VANNICE NYANDIDRI  </t>
  </si>
  <si>
    <t xml:space="preserve">UA9QV3AMAG~441211#DEVGR1~254729993242~MPESAC2B_400222~GEOFFREY OMWOYO  </t>
  </si>
  <si>
    <t xml:space="preserve">UA9663CH76~441211#Awmreg~254715018794~MPESAC2B_400222~EVALYNE BANGE  </t>
  </si>
  <si>
    <t xml:space="preserve">UAAPJ3AKMG~441211# OFFERING~254745207622~MPESAC2B_400222~MARK NDEGWA  </t>
  </si>
  <si>
    <t xml:space="preserve">UAABV3F937~441211#comboff~254723249077~MPESAC2B_400222~JOHN MOTARI  </t>
  </si>
  <si>
    <t xml:space="preserve">UAA5M3FNJY~441211#TITHE.~254704921627~MPESAC2B_400222~REUBEN NYAKUNDI  </t>
  </si>
  <si>
    <t xml:space="preserve">UAA1O3JKSE~441211# sabbathschl~254725765987~MPESAC2B_400222~HELLEN NAIMADU  </t>
  </si>
  <si>
    <t xml:space="preserve">UAA9R3DMUE~441211#sabbathschool~254706692932~MPESAC2B_400222~NANCY OTHINA  </t>
  </si>
  <si>
    <t xml:space="preserve">UAADL3HVA9~441211#sabbath schl~254792618606~MPESAC2B_400222~CHERELY CHEPKOECH  </t>
  </si>
  <si>
    <t xml:space="preserve">UAAP03AFDI~441211#tithe/lcb~254722886353~MPESAC2B_400222~ATAI PHARES  </t>
  </si>
  <si>
    <t xml:space="preserve">UAAAF3CHWL~441211#DEV~254113825932~MPESAC2B_400222~AMOS CHACHA  </t>
  </si>
  <si>
    <t xml:space="preserve">UAANB39CFO~441211#offering~254727766722~MPESAC2B_400222~SAMSON NYARERU  </t>
  </si>
  <si>
    <t xml:space="preserve">UAAEQ3L1NB~441211#tith&amp; combine~254729617073~MPESAC2B_400222~KENNEDY AKECH  </t>
  </si>
  <si>
    <t xml:space="preserve">UAAE63CITQ~441211#tithe~254729803605~MPESAC2B_400222~Diana Aboki  </t>
  </si>
  <si>
    <t xml:space="preserve">UAARC3CYR5~441211#dv100 grp18~254114624202~MPESAC2B_400222~David njiru  </t>
  </si>
  <si>
    <t xml:space="preserve">UAARC3D5I4~441211#lcb70~254114624202~MPESAC2B_400222~David njiru  </t>
  </si>
  <si>
    <t xml:space="preserve">UAANB39GZ4~441211#offering~254727766722~MPESAC2B_400222~SAMSON NYARERU  </t>
  </si>
  <si>
    <t xml:space="preserve">UAA7W3GOI7~441211#tithe~254797409083~MPESAC2B_400222~DAVID THIAURI  </t>
  </si>
  <si>
    <t xml:space="preserve">UAANR3H7IK~441211#Tithe~254741540422~MPESAC2B_400222~VICTOR ORUTWA  </t>
  </si>
  <si>
    <t xml:space="preserve">UAAL43CB0V~441211#Tith~254724483794~MPESAC2B_400222~KENNEDY OUKO  </t>
  </si>
  <si>
    <t xml:space="preserve">UAAPH3AO98~441211#combinedoff~254711237203~MPESAC2B_400222~ASNATH MATARA  </t>
  </si>
  <si>
    <t xml:space="preserve">UAAIY3GRCK~441211#thanksgiving~254712384579~MPESAC2B_400222~ANN SHEM  </t>
  </si>
  <si>
    <t xml:space="preserve">UAAJV39J15~441211#TITHE~254740672468~MPESAC2B_400222~SHEILA KERIMU  </t>
  </si>
  <si>
    <t xml:space="preserve">UAAB63G34S~441211#OFFERING~254704758644~MPESAC2B_400222~DAISY OMOLLO  </t>
  </si>
  <si>
    <t xml:space="preserve">UAA5J3IBCQ~441211#TITHE~254717522172~MPESAC2B_400222~WILLYS AYAKO  </t>
  </si>
  <si>
    <t xml:space="preserve">UAA533KOTB~441211#Tithe~254769462679~MPESAC2B_400222~GEOFFREY OTIENO  </t>
  </si>
  <si>
    <t xml:space="preserve">UAA4L3EHVX~441211#LCB~254728772225~MPESAC2B_400222~ISAAC MOMANYI  </t>
  </si>
  <si>
    <t xml:space="preserve">UAA2W3BFPJ~441211#TITHE~254713922328~MPESAC2B_400222~Obano Sharon  </t>
  </si>
  <si>
    <t xml:space="preserve">UAABI3EFYO~441211#offering~254742953933~MPESAC2B_400222~Joseph Kimo  </t>
  </si>
  <si>
    <t xml:space="preserve">UAAPM3E08U~441211#LCB~254710967844~MPESAC2B_400222~CLIFFORD SIOCHA  </t>
  </si>
  <si>
    <t xml:space="preserve">UAAK03G3ZB~441211# offering~254114733303~MPESAC2B_400222~EPHY OMONDI  </t>
  </si>
  <si>
    <t xml:space="preserve">UAAQE3BDN8~441211#campmeetinlcb~254715209523~MPESAC2B_400222~NYABUTO OONGE  </t>
  </si>
  <si>
    <t xml:space="preserve">UAAMR3EKMB~441211#TITHE~254745275167~MPESAC2B_400222~CHRISPINE OMWENGA  </t>
  </si>
  <si>
    <t xml:space="preserve">UAAEX3KORM~441211#tithe~254716047412~MPESAC2B_400222~OCHIENG VICTOR  </t>
  </si>
  <si>
    <t xml:space="preserve">UAA8P38Y8R~441211#tithe~254746759689~MPESAC2B_400222~Princess Nyang'ate  </t>
  </si>
  <si>
    <t xml:space="preserve">UAAI13H2XZ~441211#offering~254740813021~MPESAC2B_400222~LEVINE OTIENO  </t>
  </si>
  <si>
    <t xml:space="preserve">UAA8N3DNUU~441211#offering~254704531346~MPESAC2B_400222~NYABUTO LYDIAH  </t>
  </si>
  <si>
    <t xml:space="preserve">UAAG43N1UO~441211#THANKSGIVING~254114285075~MPESAC2B_400222~samuel waithaka  </t>
  </si>
  <si>
    <t xml:space="preserve">UAAJZ3AYFO~441211#lcd~254725767167~MPESAC2B_400222~EVANS NYAKWARA  </t>
  </si>
  <si>
    <t xml:space="preserve">UAARM36HI5~441211#Tithe~254791521992~MPESAC2B_400222~LEVIN NYANG'WARA  </t>
  </si>
  <si>
    <t xml:space="preserve">UAAFM3BXXG~441211#LCB~254701953683~MPESAC2B_400222~BRIAN OMENYI  </t>
  </si>
  <si>
    <t xml:space="preserve">UAA563FRXF~441211#TITHE~254768670631~MPESAC2B_400222~fidel oluoch  </t>
  </si>
  <si>
    <t xml:space="preserve">UAA9G387YB~441211#TITHE~254715627734~MPESAC2B_400222~david nyaundi  </t>
  </si>
  <si>
    <t xml:space="preserve">UAA133CFOP~441211#tith~254708909885~MPESAC2B_400222~BENSON OTIENO  </t>
  </si>
  <si>
    <t xml:space="preserve">UAA773FCZY~441211#offering~254701579235~MPESAC2B_400222~MARWA KERARIO  </t>
  </si>
  <si>
    <t xml:space="preserve">UAABA3E6ZK~441211#tithecomboff~254722327397~MPESAC2B_400222~edwin odhiambo  </t>
  </si>
  <si>
    <t xml:space="preserve">UAAAO38N62~441211#offering~254111725993~MPESAC2B_400222~kito abaga  </t>
  </si>
  <si>
    <t xml:space="preserve">UAAF63EFDS~441211#Combinedoffer~254722693245~MPESAC2B_400222~JOSEPH OSORO  </t>
  </si>
  <si>
    <t xml:space="preserve">UAAJZ3ASKY~441211#tithe~254725767167~MPESAC2B_400222~EVANS NYAKWARA  </t>
  </si>
  <si>
    <t xml:space="preserve">UAA1W3IW7N~441211#offering~254712663443~MPESAC2B_400222~BRENDA CHEBET  </t>
  </si>
  <si>
    <t xml:space="preserve">UAAGU3IUP1~441211#LCB~254711548871~MPESAC2B_400222~JANE NYAMONGO  </t>
  </si>
  <si>
    <t xml:space="preserve">UAA9R3DZB0~441211#tith~254706692932~MPESAC2B_400222~NANCY OTHINA  </t>
  </si>
  <si>
    <t xml:space="preserve">UAA2Q3E1XK~441211#tithe~254790301470~MPESAC2B_400222~KEVIN OGEGA  </t>
  </si>
  <si>
    <t xml:space="preserve">UAA823BLMH~441211# offering~254708572136~MPESAC2B_400222~VINIC ONDIEKI  </t>
  </si>
  <si>
    <t xml:space="preserve">UAAPP3AKV1~441211#Offering~254708505869~MPESAC2B_400222~DICKSON NYAKWEBA  </t>
  </si>
  <si>
    <t xml:space="preserve">UAA4G3MFWZ~441211#offer~254717597226~MPESAC2B_400222~DIVINAH NYAKEYO  </t>
  </si>
  <si>
    <t xml:space="preserve">UAA5S3ED9D~441211# thanksgiving~254703228506~MPESAC2B_400222~Nancy obare  </t>
  </si>
  <si>
    <t xml:space="preserve">UAAKR3I5OA~441211#offering~254729767077~MPESAC2B_400222~Vincent Okaru  </t>
  </si>
  <si>
    <t xml:space="preserve">UAAQH3AMID~441211#Tithe~254721334507~MPESAC2B_400222~LEWIS MURITHI  </t>
  </si>
  <si>
    <t xml:space="preserve">UAA0C3FRE8~441211#TITHE~254722496355~MPESAC2B_400222~QUINTER NYOLOO  </t>
  </si>
  <si>
    <t xml:space="preserve">UAAMR3ENO7~441211#teth/offering~254706858931~MPESAC2B_400222~ESTHER MAKORI  </t>
  </si>
  <si>
    <t xml:space="preserve">UAAPG38GZ7~441211#tithe~254729357091~MPESAC2B_400222~Mildred Wanyonyi  </t>
  </si>
  <si>
    <t xml:space="preserve">UAAK33CAEK~441211#Local church~254723234824~MPESAC2B_400222~EVANCE OJWANG  </t>
  </si>
  <si>
    <t xml:space="preserve">UAAO83DY57~441211#titheandoffer~254724005034~MPESAC2B_400222~MAXWELL OTIENO  </t>
  </si>
  <si>
    <t xml:space="preserve">UAA5W3HD92~441211#offerings~254797713396~MPESAC2B_400222~DAVID KIPLANGAT  </t>
  </si>
  <si>
    <t xml:space="preserve">UAA8638D93~441211#offering~254701056685~MPESAC2B_400222~ANNE BIKERI  </t>
  </si>
  <si>
    <t xml:space="preserve">UAADI3FNRP~441211#Tithe~254722476459~MPESAC2B_400222~FRED OCHARO  </t>
  </si>
  <si>
    <t xml:space="preserve">UAA123EFND~441211#TITHE~254743991583~MPESAC2B_400222~LINCOLN OIGARA  </t>
  </si>
  <si>
    <t xml:space="preserve">UAAKC3E66U~441211#LCB~254715492288~MPESAC2B_400222~VIVIAN ACHIENG  </t>
  </si>
  <si>
    <t xml:space="preserve">UAACB3EIX7~441211# thanksgiving~254720026043~MPESAC2B_400222~ELEN KIMANI  </t>
  </si>
  <si>
    <t xml:space="preserve">UAAJK39LSX~441211#TITHE~254110530505~MPESAC2B_400222~ROONEY MAINA  </t>
  </si>
  <si>
    <t xml:space="preserve">UAAOD3GFNG~441211#offering~254794098032~MPESAC2B_400222~haron momanyi  </t>
  </si>
  <si>
    <t xml:space="preserve">UAA613G28C~441211#CO~254704505377~MPESAC2B_400222~betty kibegwa  </t>
  </si>
  <si>
    <t xml:space="preserve">UAA5W3HFX8~441211#offerings~254797713396~MPESAC2B_400222~DAVID KIPLANGAT  </t>
  </si>
  <si>
    <t xml:space="preserve">UAA5P3JVWY~441211#tithe~254743802267~MPESAC2B_400222~Elvina Turungi  </t>
  </si>
  <si>
    <t xml:space="preserve">UAA343F40Y~441211#TITHE~254111385380~MPESAC2B_400222~Delick Morara  </t>
  </si>
  <si>
    <t xml:space="preserve">UAALQ3BCV0~441211#Tithe~254712394186~MPESAC2B_400222~STEPHEN SHIKUKU  </t>
  </si>
  <si>
    <t xml:space="preserve">UAAGZ3D8XB~441211#TITHE~254769924553~MPESAC2B_400222~Diouf Omenyi  </t>
  </si>
  <si>
    <t xml:space="preserve">UAAO53DKN3~441211#tithe~254705882471~MPESAC2B_400222~Rael Omom  </t>
  </si>
  <si>
    <t xml:space="preserve">UAA6K38ZTN~441211#OFFERING~254716513043~MPESAC2B_400222~Ronald bikeri  </t>
  </si>
  <si>
    <t xml:space="preserve">UAAMG3ESU7~441211#offering~254706586664~MPESAC2B_400222~everline nyaoga  </t>
  </si>
  <si>
    <t xml:space="preserve">UAAC73AGYL~441211#tithe~254702060158~MPESAC2B_400222~LYDIA MOTARI  </t>
  </si>
  <si>
    <t xml:space="preserve">UAAHP3CBWQ~441211#tithe~254713982042~MPESAC2B_400222~ACHIENG LAVINE  </t>
  </si>
  <si>
    <t xml:space="preserve">UAAK13B5HN~441211#TITHE~254792600126~MPESAC2B_400222~JOYNESS AGWATA  </t>
  </si>
  <si>
    <t xml:space="preserve">UAALJ3JRKT~441211# LCB~254715557874~MPESAC2B_400222~CHERYL OTIENO  </t>
  </si>
  <si>
    <t xml:space="preserve">UAAIO3H4Q8~441211#Tithe~254717240098~MPESAC2B_400222~FAITH ASANGO  </t>
  </si>
  <si>
    <t xml:space="preserve">UAA6C36VGI~441211# tithe~254115998932~MPESAC2B_400222~James Sato  </t>
  </si>
  <si>
    <t xml:space="preserve">UAARR3BYD2~441211#TITHE~254112475725~MPESAC2B_400222~MARTHA OROTI  </t>
  </si>
  <si>
    <t xml:space="preserve">UAA2E3L6OM~441211#THANKSGIVING~254714321189~MPESAC2B_400222~shafner Nyangwono  </t>
  </si>
  <si>
    <t xml:space="preserve">UAA8K3B68E~441211#co~254740857585~MPESAC2B_400222~BEAVON RORI  </t>
  </si>
  <si>
    <t xml:space="preserve">UAA5F3J6RA~441211#TITHE~254725626507~MPESAC2B_400222~SUSAN KIMANI  </t>
  </si>
  <si>
    <t xml:space="preserve">UAA3X3H9H9~441211#tithe~254712609860~MPESAC2B_400222~GLADYS MOGOI  </t>
  </si>
  <si>
    <t xml:space="preserve">UAAEU3ICAZ~441211#tithe~254713480829~MPESAC2B_400222~DANIEL SAGWE  </t>
  </si>
  <si>
    <t xml:space="preserve">UAAEU3I9Y0~441211#LCB~254713480829~MPESAC2B_400222~DANIEL SAGWE  </t>
  </si>
  <si>
    <t xml:space="preserve">UAAKH3E09K~441211#tithe,off&amp;lcb~254716098478~MPESAC2B_400222~DAMARIS NYAMBANE  </t>
  </si>
  <si>
    <t xml:space="preserve">UAAOC3EDVV~441211#PFREG~254710423227~MPESAC2B_400222~HESBON OGOCH  </t>
  </si>
  <si>
    <t xml:space="preserve">UAA683I8E2~441211#LCB~254725729020~MPESAC2B_400222~JANE GATI  </t>
  </si>
  <si>
    <t xml:space="preserve">UAA6H383P3~441211#comboff&amp;lcb~254727942682~MPESAC2B_400222~DANIEL NYAKUNDI  </t>
  </si>
  <si>
    <t xml:space="preserve">UAAKO3J6QO~441211#devgrp3~254743338269~MPESAC2B_400222~nancy abuya  </t>
  </si>
  <si>
    <t>UA1NK2JZJR</t>
  </si>
  <si>
    <t>UA1302MOB9</t>
  </si>
  <si>
    <t>UA18C2H3N3</t>
  </si>
  <si>
    <t>UA1EQ2R3MK</t>
  </si>
  <si>
    <t>UA1QV2IQ9T</t>
  </si>
  <si>
    <t>UA1BY2NLQV</t>
  </si>
  <si>
    <t>UA1N12K4S1</t>
  </si>
  <si>
    <t>UA1II2KYPW</t>
  </si>
  <si>
    <t>UA1EF2JKLL</t>
  </si>
  <si>
    <t>UA1KK2G9FW</t>
  </si>
  <si>
    <t>UA1FB2TH3P</t>
  </si>
  <si>
    <t>UA1GQ2JV4Z</t>
  </si>
  <si>
    <t>UA13X2NFHN</t>
  </si>
  <si>
    <t>UA19G2ESID</t>
  </si>
  <si>
    <t>UA1QI2JCDF</t>
  </si>
  <si>
    <t>UA1HZ2JFPS</t>
  </si>
  <si>
    <t>UA1RR2ICR5</t>
  </si>
  <si>
    <t>UA19T2JF8T</t>
  </si>
  <si>
    <t>UA1BB2KKP6</t>
  </si>
  <si>
    <t>UA1MY2HOVD</t>
  </si>
  <si>
    <t>UA1EG2NHLK</t>
  </si>
  <si>
    <t>UA1QL2JYC2</t>
  </si>
  <si>
    <t>UA1NE2JI36</t>
  </si>
  <si>
    <t>UA1RR2ILOX</t>
  </si>
  <si>
    <t>UA1Q82K23R</t>
  </si>
  <si>
    <t>UA1NB2GP10</t>
  </si>
  <si>
    <t>UA12L2QESE</t>
  </si>
  <si>
    <t>UA1HT2LX3B</t>
  </si>
  <si>
    <t>UA1UI53ZIQ</t>
  </si>
  <si>
    <t>UA2PR2MWLB</t>
  </si>
  <si>
    <t>UA2IQ2L7X3</t>
  </si>
  <si>
    <t>UA2NT2OKB7</t>
  </si>
  <si>
    <t>UA2RC2MA2Y</t>
  </si>
  <si>
    <t>UA2382WD9P</t>
  </si>
  <si>
    <t>UA25D2NCAF</t>
  </si>
  <si>
    <t>UA2RC2MHCL</t>
  </si>
  <si>
    <t>UA2PG2I198</t>
  </si>
  <si>
    <t>UA2PG2HVOV</t>
  </si>
  <si>
    <t>UA24E2W1ED</t>
  </si>
  <si>
    <t>UA2782NURW</t>
  </si>
  <si>
    <t>UA2CW2PSI8</t>
  </si>
  <si>
    <t>UA29T2NOSQ</t>
  </si>
  <si>
    <t>UA26Y2NWH2</t>
  </si>
  <si>
    <t>UA2472Z0B1</t>
  </si>
  <si>
    <t>UA2M82P7KI</t>
  </si>
  <si>
    <t>UA20C2R843</t>
  </si>
  <si>
    <t>UA2P02MOEE</t>
  </si>
  <si>
    <t>UA3PR2Q2AB</t>
  </si>
  <si>
    <t>UA35N2RC3W</t>
  </si>
  <si>
    <t>UA3NM2NTXB</t>
  </si>
  <si>
    <t>UA35N2R9XY</t>
  </si>
  <si>
    <t>UA3NM2NPT0</t>
  </si>
  <si>
    <t>UA3IK2Q0LC</t>
  </si>
  <si>
    <t>UA3HV2OL51</t>
  </si>
  <si>
    <t>UA3E62OVNI</t>
  </si>
  <si>
    <t>UA3K22P670</t>
  </si>
  <si>
    <t>UA35M2SG43</t>
  </si>
  <si>
    <t>UA3A32QN00</t>
  </si>
  <si>
    <t>UA3LJ2W264</t>
  </si>
  <si>
    <t>UA3E02RJXN</t>
  </si>
  <si>
    <t>UA35A2XYWL</t>
  </si>
  <si>
    <t>UA3NM2OAVV</t>
  </si>
  <si>
    <t>UA3942O85H</t>
  </si>
  <si>
    <t>UA33G2UKSN</t>
  </si>
  <si>
    <t>UA33G2URA2</t>
  </si>
  <si>
    <t>UA3NB2MJFS</t>
  </si>
  <si>
    <t>UA3IK2QM9S</t>
  </si>
  <si>
    <t>UA3M82QGYS</t>
  </si>
  <si>
    <t>UA3QE2OI19</t>
  </si>
  <si>
    <t>UA34L2RMIW</t>
  </si>
  <si>
    <t>UA3DG2LNF2</t>
  </si>
  <si>
    <t>UA3PM2QHYH</t>
  </si>
  <si>
    <t>UA3RP2R5AC</t>
  </si>
  <si>
    <t>UA32W2OH31</t>
  </si>
  <si>
    <t>UA3N12QLXI</t>
  </si>
  <si>
    <t>UA3PP2NHOW</t>
  </si>
  <si>
    <t>UA3LC2RBZR</t>
  </si>
  <si>
    <t>UA3FY2M2SX</t>
  </si>
  <si>
    <t>UA3LJ2WBM0</t>
  </si>
  <si>
    <t>UA3KF2Q5XD</t>
  </si>
  <si>
    <t>UA3422VMA1</t>
  </si>
  <si>
    <t>UA3F62RL73</t>
  </si>
  <si>
    <t>UA3E23123Z</t>
  </si>
  <si>
    <t>UA3MI2MMSM</t>
  </si>
  <si>
    <t>UA37R2S7ZX</t>
  </si>
  <si>
    <t>UA31O2W3S7</t>
  </si>
  <si>
    <t>UA3JK2MMGY</t>
  </si>
  <si>
    <t>UA3832RDU3</t>
  </si>
  <si>
    <t>UA3AE2PP6I</t>
  </si>
  <si>
    <t>UA3MK2QWUC</t>
  </si>
  <si>
    <t>UA3BA2R7II</t>
  </si>
  <si>
    <t>UA3L82S9MP</t>
  </si>
  <si>
    <t>UA3R22QK0E</t>
  </si>
  <si>
    <t>UA3L52RC66</t>
  </si>
  <si>
    <t>UA3C92UGBM</t>
  </si>
  <si>
    <t>UA3MH2R60O</t>
  </si>
  <si>
    <t>UA36K2M6K9</t>
  </si>
  <si>
    <t>UA3IO2TRTN</t>
  </si>
  <si>
    <t>UA3K12OBOK</t>
  </si>
  <si>
    <t>UA3RR2OT8R</t>
  </si>
  <si>
    <t>UA3AW2T3QX</t>
  </si>
  <si>
    <t>UA3Q12TANV</t>
  </si>
  <si>
    <t>UA3H52TGCC</t>
  </si>
  <si>
    <t>UA3782QVBL</t>
  </si>
  <si>
    <t>UA3QV2P7M6</t>
  </si>
  <si>
    <t>UA3PQ2P3VX</t>
  </si>
  <si>
    <t>UA3682UVQF</t>
  </si>
  <si>
    <t>UA3GF2RY0O</t>
  </si>
  <si>
    <t>UA38K2NX4Z</t>
  </si>
  <si>
    <t>UA3DI2SJT9</t>
  </si>
  <si>
    <t>UA30C2S7QW</t>
  </si>
  <si>
    <t>UA3EP2R9Y3</t>
  </si>
  <si>
    <t>UA3JA2SMLF</t>
  </si>
  <si>
    <t>UA3CC2RZ7V</t>
  </si>
  <si>
    <t>UA3NR2U1X9</t>
  </si>
  <si>
    <t>UA3P02NLVJ</t>
  </si>
  <si>
    <t>UA3NP2T6TZ</t>
  </si>
  <si>
    <t>UA3G92QK21</t>
  </si>
  <si>
    <t>UA3E52TCEB</t>
  </si>
  <si>
    <t>UA3ML2OQOQ</t>
  </si>
  <si>
    <t>UA38N2QC4M</t>
  </si>
  <si>
    <t>UA3KT2NR2R</t>
  </si>
  <si>
    <t>UA36D2UK19</t>
  </si>
  <si>
    <t>UA3PR2QYGD</t>
  </si>
  <si>
    <t>UA36N2NQX0</t>
  </si>
  <si>
    <t>UA3LW2S5QH</t>
  </si>
  <si>
    <t>UA3OM2R1WZ</t>
  </si>
  <si>
    <t>UA3GT2WJO0</t>
  </si>
  <si>
    <t>UA3PO2MVRF</t>
  </si>
  <si>
    <t>UA3KR2USRG</t>
  </si>
  <si>
    <t>UA3J42MNCO</t>
  </si>
  <si>
    <t>UA3CB2RDLW</t>
  </si>
  <si>
    <t>UA32T2RRAM</t>
  </si>
  <si>
    <t>UA38Z2OEOD</t>
  </si>
  <si>
    <t>UA3QU2PBY5</t>
  </si>
  <si>
    <t>UA3EV2SME5</t>
  </si>
  <si>
    <t>UA34A31JBK</t>
  </si>
  <si>
    <t>UA3CB2RDMP</t>
  </si>
  <si>
    <t>UA3KT2NSDH</t>
  </si>
  <si>
    <t>UA3AJ2OTO3</t>
  </si>
  <si>
    <t>UA3AO2LRL1</t>
  </si>
  <si>
    <t>UA3A12SMXA</t>
  </si>
  <si>
    <t>UA33H2WFJ1</t>
  </si>
  <si>
    <t>UA30A2NTYD</t>
  </si>
  <si>
    <t>UA38R2Q8SW</t>
  </si>
  <si>
    <t>UA3L42PJ4M</t>
  </si>
  <si>
    <t>UA3HM2PQC5</t>
  </si>
  <si>
    <t>UA32T2RKNS</t>
  </si>
  <si>
    <t>UA3232W6OG</t>
  </si>
  <si>
    <t>UA36Z2SM1Y</t>
  </si>
  <si>
    <t>UA3CE2TUDD</t>
  </si>
  <si>
    <t>UA37D2ORQ3</t>
  </si>
  <si>
    <t>UA3L42PKLN</t>
  </si>
  <si>
    <t>UA3IY2T8WU</t>
  </si>
  <si>
    <t>UA3PJ2O9U3</t>
  </si>
  <si>
    <t>UA30S2LY52</t>
  </si>
  <si>
    <t>UA35O2T0DH</t>
  </si>
  <si>
    <t>UA3RR2P75C</t>
  </si>
  <si>
    <t>UA3MY2OD36</t>
  </si>
  <si>
    <t>UA35W2UPVV</t>
  </si>
  <si>
    <t>UA35W2URBQ</t>
  </si>
  <si>
    <t>UA3BV2SXOV</t>
  </si>
  <si>
    <t>UA3P02O5RO</t>
  </si>
  <si>
    <t>UA3QK2Q4UJ</t>
  </si>
  <si>
    <t>UA35Q2Z0HZ</t>
  </si>
  <si>
    <t>UA35S2SCW8</t>
  </si>
  <si>
    <t>UA3O02WREM</t>
  </si>
  <si>
    <t>UA3R22RMQL</t>
  </si>
  <si>
    <t>UA4RC2SQ6U</t>
  </si>
  <si>
    <t>UA4AM2T4ER</t>
  </si>
  <si>
    <t>UA46Y2UEXD</t>
  </si>
  <si>
    <t>UA46Y2U9P5</t>
  </si>
  <si>
    <t>UA4GT324U8</t>
  </si>
  <si>
    <t>UA5RC2VGTL</t>
  </si>
  <si>
    <t>UA5RC2VE6P</t>
  </si>
  <si>
    <t>UA5383615D</t>
  </si>
  <si>
    <t>UA5K32US0B</t>
  </si>
  <si>
    <t>UA5942UBPW</t>
  </si>
  <si>
    <t>UA59V2QVB8</t>
  </si>
  <si>
    <t>UA5BJ2YYTK</t>
  </si>
  <si>
    <t>UA538368Z0</t>
  </si>
  <si>
    <t>UA55A3468T</t>
  </si>
  <si>
    <t>UA5NM2UR8Z</t>
  </si>
  <si>
    <t>UA568316L7</t>
  </si>
  <si>
    <t>UA53X307JQ</t>
  </si>
  <si>
    <t>UA5BV2YP07</t>
  </si>
  <si>
    <t>UA6RC2YTHH</t>
  </si>
  <si>
    <t>UA61O3616A</t>
  </si>
  <si>
    <t>UA60232HR9</t>
  </si>
  <si>
    <t>UA7RC32EI2</t>
  </si>
  <si>
    <t>UA7KO37YO9</t>
  </si>
  <si>
    <t>UA7E035BV0</t>
  </si>
  <si>
    <t>UA81M35NY7</t>
  </si>
  <si>
    <t>UA8RC35V0I</t>
  </si>
  <si>
    <t>UA8FV3F11H</t>
  </si>
  <si>
    <t>UA9RC390NA</t>
  </si>
  <si>
    <t>UA9383L1H1</t>
  </si>
  <si>
    <t>UA9QV3AMAG</t>
  </si>
  <si>
    <t>UA9663CH76</t>
  </si>
  <si>
    <t>UAAPJ3AKMG</t>
  </si>
  <si>
    <t>UAABV3F937</t>
  </si>
  <si>
    <t>UAA5M3FNJY</t>
  </si>
  <si>
    <t>UAA1O3JKSE</t>
  </si>
  <si>
    <t>UAA9R3DMUE</t>
  </si>
  <si>
    <t>UAADL3HVA9</t>
  </si>
  <si>
    <t>UAAP03AFDI</t>
  </si>
  <si>
    <t>UAAAF3CHWL</t>
  </si>
  <si>
    <t>UAANB39CFO</t>
  </si>
  <si>
    <t>UAAEQ3L1NB</t>
  </si>
  <si>
    <t>UAAE63CITQ</t>
  </si>
  <si>
    <t>UAARC3CYR5</t>
  </si>
  <si>
    <t>UAARC3D5I4</t>
  </si>
  <si>
    <t>UAANB39GZ4</t>
  </si>
  <si>
    <t>UAA7W3GOI7</t>
  </si>
  <si>
    <t>UAANR3H7IK</t>
  </si>
  <si>
    <t>UAAL43CB0V</t>
  </si>
  <si>
    <t>UAAPH3AO98</t>
  </si>
  <si>
    <t>UAAIY3GRCK</t>
  </si>
  <si>
    <t>UAAJV39J15</t>
  </si>
  <si>
    <t>UAAB63G34S</t>
  </si>
  <si>
    <t>UAA5J3IBCQ</t>
  </si>
  <si>
    <t>UAA533KOTB</t>
  </si>
  <si>
    <t>UAA4L3EHVX</t>
  </si>
  <si>
    <t>UAA2W3BFPJ</t>
  </si>
  <si>
    <t>UAABI3EFYO</t>
  </si>
  <si>
    <t>UAAPM3E08U</t>
  </si>
  <si>
    <t>UAAK03G3ZB</t>
  </si>
  <si>
    <t>UAAQE3BDN8</t>
  </si>
  <si>
    <t>UAAMR3EKMB</t>
  </si>
  <si>
    <t>UAAEX3KORM</t>
  </si>
  <si>
    <t>UAA8P38Y8R</t>
  </si>
  <si>
    <t>UAA7X3C5AG</t>
  </si>
  <si>
    <t>UAAI13H2XZ</t>
  </si>
  <si>
    <t>UAA8N3DNUU</t>
  </si>
  <si>
    <t>UAAG43N1UO</t>
  </si>
  <si>
    <t>UAAJZ3AYFO</t>
  </si>
  <si>
    <t>UAARM36HI5</t>
  </si>
  <si>
    <t>UAAFM3BXXG</t>
  </si>
  <si>
    <t>UAA563FRXF</t>
  </si>
  <si>
    <t>UAA9G387YB</t>
  </si>
  <si>
    <t>UAA133CFOP</t>
  </si>
  <si>
    <t>UAA773FCZY</t>
  </si>
  <si>
    <t>UAABA3E6ZK</t>
  </si>
  <si>
    <t>UAAAO38N62</t>
  </si>
  <si>
    <t>UAAF63EFDS</t>
  </si>
  <si>
    <t>UAAJZ3ASKY</t>
  </si>
  <si>
    <t>UAA1W3IW7N</t>
  </si>
  <si>
    <t>UAAGU3IUP1</t>
  </si>
  <si>
    <t>UAA9R3DZB0</t>
  </si>
  <si>
    <t>UAA2Q3E1XK</t>
  </si>
  <si>
    <t>UAA823BLMH</t>
  </si>
  <si>
    <t>UAAPP3AKV1</t>
  </si>
  <si>
    <t>UAA4G3MFWZ</t>
  </si>
  <si>
    <t>UAA5S3ED9D</t>
  </si>
  <si>
    <t>UAAKR3I5OA</t>
  </si>
  <si>
    <t>UAAQH3AMID</t>
  </si>
  <si>
    <t>UAA0C3FRE8</t>
  </si>
  <si>
    <t>UAAMR3ENO7</t>
  </si>
  <si>
    <t>UAAPG38GZ7</t>
  </si>
  <si>
    <t>UAAK33CAEK</t>
  </si>
  <si>
    <t>UAAO83DY57</t>
  </si>
  <si>
    <t>UAA5W3HD92</t>
  </si>
  <si>
    <t>UAA8638D93</t>
  </si>
  <si>
    <t>UAADI3FNRP</t>
  </si>
  <si>
    <t>UAA123EFND</t>
  </si>
  <si>
    <t>UAAKC3E66U</t>
  </si>
  <si>
    <t>UAACB3EIX7</t>
  </si>
  <si>
    <t>UAAJK39LSX</t>
  </si>
  <si>
    <t>UAAOD3GFNG</t>
  </si>
  <si>
    <t>UAA613G28C</t>
  </si>
  <si>
    <t>UAA5W3HFX8</t>
  </si>
  <si>
    <t>UAA5P3JVWY</t>
  </si>
  <si>
    <t>UAA343F40Y</t>
  </si>
  <si>
    <t>UAALQ3BCV0</t>
  </si>
  <si>
    <t>UAAGZ3D8XB</t>
  </si>
  <si>
    <t>UAAO53DKN3</t>
  </si>
  <si>
    <t>UAA6K38ZTN</t>
  </si>
  <si>
    <t>UAAMG3ESU7</t>
  </si>
  <si>
    <t>UAAC73AGYL</t>
  </si>
  <si>
    <t>UAAHP3CBWQ</t>
  </si>
  <si>
    <t>UAAK13B5HN</t>
  </si>
  <si>
    <t>UAALJ3JRKT</t>
  </si>
  <si>
    <t>UAAIO3H4Q8</t>
  </si>
  <si>
    <t>UAA6C36VGI</t>
  </si>
  <si>
    <t>UAARR3BYD2</t>
  </si>
  <si>
    <t>UAA2E3L6OM</t>
  </si>
  <si>
    <t>UAA8K3B68E</t>
  </si>
  <si>
    <t>UAA5F3J6RA</t>
  </si>
  <si>
    <t>UAA3X3H9H9</t>
  </si>
  <si>
    <t>UAAEU3ICAZ</t>
  </si>
  <si>
    <t>UAAEU3I9Y0</t>
  </si>
  <si>
    <t>UAAKH3E09K</t>
  </si>
  <si>
    <t>UAAOC3EDVV</t>
  </si>
  <si>
    <t>UAA683I8E2</t>
  </si>
  <si>
    <t>UAA6H383P3</t>
  </si>
  <si>
    <t>UAAKO3J6QO</t>
  </si>
  <si>
    <t>01-01-2026</t>
  </si>
  <si>
    <t>02-01-2026</t>
  </si>
  <si>
    <t>03-01-2026</t>
  </si>
  <si>
    <t>04-01-2026</t>
  </si>
  <si>
    <t>05-01-2026</t>
  </si>
  <si>
    <t>06-01-2026</t>
  </si>
  <si>
    <t>07-01-2026</t>
  </si>
  <si>
    <t>08-01-2026</t>
  </si>
  <si>
    <t>09-01-2026</t>
  </si>
  <si>
    <t>10-01-2026</t>
  </si>
  <si>
    <t>Purchase of Rubber Bands</t>
  </si>
  <si>
    <t>Bar straightening - payment to Alfayo (0703833134)</t>
  </si>
  <si>
    <t>Steel Purchase D8 (435 pcs @217500) D10 (90pcs @70200)</t>
  </si>
  <si>
    <t>Q1 Parking Space Payment</t>
  </si>
  <si>
    <t>Float Disbursement to Eld. Clifford</t>
  </si>
  <si>
    <t>DPM 3 rolls @ 3,300 each</t>
  </si>
  <si>
    <t>D8 (160 pcs @81600) D16 (3pcs @6060) - Bronster</t>
  </si>
  <si>
    <t>Water Bar 1 Roll - Confix Industries Ltd</t>
  </si>
  <si>
    <t>Delivery Charges of the Water bar roll</t>
  </si>
  <si>
    <t>240 Bagged Bamburi Tembo 32.5N - Cement Purchase</t>
  </si>
  <si>
    <t>Baptisimal Pool</t>
  </si>
  <si>
    <t>CB Minute Book, printing of divine service program and vistors book</t>
  </si>
  <si>
    <t>10 Weeks of Prayer facilitation</t>
  </si>
  <si>
    <t>Cleopas Omete</t>
  </si>
  <si>
    <t>10 weeks of prayer appreciation</t>
  </si>
  <si>
    <t>Pr. Appreciation</t>
  </si>
  <si>
    <t>Maurice Munga</t>
  </si>
  <si>
    <t>Mary Gituru</t>
  </si>
  <si>
    <t>Nicholas Agindo</t>
  </si>
  <si>
    <t>Adrienne Ogonyo</t>
  </si>
  <si>
    <t>David Otaja</t>
  </si>
  <si>
    <t>Peninah Nyandiri</t>
  </si>
  <si>
    <t>Wesley Otara</t>
  </si>
  <si>
    <t>PUBLISHING</t>
  </si>
  <si>
    <t>Jared Ngare</t>
  </si>
  <si>
    <t>Violet Juma</t>
  </si>
  <si>
    <t>Otiso Moses</t>
  </si>
  <si>
    <t>David Njiru</t>
  </si>
  <si>
    <t>NORAH NYAGWOKA - GP26</t>
  </si>
  <si>
    <t>AUSTIN ODHIAMBO</t>
  </si>
  <si>
    <t>SYLIVIA ALWANGA</t>
  </si>
  <si>
    <t>ADHER BITUTU</t>
  </si>
  <si>
    <t xml:space="preserve">UAA7G3DJQO~441211#awmreg~254725050323~MPESAC2B_400222~DOLYPHINE MORURI  </t>
  </si>
  <si>
    <t xml:space="preserve">UAAGU3K7SF~441211#AWMreg~254701279242~MPESAC2B_400222~WINNIE OWITI  </t>
  </si>
  <si>
    <t xml:space="preserve">UAA383PML7~441211#awmreg~254721700718~MPESAC2B_400222~VANNICE NYANDIDRI  </t>
  </si>
  <si>
    <t xml:space="preserve">UABRC3G23N~441211#cmpmtng100~254114624202~MPESAC2B_400222~David njiru  </t>
  </si>
  <si>
    <t xml:space="preserve">UAB5D3GYDZ~441211#awmreg~254721431647~MPESAC2B_400222~LENCER OKWAH  </t>
  </si>
  <si>
    <t xml:space="preserve">UAB7G3G2EW~441211#awmreg~254725050323~MPESAC2B_400222~DOLYPHINE MORURI  </t>
  </si>
  <si>
    <t xml:space="preserve">UABGU3N0KY~441211#AWMREG~254711548871~MPESAC2B_400222~JANE NYAMONGO  </t>
  </si>
  <si>
    <t xml:space="preserve">UABJM3IXGK~441211#Awmreg~254725587811~MPESAC2B_400222~JOYCE MOGIRE  </t>
  </si>
  <si>
    <t xml:space="preserve">UABKM3HJY8~441211#Awmreg~254725310343~MPESAC2B_400222~NANCY MOTARI  </t>
  </si>
  <si>
    <t xml:space="preserve">UAB7R3L0NJ~441211#tithe~254799957092~MPESAC2B_400222~Purity John  </t>
  </si>
  <si>
    <t xml:space="preserve">UACUI5GX1H~441211#Awmreg~254704861339~MPESAC2B_400222~HELLEN ACHIENG ADHANJA  </t>
  </si>
  <si>
    <t xml:space="preserve">UACQV3KUFC~441211#AWMReg~254729501712~MPESAC2B_400222~VIOLET JUMA  </t>
  </si>
  <si>
    <t xml:space="preserve">UAD7R3ORMG~441211#tithe~254799957092~MPESAC2B_400222~Purity John  </t>
  </si>
  <si>
    <t xml:space="preserve">UAD7R3OW0W~441211#first fruit~254799957092~MPESAC2B_400222~Purity John  </t>
  </si>
  <si>
    <t xml:space="preserve">UADIX3MKBU~441211#awmreg~254701796827~MPESAC2B_400222~MAUREEN NGOCHI  </t>
  </si>
  <si>
    <t xml:space="preserve">UAD7R3PTRN~441211#tith~254722471485~MPESAC2B_400222~FAITH OSORO  </t>
  </si>
  <si>
    <t xml:space="preserve">TENDER TOUCH REHABILITATI CHQ No.000229  </t>
  </si>
  <si>
    <t xml:space="preserve">EDWIN KENYANSA CHQ No.000370  </t>
  </si>
  <si>
    <t xml:space="preserve">UADLS3KF8B~441211#PFREG~254799795295~MPESAC2B_400222~VICKY GITONGA  </t>
  </si>
  <si>
    <t xml:space="preserve">UAEHT3QQSG~441211#Tithe~254726721194~MPESAC2B_400222~HAPPINESS MUKORA  </t>
  </si>
  <si>
    <t xml:space="preserve">UAEHT3QO0N~441211#combinedofrng~254726721194~MPESAC2B_400222~HAPPINESS MUKORA  </t>
  </si>
  <si>
    <t xml:space="preserve">UAERC3Q9NB~441211#dv100 grp18~254114624202~MPESAC2B_400222~David njiru  </t>
  </si>
  <si>
    <t xml:space="preserve">UAERC3QDZF~441211#lcb100~254114624202~MPESAC2B_400222~David njiru  </t>
  </si>
  <si>
    <t xml:space="preserve">UAERC3RQMY~441211#lcb100~254114624202~MPESAC2B_400222~David njiru  </t>
  </si>
  <si>
    <t xml:space="preserve">UAE7D3QOL8~441211#thankoffering~254794844967~MPESAC2B_400222~GOULDAH MBYUTA  </t>
  </si>
  <si>
    <t xml:space="preserve">UAEKW3VGS3~441211#AWMReg~254705014561~MPESAC2B_400222~NYABUTO FANISH  </t>
  </si>
  <si>
    <t xml:space="preserve">UAFRC3SVWV~441211#lcb100~254114624202~MPESAC2B_400222~David njiru  </t>
  </si>
  <si>
    <t xml:space="preserve">UAFH83Y3ER~441211#AWMREG~254721347599~MPESAC2B_400222~CECILIA GITHUI  </t>
  </si>
  <si>
    <t xml:space="preserve">UAFA33W9LU~441211# tithe~254725727580~MPESAC2B_400222~OTIENO VIVIAN  </t>
  </si>
  <si>
    <t xml:space="preserve">UAFL140G0T~441211#~254792119868~MPESAC2B_400222~SILAS MANYASA  </t>
  </si>
  <si>
    <t xml:space="preserve">UAH1M3Z9IC~441211#tithe~254798692774~MPESAC2B_400222~Phylis Kefa  </t>
  </si>
  <si>
    <t xml:space="preserve">UAH2847Z1T~441211#Lcb~254721898381~MPESAC2B_400222~GILBERT IMO  </t>
  </si>
  <si>
    <t xml:space="preserve">UAHKM3ZD6V~441211#offer~254725310343~MPESAC2B_400222~NANCY MOTARI  </t>
  </si>
  <si>
    <t xml:space="preserve">UAHM840PXB~441211#OFFERING~254710183034~MPESAC2B_400222~beatrice asumwa  </t>
  </si>
  <si>
    <t xml:space="preserve">UAH3341W7U~441211#dev1~254769695836~MPESAC2B_400222~Stephen Okeyo  </t>
  </si>
  <si>
    <t xml:space="preserve">UAHBA418TY~441211#Benovelent~254722327397~MPESAC2B_400222~edwin odhiambo  </t>
  </si>
  <si>
    <t xml:space="preserve">UAHC446CQU~441211#Lcb~254710299911~MPESAC2B_400222~PHILUS MOGERE  </t>
  </si>
  <si>
    <t xml:space="preserve">UAHAX43ZFV~441211# offering~254713322053~MPESAC2B_400222~ERICK OGUCHA  </t>
  </si>
  <si>
    <t xml:space="preserve">UAH9T40ITK~441211#lcb~254721612917~MPESAC2B_400222~JOHN ONGWESA  </t>
  </si>
  <si>
    <t xml:space="preserve">UAHPJ3YCZY~441211# OFFERING~254745207622~MPESAC2B_400222~MARK NDEGWA  </t>
  </si>
  <si>
    <t xml:space="preserve">UAHGU46CWR~441211#LCB~254711548871~MPESAC2B_400222~JANE NYAMONGO  </t>
  </si>
  <si>
    <t xml:space="preserve">UAHEU45YKB~441211#LCB~254713480829~MPESAC2B_400222~DANIEL SAGWE  </t>
  </si>
  <si>
    <t xml:space="preserve">UAH7D3YZ73~441211# thanks offer~254794844967~MPESAC2B_400222~GOULDAH MBYUTA  </t>
  </si>
  <si>
    <t xml:space="preserve">UAHIQ3ZH1C~441211#offering~254712203840~MPESAC2B_400222~ROSEMARY KIAGO  </t>
  </si>
  <si>
    <t xml:space="preserve">UAH8C3Y3K1~441211#thanksgiving~254743841530~MPESAC2B_400222~Vincent Gesanda  </t>
  </si>
  <si>
    <t xml:space="preserve">UAHJZ3XSHU~441211#tithe~254725767167~MPESAC2B_400222~EVANS NYAKWARA  </t>
  </si>
  <si>
    <t xml:space="preserve">UAH7X3ZKOI~441211#OF~254114287980~MPESAC2B_400222~LYDIA WAMAYI  </t>
  </si>
  <si>
    <t xml:space="preserve">UAHPM41C1W~441211#DEVGR1~254710967844~MPESAC2B_400222~CLIFFORD SIOCHA  </t>
  </si>
  <si>
    <t xml:space="preserve">UAHPH3XQ8A~441211#combinedoff~254711237203~MPESAC2B_400222~ASNATH MATARA  </t>
  </si>
  <si>
    <t xml:space="preserve">UAHNR44QSL~441211#Tithe~254741540422~MPESAC2B_400222~VICTOR ORUTWA  </t>
  </si>
  <si>
    <t xml:space="preserve">UAHIA42QOR~441211#TITHE~254705920881~MPESAC2B_400222~MANDELA AREDHA  </t>
  </si>
  <si>
    <t xml:space="preserve">UAH1U43LID~441211#30~254740862261~MPESAC2B_400222~DAPHINE RESA  </t>
  </si>
  <si>
    <t xml:space="preserve">UAHEE4227G~441211#OFFERING~254768372269~MPESAC2B_400222~Ian Kingsley  </t>
  </si>
  <si>
    <t xml:space="preserve">UAHPX3ZDHI~441211#TITHE~254794441288~MPESAC2B_400222~Edgar Kamau  </t>
  </si>
  <si>
    <t xml:space="preserve">UAHDI431V4~441211#Tithe~254722476459~MPESAC2B_400222~FRED OCHARO  </t>
  </si>
  <si>
    <t xml:space="preserve">UAH8N410OR~441211#offering~254704531346~MPESAC2B_400222~NYABUTO LYDIAH  </t>
  </si>
  <si>
    <t xml:space="preserve">UAHB643F1X~441211#OFFERING~254704758644~MPESAC2B_400222~DAISY OMOLLO  </t>
  </si>
  <si>
    <t xml:space="preserve">UAHNP43WL8~441211#LCB~254704147219~MPESAC2B_400222~OROTO CLINTON  </t>
  </si>
  <si>
    <t xml:space="preserve">UAHOD43TQK~441211#offering~254794098032~MPESAC2B_400222~haron momanyi  </t>
  </si>
  <si>
    <t xml:space="preserve">UAH053ZRZ1~441211#offering~254705204177~MPESAC2B_400222~JANET ACHIENG  </t>
  </si>
  <si>
    <t xml:space="preserve">UAH7742YM0~441211#offering~254701579235~MPESAC2B_400222~MARWA KERARIO  </t>
  </si>
  <si>
    <t xml:space="preserve">UAHH845HJ4~441211#Tithe~254790921596~MPESAC2B_400222~mike ouma  </t>
  </si>
  <si>
    <t xml:space="preserve">UAHG44AU56~441211#THANKSGIVING~254114285075~MPESAC2B_400222~samuel waithaka  </t>
  </si>
  <si>
    <t xml:space="preserve">UAHFG41FYG~441211# TITHE~254719150425~MPESAC2B_400222~Isaac Nyamangare  </t>
  </si>
  <si>
    <t xml:space="preserve">UAHMR41YU7~441211#TITHE~254745275167~MPESAC2B_400222~CHRISPINE OMWENGA  </t>
  </si>
  <si>
    <t xml:space="preserve">UAHQV3Z8NP~441211#LCB~254729501712~MPESAC2B_400222~VIOLET JUMA  </t>
  </si>
  <si>
    <t xml:space="preserve">UAHNC40FX8~441211#TITHE~254701878140~MPESAC2B_400222~CLINTON BOSTON  </t>
  </si>
  <si>
    <t xml:space="preserve">UAH4246BGT~441211# Tithe~254703131182~MPESAC2B_400222~VINCENT ONSEMBE  </t>
  </si>
  <si>
    <t xml:space="preserve">UAHIL40MIF~441211#OFFERING~254114574177~MPESAC2B_400222~orpha agoi  </t>
  </si>
  <si>
    <t xml:space="preserve">UAHD33ZD24~441211#Thanksgiving~254700911379~MPESAC2B_400222~BRIAN OSORO  </t>
  </si>
  <si>
    <t xml:space="preserve">UAHL43ZBTS~441211#Tith~254724483794~MPESAC2B_400222~KENNEDY OUKO  </t>
  </si>
  <si>
    <t xml:space="preserve">UAH4B4BTIA~441211#CO~254757591799~MPESAC2B_400222~EVANS MONG'ARE  </t>
  </si>
  <si>
    <t xml:space="preserve">UAH823YTTH~441211#offering~254708572136~MPESAC2B_400222~VINIC ONDIEKI  </t>
  </si>
  <si>
    <t xml:space="preserve">UAHLA3XH6J~441211#~254704994263~MPESAC2B_400222~Nicole Owino  </t>
  </si>
  <si>
    <t xml:space="preserve">UAH1M3ZX96~441211#OFFERING~254707953174~MPESAC2B_400222~JULIET OWINY  </t>
  </si>
  <si>
    <t xml:space="preserve">UAHRR3Z8BL~441211#TITHEq~254112475725~MPESAC2B_400222~MARTHA OROTI  </t>
  </si>
  <si>
    <t xml:space="preserve">UAH3C47CYA~441211#OFFERING~254704723066~MPESAC2B_400222~PRECIOUS NYANDEGA  </t>
  </si>
  <si>
    <t xml:space="preserve">UAHDC41PNM~441211#TITHE~254727860484~MPESAC2B_400222~LENCER GANDA  </t>
  </si>
  <si>
    <t xml:space="preserve">UAHA63ZP7Z~441211#offering~254726665903~MPESAC2B_400222~DOMINIC OMBATI  </t>
  </si>
  <si>
    <t xml:space="preserve">UAH384BSQB~441211#Tithe~254700395617~MPESAC2B_400222~IAN KIGOTHO  </t>
  </si>
  <si>
    <t xml:space="preserve">UAHIK40O7W~441211#Tithe~254714813414~MPESAC2B_400222~MARY AKINYI  </t>
  </si>
  <si>
    <t xml:space="preserve">UAHBX44VX2~441211#Tithe&amp;offer~254745740094~MPESAC2B_400222~MAXWELL OTIENO  </t>
  </si>
  <si>
    <t xml:space="preserve">UAHC73XBKB~441211# offering~254721387142~MPESAC2B_400222~CALLEN GESARE  </t>
  </si>
  <si>
    <t xml:space="preserve">UAHR0428RO~441211#Tithe~254746498674~MPESAC2B_400222~Faith Nyakundi  </t>
  </si>
  <si>
    <t xml:space="preserve">UAH1846WBM~441211#TITHE~254707696988~MPESAC2B_400222~sammy nyagaka  </t>
  </si>
  <si>
    <t xml:space="preserve">UAHB942PNQ~441211#DEV~254791009284~MPESAC2B_400222~BRENDA SAMWEL  </t>
  </si>
  <si>
    <t xml:space="preserve">UAHGZ40DXT~441211#TITHE~254769924553~MPESAC2B_400222~Diouf Omenyi  </t>
  </si>
  <si>
    <t xml:space="preserve">UAH9M413OC~441211#LCB~254115522464~MPESAC2B_400222~LUKIO ONYANGO  </t>
  </si>
  <si>
    <t xml:space="preserve">UAHJU3XMRU~441211#TITHE~254713793916~MPESAC2B_400222~LOVIAN CHEPKEMBOI  </t>
  </si>
  <si>
    <t xml:space="preserve">UAHRM3T5WN~441211#TITHE~254791521992~MPESAC2B_400222~LEVIN NYANG'WARA  </t>
  </si>
  <si>
    <t xml:space="preserve">UAH5348FO3~441211#tithe~254769462679~MPESAC2B_400222~GEOFFREY OTIENO  </t>
  </si>
  <si>
    <t xml:space="preserve">UAHEU45XBD~441211#tithe~254704776904~MPESAC2B_400222~RICHARD OWINO  </t>
  </si>
  <si>
    <t xml:space="preserve">UAH7O3WQK5~441211#0ffering~254704697828~MPESAC2B_400222~CHARLES KIBAGENDI  </t>
  </si>
  <si>
    <t xml:space="preserve">UAHBA41ALH~441211#tithecomboff~254722327397~MPESAC2B_400222~edwin odhiambo  </t>
  </si>
  <si>
    <t xml:space="preserve">UAH6747TAP~441211#OFFERING~254793958317~MPESAC2B_400222~everlyne moturi  </t>
  </si>
  <si>
    <t xml:space="preserve">UAHKR45K0I~441211#t&amp;f~254729767077~MPESAC2B_400222~Vincent Okaru  </t>
  </si>
  <si>
    <t xml:space="preserve">UAHQC41VT7~441211#offerring~254794938225~MPESAC2B_400222~Marcy Akuongo  </t>
  </si>
  <si>
    <t xml:space="preserve">UAH913TY7U~441211#TITHE~254707884868~MPESAC2B_400222~Odiwuor Otieno  </t>
  </si>
  <si>
    <t xml:space="preserve">UAHEV42WPG~441211#tithe~254701379851~MPESAC2B_400222~ANDREW WAMBURA  </t>
  </si>
  <si>
    <t xml:space="preserve">UAHE042HBN~441211#Tithe~254720323255~MPESAC2B_400222~ROSELYNE OMANYA  </t>
  </si>
  <si>
    <t xml:space="preserve">UAHRE44JKR~441211#OFFERING~254713596076~MPESAC2B_400222~MERCY GUDA  </t>
  </si>
  <si>
    <t xml:space="preserve">UAHDW4197H~441211# offering~254712493397~MPESAC2B_400222~MARSDEN MUMBO  </t>
  </si>
  <si>
    <t xml:space="preserve">UAHAT42OUT~441211#Tithe~254741897316~MPESAC2B_400222~Perez Ologi  </t>
  </si>
  <si>
    <t xml:space="preserve">UAHJL3YKCR~441211# TITHE~254742418083~MPESAC2B_400222~Otieno Otieno  </t>
  </si>
  <si>
    <t xml:space="preserve">UAH5F46EWJ~441211#LCB~254725626507~MPESAC2B_400222~SUSAN KIMANI  </t>
  </si>
  <si>
    <t xml:space="preserve">UAH9E3WVYG~441211#THITHE~254701900888~MPESAC2B_400222~FELIX ONGUBO  </t>
  </si>
  <si>
    <t xml:space="preserve">UAHKR45MKN~Offering~254716794363~Offering150  </t>
  </si>
  <si>
    <t xml:space="preserve">UAHMH41IQ6~441211#thanks/local~254726842629~MPESAC2B_400222~HILDERGARD MORAA KAM ANDA </t>
  </si>
  <si>
    <t xml:space="preserve">UAHKC41GDO~441211#LCB~254715492288~MPESAC2B_400222~VIVIAN ACHIENG  </t>
  </si>
  <si>
    <t xml:space="preserve">UAHJS3ZHXH~441211#~254721707857~MPESAC2B_400222~GERALD OKONG'O  </t>
  </si>
  <si>
    <t xml:space="preserve">UAH2L47FG0~441211#OFFERING~254742323790~MPESAC2B_400222~Phoebe Bonareri  </t>
  </si>
  <si>
    <t xml:space="preserve">UAH1C411T8~441211#TITHE~254706491735~MPESAC2B_400222~QUINTER OREMBE  </t>
  </si>
  <si>
    <t xml:space="preserve">UAH2T41U5L~441211# Tithe~254707192114~MPESAC2B_400222~Irene Mirioba  </t>
  </si>
  <si>
    <t xml:space="preserve">UAH0M3Z3CS~441211#LCB~254718909675~MPESAC2B_400222~KELVINE OTIENO  </t>
  </si>
  <si>
    <t xml:space="preserve">UAH2Q41HR6~441211# TITHE~254791824899~MPESAC2B_400222~EDINAH MAOMBE  </t>
  </si>
  <si>
    <t xml:space="preserve">UAH2T41U6V~441211# tithe~254707192114~MPESAC2B_400222~Irene Mirioba  </t>
  </si>
  <si>
    <t xml:space="preserve">UAHKS3Y0DU~441211#OFFERING~254716353958~MPESAC2B_400222~CYPRIAN KENNEDY  </t>
  </si>
  <si>
    <t xml:space="preserve">UAH5P47KUJ~441211#tithe~254743802267~MPESAC2B_400222~Elvina Turungi  </t>
  </si>
  <si>
    <t xml:space="preserve">UAH133ZF7A~441211#TITHE~254707934274~MPESAC2B_400222~CAROLYNE NYANGOTO  </t>
  </si>
  <si>
    <t xml:space="preserve">UAH5P47I7W~441211#~254726796897~MPESAC2B_400222~RONALD GEKOMBE  </t>
  </si>
  <si>
    <t xml:space="preserve">UAHKW43CSV~441211#TITHE~254718354855~MPESAC2B_400222~JASPER ONYANGO  </t>
  </si>
  <si>
    <t xml:space="preserve">UAH8K3Y52B~441211#co~254740857585~MPESAC2B_400222~BEAVON RORI  </t>
  </si>
  <si>
    <t xml:space="preserve">UAH5C43IEZ~441211#taith &amp;offeri~254712001599~MPESAC2B_400222~JAMES MIRERI  </t>
  </si>
  <si>
    <t xml:space="preserve">UAH9B3Z9R4~441211#LCB~254718323347~MPESAC2B_400222~Sylviah Nyakundi  </t>
  </si>
  <si>
    <t xml:space="preserve">UAH0S3VGQZ~441211#Offering~254720605852~MPESAC2B_400222~EDWARD ONYINO  </t>
  </si>
  <si>
    <t xml:space="preserve">UAH6N3YBIN~441211#offering~254746760183~MPESAC2B_400222~SARAH AWITI  </t>
  </si>
  <si>
    <t xml:space="preserve">UAH6143CW6~441211#CO~254704505377~MPESAC2B_400222~betty kibegwa  </t>
  </si>
  <si>
    <t xml:space="preserve">UAH5C43DA0~441211#pf reg~254712001599~MPESAC2B_400222~JAMES MIRERI  </t>
  </si>
  <si>
    <t xml:space="preserve">UAH6C3TLI8~441211#DEV~254110931523~MPESAC2B_400222~Collins Mboya  </t>
  </si>
  <si>
    <t xml:space="preserve">UAHA244PLR~441211#offerings~254711689934~MPESAC2B_400222~ANNE OTIENO  </t>
  </si>
  <si>
    <t xml:space="preserve">UAH5C43ENQ~441211#adven reg~254712001599~MPESAC2B_400222~JAMES MIRERI  </t>
  </si>
  <si>
    <t xml:space="preserve">UAH2848659~441211#PFREG~254728594657~MPESAC2B_400222~GLORIAH MICHIRA  </t>
  </si>
  <si>
    <t xml:space="preserve">UAH5S41OZM~441211#offering~254703228506~MPESAC2B_400222~Nancy obare  </t>
  </si>
  <si>
    <t xml:space="preserve">UAHO0475RL~441211#offering~254720585928~MPESAC2B_400222~WINFRED OKELO  </t>
  </si>
  <si>
    <t xml:space="preserve">UAHOX42IYQ~441211#Thanks giving~254790755565~MPESAC2B_400222~mary ondieki  </t>
  </si>
  <si>
    <t xml:space="preserve">UAHNT42XWW~MULTI~254792034984~Tithe550LocalChurch200  </t>
  </si>
  <si>
    <t xml:space="preserve">UAHAP43FDO~441211#Offrs~254725301969~MPESAC2B_400222~JEMIMA NYOLOO  </t>
  </si>
  <si>
    <t xml:space="preserve">UAHJY43BL1~441211#DEV~254706746885~MPESAC2B_400222~OTISO MOSES  </t>
  </si>
  <si>
    <t xml:space="preserve">UAHQK3ZZEP~441211#THANKS~254713593573~MPESAC2B_400222~BENEDICT ODHIAMBO  </t>
  </si>
  <si>
    <t xml:space="preserve">UAH0T43YIB~441211#awmreg~254720749397~MPESAC2B_400222~DARMACLINE ONDUSO  </t>
  </si>
  <si>
    <t xml:space="preserve">UAH5A4ADUE~441211#awmreg~254718188346~MPESAC2B_400222~TERESIA MOGIRE  </t>
  </si>
  <si>
    <t xml:space="preserve">UAHR43U2KX~441211#awmreg~254715407724~MPESAC2B_400222~EVERLINE ARIKA  </t>
  </si>
  <si>
    <t xml:space="preserve">UAI7G42F2B~441211#awmreg~254725050323~MPESAC2B_400222~DOLYPHINE MORURI  </t>
  </si>
  <si>
    <t xml:space="preserve">UAIK342G29~441211#AMMreg~254723234824~MPESAC2B_400222~EVANCE OJWANG  </t>
  </si>
  <si>
    <t xml:space="preserve">UAIFB4EHNE~441211#AMM REG~254726410608~MPESAC2B_400222~CALVINCE OUMA OTIENO  </t>
  </si>
  <si>
    <t xml:space="preserve">UAIBA44ALV~441211#AMMREG~254722327397~MPESAC2B_400222~edwin odhiambo  </t>
  </si>
  <si>
    <t xml:space="preserve">UAIF644L22~441211#ammreg~254721594911~MPESAC2B_400222~EVANS KOMBO  </t>
  </si>
  <si>
    <t xml:space="preserve">UAI0Y42OMC~441211#AMMREG~254726281936~MPESAC2B_400222~ROBIONSON MOCHONI  </t>
  </si>
  <si>
    <t xml:space="preserve">UAIC740FZ0~441211# CHAP REG~254721387142~MPESAC2B_400222~CALLEN GESARE  </t>
  </si>
  <si>
    <t xml:space="preserve">UAI7Q483AR~441211#AMMREG~254724610237~MPESAC2B_400222~DISMAS NDUKO  </t>
  </si>
  <si>
    <t xml:space="preserve">UAI4348MMD~441211#AMMREG~254711165935~MPESAC2B_400222~EDWIN KENYANSA  </t>
  </si>
  <si>
    <t xml:space="preserve">UAIKM42QME~441211#AMMREG~254714454473~MPESAC2B_400222~TIMOTHY OUKO OMARE  </t>
  </si>
  <si>
    <t xml:space="preserve">UAICW461T8~441211#AMMREG~254716804186~MPESAC2B_400222~ALAN OTIENO  </t>
  </si>
  <si>
    <t>UAA7G3DJQO</t>
  </si>
  <si>
    <t>UAAGU3K7SF</t>
  </si>
  <si>
    <t>UAA383PML7</t>
  </si>
  <si>
    <t>UABRC3G23N</t>
  </si>
  <si>
    <t>UAB5D3GYDZ</t>
  </si>
  <si>
    <t>UAB7G3G2EW</t>
  </si>
  <si>
    <t>UABGU3N0KY</t>
  </si>
  <si>
    <t>UABJM3IXGK</t>
  </si>
  <si>
    <t>UABKM3HJY8</t>
  </si>
  <si>
    <t>UAB7R3L0NJ</t>
  </si>
  <si>
    <t>UACUI5GX1H</t>
  </si>
  <si>
    <t>UACQV3KUFC</t>
  </si>
  <si>
    <t>UAD7R3ORMG</t>
  </si>
  <si>
    <t>UAD7R3OW0W</t>
  </si>
  <si>
    <t>UADIX3MKBU</t>
  </si>
  <si>
    <t>UAD7R3PTRN</t>
  </si>
  <si>
    <t>SYBLCYOUT0002291589692026011-1</t>
  </si>
  <si>
    <t>SYBINSE00037060621720260113</t>
  </si>
  <si>
    <t>UADLS3KF8B</t>
  </si>
  <si>
    <t>UAEHT3QQSG</t>
  </si>
  <si>
    <t>UAEHT3QO0N</t>
  </si>
  <si>
    <t>UAERC3Q9NB</t>
  </si>
  <si>
    <t>UAERC3QDZF</t>
  </si>
  <si>
    <t>UAERC3RQMY</t>
  </si>
  <si>
    <t>UAE7D3QOL8</t>
  </si>
  <si>
    <t>UAEKW3VGS3</t>
  </si>
  <si>
    <t>UAFRC3SVWV</t>
  </si>
  <si>
    <t>UAFH83Y3ER</t>
  </si>
  <si>
    <t>UAFA33W9LU</t>
  </si>
  <si>
    <t>UAFL140G0T</t>
  </si>
  <si>
    <t>UAH1M3Z9IC</t>
  </si>
  <si>
    <t>UAH2847Z1T</t>
  </si>
  <si>
    <t>UAHKM3ZD6V</t>
  </si>
  <si>
    <t>UAHM840PXB</t>
  </si>
  <si>
    <t>UAH3341W7U</t>
  </si>
  <si>
    <t>UAHBA418TY</t>
  </si>
  <si>
    <t>UAHC446CQU</t>
  </si>
  <si>
    <t>UAHAX43ZFV</t>
  </si>
  <si>
    <t>UAH9T40ITK</t>
  </si>
  <si>
    <t>UAHPJ3YCZY</t>
  </si>
  <si>
    <t>UAHGU46CWR</t>
  </si>
  <si>
    <t>UAHEU45YKB</t>
  </si>
  <si>
    <t>UAH7D3YZ73</t>
  </si>
  <si>
    <t>UAHIQ3ZH1C</t>
  </si>
  <si>
    <t>UAH8C3Y3K1</t>
  </si>
  <si>
    <t>UAHJZ3XSHU</t>
  </si>
  <si>
    <t>UAH7X3ZKOI</t>
  </si>
  <si>
    <t>UAHPM41C1W</t>
  </si>
  <si>
    <t>UAHPH3XQ8A</t>
  </si>
  <si>
    <t>UAHNR44QSL</t>
  </si>
  <si>
    <t>UAHIA42QOR</t>
  </si>
  <si>
    <t>UAH1U43LID</t>
  </si>
  <si>
    <t>UAHEE4227G</t>
  </si>
  <si>
    <t>UAHPX3ZDHI</t>
  </si>
  <si>
    <t>UAHDI431V4</t>
  </si>
  <si>
    <t>UAH8N410OR</t>
  </si>
  <si>
    <t>UAHB643F1X</t>
  </si>
  <si>
    <t>UAHNP43WL8</t>
  </si>
  <si>
    <t>UAHOD43TQK</t>
  </si>
  <si>
    <t>UAH053ZRZ1</t>
  </si>
  <si>
    <t>UAH7742YM0</t>
  </si>
  <si>
    <t>UAHH845HJ4</t>
  </si>
  <si>
    <t>UAHG44AU56</t>
  </si>
  <si>
    <t>UAHFG41FYG</t>
  </si>
  <si>
    <t>UAHMR41YU7</t>
  </si>
  <si>
    <t>UAHQV3Z8NP</t>
  </si>
  <si>
    <t>UAHNC40FX8</t>
  </si>
  <si>
    <t>UAH4246BGT</t>
  </si>
  <si>
    <t>UAHIL40MIF</t>
  </si>
  <si>
    <t>UAHD33ZD24</t>
  </si>
  <si>
    <t>UAHL43ZBTS</t>
  </si>
  <si>
    <t>UAH4B4BTIA</t>
  </si>
  <si>
    <t>UAH823YTTH</t>
  </si>
  <si>
    <t>UAHLA3XH6J</t>
  </si>
  <si>
    <t>UAH1M3ZX96</t>
  </si>
  <si>
    <t>UAHRR3Z8BL</t>
  </si>
  <si>
    <t>UAH3C47CYA</t>
  </si>
  <si>
    <t>UAHDC41PNM</t>
  </si>
  <si>
    <t>UAHA63ZP7Z</t>
  </si>
  <si>
    <t>UAH384BSQB</t>
  </si>
  <si>
    <t>UAHIK40O7W</t>
  </si>
  <si>
    <t>UAHBX44VX2</t>
  </si>
  <si>
    <t>UAHC73XBKB</t>
  </si>
  <si>
    <t>UAHR0428RO</t>
  </si>
  <si>
    <t>UAH1846WBM</t>
  </si>
  <si>
    <t>UAHB942PNQ</t>
  </si>
  <si>
    <t>UAHGZ40DXT</t>
  </si>
  <si>
    <t>UAH9M413OC</t>
  </si>
  <si>
    <t>UAHJU3XMRU</t>
  </si>
  <si>
    <t>UAHRM3T5WN</t>
  </si>
  <si>
    <t>UAH5348FO3</t>
  </si>
  <si>
    <t>UAHEU45XBD</t>
  </si>
  <si>
    <t>UAH7O3WQK5</t>
  </si>
  <si>
    <t>UAHBA41ALH</t>
  </si>
  <si>
    <t>UAH6747TAP</t>
  </si>
  <si>
    <t>UAHKR45K0I</t>
  </si>
  <si>
    <t>UAHQC41VT7</t>
  </si>
  <si>
    <t>UAH913TY7U</t>
  </si>
  <si>
    <t>UAHEV42WPG</t>
  </si>
  <si>
    <t>UAHE042HBN</t>
  </si>
  <si>
    <t>UAHRE44JKR</t>
  </si>
  <si>
    <t>UAHDW4197H</t>
  </si>
  <si>
    <t>UAHAT42OUT</t>
  </si>
  <si>
    <t>UAHJL3YKCR</t>
  </si>
  <si>
    <t>UAH5F46EWJ</t>
  </si>
  <si>
    <t>UAH9E3WVYG</t>
  </si>
  <si>
    <t>UAHMH41IQ6</t>
  </si>
  <si>
    <t>UAHKC41GDO</t>
  </si>
  <si>
    <t>UAHJS3ZHXH</t>
  </si>
  <si>
    <t>UAH2L47FG0</t>
  </si>
  <si>
    <t>UAH1C411T8</t>
  </si>
  <si>
    <t>UAH2T41U5L</t>
  </si>
  <si>
    <t>UAH0M3Z3CS</t>
  </si>
  <si>
    <t>UAH2Q41HR6</t>
  </si>
  <si>
    <t>UAH2T41U6V</t>
  </si>
  <si>
    <t>UAHKS3Y0DU</t>
  </si>
  <si>
    <t>UAH5P47KUJ</t>
  </si>
  <si>
    <t>UAH133ZF7A</t>
  </si>
  <si>
    <t>UAH5P47I7W</t>
  </si>
  <si>
    <t>UAHKW43CSV</t>
  </si>
  <si>
    <t>UAH8K3Y52B</t>
  </si>
  <si>
    <t>UAH5C43IEZ</t>
  </si>
  <si>
    <t>UAH9B3Z9R4</t>
  </si>
  <si>
    <t>UAH0S3VGQZ</t>
  </si>
  <si>
    <t>UAH6N3YBIN</t>
  </si>
  <si>
    <t>UAH6143CW6</t>
  </si>
  <si>
    <t>UAH5C43DA0</t>
  </si>
  <si>
    <t>UAH6C3TLI8</t>
  </si>
  <si>
    <t>UAHA244PLR</t>
  </si>
  <si>
    <t>UAH5C43ENQ</t>
  </si>
  <si>
    <t>UAH2848659</t>
  </si>
  <si>
    <t>UAH5S41OZM</t>
  </si>
  <si>
    <t>UAHO0475RL</t>
  </si>
  <si>
    <t>UAHOX42IYQ</t>
  </si>
  <si>
    <t>UAHAP43FDO</t>
  </si>
  <si>
    <t>UAHJY43BL1</t>
  </si>
  <si>
    <t>UAHQK3ZZEP</t>
  </si>
  <si>
    <t>UAH0T43YIB</t>
  </si>
  <si>
    <t>UAH5A4ADUE</t>
  </si>
  <si>
    <t>UAHR43U2KX</t>
  </si>
  <si>
    <t>UAI7G42F2B</t>
  </si>
  <si>
    <t>UAIK342G29</t>
  </si>
  <si>
    <t>UAIFB4EHNE</t>
  </si>
  <si>
    <t>UAIBA44ALV</t>
  </si>
  <si>
    <t>UAIF644L22</t>
  </si>
  <si>
    <t>UAI0Y42OMC</t>
  </si>
  <si>
    <t>UAIC740FZ0</t>
  </si>
  <si>
    <t>UAI7Q483AR</t>
  </si>
  <si>
    <t>UAI4348MMD</t>
  </si>
  <si>
    <t>UAIKM42QME</t>
  </si>
  <si>
    <t>UAICW461T8</t>
  </si>
  <si>
    <t>11-01-2026</t>
  </si>
  <si>
    <t>12-01-2026</t>
  </si>
  <si>
    <t>13-01-2026</t>
  </si>
  <si>
    <t>15-01-2026</t>
  </si>
  <si>
    <t>14-01-2026</t>
  </si>
  <si>
    <t>17-01-2026</t>
  </si>
  <si>
    <t>18-01-2026</t>
  </si>
  <si>
    <t>2025 COLLECTIONS</t>
  </si>
  <si>
    <t>2026 COLLECTION</t>
  </si>
  <si>
    <t>Repair of the church laptop</t>
  </si>
  <si>
    <t>2L Riversand @33000 each</t>
  </si>
  <si>
    <t>Purchase of D8 - 18 pcs - Bronster</t>
  </si>
  <si>
    <t>2nd Payment - Bamburi -  32.5N - Cement Purchase</t>
  </si>
  <si>
    <t>Purchase of electrical and plumbing items  - Bronster</t>
  </si>
  <si>
    <t>1st Payment - Bamburi -  32.5N - Cement Purchase</t>
  </si>
  <si>
    <t xml:space="preserve">UAI9T43OBB~441211#ammreg~254721612917~MPESAC2B_400222~JOHN ONGWESA  </t>
  </si>
  <si>
    <t xml:space="preserve">UAIDC457XY~441211#cmref~254796398604~MPESAC2B_400222~DONA ODERO  </t>
  </si>
  <si>
    <t xml:space="preserve">UAIGQ43S7K~441211#AMMREG~254723968535~MPESAC2B_400222~LAMBERT ONYANGO  </t>
  </si>
  <si>
    <t xml:space="preserve">UAIMI4041J~441211#AMMREG~254726311205~MPESAC2B_400222~VINCENT ARANI  </t>
  </si>
  <si>
    <t xml:space="preserve">UAIJZ41F5B~441211#ammreg~254725767167~MPESAC2B_400222~EVANS NYAKWARA  </t>
  </si>
  <si>
    <t xml:space="preserve">UAI4L45BQ1~441211#AMMREG~254728772225~MPESAC2B_400222~ISAAC MOMANYI  </t>
  </si>
  <si>
    <t xml:space="preserve">UAI7R47OH4~441211#tithe~254799957092~MPESAC2B_400222~Purity John  </t>
  </si>
  <si>
    <t xml:space="preserve">UAI3Z49GK9~441211#Awmreg~254722489286~MPESAC2B_400222~SUSAN MOMANYI  </t>
  </si>
  <si>
    <t xml:space="preserve">UAIMI41OO4~441211#AMM A/C~254726311205~MPESAC2B_400222~VINCENT ARANI  </t>
  </si>
  <si>
    <t xml:space="preserve">UAI7T45LCJ~441211#AMM Reg~254723492692~MPESAC2B_400222~SAMUEL ABAYA  </t>
  </si>
  <si>
    <t xml:space="preserve">UAI7T45JTO~441211#AMMReg~254723492692~MPESAC2B_400222~SAMUEL ABAYA  </t>
  </si>
  <si>
    <t xml:space="preserve">UAI6T469QC~441211#AMMREG~254726636081~MPESAC2B_400222~COLVIN MOKAYA  </t>
  </si>
  <si>
    <t xml:space="preserve">UAIJ9482QJ~441211#AMMREG~254723565952~MPESAC2B_400222~JOB OMETE  </t>
  </si>
  <si>
    <t xml:space="preserve">UAJF647BO6~441211#AMMREG~254722693245~MPESAC2B_400222~JOSEPH OSORO  </t>
  </si>
  <si>
    <t xml:space="preserve">UAJE949HZ9~441211#Awmreg~254711559935~MPESAC2B_400222~MILLICENT ATIENO  </t>
  </si>
  <si>
    <t xml:space="preserve">EDWIN ORIOKI CHQ No.000372  </t>
  </si>
  <si>
    <t xml:space="preserve">UAJQS49ZRN~441211#AMMREG~254724018066~MPESAC2B_400222~RAYMOND OTIENO  </t>
  </si>
  <si>
    <t xml:space="preserve">UAJ5N4B7BY~441211#awmreg~254704128152~MPESAC2B_400222~ELIZABETH ATUNU  </t>
  </si>
  <si>
    <t xml:space="preserve">UAJNU4B4VQ~441211#Awmreg~254700922801~MPESAC2B_400222~LINET OTIENO  </t>
  </si>
  <si>
    <t xml:space="preserve">UAKEU4F40C~441211#AMMREG~254713480829~MPESAC2B_400222~DANIEL SAGWE  </t>
  </si>
  <si>
    <t xml:space="preserve">UAKL14F76T~441211#Tith~254792119868~MPESAC2B_400222~SILAS MANYASA  </t>
  </si>
  <si>
    <t xml:space="preserve">UAK5F4GIO0~441211#DEVGR13~254725626507~MPESAC2B_400222~SUSAN KIMANI  </t>
  </si>
  <si>
    <t xml:space="preserve">UAKBV4E4XA~441211#chapreg~254723249077~MPESAC2B_400222~JOHN MOTARI  </t>
  </si>
  <si>
    <t xml:space="preserve">UAKOP49KXR~441211#ChapReg~254726561839~MPESAC2B_400222~CLEOPAS OMETE  </t>
  </si>
  <si>
    <t xml:space="preserve">UAKHV4AQFP~441211#Awmreg~254740530840~MPESAC2B_400222~DAISY OJOWI  </t>
  </si>
  <si>
    <t xml:space="preserve">UALPG48Q7I~441211#AMMREG~254742420983~MPESAC2B_400222~samuel ooko  </t>
  </si>
  <si>
    <t xml:space="preserve">UALA14HS2Z~441211#AMMreg~254713538816~MPESAC2B_400222~ONGAKI OGARO  </t>
  </si>
  <si>
    <t xml:space="preserve">UALNP4IDKP~441211#AMMREG~254704147219~MPESAC2B_400222~OROTO CLINTON  </t>
  </si>
  <si>
    <t xml:space="preserve">UAL3T4LJST~441211#awmreg~254720025616~MPESAC2B_400222~CHRISTINE MOMANYI  </t>
  </si>
  <si>
    <t xml:space="preserve">UALFV4MHPX~441211#Tithe~254724140562~MPESAC2B_400222~CHRISTINE NGARI  </t>
  </si>
  <si>
    <t xml:space="preserve">UALNT4I9BK~441211#AWMREG~254792034984~MPESAC2B_400222~LINET MAGETO  </t>
  </si>
  <si>
    <t xml:space="preserve">UAM0Y4H7DK~441211#Tithes and Of~254726281936~MPESAC2B_400222~ROBIONSON MOCHONI  </t>
  </si>
  <si>
    <t xml:space="preserve">UANKR4OMGJ~MULTI~254716794363~Tithe3019Offering1000DEVGR1000  </t>
  </si>
  <si>
    <t xml:space="preserve">UAN6Y4JV2C~441211#Tithe~254794079496~MPESAC2B_400222~sydney ndlovu  </t>
  </si>
  <si>
    <t xml:space="preserve">UANR24LDOE~441211#DEVGR1~254724282270~MPESAC2B_400222~FREDRICK NYATEMU  </t>
  </si>
  <si>
    <t xml:space="preserve">UANPM4MF8U~441211#DEVGR1~254710967844~MPESAC2B_400222~CLIFFORD SIOCHA  </t>
  </si>
  <si>
    <t xml:space="preserve">UANPM4MHWV~441211#Devgr12~254710967844~MPESAC2B_400222~CLIFFORD SIOCHA  </t>
  </si>
  <si>
    <t xml:space="preserve">UANPM4MGLQ~441211#Dev40~254710967844~MPESAC2B_400222~CLIFFORD SIOCHA  </t>
  </si>
  <si>
    <t xml:space="preserve">UANPM4MBFO~441211#DevGR41~254710967844~MPESAC2B_400222~CLIFFORD SIOCHA  </t>
  </si>
  <si>
    <t xml:space="preserve">UANPM4MI79~441211#DevGR30~254710967844~MPESAC2B_400222~CLIFFORD SIOCHA  </t>
  </si>
  <si>
    <t xml:space="preserve">UANR24LO5J~441211#Tithe~254724282270~MPESAC2B_400222~FREDRICK NYATEMU  </t>
  </si>
  <si>
    <t xml:space="preserve">UANPJ4KALG~441211# OFFERING~254745207622~MPESAC2B_400222~MARK NDEGWA  </t>
  </si>
  <si>
    <t xml:space="preserve">UAORP4P0DM~441211#Sabbaths~254720011562~MPESAC2B_400222~Adrienne Ogonyo  </t>
  </si>
  <si>
    <t xml:space="preserve">UAO5A4WG0V~441211#tithe~254718188346~MPESAC2B_400222~TERESIA MOGIRE  </t>
  </si>
  <si>
    <t xml:space="preserve">UAOMA4L8QO~441211#Tithe~254724576546~MPESAC2B_400222~NAOMI NGITHI  </t>
  </si>
  <si>
    <t xml:space="preserve">UAOPQ4MBZ8~441211#offering~254708592682~MPESAC2B_400222~MAUREEN NYAMAMBA  </t>
  </si>
  <si>
    <t xml:space="preserve">UAO5S4OE0O~441211#offering~254703228506~MPESAC2B_400222~Nancy obare  </t>
  </si>
  <si>
    <t xml:space="preserve">UAO4L4O8OF~441211#LCB~254728772225~MPESAC2B_400222~ISAAC MOMANYI  </t>
  </si>
  <si>
    <t xml:space="preserve">UAORL4O7FJ~441211#DEV~254715865247~MPESAC2B_400222~lilian ganda  </t>
  </si>
  <si>
    <t xml:space="preserve">UAONB4IPGA~441211#offering~254727766722~MPESAC2B_400222~SAMSON NYARERU  </t>
  </si>
  <si>
    <t xml:space="preserve">UAOP04KE4I~441211#Lcb~254722886353~MPESAC2B_400222~ATAI PHARES  </t>
  </si>
  <si>
    <t xml:space="preserve">UAO7R4Q5Y7~441211#tith and offe~254722471485~MPESAC2B_400222~FAITH OSORO  </t>
  </si>
  <si>
    <t xml:space="preserve">UAO7D4LNTZ~441211#tithe~254794844967~MPESAC2B_400222~GOULDAH MBYUTA  </t>
  </si>
  <si>
    <t xml:space="preserve">UAOKM4M3WA~441211#offeri~254725310343~MPESAC2B_400222~NANCY MOTARI  </t>
  </si>
  <si>
    <t xml:space="preserve">UAOMI4J4ZW~441211#DEVGR37~254726311205~MPESAC2B_400222~VINCENT ARANI  </t>
  </si>
  <si>
    <t xml:space="preserve">UAOHT4NOFW~441211#tithe~254726721194~MPESAC2B_400222~HAPPINESS MUKORA  </t>
  </si>
  <si>
    <t xml:space="preserve">UAOPH4KIJR~441211# combinedoff~254711237203~MPESAC2B_400222~ASNATH MATARA  </t>
  </si>
  <si>
    <t xml:space="preserve">UAOIQ4MFW3~441211#offering~254723590196~MPESAC2B_400222~REGINAH CHEMELI  </t>
  </si>
  <si>
    <t xml:space="preserve">UAOK94RY62~441211#offering~254724765794~MPESAC2B_400222~WYCLIFFE OCHIENG OJUONDO  </t>
  </si>
  <si>
    <t xml:space="preserve">UAO5P4UI28~441211#~254726796897~MPESAC2B_400222~RONALD GEKOMBE  </t>
  </si>
  <si>
    <t xml:space="preserve">UAOQE4LK6D~441211#tithecamplcb~254715209523~MPESAC2B_400222~NYABUTO OONGE  </t>
  </si>
  <si>
    <t xml:space="preserve">UAO284V9VS~441211#lcb~254721898381~MPESAC2B_400222~GILBERT IMO  </t>
  </si>
  <si>
    <t xml:space="preserve">UAOC74K2D7~441211#tithe~254702060158~MPESAC2B_400222~LYDIA MOTARI  </t>
  </si>
  <si>
    <t xml:space="preserve">UAOFM4LM6I~441211#LCB~254701953683~MPESAC2B_400222~BRIAN OMENYI  </t>
  </si>
  <si>
    <t xml:space="preserve">UAO5C4QMNZ~441211#taith&amp;offeri~254712001599~MPESAC2B_400222~JAMES MIRERI  </t>
  </si>
  <si>
    <t xml:space="preserve">UAO5W4RLUJ~441211#offerings~254797713396~MPESAC2B_400222~DAVID KIPLANGAT  </t>
  </si>
  <si>
    <t xml:space="preserve">UAO4Q4MJKO~441211#OFFERING~254725019241~MPESAC2B_400222~Evans Sindani  </t>
  </si>
  <si>
    <t xml:space="preserve">UAOLJ4UHRK~441211# LCB DVPGRP4~254715557874~MPESAC2B_400222~CHERYL OTIENO  </t>
  </si>
  <si>
    <t xml:space="preserve">UAODR4RWC6~441211#offering~254115568400~MPESAC2B_400222~Azariah Jamari  </t>
  </si>
  <si>
    <t xml:space="preserve">UAOOP4LFTQ~441211#Tithe~254726561839~MPESAC2B_400222~CLEOPAS OMETE  </t>
  </si>
  <si>
    <t xml:space="preserve">UAOKU4QCF9~441211#awm reg~254721724081~MPESAC2B_400222~GLADYS KWAMBOKA ONGERI  </t>
  </si>
  <si>
    <t xml:space="preserve">UAOMR4OXB7~441211#TITHE~254745275167~MPESAC2B_400222~CHRISPINE OMWENGA  </t>
  </si>
  <si>
    <t xml:space="preserve">UAOK04QQB2~441211# offering~254114733303~MPESAC2B_400222~EPHY OMONDI  </t>
  </si>
  <si>
    <t xml:space="preserve">UAO3C4USX3~441211#OFFERING~254704723066~MPESAC2B_400222~PRECIOUS NYANDEGA  </t>
  </si>
  <si>
    <t xml:space="preserve">UAOPM4OIIB~441211#DevGr1~254710967844~MPESAC2B_400222~CLIFFORD SIOCHA  </t>
  </si>
  <si>
    <t xml:space="preserve">UAO944LUKY~441211#Offering~254721390324~MPESAC2B_400222~FLORENCE ACHOKI  </t>
  </si>
  <si>
    <t xml:space="preserve">UAOPQ4MGUY~441211#offering~254701208378~MPESAC2B_400222~PRISKILLAH DAVID  </t>
  </si>
  <si>
    <t xml:space="preserve">UAO394TTBJ~441211#tithe~254703551597~MPESAC2B_400222~Viola Abuga  </t>
  </si>
  <si>
    <t xml:space="preserve">UAOKO4T5OE~441211# lcb~254726771544~MPESAC2B_400222~MILKA MAGARA  </t>
  </si>
  <si>
    <t xml:space="preserve">UAO4B4Z76U~441211#DEG10~254757591799~MPESAC2B_400222~EVANS MONG'ARE  </t>
  </si>
  <si>
    <t xml:space="preserve">UAOG44Y3VX~441211#THANKSGIVING~254114285075~MPESAC2B_400222~samuel waithaka  </t>
  </si>
  <si>
    <t xml:space="preserve">UAOEX4V6M2~441211#tithe~254716047412~MPESAC2B_400222~OCHIENG VICTOR  </t>
  </si>
  <si>
    <t xml:space="preserve">UAO564QASH~441211#TITHE~254768670631~MPESAC2B_400222~fidel oluoch  </t>
  </si>
  <si>
    <t xml:space="preserve">UAOQ74NF9K~441211#LCB~254723585391~MPESAC2B_400222~DAVID OTAJA  </t>
  </si>
  <si>
    <t xml:space="preserve">UAO8N4O1N9~441211#offering~254704531346~MPESAC2B_400222~NYABUTO LYDIAH  </t>
  </si>
  <si>
    <t xml:space="preserve">UAOPP4K4JF~441211#offering~254708505869~MPESAC2B_400222~DICKSON NYAKWEBA  </t>
  </si>
  <si>
    <t xml:space="preserve">UAOH84SD8J~441211#Tithe~254790921596~MPESAC2B_400222~mike ouma  </t>
  </si>
  <si>
    <t xml:space="preserve">UAOII4P2T0~441211#LCB~254715257513~MPESAC2B_400222~Samuel Ogembo  </t>
  </si>
  <si>
    <t xml:space="preserve">UAOPM4OALX~441211#LCb~254710967844~MPESAC2B_400222~CLIFFORD SIOCHA  </t>
  </si>
  <si>
    <t xml:space="preserve">UAO9G4HRGB~441211#combinedoffrn~254706937473~MPESAC2B_400222~GERALD KITHAKA  </t>
  </si>
  <si>
    <t xml:space="preserve">UAOIA4PO8B~441211#TITHE~254705920881~MPESAC2B_400222~MANDELA AREDHA  </t>
  </si>
  <si>
    <t xml:space="preserve">UAO7D4LQG3~441211#Tithe~254796648960~MPESAC2B_400222~ANTHONY OBWENGI  </t>
  </si>
  <si>
    <t xml:space="preserve">UAO0C4PYIC~441211#Tithe~254742403697~MPESAC2B_400222~GRACE ONGUSO  </t>
  </si>
  <si>
    <t xml:space="preserve">UAO2T4OTCZ~441211# tithe~254707192114~MPESAC2B_400222~Irene Mirioba  </t>
  </si>
  <si>
    <t xml:space="preserve">UAORE4RM43~441211#OFFERING~254713596076~MPESAC2B_400222~MERCY GUDA  </t>
  </si>
  <si>
    <t xml:space="preserve">UAOL54O8GC~441211# offering~254718459268~MPESAC2B_400222~IRENE AGUKO  </t>
  </si>
  <si>
    <t xml:space="preserve">UAOEH4OMCI~441211#Offering~254799604985~MPESAC2B_400222~DAVIS MIRONGA  </t>
  </si>
  <si>
    <t xml:space="preserve">UAOJ14PYWM~441211#TITHE~254741118975~MPESAC2B_400222~NAOMI NYABUTO  </t>
  </si>
  <si>
    <t xml:space="preserve">UAOLV4O7OG~441211#offering~254712519215~MPESAC2B_400222~Josephine Nyakoe  </t>
  </si>
  <si>
    <t xml:space="preserve">UAOMA4LRUD~441211# tithe~254717741983~MPESAC2B_400222~Charles Ndung'u  </t>
  </si>
  <si>
    <t xml:space="preserve">UAO6W4LXAC~441211#offering~254710171691~MPESAC2B_400222~PETER MAINGI  </t>
  </si>
  <si>
    <t xml:space="preserve">UAO0M4LKP8~441211#LCB~254718909675~MPESAC2B_400222~KELVINE OTIENO  </t>
  </si>
  <si>
    <t xml:space="preserve">UAORQ4ELYJ~441211#offering~254740415875~MPESAC2B_400222~Juliet Ndungu  </t>
  </si>
  <si>
    <t xml:space="preserve">UAOI14RKQG~441211#offering~254740813021~MPESAC2B_400222~LEVINE OTIENO  </t>
  </si>
  <si>
    <t xml:space="preserve">UAOM24SGNA~441211#offering~254719570115~MPESAC2B_400222~Stanley Kirwa  </t>
  </si>
  <si>
    <t xml:space="preserve">UAOO84NYL9~441211#Titheoffering~254724005034~MPESAC2B_400222~MAXWELL OTIENO  </t>
  </si>
  <si>
    <t xml:space="preserve">UAODW4O8P0~441211#thithe~254712493397~MPESAC2B_400222~MARSDEN MUMBO  </t>
  </si>
  <si>
    <t xml:space="preserve">UAO534VLD0~441211#tithe~254769462679~MPESAC2B_400222~GEOFFREY OTIENO  </t>
  </si>
  <si>
    <t xml:space="preserve">UAOEV4PEEU~441211#tithe~254701379851~MPESAC2B_400222~ANDREW WAMBURA  </t>
  </si>
  <si>
    <t xml:space="preserve">UAO774QABZ~441211#offering~254701579235~MPESAC2B_400222~MARWA KERARIO  </t>
  </si>
  <si>
    <t xml:space="preserve">UAOKZ4RP71~441211#tlthe~254711489564~MPESAC2B_400222~Samwel Olumbe  </t>
  </si>
  <si>
    <t xml:space="preserve">UAO2A4YNC8~441211#dev~254702006004~MPESAC2B_400222~LUCY MUTHENGI  </t>
  </si>
  <si>
    <t xml:space="preserve">UAOR34PVMS~441211#TITHE~254742355057~MPESAC2B_400222~Edith Ogechi  </t>
  </si>
  <si>
    <t xml:space="preserve">UAOPM4OHCI~441211#off~254704355687~MPESAC2B_400222~NAOMI NJUGUNA  </t>
  </si>
  <si>
    <t xml:space="preserve">UAO4G4XQNS~441211#c offer~254717597226~MPESAC2B_400222~DIVINAH NYAKEYO  </t>
  </si>
  <si>
    <t xml:space="preserve">UAO5J4SVVC~441211# TITHE~254717522172~MPESAC2B_400222~WILLYS AYAKO  </t>
  </si>
  <si>
    <t xml:space="preserve">UAOKF4NHO5~441211#offring~254703721283~MPESAC2B_400222~CLISOM NDUBI  </t>
  </si>
  <si>
    <t xml:space="preserve">UAOKR4STE7~441211#t&amp;f~254729767077~MPESAC2B_400222~Vincent Okaru  </t>
  </si>
  <si>
    <t xml:space="preserve">UAOO74O0C1~441211#TITHE~254714315168~MPESAC2B_400222~SHADRACK ODHIAMBO  </t>
  </si>
  <si>
    <t xml:space="preserve">UAOR04PA3S~441211#DEV~254745544599~MPESAC2B_400222~Maurine Cherotich  </t>
  </si>
  <si>
    <t xml:space="preserve">UAO114NCC2~441211#tithe~254701440569~MPESAC2B_400222~JOSEPHAT JUMA  </t>
  </si>
  <si>
    <t xml:space="preserve">UAO7R4Q6HM~441211#TITHE~254799957092~MPESAC2B_400222~Purity John  </t>
  </si>
  <si>
    <t xml:space="preserve">UAOJU4K46D~441211#TITHE~254713793916~MPESAC2B_400222~LOVIAN CHEPKEMBOI  </t>
  </si>
  <si>
    <t xml:space="preserve">UAOKS4KCMA~441211#OFFERING~254716353958~MPESAC2B_400222~CYPRIAN KENNEDY  </t>
  </si>
  <si>
    <t xml:space="preserve">UAOK14LN5P~441211#TITHE~254792600126~MPESAC2B_400222~JOYNESS AGWATA  </t>
  </si>
  <si>
    <t xml:space="preserve">UAOKK4JJM9~441211#OFFERRING~254715164792~MPESAC2B_400222~MERCY CHEBET  </t>
  </si>
  <si>
    <t xml:space="preserve">UAO384Z9CZ~441211#lcb~254721700718~MPESAC2B_400222~VANNICE NYANDIDRI  </t>
  </si>
  <si>
    <t xml:space="preserve">UAOK94RYA8~441211#dev~254757686170~MPESAC2B_400222~wesley nyagaka  </t>
  </si>
  <si>
    <t xml:space="preserve">UAOMI4J6PY~441211#LCB~254726311205~MPESAC2B_400222~VINCENT ARANI  </t>
  </si>
  <si>
    <t xml:space="preserve">UAOEJ4NMH6~441211#offering~254707733198~MPESAC2B_400222~ROBINAH MANUGUTI  </t>
  </si>
  <si>
    <t xml:space="preserve">UAO6H4H7IW~441211#LCB&amp;COMBOFF~254727942682~MPESAC2B_400222~DANIEL NYAKUNDI  </t>
  </si>
  <si>
    <t xml:space="preserve">UAO8K4L6PR~441211#co~254740857585~MPESAC2B_400222~BEAVON RORI  </t>
  </si>
  <si>
    <t xml:space="preserve">UAOGU4TJUA~441211#TITHE AND LCB~254711548871~MPESAC2B_400222~JANE NYAMONGO  </t>
  </si>
  <si>
    <t xml:space="preserve">UAORG4OVYB~441211#TITHE~254768360137~MPESAC2B_400222~JOHN NYABUTO  </t>
  </si>
  <si>
    <t xml:space="preserve">UAOKH4O0HV~441211#tith,offe&amp;lcb~254716098478~MPESAC2B_400222~DAMARIS NYAMBANE  </t>
  </si>
  <si>
    <t xml:space="preserve">UAOD74V5H6~441211#TITHE.~254743507101~MPESAC2B_400222~BERYL OTIENO  </t>
  </si>
  <si>
    <t>UAI9T43OBB</t>
  </si>
  <si>
    <t>UAIDC457XY</t>
  </si>
  <si>
    <t>UAIGQ43S7K</t>
  </si>
  <si>
    <t>UAIMI4041J</t>
  </si>
  <si>
    <t>UAIJZ41F5B</t>
  </si>
  <si>
    <t>UAI4L45BQ1</t>
  </si>
  <si>
    <t>UAI7R47OH4</t>
  </si>
  <si>
    <t>UAI3Z49GK9</t>
  </si>
  <si>
    <t>UAIMI41OO4</t>
  </si>
  <si>
    <t>UAI7T45LCJ</t>
  </si>
  <si>
    <t>UAI7T45JTO</t>
  </si>
  <si>
    <t>UAI6T469QC</t>
  </si>
  <si>
    <t>UAIJ9482QJ</t>
  </si>
  <si>
    <t>UAJF647BO6</t>
  </si>
  <si>
    <t>UAJE949HZ9</t>
  </si>
  <si>
    <t>SYBINSE00037264234320260119</t>
  </si>
  <si>
    <t>UAJQS49ZRN</t>
  </si>
  <si>
    <t>UAJ5N4B7BY</t>
  </si>
  <si>
    <t>UAJNU4B4VQ</t>
  </si>
  <si>
    <t>UAKEU4F40C</t>
  </si>
  <si>
    <t>UAKL14F76T</t>
  </si>
  <si>
    <t>UAK5F4GIO0</t>
  </si>
  <si>
    <t>UAKBV4E4XA</t>
  </si>
  <si>
    <t>UAKOP49KXR</t>
  </si>
  <si>
    <t>UAKHV4AQFP</t>
  </si>
  <si>
    <t>UALPG48Q7I</t>
  </si>
  <si>
    <t>UALA14HS2Z</t>
  </si>
  <si>
    <t>UALNP4IDKP</t>
  </si>
  <si>
    <t>UAL3T4LJST</t>
  </si>
  <si>
    <t>UALFV4MHPX</t>
  </si>
  <si>
    <t>UALNT4I9BK</t>
  </si>
  <si>
    <t>UAM0Y4H7DK</t>
  </si>
  <si>
    <t>UAN6Y4JV2C</t>
  </si>
  <si>
    <t>UANR24LDOE</t>
  </si>
  <si>
    <t>UANPM4MF8U</t>
  </si>
  <si>
    <t>UANPM4MHWV</t>
  </si>
  <si>
    <t>UANPM4MGLQ</t>
  </si>
  <si>
    <t>UANPM4MBFO</t>
  </si>
  <si>
    <t>UANPM4MI79</t>
  </si>
  <si>
    <t>UANR24LO5J</t>
  </si>
  <si>
    <t>UANPJ4KALG</t>
  </si>
  <si>
    <t>UAORP4P0DM</t>
  </si>
  <si>
    <t>UAO5A4WG0V</t>
  </si>
  <si>
    <t>UAOMA4L8QO</t>
  </si>
  <si>
    <t>UAOPQ4MBZ8</t>
  </si>
  <si>
    <t>UAO5S4OE0O</t>
  </si>
  <si>
    <t>UAO4L4O8OF</t>
  </si>
  <si>
    <t>UAORL4O7FJ</t>
  </si>
  <si>
    <t>UAONB4IPGA</t>
  </si>
  <si>
    <t>UAOP04KE4I</t>
  </si>
  <si>
    <t>UAO7R4Q5Y7</t>
  </si>
  <si>
    <t>UAO7D4LNTZ</t>
  </si>
  <si>
    <t>UAOKM4M3WA</t>
  </si>
  <si>
    <t>UAOMI4J4ZW</t>
  </si>
  <si>
    <t>UAOHT4NOFW</t>
  </si>
  <si>
    <t>UAOPH4KIJR</t>
  </si>
  <si>
    <t>UAOIQ4MFW3</t>
  </si>
  <si>
    <t>UAOK94RY62</t>
  </si>
  <si>
    <t>UAO5P4UI28</t>
  </si>
  <si>
    <t>UAOQE4LK6D</t>
  </si>
  <si>
    <t>UAO284V9VS</t>
  </si>
  <si>
    <t>UAOC74K2D7</t>
  </si>
  <si>
    <t>UAOFM4LM6I</t>
  </si>
  <si>
    <t>UAO5C4QMNZ</t>
  </si>
  <si>
    <t>UAO5W4RLUJ</t>
  </si>
  <si>
    <t>UAO4Q4MJKO</t>
  </si>
  <si>
    <t>UAOLJ4UHRK</t>
  </si>
  <si>
    <t>UAODR4RWC6</t>
  </si>
  <si>
    <t>UAOOP4LFTQ</t>
  </si>
  <si>
    <t>UAOKU4QCF9</t>
  </si>
  <si>
    <t>UAOMR4OXB7</t>
  </si>
  <si>
    <t>UAOK04QQB2</t>
  </si>
  <si>
    <t>UAO3C4USX3</t>
  </si>
  <si>
    <t>UAOPM4OIIB</t>
  </si>
  <si>
    <t>UAO944LUKY</t>
  </si>
  <si>
    <t>UAOPQ4MGUY</t>
  </si>
  <si>
    <t>UAO394TTBJ</t>
  </si>
  <si>
    <t>UAOKO4T5OE</t>
  </si>
  <si>
    <t>UAO4B4Z76U</t>
  </si>
  <si>
    <t>UAOG44Y3VX</t>
  </si>
  <si>
    <t>UAOEX4V6M2</t>
  </si>
  <si>
    <t>UAO564QASH</t>
  </si>
  <si>
    <t>UAOQ74NF9K</t>
  </si>
  <si>
    <t>UAO8N4O1N9</t>
  </si>
  <si>
    <t>UAOPP4K4JF</t>
  </si>
  <si>
    <t>UAOH84SD8J</t>
  </si>
  <si>
    <t>UAOII4P2T0</t>
  </si>
  <si>
    <t>UAOPM4OALX</t>
  </si>
  <si>
    <t>UAO9G4HRGB</t>
  </si>
  <si>
    <t>UAOIA4PO8B</t>
  </si>
  <si>
    <t>UAO7D4LQG3</t>
  </si>
  <si>
    <t>UAO0C4PYIC</t>
  </si>
  <si>
    <t>UAO2T4OTCZ</t>
  </si>
  <si>
    <t>UAORE4RM43</t>
  </si>
  <si>
    <t>UAOL54O8GC</t>
  </si>
  <si>
    <t>UAOEH4OMCI</t>
  </si>
  <si>
    <t>UAOJ14PYWM</t>
  </si>
  <si>
    <t>UAOLV4O7OG</t>
  </si>
  <si>
    <t>UAOMA4LRUD</t>
  </si>
  <si>
    <t>UAO6W4LXAC</t>
  </si>
  <si>
    <t>UAO0M4LKP8</t>
  </si>
  <si>
    <t>UAORQ4ELYJ</t>
  </si>
  <si>
    <t>UAOI14RKQG</t>
  </si>
  <si>
    <t>UAOM24SGNA</t>
  </si>
  <si>
    <t>UAOO84NYL9</t>
  </si>
  <si>
    <t>UAODW4O8P0</t>
  </si>
  <si>
    <t>UAO534VLD0</t>
  </si>
  <si>
    <t>UAOEV4PEEU</t>
  </si>
  <si>
    <t>UAO774QABZ</t>
  </si>
  <si>
    <t>UAOKZ4RP71</t>
  </si>
  <si>
    <t>UAO2A4YNC8</t>
  </si>
  <si>
    <t>UAOR34PVMS</t>
  </si>
  <si>
    <t>UAOPM4OHCI</t>
  </si>
  <si>
    <t>UAO4G4XQNS</t>
  </si>
  <si>
    <t>UAO5J4SVVC</t>
  </si>
  <si>
    <t>UAOKF4NHO5</t>
  </si>
  <si>
    <t>UAOKR4STE7</t>
  </si>
  <si>
    <t>UAOO74O0C1</t>
  </si>
  <si>
    <t>UAOR04PA3S</t>
  </si>
  <si>
    <t>UAO114NCC2</t>
  </si>
  <si>
    <t>UAO7R4Q6HM</t>
  </si>
  <si>
    <t>UAOJU4K46D</t>
  </si>
  <si>
    <t>UAOKS4KCMA</t>
  </si>
  <si>
    <t>UAOK14LN5P</t>
  </si>
  <si>
    <t>UAOKK4JJM9</t>
  </si>
  <si>
    <t>UAO384Z9CZ</t>
  </si>
  <si>
    <t>UAOK94RYA8</t>
  </si>
  <si>
    <t>UAOMI4J6PY</t>
  </si>
  <si>
    <t>UAOEJ4NMH6</t>
  </si>
  <si>
    <t>UAO6H4H7IW</t>
  </si>
  <si>
    <t>UAO8K4L6PR</t>
  </si>
  <si>
    <t>UAOGU4TJUA</t>
  </si>
  <si>
    <t>UAORG4OVYB</t>
  </si>
  <si>
    <t>UAOKH4O0HV</t>
  </si>
  <si>
    <t>UAOD74V5H6</t>
  </si>
  <si>
    <t>19-01-2026</t>
  </si>
  <si>
    <t>20-01-2026</t>
  </si>
  <si>
    <t>21-01-2026</t>
  </si>
  <si>
    <t>22-01-2026</t>
  </si>
  <si>
    <t>23-01-2026</t>
  </si>
  <si>
    <t>24-01-2026</t>
  </si>
  <si>
    <t xml:space="preserve">UAOLJ4USIG~441211# kyethani~254715557874~MPESAC2B_400222~CHERYL OTIENO  </t>
  </si>
  <si>
    <t xml:space="preserve">UAOR04PKQJ~441211#Chethyani~254748382469~MPESAC2B_400222~Isabel begi  </t>
  </si>
  <si>
    <t xml:space="preserve">UAOIA4PSDJ~441211#kyethani~254705920881~MPESAC2B_400222~MANDELA AREDHA  </t>
  </si>
  <si>
    <t xml:space="preserve">UAOQE4LR7Q~441211#kyethani~254715209523~MPESAC2B_400222~NYABUTO OONGE  </t>
  </si>
  <si>
    <t xml:space="preserve">UAODY4N35M~441211#KYETHANI~254757772695~MPESAC2B_400222~ELIJAH PAPAI  </t>
  </si>
  <si>
    <t xml:space="preserve">UAO774QIAS~441211#Kyethani~254701579235~MPESAC2B_400222~MARWA KERARIO  </t>
  </si>
  <si>
    <t xml:space="preserve">UAOAH4MKTQ~441211#kyethani~254707965257~MPESAC2B_400222~JENIFFER JAMES  </t>
  </si>
  <si>
    <t xml:space="preserve">UAOIQ4MUDK~441211#kyethani~254723590196~MPESAC2B_400222~REGINAH CHEMELI  </t>
  </si>
  <si>
    <t xml:space="preserve">UAOKO4TE1M~441211# kytheni~254726771544~MPESAC2B_400222~MILKA MAGARA  </t>
  </si>
  <si>
    <t xml:space="preserve">UAOOP4LRXI~441211#Kyethani~254726561839~MPESAC2B_400222~CLEOPAS OMETE  </t>
  </si>
  <si>
    <t xml:space="preserve">UAO5A4WRZK~441211#kyethani~254718188346~MPESAC2B_400222~TERESIA MOGIRE  </t>
  </si>
  <si>
    <t xml:space="preserve">UAOQ84OQLN~441211#Kyethani~254712403508~MPESAC2B_400222~HILLARY SAMOITA  </t>
  </si>
  <si>
    <t xml:space="preserve">UAOHZ4MIBQ~441211#KYETHANI~254713698981~MPESAC2B_400222~Brian Nyangwono  </t>
  </si>
  <si>
    <t xml:space="preserve">UAO8C4LN1Q~441211#kyethani~254743841530~MPESAC2B_400222~Vincent Gesanda  </t>
  </si>
  <si>
    <t xml:space="preserve">UAOII4PDF8~441211#KYTHANI~254715257513~MPESAC2B_400222~Samuel Ogembo  </t>
  </si>
  <si>
    <t xml:space="preserve">UAOE64MN6J~441211#kyethani~254729803605~MPESAC2B_400222~Diana Aboki  </t>
  </si>
  <si>
    <t xml:space="preserve">UAOBI4P1XS~441211#Keranyi~254742953933~MPESAC2B_400222~Joseph Kimo  </t>
  </si>
  <si>
    <t xml:space="preserve">UAOGU4TYD6~441211#KYETHANI~254701279242~MPESAC2B_400222~WINNIE OWITI  </t>
  </si>
  <si>
    <t xml:space="preserve">UAOL54OGLN~441211#kyethani~254718459268~MPESAC2B_400222~IRENE AGUKO  </t>
  </si>
  <si>
    <t xml:space="preserve">UAO6C4GEKC~441211# kyethani~254110931523~MPESAC2B_400222~Collins Mboya  </t>
  </si>
  <si>
    <t xml:space="preserve">UAOMG4PBE2~441211#kyethani~254706586664~MPESAC2B_400222~everline nyaoga  </t>
  </si>
  <si>
    <t xml:space="preserve">UAOKS4KSHX~441211#KYETHANI~254716353958~MPESAC2B_400222~CYPRIAN KENNEDY  </t>
  </si>
  <si>
    <t xml:space="preserve">UAODF4QQIU~441211#Chethani~254745452529~MPESAC2B_400222~GLORYA KATANA  </t>
  </si>
  <si>
    <t xml:space="preserve">UAOPG4I8MR~441211#kyethani~254722449657~MPESAC2B_400222~MARY GITURU  </t>
  </si>
  <si>
    <t xml:space="preserve">UAO5C4R05W~441211#kthani~254712001599~MPESAC2B_400222~JAMES MIRERI  </t>
  </si>
  <si>
    <t xml:space="preserve">UAOGT4VJYW~441211#chethani~254795422548~MPESAC2B_400222~JOSEPH NGWATO  </t>
  </si>
  <si>
    <t xml:space="preserve">UAOLR4IG5H~441211#kythani~254741758559~MPESAC2B_400222~Okoth francis  </t>
  </si>
  <si>
    <t xml:space="preserve">UAOIQ4MT4P~441211#kyethani~254712203840~MPESAC2B_400222~ROSEMARY KIAGO  </t>
  </si>
  <si>
    <t xml:space="preserve">UAO9G4HZGY~441211#chethani~254706937473~MPESAC2B_400222~GERALD KITHAKA  </t>
  </si>
  <si>
    <t xml:space="preserve">UAOFA4RYYH~441211#Kyethani~254721739257~MPESAC2B_400222~silas manyasa  </t>
  </si>
  <si>
    <t xml:space="preserve">UAOQ84ONOE~441211#Kyethani~254724262615~MPESAC2B_400222~EZRA MOGIRE  </t>
  </si>
  <si>
    <t xml:space="preserve">UAO2A4YSPB~441211#kyethani~254702006004~MPESAC2B_400222~LUCY MUTHENGI  </t>
  </si>
  <si>
    <t xml:space="preserve">UAOKR4SY87~441211#kyethani~254729767077~MPESAC2B_400222~Vincent Okaru  </t>
  </si>
  <si>
    <t xml:space="preserve">UAOR24NXFS~441211#KYETHANI~254724282270~MPESAC2B_400222~FREDRICK NYATEMU  </t>
  </si>
  <si>
    <t xml:space="preserve">UAOM94LDWJ~441211#KYETHANI~254726986607~MPESAC2B_400222~FAITH OMETE  </t>
  </si>
  <si>
    <t xml:space="preserve">UAOIF4P38L~441211#kyethani~254724280212~MPESAC2B_400222~LYDIAH MAGETO  </t>
  </si>
  <si>
    <t xml:space="preserve">UAOGU4TUGS~441211#KYETHANI~254704084222~MPESAC2B_400222~DEISY CHEPKEMOI  </t>
  </si>
  <si>
    <t xml:space="preserve">UAODW4OHW5~441211#Kyethani~254712493397~MPESAC2B_400222~MARSDEN MUMBO  </t>
  </si>
  <si>
    <t xml:space="preserve">UAOO04UAO2~441211#KYETHANI~254799232926~MPESAC2B_400222~BENSON OKELLO  </t>
  </si>
  <si>
    <t xml:space="preserve">UAORG4PBQN~441211#KYETHANI~254768360137~MPESAC2B_400222~JOHN NYABUTO  </t>
  </si>
  <si>
    <t xml:space="preserve">UAOEF4N5G7~441211#KYTHENI~254707210055~MPESAC2B_400222~LEVI KABATI  </t>
  </si>
  <si>
    <t xml:space="preserve">UAO5N4Q9R6~441211#KYETHANI~254704128152~MPESAC2B_400222~ELIZABETH ATUNU  </t>
  </si>
  <si>
    <t xml:space="preserve">UAOPM4OT9W~441211#kyethani~254704355687~MPESAC2B_400222~NAOMI NJUGUNA  </t>
  </si>
  <si>
    <t xml:space="preserve">UAOQX4R0DF~441211#kyethani~254727900144~MPESAC2B_400222~RISPA OENGA  </t>
  </si>
  <si>
    <t xml:space="preserve">UAOIL4NPTO~441211#KYETHANI~254114574177~MPESAC2B_400222~orpha agoi  </t>
  </si>
  <si>
    <t xml:space="preserve">UAOMW4LN41~441211#kyethani~254791313934~MPESAC2B_400222~Teresia Karimi  </t>
  </si>
  <si>
    <t xml:space="preserve">UAOFB4YZYU~441211#Kyethani~254726410608~MPESAC2B_400222~CALVINCE OUMA OTIENO  </t>
  </si>
  <si>
    <t xml:space="preserve">UAOMH4OSSA~441211#kyethani~254726842629~MPESAC2B_400222~HILDERGARD MORAA KAMANDA  </t>
  </si>
  <si>
    <t xml:space="preserve">UAO0C4Q977~441211#KYETHANI~254742403697~MPESAC2B_400222~GRACE ONGUSO  </t>
  </si>
  <si>
    <t xml:space="preserve">UAOPQ4MNKP~441211#kyethani~254708592682~MPESAC2B_400222~MAUREEN NYAMAMBA  </t>
  </si>
  <si>
    <t xml:space="preserve">UAO5M4QPXM~441211#kyethani~254704921627~MPESAC2B_400222~REUBEN NYAKUNDI  </t>
  </si>
  <si>
    <t xml:space="preserve">UAO7T4NF16~441211#kyethani~254723492692~MPESAC2B_400222~SAMUEL ABAYA  </t>
  </si>
  <si>
    <t xml:space="preserve">UAO4B4ZJFM~441211#KYETHANI~254757591799~MPESAC2B_400222~EVANS MONG'ARE  </t>
  </si>
  <si>
    <t xml:space="preserve">UAOJM4OGDI~441211#Kyethani~254700312820~MPESAC2B_400222~JOEL NGETA  </t>
  </si>
  <si>
    <t xml:space="preserve">UAODC4OX5I~441211#kyethsni~254727860484~MPESAC2B_400222~LENCER GANDA  </t>
  </si>
  <si>
    <t xml:space="preserve">UAO284VPNT~441211#kyethani~254721898381~MPESAC2B_400222~GILBERT IMO  </t>
  </si>
  <si>
    <t xml:space="preserve">UAO3E4X95G~441211#KYETHANI~254746516588~MPESAC2B_400222~Michael Mosoti  </t>
  </si>
  <si>
    <t xml:space="preserve">UAO1M4MVEI~441211#KYETHANI~254707953174~MPESAC2B_400222~JULIET OWINY  </t>
  </si>
  <si>
    <t xml:space="preserve">UAOO84OATI~441211#kyethani~254724005034~MPESAC2B_400222~MAXWELL OTIENO  </t>
  </si>
  <si>
    <t xml:space="preserve">UAONB4J71M~441211#kythani~254727766722~MPESAC2B_400222~SAMSON NYARERU  </t>
  </si>
  <si>
    <t xml:space="preserve">UAOPA4D3DD~441211#KYETHANI~254700029757~MPESAC2B_400222~Winnie Adhiambo  </t>
  </si>
  <si>
    <t xml:space="preserve">UAO7R4QM16~441211#kyethani~254799957092~MPESAC2B_400222~Purity John  </t>
  </si>
  <si>
    <t xml:space="preserve">UAO3C4V7A5~441211#Kyethani~254724580947~MPESAC2B_400222~PHILLIS OSANO  </t>
  </si>
  <si>
    <t xml:space="preserve">UAOQV4MC1A~441211#Kyethani~254729501712~MPESAC2B_400222~VIOLET JUMA  </t>
  </si>
  <si>
    <t xml:space="preserve">UAOK94S3F6~441211#kyethani~254757686170~MPESAC2B_400222~wesley nyagaka  </t>
  </si>
  <si>
    <t xml:space="preserve">UAO5J4SYNU~441211#kyethani~254704546365~MPESAC2B_400222~Kiptooo Stephen  </t>
  </si>
  <si>
    <t xml:space="preserve">UAOLY4N3TE~441211#KYETHANI~254729796040~MPESAC2B_400222~Edwin Mwangi  </t>
  </si>
  <si>
    <t xml:space="preserve">UAO7N4O4BK~441211#Jyethani~254700393250~MPESAC2B_400222~SAMWEL ONGORO  </t>
  </si>
  <si>
    <t xml:space="preserve">UAO024NXMP~441211#kyathani~254721406814~MPESAC2B_400222~VINCENT OTARA  </t>
  </si>
  <si>
    <t xml:space="preserve">UAOG44YIWN~441211#Kyethani~254114285075~MPESAC2B_400222~samuel waithaka  </t>
  </si>
  <si>
    <t xml:space="preserve">UAO4G4XWB0~441211#kyethan~254717597226~MPESAC2B_400222~DIVINAH NYAKEYO  </t>
  </si>
  <si>
    <t xml:space="preserve">UAO154NN9H~441211#KYETHANI~254727653472~MPESAC2B_400222~CALLEN MAKORI  </t>
  </si>
  <si>
    <t xml:space="preserve">UAOKM4MHJQ~441211#Kyethani~254725310343~MPESAC2B_400222~NANCY MOTARI  </t>
  </si>
  <si>
    <t xml:space="preserve">UAOOG4OSKZ~441211#kyethani~254728375126~MPESAC2B_400222~EMMANUEL KIRUI  </t>
  </si>
  <si>
    <t xml:space="preserve">UAOEU4T83K~441211#Kyethani~254713480829~MPESAC2B_400222~DANIEL SAGWE  </t>
  </si>
  <si>
    <t xml:space="preserve">UAO024NUXY~441211#kyethani~254716534437~MPESAC2B_400222~JOYCE MIANO  </t>
  </si>
  <si>
    <t xml:space="preserve">UAOC94SGL5~441211#kyethani~254798540630~MPESAC2B_400222~Eyarn Samuel  </t>
  </si>
  <si>
    <t xml:space="preserve">UAO0Y4MPF5~441211#Kyethani~254726281936~MPESAC2B_400222~ROBIONSON MOCHONI  </t>
  </si>
  <si>
    <t xml:space="preserve">UAONC4NPNT~441211#KYETHANI~254701878140~MPESAC2B_400222~CLINTON BOSTON  </t>
  </si>
  <si>
    <t xml:space="preserve">UAO3C4V28A~441211#KYETHANI~254704723066~MPESAC2B_400222~PRECIOUS NYANDEGA  </t>
  </si>
  <si>
    <t xml:space="preserve">UAOHT4NXYJ~441211#Kyethani~254726721194~MPESAC2B_400222~HAPPINESS MUKORA  </t>
  </si>
  <si>
    <t xml:space="preserve">UAOMZ4PS80~441211#kyethani~254726794291~MPESAC2B_400222~PENINAH KERUBO  </t>
  </si>
  <si>
    <t xml:space="preserve">UAOGU4TT17~441211#Kyethani~254711548871~MPESAC2B_400222~JANE NYAMONGO  </t>
  </si>
  <si>
    <t xml:space="preserve">UAO534VRVW~441211#Kyethani~254769462679~MPESAC2B_400222~GEOFFREY OTIENO  </t>
  </si>
  <si>
    <t xml:space="preserve">UAOOV4PRV4~441211#kyethani~254793504262~MPESAC2B_400222~EDWINA ABONG'O  </t>
  </si>
  <si>
    <t xml:space="preserve">UAO6W4M9C3~441211#kyethani~254710171691~MPESAC2B_400222~PETER MAINGI  </t>
  </si>
  <si>
    <t xml:space="preserve">UAOFP4MKAH~441211#KYETHANI~254112679674~MPESAC2B_400222~JANET OCHIENG  </t>
  </si>
  <si>
    <t xml:space="preserve">UAOIV4O4VE~441211# kyethani~254703112927~MPESAC2B_400222~COLLINS ODOYO  </t>
  </si>
  <si>
    <t xml:space="preserve">UAO5J4T0Y9~441211#KYETHANI~254717522172~MPESAC2B_400222~WILLYS AYAKO  </t>
  </si>
  <si>
    <t xml:space="preserve">UAONY4NVIF~441211#kyethani~254714829914~MPESAC2B_400222~NYABUTO MAITEKA  </t>
  </si>
  <si>
    <t xml:space="preserve">UAOMY4KZRO~441211#kyethani~254729090199~MPESAC2B_400222~JOSPHINE NYAKOE  </t>
  </si>
  <si>
    <t xml:space="preserve">UAOPN4MOM6~441211# Kyethani~254799880129~MPESAC2B_400222~Ronald Gekombe  </t>
  </si>
  <si>
    <t xml:space="preserve">UAOIF4P7DC~441211#KYETHANI~254724912636~MPESAC2B_400222~Jack Humphrey  </t>
  </si>
  <si>
    <t xml:space="preserve">UAONM4LJYR~441211#KYETHANI~254726768973~MPESAC2B_400222~MAUREEN ONGUBO  </t>
  </si>
  <si>
    <t xml:space="preserve">UAO234UQ55~441211# Kyethani~254701268083~MPESAC2B_400222~shaban aluoch  </t>
  </si>
  <si>
    <t xml:space="preserve">UAOQJ4OWOU~441211#kyethani~254723310854~MPESAC2B_400222~GRACE OGOLA  </t>
  </si>
  <si>
    <t xml:space="preserve">UAO5S4OXTE~441211#kyethani~254703228506~MPESAC2B_400222~Nancy obare  </t>
  </si>
  <si>
    <t xml:space="preserve">UAORQ4EWQB~441211#kyethani~254740415875~MPESAC2B_400222~Juliet Ndungu  </t>
  </si>
  <si>
    <t xml:space="preserve">UAO9Z4KSO8~441211#Kyethani~254792693385~MPESAC2B_400222~tracy kissinger  </t>
  </si>
  <si>
    <t xml:space="preserve">UAOA34OUW7~441211#kye~254725727580~MPESAC2B_400222~OTIENO VIVIAN  </t>
  </si>
  <si>
    <t xml:space="preserve">UAOD14LEES~441211#kyethani~254791203111~MPESAC2B_400222~PHILIP ONGAGA  </t>
  </si>
  <si>
    <t xml:space="preserve">UAOHV4M648~441211#KYETHANI~254740530840~MPESAC2B_400222~DAISY OJOWI  </t>
  </si>
  <si>
    <t xml:space="preserve">UAO0M4LR31~441211#KYETHANI~254718909675~MPESAC2B_400222~KELVINE OTIENO  </t>
  </si>
  <si>
    <t xml:space="preserve">UAO7T4NJ8W~441211#kythani~254728588774~MPESAC2B_400222~JUSTINE MANYARA  </t>
  </si>
  <si>
    <t xml:space="preserve">UAOPJ4LKTY~441211#KYETHANI~254745207622~MPESAC2B_400222~MARK NDEGWA  </t>
  </si>
  <si>
    <t xml:space="preserve">UAOHT4O0Z0~441211#Kyethani~254726721194~MPESAC2B_400222~HAPPINESS MUKORA  </t>
  </si>
  <si>
    <t xml:space="preserve">UAOFM4LZRZ~441211#Kyethani~254701953683~MPESAC2B_400222~BRIAN OMENYI  </t>
  </si>
  <si>
    <t xml:space="preserve">UAO1G4RC8H~441211#KYETHANI~254114321439~MPESAC2B_400222~Edwin Muthuri  </t>
  </si>
  <si>
    <t xml:space="preserve">UAO264UJ1W~441211#KYETHANI~254703592475~MPESAC2B_400222~WINNIE MCHANA  </t>
  </si>
  <si>
    <t>UAOLJ4USIG</t>
  </si>
  <si>
    <t>UAOR04PKQJ</t>
  </si>
  <si>
    <t>UAOIA4PSDJ</t>
  </si>
  <si>
    <t>UAOQE4LR7Q</t>
  </si>
  <si>
    <t>UAODY4N35M</t>
  </si>
  <si>
    <t>UAO774QIAS</t>
  </si>
  <si>
    <t>UAOAH4MKTQ</t>
  </si>
  <si>
    <t>UAOIQ4MUDK</t>
  </si>
  <si>
    <t>UAOKO4TE1M</t>
  </si>
  <si>
    <t>UAOOP4LRXI</t>
  </si>
  <si>
    <t>UAO5A4WRZK</t>
  </si>
  <si>
    <t>UAOQ84OQLN</t>
  </si>
  <si>
    <t>UAOHZ4MIBQ</t>
  </si>
  <si>
    <t>UAO8C4LN1Q</t>
  </si>
  <si>
    <t>UAOII4PDF8</t>
  </si>
  <si>
    <t>UAOE64MN6J</t>
  </si>
  <si>
    <t>UAOBI4P1XS</t>
  </si>
  <si>
    <t>UAOGU4TYD6</t>
  </si>
  <si>
    <t>UAOL54OGLN</t>
  </si>
  <si>
    <t>UAO6C4GEKC</t>
  </si>
  <si>
    <t>UAOMG4PBE2</t>
  </si>
  <si>
    <t>UAOKS4KSHX</t>
  </si>
  <si>
    <t>UAODF4QQIU</t>
  </si>
  <si>
    <t>UAOPG4I8MR</t>
  </si>
  <si>
    <t>UAO5C4R05W</t>
  </si>
  <si>
    <t>UAOGT4VJYW</t>
  </si>
  <si>
    <t>UAOLR4IG5H</t>
  </si>
  <si>
    <t>UAOIQ4MT4P</t>
  </si>
  <si>
    <t>UAO9G4HZGY</t>
  </si>
  <si>
    <t>UAOFA4RYYH</t>
  </si>
  <si>
    <t>UAOQ84ONOE</t>
  </si>
  <si>
    <t>UAO2A4YSPB</t>
  </si>
  <si>
    <t>UAOKR4SY87</t>
  </si>
  <si>
    <t>UAOR24NXFS</t>
  </si>
  <si>
    <t>UAOM94LDWJ</t>
  </si>
  <si>
    <t>UAOIF4P38L</t>
  </si>
  <si>
    <t>UAOGU4TUGS</t>
  </si>
  <si>
    <t>UAODW4OHW5</t>
  </si>
  <si>
    <t>UAOO04UAO2</t>
  </si>
  <si>
    <t>UAORG4PBQN</t>
  </si>
  <si>
    <t>UAOEF4N5G7</t>
  </si>
  <si>
    <t>UAO5N4Q9R6</t>
  </si>
  <si>
    <t>UAOPM4OT9W</t>
  </si>
  <si>
    <t>UAOQX4R0DF</t>
  </si>
  <si>
    <t>UAOIL4NPTO</t>
  </si>
  <si>
    <t>UAOMW4LN41</t>
  </si>
  <si>
    <t>UAOFB4YZYU</t>
  </si>
  <si>
    <t>UAOMH4OSSA</t>
  </si>
  <si>
    <t>UAO0C4Q977</t>
  </si>
  <si>
    <t>UAOPQ4MNKP</t>
  </si>
  <si>
    <t>UAO5M4QPXM</t>
  </si>
  <si>
    <t>UAO7T4NF16</t>
  </si>
  <si>
    <t>UAO4B4ZJFM</t>
  </si>
  <si>
    <t>UAOJM4OGDI</t>
  </si>
  <si>
    <t>UAODC4OX5I</t>
  </si>
  <si>
    <t>UAO284VPNT</t>
  </si>
  <si>
    <t>UAO3E4X95G</t>
  </si>
  <si>
    <t>UAO1M4MVEI</t>
  </si>
  <si>
    <t>UAOO84OATI</t>
  </si>
  <si>
    <t>UAONB4J71M</t>
  </si>
  <si>
    <t>UAOPA4D3DD</t>
  </si>
  <si>
    <t>UAO7R4QM16</t>
  </si>
  <si>
    <t>UAO3C4V7A5</t>
  </si>
  <si>
    <t>UAOQV4MC1A</t>
  </si>
  <si>
    <t>UAOK94S3F6</t>
  </si>
  <si>
    <t>UAO5J4SYNU</t>
  </si>
  <si>
    <t>UAOLY4N3TE</t>
  </si>
  <si>
    <t>UAO7N4O4BK</t>
  </si>
  <si>
    <t>UAO024NXMP</t>
  </si>
  <si>
    <t>UAOG44YIWN</t>
  </si>
  <si>
    <t>UAO4G4XWB0</t>
  </si>
  <si>
    <t>UAO154NN9H</t>
  </si>
  <si>
    <t>UAOKM4MHJQ</t>
  </si>
  <si>
    <t>UAOOG4OSKZ</t>
  </si>
  <si>
    <t>UAOEU4T83K</t>
  </si>
  <si>
    <t>UAO024NUXY</t>
  </si>
  <si>
    <t>UAOC94SGL5</t>
  </si>
  <si>
    <t>UAO0Y4MPF5</t>
  </si>
  <si>
    <t>UAONC4NPNT</t>
  </si>
  <si>
    <t>UAO3C4V28A</t>
  </si>
  <si>
    <t>UAOHT4NXYJ</t>
  </si>
  <si>
    <t>UAOMZ4PS80</t>
  </si>
  <si>
    <t>UAOGU4TT17</t>
  </si>
  <si>
    <t>UAO534VRVW</t>
  </si>
  <si>
    <t>UAOOV4PRV4</t>
  </si>
  <si>
    <t>UAO6W4M9C3</t>
  </si>
  <si>
    <t>UAOFP4MKAH</t>
  </si>
  <si>
    <t>UAOIV4O4VE</t>
  </si>
  <si>
    <t>UAO5J4T0Y9</t>
  </si>
  <si>
    <t>UAONY4NVIF</t>
  </si>
  <si>
    <t>UAOMY4KZRO</t>
  </si>
  <si>
    <t>UAOPN4MOM6</t>
  </si>
  <si>
    <t>UAOIF4P7DC</t>
  </si>
  <si>
    <t>UAONM4LJYR</t>
  </si>
  <si>
    <t>UAO234UQ55</t>
  </si>
  <si>
    <t>UAOQJ4OWOU</t>
  </si>
  <si>
    <t>UAO5S4OXTE</t>
  </si>
  <si>
    <t>UAORQ4EWQB</t>
  </si>
  <si>
    <t>UAO9Z4KSO8</t>
  </si>
  <si>
    <t>UAOA34OUW7</t>
  </si>
  <si>
    <t>UAOD14LEES</t>
  </si>
  <si>
    <t>UAOHV4M648</t>
  </si>
  <si>
    <t>UAO0M4LR31</t>
  </si>
  <si>
    <t>UAO7T4NJ8W</t>
  </si>
  <si>
    <t>UAOPJ4LKTY</t>
  </si>
  <si>
    <t>UAOHT4O0Z0</t>
  </si>
  <si>
    <t>UAOFM4LZRZ</t>
  </si>
  <si>
    <t>UAO1G4RC8H</t>
  </si>
  <si>
    <t>UAO264UJ1W</t>
  </si>
  <si>
    <t xml:space="preserve">UAO7G4N3YC~441211#kythani~254725050323~MPESAC2B_400222~DOLYPHINE MORURI  </t>
  </si>
  <si>
    <t xml:space="preserve">UAOQE4LYL1~441211#tithe~254715209523~MPESAC2B_400222~NYABUTO OONGE  </t>
  </si>
  <si>
    <t xml:space="preserve">UAO944MJKV~441211#Kyethani~254721390324~MPESAC2B_400222~FLORENCE ACHOKI  </t>
  </si>
  <si>
    <t xml:space="preserve">UAOIV4OCEC~441211#tithe~254703112927~MPESAC2B_400222~COLLINS ODOYO  </t>
  </si>
  <si>
    <t xml:space="preserve">UAO5Q4XHPP~441211#tithe~254724733793~MPESAC2B_400222~MACJOE MUEMA MUSESI  </t>
  </si>
  <si>
    <t xml:space="preserve">UAO1Q4X41F~441211#KYETHANI~254726791378~MPESAC2B_400222~ENOCK ANDREW  </t>
  </si>
  <si>
    <t xml:space="preserve">UAOJY4QNSS~441211#DEV~254706746885~MPESAC2B_400222~OTISO MOSES  </t>
  </si>
  <si>
    <t xml:space="preserve">UAOF44RN8H~441211#Devpgrp28~254712223793~MPESAC2B_400222~DORICE CHISIKA  </t>
  </si>
  <si>
    <t xml:space="preserve">UAOP04MYKD~441211#DevGr3~254723714872~MPESAC2B_400222~DUNCAN OUMA  </t>
  </si>
  <si>
    <t xml:space="preserve">UAOKO4VND3~441211#devgrp3~254743338269~MPESAC2B_400222~nancy abuya  </t>
  </si>
  <si>
    <t xml:space="preserve">UAPAT4SIG0~441211#kyethani~254741897316~MPESAC2B_400222~Perez Ologi  </t>
  </si>
  <si>
    <t xml:space="preserve">UAPA14TPV8~441211#CHAPREG~254713538816~MPESAC2B_400222~ONGAKI OGARO  </t>
  </si>
  <si>
    <t xml:space="preserve">UAPJH4N4S3~441211#CHAP REG~254723789399~MPESAC2B_400222~JUDITH ORINA  </t>
  </si>
  <si>
    <t xml:space="preserve">UAPHT4QWH7~441211#Tithe~254726721194~MPESAC2B_400222~HAPPINESS MUKORA  </t>
  </si>
  <si>
    <t xml:space="preserve">UAPHT4QZEI~441211#tithe~254726721194~MPESAC2B_400222~HAPPINESS MUKORA  </t>
  </si>
  <si>
    <t xml:space="preserve">UAPHT4QV30~441211#combined ofrg~254726721194~MPESAC2B_400222~HAPPINESS MUKORA  </t>
  </si>
  <si>
    <t xml:space="preserve">UAP8Z4PMD6~441211#Tithe~254768282383~MPESAC2B_400222~JULIET BANGE  </t>
  </si>
  <si>
    <t xml:space="preserve">UAPPY4N8ES~441211#tithe~254704246978~MPESAC2B_400222~Lilian Mogute  </t>
  </si>
  <si>
    <t xml:space="preserve">UAP5D4TFNC~441211#CHAP REG~254721431647~MPESAC2B_400222~LENCER OKWAH  </t>
  </si>
  <si>
    <t xml:space="preserve">UAQRC4T1CG~441211#lcb100~254114624202~MPESAC2B_400222~David njiru  </t>
  </si>
  <si>
    <t xml:space="preserve">UAQBA4TNA2~441211#devgr22~254722327397~MPESAC2B_400222~edwin odhiambo  </t>
  </si>
  <si>
    <t xml:space="preserve">UAQRC4TCSA~441211#dv100, grp18~254114624202~MPESAC2B_400222~David njiru  </t>
  </si>
  <si>
    <t xml:space="preserve">UAQPM4UN99~441211#DevGR28~254710967844~MPESAC2B_400222~CLIFFORD SIOCHA  </t>
  </si>
  <si>
    <t xml:space="preserve">UAQMI4P6MY~441211#DEVGR37~254726311205~MPESAC2B_400222~VINCENT ARANI  </t>
  </si>
  <si>
    <t xml:space="preserve">UAQPM4UGNS~441211#DEVGR1~254710967844~MPESAC2B_400222~CLIFFORD SIOCHA  </t>
  </si>
  <si>
    <t xml:space="preserve">UAQ5D4UED6~441211#DevGrp6~254721431647~MPESAC2B_400222~LENCER OKWAH  </t>
  </si>
  <si>
    <t xml:space="preserve">UAQKW4WJMM~441211#DevGr6~254705014561~MPESAC2B_400222~NYABUTO FANISH  </t>
  </si>
  <si>
    <t xml:space="preserve">UAQQE4S0AF~441211#gr18~254715209523~MPESAC2B_400222~NYABUTO OONGE  </t>
  </si>
  <si>
    <t xml:space="preserve">UAQ2Q4UWA5~441211#DEVGR31~254790301470~MPESAC2B_400222~KEVIN OGEGA  </t>
  </si>
  <si>
    <t xml:space="preserve">UAQPQ4T9VH~441211#devgroup6~254708592682~MPESAC2B_400222~MAUREEN NYAMAMBA  </t>
  </si>
  <si>
    <t xml:space="preserve">UAQ304XSJX~441211#awmreg~254717001584~MPESAC2B_400222~NELISHA MBUBA  </t>
  </si>
  <si>
    <t xml:space="preserve">UAQ7G4TVCO~441211#awmreg~254725050323~MPESAC2B_400222~DOLYPHINE MORURI  </t>
  </si>
  <si>
    <t xml:space="preserve">UAQ1R4VNFN~441211#devgrp37~254701414438~MPESAC2B_400222~ANDREW OTIENO  </t>
  </si>
  <si>
    <t xml:space="preserve">UAQ0X4TD91~441211#AWMREG~254725768358~MPESAC2B_400222~ESTHER MUCHOKI  </t>
  </si>
  <si>
    <t xml:space="preserve">UAQR44LPLC~441211#dvgr6~254715407724~MPESAC2B_400222~EVERLINE ARIKA  </t>
  </si>
  <si>
    <t xml:space="preserve">UAQCW4WY4P~441211#DevGr6~254716804186~MPESAC2B_400222~ALAN OTIENO  </t>
  </si>
  <si>
    <t xml:space="preserve">UAQAR4TB0W~441211#DEVGR1~254718113284~MPESAC2B_400222~Jane Ogola  </t>
  </si>
  <si>
    <t xml:space="preserve">UAQ38570W2~441211#chaplreg~254721419284~MPESAC2B_400222~GRACE KANYI  </t>
  </si>
  <si>
    <t xml:space="preserve">UAQGR4TD08~441211# devgrp1~254711768682~MPESAC2B_400222~ONDARA MARGRET  </t>
  </si>
  <si>
    <t xml:space="preserve">UAQNB4QGEA~441211#Tithe~254727766722~MPESAC2B_400222~SAMSON NYARERU  </t>
  </si>
  <si>
    <t xml:space="preserve">UAQ6T4VMHU~441211#DEVGROUP23~254726636081~MPESAC2B_400222~COLVIN MOKAYA  </t>
  </si>
  <si>
    <t xml:space="preserve">UAQNB4QK8G~441211#ChapReg~254727766722~MPESAC2B_400222~SAMSON NYARERU  </t>
  </si>
  <si>
    <t xml:space="preserve">UAQNB4QKAG~441211#AmmReg~254727766722~MPESAC2B_400222~SAMSON NYARERU  </t>
  </si>
  <si>
    <t xml:space="preserve">UAQ5R5081Z~441211#CHAP REG~254725179560~MPESAC2B_400222~VINCENT ARAKA  </t>
  </si>
  <si>
    <t xml:space="preserve">UAQC74S1SB~441211# AWMreg~254721387142~MPESAC2B_400222~CALLEN GESARE  </t>
  </si>
  <si>
    <t xml:space="preserve">UAQQ84WSS3~441211#Gr6~254724262615~MPESAC2B_400222~EZRA MOGIRE  </t>
  </si>
  <si>
    <t xml:space="preserve">UAQC74SF96~441211# Devgrp31~254721387142~MPESAC2B_400222~CALLEN GESARE  </t>
  </si>
  <si>
    <t xml:space="preserve">UAQ2Y4ZD1O~441211#TITHE~254798979903~MPESAC2B_400222~GREGORY NYABUTO  </t>
  </si>
  <si>
    <t xml:space="preserve">UAQ5O4YMPE~441211#DEVGRP23~254707762719~MPESAC2B_400222~NICHOLAS AGINDO  </t>
  </si>
  <si>
    <t xml:space="preserve">UAQQJ4X982~441211#Grp6~254723310854~MPESAC2B_400222~GRACE OGOLA  </t>
  </si>
  <si>
    <t xml:space="preserve">UAQC04U6P1~441211#AWMREG~254728914905~MPESAC2B_400222~JERUSHA RIRO  </t>
  </si>
  <si>
    <t xml:space="preserve">UAQ8N4WOBN~441211#Gr6~254704531346~MPESAC2B_400222~NYABUTO LYDIAH  </t>
  </si>
  <si>
    <t xml:space="preserve">UAQ5S4X6W1~441211#awmreg~254703228506~MPESAC2B_400222~Nancy obare  </t>
  </si>
  <si>
    <t xml:space="preserve">UAQ504TFSP~441211#DevGr6~254705299773~MPESAC2B_400222~CELESTINE KISUYIA  </t>
  </si>
  <si>
    <t xml:space="preserve">UAQKW4Z2K9~441211#DevGr6~254705014561~MPESAC2B_400222~NYABUTO FANISH  </t>
  </si>
  <si>
    <t xml:space="preserve">UAQCW4YRQG~441211#Grp6Dev~254716804186~MPESAC2B_400222~ALAN OTIENO  </t>
  </si>
  <si>
    <t xml:space="preserve">UARF64XFIH~441211#Tithe~254721594911~MPESAC2B_400222~EVANS KOMBO  </t>
  </si>
  <si>
    <t xml:space="preserve">UARPM4XWTR~441211#DEVGR1~254710967844~MPESAC2B_400222~CLIFFORD SIOCHA  </t>
  </si>
  <si>
    <t xml:space="preserve">UARGT54M52~441211#awmreg~254720802572~MPESAC2B_400222~BEATRICE MORAA OGURI  </t>
  </si>
  <si>
    <t xml:space="preserve">UARRJ4SCY8~441211#DevGr6~254722383965~MPESAC2B_400222~ROSELYN MUTHENGI  </t>
  </si>
  <si>
    <t xml:space="preserve">UARKW4ZTMG~441211#DevGr6~254705014561~MPESAC2B_400222~NYABUTO FANISH  </t>
  </si>
  <si>
    <t xml:space="preserve">UAR8N4XV3C~441211#DevGr6~254704531346~MPESAC2B_400222~NYABUTO LYDIAH  </t>
  </si>
  <si>
    <t xml:space="preserve">UARPG4RNHW~441211#awmreg~254722449657~MPESAC2B_400222~MARY GITURU  </t>
  </si>
  <si>
    <t xml:space="preserve">UARPG4RQLF~441211#chapreg~254722449657~MPESAC2B_400222~MARY GITURU  </t>
  </si>
  <si>
    <t xml:space="preserve">UAR5O501GL~441211#DevGr6~254705554285~MPESAC2B_400222~Evans Ochola  </t>
  </si>
  <si>
    <t xml:space="preserve">UARKW50IIP~441211#DevGr6~254705014561~MPESAC2B_400222~NYABUTO FANISH  </t>
  </si>
  <si>
    <t xml:space="preserve">UAR7R50JBY~441211#tithe~254799957092~MPESAC2B_400222~Purity John  </t>
  </si>
  <si>
    <t xml:space="preserve">UARCW50IWD~441211#DevGrp6~254716804186~MPESAC2B_400222~ALAN OTIENO  </t>
  </si>
  <si>
    <t xml:space="preserve">UARR24YASE~441211#DEVGR1~254724282270~MPESAC2B_400222~FREDRICK NYATEMU  </t>
  </si>
  <si>
    <t xml:space="preserve">UARPQ4X8YQ~441211#devgrp6~254708592682~MPESAC2B_400222~MAUREEN NYAMAMBA  </t>
  </si>
  <si>
    <t xml:space="preserve">UAR5D4ZN0Y~441211#Devgp6~254721431647~MPESAC2B_400222~LENCER OKWAH  </t>
  </si>
  <si>
    <t xml:space="preserve">UARPM5030V~441211#DevGR29~254710967844~MPESAC2B_400222~CLIFFORD SIOCHA  </t>
  </si>
  <si>
    <t xml:space="preserve">UAR2857EXK~441211#AwmReg~254728594657~MPESAC2B_400222~GLORIAH MICHIRA  </t>
  </si>
  <si>
    <t xml:space="preserve">UARC455SSO~441211#awm reg.~254710299911~MPESAC2B_400222~PHILUS MOGERE  </t>
  </si>
  <si>
    <t xml:space="preserve">UARC455UAR~441211#chap reg~254710299911~MPESAC2B_400222~PHILUS MOGERE  </t>
  </si>
  <si>
    <t xml:space="preserve">UARHW56768~441211#devgr29~254741223492~MPESAC2B_400222~LAVENDA OPATA  </t>
  </si>
  <si>
    <t xml:space="preserve">UAR8N5063I~441211#DevGr6~254704531346~MPESAC2B_400222~NYABUTO LYDIAH  </t>
  </si>
  <si>
    <t xml:space="preserve">UARCW522EL~441211#DevGrp6~254716804186~MPESAC2B_400222~ALAN OTIENO  </t>
  </si>
  <si>
    <t xml:space="preserve">UARQV4Y12M~441211#DevGR40~254729501712~MPESAC2B_400222~VIOLET JUMA  </t>
  </si>
  <si>
    <t xml:space="preserve">UARQV4Y5MQ~441211#DevGR22~254729501712~MPESAC2B_400222~VIOLET JUMA  </t>
  </si>
  <si>
    <t xml:space="preserve">UARQX52Z36~441211#devgr29~254727900144~MPESAC2B_400222~RISPA OENGA  </t>
  </si>
  <si>
    <t xml:space="preserve">UARPQ4YLZA~441211#Devgrp40~254708592682~MPESAC2B_400222~MAUREEN NYAMAMBA  </t>
  </si>
  <si>
    <t xml:space="preserve">UARN44X6UX~441211#DEVGRP23~254112907003~MPESAC2B_400222~billy illa  </t>
  </si>
  <si>
    <t xml:space="preserve">UASEX57W6B~441211#DevGr6~254716047412~MPESAC2B_400222~OCHIENG VICTOR  </t>
  </si>
  <si>
    <t xml:space="preserve">UASK751PDM~441211#PFDEV40~254722697602~MPESAC2B_400222~ALICE OKOTH  </t>
  </si>
  <si>
    <t xml:space="preserve">UASNT527A6~441211#DEVGRP12~254792034984~MPESAC2B_400222~LINET MAGETO  </t>
  </si>
  <si>
    <t xml:space="preserve">UASNJ50MWJ~441211#DevGrp6~254715862095~MPESAC2B_400222~OBIRI DIANA  </t>
  </si>
  <si>
    <t xml:space="preserve">UASKW52RR9~441211#Devgr6~254705014561~MPESAC2B_400222~NYABUTO FANISH  </t>
  </si>
  <si>
    <t xml:space="preserve">UASPM51BWJ~441211#DEVGR1~254710967844~MPESAC2B_400222~CLIFFORD SIOCHA  </t>
  </si>
  <si>
    <t xml:space="preserve">UASE052M4E~441211#DEVGRP11~254720323255~MPESAC2B_400222~ROSELYNE OMANYA  </t>
  </si>
  <si>
    <t xml:space="preserve">UASHT50N42~441211#tithe~254726721194~MPESAC2B_400222~HAPPINESS MUKORA  </t>
  </si>
  <si>
    <t xml:space="preserve">UAS2C522KE~441211#DEVGR29~254705701214~MPESAC2B_400222~Elvis Ndubi  </t>
  </si>
  <si>
    <t xml:space="preserve">UASKM4Z2MS~441211#DEVGR29~254701753395~MPESAC2B_400222~MERCY OYUGI  </t>
  </si>
  <si>
    <t xml:space="preserve">UASOP4Y80U~441211# DEVGR7~254726561839~MPESAC2B_400222~CLEOPAS OMETE  </t>
  </si>
  <si>
    <t xml:space="preserve">UASCW530AD~441211#DevGrp40~254716804186~MPESAC2B_400222~ALAN OTIENO  </t>
  </si>
  <si>
    <t xml:space="preserve">UAS385CSLO~441211#DEVGR12~254799095244~MPESAC2B_400222~Synkline Nyabuto  </t>
  </si>
  <si>
    <t xml:space="preserve">UASII52BK1~441211#DEVGR12~254715257513~MPESAC2B_400222~Samuel Ogembo  </t>
  </si>
  <si>
    <t xml:space="preserve">UAS2858GCK~441211#DevGrp7~254728594657~MPESAC2B_400222~GLORIAH MICHIRA  </t>
  </si>
  <si>
    <t xml:space="preserve">UAS2858MBL~441211#Devgrp37~254728594657~MPESAC2B_400222~GLORIAH MICHIRA  </t>
  </si>
  <si>
    <t xml:space="preserve">UASOI56W0O~441211#DEVGR7~254712410422~MPESAC2B_400222~FELIX MUSIU  </t>
  </si>
  <si>
    <t xml:space="preserve">UASK752CKZ~441211#DEVGR7~254722697602~MPESAC2B_400222~ALICE OKOTH  </t>
  </si>
  <si>
    <t xml:space="preserve">UASQE4YXLB~441211#ammreg~254715209523~MPESAC2B_400222~NYABUTO OONGE  </t>
  </si>
  <si>
    <t xml:space="preserve">UASQE4Z0OJ~441211#champreg~254715209523~MPESAC2B_400222~NYABUTO OONGE  </t>
  </si>
  <si>
    <t xml:space="preserve">UASPM51WCU~441211#AMMREG~254710967844~MPESAC2B_400222~CLIFFORD SIOCHA  </t>
  </si>
  <si>
    <t xml:space="preserve">UAS3Q5GLSV~441211#DEV28~254714210919~MPESAC2B_400222~OCHIENG LEONARD  </t>
  </si>
  <si>
    <t xml:space="preserve">UASQS53V84~441211#DEVGP23~254724018066~MPESAC2B_400222~RAYMOND OTIENO  </t>
  </si>
  <si>
    <t xml:space="preserve">UASOP4Z9EJ~441211# DEVGR40~254726561839~MPESAC2B_400222~CLEOPAS OMETE  </t>
  </si>
  <si>
    <t xml:space="preserve">UASFB5D1QN~441211#DevGr16~254726410608~MPESAC2B_400222~CALVINCE OUMA OTIENO  </t>
  </si>
  <si>
    <t xml:space="preserve">UASEA5778G~441211#DEVGR3*~254726447320~MPESAC2B_400222~DUNCAN NJORA  </t>
  </si>
  <si>
    <t xml:space="preserve">UASHT51W8N~441211#combinedofrng~254726721194~MPESAC2B_400222~HAPPINESS MUKORA  </t>
  </si>
  <si>
    <t xml:space="preserve">UASR252951~441211#DEVGR1~254724282270~MPESAC2B_400222~FREDRICK NYATEMU  </t>
  </si>
  <si>
    <t xml:space="preserve">UAS7853UR8~441211#awm reg~254724986639~MPESAC2B_400222~GLADYS OTIENO  </t>
  </si>
  <si>
    <t xml:space="preserve">UASQ853JRM~441211#Tithe~254724262615~MPESAC2B_400222~EZRA MOGIRE  </t>
  </si>
  <si>
    <t xml:space="preserve">UASGR50ONM~441211#devgrp1~254711768682~MPESAC2B_400222~ONDARA MARGRET  </t>
  </si>
  <si>
    <t xml:space="preserve">UASAA55W8V~441211# DEVGRP7~254710191200~MPESAC2B_400222~BEAVON OSUMO  </t>
  </si>
  <si>
    <t xml:space="preserve">UASF5581O3~441211#DEVGRP7~254796472241~MPESAC2B_400222~Cannon Odhiambo  </t>
  </si>
  <si>
    <t xml:space="preserve">UASAH51QQG~441211#devGrp7~254707965257~MPESAC2B_400222~JENIFFER JAMES  </t>
  </si>
  <si>
    <t xml:space="preserve">UASPM53XTF~441211#DEVGR1~254710967844~MPESAC2B_400222~CLIFFORD SIOCHA  </t>
  </si>
  <si>
    <t xml:space="preserve">UASEI520E0~441211#DEVGR1~254710323254~MPESAC2B_400222~LUCY ODHIAMBO  </t>
  </si>
  <si>
    <t xml:space="preserve">UATPM54DRT~441211#DEVGR1~254710967844~MPESAC2B_400222~CLIFFORD SIOCHA  </t>
  </si>
  <si>
    <t xml:space="preserve">UATMI4YR0N~441211#AMMREG~254726311205~MPESAC2B_400222~VINCENT ARANI  </t>
  </si>
  <si>
    <t xml:space="preserve">UATCW561M1~441211#DevGrp6~254716804186~MPESAC2B_400222~ALAN OTIENO  </t>
  </si>
  <si>
    <t xml:space="preserve">UATMI4Z4DI~441211#DEVGR37~254726311205~MPESAC2B_400222~VINCENT ARANI  </t>
  </si>
  <si>
    <t xml:space="preserve">UATEA596F7~441211#DevGr6~254702501544~MPESAC2B_400222~DAN OKWIRI  </t>
  </si>
  <si>
    <t xml:space="preserve">UATEF52S2S~441211#DEVGR11~254707210055~MPESAC2B_400222~LEVI KABATI  </t>
  </si>
  <si>
    <t xml:space="preserve">UATMI4ZAK3~441211#DEVGR37~254726311205~MPESAC2B_400222~VINCENT ARANI  </t>
  </si>
  <si>
    <t xml:space="preserve">UATQ854L0E~441211#DevGr6~254724262615~MPESAC2B_400222~EZRA MOGIRE  </t>
  </si>
  <si>
    <t xml:space="preserve">UATCW56P25~441211#DevGrp6~254716804186~MPESAC2B_400222~ALAN OTIENO  </t>
  </si>
  <si>
    <t xml:space="preserve">UAT7855OIM~441211#DevGp41~254724986639~MPESAC2B_400222~GLADYS OTIENO  </t>
  </si>
  <si>
    <t xml:space="preserve">UAT7855UH9~441211#DevGp23~254724986639~MPESAC2B_400222~GLADYS OTIENO  </t>
  </si>
  <si>
    <t xml:space="preserve">UATAA57RI4~441211# DEVGRP7~254710191200~MPESAC2B_400222~BEAVON OSUMO  </t>
  </si>
  <si>
    <t xml:space="preserve">UAT5D553D7~441211#devgrp 6~254721431647~MPESAC2B_400222~LENCER OKWAH  </t>
  </si>
  <si>
    <t xml:space="preserve">UATOP529JD~441211# DEVGR7~254726561839~MPESAC2B_400222~CLEOPAS OMETE  </t>
  </si>
  <si>
    <t xml:space="preserve">UATQ855KGM~441211#DevGrp15~254712403508~MPESAC2B_400222~HILLARY SAMOITA  </t>
  </si>
  <si>
    <t xml:space="preserve">UATKR5A4S3~MULTI~254716794363~Tithe1LocalChurch1DEVGR1  </t>
  </si>
  <si>
    <t xml:space="preserve">UATKR5A6BF~MULTI~254716794363~Tithe1Offering1LocalChurch1  </t>
  </si>
  <si>
    <t xml:space="preserve">UATPM55RPB~441211#DEVGR1~254710967844~MPESAC2B_400222~CLIFFORD SIOCHA  </t>
  </si>
  <si>
    <t xml:space="preserve">UATQJ55XQF~441211#grp6~254723310854~MPESAC2B_400222~GRACE OGOLA  </t>
  </si>
  <si>
    <t xml:space="preserve">UATF456PWW~441211#awmreg~254712223793~MPESAC2B_400222~DORICE CHISIKA  </t>
  </si>
  <si>
    <t xml:space="preserve">UATAR52ZJF~441211#DEVGR1~254718113284~MPESAC2B_400222~Jane Ogola  </t>
  </si>
  <si>
    <t xml:space="preserve">UATKR5AFDG~MULTI~254716794363~Tithe1Offering1LocalChurch1CampOffering1CampExpens ES1EVANGELISM1STATIONDEV1DEVGR1 </t>
  </si>
  <si>
    <t xml:space="preserve">UATKR5AB4L~Other~254716794363~test1  </t>
  </si>
  <si>
    <t xml:space="preserve">UATKR5ACQQ~MULTI~254716794363~DEVGR1test1  </t>
  </si>
  <si>
    <t xml:space="preserve">UAT7R588RQ~441211#tithe and off~254722471485~MPESAC2B_400222~FAITH OSORO  </t>
  </si>
  <si>
    <t xml:space="preserve">UATPM56HSZ~441211#DEVGR1~254710967844~MPESAC2B_400222~CLIFFORD SIOCHA  </t>
  </si>
  <si>
    <t xml:space="preserve">UATKM549XJ~441211#DEVGR2~254714454473~MPESAC2B_400222~TIMOTHY OUKO OMARE  </t>
  </si>
  <si>
    <t xml:space="preserve">UATP052VOD~441211#Devgr3~254723714872~MPESAC2B_400222~DUNCAN OUMA  </t>
  </si>
  <si>
    <t xml:space="preserve">UATCW584Y0~441211#DevGrp6~254716804186~MPESAC2B_400222~ALAN OTIENO  </t>
  </si>
  <si>
    <t xml:space="preserve">UATPQ54M7G~441211#Devgrp6~254708592682~MPESAC2B_400222~MAUREEN NYAMAMBA  </t>
  </si>
  <si>
    <t xml:space="preserve">UAT8D52NWI~441211#AMMREG~254711521418~MPESAC2B_400222~THADDEUS MOGOI  </t>
  </si>
  <si>
    <t xml:space="preserve">UATR25603A~441211#DEVGR1~254724282270~MPESAC2B_400222~FREDRICK NYATEMU  </t>
  </si>
  <si>
    <t>UAO7G4N3YC</t>
  </si>
  <si>
    <t>UAOQE4LYL1</t>
  </si>
  <si>
    <t>UAO944MJKV</t>
  </si>
  <si>
    <t>UAOIV4OCEC</t>
  </si>
  <si>
    <t>UAO5Q4XHPP</t>
  </si>
  <si>
    <t>UAO1Q4X41F</t>
  </si>
  <si>
    <t>UAOJY4QNSS</t>
  </si>
  <si>
    <t>UAOF44RN8H</t>
  </si>
  <si>
    <t>UAOP04MYKD</t>
  </si>
  <si>
    <t>UAOKO4VND3</t>
  </si>
  <si>
    <t>UAPAT4SIG0</t>
  </si>
  <si>
    <t>UAPA14TPV8</t>
  </si>
  <si>
    <t>UAPJH4N4S3</t>
  </si>
  <si>
    <t>UAPHT4QWH7</t>
  </si>
  <si>
    <t>UAPHT4QZEI</t>
  </si>
  <si>
    <t>UAPHT4QV30</t>
  </si>
  <si>
    <t>UAP8Z4PMD6</t>
  </si>
  <si>
    <t>UAPPY4N8ES</t>
  </si>
  <si>
    <t>UAP5D4TFNC</t>
  </si>
  <si>
    <t>UAQRC4T1CG</t>
  </si>
  <si>
    <t>UAQBA4TNA2</t>
  </si>
  <si>
    <t>UAQRC4TCSA</t>
  </si>
  <si>
    <t>UAQPM4UN99</t>
  </si>
  <si>
    <t>UAQMI4P6MY</t>
  </si>
  <si>
    <t>UAQPM4UGNS</t>
  </si>
  <si>
    <t>UAQ5D4UED6</t>
  </si>
  <si>
    <t>UAQKW4WJMM</t>
  </si>
  <si>
    <t>UAQQE4S0AF</t>
  </si>
  <si>
    <t>UAQ2Q4UWA5</t>
  </si>
  <si>
    <t>UAQPQ4T9VH</t>
  </si>
  <si>
    <t>UAQ304XSJX</t>
  </si>
  <si>
    <t>UAQ7G4TVCO</t>
  </si>
  <si>
    <t>UAQ1R4VNFN</t>
  </si>
  <si>
    <t>UAQ0X4TD91</t>
  </si>
  <si>
    <t>UAQR44LPLC</t>
  </si>
  <si>
    <t>UAQCW4WY4P</t>
  </si>
  <si>
    <t>UAQAR4TB0W</t>
  </si>
  <si>
    <t>UAQ38570W2</t>
  </si>
  <si>
    <t>UAQGR4TD08</t>
  </si>
  <si>
    <t>UAQNB4QGEA</t>
  </si>
  <si>
    <t>UAQ6T4VMHU</t>
  </si>
  <si>
    <t>UAQNB4QK8G</t>
  </si>
  <si>
    <t>UAQNB4QKAG</t>
  </si>
  <si>
    <t>UAQ5R5081Z</t>
  </si>
  <si>
    <t>UAQC74S1SB</t>
  </si>
  <si>
    <t>UAQQ84WSS3</t>
  </si>
  <si>
    <t>UAQC74SF96</t>
  </si>
  <si>
    <t>UAQ2Y4ZD1O</t>
  </si>
  <si>
    <t>UAQ5O4YMPE</t>
  </si>
  <si>
    <t>UAQQJ4X982</t>
  </si>
  <si>
    <t>UAQC04U6P1</t>
  </si>
  <si>
    <t>UAQ8N4WOBN</t>
  </si>
  <si>
    <t>UAQ5S4X6W1</t>
  </si>
  <si>
    <t>UAQ504TFSP</t>
  </si>
  <si>
    <t>UAQKW4Z2K9</t>
  </si>
  <si>
    <t>UAQCW4YRQG</t>
  </si>
  <si>
    <t>UARF64XFIH</t>
  </si>
  <si>
    <t>UARPM4XWTR</t>
  </si>
  <si>
    <t>UARGT54M52</t>
  </si>
  <si>
    <t>UARRJ4SCY8</t>
  </si>
  <si>
    <t>UARKW4ZTMG</t>
  </si>
  <si>
    <t>UAR8N4XV3C</t>
  </si>
  <si>
    <t>UARPG4RNHW</t>
  </si>
  <si>
    <t>UARPG4RQLF</t>
  </si>
  <si>
    <t>UAR5O501GL</t>
  </si>
  <si>
    <t>UARKW50IIP</t>
  </si>
  <si>
    <t>UAR7R50JBY</t>
  </si>
  <si>
    <t>UARCW50IWD</t>
  </si>
  <si>
    <t>UARR24YASE</t>
  </si>
  <si>
    <t>UARPQ4X8YQ</t>
  </si>
  <si>
    <t>UAR5D4ZN0Y</t>
  </si>
  <si>
    <t>UARPM5030V</t>
  </si>
  <si>
    <t>UAR2857EXK</t>
  </si>
  <si>
    <t>UARC455SSO</t>
  </si>
  <si>
    <t>UARC455UAR</t>
  </si>
  <si>
    <t>UARHW56768</t>
  </si>
  <si>
    <t>UAR8N5063I</t>
  </si>
  <si>
    <t>UARCW522EL</t>
  </si>
  <si>
    <t>UARQV4Y12M</t>
  </si>
  <si>
    <t>UARQV4Y5MQ</t>
  </si>
  <si>
    <t>UARQX52Z36</t>
  </si>
  <si>
    <t>UARPQ4YLZA</t>
  </si>
  <si>
    <t>UARN44X6UX</t>
  </si>
  <si>
    <t>UASEX57W6B</t>
  </si>
  <si>
    <t>UASK751PDM</t>
  </si>
  <si>
    <t>UASNT527A6</t>
  </si>
  <si>
    <t>UASNJ50MWJ</t>
  </si>
  <si>
    <t>UASKW52RR9</t>
  </si>
  <si>
    <t>UASPM51BWJ</t>
  </si>
  <si>
    <t>UASE052M4E</t>
  </si>
  <si>
    <t>UASHT50N42</t>
  </si>
  <si>
    <t>UAS2C522KE</t>
  </si>
  <si>
    <t>UASKM4Z2MS</t>
  </si>
  <si>
    <t>UASOP4Y80U</t>
  </si>
  <si>
    <t>UASCW530AD</t>
  </si>
  <si>
    <t>UAS385CSLO</t>
  </si>
  <si>
    <t>UASII52BK1</t>
  </si>
  <si>
    <t>UAS2858GCK</t>
  </si>
  <si>
    <t>UAS2858MBL</t>
  </si>
  <si>
    <t>UASOI56W0O</t>
  </si>
  <si>
    <t>UASK752CKZ</t>
  </si>
  <si>
    <t>UASQE4YXLB</t>
  </si>
  <si>
    <t>UASQE4Z0OJ</t>
  </si>
  <si>
    <t>UASPM51WCU</t>
  </si>
  <si>
    <t>UAS3Q5GLSV</t>
  </si>
  <si>
    <t>UASQS53V84</t>
  </si>
  <si>
    <t>UASOP4Z9EJ</t>
  </si>
  <si>
    <t>UASFB5D1QN</t>
  </si>
  <si>
    <t>UASEA5778G</t>
  </si>
  <si>
    <t>UASHT51W8N</t>
  </si>
  <si>
    <t>UASR252951</t>
  </si>
  <si>
    <t>UAS7853UR8</t>
  </si>
  <si>
    <t>UASQ853JRM</t>
  </si>
  <si>
    <t>UASGR50ONM</t>
  </si>
  <si>
    <t>UASAA55W8V</t>
  </si>
  <si>
    <t>UASF5581O3</t>
  </si>
  <si>
    <t>UASAH51QQG</t>
  </si>
  <si>
    <t>UASPM53XTF</t>
  </si>
  <si>
    <t>UASEI520E0</t>
  </si>
  <si>
    <t>UATPM54DRT</t>
  </si>
  <si>
    <t>UATMI4YR0N</t>
  </si>
  <si>
    <t>UATCW561M1</t>
  </si>
  <si>
    <t>UATMI4Z4DI</t>
  </si>
  <si>
    <t>UATEA596F7</t>
  </si>
  <si>
    <t>UATEF52S2S</t>
  </si>
  <si>
    <t>UATMI4ZAK3</t>
  </si>
  <si>
    <t>UATQ854L0E</t>
  </si>
  <si>
    <t>UATCW56P25</t>
  </si>
  <si>
    <t>UAT7855OIM</t>
  </si>
  <si>
    <t>UAT7855UH9</t>
  </si>
  <si>
    <t>UATAA57RI4</t>
  </si>
  <si>
    <t>UAT5D553D7</t>
  </si>
  <si>
    <t>UATOP529JD</t>
  </si>
  <si>
    <t>UATQ855KGM</t>
  </si>
  <si>
    <t>UATPM55RPB</t>
  </si>
  <si>
    <t>UATQJ55XQF</t>
  </si>
  <si>
    <t>UATF456PWW</t>
  </si>
  <si>
    <t>UATAR52ZJF</t>
  </si>
  <si>
    <t>UAT7R588RQ</t>
  </si>
  <si>
    <t>UATPM56HSZ</t>
  </si>
  <si>
    <t>UATKM549XJ</t>
  </si>
  <si>
    <t>UATP052VOD</t>
  </si>
  <si>
    <t>UATCW584Y0</t>
  </si>
  <si>
    <t>UATPQ54M7G</t>
  </si>
  <si>
    <t>UAT8D52NWI</t>
  </si>
  <si>
    <t>UATR25603A</t>
  </si>
  <si>
    <t>25-01-2026</t>
  </si>
  <si>
    <t>26-01-2026</t>
  </si>
  <si>
    <t>27-01-2026</t>
  </si>
  <si>
    <t>28-01-2026</t>
  </si>
  <si>
    <t>29-01-2026</t>
  </si>
  <si>
    <t>Marine Boards - 50 pieces</t>
  </si>
  <si>
    <t>Petty Cash to Eld. Clifford</t>
  </si>
  <si>
    <t>100 pcs props @ 18000; 1040 fts tember @24960 - Okoa Timbers Yard</t>
  </si>
  <si>
    <t>15kgs 2" Nails</t>
  </si>
  <si>
    <t>1st payment - 50kg 3", 50kg 4", 10pcts, 135 D8, 40 D10, 7 D16, 1 D20</t>
  </si>
  <si>
    <t>2nd Payment - 50kg 3", 50kg 4", 10pcts, 135 D8, 40 D10, 7 D16, 1 D20</t>
  </si>
  <si>
    <t>Food for the 31st Jan Sabbath</t>
  </si>
  <si>
    <t xml:space="preserve">UATFB5HP1Z~441211#Tithe~254726410608~MPESAC2B_400222~CALVINCE OUMA OTIENO  </t>
  </si>
  <si>
    <t xml:space="preserve">UATA159C5C~441211#DevGR18~254713538816~MPESAC2B_400222~ONGAKI OGARO  </t>
  </si>
  <si>
    <t xml:space="preserve">UAT435BU7E~441211#DEVGRP12~254711165935~MPESAC2B_400222~EDWIN KENYANSA  </t>
  </si>
  <si>
    <t xml:space="preserve">UATK154ENT~441211#DEVGRP2~254700869775~MPESAC2B_400222~LEAH ONGERI  </t>
  </si>
  <si>
    <t xml:space="preserve">UAUL859A34~441211#DEVGR7~254758748431~MPESAC2B_400222~Daniel Okumu  </t>
  </si>
  <si>
    <t xml:space="preserve">UAU8C54IIO~441211#tithe~254743841530~MPESAC2B_400222~Vincent Gesanda  </t>
  </si>
  <si>
    <t xml:space="preserve">UAU8C54FXW~441211#thanksgiving~254743841530~MPESAC2B_400222~Vincent Gesanda  </t>
  </si>
  <si>
    <t xml:space="preserve">UAU8C54JYT~441211#grp18~254743841530~MPESAC2B_400222~Vincent Gesanda  </t>
  </si>
  <si>
    <t xml:space="preserve">UAUCW595P6~441211#DevGrp6~254716804186~MPESAC2B_400222~ALAN OTIENO  </t>
  </si>
  <si>
    <t xml:space="preserve">UAUPM57S7H~441211#DEVGR1~254710967844~MPESAC2B_400222~CLIFFORD SIOCHA  </t>
  </si>
  <si>
    <t xml:space="preserve">UAUH65AIJH~441211#DEVGR12~254707172381~MPESAC2B_400222~ELIZABETH OKONG'O  </t>
  </si>
  <si>
    <t xml:space="preserve">UAUKM55GIN~441211#DEVGR2~254714454473~MPESAC2B_400222~TIMOTHY OUKO OMARE  </t>
  </si>
  <si>
    <t xml:space="preserve">UAUKW59I05~441211#DevGr6~254705014561~MPESAC2B_400222~NYABUTO FANISH  </t>
  </si>
  <si>
    <t xml:space="preserve">UAUR44XIAU~441211#dev6~254715407724~MPESAC2B_400222~EVERLINE ARIKA  </t>
  </si>
  <si>
    <t xml:space="preserve">UAUMI529B1~441211#DEVGR37~254726311205~MPESAC2B_400222~VINCENT ARANI  </t>
  </si>
  <si>
    <t xml:space="preserve">HENRY NYONGESA CHQ No.000374  </t>
  </si>
  <si>
    <t xml:space="preserve">UAUEV58Z7V~441211#Devgp18~254718336967~MPESAC2B_400222~BEAUTTAH NYAUMA  </t>
  </si>
  <si>
    <t xml:space="preserve">UAUEV58TJB~441211#AMMREG~254718336967~MPESAC2B_400222~BEAUTTAH NYAUMA  </t>
  </si>
  <si>
    <t xml:space="preserve">UAU6T57RNJ~441211#DEVGRP23~254726636081~MPESAC2B_400222~COLVIN MOKAYA  </t>
  </si>
  <si>
    <t xml:space="preserve">UAUEF569LD~441211#AMMREG~254707210055~MPESAC2B_400222~LEVI KABATI  </t>
  </si>
  <si>
    <t xml:space="preserve">UAUCV53ZBB~441211#DEVGRP15~254703421830~MPESAC2B_400222~Collins mlamba  </t>
  </si>
  <si>
    <t xml:space="preserve">UAUAH561WY~441211#Devgrp7~254707965257~MPESAC2B_400222~JENIFFER JAMES  </t>
  </si>
  <si>
    <t xml:space="preserve">UAUOP553MM~441211# DEVGR7~254726561839~MPESAC2B_400222~CLEOPAS OMETE  </t>
  </si>
  <si>
    <t xml:space="preserve">EDWIN ORIOKO CHQ No.000377  </t>
  </si>
  <si>
    <t xml:space="preserve">UAU5R5BRMU~441211#Dev GP5~254740340632~MPESAC2B_400222~ABSALOM OCHIENG  </t>
  </si>
  <si>
    <t xml:space="preserve">UAU4L5873F~441211#DEVGRP41~254728772225~MPESAC2B_400222~ISAAC MOMANYI  </t>
  </si>
  <si>
    <t xml:space="preserve">UAU5A5GX6D~441211#devgrp41~254718188346~MPESAC2B_400222~TERESIA MOGIRE  </t>
  </si>
  <si>
    <t xml:space="preserve">UAU435CV6K~441211#CombinedOffering~254711165935~MPESAC2B_400222~EDWIN KENYANSA  </t>
  </si>
  <si>
    <t xml:space="preserve">UAUGT5FDIE~441211#dev41~254795422548~MPESAC2B_400222~JOSEPH NGWATO  </t>
  </si>
  <si>
    <t xml:space="preserve">UAUNB52G7F~441211#DevGrp11~254727766722~MPESAC2B_400222~SAMSON NYARERU  </t>
  </si>
  <si>
    <t xml:space="preserve">UAUIV57PQ8~441211# Dev41~254703112927~MPESAC2B_400222~COLLINS ODOYO  </t>
  </si>
  <si>
    <t xml:space="preserve">UAUNB52DM0~441211#AdvGrp41~254727766722~MPESAC2B_400222~SAMSON NYARERU  </t>
  </si>
  <si>
    <t xml:space="preserve">UAUNB52GDQ~441211#DevGrp11~254727766722~MPESAC2B_400222~SAMSON NYARERU  </t>
  </si>
  <si>
    <t xml:space="preserve">UAUNB5299A~441211#Devgrp40~254727766722~MPESAC2B_400222~SAMSON NYARERU  </t>
  </si>
  <si>
    <t xml:space="preserve">UAUK3569TB~441211#Devlp40~254723234824~MPESAC2B_400222~EVANCE OJWANG  </t>
  </si>
  <si>
    <t xml:space="preserve">UAUFB5J8YH~441211#DevGr40~254726410608~MPESAC2B_400222~CALVINCE OUMA OTIENO  </t>
  </si>
  <si>
    <t xml:space="preserve">UAUK356CTT~441211#Develp41~254723234824~MPESAC2B_400222~EVANCE OJWANG  </t>
  </si>
  <si>
    <t xml:space="preserve">UAU6K52DH3~441211#DevGr24~254724244925~MPESAC2B_400222~FELIX ONYANGO  </t>
  </si>
  <si>
    <t xml:space="preserve">UAU0X560IM~441211#devgrp17~254725768358~MPESAC2B_400222~ESTHER MUCHOKI  </t>
  </si>
  <si>
    <t xml:space="preserve">UAU3Q5NBUR~441211#DEVGR28~254714210919~MPESAC2B_400222~OCHIENG LEONARD  </t>
  </si>
  <si>
    <t xml:space="preserve">UAUIY5BLV7~441211# Dev grp 8~254727988116~MPESAC2B_400222~BETHWEL OYOO  </t>
  </si>
  <si>
    <t xml:space="preserve">UAUKO5DYEW~441211#devgrp3~254743338269~MPESAC2B_400222~nancy abuya  </t>
  </si>
  <si>
    <t xml:space="preserve">UAU7G57AFP~441211#devgrp40~254725050323~MPESAC2B_400222~DOLYPHINE MORURI  </t>
  </si>
  <si>
    <t xml:space="preserve">UAU9U56TQH~441211#DEVGR28~254712802649~MPESAC2B_400222~JOSHUA OKINYI  </t>
  </si>
  <si>
    <t xml:space="preserve">UAU1O5FOT5~441211# devgp24~254725765987~MPESAC2B_400222~HELLEN NAIMADU  </t>
  </si>
  <si>
    <t xml:space="preserve">UAU7C56XBD~441211#devgr36~254707030845~MPESAC2B_400222~EZINAH NYANGARESI  </t>
  </si>
  <si>
    <t xml:space="preserve">UAUF65943F~441211#DEVGR9~254722693245~MPESAC2B_400222~JOSEPH OSORO  </t>
  </si>
  <si>
    <t xml:space="preserve">UAU7C56YXM~441211#devgr36~254707030845~MPESAC2B_400222~EZINAH NYANGARESI  </t>
  </si>
  <si>
    <t xml:space="preserve">UAU1557YG8~441211#DEVGR18~254727653472~MPESAC2B_400222~CALLEN MAKORI  </t>
  </si>
  <si>
    <t xml:space="preserve">UAU15581IZ~441211#DEVGR40~254727653472~MPESAC2B_400222~CALLEN MAKORI  </t>
  </si>
  <si>
    <t xml:space="preserve">558357:MBANKING~UATKR5AIDQ SDAKAHAWAW 25471****36~E CHANNELS~ENOV3  </t>
  </si>
  <si>
    <t xml:space="preserve">558357:MBANKING~UATKR5A7N9 SDAKAHAWAW 25471****36~E CHANNELS~ENOV3  </t>
  </si>
  <si>
    <t xml:space="preserve">558357:MBANKING~UATKR5A7M8 SDAKAHAWAW 25471****36~E CHANNELS~ENOV3  </t>
  </si>
  <si>
    <t xml:space="preserve">UAU9457AHW~441211#Grp12~254721390324~MPESAC2B_400222~FLORENCE ACHOKI  </t>
  </si>
  <si>
    <t xml:space="preserve">UAU9457F6U~441211#Grp40~254721390324~MPESAC2B_400222~FLORENCE ACHOKI  </t>
  </si>
  <si>
    <t xml:space="preserve">UAUNT5B2OE~441211#DEVGRP12~254792034984~MPESAC2B_400222~LINET MAGETO  </t>
  </si>
  <si>
    <t xml:space="preserve">UAUKR5E4QK~DEVGR9~254716794363~DEVGR100  </t>
  </si>
  <si>
    <t xml:space="preserve">UAU5C5C28U~441211#devgrp40~254712001599~MPESAC2B_400222~JAMES MIRERI  </t>
  </si>
  <si>
    <t xml:space="preserve">UAUJB54OB7~441211#DEVGR 11~254714482408~MPESAC2B_400222~EVANS OCHIENG  </t>
  </si>
  <si>
    <t xml:space="preserve">UAU4Q57PHZ~441211#devgr11~254722625137~MPESAC2B_400222~NICHOLAS MATURI MWAMBA  </t>
  </si>
  <si>
    <t xml:space="preserve">UAUPJ56P00~441211#OFFERING~254745207622~MPESAC2B_400222~MARK NDEGWA  </t>
  </si>
  <si>
    <t xml:space="preserve">UAU0Y57YUX~441211#DevGroup40~254726281936~MPESAC2B_400222~ROBIONSON MOCHONI  </t>
  </si>
  <si>
    <t xml:space="preserve">UAU7W5DOQP~441211#DEVGR6~254706673863~MPESAC2B_400222~EVANS STEPHEN  </t>
  </si>
  <si>
    <t xml:space="preserve">UAUPQ58BYS~441211#devgrp6~254708592682~MPESAC2B_400222~MAUREEN NYAMAMBA  </t>
  </si>
  <si>
    <t xml:space="preserve">UAU8N5A1QB~441211#DevGr6~254704531346~MPESAC2B_400222~NYABUTO LYDIAH  </t>
  </si>
  <si>
    <t xml:space="preserve">UAUFC5HH45~441211#DEVGRP32~254726012163~MPESAC2B_400222~ROGERS MACHOKA  </t>
  </si>
  <si>
    <t xml:space="preserve">UAUDG53T8I~441211#DevGR32~254727991754~MPESAC2B_400222~WILFRED KIRIAGO  </t>
  </si>
  <si>
    <t xml:space="preserve">UAUKO5FG2R~441211#dvgrp40~254726771544~MPESAC2B_400222~MILKA MAGARA  </t>
  </si>
  <si>
    <t xml:space="preserve">UAUIM5BQQ2~441211#Devgrp6~254716410347~MPESAC2B_400222~MARION SESE  </t>
  </si>
  <si>
    <t xml:space="preserve">UAU5D5A8HT~441211#dev grp 40~254721431647~MPESAC2B_400222~LENCER OKWAH  </t>
  </si>
  <si>
    <t xml:space="preserve">UAUB15DFS9~441211#DwvGrp6~254746595312~MPESAC2B_400222~DONNA JEPKIRUI  </t>
  </si>
  <si>
    <t xml:space="preserve">UAUMX564H9~441211#Devgr6~254703917194~MPESAC2B_400222~CLARINE MAGERE  </t>
  </si>
  <si>
    <t xml:space="preserve">UAUEU5FBRA~441211#DEVGRP38~254713208226~MPESAC2B_400222~DONA ORWA  </t>
  </si>
  <si>
    <t xml:space="preserve">UAUPM5ANVU~441211#DEVGR1~254710967844~MPESAC2B_400222~CLIFFORD SIOCHA  </t>
  </si>
  <si>
    <t xml:space="preserve">UAUAR57R49~441211#TITHE~254718113284~MPESAC2B_400222~Jane Ogola  </t>
  </si>
  <si>
    <t xml:space="preserve">UAU5C5CUI7~441211#devgrp27~254712001599~MPESAC2B_400222~JAMES MIRERI  </t>
  </si>
  <si>
    <t xml:space="preserve">UAUAR57R4Q~441211#DEVGR1~254718113284~MPESAC2B_400222~Jane Ogola  </t>
  </si>
  <si>
    <t xml:space="preserve">UAUF65AKNU~441211#choir registr~254796820481~MPESAC2B_400222~Wyclife Kimoi  </t>
  </si>
  <si>
    <t xml:space="preserve">UAUKO5FK2D~441211# devgrp13~254726771544~MPESAC2B_400222~MILKA MAGARA  </t>
  </si>
  <si>
    <t xml:space="preserve">UAUMA57RJ8~441211#DevGrp3~254724576546~MPESAC2B_400222~NAOMI NGITHI  </t>
  </si>
  <si>
    <t xml:space="preserve">UAU7Q5F528~441211#Devgrp 32~254724610237~MPESAC2B_400222~DISMAS NDUKO  </t>
  </si>
  <si>
    <t xml:space="preserve">UAUP056QU7~441211#DevGrp3~254723714872~MPESAC2B_400222~DUNCAN OUMA  </t>
  </si>
  <si>
    <t xml:space="preserve">UAUE05BYFV~441211#DevGr~254701756338~MPESAC2B_400222~Nelly Momanyi  </t>
  </si>
  <si>
    <t xml:space="preserve">UAUP056U8W~441211#DevGr36~254723714872~MPESAC2B_400222~DUNCAN OUMA  </t>
  </si>
  <si>
    <t xml:space="preserve">UAV7R5CRB6~441211#tithe/off~254799957092~MPESAC2B_400222~Purity John  </t>
  </si>
  <si>
    <t xml:space="preserve">UAVQE57WHA~441211#DEVGR33~254721339208~MPESAC2B_400222~ALBERT MAINA  </t>
  </si>
  <si>
    <t xml:space="preserve">UAVJM5AKZT~441211#DEVGR18~254725587811~MPESAC2B_400222~JOYCE MOGIRE  </t>
  </si>
  <si>
    <t xml:space="preserve">UAV5O5CL21~441211#DevGr6~254705554285~MPESAC2B_400222~Evans Ochola  </t>
  </si>
  <si>
    <t xml:space="preserve">UAVE95CJPI~441211#DEVGRP38~254711559935~MPESAC2B_400222~MILLICENT ATIENO  </t>
  </si>
  <si>
    <t xml:space="preserve">UAVKR5FNS3~Offering~254716794363~Offering300  </t>
  </si>
  <si>
    <t xml:space="preserve">UAVDI5CVYP~441211# DEV GRP 13~254722756719~MPESAC2B_400222~CATHERINE MOSERO OMWE NO </t>
  </si>
  <si>
    <t xml:space="preserve">UAVLZ59MNQ~441211#DEVGR38~254721310850~MPESAC2B_400222~SAMWEL ONYAMBU  </t>
  </si>
  <si>
    <t xml:space="preserve">UAVQ75A3EV~441211#DEVGRP38~254723585391~MPESAC2B_400222~DAVID OTAJA  </t>
  </si>
  <si>
    <t xml:space="preserve">UAVBQ58E3H~441211#DEVGR29~254790157076~MPESAC2B_400222~Clare Isanda  </t>
  </si>
  <si>
    <t xml:space="preserve">UAVM957HY6~441211#Dev GP5~254726986607~MPESAC2B_400222~FAITH OMETE  </t>
  </si>
  <si>
    <t xml:space="preserve">UAV3Q5Q0PZ~441211#DEV28~254714210919~MPESAC2B_400222~OCHIENG LEONARD  </t>
  </si>
  <si>
    <t xml:space="preserve">UAV8Z58X2N~441211#DEVGRP3~254724626944~MPESAC2B_400222~PETER IGESHA MAUTI  </t>
  </si>
  <si>
    <t xml:space="preserve">UAVE75CTPY~441211#DEVGRP3~254727292947~MPESAC2B_400222~CHARLES ARIGA  </t>
  </si>
  <si>
    <t xml:space="preserve">UAVHQ5E0QA~441211#DEVGR1~254725953583~MPESAC2B_400222~MALACK KERIMU  </t>
  </si>
  <si>
    <t xml:space="preserve">UAVPM5BHWB~441211#DEVGR1~254710967844~MPESAC2B_400222~CLIFFORD SIOCHA  </t>
  </si>
  <si>
    <t xml:space="preserve">UAVGU5H5AW~441211#Tithe~254704084222~MPESAC2B_400222~DEISY CHEPKEMOI  </t>
  </si>
  <si>
    <t xml:space="preserve">UAV7Q5FZO4~441211#DEVGRP3~254714482904~MPESAC2B_400222~SAMWEL ONGORO  </t>
  </si>
  <si>
    <t xml:space="preserve">UAV0X5924M~441211#devgrp17~254725768358~MPESAC2B_400222~ESTHER MUCHOKI  </t>
  </si>
  <si>
    <t xml:space="preserve">UAVJ95CWMQ~441211#DEVGRP21~254723565952~MPESAC2B_400222~JOB OMETE  </t>
  </si>
  <si>
    <t xml:space="preserve">UAVK359C4R~441211#Devlp41~254723234824~MPESAC2B_400222~EVANCE OJWANG  </t>
  </si>
  <si>
    <t xml:space="preserve">UAVK359DEX~441211#Devlp40~254723234824~MPESAC2B_400222~EVANCE OJWANG  </t>
  </si>
  <si>
    <t xml:space="preserve">UAVGR58R7O~441211#devgrp1~254711768682~MPESAC2B_400222~ONDARA MARGRET  </t>
  </si>
  <si>
    <t xml:space="preserve">UAVRM524OT~441211#DEVGRP23~254791521992~MPESAC2B_400222~LEVIN NYANG'WARA  </t>
  </si>
  <si>
    <t xml:space="preserve">UAVOP58EXA~441211# DEVGR7~254726561839~MPESAC2B_400222~CLEOPAS OMETE  </t>
  </si>
  <si>
    <t xml:space="preserve">UAVDF5E0BE~441211#Tithe~254745452529~MPESAC2B_400222~GLORYA KATANA  </t>
  </si>
  <si>
    <t xml:space="preserve">UAVIX5B1TE~441211#DEVGR12~254701796827~MPESAC2B_400222~MAUREEN NGOCHI  </t>
  </si>
  <si>
    <t xml:space="preserve">UAVEU5GFIE~441211#grp22~254726294545~MPESAC2B_400222~MERCY ONCHWATI  </t>
  </si>
  <si>
    <t xml:space="preserve">UAVQ85BSN4~441211#DEVGRP15~254712403508~MPESAC2B_400222~HILLARY SAMOITA  </t>
  </si>
  <si>
    <t xml:space="preserve">UAV025APPP~441211#DevGrp15~254716534437~MPESAC2B_400222~JOYCE MIANO  </t>
  </si>
  <si>
    <t xml:space="preserve">UAVMY57RU7~441211#DevGP5~254713999424~MPESAC2B_400222~ONUNDU ODHIAMBO  </t>
  </si>
  <si>
    <t xml:space="preserve">UAV025APQI~441211#DevGrp41~254716534437~MPESAC2B_400222~JOYCE MIANO  </t>
  </si>
  <si>
    <t xml:space="preserve">UAVPM5BYPU~441211#DEVGR1~254710967844~MPESAC2B_400222~CLIFFORD SIOCHA  </t>
  </si>
  <si>
    <t xml:space="preserve">UAVNB55KMA~441211#offering~254727766722~MPESAC2B_400222~SAMSON NYARERU  </t>
  </si>
  <si>
    <t xml:space="preserve">UAV3X5FEJ1~441211#devgr12~254712609860~MPESAC2B_400222~GLADYS MOGOI  </t>
  </si>
  <si>
    <t xml:space="preserve">UAV2B5GM2P~441211#DEVGRP23~254707264828~MPESAC2B_400222~Zachariah Morara  </t>
  </si>
  <si>
    <t xml:space="preserve">UAV3O5O9UP~441211#devgrp20~254790495591~MPESAC2B_400222~DOROTHY OMARE  </t>
  </si>
  <si>
    <t xml:space="preserve">UAV385N2NQ~441211#grp19~254721419284~MPESAC2B_400222~GRACE KANYI  </t>
  </si>
  <si>
    <t xml:space="preserve">UAV435G124~441211#DEVGRP12~254711165935~MPESAC2B_400222~EDWIN KENYANSA  </t>
  </si>
  <si>
    <t xml:space="preserve">UAVPH57WCT~441211#devgrp15~254711237203~MPESAC2B_400222~ASNATH MATARA  </t>
  </si>
  <si>
    <t xml:space="preserve">UAVMZ5CWN6~441211#DEVGR18~254726794291~MPESAC2B_400222~PENINAH KERUBO  </t>
  </si>
  <si>
    <t xml:space="preserve">UAVM05EOZ1~441211#Dev20~254725445620~MPESAC2B_400222~JOB NYABUTO  </t>
  </si>
  <si>
    <t xml:space="preserve">UAVPI58U2R~441211#DEVGR7~254724997751~MPESAC2B_400222~EVANS OMAI  </t>
  </si>
  <si>
    <t xml:space="preserve">UAVOP58I0Z~441211# DEVGR41~254726561839~MPESAC2B_400222~CLEOPAS OMETE  </t>
  </si>
  <si>
    <t xml:space="preserve">UAVJZ57WLZ~441211#grp26dvp~254725767167~MPESAC2B_400222~EVANS NYAKWARA  </t>
  </si>
  <si>
    <t xml:space="preserve">UAVKH5B5VQ~441211#devgr20~254716098478~MPESAC2B_400222~DAMARIS NYAMBANE  </t>
  </si>
  <si>
    <t xml:space="preserve">UAV3I5K3TV~441211#devgrp20~254725415275~MPESAC2B_400222~NANCY KEMUNTO OSORO  </t>
  </si>
  <si>
    <t xml:space="preserve">UAV5M5DR3T~441211#DEVGR25~254704921627~MPESAC2B_400222~REUBEN NYAKUNDI  </t>
  </si>
  <si>
    <t xml:space="preserve">UAVKN5I736~441211#devgr28~254714464616~MPESAC2B_400222~ERIKA MULI  </t>
  </si>
  <si>
    <t xml:space="preserve">UAVLJ5HZ28~441211#DEVGRP4~254715557874~MPESAC2B_400222~CHERYL OTIENO  </t>
  </si>
  <si>
    <t xml:space="preserve">UAVBX5FERJ~441211#DEVGR25~254745740094~MPESAC2B_400222~MAXWELL OTIENO  </t>
  </si>
  <si>
    <t xml:space="preserve">UAVHY5FTWI~441211#DEVGRP15~254712941842~MPESAC2B_400222~Daniel Njoroge  </t>
  </si>
  <si>
    <t xml:space="preserve">UAVDY59W46~441211#DEVGR25~254757772695~MPESAC2B_400222~ELIJAH PAPAI  </t>
  </si>
  <si>
    <t xml:space="preserve">UAV2Z5HO9P~441211#DEVGR18~254724987302~MPESAC2B_400222~JARED NGARE  </t>
  </si>
  <si>
    <t xml:space="preserve">UAV9G54P3V~441211#Dvlpmntgrp4~254706937473~MPESAC2B_400222~GERALD KITHAKA  </t>
  </si>
  <si>
    <t xml:space="preserve">UAVC7571AZ~441211#DVP4~254702060158~MPESAC2B_400222~LYDIA MOTARI  </t>
  </si>
  <si>
    <t xml:space="preserve">UAV5A5K84D~441211#DevGrp10~254718188346~MPESAC2B_400222~TERESIA MOGIRE  </t>
  </si>
  <si>
    <t xml:space="preserve">UAVDG5577H~441211#devgrp12~254798817264~MPESAC2B_400222~BILIA OMORO  </t>
  </si>
  <si>
    <t xml:space="preserve">UAVGS5C7B9~441211#group26D~254729561304~MPESAC2B_400222~HENRY NYONGESA  </t>
  </si>
  <si>
    <t xml:space="preserve">UAVG45M1Q7~441211#DevGr24~254114285075~MPESAC2B_400222~samuel waithaka  </t>
  </si>
  <si>
    <t xml:space="preserve">UAV5D5BB78~441211#devgrp6~254721431647~MPESAC2B_400222~LENCER OKWAH  </t>
  </si>
  <si>
    <t xml:space="preserve">UAVEF59S8C~441211#DEVGP11~254707210055~MPESAC2B_400222~LEVI KABATI  </t>
  </si>
  <si>
    <t xml:space="preserve">UAVQ85BR98~441211#DevGr6~254724262615~MPESAC2B_400222~EZRA MOGIRE  </t>
  </si>
  <si>
    <t xml:space="preserve">UAVQJ5BYT1~441211#grp6~254723310854~MPESAC2B_400222~GRACE OGOLA  </t>
  </si>
  <si>
    <t xml:space="preserve">UAVAR58VWC~441211#DEVGR1~254718113284~MPESAC2B_400222~Jane Ogola  </t>
  </si>
  <si>
    <t xml:space="preserve">UAVEQ5JR1G~441211#Devgp10~254729617073~MPESAC2B_400222~KENNEDY AKECH  </t>
  </si>
  <si>
    <t xml:space="preserve">UAVAH59GS5~441211#devgrp7~254707965257~MPESAC2B_400222~JENIFFER JAMES  </t>
  </si>
  <si>
    <t xml:space="preserve">UAVMI5632G~441211#DevGr21~254702315730~MPESAC2B_400222~CECILIA KIGOTHO  </t>
  </si>
  <si>
    <t xml:space="preserve">UAVMY57UW4~441211#DEVGR11~254729090199~MPESAC2B_400222~JOSPHINE NYAKOE  </t>
  </si>
  <si>
    <t xml:space="preserve">UAVN85DT2T~441211#devgrp23~254719586392~MPESAC2B_400222~VALERIA OSORO  </t>
  </si>
  <si>
    <t xml:space="preserve">UAVF55G3OB~441211#DEVGR7~254796472241~MPESAC2B_400222~Cannon Odhiambo  </t>
  </si>
  <si>
    <t xml:space="preserve">UAVK359F7M~441211#DevGr21~254723234824~MPESAC2B_400222~EVANCE OJWANG  </t>
  </si>
  <si>
    <t xml:space="preserve">UAVA65A0U6~441211#DEVGR15~254726665903~MPESAC2B_400222~DOMINIC OMBATI  </t>
  </si>
  <si>
    <t xml:space="preserve">UAV6K55E5V~441211#DevGr24~254724244925~MPESAC2B_400222~FELIX ONYANGO  </t>
  </si>
  <si>
    <t xml:space="preserve">UAVC55BYKA~441211#devgrp14~254792658839~MPESAC2B_400222~MERAB WANDOLLAH  </t>
  </si>
  <si>
    <t xml:space="preserve">UAVA458JQJ~441211#DEVGR33~254799920317~MPESAC2B_400222~BENARD MASARA  </t>
  </si>
  <si>
    <t xml:space="preserve">UAV3C5IAMH~441211#DevGRP21~254724580947~MPESAC2B_400222~PHILLIS OSANO  </t>
  </si>
  <si>
    <t xml:space="preserve">UAVPY54YGS~441211#DEVGR11~254714194133~MPESAC2B_400222~AWUOR OWITI  </t>
  </si>
  <si>
    <t xml:space="preserve">UAV115ALUC~441211#DEVGR2~254701440569~MPESAC2B_400222~JOSEPHAT JUMA  </t>
  </si>
  <si>
    <t xml:space="preserve">UAV1O5I5TX~441211# devgp24~254725765987~MPESAC2B_400222~HELLEN NAIMADU  </t>
  </si>
  <si>
    <t xml:space="preserve">UAVQU59CUN~441211#vistor~254700470584~MPESAC2B_400222~Clifford Otieno  </t>
  </si>
  <si>
    <t xml:space="preserve">UAVAA5E79Q~441211# DVP GRP7~254710191200~MPESAC2B_400222~BEAVON OSUMO  </t>
  </si>
  <si>
    <t xml:space="preserve">UAV3T5GR3C~441211# devgr32~254720025616~MPESAC2B_400222~CHRISTINE MOMANYI  </t>
  </si>
  <si>
    <t xml:space="preserve">UAVII5CBJT~441211#DEVGR12~254715257513~MPESAC2B_400222~Samuel Ogembo  </t>
  </si>
  <si>
    <t xml:space="preserve">UAVR25ARE6~441211#Devtgrp19~254717752128~MPESAC2B_400222~SHELINE OYOO  </t>
  </si>
  <si>
    <t xml:space="preserve">UAV5S5BE8A~441211#dev~254703228506~MPESAC2B_400222~Nancy obare  </t>
  </si>
  <si>
    <t xml:space="preserve">UAVIK5AP7T~441211#DEVGR33~254714813414~MPESAC2B_400222~MARY AKINYI  </t>
  </si>
  <si>
    <t xml:space="preserve">UAVQM5E6OJ~441211#DEVGRP9~254712880855~MPESAC2B_400222~EDWIN EKIRAPA  </t>
  </si>
  <si>
    <t xml:space="preserve">UAVK359GN8~441211#Devlp19~254723234824~MPESAC2B_400222~EVANCE OJWANG  </t>
  </si>
  <si>
    <t xml:space="preserve">UAVGR58ILA~441211#devgrp1~254711768682~MPESAC2B_400222~ONDARA MARGRET  </t>
  </si>
  <si>
    <t xml:space="preserve">UAVGS5C4CS~441211#devgrp40~254729561304~MPESAC2B_400222~HENRY NYONGESA  </t>
  </si>
  <si>
    <t xml:space="preserve">UAVR451ES5~441211#devg6~254715407724~MPESAC2B_400222~EVERLINE ARIKA  </t>
  </si>
  <si>
    <t xml:space="preserve">UAVGU5H1XC~441211#DEVGR34~254701279242~MPESAC2B_400222~WINNIE OWITI  </t>
  </si>
  <si>
    <t xml:space="preserve">UAV145BEGO~441211#devgrp4~254115367870~MPESAC2B_400222~CLIFF NYANGARESI  </t>
  </si>
  <si>
    <t xml:space="preserve">UAV2Y5E25I~441211#DEV7~254706408033~MPESAC2B_400222~TOM BIRUNDU  </t>
  </si>
  <si>
    <t xml:space="preserve">UAVKT56ODZ~441211#DEVGRP4~254711572417~MPESAC2B_400222~EMELDA APONDI  </t>
  </si>
  <si>
    <t xml:space="preserve">UAVLM55EW3~441211#devgrp33~254720482779~MPESAC2B_400222~MARTIN KABAYA  </t>
  </si>
  <si>
    <t xml:space="preserve">UAVHB5ERDH~441211# Grp 30~254705868715~MPESAC2B_400222~NAMAN OBIERO  </t>
  </si>
  <si>
    <t xml:space="preserve">UAVKX5H4DV~441211#DEVGR9~254728333028~MPESAC2B_400222~DOMINIC MAKORI  </t>
  </si>
  <si>
    <t xml:space="preserve">UAV9R5BORD~441211#dev30~254706692932~MPESAC2B_400222~NANCY OTHINA  </t>
  </si>
  <si>
    <t xml:space="preserve">UAVR25AKS5~441211#DEVGR1~254724282270~MPESAC2B_400222~FREDRICK NYATEMU  </t>
  </si>
  <si>
    <t xml:space="preserve">UAVD25CKXR~441211#DevGr24~254700695190~MPESAC2B_400222~EDWIN BOGE  </t>
  </si>
  <si>
    <t xml:space="preserve">UAV3K5KUCP~441211#Devgr24~254717428137~MPESAC2B_400222~Racheal Nyamongo  </t>
  </si>
  <si>
    <t xml:space="preserve">UAVJ7585ML~441211#DevGr19~254703375079~MPESAC2B_400222~ALEX KENYANSA  </t>
  </si>
  <si>
    <t xml:space="preserve">UAVEA5G8DY~441211#DEVGRP3*~254726447320~MPESAC2B_400222~DUNCAN NJORA  </t>
  </si>
  <si>
    <t xml:space="preserve">UAV2K5I5V7~441211#DevGr6~254711983152~MPESAC2B_400222~RUTH NYANGAU  </t>
  </si>
  <si>
    <t xml:space="preserve">UAV5W5EW2U~441211#DEVGROUP25~254724293772~MPESAC2B_400222~ELIUD KEMBOI  </t>
  </si>
  <si>
    <t xml:space="preserve">UAVP854UDK~441211#DEVGR13~254792861131~MPESAC2B_400222~MYRA WANDOLLAH  </t>
  </si>
  <si>
    <t xml:space="preserve">UAVGS5C7IF~441211#group41Adv~254729561304~MPESAC2B_400222~HENRY NYONGESA  </t>
  </si>
  <si>
    <t xml:space="preserve">UAV7Q5G46T~441211#devgrp21~254714560462~MPESAC2B_400222~LYDIA WANJARA  </t>
  </si>
  <si>
    <t xml:space="preserve">UAV7959H0O~441211#DEVGRP38~254703227269~MPESAC2B_400222~MOCHERE ERICK  </t>
  </si>
  <si>
    <t xml:space="preserve">UAVKM59EFP~441211#DEVGR29~254701753395~MPESAC2B_400222~MERCY OYUGI  </t>
  </si>
  <si>
    <t xml:space="preserve">UAVE95D9WN~441211#DEVGRP38~254711559935~MPESAC2B_400222~MILLICENT ATIENO  </t>
  </si>
  <si>
    <t xml:space="preserve">UAVPA4ZR6Y~441211#devgrp13~254700029757~MPESAC2B_400222~Winnie Adhiambo  </t>
  </si>
  <si>
    <t xml:space="preserve">UAV6T5BGOA~441211#Devgroup23~254726636081~MPESAC2B_400222~COLVIN MOKAYA  </t>
  </si>
  <si>
    <t xml:space="preserve">UAV5259RJJ~441211#DevGr19~254714987619~MPESAC2B_400222~MILLICENT ODUOR  </t>
  </si>
  <si>
    <t xml:space="preserve">UAV9R5BUQ8~441211#dev41~254706692932~MPESAC2B_400222~NANCY OTHINA  </t>
  </si>
  <si>
    <t xml:space="preserve">UAVA15DUUN~441211#Devgp18~254713538816~MPESAC2B_400222~ONGAKI OGARO  </t>
  </si>
  <si>
    <t xml:space="preserve">UAV6T5BE01~441211#Devgroup23~254726636081~MPESAC2B_400222~COLVIN MOKAYA  </t>
  </si>
  <si>
    <t xml:space="preserve">UAVQX5E21Q~441211#devgr29~254727900144~MPESAC2B_400222~RISPA OENGA  </t>
  </si>
  <si>
    <t xml:space="preserve">UAVGU5H71B~441211#DEVGRP2~254711548871~MPESAC2B_400222~JANE NYAMONGO  </t>
  </si>
  <si>
    <t xml:space="preserve">UAVOV5D2ER~441211#Devgrp19~254793504262~MPESAC2B_400222~EDWINA ABONG'O  </t>
  </si>
  <si>
    <t xml:space="preserve">UAVPH582LO~441211#tithe~254711237203~MPESAC2B_400222~ASNATH MATARA  </t>
  </si>
  <si>
    <t xml:space="preserve">UAVFY55E7P~441211#DEVGRP26~254703759530~MPESAC2B_400222~BRENDA AUMA  </t>
  </si>
  <si>
    <t xml:space="preserve">UAV1G5E8GD~441211#DEV~254114321439~MPESAC2B_400222~Edwin Muthuri  </t>
  </si>
  <si>
    <t xml:space="preserve">UAVKM59DIV~441211#grp4~254725310343~MPESAC2B_400222~NANCY MOTARI  </t>
  </si>
  <si>
    <t xml:space="preserve">UAVO55B0UW~441211#DEV41~254705882471~MPESAC2B_400222~Rael Omom  </t>
  </si>
  <si>
    <t xml:space="preserve">UAVIK5ASKQ~441211#Awmreg~254714813414~MPESAC2B_400222~MARY AKINYI  </t>
  </si>
  <si>
    <t xml:space="preserve">UAVO75BA44~441211#DEVGRP2~254714315168~MPESAC2B_400222~SHADRACK ODHIAMBO  </t>
  </si>
  <si>
    <t xml:space="preserve">UAVGT5IUO6~441211#offering~254708526807~MPESAC2B_400222~BATHSHEBA MWEMA  </t>
  </si>
  <si>
    <t xml:space="preserve">UAVHL58VFN~441211#DEVGR17~254720741710~MPESAC2B_400222~OMBEGO ZILPAH  </t>
  </si>
  <si>
    <t xml:space="preserve">UAVBV5DTCM~441211#grp14~254723249077~MPESAC2B_400222~JOHN MOTARI  </t>
  </si>
  <si>
    <t xml:space="preserve">UAVR25ASZ8~441211#DevGRp40~254717752128~MPESAC2B_400222~SHELINE OYOO  </t>
  </si>
  <si>
    <t xml:space="preserve">UAVMI56IMX~441211#Tithe~254702315730~MPESAC2B_400222~CECILIA KIGOTHO  </t>
  </si>
  <si>
    <t xml:space="preserve">UAVQS5DFE5~441211#DEVGRP23~254724018066~MPESAC2B_400222~RAYMOND OTIENO  </t>
  </si>
  <si>
    <t xml:space="preserve">UAVFQ5BXVV~441211#DevGrp20~254721660205~MPESAC2B_400222~Momanyi Onderi  </t>
  </si>
  <si>
    <t xml:space="preserve">UAVIQ59SP1~441211#DEVGR18~254723590196~MPESAC2B_400222~REGINAH CHEMELI  </t>
  </si>
  <si>
    <t xml:space="preserve">UAVPM5BWO8~441211#DEVGR1~254710967844~MPESAC2B_400222~CLIFFORD SIOCHA  </t>
  </si>
  <si>
    <t xml:space="preserve">UAV5P5I319~441211#~254726796897~MPESAC2B_400222~RONALD GEKOMBE  </t>
  </si>
  <si>
    <t xml:space="preserve">UAVQV592U6~441211#200~254729501712~MPESAC2B_400222~VIOLET JUMA  </t>
  </si>
  <si>
    <t xml:space="preserve">UAV7X5A0HO~441211#OFF~254114287980~MPESAC2B_400222~LYDIA WAMAYI  </t>
  </si>
  <si>
    <t xml:space="preserve">UAV425HGAP~441211# Tithe~254703131182~MPESAC2B_400222~VINCENT ONSEMBE  </t>
  </si>
  <si>
    <t xml:space="preserve">UAV8K58DYM~441211#co~254740857585~MPESAC2B_400222~BEAVON RORI  </t>
  </si>
  <si>
    <t xml:space="preserve">UAVO05HZ5E~441211#lcb~254720585928~MPESAC2B_400222~WINFRED OKELO  </t>
  </si>
  <si>
    <t xml:space="preserve">UAV385NC3O~441211#lcb~254721419284~MPESAC2B_400222~GRACE KANYI  </t>
  </si>
  <si>
    <t xml:space="preserve">UAV7R5DNPU~441211#tith and offe~254722471485~MPESAC2B_400222~FAITH OSORO  </t>
  </si>
  <si>
    <t xml:space="preserve">UAV835CWMO~441211#OFFERING~254740916722~MPESAC2B_400222~Robson Nyagaka  </t>
  </si>
  <si>
    <t xml:space="preserve">UAVFC5J079~441211#Tithe~254706472982~MPESAC2B_400222~Sarah Irungu  </t>
  </si>
  <si>
    <t xml:space="preserve">UAVG45M9X2~441211#THANKSGIVING~254114285075~MPESAC2B_400222~samuel waithaka  </t>
  </si>
  <si>
    <t xml:space="preserve">UAV7D58UNH~441211#thankoffering~254794844967~MPESAC2B_400222~GOULDAH MBYUTA  </t>
  </si>
  <si>
    <t xml:space="preserve">UAV2Y5E5W1~441211#LCB~254706408033~MPESAC2B_400222~TOM BIRUNDU  </t>
  </si>
  <si>
    <t xml:space="preserve">UAV8N5BB91~441211#offering~254704531346~MPESAC2B_400222~NYABUTO LYDIAH  </t>
  </si>
  <si>
    <t xml:space="preserve">UAVJU57C2U~441211# TITHE~254713793916~MPESAC2B_400222~LOVIAN CHEPKEMBOI  </t>
  </si>
  <si>
    <t xml:space="preserve">UAVHW5HVTB~441211#NARRATION~254113956462~MPESAC2B_400222~Steven Ochieng  </t>
  </si>
  <si>
    <t xml:space="preserve">UAVL55BMLD~441211# offering~254718459268~MPESAC2B_400222~IRENE AGUKO  </t>
  </si>
  <si>
    <t xml:space="preserve">UAVN959V9E~441211#TITHE~254758523089~MPESAC2B_400222~elijah roy  </t>
  </si>
  <si>
    <t xml:space="preserve">UAVKM59J5Q~441211#off~254725310343~MPESAC2B_400222~NANCY MOTARI  </t>
  </si>
  <si>
    <t xml:space="preserve">UAVMT5BLMU~441211#OFFERING~254794585001~MPESAC2B_400222~valarie kwamboka  </t>
  </si>
  <si>
    <t xml:space="preserve">UAVKO5GSRP~441211# combine~254726771544~MPESAC2B_400222~MILKA MAGARA  </t>
  </si>
  <si>
    <t xml:space="preserve">UAVFA5FADA~441211#offr~254706284335~MPESAC2B_400222~OLIVER KENYAKISA  </t>
  </si>
  <si>
    <t xml:space="preserve">UAVO75BEYR~441211#TITHE~254714315168~MPESAC2B_400222~SHADRACK ODHIAMBO  </t>
  </si>
  <si>
    <t xml:space="preserve">UAVRQ51EC9~441211#offering~254740415875~MPESAC2B_400222~Juliet Ndungu  </t>
  </si>
  <si>
    <t xml:space="preserve">UAV5W5F291~441211#offerings~254797713396~MPESAC2B_400222~DAVID KIPLANGAT  </t>
  </si>
  <si>
    <t xml:space="preserve">UAV9E56VCV~441211#THITHE~254701900888~MPESAC2B_400222~FELIX ONGUBO  </t>
  </si>
  <si>
    <t xml:space="preserve">UAVES5B66Q~441211#TITHE~254794155448~MPESAC2B_400222~HELLEN MONGARE  </t>
  </si>
  <si>
    <t xml:space="preserve">UAVA65A8BK~441211#offering~254726665903~MPESAC2B_400222~DOMINIC OMBATI  </t>
  </si>
  <si>
    <t xml:space="preserve">UAVF05G6GG~441211#TITHE~254759110003~MPESAC2B_400222~MARY OKEYO  </t>
  </si>
  <si>
    <t xml:space="preserve">UAV565DMED~441211#TITHE~254768670631~MPESAC2B_400222~fidel oluoch  </t>
  </si>
  <si>
    <t xml:space="preserve">UAV6W59GTL~441211#Offering~254742276617~MPESAC2B_400222~SAMWEL KIPKEMBOI  </t>
  </si>
  <si>
    <t xml:space="preserve">UAVDG556LH~441211#LCB~254796764119~MPESAC2B_400222~peter Mauti  </t>
  </si>
  <si>
    <t xml:space="preserve">UAV615DS10~441211#CO~254704505377~MPESAC2B_400222~betty kibegwa  </t>
  </si>
  <si>
    <t xml:space="preserve">UAVBX5FJIN~441211#tithe&amp;offer~254745740094~MPESAC2B_400222~MAXWELL OTIENO  </t>
  </si>
  <si>
    <t xml:space="preserve">UAV435G6WR~441211#tithe~254724360973~MPESAC2B_400222~OMWENGA OGETO  </t>
  </si>
  <si>
    <t xml:space="preserve">UAVE15K4PR~441211#Tithe~254798572387~MPESAC2B_400222~BECKY MORAA  </t>
  </si>
  <si>
    <t xml:space="preserve">UAVP158PDU~441211#tithe~254712198425~MPESAC2B_400222~RUTH NYANGAU  </t>
  </si>
  <si>
    <t xml:space="preserve">UAVDC5C5F0~441211#tithe~254727860484~MPESAC2B_400222~LENCER GANDA  </t>
  </si>
  <si>
    <t xml:space="preserve">UAVKH5B8V0~441211#tith,offe&amp;lcb~254716098478~MPESAC2B_400222~DAMARIS NYAMBANE  </t>
  </si>
  <si>
    <t xml:space="preserve">UAVEF59XG5~441211#COMDOFFRG~254707210055~MPESAC2B_400222~LEVI KABATI  </t>
  </si>
  <si>
    <t xml:space="preserve">UAVOE5CZG8~441211# OFFERING~254797383594~MPESAC2B_400222~Peris Atuti  </t>
  </si>
  <si>
    <t xml:space="preserve">UAVF35GXK0~441211#Offering~254759205042~MPESAC2B_400222~Michael Akama  </t>
  </si>
  <si>
    <t xml:space="preserve">UAVR25AS8H~441211#tithe~254717752128~MPESAC2B_400222~SHELINE OYOO  </t>
  </si>
  <si>
    <t xml:space="preserve">UAV055A0DW~441211#LCB~254705204177~MPESAC2B_400222~JANET ACHIENG  </t>
  </si>
  <si>
    <t xml:space="preserve">UAV425HCGH~441211# offering~254769144854~MPESAC2B_400222~EPHY OMONDI  </t>
  </si>
  <si>
    <t xml:space="preserve">UAVKR5GAVR~441211#tithe~254729767077~MPESAC2B_400222~Vincent Okaru  </t>
  </si>
  <si>
    <t xml:space="preserve">UAVEV5CR1L~441211#tithe~254701379851~MPESAC2B_400222~ANDREW WAMBURA  </t>
  </si>
  <si>
    <t xml:space="preserve">UAV4G5LO99~441211#C OFF~254717597226~MPESAC2B_400222~DIVINAH NYAKEYO  </t>
  </si>
  <si>
    <t xml:space="preserve">UAV3G5FQSP~441211# loose~254726219400~MPESAC2B_400222~GILBERT OMEDO  </t>
  </si>
  <si>
    <t xml:space="preserve">UAVE85E89J~441211#offering~254115402333~MPESAC2B_400222~ANJELA ANYANGO  </t>
  </si>
  <si>
    <t xml:space="preserve">UAVP0580QK~441211#lcbcampoff~254723714872~MPESAC2B_400222~DUNCAN OUMA  </t>
  </si>
  <si>
    <t xml:space="preserve">UAV535J99G~441211#tithe~254769462679~MPESAC2B_400222~GEOFFREY OTIENO  </t>
  </si>
  <si>
    <t xml:space="preserve">UAVHD5F6ID~441211#tithe~254743847937~MPESAC2B_400222~lavender achieng  </t>
  </si>
  <si>
    <t xml:space="preserve">UAVOM5BI7J~441211# TITHE~254110139001~MPESAC2B_400222~OTIENO OTIENO  </t>
  </si>
  <si>
    <t xml:space="preserve">UAV0559YXQ~441211#tithe~254713607482~MPESAC2B_400222~Richard Achieng  </t>
  </si>
  <si>
    <t xml:space="preserve">UAVKD5BGMB~441211#TITHE~254745440971~MPESAC2B_400222~BENTER OUMA  </t>
  </si>
  <si>
    <t xml:space="preserve">UAVGU5HF32~441211#LCB~254711548871~MPESAC2B_400222~JANE NYAMONGO  </t>
  </si>
  <si>
    <t xml:space="preserve">UAV2X5C35B~441211#Tithe~254758422356~MPESAC2B_400222~lavina alela  </t>
  </si>
  <si>
    <t xml:space="preserve">UAVA458RU5~441211#tithe~254799920317~MPESAC2B_400222~BENARD MASARA  </t>
  </si>
  <si>
    <t xml:space="preserve">UAVNV5GU6B~441211#OFFERING~254794847603~MPESAC2B_400222~yunia mandere  </t>
  </si>
  <si>
    <t xml:space="preserve">UAV9G54UAV~441211#TITHE~254715627734~MPESAC2B_400222~david nyaundi  </t>
  </si>
  <si>
    <t xml:space="preserve">UAVIY5EKIH~441211#CO~254792217976~MPESAC2B_400222~Purity Nyamusi  </t>
  </si>
  <si>
    <t xml:space="preserve">UAVEE5C40Q~441211#OFFERING~254768372269~MPESAC2B_400222~Ian Kingsley  </t>
  </si>
  <si>
    <t xml:space="preserve">UAVHX59R49~441211#Tithe~254715834738~MPESAC2B_400222~ALBERT NYANTIKA  </t>
  </si>
  <si>
    <t xml:space="preserve">UAVC756Z7N~441211# Offering~254721387142~MPESAC2B_400222~CALLEN GESARE  </t>
  </si>
  <si>
    <t xml:space="preserve">UAV1359FR0~441211#DEVGROUP25~254708909885~MPESAC2B_400222~BENSON OTIENO  </t>
  </si>
  <si>
    <t xml:space="preserve">UAVEU5GOA9~441211#LCB~254713480829~MPESAC2B_400222~DANIEL SAGWE  </t>
  </si>
  <si>
    <t xml:space="preserve">UAVMK5BRJR~441211#TITHE~254725073620~MPESAC2B_400222~datches nyongesa  </t>
  </si>
  <si>
    <t xml:space="preserve">UAVQM5EFGI~441211#Lcb~254712880855~MPESAC2B_400222~EDWIN EKIRAPA  </t>
  </si>
  <si>
    <t xml:space="preserve">UAV535JC8A~441211#OFFERING~254714818886~MPESAC2B_400222~Brown Kingsley  </t>
  </si>
  <si>
    <t xml:space="preserve">UAVRR59BHG~441211#TITHE~254112475725~MPESAC2B_400222~MARTHA OROTI  </t>
  </si>
  <si>
    <t xml:space="preserve">UAV5D5BILK~441211#LCB~254721431647~MPESAC2B_400222~LENCER OKWAH  </t>
  </si>
  <si>
    <t xml:space="preserve">UAVHQ5EK7Z~441211#OFFERING~254745245720~MPESAC2B_400222~Gladys Juma  </t>
  </si>
  <si>
    <t xml:space="preserve">UAV1359FT2~441211#lNARRATION~254793854594~MPESAC2B_400222~faith nkirote  </t>
  </si>
  <si>
    <t xml:space="preserve">UAVKC5C1MM~441211#LCB~254715492288~MPESAC2B_400222~VIVIAN ACHIENG  </t>
  </si>
  <si>
    <t xml:space="preserve">UAVCM5C5GK~441211#LCB-DEV~254721672753~MPESAC2B_400222~JOHN MANGUTI  </t>
  </si>
  <si>
    <t xml:space="preserve">UAVLR553CL~441211#devgp27~254741758559~MPESAC2B_400222~Okoth francis  </t>
  </si>
  <si>
    <t xml:space="preserve">UAV9B59URL~441211#Lcb~254718323347~MPESAC2B_400222~Sylviah Nyakundi  </t>
  </si>
  <si>
    <t xml:space="preserve">UAV485LAAF~441211#TITHE~254797377870~MPESAC2B_400222~STEVE BARONGO  </t>
  </si>
  <si>
    <t xml:space="preserve">UAV0Y59PS2~441211#DevGroup17~254726281936~MPESAC2B_400222~ROBIONSON MOCHONI  </t>
  </si>
  <si>
    <t xml:space="preserve">UAVBV5DSQR~441211#comboff~254723249077~MPESAC2B_400222~JOHN MOTARI  </t>
  </si>
  <si>
    <t xml:space="preserve">UAVIX5BHNV~441211#tithe~254701796827~MPESAC2B_400222~MAUREEN NGOCHI  </t>
  </si>
  <si>
    <t xml:space="preserve">UAV7T5AXIZ~441211#Dev Grp25~254728588774~MPESAC2B_400222~JUSTINE MANYARA  </t>
  </si>
  <si>
    <t xml:space="preserve">UAVPM5C56L~441211#Devgrp23~254704355687~MPESAC2B_400222~NAOMI NJUGUNA  </t>
  </si>
  <si>
    <t xml:space="preserve">UAVA35CCOF~441211#title~254725727580~MPESAC2B_400222~OTIENO VIVIAN  </t>
  </si>
  <si>
    <t xml:space="preserve">UAVA35CCQS~441211# DEVGRP34~254725727580~MPESAC2B_400222~OTIENO VIVIAN  </t>
  </si>
  <si>
    <t xml:space="preserve">UAVOT5FQML~441211#DEVGR25~254713725978~MPESAC2B_400222~ABIGAIL MATOKE  </t>
  </si>
  <si>
    <t xml:space="preserve">UAVIY5F5XI~441211#tithe~254712384579~MPESAC2B_400222~ANN SHEM  </t>
  </si>
  <si>
    <t xml:space="preserve">UAVIO5FMSH~441211#DEVGR35~254743314464~MPESAC2B_400222~ELINAH OMWEGA  </t>
  </si>
  <si>
    <t>30-01-2026</t>
  </si>
  <si>
    <t>31-01-2026</t>
  </si>
  <si>
    <t>UATFB5HP1Z</t>
  </si>
  <si>
    <t>UATA159C5C</t>
  </si>
  <si>
    <t>UAT435BU7E</t>
  </si>
  <si>
    <t>UATK154ENT</t>
  </si>
  <si>
    <t>UAUL859A34</t>
  </si>
  <si>
    <t>UAU8C54IIO</t>
  </si>
  <si>
    <t>UAU8C54FXW</t>
  </si>
  <si>
    <t>UAU8C54JYT</t>
  </si>
  <si>
    <t>UAUCW595P6</t>
  </si>
  <si>
    <t>UAUPM57S7H</t>
  </si>
  <si>
    <t>UAUH65AIJH</t>
  </si>
  <si>
    <t>UAUKM55GIN</t>
  </si>
  <si>
    <t>UAUKW59I05</t>
  </si>
  <si>
    <t>UAUR44XIAU</t>
  </si>
  <si>
    <t>UAUMI529B1</t>
  </si>
  <si>
    <t>SYBINSE00037472292620260130</t>
  </si>
  <si>
    <t>UAUEV58Z7V</t>
  </si>
  <si>
    <t>UAUEV58TJB</t>
  </si>
  <si>
    <t>UAU6T57RNJ</t>
  </si>
  <si>
    <t>UAUEF569LD</t>
  </si>
  <si>
    <t>UAUCV53ZBB</t>
  </si>
  <si>
    <t>UAUAH561WY</t>
  </si>
  <si>
    <t>UAUOP553MM</t>
  </si>
  <si>
    <t>SYBINSE00037772468620260130</t>
  </si>
  <si>
    <t>UAU5R5BRMU</t>
  </si>
  <si>
    <t>UAU4L5873F</t>
  </si>
  <si>
    <t>UAU5A5GX6D</t>
  </si>
  <si>
    <t>UAU435CV6K</t>
  </si>
  <si>
    <t>UAUGT5FDIE</t>
  </si>
  <si>
    <t>UAUNB52G7F</t>
  </si>
  <si>
    <t>UAUIV57PQ8</t>
  </si>
  <si>
    <t>UAUNB52DM0</t>
  </si>
  <si>
    <t>UAUNB52GDQ</t>
  </si>
  <si>
    <t>UAUNB5299A</t>
  </si>
  <si>
    <t>UAUK3569TB</t>
  </si>
  <si>
    <t>UAUFB5J8YH</t>
  </si>
  <si>
    <t>UAUK356CTT</t>
  </si>
  <si>
    <t>UAU6K52DH3</t>
  </si>
  <si>
    <t>UAU0X560IM</t>
  </si>
  <si>
    <t>UAU3Q5NBUR</t>
  </si>
  <si>
    <t>UAUIY5BLV7</t>
  </si>
  <si>
    <t>UAUKO5DYEW</t>
  </si>
  <si>
    <t>UAU7G57AFP</t>
  </si>
  <si>
    <t>UAU9U56TQH</t>
  </si>
  <si>
    <t>UAU1O5FOT5</t>
  </si>
  <si>
    <t>UAU7C56XBD</t>
  </si>
  <si>
    <t>UAUF65943F</t>
  </si>
  <si>
    <t>UAU7C56YXM</t>
  </si>
  <si>
    <t>UAU1557YG8</t>
  </si>
  <si>
    <t>UAU15581IZ</t>
  </si>
  <si>
    <t>SFI40DCBA1EA1F6DABA9</t>
  </si>
  <si>
    <t>UAU9457AHW</t>
  </si>
  <si>
    <t>UAU9457F6U</t>
  </si>
  <si>
    <t>UAUNT5B2OE</t>
  </si>
  <si>
    <t>UAU5C5C28U</t>
  </si>
  <si>
    <t>UAUJB54OB7</t>
  </si>
  <si>
    <t>UAU4Q57PHZ</t>
  </si>
  <si>
    <t>UAUPJ56P00</t>
  </si>
  <si>
    <t>UAU0Y57YUX</t>
  </si>
  <si>
    <t>UAU7W5DOQP</t>
  </si>
  <si>
    <t>UAUPQ58BYS</t>
  </si>
  <si>
    <t>UAU8N5A1QB</t>
  </si>
  <si>
    <t>UAUFC5HH45</t>
  </si>
  <si>
    <t>UAUDG53T8I</t>
  </si>
  <si>
    <t>UAUKO5FG2R</t>
  </si>
  <si>
    <t>UAUIM5BQQ2</t>
  </si>
  <si>
    <t>UAU5D5A8HT</t>
  </si>
  <si>
    <t>UAUB15DFS9</t>
  </si>
  <si>
    <t>UAUMX564H9</t>
  </si>
  <si>
    <t>UAUEU5FBRA</t>
  </si>
  <si>
    <t>UAUPM5ANVU</t>
  </si>
  <si>
    <t>UAUAR57R49</t>
  </si>
  <si>
    <t>UAU5C5CUI7</t>
  </si>
  <si>
    <t>UAUAR57R4Q</t>
  </si>
  <si>
    <t>UAUF65AKNU</t>
  </si>
  <si>
    <t>UAUKO5FK2D</t>
  </si>
  <si>
    <t>UAUMA57RJ8</t>
  </si>
  <si>
    <t>UAU7Q5F528</t>
  </si>
  <si>
    <t>UAUP056QU7</t>
  </si>
  <si>
    <t>UAUE05BYFV</t>
  </si>
  <si>
    <t>UAUP056U8W</t>
  </si>
  <si>
    <t>UAV7R5CRB6</t>
  </si>
  <si>
    <t>UAVQE57WHA</t>
  </si>
  <si>
    <t>UAVJM5AKZT</t>
  </si>
  <si>
    <t>UAV5O5CL21</t>
  </si>
  <si>
    <t>UAVE95CJPI</t>
  </si>
  <si>
    <t>UAVDI5CVYP</t>
  </si>
  <si>
    <t>UAVLZ59MNQ</t>
  </si>
  <si>
    <t>UAVQ75A3EV</t>
  </si>
  <si>
    <t>UAVBQ58E3H</t>
  </si>
  <si>
    <t>UAVM957HY6</t>
  </si>
  <si>
    <t>UAV3Q5Q0PZ</t>
  </si>
  <si>
    <t>UAV8Z58X2N</t>
  </si>
  <si>
    <t>UAVE75CTPY</t>
  </si>
  <si>
    <t>UAVHQ5E0QA</t>
  </si>
  <si>
    <t>UAVPM5BHWB</t>
  </si>
  <si>
    <t>UAVGU5H5AW</t>
  </si>
  <si>
    <t>UAV7Q5FZO4</t>
  </si>
  <si>
    <t>UAV0X5924M</t>
  </si>
  <si>
    <t>UAVJ95CWMQ</t>
  </si>
  <si>
    <t>UAVK359C4R</t>
  </si>
  <si>
    <t>UAVK359DEX</t>
  </si>
  <si>
    <t>UAVGR58R7O</t>
  </si>
  <si>
    <t>UAVRM524OT</t>
  </si>
  <si>
    <t>UAVOP58EXA</t>
  </si>
  <si>
    <t>UAVDF5E0BE</t>
  </si>
  <si>
    <t>UAVIX5B1TE</t>
  </si>
  <si>
    <t>UAVEU5GFIE</t>
  </si>
  <si>
    <t>UAVQ85BSN4</t>
  </si>
  <si>
    <t>UAV025APPP</t>
  </si>
  <si>
    <t>UAVMY57RU7</t>
  </si>
  <si>
    <t>UAV025APQI</t>
  </si>
  <si>
    <t>UAVPM5BYPU</t>
  </si>
  <si>
    <t>UAVNB55KMA</t>
  </si>
  <si>
    <t>UAV3X5FEJ1</t>
  </si>
  <si>
    <t>UAV2B5GM2P</t>
  </si>
  <si>
    <t>UAV3O5O9UP</t>
  </si>
  <si>
    <t>UAV385N2NQ</t>
  </si>
  <si>
    <t>UAV435G124</t>
  </si>
  <si>
    <t>UAVPH57WCT</t>
  </si>
  <si>
    <t>UAVMZ5CWN6</t>
  </si>
  <si>
    <t>UAVM05EOZ1</t>
  </si>
  <si>
    <t>UAVPI58U2R</t>
  </si>
  <si>
    <t>UAVOP58I0Z</t>
  </si>
  <si>
    <t>UAVJZ57WLZ</t>
  </si>
  <si>
    <t>UAVKH5B5VQ</t>
  </si>
  <si>
    <t>UAV3I5K3TV</t>
  </si>
  <si>
    <t>UAV5M5DR3T</t>
  </si>
  <si>
    <t>UAVKN5I736</t>
  </si>
  <si>
    <t>UAVLJ5HZ28</t>
  </si>
  <si>
    <t>UAVBX5FERJ</t>
  </si>
  <si>
    <t>UAVHY5FTWI</t>
  </si>
  <si>
    <t>UAVDY59W46</t>
  </si>
  <si>
    <t>UAV2Z5HO9P</t>
  </si>
  <si>
    <t>UAV9G54P3V</t>
  </si>
  <si>
    <t>UAVC7571AZ</t>
  </si>
  <si>
    <t>UAV5A5K84D</t>
  </si>
  <si>
    <t>UAVDG5577H</t>
  </si>
  <si>
    <t>UAVGS5C7B9</t>
  </si>
  <si>
    <t>UAVG45M1Q7</t>
  </si>
  <si>
    <t>UAV5D5BB78</t>
  </si>
  <si>
    <t>UAVEF59S8C</t>
  </si>
  <si>
    <t>UAVQ85BR98</t>
  </si>
  <si>
    <t>UAVQJ5BYT1</t>
  </si>
  <si>
    <t>UAVAR58VWC</t>
  </si>
  <si>
    <t>UAVEQ5JR1G</t>
  </si>
  <si>
    <t>UAVAH59GS5</t>
  </si>
  <si>
    <t>UAVMI5632G</t>
  </si>
  <si>
    <t>UAVMY57UW4</t>
  </si>
  <si>
    <t>UAVN85DT2T</t>
  </si>
  <si>
    <t>UAVF55G3OB</t>
  </si>
  <si>
    <t>UAVK359F7M</t>
  </si>
  <si>
    <t>UAVA65A0U6</t>
  </si>
  <si>
    <t>UAV6K55E5V</t>
  </si>
  <si>
    <t>UAVC55BYKA</t>
  </si>
  <si>
    <t>UAVA458JQJ</t>
  </si>
  <si>
    <t>UAV3C5IAMH</t>
  </si>
  <si>
    <t>UAVPY54YGS</t>
  </si>
  <si>
    <t>UAV115ALUC</t>
  </si>
  <si>
    <t>UAV1O5I5TX</t>
  </si>
  <si>
    <t>UAVQU59CUN</t>
  </si>
  <si>
    <t>UAVAA5E79Q</t>
  </si>
  <si>
    <t>UAV3T5GR3C</t>
  </si>
  <si>
    <t>UAVII5CBJT</t>
  </si>
  <si>
    <t>UAVR25ARE6</t>
  </si>
  <si>
    <t>UAV5S5BE8A</t>
  </si>
  <si>
    <t>UAVIK5AP7T</t>
  </si>
  <si>
    <t>UAVQM5E6OJ</t>
  </si>
  <si>
    <t>UAVK359GN8</t>
  </si>
  <si>
    <t>UAVGR58ILA</t>
  </si>
  <si>
    <t>UAVGS5C4CS</t>
  </si>
  <si>
    <t>UAVR451ES5</t>
  </si>
  <si>
    <t>UAVGU5H1XC</t>
  </si>
  <si>
    <t>UAV145BEGO</t>
  </si>
  <si>
    <t>UAV2Y5E25I</t>
  </si>
  <si>
    <t>UAVKT56ODZ</t>
  </si>
  <si>
    <t>UAVLM55EW3</t>
  </si>
  <si>
    <t>UAVHB5ERDH</t>
  </si>
  <si>
    <t>UAVKX5H4DV</t>
  </si>
  <si>
    <t>UAV9R5BORD</t>
  </si>
  <si>
    <t>UAVR25AKS5</t>
  </si>
  <si>
    <t>UAVD25CKXR</t>
  </si>
  <si>
    <t>UAV3K5KUCP</t>
  </si>
  <si>
    <t>UAVJ7585ML</t>
  </si>
  <si>
    <t>UAVEA5G8DY</t>
  </si>
  <si>
    <t>UAV2K5I5V7</t>
  </si>
  <si>
    <t>UAV5W5EW2U</t>
  </si>
  <si>
    <t>UAVP854UDK</t>
  </si>
  <si>
    <t>UAVGS5C7IF</t>
  </si>
  <si>
    <t>UAV7Q5G46T</t>
  </si>
  <si>
    <t>UAV7959H0O</t>
  </si>
  <si>
    <t>UAVKM59EFP</t>
  </si>
  <si>
    <t>UAVE95D9WN</t>
  </si>
  <si>
    <t>UAVPA4ZR6Y</t>
  </si>
  <si>
    <t>UAV6T5BGOA</t>
  </si>
  <si>
    <t>UAV5259RJJ</t>
  </si>
  <si>
    <t>UAV9R5BUQ8</t>
  </si>
  <si>
    <t>UAVA15DUUN</t>
  </si>
  <si>
    <t>UAV6T5BE01</t>
  </si>
  <si>
    <t>UAVQX5E21Q</t>
  </si>
  <si>
    <t>UAVGU5H71B</t>
  </si>
  <si>
    <t>UAVOV5D2ER</t>
  </si>
  <si>
    <t>UAVPH582LO</t>
  </si>
  <si>
    <t>UAVFY55E7P</t>
  </si>
  <si>
    <t>UAV1G5E8GD</t>
  </si>
  <si>
    <t>UAVKM59DIV</t>
  </si>
  <si>
    <t>UAVO55B0UW</t>
  </si>
  <si>
    <t>UAVIK5ASKQ</t>
  </si>
  <si>
    <t>UAVO75BA44</t>
  </si>
  <si>
    <t>UAVGT5IUO6</t>
  </si>
  <si>
    <t>UAVHL58VFN</t>
  </si>
  <si>
    <t>UAVBV5DTCM</t>
  </si>
  <si>
    <t>UAVR25ASZ8</t>
  </si>
  <si>
    <t>UAVMI56IMX</t>
  </si>
  <si>
    <t>UAVQS5DFE5</t>
  </si>
  <si>
    <t>UAVFQ5BXVV</t>
  </si>
  <si>
    <t>UAVIQ59SP1</t>
  </si>
  <si>
    <t>UAVPM5BWO8</t>
  </si>
  <si>
    <t>UAV5P5I319</t>
  </si>
  <si>
    <t>UAVQV592U6</t>
  </si>
  <si>
    <t>UAV7X5A0HO</t>
  </si>
  <si>
    <t>UAV425HGAP</t>
  </si>
  <si>
    <t>UAV8K58DYM</t>
  </si>
  <si>
    <t>UAVO05HZ5E</t>
  </si>
  <si>
    <t>UAV385NC3O</t>
  </si>
  <si>
    <t>UAV7R5DNPU</t>
  </si>
  <si>
    <t>UAV835CWMO</t>
  </si>
  <si>
    <t>UAVFC5J079</t>
  </si>
  <si>
    <t>UAVG45M9X2</t>
  </si>
  <si>
    <t>UAV7D58UNH</t>
  </si>
  <si>
    <t>UAV2Y5E5W1</t>
  </si>
  <si>
    <t>UAV8N5BB91</t>
  </si>
  <si>
    <t>UAVJU57C2U</t>
  </si>
  <si>
    <t>UAVHW5HVTB</t>
  </si>
  <si>
    <t>UAVL55BMLD</t>
  </si>
  <si>
    <t>UAVN959V9E</t>
  </si>
  <si>
    <t>UAVKM59J5Q</t>
  </si>
  <si>
    <t>UAVMT5BLMU</t>
  </si>
  <si>
    <t>UAVKO5GSRP</t>
  </si>
  <si>
    <t>UAVFA5FADA</t>
  </si>
  <si>
    <t>UAVO75BEYR</t>
  </si>
  <si>
    <t>UAVRQ51EC9</t>
  </si>
  <si>
    <t>UAV5W5F291</t>
  </si>
  <si>
    <t>UAV9E56VCV</t>
  </si>
  <si>
    <t>UAVES5B66Q</t>
  </si>
  <si>
    <t>UAVA65A8BK</t>
  </si>
  <si>
    <t>UAVF05G6GG</t>
  </si>
  <si>
    <t>UAV565DMED</t>
  </si>
  <si>
    <t>UAV6W59GTL</t>
  </si>
  <si>
    <t>UAVDG556LH</t>
  </si>
  <si>
    <t>UAV615DS10</t>
  </si>
  <si>
    <t>UAVBX5FJIN</t>
  </si>
  <si>
    <t>UAV435G6WR</t>
  </si>
  <si>
    <t>UAVE15K4PR</t>
  </si>
  <si>
    <t>UAVP158PDU</t>
  </si>
  <si>
    <t>UAVDC5C5F0</t>
  </si>
  <si>
    <t>UAVKH5B8V0</t>
  </si>
  <si>
    <t>UAVEF59XG5</t>
  </si>
  <si>
    <t>UAVOE5CZG8</t>
  </si>
  <si>
    <t>UAVF35GXK0</t>
  </si>
  <si>
    <t>UAVR25AS8H</t>
  </si>
  <si>
    <t>UAV055A0DW</t>
  </si>
  <si>
    <t>UAV425HCGH</t>
  </si>
  <si>
    <t>UAVKR5GAVR</t>
  </si>
  <si>
    <t>UAVEV5CR1L</t>
  </si>
  <si>
    <t>UAV4G5LO99</t>
  </si>
  <si>
    <t>UAV3G5FQSP</t>
  </si>
  <si>
    <t>UAVE85E89J</t>
  </si>
  <si>
    <t>UAVP0580QK</t>
  </si>
  <si>
    <t>UAV535J99G</t>
  </si>
  <si>
    <t>UAVHD5F6ID</t>
  </si>
  <si>
    <t>UAVOM5BI7J</t>
  </si>
  <si>
    <t>UAV0559YXQ</t>
  </si>
  <si>
    <t>UAVKD5BGMB</t>
  </si>
  <si>
    <t>UAVGU5HF32</t>
  </si>
  <si>
    <t>UAV2X5C35B</t>
  </si>
  <si>
    <t>UAVA458RU5</t>
  </si>
  <si>
    <t>UAVNV5GU6B</t>
  </si>
  <si>
    <t>UAV9G54UAV</t>
  </si>
  <si>
    <t>UAVIY5EKIH</t>
  </si>
  <si>
    <t>UAVEE5C40Q</t>
  </si>
  <si>
    <t>UAVHX59R49</t>
  </si>
  <si>
    <t>UAVC756Z7N</t>
  </si>
  <si>
    <t>UAV1359FR0</t>
  </si>
  <si>
    <t>UAVEU5GOA9</t>
  </si>
  <si>
    <t>UAVMK5BRJR</t>
  </si>
  <si>
    <t>UAVQM5EFGI</t>
  </si>
  <si>
    <t>UAV535JC8A</t>
  </si>
  <si>
    <t>UAVRR59BHG</t>
  </si>
  <si>
    <t>UAV5D5BILK</t>
  </si>
  <si>
    <t>UAVHQ5EK7Z</t>
  </si>
  <si>
    <t>UAV1359FT2</t>
  </si>
  <si>
    <t>UAVKC5C1MM</t>
  </si>
  <si>
    <t>UAVCM5C5GK</t>
  </si>
  <si>
    <t>UAVLR553CL</t>
  </si>
  <si>
    <t>UAV9B59URL</t>
  </si>
  <si>
    <t>UAV485LAAF</t>
  </si>
  <si>
    <t>UAV0Y59PS2</t>
  </si>
  <si>
    <t>UAVBV5DSQR</t>
  </si>
  <si>
    <t>UAVIX5BHNV</t>
  </si>
  <si>
    <t>UAV7T5AXIZ</t>
  </si>
  <si>
    <t>UAVPM5C56L</t>
  </si>
  <si>
    <t>UAVA35CCOF</t>
  </si>
  <si>
    <t>UAVA35CCQS</t>
  </si>
  <si>
    <t>UAVOT5FQML</t>
  </si>
  <si>
    <t>UAVIY5F5XI</t>
  </si>
  <si>
    <t>UAVIO5FMSH</t>
  </si>
  <si>
    <t>GRP 14 NAMELESS</t>
  </si>
  <si>
    <t xml:space="preserve">WESLEY OTARA </t>
  </si>
  <si>
    <t>SIOCHA FAMILY</t>
  </si>
  <si>
    <t>COLLINS MBOYA</t>
  </si>
  <si>
    <t>OTISO MOSES</t>
  </si>
  <si>
    <t>CHERYL ORIOKI</t>
  </si>
  <si>
    <t>MAUREEN NYATICHI</t>
  </si>
  <si>
    <t>Samuel Kerauni</t>
  </si>
  <si>
    <t>Group 11</t>
  </si>
  <si>
    <t>Group 30</t>
  </si>
  <si>
    <t>Duke Nyagwoka</t>
  </si>
  <si>
    <t>Chris Momanyi</t>
  </si>
  <si>
    <t>Group 17</t>
  </si>
  <si>
    <t>Hesbon Ogoch (grp13)</t>
  </si>
  <si>
    <t>Group 25</t>
  </si>
  <si>
    <t>Siocha Family</t>
  </si>
  <si>
    <t>HORATIO OUMA</t>
  </si>
  <si>
    <t>JACKSON OUMA</t>
  </si>
  <si>
    <t>AZIEL OUMA</t>
  </si>
  <si>
    <t>GROUP 26</t>
  </si>
  <si>
    <t>JOHN MOMANYI</t>
  </si>
  <si>
    <t>DAVID OTAJA</t>
  </si>
  <si>
    <t>CHRISTINE MOMANYI</t>
  </si>
  <si>
    <t>ARON MOTURI NYARERU</t>
  </si>
  <si>
    <t>ALLAN MOTURI</t>
  </si>
  <si>
    <t xml:space="preserve">KENNEDY AKETCH </t>
  </si>
  <si>
    <t>ELDER SAMSON NYARERU</t>
  </si>
  <si>
    <t xml:space="preserve">Deaconry Weekly </t>
  </si>
  <si>
    <t>Pastor's transport</t>
  </si>
  <si>
    <t>Transport for Kyethani Team</t>
  </si>
  <si>
    <t xml:space="preserve">Speakers facilitation (AMM) </t>
  </si>
  <si>
    <t>Felix Nyongesa</t>
  </si>
  <si>
    <t xml:space="preserve">Transport for cheque signing </t>
  </si>
  <si>
    <t>Water bar Roll (157400) and 200 Dr fix @ 20000</t>
  </si>
  <si>
    <t>1Kg 5", 42 d8, 14 d10, 4 d16, 3 d20</t>
  </si>
  <si>
    <t>Timber 3x2 2000 ft (48000) gumpoles 140 (23800)</t>
  </si>
  <si>
    <t>2 rolls binding (7000) 2 d20(6500)</t>
  </si>
  <si>
    <t xml:space="preserve">UAV2G5DGYF~441211#Dev~254713026026~MPESAC2B_400222~KIPKEMOI LEONARD  </t>
  </si>
  <si>
    <t xml:space="preserve">UAVMA59PHO~441211#DevGrp3~254724576546~MPESAC2B_400222~NAOMI NGITHI  </t>
  </si>
  <si>
    <t xml:space="preserve">UAVM85C8ES~441211#devgrp34~254710183034~MPESAC2B_400222~beatrice asumwa  </t>
  </si>
  <si>
    <t xml:space="preserve">UAVAM5CG31~441211#Thithe~254717380606~MPESAC2B_400222~RUTH MOMANYI  </t>
  </si>
  <si>
    <t xml:space="preserve">UAVOL5GDQH~441211# DevGr16~254723685915~MPESAC2B_400222~EMILY OSIEMO  </t>
  </si>
  <si>
    <t xml:space="preserve">UAV475P3EZ~441211#Dev30~254708320068~MPESAC2B_400222~lilian mokaya  </t>
  </si>
  <si>
    <t xml:space="preserve">[SUBSCRIPTION CHARGES]BANK COMMISSION FOR :P75SN31012665617  </t>
  </si>
  <si>
    <t xml:space="preserve">UAVAM5DGPW~441211#devg30~254717380606~MPESAC2B_400222~RUTH MOMANYI  </t>
  </si>
  <si>
    <t xml:space="preserve">UAVF65E65G~441211# choir regist~254796820481~MPESAC2B_400222~Wyclife Kimoi  </t>
  </si>
  <si>
    <t xml:space="preserve">UB13O5R6QF~441211 #devgrp20~254790495591~MPESAC2B_400222~DOROTHY OMARE  </t>
  </si>
  <si>
    <t xml:space="preserve">UB1KH5E2JD~441211# DEVGR20~254716098478~MPESAC2B_400222~DAMARIS NYAMBANE  </t>
  </si>
  <si>
    <t xml:space="preserve">UB10X5C6B7~441211#devgrp17~254725768358~MPESAC2B_400222~ESTHER MUCHOKI  </t>
  </si>
  <si>
    <t xml:space="preserve">UB1PM5EQJB~441211#DEVGR1~254710967844~MPESAC2B_400222~CLIFFORD SIOCHA  </t>
  </si>
  <si>
    <t xml:space="preserve">UB1PM5EQJY~441211#Devgr20~254710967844~MPESAC2B_400222~CLIFFORD SIOCHA  </t>
  </si>
  <si>
    <t xml:space="preserve">UB13O5R4G7~441211#devgrp20~254790495591~MPESAC2B_400222~DOROTHY OMARE  </t>
  </si>
  <si>
    <t xml:space="preserve">UB11M5CSJ6~441211#tithe~254798692774~MPESAC2B_400222~Phylis Kefa  </t>
  </si>
  <si>
    <t xml:space="preserve">UB1385QJDF~441211#DEVGRP20~254721700718~MPESAC2B_400222~VANNICE NYANDIDRI  </t>
  </si>
  <si>
    <t xml:space="preserve">UB1H05CBNJ~441211#AWM reg~254728302634~MPESAC2B_400222~OMUSUMY OMOCHE  </t>
  </si>
  <si>
    <t xml:space="preserve">UB1C45KOET~441211#dev grp 12~254710299911~MPESAC2B_400222~PHILUS MOGERE  </t>
  </si>
  <si>
    <t xml:space="preserve">UB1MB596S5~441211# DEVGR20~254720638996~MPESAC2B_400222~MIRIAM OMARE  </t>
  </si>
  <si>
    <t xml:space="preserve">UB13O5S0GZ~441211#devgrp20~254790495591~MPESAC2B_400222~DOROTHY OMARE  </t>
  </si>
  <si>
    <t xml:space="preserve">UB10Y5DBEF~441211#DevGroup17~254726281936~MPESAC2B_400222~ROBIONSON MOCHONI  </t>
  </si>
  <si>
    <t xml:space="preserve">UB13I5O7I9~441211#Devgrp20~254725415275~MPESAC2B_400222~NANCY KEMUNTO OSORO  </t>
  </si>
  <si>
    <t xml:space="preserve">UB1B25F7T7~441211#DevGr7~254746962495~MPESAC2B_400222~WAVINYA NZIOKA  </t>
  </si>
  <si>
    <t xml:space="preserve">UB1KO5LPY9~441211#devgrp3~254743338269~MPESAC2B_400222~nancy abuya  </t>
  </si>
  <si>
    <t xml:space="preserve">UB1225HBRH~441211#devgrp3~254717768379~MPESAC2B_400222~FARIDAH KAMAU  </t>
  </si>
  <si>
    <t xml:space="preserve">UB1P05CJYG~441211#DevGr3~254723714872~MPESAC2B_400222~DUNCAN OUMA  </t>
  </si>
  <si>
    <t xml:space="preserve">UB1H85LB23~441211#DEVGR6~254713837625~MPESAC2B_400222~ANGELINE MGHANGA  </t>
  </si>
  <si>
    <t xml:space="preserve">UB1KW5J1VR~441211#DevGr6~254705014561~MPESAC2B_400222~NYABUTO FANISH  </t>
  </si>
  <si>
    <t xml:space="preserve">UB18N5H58W~441211#DevGr6~254704531346~MPESAC2B_400222~NYABUTO LYDIAH  </t>
  </si>
  <si>
    <t xml:space="preserve">UB1CW5IYNN~441211#DevGrp6~254716804186~MPESAC2B_400222~ALAN OTIENO  </t>
  </si>
  <si>
    <t xml:space="preserve">UB1Q75GLEF~441211#DEVGRP38~254723585391~MPESAC2B_400222~DAVID OTAJA  </t>
  </si>
  <si>
    <t xml:space="preserve">UB1M05KOTG~441211#DevGrp20~254725445620~MPESAC2B_400222~JOB NYABUTO  </t>
  </si>
  <si>
    <t xml:space="preserve">UB1FY5B7YO~441211#DEVGRP26~254703759530~MPESAC2B_400222~BRENDA AUMA  </t>
  </si>
  <si>
    <t xml:space="preserve">UB2K15F9GZ~441211#devgr17~254711577695~MPESAC2B_400222~LABAN MACHOGU  </t>
  </si>
  <si>
    <t xml:space="preserve">UB2KW5JNT2~441211#DevGr6~254705014561~MPESAC2B_400222~NYABUTO FANISH  </t>
  </si>
  <si>
    <t xml:space="preserve">CHQ No.000376  </t>
  </si>
  <si>
    <t xml:space="preserve">UB20X5FJ8O~441211#devgrp17~254725768358~MPESAC2B_400222~ESTHER MUCHOKI  </t>
  </si>
  <si>
    <t xml:space="preserve">CHQ No.000375  </t>
  </si>
  <si>
    <t xml:space="preserve">UB2PM5ICHU~441211#DEVGR1~254710967844~MPESAC2B_400222~CLIFFORD SIOCHA  </t>
  </si>
  <si>
    <t xml:space="preserve">UB2PM5ICNN~441211#Devgr30~254710967844~MPESAC2B_400222~CLIFFORD SIOCHA  </t>
  </si>
  <si>
    <t xml:space="preserve">UB2PM5IE59~441211#DevGR39~254710967844~MPESAC2B_400222~CLIFFORD SIOCHA  </t>
  </si>
  <si>
    <t xml:space="preserve">UB2KH5HO2D~441211# DEVGR20~254716098478~MPESAC2B_400222~DAMARIS NYAMBANE  </t>
  </si>
  <si>
    <t xml:space="preserve">UB2705HN1W~441211# Tithe~254769917415~MPESAC2B_400222~maylene atuti  </t>
  </si>
  <si>
    <t xml:space="preserve">UB2025HF97~441211#DevGrp20~254721406814~MPESAC2B_400222~VINCENT OTARA  </t>
  </si>
  <si>
    <t xml:space="preserve">UB2M85H9LH~441211#devgrp34~254710183034~MPESAC2B_400222~beatrice asumwa  </t>
  </si>
  <si>
    <t xml:space="preserve">UB2PM5IHL8~441211#DEVGR1~254710967844~MPESAC2B_400222~CLIFFORD SIOCHA  </t>
  </si>
  <si>
    <t xml:space="preserve">UB2MH5I7MW~441211#Awmreg~254726842629~MPESAC2B_400222~HILDERGARD MORAA KAMANDA  </t>
  </si>
  <si>
    <t xml:space="preserve">UB23O5UYH6~441211#devgrp20~254790495591~MPESAC2B_400222~DOROTHY OMARE  </t>
  </si>
  <si>
    <t xml:space="preserve">UB2775KJDZ~441211#Devgrp 36~254701579235~MPESAC2B_400222~MARWA KERARIO  </t>
  </si>
  <si>
    <t xml:space="preserve">UB2Q85IDWD~441211#DevGr6~254724262615~MPESAC2B_400222~EZRA MOGIRE  </t>
  </si>
  <si>
    <t xml:space="preserve">UB2PQ5G44G~441211#Devgrp6~254708592682~MPESAC2B_400222~MAUREEN NYAMAMBA  </t>
  </si>
  <si>
    <t xml:space="preserve">UB2225IYSO~441211#grp3~254717768379~MPESAC2B_400222~FARIDAH KAMAU  </t>
  </si>
  <si>
    <t xml:space="preserve">UB28N5HZLJ~441211#DevGr6~254704531346~MPESAC2B_400222~NYABUTO LYDIAH  </t>
  </si>
  <si>
    <t xml:space="preserve">UB28N5I3YC~441211#DevGr6~254704531346~MPESAC2B_400222~NYABUTO LYDIAH  </t>
  </si>
  <si>
    <t xml:space="preserve">UB2PM5IOVF~441211#DevGR40~254710967844~MPESAC2B_400222~CLIFFORD SIOCHA  </t>
  </si>
  <si>
    <t xml:space="preserve">UB2PQ5GCFW~441211#Devgrp40~254708592682~MPESAC2B_400222~MAUREEN NYAMAMBA  </t>
  </si>
  <si>
    <t xml:space="preserve">UB21A5C8Q8~441211#DevGr6~254792833810~MPESAC2B_400222~Irene gitundu  </t>
  </si>
  <si>
    <t xml:space="preserve">UB2PM5IS20~441211#DevGR40~254710967844~MPESAC2B_400222~CLIFFORD SIOCHA  </t>
  </si>
  <si>
    <t xml:space="preserve">UB2K75JDOC~441211#PFDEV40~254722697602~MPESAC2B_400222~ALICE OKOTH  </t>
  </si>
  <si>
    <t xml:space="preserve">UB2NP5L1E4~441211#DevGP5~254704147219~MPESAC2B_400222~OROTO CLINTON  </t>
  </si>
  <si>
    <t xml:space="preserve">UB2NP5L8CD~441211#DevGP5~254704147219~MPESAC2B_400222~OROTO CLINTON  </t>
  </si>
  <si>
    <t xml:space="preserve">UB2KM5G7WO~441211#DEVGR2~254714454473~MPESAC2B_400222~TIMOTHY OUKO OMARE  </t>
  </si>
  <si>
    <t xml:space="preserve">UB2785J5LP~441211#DevGp41~254724986639~MPESAC2B_400222~GLADYS OTIENO  </t>
  </si>
  <si>
    <t xml:space="preserve">UB2K75JBA2~441211#ADVGRP41~254722697602~MPESAC2B_400222~ALICE OKOTH  </t>
  </si>
  <si>
    <t xml:space="preserve">UB23O5VCLW~441211#devgrp20~254790495591~MPESAC2B_400222~DOROTHY OMARE  </t>
  </si>
  <si>
    <t xml:space="preserve">UB2JC5KWVT~441211#DevGr6~254704044313~MPESAC2B_400222~Daniel Oswera  </t>
  </si>
  <si>
    <t xml:space="preserve">UB2CW5KJB1~441211#DevGrp6~254716804186~MPESAC2B_400222~ALAN OTIENO  </t>
  </si>
  <si>
    <t xml:space="preserve">UB26T5IF26~441211#Devgroup23~254726636081~MPESAC2B_400222~COLVIN MOKAYA  </t>
  </si>
  <si>
    <t xml:space="preserve">UB2LJ5PDKH~441211#~254715557874~MPESAC2B_400222~CHERYL OTIENO  </t>
  </si>
  <si>
    <t xml:space="preserve">UB2QS5KMWV~441211#DEVGRP23~254724018066~MPESAC2B_400222~RAYMOND OTIENO  </t>
  </si>
  <si>
    <t xml:space="preserve">UB2KM5GRPW~441211#DEVGR2~254714454473~MPESAC2B_400222~TIMOTHY OUKO OMARE  </t>
  </si>
  <si>
    <t xml:space="preserve">UB2365SQHX~441211#Devgrp40~254720089809~MPESAC2B_400222~DELIEYS MASESE  </t>
  </si>
  <si>
    <t xml:space="preserve">UB2AH5H1M6~441211#tithe~254707965257~MPESAC2B_400222~JENIFFER JAMES  </t>
  </si>
  <si>
    <t xml:space="preserve">UB2BQ5GH8T~441211# DevGr7~254799919471~MPESAC2B_400222~ADIKA OJWANG  </t>
  </si>
  <si>
    <t xml:space="preserve">UB2865D506~441211#DevGR6~254701056685~MPESAC2B_400222~ANNE BIKERI  </t>
  </si>
  <si>
    <t xml:space="preserve">UB2KM5H3WY~441211#grp40~254725310343~MPESAC2B_400222~NANCY MOTARI  </t>
  </si>
  <si>
    <t xml:space="preserve">UB2GU5P39K~441211#DEVGRP2~254711548871~MPESAC2B_400222~JANE NYAMONGO  </t>
  </si>
  <si>
    <t xml:space="preserve">UB2385V6O1~441211#devgrp40~254721419284~MPESAC2B_400222~GRACE KANYI  </t>
  </si>
  <si>
    <t xml:space="preserve">UB2385V5GQ~441211#devgrp41~254721419284~MPESAC2B_400222~GRACE KANYI  </t>
  </si>
  <si>
    <t xml:space="preserve">UB2M55JZAF~441211#DEVGR2~254117604868~MPESAC2B_400222~ELIZABETH NYAKUNDI  </t>
  </si>
  <si>
    <t xml:space="preserve">UB2385VCPH~441211#devgrp19~254721419284~MPESAC2B_400222~GRACE KANYI  </t>
  </si>
  <si>
    <t xml:space="preserve">UB2OP5GA36~441211# DEVGR7~254726561839~MPESAC2B_400222~CLEOPAS OMETE  </t>
  </si>
  <si>
    <t xml:space="preserve">UB2K75KFCH~441211#DEVGRP7~254722697602~MPESAC2B_400222~ALICE OKOTH  </t>
  </si>
  <si>
    <t xml:space="preserve">UB2B65M6IY~441211#DEVGRP12~254704758644~MPESAC2B_400222~DAISY OMOLLO  </t>
  </si>
  <si>
    <t xml:space="preserve">UB2BH5J1DU~441211#DEVGRP6~254702928949~MPESAC2B_400222~BIKERI DENNIS  </t>
  </si>
  <si>
    <t xml:space="preserve">UB2NT5LAMF~441211#DEVGRP12~254792034984~MPESAC2B_400222~LINET MAGETO  </t>
  </si>
  <si>
    <t xml:space="preserve">UB22Y5MHCG~441211#DEVGRP7~254706408033~MPESAC2B_400222~TOM BIRUNDU  </t>
  </si>
  <si>
    <t xml:space="preserve">UB2285R34S~441211#DevGrp7~254728594657~MPESAC2B_400222~GLORIAH MICHIRA  </t>
  </si>
  <si>
    <t xml:space="preserve">UB2AA5MU07~441211# DEVGRP7~254710191200~MPESAC2B_400222~BEAVON OSUMO  </t>
  </si>
  <si>
    <t xml:space="preserve">UB2CB5KB6T~441211#devgrp13~254720026043~MPESAC2B_400222~ELEN KIMANI  </t>
  </si>
  <si>
    <t xml:space="preserve">UB2AH5IKA0~441211#devgrp7~254707965257~MPESAC2B_400222~JENIFFER JAMES  </t>
  </si>
  <si>
    <t xml:space="preserve">UB25F5Q0TR~441211#DevGr30~254717311811~MPESAC2B_400222~KEVIN KAKA  </t>
  </si>
  <si>
    <t xml:space="preserve">UB27C5IKEW~441211#devgr36~254707030845~MPESAC2B_400222~EZINAH NYANGARESI  </t>
  </si>
  <si>
    <t xml:space="preserve">UB2385WGSI~441211#DEVGRP20~254721700718~MPESAC2B_400222~VANNICE NYANDIDRI  </t>
  </si>
  <si>
    <t xml:space="preserve">UB2MR5LA4A~441211#Dev GR30~254706858931~MPESAC2B_400222~ESTHER MAKORI  </t>
  </si>
  <si>
    <t xml:space="preserve">UB2E95MAB3~441211#DEVGRP38~254711559935~MPESAC2B_400222~MILLICENT ATIENO  </t>
  </si>
  <si>
    <t xml:space="preserve">UB2R25JPDH~441211#DEVGR1~254724282270~MPESAC2B_400222~FREDRICK NYATEMU  </t>
  </si>
  <si>
    <t xml:space="preserve">UB25S5KH3D~441211#devgr40~254703228506~MPESAC2B_400222~Nancy obare  </t>
  </si>
  <si>
    <t xml:space="preserve">UB2P05GNTM~441211#DevGr3~254723714872~MPESAC2B_400222~DUNCAN OUMA  </t>
  </si>
  <si>
    <t xml:space="preserve">UB2E95MBVZ~441211#DEVGRP38~254711559935~MPESAC2B_400222~MILLICENT ATIENO  </t>
  </si>
  <si>
    <t xml:space="preserve">UB28N5KKRL~441211#DevGr6~254704531346~MPESAC2B_400222~NYABUTO LYDIAH  </t>
  </si>
  <si>
    <t xml:space="preserve">UB20Y5IUDK~441211#DevGrp20~254725787637~MPESAC2B_400222~ERASTINE MOMANYI  </t>
  </si>
  <si>
    <t xml:space="preserve">UB2QV5I8CC~441211#DEVGR1~254729993242~MPESAC2B_400222~GEOFFREY OMWOYO  </t>
  </si>
  <si>
    <t xml:space="preserve">UB2M05OCZQ~441211#DEVGRP20~254725445620~MPESAC2B_400222~JOB NYABUTO  </t>
  </si>
  <si>
    <t xml:space="preserve">UB3E95MNYR~441211#DEVGRP38~254711559935~MPESAC2B_400222~MILLICENT ATIENO  </t>
  </si>
  <si>
    <t xml:space="preserve">UB3M35DRS6~441211#dev6~254717641720~MPESAC2B_400222~AGNES NYAUMA  </t>
  </si>
  <si>
    <t xml:space="preserve">UB3K75M322~441211#DEVGRP40~254722697602~MPESAC2B_400222~ALICE OKOTH  </t>
  </si>
  <si>
    <t xml:space="preserve">UB3GR5I31R~441211#devgrp1~254711768682~MPESAC2B_400222~ONDARA MARGRET  </t>
  </si>
  <si>
    <t xml:space="preserve">UB33O5Y0KZ~441211#devgrp20~254790495591~MPESAC2B_400222~DOROTHY OMARE  </t>
  </si>
  <si>
    <t xml:space="preserve">UB33I5TYVP~441211#devgrp20~254725415275~MPESAC2B_400222~NANCY KEMUNTO OSORO  </t>
  </si>
  <si>
    <t xml:space="preserve">UB3PM5LMHI~441211#DEVGR1~254710967844~MPESAC2B_400222~CLIFFORD SIOCHA  </t>
  </si>
  <si>
    <t xml:space="preserve">CHQ No.000380  </t>
  </si>
  <si>
    <t xml:space="preserve">CHQ No.000378  </t>
  </si>
  <si>
    <t xml:space="preserve">UB3QX5O2W9~441211#devgr29~254727900144~MPESAC2B_400222~RISPA OENGA  </t>
  </si>
  <si>
    <t xml:space="preserve">UB3PM5LWBJ~441211#DevGR26~254710967844~MPESAC2B_400222~CLIFFORD SIOCHA  </t>
  </si>
  <si>
    <t xml:space="preserve">UB39K5IQB3~441211#DEVGR29~254725161791~MPESAC2B_400222~JANET MWALUTA  </t>
  </si>
  <si>
    <t xml:space="preserve">UB3BA5LAAL~441211#devgr22~254722327397~MPESAC2B_400222~edwin odhiambo  </t>
  </si>
  <si>
    <t xml:space="preserve">UB3285SVAD~441211#Devvrp34~254721898381~MPESAC2B_400222~GILBERT IMO  </t>
  </si>
  <si>
    <t xml:space="preserve">UB3R25KVH2~441211#DEVGR29~254794829696~MPESAC2B_400222~JEVAN OTIENO  </t>
  </si>
  <si>
    <t xml:space="preserve">UB3KB5H9L3~441211#DEVGR22~254114583435~MPESAC2B_400222~WESLEY MATOKE  </t>
  </si>
  <si>
    <t xml:space="preserve">UB3F35RECH~441211#DEVGRP39~254759205042~MPESAC2B_400222~Michael Akama  </t>
  </si>
  <si>
    <t xml:space="preserve">UB3KH5LQT9~441211# DEVGR20~254716098478~MPESAC2B_400222~DAMARIS NYAMBANE  </t>
  </si>
  <si>
    <t xml:space="preserve">UB3AX5P7D3~441211# DEVGRP36~254713322053~MPESAC2B_400222~ERICK OGUCHA  </t>
  </si>
  <si>
    <t xml:space="preserve">UB3KH5M2QR~441211#DEVGR20~254716098478~MPESAC2B_400222~DAMARIS NYAMBANE  </t>
  </si>
  <si>
    <t xml:space="preserve">UB3025LN3L~441211#devgrp20~254721406814~MPESAC2B_400222~VINCENT OTARA  </t>
  </si>
  <si>
    <t xml:space="preserve">UB3J95NTLY~441211#DEVGRP40~254723565952~MPESAC2B_400222~JOB OMETE  </t>
  </si>
  <si>
    <t xml:space="preserve">UB3MB5GFJM~441211# DEVGR20~254720638996~MPESAC2B_400222~MIRIAM OMARE  </t>
  </si>
  <si>
    <t xml:space="preserve">UB3KM5K21R~441211#DEVGR2~254714454473~MPESAC2B_400222~TIMOTHY OUKO OMARE  </t>
  </si>
  <si>
    <t xml:space="preserve">UB3OJ5JAGU~441211#DEV~254712604328~MPESAC2B_400222~BANGE MIRIAM  </t>
  </si>
  <si>
    <t xml:space="preserve">UB3IY5PQJJ~441211#group 20~254712384579~MPESAC2B_400222~ANN SHEM  </t>
  </si>
  <si>
    <t xml:space="preserve">UB3N85OY3V~441211#DEVGR39~254792117674~MPESAC2B_400222~ROXANNE ACHIENG  </t>
  </si>
  <si>
    <t xml:space="preserve">UB3CW5OC70~441211#DevGrp6~254716804186~MPESAC2B_400222~ALAN OTIENO  </t>
  </si>
  <si>
    <t xml:space="preserve">UB30Y5KYOJ~441211#DevGrp20~254725787637~MPESAC2B_400222~ERASTINE MOMANYI  </t>
  </si>
  <si>
    <t xml:space="preserve">UB3385YMOL~441211#devgrp19~254721419284~MPESAC2B_400222~GRACE KANYI  </t>
  </si>
  <si>
    <t xml:space="preserve">UB36Y5KKQC~441211# Devgrp41~254702638111~MPESAC2B_400222~JESCA OCHIENG  </t>
  </si>
  <si>
    <t xml:space="preserve">UB3G05NJXB~441211#DEVGR6~254704160376~MPESAC2B_400222~BARON OGENGA  </t>
  </si>
  <si>
    <t xml:space="preserve">UB3G05NH74~441211#DEVGR6~254715327097~MPESAC2B_400222~HILLARY OCHIENG  </t>
  </si>
  <si>
    <t xml:space="preserve">UB3DI5OZIT~441211# DEV GRP 13~254722756719~MPESAC2B_400222~CATHERINE MOSERO OMWE NO </t>
  </si>
  <si>
    <t xml:space="preserve">UB32I5Q4O1~441211#DEVGROUP23~254727292832~MPESAC2B_400222~AQUINUS SHIKUKU  </t>
  </si>
  <si>
    <t xml:space="preserve">UB37G5M2LC~441211#devgrp40~254725050323~MPESAC2B_400222~DOLYPHINE MORURI  </t>
  </si>
  <si>
    <t xml:space="preserve">UB30Y5LXPS~441211#DevGroup17~254726281936~MPESAC2B_400222~ROBIONSON MOCHONI  </t>
  </si>
  <si>
    <t xml:space="preserve">UB3BA5NIAF~441211#devgrp40~254722327397~MPESAC2B_400222~edwin odhiambo  </t>
  </si>
  <si>
    <t xml:space="preserve">UB3AH5M6AX~441211#devgrp41~254707965257~MPESAC2B_400222~JENIFFER JAMES  </t>
  </si>
  <si>
    <t xml:space="preserve">UB3735U4W2~441211#DevGrp6~254723457649~MPESAC2B_400222~VENDER OSUGO  </t>
  </si>
  <si>
    <t xml:space="preserve">UB3L15SZX4~441211#~254792119868~MPESAC2B_400222~SILAS MANYASA  </t>
  </si>
  <si>
    <t xml:space="preserve">UB3G05OOFS~441211#Devgrp38~254708802636~MPESAC2B_400222~Sharon Tindi  </t>
  </si>
  <si>
    <t xml:space="preserve">UB3PQ5M2LM~441211#Devgrp41~254708592682~MPESAC2B_400222~MAUREEN NYAMAMBA  </t>
  </si>
  <si>
    <t xml:space="preserve">UB3P85H54O~441211#DEVGR13~254792861131~MPESAC2B_400222~MYRA WANDOLLAH  </t>
  </si>
  <si>
    <t xml:space="preserve">UB3785P3QD~441211#DevGrp40~254724986639~MPESAC2B_400222~GLADYS OTIENO  </t>
  </si>
  <si>
    <t xml:space="preserve">UB3KW5Q4M5~441211#DevGrp41~254705014561~MPESAC2B_400222~NYABUTO FANISH  </t>
  </si>
  <si>
    <t xml:space="preserve">UB3P05K9D6~441211#DevGr3~254723714872~MPESAC2B_400222~DUNCAN OUMA  </t>
  </si>
  <si>
    <t xml:space="preserve">UB3P05K823~441211#Devgr41~254723714872~MPESAC2B_400222~DUNCAN OUMA  </t>
  </si>
  <si>
    <t xml:space="preserve">UB34A620BR~441211#DevGrp17~254711747621~MPESAC2B_400222~ONGARA ELIAS ODHIAMBO  </t>
  </si>
  <si>
    <t xml:space="preserve">UB3G05OYB2~441211#devgrp38~254708802636~MPESAC2B_400222~Sharon Tindi  </t>
  </si>
  <si>
    <t xml:space="preserve">UB40X5LUSI~441211#devgrp17~254725768358~MPESAC2B_400222~ESTHER MUCHOKI  </t>
  </si>
  <si>
    <t xml:space="preserve">UB4225P8C7~441211#devgrp3~254717768379~MPESAC2B_400222~FARIDAH KAMAU  </t>
  </si>
  <si>
    <t xml:space="preserve">UB4L55OA2C~441211#DEVGRP36*~254706898391~MPESAC2B_400222~Nyabuto Dorothy  </t>
  </si>
  <si>
    <t xml:space="preserve">UB4GR5LOUK~441211#devgrp41~254711768682~MPESAC2B_400222~ONDARA MARGRET  </t>
  </si>
  <si>
    <t xml:space="preserve">UB40Y5MJMF~441211#DevGroup17~254726281936~MPESAC2B_400222~ROBIONSON MOCHONI  </t>
  </si>
  <si>
    <t xml:space="preserve">UB4RY6RR88~441211#devgrp17~~MPESAC2B_400222~GUARANTY TRUST BANK (KENYA)LIMITED  </t>
  </si>
  <si>
    <t xml:space="preserve">UB43860S4P~441211#DEVGRP20~254721700718~MPESAC2B_400222~VANNICE NYANDIDRI  </t>
  </si>
  <si>
    <t xml:space="preserve">UB45F5U2SC~441211#DEVGR13~254725626507~MPESAC2B_400222~SUSAN KIMANI  </t>
  </si>
  <si>
    <t xml:space="preserve">UB4PM5P6HS~441211#DEVGR1~254710967844~MPESAC2B_400222~CLIFFORD SIOCHA  </t>
  </si>
  <si>
    <t xml:space="preserve">UB4C75JZE9~441211# DevGrp 31~254721387142~MPESAC2B_400222~CALLEN GESARE  </t>
  </si>
  <si>
    <t xml:space="preserve">UB42Q5OO7S~441211#DEVGR31~254790301470~MPESAC2B_400222~KEVIN OGEGA  </t>
  </si>
  <si>
    <t xml:space="preserve">UB4DI5QT8H~441211# DEV GRP 13~254722756719~MPESAC2B_400222~CATHERINE MOSERO OMWE NO </t>
  </si>
  <si>
    <t xml:space="preserve">UB4EI5N8I3~441211# DEVGR1~254710323254~MPESAC2B_400222~LUCY ODHIAMBO  </t>
  </si>
  <si>
    <t xml:space="preserve">UB4L15TQ0Z~441211#DevGrp2~254792119868~MPESAC2B_400222~SILAS MANYASA  </t>
  </si>
  <si>
    <t xml:space="preserve">UB4MR5PT65~441211# DEVGR30~254706858931~MPESAC2B_400222~ESTHER MAKORI  </t>
  </si>
  <si>
    <t xml:space="preserve">UB4CB5P3N4~441211#Dvgrp13~254720026043~MPESAC2B_400222~ELEN KIMANI  </t>
  </si>
  <si>
    <t xml:space="preserve">UB47D5M39L~441211#devgrp17~254723498258~MPESAC2B_400222~JANET NYANDIRI  </t>
  </si>
  <si>
    <t xml:space="preserve">UB4I35KO0V~441211#DEVGR1~254714897103~MPESAC2B_400222~JAEL ONGERI  </t>
  </si>
  <si>
    <t xml:space="preserve">UB4DI5R2EV~441211# AWM REG~254722756719~MPESAC2B_400222~CATHERINE MOSERO OMWENO  </t>
  </si>
  <si>
    <t xml:space="preserve">UB43O621RK~441211#devgrp20~254790495591~MPESAC2B_400222~DOROTHY OMARE  </t>
  </si>
  <si>
    <t xml:space="preserve">UB4PM5PGJ7~441211#DevGR40~254710967844~MPESAC2B_400222~CLIFFORD SIOCHA  </t>
  </si>
  <si>
    <t xml:space="preserve">UB4PM5PJ0Q~441211#DevGr41~254710967844~MPESAC2B_400222~CLIFFORD SIOCHA  </t>
  </si>
  <si>
    <t xml:space="preserve">UB44E5YXSV~441211#Devgrp40~254727899932~MPESAC2B_400222~IRENE JEREMIAH  </t>
  </si>
  <si>
    <t xml:space="preserve">UB4ME5OAR1~441211 #DEVGRP2~254728249438~MPESAC2B_400222~DERRICK MLAMBA  </t>
  </si>
  <si>
    <t xml:space="preserve">UB4785Q5OG~441211#DevGp41~254724986639~MPESAC2B_400222~GLADYS OTIENO  </t>
  </si>
  <si>
    <t xml:space="preserve">UB4285WB67~441211#DevGrp41~254728594657~MPESAC2B_400222~GLORIAH MICHIRA  </t>
  </si>
  <si>
    <t xml:space="preserve">UB4K75Q5S8~441211#DEVGRP40~254722697602~MPESAC2B_400222~ALICE OKOTH  </t>
  </si>
  <si>
    <t xml:space="preserve">UB42Q5P3GO~441211#DEVEGROUP2~254798047032~MPESAC2B_400222~Mitchelle Anyango  </t>
  </si>
  <si>
    <t xml:space="preserve">UB4285W88K~441211#DevGrp40~254728594657~MPESAC2B_400222~GLORIAH MICHIRA  </t>
  </si>
  <si>
    <t xml:space="preserve">UB4KH5OY6S~441211#DEVGR20~254716098478~MPESAC2B_400222~DAMARIS NYAMBANE  </t>
  </si>
  <si>
    <t xml:space="preserve">UB4J95QRGE~441211#DEVGRP41~254723565952~MPESAC2B_400222~JOB OMETE  </t>
  </si>
  <si>
    <t xml:space="preserve">UB4UI6B27W~441211#Dev Grp41~254704861339~MPESAC2B_400222~HELLEN ACHIENG ADHANJA  </t>
  </si>
  <si>
    <t xml:space="preserve">UB4KM5N3VP~441211#DEVGR41~254714454473~MPESAC2B_400222~TIMOTHY OUKO OMARE  </t>
  </si>
  <si>
    <t xml:space="preserve">UB4EH5PHN6~441211#Tithe~254799604985~MPESAC2B_400222~DAVIS MIRONGA  </t>
  </si>
  <si>
    <t xml:space="preserve">UB43861CNP~441211#devgrp40~254721700718~MPESAC2B_400222~VANNICE NYANDIDRI  </t>
  </si>
  <si>
    <t xml:space="preserve">UB4KW5R9PD~441211#DevGrp6~254705014561~MPESAC2B_400222~NYABUTO FANISH  </t>
  </si>
  <si>
    <t xml:space="preserve">UB4KW5RB7O~441211#DevGrp41~254705014561~MPESAC2B_400222~NYABUTO FANISH  </t>
  </si>
  <si>
    <t xml:space="preserve">UB4F45QAY6~441211#pfgrp40~254712223793~MPESAC2B_400222~DORICE CHISIKA  </t>
  </si>
  <si>
    <t xml:space="preserve">UB4AL5NSFD~441211#DEVGR7~254724080690~MPESAC2B_400222~job ombati  </t>
  </si>
  <si>
    <t xml:space="preserve">UB4F45Q8B1~441211#Dvpgrp40~254712223793~MPESAC2B_400222~DORICE CHISIKA  </t>
  </si>
  <si>
    <t xml:space="preserve">UB48N5P2NV~441211#DevGr41~254704531346~MPESAC2B_400222~NYABUTO LYDIAH  </t>
  </si>
  <si>
    <t xml:space="preserve">UB48N5P55Z~441211#DevGr40~254704531346~MPESAC2B_400222~NYABUTO LYDIAH  </t>
  </si>
  <si>
    <t xml:space="preserve">UB48N5P7WY~441211#DevGr6~254704531346~MPESAC2B_400222~NYABUTO LYDIAH  </t>
  </si>
  <si>
    <t xml:space="preserve">UB41M5NAVK~441211#DEVGR30~254707953174~MPESAC2B_400222~JULIET OWINY  </t>
  </si>
  <si>
    <t xml:space="preserve">UB4PQ5NCMA~441211#Devgrp6~254708592682~MPESAC2B_400222~MAUREEN NYAMAMBA  </t>
  </si>
  <si>
    <t xml:space="preserve">UB4KW5R9ZI~441211#DevGr6~254705014561~MPESAC2B_400222~NYABUTO FANISH  </t>
  </si>
  <si>
    <t xml:space="preserve">UB4F45QC7C~441211#devadvgrp41~254712223793~MPESAC2B_400222~DORICE CHISIKA  </t>
  </si>
  <si>
    <t xml:space="preserve">UB4NP5S6FA~441211#DevGrp41~254704147219~MPESAC2B_400222~OROTO CLINTON  </t>
  </si>
  <si>
    <t xml:space="preserve">UB4R45EZGU~441211#dev6~254715407724~MPESAC2B_400222~EVERLINE ARIKA  </t>
  </si>
  <si>
    <t xml:space="preserve">UB4785Q6IV~441211#DevGp23~254724986639~MPESAC2B_400222~GLADYS OTIENO  </t>
  </si>
  <si>
    <t xml:space="preserve">UB46T5P89D~441211#Devgroup23~254726636081~MPESAC2B_400222~COLVIN MOKAYA  </t>
  </si>
  <si>
    <t xml:space="preserve">UB4NB5J0QZ~441211#Pfgrp40~254727766722~MPESAC2B_400222~SAMSON NYARERU  </t>
  </si>
  <si>
    <t xml:space="preserve">UB46T5P9WD~441211#Devgroup41~254726636081~MPESAC2B_400222~COLVIN MOKAYA  </t>
  </si>
  <si>
    <t xml:space="preserve">UB4N85RFC8~441211#devgrp23~254719586392~MPESAC2B_400222~VALERIA OSORO  </t>
  </si>
  <si>
    <t xml:space="preserve">UB4A35PTZ5~441211# DEVGRP41~254725727580~MPESAC2B_400222~OTIENO VIVIAN  </t>
  </si>
  <si>
    <t xml:space="preserve">UB4OP5M8FK~441211# DEVGR7~254726561839~MPESAC2B_400222~CLEOPAS OMETE  </t>
  </si>
  <si>
    <t xml:space="preserve">UB4IX5P5UE~441211#Devgrp41~254701796827~MPESAC2B_400222~MAUREEN NGOCHI  </t>
  </si>
  <si>
    <t xml:space="preserve">UB47T5OF9A~441211#devtGrp41~254723492692~MPESAC2B_400222~SAMUEL ABAYA  </t>
  </si>
  <si>
    <t xml:space="preserve">UB4CB5PHZI~441211# tithe~254720026043~MPESAC2B_400222~ELEN KIMANI  </t>
  </si>
  <si>
    <t xml:space="preserve">UB4DC5PUDB~441211#Devgrp 40~254796398604~MPESAC2B_400222~DONA ODERO  </t>
  </si>
  <si>
    <t xml:space="preserve">UB47T5OAV5~441211#Dev Grp 40~254723492692~MPESAC2B_400222~SAMUEL ABAYA  </t>
  </si>
  <si>
    <t xml:space="preserve">UB4NE5O0IG~441211#AWMreg~254721297826~MPESAC2B_400222~PHERAH OUMA  </t>
  </si>
  <si>
    <t xml:space="preserve">UB4225Q7UE~441211#devgrp41~254717768379~MPESAC2B_400222~FARIDAH KAMAU  </t>
  </si>
  <si>
    <t xml:space="preserve">UB4025OUG8~441211#devgrp20~254721406814~MPESAC2B_400222~VINCENT OTARA  </t>
  </si>
  <si>
    <t xml:space="preserve">UB41X5SG6T~441211#devgr36~254715758626~MPESAC2B_400222~MILLICENT ODERA  </t>
  </si>
  <si>
    <t xml:space="preserve">UB4CB5PT21~441211# Devgrp13~254720026043~MPESAC2B_400222~ELEN KIMANI  </t>
  </si>
  <si>
    <t xml:space="preserve">UB4Q85PZU1~441211#DevGr6~254724262615~MPESAC2B_400222~EZRA MOGIRE  </t>
  </si>
  <si>
    <t xml:space="preserve">UB4Q85PX2U~441211#DevGr40~254724262615~MPESAC2B_400222~EZRA MOGIRE  </t>
  </si>
  <si>
    <t xml:space="preserve">UB4K75QIJH~441211#DEVGRP7~254722697602~MPESAC2B_400222~ALICE OKOTH  </t>
  </si>
  <si>
    <t xml:space="preserve">UB4O05VXFD~441211#dev40~254720585928~MPESAC2B_400222~WINFRED OKELO  </t>
  </si>
  <si>
    <t xml:space="preserve">UB4M85OZXL~441211#dvgrp41~254710183034~MPESAC2B_400222~beatrice asumwa  </t>
  </si>
  <si>
    <t xml:space="preserve">UB4NM5MC98~441211# Asamreg~254710842979~MPESAC2B_400222~BEATRICE OLUOCH  </t>
  </si>
  <si>
    <t xml:space="preserve">UB4NM5MDPJ~441211# Chapreg~254710842979~MPESAC2B_400222~BEATRICE OLUOCH  </t>
  </si>
  <si>
    <t xml:space="preserve">UB4KO5V14Z~441211#devgrp3~254743338269~MPESAC2B_400222~nancy abuya  </t>
  </si>
  <si>
    <t xml:space="preserve">UB47T5OR9J~441211#devt grp5~254723492692~MPESAC2B_400222~SAMUEL ABAYA  </t>
  </si>
  <si>
    <t xml:space="preserve">UB40Y5NXG3~441211#DevGrp20~254725787637~MPESAC2B_400222~ERASTINE MOMANYI  </t>
  </si>
  <si>
    <t xml:space="preserve">UB4L15UQNJ~441211#DEVGR41~254792119868~MPESAC2B_400222~SILAS MANYASA  </t>
  </si>
  <si>
    <t xml:space="preserve">UB4L55PKEZ~441211#Devgrp41~254706898391~MPESAC2B_400222~Nyabuto Dorothy  </t>
  </si>
  <si>
    <t xml:space="preserve">UB4NP5SQGW~441211#DevGrp5~254704147219~MPESAC2B_400222~OROTO CLINTON  </t>
  </si>
  <si>
    <t xml:space="preserve">UB42Y5SI71~441211#DEVGR41~254706408033~MPESAC2B_400222~TOM BIRUNDU  </t>
  </si>
  <si>
    <t xml:space="preserve">UB4M05TIIP~441211#Devgrp20~254725445620~MPESAC2B_400222~JOB NYABUTO  </t>
  </si>
  <si>
    <t xml:space="preserve">UB40X5NLS0~441211#devgrp17~254725768358~MPESAC2B_400222~ESTHER MUCHOKI  </t>
  </si>
  <si>
    <t xml:space="preserve">UB4QK5NXTT~441211#DEVGR41~254713593573~MPESAC2B_400222~BENEDICT ODHIAMBO  </t>
  </si>
  <si>
    <t xml:space="preserve">UB4QS5S4TB~441211#DEVGRP23~254724018066~MPESAC2B_400222~RAYMOND OTIENO  </t>
  </si>
  <si>
    <t xml:space="preserve">UB4QV5NX6B~441211#DevGr41~254729501712~MPESAC2B_400222~VIOLET JUMA  </t>
  </si>
  <si>
    <t xml:space="preserve">UB4285XV8C~441211#DevGrp7~254728594657~MPESAC2B_400222~GLORIAH MICHIRA  </t>
  </si>
  <si>
    <t xml:space="preserve">UB43862U13~441211#GR41~254799095244~MPESAC2B_400222~Synkline Nyabuto  </t>
  </si>
  <si>
    <t xml:space="preserve">UB4K15OC8S~441211#devgr17~254711577695~MPESAC2B_400222~LABAN MACHOGU  </t>
  </si>
  <si>
    <t xml:space="preserve">UB48Z5OXKI~441211#Devgrp40~254714709269~MPESAC2B_400222~MELVINE MWAMBA  </t>
  </si>
  <si>
    <t xml:space="preserve">UB4C05O9RE~441211#DEVGRP15~254728914905~MPESAC2B_400222~JERUSHA RIRO  </t>
  </si>
  <si>
    <t xml:space="preserve">UB4PM5RYB9~441211#DevGr41~254710967844~MPESAC2B_400222~CLIFFORD SIOCHA  </t>
  </si>
  <si>
    <t xml:space="preserve">UB43661EXJ~441211#AWMREG~254720089809~MPESAC2B_400222~DELIEYS MASESE  </t>
  </si>
  <si>
    <t xml:space="preserve">UB45C5U1Q0~441211#DevGp41~254712001599~MPESAC2B_400222~JAMES MIRERI  </t>
  </si>
  <si>
    <t xml:space="preserve">UB4KW5TNWG~441211#Devgr41~254705014561~MPESAC2B_400222~NYABUTO FANISH  </t>
  </si>
  <si>
    <t xml:space="preserve">UB44L5RG1B~441211#DEVGRP40~254728772225~MPESAC2B_400222~ISAAC MOMANYI  </t>
  </si>
  <si>
    <t xml:space="preserve">UB4CW5TI7O~441211#DevGrp41~254716804186~MPESAC2B_400222~ALAN OTIENO  </t>
  </si>
  <si>
    <t xml:space="preserve">UB4AX5UNXM~441211#Devgrp41~254713322053~MPESAC2B_400222~ERICK OGUCHA  </t>
  </si>
  <si>
    <t xml:space="preserve">UB4MA5ONFB~441211#DevGrp41~254724576546~MPESAC2B_400222~NAOMI NGITHI  </t>
  </si>
  <si>
    <t xml:space="preserve">UB4PQ5PRWE~441211#Devgrp6~254708592682~MPESAC2B_400222~MAUREEN NYAMAMBA  </t>
  </si>
  <si>
    <t xml:space="preserve">UB4CW5TJSV~441211#DevGrp6~254716804186~MPESAC2B_400222~ALAN OTIENO  </t>
  </si>
  <si>
    <t xml:space="preserve">UB4HT5QKF4~441211#devgrp40~254726721194~MPESAC2B_400222~HAPPINESS MUKORA  </t>
  </si>
  <si>
    <t xml:space="preserve">UB43863VPS~441211#grp19~254721419284~MPESAC2B_400222~GRACE KANYI  </t>
  </si>
  <si>
    <t xml:space="preserve">UB45D5RV3U~441211#devgrp6~254721431647~MPESAC2B_400222~LENCER OKWAH  </t>
  </si>
  <si>
    <t xml:space="preserve">UB5K75SWAO~441211#DEVGRP 40~254722697602~MPESAC2B_400222~ALICE OKOTH  </t>
  </si>
  <si>
    <t xml:space="preserve">UB54J64PKY~441211#DEVGTP2~254724086699~MPESAC2B_400222~JOSEPHAT MONGARE OKEMWA  </t>
  </si>
  <si>
    <t xml:space="preserve">UB5CL5SMST~441211#DEVGRP38~254711546137~MPESAC2B_400222~IRINE TASHA  </t>
  </si>
  <si>
    <t xml:space="preserve">UB5KW5TVAY~441211#DevGrp36~254705014561~MPESAC2B_400222~NYABUTO FANISH  </t>
  </si>
  <si>
    <t xml:space="preserve">UB5KW5TZ9D~441211#Devgr6~254705014561~MPESAC2B_400222~NYABUTO FANISH  </t>
  </si>
  <si>
    <t xml:space="preserve">UB5MZ5TC3E~441211#DEVGRP41~254726794291~MPESAC2B_400222~PENINAH KERUBO  </t>
  </si>
  <si>
    <t xml:space="preserve">UB5RJ5M679~441211#dvGrp6~254722383965~MPESAC2B_400222~ROSELYN MUTHENGI  </t>
  </si>
  <si>
    <t xml:space="preserve">UB55A615Y0~441211#DevGrp41~254718188346~MPESAC2B_400222~TERESIA MOGIRE  </t>
  </si>
  <si>
    <t xml:space="preserve">UB5KW5U2T0~441211#DevGr6~254705014561~MPESAC2B_400222~NYABUTO FANISH  </t>
  </si>
  <si>
    <t xml:space="preserve">UB5CW5U0M4~441211#DevGrp6~254716804186~MPESAC2B_400222~ALAN OTIENO  </t>
  </si>
  <si>
    <t xml:space="preserve">UB50X5PRG1~441211#devgrp17~254725768358~MPESAC2B_400222~ESTHER MUCHOKI  </t>
  </si>
  <si>
    <t xml:space="preserve">UB5A15UNGK~441211#Devgr41~254713538816~MPESAC2B_400222~ONGAKI OGARO  </t>
  </si>
  <si>
    <t xml:space="preserve">UB5LJ5YWZ7~441211# DEVADVEN~254715557874~MPESAC2B_400222~CHERYL OTIENO  </t>
  </si>
  <si>
    <t xml:space="preserve">UB5EE5SP42~441211#devgr41~254768372269~MPESAC2B_400222~Ian Kingsley  </t>
  </si>
  <si>
    <t xml:space="preserve">UB5KM5Q2ES~441211#DEVGR2~254714454473~MPESAC2B_400222~TIMOTHY OUKO OMARE  </t>
  </si>
  <si>
    <t xml:space="preserve">UB5AH5QAZV~441211#devgrp41~254707965257~MPESAC2B_400222~JENIFFER JAMES  </t>
  </si>
  <si>
    <t xml:space="preserve">UB5EU5XHE3~441211#grp10~254713480829~MPESAC2B_400222~DANIEL SAGWE  </t>
  </si>
  <si>
    <t xml:space="preserve">UB54Q5Q857~441211#DEVGR11~254722625137~MPESAC2B_400222~NICHOLAS MATURI MWAMBA  </t>
  </si>
  <si>
    <t xml:space="preserve">UB5K75TG88~441211#PEREG~254705298102~MPESAC2B_400222~TABITHA KIMEU  </t>
  </si>
  <si>
    <t xml:space="preserve">UB57T5RKB6~441211#devt grp5~254723492692~MPESAC2B_400222~SAMUEL ABAYA  </t>
  </si>
  <si>
    <t xml:space="preserve">UB5GK5QD13~441211#DEVGR13~254723864207~MPESAC2B_400222~DENNIS KENGERE  </t>
  </si>
  <si>
    <t xml:space="preserve">UB55F5Y1U9~441211#DEVGR13~254725626507~MPESAC2B_400222~SUSAN KIMANI  </t>
  </si>
  <si>
    <t xml:space="preserve">UB5CB5SM8O~441211#DEVGR13~254720026043~MPESAC2B_400222~ELEN KIMANI  </t>
  </si>
  <si>
    <t xml:space="preserve">UB55E5V0CL~441211#DEVGRP3~254715751266~MPESAC2B_400222~NYAGWOKA DUKE  </t>
  </si>
  <si>
    <t xml:space="preserve">UB5KO5XY1E~441211# devgrp13~254726771544~MPESAC2B_400222~MILKA MAGARA  </t>
  </si>
  <si>
    <t xml:space="preserve">UB56Y5QGDZ~441211# Awmreg~254702638111~MPESAC2B_400222~JESCA OCHIENG  </t>
  </si>
  <si>
    <t xml:space="preserve">UB52T5SY6W~441211#DEVGRP41~254726352218~MPESAC2B_400222~BRIAN ODONGO  </t>
  </si>
  <si>
    <t xml:space="preserve">UB5285ZQEX~441211#DevGrp7~254728594657~MPESAC2B_400222~GLORIAH MICHIRA  </t>
  </si>
  <si>
    <t xml:space="preserve">UB55O5ULTG~441211#DevGr6~254705554285~MPESAC2B_400222~Evans Ochola  </t>
  </si>
  <si>
    <t xml:space="preserve">UB55C5VB58~441211#DevGp 27~254712001599~MPESAC2B_400222~JAMES MIRERI  </t>
  </si>
  <si>
    <t xml:space="preserve">UB5BA5S6VW~441211#devgr30~254722327397~MPESAC2B_400222~edwin odhiambo  </t>
  </si>
  <si>
    <t xml:space="preserve">UB5PM5T5QR~441211#DevGR30~254710967844~MPESAC2B_400222~CLIFFORD SIOCHA  </t>
  </si>
  <si>
    <t xml:space="preserve">UB5I35OBUK~441211#DEVGR1~254714897103~MPESAC2B_400222~JAEL ONGERI  </t>
  </si>
  <si>
    <t xml:space="preserve">UB5IF5TDJP~441211#devgrp 41~254724280212~MPESAC2B_400222~LYDIAH MAGETO  </t>
  </si>
  <si>
    <t xml:space="preserve">UB5PM5T50C~441211#DEVGR1~254710967844~MPESAC2B_400222~CLIFFORD SIOCHA  </t>
  </si>
  <si>
    <t xml:space="preserve">UB5305VN2S~441211#devgp1~254717001584~MPESAC2B_400222~NELISHA MBUBA  </t>
  </si>
  <si>
    <t xml:space="preserve">UB5J95U7NS~441211#DEVGRP40~254723565952~MPESAC2B_400222~JOB OMETE  </t>
  </si>
  <si>
    <t xml:space="preserve">UB5CW5UIBI~441211#DevGrp40~254716804186~MPESAC2B_400222~ALAN OTIENO  </t>
  </si>
  <si>
    <t xml:space="preserve">UB56K5MMAX~441211#devgr41~254724244925~MPESAC2B_400222~FELIX ONYANGO  </t>
  </si>
  <si>
    <t xml:space="preserve">UB5PM5TDHF~441211#devgr40~254710967844~MPESAC2B_400222~CLIFFORD SIOCHA  </t>
  </si>
  <si>
    <t xml:space="preserve">UB56K5MNFC~441211#tithe~254724244925~MPESAC2B_400222~FELIX ONYANGO  </t>
  </si>
  <si>
    <t xml:space="preserve">UB5K75TT3U~441211#DEVGRP40~254722697602~MPESAC2B_400222~ALICE OKOTH  </t>
  </si>
  <si>
    <t xml:space="preserve">UB5PM5TBZD~441211#Devgr39~254710967844~MPESAC2B_400222~CLIFFORD SIOCHA  </t>
  </si>
  <si>
    <t xml:space="preserve">UB5CW5ULFV~441211#DevGrp40~254716804186~MPESAC2B_400222~ALAN OTIENO  </t>
  </si>
  <si>
    <t xml:space="preserve">UB5PQ5QXYT~441211#Devgrp40~254708592682~MPESAC2B_400222~MAUREEN NYAMAMBA  </t>
  </si>
  <si>
    <t xml:space="preserve">UB55C5VJVA~441211#Devgrp40~254712001599~MPESAC2B_400222~JAMES MIRERI  </t>
  </si>
  <si>
    <t xml:space="preserve">UB5E05UI7Q~441211#DEVGRP11~254720323255~MPESAC2B_400222~ROSELYNE OMANYA  </t>
  </si>
  <si>
    <t xml:space="preserve">UB5KW5UQCD~441211#DevGrp40~254705014561~MPESAC2B_400222~NYABUTO FANISH  </t>
  </si>
  <si>
    <t xml:space="preserve">UB5945QRH4~441211#Grp40~254721390324~MPESAC2B_400222~FLORENCE ACHOKI  </t>
  </si>
  <si>
    <t xml:space="preserve">UB5MI5NJ1C~441211#DevGr41~254702315730~MPESAC2B_400222~CECILIA KIGOTHO  </t>
  </si>
  <si>
    <t xml:space="preserve">UB5AH5QV8R~441211#dev40~254707965257~MPESAC2B_400222~JENIFFER JAMES  </t>
  </si>
  <si>
    <t xml:space="preserve">UB5DP5LUNG~441211#Devgrp40~254700374441~MPESAC2B_400222~CATHERINE MEYO  </t>
  </si>
  <si>
    <t xml:space="preserve">UB5M85S9OQ~441211#devgrp34~254710183034~MPESAC2B_400222~beatrice asumwa  </t>
  </si>
  <si>
    <t xml:space="preserve">UB5J95UE22~441211#DEVGRP41~254723565952~MPESAC2B_400222~JOB OMETE  </t>
  </si>
  <si>
    <t xml:space="preserve">UB5GT60H4U~441211#dvlp grp 40~254795422548~MPESAC2B_400222~JOSEPH NGWATO  </t>
  </si>
  <si>
    <t xml:space="preserve">UB5HT5RUV4~441211# dev group 40~254726721194~MPESAC2B_400222~HAPPINESS MUKORA  </t>
  </si>
  <si>
    <t xml:space="preserve">UB5115S4VQ~441211#DEVGRP2~254701440569~MPESAC2B_400222~JOSEPHAT JUMA  </t>
  </si>
  <si>
    <t xml:space="preserve">UB5CW5UU7D~441211#DevGrp41~254716804186~MPESAC2B_400222~ALAN OTIENO  </t>
  </si>
  <si>
    <t xml:space="preserve">UB5HT5S377~441211#grp41~254726721194~MPESAC2B_400222~HAPPINESS MUKORA  </t>
  </si>
  <si>
    <t xml:space="preserve">UB52860AGN~441211#devpgrp34~254721898381~MPESAC2B_400222~GILBERT IMO  </t>
  </si>
  <si>
    <t xml:space="preserve">UB5KW5UZHT~441211#DEVGRP34~254718354855~MPESAC2B_400222~JASPER ONYANGO  </t>
  </si>
  <si>
    <t xml:space="preserve">UB57G5RHUZ~441211#devgrp40~254725050323~MPESAC2B_400222~DOLYPHINE MORURI  </t>
  </si>
  <si>
    <t xml:space="preserve">UB5GO5LD9P~441211#devgr40~254728162740~MPESAC2B_400222~EDWIN ODHIAMBO  </t>
  </si>
  <si>
    <t xml:space="preserve">UB5IM5UQ05~441211#DevGrp6~254708070940~MPESAC2B_400222~BENSON OMBATI  </t>
  </si>
  <si>
    <t xml:space="preserve">UB5685Y789~441211#DEVGRP40~254725729020~MPESAC2B_400222~JANE GATI  </t>
  </si>
  <si>
    <t xml:space="preserve">UB5H05QGXC~441211#dev grp40~254728302634~MPESAC2B_400222~OMUSUMY OMOCHE  </t>
  </si>
  <si>
    <t xml:space="preserve">UB56B5QHGA~441211#DEVGR6~254743853310~MPESAC2B_400222~CYRUS BENARD  </t>
  </si>
  <si>
    <t xml:space="preserve">UB5QE5Q4KY~441211#grp18~254715209523~MPESAC2B_400222~NYABUTO OONGE  </t>
  </si>
  <si>
    <t xml:space="preserve">UB55D5T3G5~441211#devgrp40~254721431647~MPESAC2B_400222~LENCER OKWAH  </t>
  </si>
  <si>
    <t xml:space="preserve">UB5NB5MW6E~441211#Advgrp41~254727766722~MPESAC2B_400222~SAMSON NYARERU  </t>
  </si>
  <si>
    <t xml:space="preserve">UB55D5T6HF~441211#devgrp6~254721431647~MPESAC2B_400222~LENCER OKWAH  </t>
  </si>
  <si>
    <t xml:space="preserve">UB5AJ5QPCR~441211#Awmreg~254703977955~MPESAC2B_400222~BOKE MAROA  </t>
  </si>
  <si>
    <t xml:space="preserve">UB5155S6EG~441211#DEVGP40~254727653472~MPESAC2B_400222~CALLEN MAKORI  </t>
  </si>
  <si>
    <t xml:space="preserve">UB5115SA2E~441211#DEVGRP14~254721366125~MPESAC2B_400222~JUSTUS MAKWAE  </t>
  </si>
  <si>
    <t xml:space="preserve">UB50X5QNGM~441211#devgrp17~254725768358~MPESAC2B_400222~ESTHER MUCHOKI  </t>
  </si>
  <si>
    <t xml:space="preserve">UB5EV5UCTO~441211#Devgp18~254718336967~MPESAC2B_400222~BEAUTTAH NYAUMA  </t>
  </si>
  <si>
    <t xml:space="preserve">UB5PQ5RIY4~441211#Devgrp6~254708592682~MPESAC2B_400222~MAUREEN NYAMAMBA  </t>
  </si>
  <si>
    <t xml:space="preserve">UB5KB5OSQP~441211#DEVGR22~254114583435~MPESAC2B_400222~WESLEY MATOKE  </t>
  </si>
  <si>
    <t xml:space="preserve">UB5OP5QBN0~441211# DEVGR7~254726561839~MPESAC2B_400222~CLEOPAS OMETE  </t>
  </si>
  <si>
    <t xml:space="preserve">UB5ME5SLNR~441211#DEVGRP13~254727983975~MPESAC2B_400222~JOSEPHINE ONTITA  </t>
  </si>
  <si>
    <t xml:space="preserve">UB52Y5VX3G~441211#DEVGR7~254706408033~MPESAC2B_400222~TOM BIRUNDU  </t>
  </si>
  <si>
    <t xml:space="preserve">UB5PO5OPOA~441211#DEVGR7~254714423626~MPESAC2B_400222~Felix Musiu  </t>
  </si>
  <si>
    <t xml:space="preserve">UB5GR5QHMB~441211#devgrp1~254711768682~MPESAC2B_400222~ONDARA MARGRET  </t>
  </si>
  <si>
    <t xml:space="preserve">UB5O65UBRH~441211#dev30~254722638154~MPESAC2B_400222~KAUNDA NCHORE  </t>
  </si>
  <si>
    <t xml:space="preserve">UB5GU5ZR7G~441211#DEVGRP2~254711548871~MPESAC2B_400222~JANE NYAMONGO  </t>
  </si>
  <si>
    <t xml:space="preserve">UB51M5RPC1~441211#tithe~254798692774~MPESAC2B_400222~Phylis Kefa  </t>
  </si>
  <si>
    <t xml:space="preserve">UB5AA5WEHI~441211# DVPGRP7~254710191200~MPESAC2B_400222~BEAVON OSUMO  </t>
  </si>
  <si>
    <t xml:space="preserve">UB5IK5SZKV~441211#DevGr6~254725796965~MPESAC2B_400222~MARGARET NDUNGU  </t>
  </si>
  <si>
    <t xml:space="preserve">UB5B65WB07~441211#devgrp32~254706099931~MPESAC2B_400222~LEAH OGENO  </t>
  </si>
  <si>
    <t xml:space="preserve">UB5PH5Q5PH~441211#Devgrp6~254790309775~MPESAC2B_400222~Faith Nyabara  </t>
  </si>
  <si>
    <t xml:space="preserve">UB5MR5USES~441211#Dev GR30~254706858931~MPESAC2B_400222~ESTHER MAKORI  </t>
  </si>
  <si>
    <t xml:space="preserve">UB5KT5OPLM~441211#Dev GP 15~254768718497~MPESAC2B_400222~Rebecca Ogutu  </t>
  </si>
  <si>
    <t xml:space="preserve">UB5EA5YSSS~441211#DEVGRP3*~254726447320~MPESAC2B_400222~DUNCAN NJORA  </t>
  </si>
  <si>
    <t xml:space="preserve">UB5KT5OR63~441211#Dev GP 16~254768718497~MPESAC2B_400222~Rebecca Ogutu  </t>
  </si>
  <si>
    <t xml:space="preserve">UB5Q85UEVZ~441211#DevGrp15~254712403508~MPESAC2B_400222~HILLARY SAMOITA  </t>
  </si>
  <si>
    <t xml:space="preserve">UB538669QJ~441211#devgrp19~254721419284~MPESAC2B_400222~GRACE KANYI  </t>
  </si>
  <si>
    <t xml:space="preserve">UB57Q5YUNZ~441211#Devgrp21~254714560462~MPESAC2B_400222~LYDIA WANJARA  </t>
  </si>
  <si>
    <t xml:space="preserve">UB5P05Q8N1~441211#DevGr41~254723714872~MPESAC2B_400222~DUNCAN OUMA  </t>
  </si>
  <si>
    <t xml:space="preserve">UB5HI5N14L~441211#DEVGR6~254719312728~MPESAC2B_400222~PAUL WANYONYI  </t>
  </si>
  <si>
    <t xml:space="preserve">UB5EX61HUI~441211#Devgrp6~254716047412~MPESAC2B_400222~OCHIENG VICTOR  </t>
  </si>
  <si>
    <t xml:space="preserve">UB5KW5W1NQ~441211#DevGrp6~254705014561~MPESAC2B_400222~NYABUTO FANISH  </t>
  </si>
  <si>
    <t xml:space="preserve">UB58N5TWYD~441211#DevGr6~254704531346~MPESAC2B_400222~NYABUTO LYDIAH  </t>
  </si>
  <si>
    <t xml:space="preserve">UB5DI5W3PI~441211# DEV GRP 13~254722756719~MPESAC2B_400222~CATHERINE MOSERO OMWE NO </t>
  </si>
  <si>
    <t xml:space="preserve">UB5M55UW50~441211#DEVGRP2~254117604868~MPESAC2B_400222~ELIZABETH NYAKUNDI  </t>
  </si>
  <si>
    <t xml:space="preserve">UB57C5SF5K~441211#devgrp36~254707030845~MPESAC2B_400222~EZINAH NYANGARESI  </t>
  </si>
  <si>
    <t xml:space="preserve">UB50X5S2W0~441211#devgrp17~254725768358~MPESAC2B_400222~ESTHER MUCHOKI  </t>
  </si>
  <si>
    <t>01-02-2026</t>
  </si>
  <si>
    <t>02-02-2026</t>
  </si>
  <si>
    <t>03-02-2026</t>
  </si>
  <si>
    <t>04-02-2026</t>
  </si>
  <si>
    <t>05-02-2026</t>
  </si>
  <si>
    <t>UAV2G5DGYF</t>
  </si>
  <si>
    <t>UAVMA59PHO</t>
  </si>
  <si>
    <t>UAVM85C8ES</t>
  </si>
  <si>
    <t>UAVAM5CG31</t>
  </si>
  <si>
    <t>UAVOL5GDQH</t>
  </si>
  <si>
    <t>UAV475P3EZ</t>
  </si>
  <si>
    <t>P75SN31012665617</t>
  </si>
  <si>
    <t>UAVAM5DGPW</t>
  </si>
  <si>
    <t>UAVF65E65G</t>
  </si>
  <si>
    <t>UB13O5R6QF</t>
  </si>
  <si>
    <t>UB1KH5E2JD</t>
  </si>
  <si>
    <t>UB10X5C6B7</t>
  </si>
  <si>
    <t>UB1PM5EQJB</t>
  </si>
  <si>
    <t>UB1PM5EQJY</t>
  </si>
  <si>
    <t>UB13O5R4G7</t>
  </si>
  <si>
    <t>UB11M5CSJ6</t>
  </si>
  <si>
    <t>UB1385QJDF</t>
  </si>
  <si>
    <t>UB1H05CBNJ</t>
  </si>
  <si>
    <t>UB1C45KOET</t>
  </si>
  <si>
    <t>UB1MB596S5</t>
  </si>
  <si>
    <t>UB13O5S0GZ</t>
  </si>
  <si>
    <t>UB10Y5DBEF</t>
  </si>
  <si>
    <t>UB13I5O7I9</t>
  </si>
  <si>
    <t>UB1B25F7T7</t>
  </si>
  <si>
    <t>UB1KO5LPY9</t>
  </si>
  <si>
    <t>UB1225HBRH</t>
  </si>
  <si>
    <t>UB1P05CJYG</t>
  </si>
  <si>
    <t>UB1H85LB23</t>
  </si>
  <si>
    <t>UB1KW5J1VR</t>
  </si>
  <si>
    <t>UB18N5H58W</t>
  </si>
  <si>
    <t>UB1CW5IYNN</t>
  </si>
  <si>
    <t>UB1Q75GLEF</t>
  </si>
  <si>
    <t>UB1M05KOTG</t>
  </si>
  <si>
    <t>UB1FY5B7YO</t>
  </si>
  <si>
    <t>UB2K15F9GZ</t>
  </si>
  <si>
    <t>UB2KW5JNT2</t>
  </si>
  <si>
    <t>SYBLCYIN952020260202000376</t>
  </si>
  <si>
    <t>UB20X5FJ8O</t>
  </si>
  <si>
    <t>SYBLCYIN988920260202000375</t>
  </si>
  <si>
    <t>UB2PM5ICHU</t>
  </si>
  <si>
    <t>UB2PM5ICNN</t>
  </si>
  <si>
    <t>UB2PM5IE59</t>
  </si>
  <si>
    <t>UB2KH5HO2D</t>
  </si>
  <si>
    <t>UB2705HN1W</t>
  </si>
  <si>
    <t>UB2025HF97</t>
  </si>
  <si>
    <t>UB2M85H9LH</t>
  </si>
  <si>
    <t>UB2PM5IHL8</t>
  </si>
  <si>
    <t>UB2MH5I7MW</t>
  </si>
  <si>
    <t>UB23O5UYH6</t>
  </si>
  <si>
    <t>UB2775KJDZ</t>
  </si>
  <si>
    <t>UB2Q85IDWD</t>
  </si>
  <si>
    <t>UB2PQ5G44G</t>
  </si>
  <si>
    <t>UB2225IYSO</t>
  </si>
  <si>
    <t>UB28N5HZLJ</t>
  </si>
  <si>
    <t>UB28N5I3YC</t>
  </si>
  <si>
    <t>UB2PM5IOVF</t>
  </si>
  <si>
    <t>UB2PQ5GCFW</t>
  </si>
  <si>
    <t>UB21A5C8Q8</t>
  </si>
  <si>
    <t>UB2PM5IS20</t>
  </si>
  <si>
    <t>UB2K75JDOC</t>
  </si>
  <si>
    <t>UB2NP5L1E4</t>
  </si>
  <si>
    <t>UB2NP5L8CD</t>
  </si>
  <si>
    <t>UB2KM5G7WO</t>
  </si>
  <si>
    <t>UB2785J5LP</t>
  </si>
  <si>
    <t>UB2K75JBA2</t>
  </si>
  <si>
    <t>UB23O5VCLW</t>
  </si>
  <si>
    <t>UB2JC5KWVT</t>
  </si>
  <si>
    <t>UB2CW5KJB1</t>
  </si>
  <si>
    <t>UB26T5IF26</t>
  </si>
  <si>
    <t>UB2LJ5PDKH</t>
  </si>
  <si>
    <t>UB2QS5KMWV</t>
  </si>
  <si>
    <t>UB2KM5GRPW</t>
  </si>
  <si>
    <t>UB2365SQHX</t>
  </si>
  <si>
    <t>UB2AH5H1M6</t>
  </si>
  <si>
    <t>UB2BQ5GH8T</t>
  </si>
  <si>
    <t>UB2865D506</t>
  </si>
  <si>
    <t>UB2KM5H3WY</t>
  </si>
  <si>
    <t>UB2GU5P39K</t>
  </si>
  <si>
    <t>UB2385V6O1</t>
  </si>
  <si>
    <t>UB2385V5GQ</t>
  </si>
  <si>
    <t>UB2M55JZAF</t>
  </si>
  <si>
    <t>UB2385VCPH</t>
  </si>
  <si>
    <t>UB2OP5GA36</t>
  </si>
  <si>
    <t>UB2K75KFCH</t>
  </si>
  <si>
    <t>UB2B65M6IY</t>
  </si>
  <si>
    <t>UB2BH5J1DU</t>
  </si>
  <si>
    <t>UB2NT5LAMF</t>
  </si>
  <si>
    <t>UB22Y5MHCG</t>
  </si>
  <si>
    <t>UB2285R34S</t>
  </si>
  <si>
    <t>UB2AA5MU07</t>
  </si>
  <si>
    <t>UB2CB5KB6T</t>
  </si>
  <si>
    <t>UB2AH5IKA0</t>
  </si>
  <si>
    <t>UB25F5Q0TR</t>
  </si>
  <si>
    <t>UB27C5IKEW</t>
  </si>
  <si>
    <t>UB2385WGSI</t>
  </si>
  <si>
    <t>UB2MR5LA4A</t>
  </si>
  <si>
    <t>UB2E95MAB3</t>
  </si>
  <si>
    <t>UB2R25JPDH</t>
  </si>
  <si>
    <t>UB25S5KH3D</t>
  </si>
  <si>
    <t>UB2P05GNTM</t>
  </si>
  <si>
    <t>UB2E95MBVZ</t>
  </si>
  <si>
    <t>UB28N5KKRL</t>
  </si>
  <si>
    <t>UB20Y5IUDK</t>
  </si>
  <si>
    <t>UB2QV5I8CC</t>
  </si>
  <si>
    <t>UB2M05OCZQ</t>
  </si>
  <si>
    <t>UB3E95MNYR</t>
  </si>
  <si>
    <t>UB3M35DRS6</t>
  </si>
  <si>
    <t>UB3K75M322</t>
  </si>
  <si>
    <t>UB3GR5I31R</t>
  </si>
  <si>
    <t>UB33O5Y0KZ</t>
  </si>
  <si>
    <t>UB33I5TYVP</t>
  </si>
  <si>
    <t>UB3PM5LMHI</t>
  </si>
  <si>
    <t>SYBLCYIN458320260203000380</t>
  </si>
  <si>
    <t>SYBLCYIN445220260203000378</t>
  </si>
  <si>
    <t>UB3QX5O2W9</t>
  </si>
  <si>
    <t>UB3PM5LWBJ</t>
  </si>
  <si>
    <t>UB39K5IQB3</t>
  </si>
  <si>
    <t>UB3BA5LAAL</t>
  </si>
  <si>
    <t>UB3285SVAD</t>
  </si>
  <si>
    <t>UB3R25KVH2</t>
  </si>
  <si>
    <t>UB3KB5H9L3</t>
  </si>
  <si>
    <t>UB3F35RECH</t>
  </si>
  <si>
    <t>UB3KH5LQT9</t>
  </si>
  <si>
    <t>UB3AX5P7D3</t>
  </si>
  <si>
    <t>UB3KH5M2QR</t>
  </si>
  <si>
    <t>UB3025LN3L</t>
  </si>
  <si>
    <t>UB3J95NTLY</t>
  </si>
  <si>
    <t>UB3MB5GFJM</t>
  </si>
  <si>
    <t>UB3KM5K21R</t>
  </si>
  <si>
    <t>UB3OJ5JAGU</t>
  </si>
  <si>
    <t>UB3IY5PQJJ</t>
  </si>
  <si>
    <t>UB3N85OY3V</t>
  </si>
  <si>
    <t>UB3CW5OC70</t>
  </si>
  <si>
    <t>UB30Y5KYOJ</t>
  </si>
  <si>
    <t>UB3385YMOL</t>
  </si>
  <si>
    <t>UB36Y5KKQC</t>
  </si>
  <si>
    <t>UB3G05NJXB</t>
  </si>
  <si>
    <t>UB3G05NH74</t>
  </si>
  <si>
    <t>UB3DI5OZIT</t>
  </si>
  <si>
    <t>UB32I5Q4O1</t>
  </si>
  <si>
    <t>UB37G5M2LC</t>
  </si>
  <si>
    <t>UB30Y5LXPS</t>
  </si>
  <si>
    <t>UB3BA5NIAF</t>
  </si>
  <si>
    <t>UB3AH5M6AX</t>
  </si>
  <si>
    <t>UB3735U4W2</t>
  </si>
  <si>
    <t>UB3L15SZX4</t>
  </si>
  <si>
    <t>UB3G05OOFS</t>
  </si>
  <si>
    <t>UB3PQ5M2LM</t>
  </si>
  <si>
    <t>UB3P85H54O</t>
  </si>
  <si>
    <t>UB3785P3QD</t>
  </si>
  <si>
    <t>UB3KW5Q4M5</t>
  </si>
  <si>
    <t>UB3P05K9D6</t>
  </si>
  <si>
    <t>UB3P05K823</t>
  </si>
  <si>
    <t>UB34A620BR</t>
  </si>
  <si>
    <t>UB3G05OYB2</t>
  </si>
  <si>
    <t>UB40X5LUSI</t>
  </si>
  <si>
    <t>UB4225P8C7</t>
  </si>
  <si>
    <t>UB4L55OA2C</t>
  </si>
  <si>
    <t>UB4GR5LOUK</t>
  </si>
  <si>
    <t>UB40Y5MJMF</t>
  </si>
  <si>
    <t>UB4RY6RR88</t>
  </si>
  <si>
    <t>UB43860S4P</t>
  </si>
  <si>
    <t>UB45F5U2SC</t>
  </si>
  <si>
    <t>UB4PM5P6HS</t>
  </si>
  <si>
    <t>UB4C75JZE9</t>
  </si>
  <si>
    <t>UB42Q5OO7S</t>
  </si>
  <si>
    <t>UB4DI5QT8H</t>
  </si>
  <si>
    <t>UB4EI5N8I3</t>
  </si>
  <si>
    <t>UB4L15TQ0Z</t>
  </si>
  <si>
    <t>UB4MR5PT65</t>
  </si>
  <si>
    <t>UB4CB5P3N4</t>
  </si>
  <si>
    <t>UB47D5M39L</t>
  </si>
  <si>
    <t>UB4I35KO0V</t>
  </si>
  <si>
    <t>UB4DI5R2EV</t>
  </si>
  <si>
    <t>UB43O621RK</t>
  </si>
  <si>
    <t>UB4PM5PGJ7</t>
  </si>
  <si>
    <t>UB4PM5PJ0Q</t>
  </si>
  <si>
    <t>UB44E5YXSV</t>
  </si>
  <si>
    <t>UB4ME5OAR1</t>
  </si>
  <si>
    <t>UB4785Q5OG</t>
  </si>
  <si>
    <t>UB4285WB67</t>
  </si>
  <si>
    <t>UB4K75Q5S8</t>
  </si>
  <si>
    <t>UB42Q5P3GO</t>
  </si>
  <si>
    <t>UB4285W88K</t>
  </si>
  <si>
    <t>UB4KH5OY6S</t>
  </si>
  <si>
    <t>UB4J95QRGE</t>
  </si>
  <si>
    <t>UB4UI6B27W</t>
  </si>
  <si>
    <t>UB4KM5N3VP</t>
  </si>
  <si>
    <t>UB4EH5PHN6</t>
  </si>
  <si>
    <t>UB43861CNP</t>
  </si>
  <si>
    <t>UB4KW5R9PD</t>
  </si>
  <si>
    <t>UB4KW5RB7O</t>
  </si>
  <si>
    <t>UB4F45QAY6</t>
  </si>
  <si>
    <t>UB4AL5NSFD</t>
  </si>
  <si>
    <t>UB4F45Q8B1</t>
  </si>
  <si>
    <t>UB48N5P2NV</t>
  </si>
  <si>
    <t>UB48N5P55Z</t>
  </si>
  <si>
    <t>UB48N5P7WY</t>
  </si>
  <si>
    <t>UB41M5NAVK</t>
  </si>
  <si>
    <t>UB4PQ5NCMA</t>
  </si>
  <si>
    <t>UB4KW5R9ZI</t>
  </si>
  <si>
    <t>UB4F45QC7C</t>
  </si>
  <si>
    <t>UB4NP5S6FA</t>
  </si>
  <si>
    <t>UB4R45EZGU</t>
  </si>
  <si>
    <t>UB4785Q6IV</t>
  </si>
  <si>
    <t>UB46T5P89D</t>
  </si>
  <si>
    <t>UB4NB5J0QZ</t>
  </si>
  <si>
    <t>UB46T5P9WD</t>
  </si>
  <si>
    <t>UB4N85RFC8</t>
  </si>
  <si>
    <t>UB4A35PTZ5</t>
  </si>
  <si>
    <t>UB4OP5M8FK</t>
  </si>
  <si>
    <t>UB4IX5P5UE</t>
  </si>
  <si>
    <t>UB47T5OF9A</t>
  </si>
  <si>
    <t>UB4CB5PHZI</t>
  </si>
  <si>
    <t>UB4DC5PUDB</t>
  </si>
  <si>
    <t>UB47T5OAV5</t>
  </si>
  <si>
    <t>UB4NE5O0IG</t>
  </si>
  <si>
    <t>UB4225Q7UE</t>
  </si>
  <si>
    <t>UB4025OUG8</t>
  </si>
  <si>
    <t>UB41X5SG6T</t>
  </si>
  <si>
    <t>UB4CB5PT21</t>
  </si>
  <si>
    <t>UB4Q85PZU1</t>
  </si>
  <si>
    <t>UB4Q85PX2U</t>
  </si>
  <si>
    <t>UB4K75QIJH</t>
  </si>
  <si>
    <t>UB4O05VXFD</t>
  </si>
  <si>
    <t>UB4M85OZXL</t>
  </si>
  <si>
    <t>UB4NM5MC98</t>
  </si>
  <si>
    <t>UB4NM5MDPJ</t>
  </si>
  <si>
    <t>UB4KO5V14Z</t>
  </si>
  <si>
    <t>UB47T5OR9J</t>
  </si>
  <si>
    <t>UB40Y5NXG3</t>
  </si>
  <si>
    <t>UB4L15UQNJ</t>
  </si>
  <si>
    <t>UB4L55PKEZ</t>
  </si>
  <si>
    <t>UB4NP5SQGW</t>
  </si>
  <si>
    <t>UB42Y5SI71</t>
  </si>
  <si>
    <t>UB4M05TIIP</t>
  </si>
  <si>
    <t>UB40X5NLS0</t>
  </si>
  <si>
    <t>UB4QK5NXTT</t>
  </si>
  <si>
    <t>UB4QS5S4TB</t>
  </si>
  <si>
    <t>UB4QV5NX6B</t>
  </si>
  <si>
    <t>UB4285XV8C</t>
  </si>
  <si>
    <t>UB43862U13</t>
  </si>
  <si>
    <t>UB4K15OC8S</t>
  </si>
  <si>
    <t>UB48Z5OXKI</t>
  </si>
  <si>
    <t>UB4C05O9RE</t>
  </si>
  <si>
    <t>UB4PM5RYB9</t>
  </si>
  <si>
    <t>UB43661EXJ</t>
  </si>
  <si>
    <t>UB45C5U1Q0</t>
  </si>
  <si>
    <t>UB4KW5TNWG</t>
  </si>
  <si>
    <t>UB44L5RG1B</t>
  </si>
  <si>
    <t>UB4CW5TI7O</t>
  </si>
  <si>
    <t>UB4AX5UNXM</t>
  </si>
  <si>
    <t>UB4MA5ONFB</t>
  </si>
  <si>
    <t>UB4PQ5PRWE</t>
  </si>
  <si>
    <t>UB4CW5TJSV</t>
  </si>
  <si>
    <t>UB4HT5QKF4</t>
  </si>
  <si>
    <t>UB43863VPS</t>
  </si>
  <si>
    <t>UB45D5RV3U</t>
  </si>
  <si>
    <t>UB5K75SWAO</t>
  </si>
  <si>
    <t>UB54J64PKY</t>
  </si>
  <si>
    <t>UB5CL5SMST</t>
  </si>
  <si>
    <t>UB5KW5TVAY</t>
  </si>
  <si>
    <t>UB5KW5TZ9D</t>
  </si>
  <si>
    <t>UB5MZ5TC3E</t>
  </si>
  <si>
    <t>UB5RJ5M679</t>
  </si>
  <si>
    <t>UB55A615Y0</t>
  </si>
  <si>
    <t>UB5KW5U2T0</t>
  </si>
  <si>
    <t>UB5CW5U0M4</t>
  </si>
  <si>
    <t>UB50X5PRG1</t>
  </si>
  <si>
    <t>UB5A15UNGK</t>
  </si>
  <si>
    <t>UB5LJ5YWZ7</t>
  </si>
  <si>
    <t>UB5EE5SP42</t>
  </si>
  <si>
    <t>UB5KM5Q2ES</t>
  </si>
  <si>
    <t>UB5AH5QAZV</t>
  </si>
  <si>
    <t>UB5EU5XHE3</t>
  </si>
  <si>
    <t>UB54Q5Q857</t>
  </si>
  <si>
    <t>UB5K75TG88</t>
  </si>
  <si>
    <t>UB57T5RKB6</t>
  </si>
  <si>
    <t>UB5GK5QD13</t>
  </si>
  <si>
    <t>UB55F5Y1U9</t>
  </si>
  <si>
    <t>UB5CB5SM8O</t>
  </si>
  <si>
    <t>UB55E5V0CL</t>
  </si>
  <si>
    <t>UB5KO5XY1E</t>
  </si>
  <si>
    <t>UB56Y5QGDZ</t>
  </si>
  <si>
    <t>UB52T5SY6W</t>
  </si>
  <si>
    <t>UB5285ZQEX</t>
  </si>
  <si>
    <t>UB55O5ULTG</t>
  </si>
  <si>
    <t>UB55C5VB58</t>
  </si>
  <si>
    <t>UB5BA5S6VW</t>
  </si>
  <si>
    <t>UB5PM5T5QR</t>
  </si>
  <si>
    <t>UB5I35OBUK</t>
  </si>
  <si>
    <t>UB5IF5TDJP</t>
  </si>
  <si>
    <t>UB5PM5T50C</t>
  </si>
  <si>
    <t>UB5305VN2S</t>
  </si>
  <si>
    <t>UB5J95U7NS</t>
  </si>
  <si>
    <t>UB5CW5UIBI</t>
  </si>
  <si>
    <t>UB56K5MMAX</t>
  </si>
  <si>
    <t>UB5PM5TDHF</t>
  </si>
  <si>
    <t>UB56K5MNFC</t>
  </si>
  <si>
    <t>UB5K75TT3U</t>
  </si>
  <si>
    <t>UB5PM5TBZD</t>
  </si>
  <si>
    <t>UB5CW5ULFV</t>
  </si>
  <si>
    <t>UB5PQ5QXYT</t>
  </si>
  <si>
    <t>UB55C5VJVA</t>
  </si>
  <si>
    <t>UB5E05UI7Q</t>
  </si>
  <si>
    <t>UB5KW5UQCD</t>
  </si>
  <si>
    <t>UB5945QRH4</t>
  </si>
  <si>
    <t>UB5MI5NJ1C</t>
  </si>
  <si>
    <t>UB5AH5QV8R</t>
  </si>
  <si>
    <t>UB5DP5LUNG</t>
  </si>
  <si>
    <t>UB5M85S9OQ</t>
  </si>
  <si>
    <t>UB5J95UE22</t>
  </si>
  <si>
    <t>UB5GT60H4U</t>
  </si>
  <si>
    <t>UB5HT5RUV4</t>
  </si>
  <si>
    <t>UB5115S4VQ</t>
  </si>
  <si>
    <t>UB5CW5UU7D</t>
  </si>
  <si>
    <t>UB5HT5S377</t>
  </si>
  <si>
    <t>UB52860AGN</t>
  </si>
  <si>
    <t>UB5KW5UZHT</t>
  </si>
  <si>
    <t>UB57G5RHUZ</t>
  </si>
  <si>
    <t>UB5GO5LD9P</t>
  </si>
  <si>
    <t>UB5IM5UQ05</t>
  </si>
  <si>
    <t>UB5685Y789</t>
  </si>
  <si>
    <t>UB5H05QGXC</t>
  </si>
  <si>
    <t>UB56B5QHGA</t>
  </si>
  <si>
    <t>UB5QE5Q4KY</t>
  </si>
  <si>
    <t>UB55D5T3G5</t>
  </si>
  <si>
    <t>UB5NB5MW6E</t>
  </si>
  <si>
    <t>UB55D5T6HF</t>
  </si>
  <si>
    <t>UB5AJ5QPCR</t>
  </si>
  <si>
    <t>UB5155S6EG</t>
  </si>
  <si>
    <t>UB5115SA2E</t>
  </si>
  <si>
    <t>UB50X5QNGM</t>
  </si>
  <si>
    <t>UB5EV5UCTO</t>
  </si>
  <si>
    <t>UB5PQ5RIY4</t>
  </si>
  <si>
    <t>UB5KB5OSQP</t>
  </si>
  <si>
    <t>UB5OP5QBN0</t>
  </si>
  <si>
    <t>UB5ME5SLNR</t>
  </si>
  <si>
    <t>UB52Y5VX3G</t>
  </si>
  <si>
    <t>UB5PO5OPOA</t>
  </si>
  <si>
    <t>UB5GR5QHMB</t>
  </si>
  <si>
    <t>UB5O65UBRH</t>
  </si>
  <si>
    <t>UB5GU5ZR7G</t>
  </si>
  <si>
    <t>UB51M5RPC1</t>
  </si>
  <si>
    <t>UB5AA5WEHI</t>
  </si>
  <si>
    <t>UB5IK5SZKV</t>
  </si>
  <si>
    <t>UB5B65WB07</t>
  </si>
  <si>
    <t>UB5PH5Q5PH</t>
  </si>
  <si>
    <t>UB5MR5USES</t>
  </si>
  <si>
    <t>UB5KT5OPLM</t>
  </si>
  <si>
    <t>UB5EA5YSSS</t>
  </si>
  <si>
    <t>UB5KT5OR63</t>
  </si>
  <si>
    <t>UB5Q85UEVZ</t>
  </si>
  <si>
    <t>UB538669QJ</t>
  </si>
  <si>
    <t>UB57Q5YUNZ</t>
  </si>
  <si>
    <t>UB5P05Q8N1</t>
  </si>
  <si>
    <t>UB5HI5N14L</t>
  </si>
  <si>
    <t>UB5EX61HUI</t>
  </si>
  <si>
    <t>UB5KW5W1NQ</t>
  </si>
  <si>
    <t>UB58N5TWYD</t>
  </si>
  <si>
    <t>UB5DI5W3PI</t>
  </si>
  <si>
    <t>UB5M55UW50</t>
  </si>
  <si>
    <t>UB57C5SF5K</t>
  </si>
  <si>
    <t>UB50X5S2W0</t>
  </si>
  <si>
    <t>FROM ZERO</t>
  </si>
  <si>
    <t xml:space="preserve">UB5AX5XMVI~441211# DEVGRP36~254713322053~MPESAC2B_400222~ERICK OGUCHA  </t>
  </si>
  <si>
    <t xml:space="preserve">UB5C25QN73~441211#devgrp2~254720674671~MPESAC2B_400222~RUBY MOSE  </t>
  </si>
  <si>
    <t xml:space="preserve">UB50Y5SWE6~441211#DevGroup17~254726281936~MPESAC2B_400222~ROBIONSON MOCHONI  </t>
  </si>
  <si>
    <t xml:space="preserve">UB5L85WPBZ~441211#DEVGR7~254758748431~MPESAC2B_400222~Daniel Okumu  </t>
  </si>
  <si>
    <t xml:space="preserve">UB50Y5SZYA~441211#DevGrp20~254725787637~MPESAC2B_400222~ERASTINE MOMANYI  </t>
  </si>
  <si>
    <t xml:space="preserve">UB5LS5OE8B~441211#Devgrp40~254799795295~MPESAC2B_400222~VICKY GITONGA  </t>
  </si>
  <si>
    <t xml:space="preserve">UB5LS5O7LN~441211#Devgrp41~254799795295~MPESAC2B_400222~VICKY GITONGA  </t>
  </si>
  <si>
    <t xml:space="preserve">UB5FM5RXF3~441211#Devgp2~254705589015~MPESAC2B_400222~Kobi Edward  </t>
  </si>
  <si>
    <t xml:space="preserve">UB55F60EJX~441211#DevGr30~254717311811~MPESAC2B_400222~KEVIN KAKA  </t>
  </si>
  <si>
    <t xml:space="preserve">UB5LS5OFP8~441211#Awmreg~254799795295~MPESAC2B_400222~VICKY GITONGA  </t>
  </si>
  <si>
    <t xml:space="preserve">UB5305XQW2~441211# devgrp41~254717001584~MPESAC2B_400222~NELISHA MBUBA  </t>
  </si>
  <si>
    <t xml:space="preserve">UB52I5XTGL~441211#Devgrp40~254712977407~MPESAC2B_400222~LILIAN NYAKUNDI  </t>
  </si>
  <si>
    <t xml:space="preserve">UB5025UIPJ~441211#DevGrp20~254721406814~MPESAC2B_400222~VINCENT OTARA  </t>
  </si>
  <si>
    <t xml:space="preserve">UB56I5WNLN~441211#DEVGP5~254714035685~MPESAC2B_400222~sarah ocharo  </t>
  </si>
  <si>
    <t xml:space="preserve">UB5QJ5VEYA~441211#grp6~254723310854~MPESAC2B_400222~GRACE OGOLA  </t>
  </si>
  <si>
    <t xml:space="preserve">UB5KM5SRXW~441211#group40~254725310343~MPESAC2B_400222~NANCY MOTARI  </t>
  </si>
  <si>
    <t xml:space="preserve">UB51O621QQ~441211# devgp24~254725765987~MPESAC2B_400222~HELLEN NAIMADU  </t>
  </si>
  <si>
    <t xml:space="preserve">UB52T5VDCI~441211#Devgr24~254706182978~MPESAC2B_400222~Maxwell Wandollah  </t>
  </si>
  <si>
    <t xml:space="preserve">UB58U5VOGM~441211#DEVGR35~254707905979~MPESAC2B_400222~FARHAN MAHAMED  </t>
  </si>
  <si>
    <t xml:space="preserve">UB59U5T67S~441211#DEVGR18~254792466186~MPESAC2B_400222~HILLARY KAARI  </t>
  </si>
  <si>
    <t xml:space="preserve">UB55F60UB8~441211#DevGr30~254717311811~MPESAC2B_400222~KEVIN KAKA  </t>
  </si>
  <si>
    <t xml:space="preserve">UB60X5STMC~441211#devgrp17~254725768358~MPESAC2B_400222~ESTHER MUCHOKI  </t>
  </si>
  <si>
    <t xml:space="preserve">UB6AR5SM6E~441211#DEVGR1~254718113284~MPESAC2B_400222~Jane Ogola  </t>
  </si>
  <si>
    <t xml:space="preserve">UB6MR5WB5C~441211#DEVGR30~254706858931~MPESAC2B_400222~ESTHER MAKORI  </t>
  </si>
  <si>
    <t xml:space="preserve">UB6785WFRG~441211#DevGp41~254724986639~MPESAC2B_400222~GLADYS OTIENO  </t>
  </si>
  <si>
    <t xml:space="preserve">UB6315WLZT~441211#DevGrp20~254726807010~MPESAC2B_400222~SILVIA LIGAWA  </t>
  </si>
  <si>
    <t xml:space="preserve">UB6K35TEAT~441211#Devlpt19~254723234824~MPESAC2B_400222~EVANCE OJWANG  </t>
  </si>
  <si>
    <t xml:space="preserve">UB6CL5WGFP~441211#DEVGRP38~254711546137~MPESAC2B_400222~IRINE TASHA  </t>
  </si>
  <si>
    <t xml:space="preserve">UB6M05ZD7C~441211#DevGrp20~254725445620~MPESAC2B_400222~JOB NYABUTO  </t>
  </si>
  <si>
    <t xml:space="preserve">UB63Q6BJF0~441211#DEV28~254714210919~MPESAC2B_400222~OCHIENG LEONARD  </t>
  </si>
  <si>
    <t xml:space="preserve">UB6A35W90I~441211# DEVGRP34~254725727580~MPESAC2B_400222~OTIENO VIVIAN  </t>
  </si>
  <si>
    <t>UB6KR60Y8I~Offering~254716794363~Offering49~Giftmacvane Momanyi</t>
  </si>
  <si>
    <t>UB6PM5W9QG~DEVGR1~254710967844~DEVGR1500~Clifford Siocha</t>
  </si>
  <si>
    <t>UB6FL5VTQI~DEVGR39~254715264842~DEVGR1000~Jael Joseph</t>
  </si>
  <si>
    <t>UB6PM5WHQF~DEVGR34~254710967844~DEVGR300~Clifford Siocha</t>
  </si>
  <si>
    <t>UB63665Y0B~DEVGR8~254720089809~DEVGR2000~Delleys Nyaboke</t>
  </si>
  <si>
    <t>UB69U5U1SR~Other~254712802649~Other500~Joshua Ochenge</t>
  </si>
  <si>
    <t>UB6BV5Y8KR~DEVGR14~254723249077~DEVGR500~John momanyi motari</t>
  </si>
  <si>
    <t>UB6KH5VRJY~DEVGR20~254716098478~DEVGR200~Damaris Nyambane</t>
  </si>
  <si>
    <t>UB63O696GL~DEVGR20~254790495591~DEVGR900~Dorothy omare</t>
  </si>
  <si>
    <t>UB6M05ZNGV~DEVGR20~254725445620~DEVGR100~Job Mititi Nyabuto</t>
  </si>
  <si>
    <t>UB6GU621IV~Other~254711548871~Development300~Jane Nyamongo</t>
  </si>
  <si>
    <t xml:space="preserve">UB6JC5YTIA~441211#GRP34~254710574689~MPESAC2B_400222~Joyce ndege  </t>
  </si>
  <si>
    <t xml:space="preserve">UB643612X5~441211#DEVGRP12~254711165935~MPESAC2B_400222~EDWIN KENYANSA  </t>
  </si>
  <si>
    <t xml:space="preserve">UB6PM5WLF3~441211#DevGR14~254710967844~MPESAC2B_400222~CLIFFORD SIOCHA  </t>
  </si>
  <si>
    <t xml:space="preserve">UB6KM5TSAK~441211#DEVGR2~254714454473~MPESAC2B_400222~TIMOTHY OUKO OMARE  </t>
  </si>
  <si>
    <t xml:space="preserve">UB6OJ5SV5H~441211#DEVGR39~254712604328~MPESAC2B_400222~BANGE MIRIAM  </t>
  </si>
  <si>
    <t xml:space="preserve">UB6GU6221D~441211#DEVGRP2~254711548871~MPESAC2B_400222~JANE NYAMONGO  </t>
  </si>
  <si>
    <t xml:space="preserve">UB6GU62A1O~441211#DevGrp34~254701279242~MPESAC2B_400222~WINNIE OWITI  </t>
  </si>
  <si>
    <t xml:space="preserve">UB6LP5RZB5~441211#DEVGRP2~254722532916~MPESAC2B_400222~GEOFFREY OMANGI  </t>
  </si>
  <si>
    <t>UB6C75R37Q~Tithe~254702060158~Tithe180~Lydia</t>
  </si>
  <si>
    <t xml:space="preserve">UB62863KQQ~441211#devgrp34~254721898381~MPESAC2B_400222~GILBERT IMO  </t>
  </si>
  <si>
    <t xml:space="preserve">UB6DI5YCZF~441211# DEV GRP 13~254722756719~MPESAC2B_400222~CATHERINE MOSERO OMWE NO </t>
  </si>
  <si>
    <t xml:space="preserve">UB6705VZLY~441211#DevGr16~254721154193~MPESAC2B_400222~STEPHEN OGUTU  </t>
  </si>
  <si>
    <t xml:space="preserve">UB6CA5W37E~441211#DEVGR19~254706875568~MPESAC2B_400222~SYPHROSE OYOO  </t>
  </si>
  <si>
    <t xml:space="preserve">UB6QK5TXYN~441211#AYMSE~254713593573~MPESAC2B_400222~BENEDICT ODHIAMBO  </t>
  </si>
  <si>
    <t xml:space="preserve">UB6225X2JD~441211#devgrp3~254717768379~MPESAC2B_400222~FARIDAH KAMAU  </t>
  </si>
  <si>
    <t>UB6AA5Z0J1~DEVGR7~254710191200~DEVGR200~Beavon Osumo</t>
  </si>
  <si>
    <t xml:space="preserve">UB6G05X3LP~441211#DEVGRP3*~254715327097~MPESAC2B_400222~HILLARY OCHIENG  </t>
  </si>
  <si>
    <t xml:space="preserve">UB67N5WCJ2~441211#DEV GRP 3~254700393250~MPESAC2B_400222~SAMWEL ONGORO  </t>
  </si>
  <si>
    <t xml:space="preserve">UB6025VSLY~441211#DevGrp20~254721406814~MPESAC2B_400222~VINCENT OTARA  </t>
  </si>
  <si>
    <t>UB6PI5TO01~Other~254724997751~Development500~Evans omai</t>
  </si>
  <si>
    <t>UB6HQ5ZJJP~Other~254725953583~Dev1000~Malack Onyinkwa Kerimu</t>
  </si>
  <si>
    <t xml:space="preserve">UB6D35UP4I~441211#AYMSE~254700911379~MPESAC2B_400222~BRIAN OSORO  </t>
  </si>
  <si>
    <t xml:space="preserve">UB6335WZNT~441211#devg1~254769695836~MPESAC2B_400222~Stephen Okeyo  </t>
  </si>
  <si>
    <t xml:space="preserve">UB6QL5WDIY~441211#DevGr16~254795087110~MPESAC2B_400222~LEAH WANDOLLAH  </t>
  </si>
  <si>
    <t xml:space="preserve">UB65F623FT~441211#DEVGR13~254725626507~MPESAC2B_400222~SUSAN KIMANI  </t>
  </si>
  <si>
    <t xml:space="preserve">UB6C75RS3B~441211#tithe~254702060158~MPESAC2B_400222~LYDIA MOTARI  </t>
  </si>
  <si>
    <t xml:space="preserve">UB6PM5X1KP~441211#DEVGR1~254710967844~MPESAC2B_400222~CLIFFORD SIOCHA  </t>
  </si>
  <si>
    <t xml:space="preserve">UB6AX5ZQGY~441211# DEVGRP36~254713322053~MPESAC2B_400222~ERICK OGUCHA  </t>
  </si>
  <si>
    <t xml:space="preserve">UB6335XFRB~441211#devg1~254769695836~MPESAC2B_400222~Stephen Okeyo  </t>
  </si>
  <si>
    <t xml:space="preserve">UB6HY61DKJ~441211#DEVGRP15~254712941842~MPESAC2B_400222~Daniel Njoroge  </t>
  </si>
  <si>
    <t xml:space="preserve">UB65F62FDQ~441211#AYMSE~254717311811~MPESAC2B_400222~KEVIN KAKA  </t>
  </si>
  <si>
    <t xml:space="preserve">UB6OP5TQBZ~441211# DEVGR7~254726561839~MPESAC2B_400222~CLEOPAS OMETE  </t>
  </si>
  <si>
    <t xml:space="preserve">UB6FC64ACX~441211#DEVGRP32~254726012163~MPESAC2B_400222~ROGERS MACHOKA  </t>
  </si>
  <si>
    <t xml:space="preserve">UB636671YB~441211#devgrp8~254720089809~MPESAC2B_400222~DELIEYS MASESE  </t>
  </si>
  <si>
    <t xml:space="preserve">UB6P05T41U~441211#DevGr3~254723714872~MPESAC2B_400222~DUNCAN OUMA  </t>
  </si>
  <si>
    <t xml:space="preserve">UB6KO62MY1~441211#devgrp3~254743338269~MPESAC2B_400222~nancy abuya  </t>
  </si>
  <si>
    <t xml:space="preserve">UB6CL5XRJH~441211#DEVGRP38~254711546137~MPESAC2B_400222~IRINE TASHA  </t>
  </si>
  <si>
    <t xml:space="preserve">UB6FB68CHJ~441211#DevGr16~254726410608~MPESAC2B_400222~CALVINCE OUMA OTIENO  </t>
  </si>
  <si>
    <t xml:space="preserve">UB6PM5XFBL~441211#DEVGR39~254717349648~MPESAC2B_400222~RUTH MACHOKA  </t>
  </si>
  <si>
    <t xml:space="preserve">UB6MA5TTZD~441211#DevGrp3~254724576546~MPESAC2B_400222~NAOMI NGITHI  </t>
  </si>
  <si>
    <t xml:space="preserve">UB6C75S44L~441211#AYMSE~254702060158~MPESAC2B_400222~LYDIA MOTARI  </t>
  </si>
  <si>
    <t xml:space="preserve">UB6G468CXK~441211#DevGr24~254114285075~MPESAC2B_400222~samuel waithaka  </t>
  </si>
  <si>
    <t xml:space="preserve">UB66362T3G~441211#DEVGR2~254725034298~MPESAC2B_400222~OGAYO ERICK  </t>
  </si>
  <si>
    <t xml:space="preserve">UB6OC5XJ70~441211#DEVGR13~254710423227~MPESAC2B_400222~HESBON OGOCH  </t>
  </si>
  <si>
    <t xml:space="preserve">UB6BC62RI8~441211#TITHE~254701176598~MPESAC2B_400222~ELVINE MOKUA  </t>
  </si>
  <si>
    <t xml:space="preserve">UB6P85Q9FF~441211#DEVGR13~254792861131~MPESAC2B_400222~MYRA WANDOLLAH  </t>
  </si>
  <si>
    <t xml:space="preserve">UB6BC62Q50~441211#OFFERING~254701176598~MPESAC2B_400222~ELVINE MOKUA  </t>
  </si>
  <si>
    <t xml:space="preserve">UB66K5R6IM~441211#Devgr24~254724244925~MPESAC2B_400222~FELIX ONYANGO  </t>
  </si>
  <si>
    <t xml:space="preserve">UB6F45YE91~441211#Dvpgrp28~254712223793~MPESAC2B_400222~DORICE CHISIKA  </t>
  </si>
  <si>
    <t xml:space="preserve">UB6G15X1AZ~441211#DEVGR2~254717266533~MPESAC2B_400222~ALVIN NYAKINYA  </t>
  </si>
  <si>
    <t xml:space="preserve">UB6IV5WLAJ~441211# DevGrp16~254703112927~MPESAC2B_400222~COLLINS ODOYO  </t>
  </si>
  <si>
    <t xml:space="preserve">UB6KM5UZ8Z~441211#DEVGR2~254714454473~MPESAC2B_400222~TIMOTHY OUKO OMARE  </t>
  </si>
  <si>
    <t xml:space="preserve">UB66K5R1MC~441211#AYMSE~254724244925~MPESAC2B_400222~FELIX ONYANGO  </t>
  </si>
  <si>
    <t xml:space="preserve">UB66T5X8E3~441211#Devgroup23~254726636081~MPESAC2B_400222~COLVIN MOKAYA  </t>
  </si>
  <si>
    <t xml:space="preserve">UB6KM5UWIU~441211#DEVGR2~254714454473~MPESAC2B_400222~TIMOTHY OUKO OMARE  </t>
  </si>
  <si>
    <t xml:space="preserve">UB6MA5UD82~441211#Dev GP5~254715509288~MPESAC2B_400222~MESHACK ONGATI  </t>
  </si>
  <si>
    <t xml:space="preserve">UB6KO6302K~441211#devgrp3~254743338269~MPESAC2B_400222~nancy abuya  </t>
  </si>
  <si>
    <t xml:space="preserve">UB6H862696~441211#DevGr16~254110828287~MPESAC2B_400222~ilselasha Awuor  </t>
  </si>
  <si>
    <t xml:space="preserve">UB61C5WVKN~441211#DEV~254706491735~MPESAC2B_400222~QUINTER OREMBE  </t>
  </si>
  <si>
    <t xml:space="preserve">UB6K15V30O~441211#devgr17~254711577695~MPESAC2B_400222~LABAN MACHOGU  </t>
  </si>
  <si>
    <t xml:space="preserve">UB6065UMO2~441211#DevGr16~254710791869~MPESAC2B_400222~NELLY ONDIEKI  </t>
  </si>
  <si>
    <t xml:space="preserve">UB6FB69036~441211#DevGr40~254726410608~MPESAC2B_400222~CALVINCE OUMA OTIENO  </t>
  </si>
  <si>
    <t xml:space="preserve">UB6795VGE9~441211#DEVGRP38~254703227269~MPESAC2B_400222~MOCHERE ERICK  </t>
  </si>
  <si>
    <t xml:space="preserve">UB6F0629T4~441211#devgr7~254746226330~MPESAC2B_400222~Richard Onano  </t>
  </si>
  <si>
    <t xml:space="preserve">UB6GR5UOUA~441211# devgr7~254711768682~MPESAC2B_400222~ONDARA MARGRET  </t>
  </si>
  <si>
    <t xml:space="preserve">UB6FB698SW~441211#DevGr16~254726410608~MPESAC2B_400222~CALVINCE OUMA OTIENO  </t>
  </si>
  <si>
    <t xml:space="preserve">UB6CB5Y7IK~441211#Devgrp13~254720026043~MPESAC2B_400222~ELEN KIMANI  </t>
  </si>
  <si>
    <t xml:space="preserve">UB6GK5VWJ1~441211#DEVGR13~254723864207~MPESAC2B_400222~DENNIS KENGERE  </t>
  </si>
  <si>
    <t xml:space="preserve">UB6HT5WZDT~441211#devgrp39~254726721194~MPESAC2B_400222~HAPPINESS MUKORA  </t>
  </si>
  <si>
    <t xml:space="preserve">UB6PA5LSL2~441211#13~254700029757~MPESAC2B_400222~Winnie Adhiambo  </t>
  </si>
  <si>
    <t xml:space="preserve">UB6KW60D07~441211#DevGr6~254705014561~MPESAC2B_400222~NYABUTO FANISH  </t>
  </si>
  <si>
    <t xml:space="preserve">UB6IU5VIZE~441211#DEVGR8~254797456811~MPESAC2B_400222~SIPHIAH NYAKOE  </t>
  </si>
  <si>
    <t xml:space="preserve">UB6LC5YD4C~441211#devgrp17~254724358439~MPESAC2B_400222~NAOMI OTWORI  </t>
  </si>
  <si>
    <t xml:space="preserve">UB6AV5Z09K~441211#DEVGR2~254706652782~MPESAC2B_400222~PRISTON KIAMBA  </t>
  </si>
  <si>
    <t xml:space="preserve">UB63Q6E8N8~441211#DEVGR41~254714210919~MPESAC2B_400222~OCHIENG LEONARD  </t>
  </si>
  <si>
    <t xml:space="preserve">UB6II5ZFTN~441211#DEVGR41~254715257513~MPESAC2B_400222~Samuel Ogembo  </t>
  </si>
  <si>
    <t xml:space="preserve">UB64L5Y8PI~441211#DEVGRP4~254728772225~MPESAC2B_400222~ISAAC MOMANYI  </t>
  </si>
  <si>
    <t xml:space="preserve">UB6L163FCG~441211#DEVGRP2~254792119868~MPESAC2B_400222~SILAS MANYASA  </t>
  </si>
  <si>
    <t xml:space="preserve">UB6JE5UIRE~441211#DEVGR1~254715719790~MPESAC2B_400222~SHADRACK KIPLAGAT  </t>
  </si>
  <si>
    <t xml:space="preserve">UB66J5Y5D0~441211#DevGR31~254758315357~MPESAC2B_400222~denis menge  </t>
  </si>
  <si>
    <t xml:space="preserve">UB66J5Y6S9~441211#DevGrp41~254758315357~MPESAC2B_400222~denis menge  </t>
  </si>
  <si>
    <t xml:space="preserve">UB6PM5Z8K6~441211#DEVGR1~254710967844~MPESAC2B_400222~CLIFFORD SIOCHA  </t>
  </si>
  <si>
    <t xml:space="preserve">UB6D766HOY~441211#DEVGR31~254743507101~MPESAC2B_400222~BERYL OTIENO  </t>
  </si>
  <si>
    <t xml:space="preserve">UB6KO64DVY~441211# devgrp13~254726771544~MPESAC2B_400222~MILKA MAGARA  </t>
  </si>
  <si>
    <t xml:space="preserve">UB60X5W73R~441211#devgrp17~254725768358~MPESAC2B_400222~ESTHER MUCHOKI  </t>
  </si>
  <si>
    <t xml:space="preserve">UB6D15VCPI~441211#Gr21~254791203111~MPESAC2B_400222~PHILIP ONGAGA  </t>
  </si>
  <si>
    <t xml:space="preserve">UB61C5Y99P~441211#DEVGR17~254729340591~MPESAC2B_400222~JANE ONYANGO  </t>
  </si>
  <si>
    <t xml:space="preserve">UB6CW60R6H~441211#DevGrp6~254716804186~MPESAC2B_400222~ALAN OTIENO  </t>
  </si>
  <si>
    <t xml:space="preserve">UB6OP5VQIF~441211# DEVGR34~254726561839~MPESAC2B_400222~CLEOPAS OMETE  </t>
  </si>
  <si>
    <t xml:space="preserve">UB6KG5T84G~441211# DEVGRP3~254712123912~MPESAC2B_400222~MESHACK ISABOKE OMOSA  </t>
  </si>
  <si>
    <t xml:space="preserve">UB6975V129~441211#DevGr16~254704263041~MPESAC2B_400222~NGARIBA CHACH  </t>
  </si>
  <si>
    <t xml:space="preserve">UB6BM638HE~441211#DEVGR2~254720093875~MPESAC2B_400222~TITUS KANYI  </t>
  </si>
  <si>
    <t xml:space="preserve">UB6NF5XDRN~441211#DEVGR2~254708405075~MPESAC2B_400222~NASHON ODONGO  </t>
  </si>
  <si>
    <t xml:space="preserve">UB7ON66JSC~441211#DEVGR2~254727988688~MPESAC2B_400222~CLIFFORD MANOTI  </t>
  </si>
  <si>
    <t xml:space="preserve">UB7PJ5VWCE~441211#OFFERING~254745207622~MPESAC2B_400222~MARK NDEGWA  </t>
  </si>
  <si>
    <t xml:space="preserve">UB7KZ62O0Y~441211#DEVGRP38~254716951268~MPESAC2B_400222~JUDITH ODOYO  </t>
  </si>
  <si>
    <t xml:space="preserve">UB7B25Y7JV~441211#DEVGR36~254712455758~MPESAC2B_400222~AMINA MWANGI  </t>
  </si>
  <si>
    <t xml:space="preserve">UB7LF5YJBL~441211#GRP3~254715754484~MPESAC2B_400222~BILIAH ANUKURI  </t>
  </si>
  <si>
    <t xml:space="preserve">UB7DI6185R~441211# DEV GRP 13~254722756719~MPESAC2B_400222~CATHERINE MOSERO OMWE NO </t>
  </si>
  <si>
    <t xml:space="preserve">UB7KO64QX0~441211#devgrp3~254743338269~MPESAC2B_400222~nancy abuya  </t>
  </si>
  <si>
    <t xml:space="preserve">UB7QA5W449~441211#DEVGR35~254743242265~MPESAC2B_400222~FELIX MAUMBA  </t>
  </si>
  <si>
    <t xml:space="preserve">UB7CB5Z9J5~441211#Devgrp13~254720026043~MPESAC2B_400222~ELEN KIMANI  </t>
  </si>
  <si>
    <t xml:space="preserve">UB7CW614UB~441211#DevGrp6~254716804186~MPESAC2B_400222~ALAN OTIENO  </t>
  </si>
  <si>
    <t xml:space="preserve">UB7NJ5ZC71~441211#DEVGRP6~254715862095~MPESAC2B_400222~OBIRI DIANA  </t>
  </si>
  <si>
    <t xml:space="preserve">UB7JM5Z55G~441211#devgr18~254725587811~MPESAC2B_400222~JOYCE MOGIRE  </t>
  </si>
  <si>
    <t xml:space="preserve">UB7KW6156X~441211#DevgRp6~254705014561~MPESAC2B_400222~NYABUTO FANISH  </t>
  </si>
  <si>
    <t xml:space="preserve">UB7BH5YFOU~441211#DEVGR6~254702928949~MPESAC2B_400222~BIKERI DENNIS  </t>
  </si>
  <si>
    <t xml:space="preserve">UB7I768LZ3~441211#DEVGR17~254722590690~MPESAC2B_400222~DICKSON NYAGAH  </t>
  </si>
  <si>
    <t xml:space="preserve">UB7CK61QXI~441211#DEVGR7~254791360815~MPESAC2B_400222~JAMES LIBOLE  </t>
  </si>
  <si>
    <t xml:space="preserve">UB7G06082T~441211#DEVGRP3*~254715327097~MPESAC2B_400222~HILLARY OCHIENG  </t>
  </si>
  <si>
    <t xml:space="preserve">UB7P05VD45~441211#DevGrp3~254723714872~MPESAC2B_400222~DUNCAN OUMA  </t>
  </si>
  <si>
    <t>UB5AX5XMVI</t>
  </si>
  <si>
    <t>UB5C25QN73</t>
  </si>
  <si>
    <t>UB50Y5SWE6</t>
  </si>
  <si>
    <t>UB5L85WPBZ</t>
  </si>
  <si>
    <t>UB50Y5SZYA</t>
  </si>
  <si>
    <t>UB5LS5OE8B</t>
  </si>
  <si>
    <t>UB5LS5O7LN</t>
  </si>
  <si>
    <t>UB5FM5RXF3</t>
  </si>
  <si>
    <t>UB55F60EJX</t>
  </si>
  <si>
    <t>UB5LS5OFP8</t>
  </si>
  <si>
    <t>UB5305XQW2</t>
  </si>
  <si>
    <t>UB52I5XTGL</t>
  </si>
  <si>
    <t>UB5025UIPJ</t>
  </si>
  <si>
    <t>UB56I5WNLN</t>
  </si>
  <si>
    <t>UB5QJ5VEYA</t>
  </si>
  <si>
    <t>UB5KM5SRXW</t>
  </si>
  <si>
    <t>UB51O621QQ</t>
  </si>
  <si>
    <t>UB52T5VDCI</t>
  </si>
  <si>
    <t>UB58U5VOGM</t>
  </si>
  <si>
    <t>UB59U5T67S</t>
  </si>
  <si>
    <t>UB55F60UB8</t>
  </si>
  <si>
    <t>UB60X5STMC</t>
  </si>
  <si>
    <t>UB6AR5SM6E</t>
  </si>
  <si>
    <t>UB6MR5WB5C</t>
  </si>
  <si>
    <t>UB6785WFRG</t>
  </si>
  <si>
    <t>UB6315WLZT</t>
  </si>
  <si>
    <t>UB6K35TEAT</t>
  </si>
  <si>
    <t>UB6CL5WGFP</t>
  </si>
  <si>
    <t>UB6M05ZD7C</t>
  </si>
  <si>
    <t>UB63Q6BJF0</t>
  </si>
  <si>
    <t>UB6A35W90I</t>
  </si>
  <si>
    <t>UB6JC5YTIA</t>
  </si>
  <si>
    <t>UB643612X5</t>
  </si>
  <si>
    <t>UB6PM5WLF3</t>
  </si>
  <si>
    <t>UB6KM5TSAK</t>
  </si>
  <si>
    <t>UB6OJ5SV5H</t>
  </si>
  <si>
    <t>UB6GU6221D</t>
  </si>
  <si>
    <t>UB6GU62A1O</t>
  </si>
  <si>
    <t>UB6LP5RZB5</t>
  </si>
  <si>
    <t>UB62863KQQ</t>
  </si>
  <si>
    <t>UB6DI5YCZF</t>
  </si>
  <si>
    <t>UB6705VZLY</t>
  </si>
  <si>
    <t>UB6CA5W37E</t>
  </si>
  <si>
    <t>UB6QK5TXYN</t>
  </si>
  <si>
    <t>UB6225X2JD</t>
  </si>
  <si>
    <t>UB6G05X3LP</t>
  </si>
  <si>
    <t>UB67N5WCJ2</t>
  </si>
  <si>
    <t>UB6025VSLY</t>
  </si>
  <si>
    <t>UB6D35UP4I</t>
  </si>
  <si>
    <t>UB6335WZNT</t>
  </si>
  <si>
    <t>UB6QL5WDIY</t>
  </si>
  <si>
    <t>UB65F623FT</t>
  </si>
  <si>
    <t>UB6C75RS3B</t>
  </si>
  <si>
    <t>UB6PM5X1KP</t>
  </si>
  <si>
    <t>UB6AX5ZQGY</t>
  </si>
  <si>
    <t>UB6335XFRB</t>
  </si>
  <si>
    <t>UB6HY61DKJ</t>
  </si>
  <si>
    <t>UB65F62FDQ</t>
  </si>
  <si>
    <t>UB6OP5TQBZ</t>
  </si>
  <si>
    <t>UB6FC64ACX</t>
  </si>
  <si>
    <t>UB636671YB</t>
  </si>
  <si>
    <t>UB6P05T41U</t>
  </si>
  <si>
    <t>UB6KO62MY1</t>
  </si>
  <si>
    <t>UB6CL5XRJH</t>
  </si>
  <si>
    <t>UB6FB68CHJ</t>
  </si>
  <si>
    <t>UB6PM5XFBL</t>
  </si>
  <si>
    <t>UB6MA5TTZD</t>
  </si>
  <si>
    <t>UB6C75S44L</t>
  </si>
  <si>
    <t>UB6G468CXK</t>
  </si>
  <si>
    <t>UB66362T3G</t>
  </si>
  <si>
    <t>UB6OC5XJ70</t>
  </si>
  <si>
    <t>UB6BC62RI8</t>
  </si>
  <si>
    <t>UB6P85Q9FF</t>
  </si>
  <si>
    <t>UB6BC62Q50</t>
  </si>
  <si>
    <t>UB66K5R6IM</t>
  </si>
  <si>
    <t>UB6F45YE91</t>
  </si>
  <si>
    <t>UB6G15X1AZ</t>
  </si>
  <si>
    <t>UB6IV5WLAJ</t>
  </si>
  <si>
    <t>UB6KM5UZ8Z</t>
  </si>
  <si>
    <t>UB66K5R1MC</t>
  </si>
  <si>
    <t>UB66T5X8E3</t>
  </si>
  <si>
    <t>UB6KM5UWIU</t>
  </si>
  <si>
    <t>UB6MA5UD82</t>
  </si>
  <si>
    <t>UB6KO6302K</t>
  </si>
  <si>
    <t>UB6H862696</t>
  </si>
  <si>
    <t>UB61C5WVKN</t>
  </si>
  <si>
    <t>UB6K15V30O</t>
  </si>
  <si>
    <t>UB6065UMO2</t>
  </si>
  <si>
    <t>UB6FB69036</t>
  </si>
  <si>
    <t>UB6795VGE9</t>
  </si>
  <si>
    <t>UB6F0629T4</t>
  </si>
  <si>
    <t>UB6GR5UOUA</t>
  </si>
  <si>
    <t>UB6FB698SW</t>
  </si>
  <si>
    <t>UB6CB5Y7IK</t>
  </si>
  <si>
    <t>UB6GK5VWJ1</t>
  </si>
  <si>
    <t>UB6HT5WZDT</t>
  </si>
  <si>
    <t>UB6PA5LSL2</t>
  </si>
  <si>
    <t>UB6KW60D07</t>
  </si>
  <si>
    <t>UB6IU5VIZE</t>
  </si>
  <si>
    <t>UB6LC5YD4C</t>
  </si>
  <si>
    <t>UB6AV5Z09K</t>
  </si>
  <si>
    <t>UB63Q6E8N8</t>
  </si>
  <si>
    <t>UB6II5ZFTN</t>
  </si>
  <si>
    <t>UB64L5Y8PI</t>
  </si>
  <si>
    <t>UB6L163FCG</t>
  </si>
  <si>
    <t>UB6JE5UIRE</t>
  </si>
  <si>
    <t>UB66J5Y5D0</t>
  </si>
  <si>
    <t>UB66J5Y6S9</t>
  </si>
  <si>
    <t>UB6PM5Z8K6</t>
  </si>
  <si>
    <t>UB6D766HOY</t>
  </si>
  <si>
    <t>UB6KO64DVY</t>
  </si>
  <si>
    <t>UB60X5W73R</t>
  </si>
  <si>
    <t>UB6D15VCPI</t>
  </si>
  <si>
    <t>UB61C5Y99P</t>
  </si>
  <si>
    <t>UB6CW60R6H</t>
  </si>
  <si>
    <t>UB6OP5VQIF</t>
  </si>
  <si>
    <t>UB6KG5T84G</t>
  </si>
  <si>
    <t>UB6975V129</t>
  </si>
  <si>
    <t>UB6BM638HE</t>
  </si>
  <si>
    <t>UB6NF5XDRN</t>
  </si>
  <si>
    <t>UB7ON66JSC</t>
  </si>
  <si>
    <t>UB7PJ5VWCE</t>
  </si>
  <si>
    <t>UB7KZ62O0Y</t>
  </si>
  <si>
    <t>UB7B25Y7JV</t>
  </si>
  <si>
    <t>UB7LF5YJBL</t>
  </si>
  <si>
    <t>UB7DI6185R</t>
  </si>
  <si>
    <t>UB7KO64QX0</t>
  </si>
  <si>
    <t>UB7QA5W449</t>
  </si>
  <si>
    <t>UB7CB5Z9J5</t>
  </si>
  <si>
    <t>UB7CW614UB</t>
  </si>
  <si>
    <t>UB7NJ5ZC71</t>
  </si>
  <si>
    <t>UB7JM5Z55G</t>
  </si>
  <si>
    <t>UB7KW6156X</t>
  </si>
  <si>
    <t>UB7BH5YFOU</t>
  </si>
  <si>
    <t>UB7I768LZ3</t>
  </si>
  <si>
    <t>UB7CK61QXI</t>
  </si>
  <si>
    <t>UB7G06082T</t>
  </si>
  <si>
    <t>UB7P05VD45</t>
  </si>
  <si>
    <t>UB6KR60Y8I</t>
  </si>
  <si>
    <t>UB6PM5W9QG</t>
  </si>
  <si>
    <t>UB6FL5VTQI</t>
  </si>
  <si>
    <t>UB6PM5WHQF</t>
  </si>
  <si>
    <t>UB63665Y0B</t>
  </si>
  <si>
    <t>UB69U5U1SR</t>
  </si>
  <si>
    <t>UB6BV5Y8KR</t>
  </si>
  <si>
    <t>UB6KH5VRJY</t>
  </si>
  <si>
    <t>UB63O696GL</t>
  </si>
  <si>
    <t>UB6M05ZNGV</t>
  </si>
  <si>
    <t>UB6GU621IV</t>
  </si>
  <si>
    <t>UB6C75R37Q</t>
  </si>
  <si>
    <t>UB6AA5Z0J1</t>
  </si>
  <si>
    <t>UB6PI5TO01</t>
  </si>
  <si>
    <t>UB6HQ5ZJJP</t>
  </si>
  <si>
    <t>06-02-2026</t>
  </si>
  <si>
    <t>07-02-2026</t>
  </si>
  <si>
    <t xml:space="preserve">UB71K5YGD6~441211#DevGR31~254704014198~MPESAC2B_400222~KEVIN NYAMONGO  </t>
  </si>
  <si>
    <t xml:space="preserve">UB75D5ZDXM~441211#Devgp6~254721431647~MPESAC2B_400222~LENCER OKWAH  </t>
  </si>
  <si>
    <t xml:space="preserve">UB78C5WX9O~441211#aymse~254743841530~MPESAC2B_400222~Vincent Gesanda  </t>
  </si>
  <si>
    <t xml:space="preserve">UB7KI66H1J~441211#DEVGR13~254726441228~MPESAC2B_400222~LINET NYAKAMBI  </t>
  </si>
  <si>
    <t xml:space="preserve">UB76L5XWYS~441211#Dev GRP 18~254704575058~MPESAC2B_400222~Ronald Nyangaresi  </t>
  </si>
  <si>
    <t xml:space="preserve">UB7QJ60276~441211#grp6~254723310854~MPESAC2B_400222~GRACE OGOLA  </t>
  </si>
  <si>
    <t xml:space="preserve">UB7E961ELR~441211#DEVGRP38~254711559935~MPESAC2B_400222~MILLICENT ATIENO  </t>
  </si>
  <si>
    <t xml:space="preserve">UB7GK5XFQE~441211#DEVGR13~254723864207~MPESAC2B_400222~DENNIS KENGERE  </t>
  </si>
  <si>
    <t xml:space="preserve">UB75O61AZ8~441211#DEVGRP23~254707762719~MPESAC2B_400222~NICHOLAS AGINDO  </t>
  </si>
  <si>
    <t xml:space="preserve">UB7EU64NY7~441211#grp10~254713480829~MPESAC2B_400222~DANIEL SAGWE  </t>
  </si>
  <si>
    <t xml:space="preserve">UB7CW61LU5~441211#DevGrp6~254716804186~MPESAC2B_400222~ALAN OTIENO  </t>
  </si>
  <si>
    <t xml:space="preserve">UB7A263JWL~441211#DEVGR18~254729330893~MPESAC2B_400222~JOYCE JEMBE  </t>
  </si>
  <si>
    <t xml:space="preserve">UB7EJ5YH91~441211#devgrp10~254707733198~MPESAC2B_400222~ROBINAH MANUGUTI  </t>
  </si>
  <si>
    <t xml:space="preserve">UB72866W00~441211#devgrp34~254721898381~MPESAC2B_400222~GILBERT IMO  </t>
  </si>
  <si>
    <t xml:space="preserve">UB7E061EFF~441211#DevGRP34~254724824766~MPESAC2B_400222~HELLEN ABUGA  </t>
  </si>
  <si>
    <t xml:space="preserve">UB7H05WYR7~441211#devgrp8~254728302634~MPESAC2B_400222~OMUSUMY OMOCHE  </t>
  </si>
  <si>
    <t xml:space="preserve">UB77T5YO24~441211#Devt Grp5~254723492692~MPESAC2B_400222~SAMUEL ABAYA  </t>
  </si>
  <si>
    <t xml:space="preserve">UB7CW61HRT~441211#DevGrp34~254716804186~MPESAC2B_400222~ALAN OTIENO  </t>
  </si>
  <si>
    <t xml:space="preserve">UB7DI61T5Z~441211# DEV GRP 13~254722756719~MPESAC2B_400222~CATHERINE MOSERO OMWE NO </t>
  </si>
  <si>
    <t xml:space="preserve">UB7CW61GF5~441211#DevGrp16~254716804186~MPESAC2B_400222~ALAN OTIENO  </t>
  </si>
  <si>
    <t xml:space="preserve">UB7CB5ZT4Z~441211#Devgrp13~254720026043~MPESAC2B_400222~ELEN KIMANI  </t>
  </si>
  <si>
    <t xml:space="preserve">UB76262F76~441211#DevGr16~254714571542~MPESAC2B_400222~CAROLINE MWAI  </t>
  </si>
  <si>
    <t xml:space="preserve">UB7075QQMM~441211#DevGrp35~254792577780~MPESAC2B_400222~JANET KARITHI  </t>
  </si>
  <si>
    <t xml:space="preserve">UB77F6285J~441211#DEVGR2~254719682500~MPESAC2B_400222~LYDIA OMARE  </t>
  </si>
  <si>
    <t xml:space="preserve">UB7KM5XBS5~441211#DEVGR2~254714454473~MPESAC2B_400222~TIMOTHY OUKO OMARE  </t>
  </si>
  <si>
    <t xml:space="preserve">UB7M85Z4A1~441211#devgrp34~254710183034~MPESAC2B_400222~beatrice asumwa  </t>
  </si>
  <si>
    <t xml:space="preserve">UB79V5SEYN~441211#Dev GP 5~254726861853~MPESAC2B_400222~NANJALA JUMA  </t>
  </si>
  <si>
    <t xml:space="preserve">UB70X5X3QT~441211#devgrp17~254725768358~MPESAC2B_400222~ESTHER MUCHOKI  </t>
  </si>
  <si>
    <t xml:space="preserve">UB75E623LF~441211#DEVGRP3~254715751266~MPESAC2B_400222~NYAGWOKA DUKE  </t>
  </si>
  <si>
    <t xml:space="preserve">UB7P960IMR~441211#Dev Grp 22~254769550878~MPESAC2B_400222~James Sato  </t>
  </si>
  <si>
    <t xml:space="preserve">UB75W6371B~441211#dev~254797713396~MPESAC2B_400222~DAVID KIPLANGAT  </t>
  </si>
  <si>
    <t xml:space="preserve">UB7F65ZNQN~441211#DevGrp35~254721594911~MPESAC2B_400222~EVANS KOMBO  </t>
  </si>
  <si>
    <t xml:space="preserve">UB77G5Y399~441211#devgrp32~254725050323~MPESAC2B_400222~DOLYPHINE MORURI  </t>
  </si>
  <si>
    <t xml:space="preserve">UB73262QYC~441211#DEVGRP23~254729984507~MPESAC2B_400222~elijah nyanusi  </t>
  </si>
  <si>
    <t xml:space="preserve">UB7EF5XS47~441211#DEVGRP11~254707210055~MPESAC2B_400222~LEVI KABATI  </t>
  </si>
  <si>
    <t xml:space="preserve">UB7HF66XF9~441211# DEV22~254768287926~MPESAC2B_400222~Kepha Mwakha  </t>
  </si>
  <si>
    <t xml:space="preserve">UB77R61VWB~441211#tithe~254799957092~MPESAC2B_400222~Purity John  </t>
  </si>
  <si>
    <t xml:space="preserve">UB7155YOJM~441211#DEVGP18~254727653472~MPESAC2B_400222~CALLEN MAKORI  </t>
  </si>
  <si>
    <t xml:space="preserve">UB7PO5UZLZ~441211#DEVGR7~254714423626~MPESAC2B_400222~Felix Musiu  </t>
  </si>
  <si>
    <t xml:space="preserve">UB76N5WKH5~441211#Grp8~254746760183~MPESAC2B_400222~SARAH AWITI  </t>
  </si>
  <si>
    <t xml:space="preserve">UB7RP61LIK~441211#DevGrp20~254720011562~MPESAC2B_400222~Adrienne Ogonyo  </t>
  </si>
  <si>
    <t xml:space="preserve">UB7PX5Y2JU~441211#DEVGRP23~254711990127~MPESAC2B_400222~Mercy Abuya  </t>
  </si>
  <si>
    <t xml:space="preserve">UB7NP62H8Q~441211# DevGP5~254704147219~MPESAC2B_400222~OROTO CLINTON  </t>
  </si>
  <si>
    <t xml:space="preserve">UB7EA64QDS~441211#DEVGRP3*~254726447320~MPESAC2B_400222~DUNCAN NJORA  </t>
  </si>
  <si>
    <t xml:space="preserve">UB7QE5WRCX~441211#grp18~254715209523~MPESAC2B_400222~NYABUTO OONGE  </t>
  </si>
  <si>
    <t xml:space="preserve">UB77R61SZA~441211#dev40~254799957092~MPESAC2B_400222~Purity John  </t>
  </si>
  <si>
    <t xml:space="preserve">UB7LS5T8JW~441211#Devgrp8~254799795295~MPESAC2B_400222~VICKY GITONGA  </t>
  </si>
  <si>
    <t xml:space="preserve">UB7LR5SL79~441211#devgp27~254741758559~MPESAC2B_400222~Okoth francis  </t>
  </si>
  <si>
    <t xml:space="preserve">UB7II60MYG~441211#DEVGR12~254715257513~MPESAC2B_400222~Samuel Ogembo  </t>
  </si>
  <si>
    <t xml:space="preserve">UB7RP61FUI~441211#DevGrp15~254720011562~MPESAC2B_400222~Adrienne Ogonyo  </t>
  </si>
  <si>
    <t xml:space="preserve">UB79R605QA~441211#dvgrp35~254768212836~MPESAC2B_400222~naom angwenyi  </t>
  </si>
  <si>
    <t xml:space="preserve">UB7PH5VYPJ~441211#Devgrp15~254711237203~MPESAC2B_400222~ASNATH MATARA  </t>
  </si>
  <si>
    <t xml:space="preserve">UB74L5ZKUP~441211#DEVGRP4~254728772225~MPESAC2B_400222~ISAAC MOMANYI  </t>
  </si>
  <si>
    <t xml:space="preserve">UB7RH5ZERT~441211#Devgrp15~254795359277~MPESAC2B_400222~Elizabeth Shikuku  </t>
  </si>
  <si>
    <t xml:space="preserve">UB7025Z1TT~441211#devgrp15~254716534437~MPESAC2B_400222~JOYCE MIANO  </t>
  </si>
  <si>
    <t xml:space="preserve">UB79T5YXMD~441211#devgr20~254721612917~MPESAC2B_400222~JOHN ONGWESA  </t>
  </si>
  <si>
    <t xml:space="preserve">UB7FM5WROU~441211#DEVGRP9~254701953683~MPESAC2B_400222~BRIAN OMENYI  </t>
  </si>
  <si>
    <t xml:space="preserve">UB78Z5XKZ3~441211#devgrp12~254714709269~MPESAC2B_400222~MELVINE MWAMBA  </t>
  </si>
  <si>
    <t xml:space="preserve">UB7GP61J4O~441211#DEVGRP23~254713442748~MPESAC2B_400222~EDWIN ISANDA  </t>
  </si>
  <si>
    <t xml:space="preserve">UB70M5WB87~441211#DEVGR12~254718909675~MPESAC2B_400222~KELVINE OTIENO  </t>
  </si>
  <si>
    <t xml:space="preserve">UB71V6494S~441211#devgrp20~254728913876~MPESAC2B_400222~GEOFRY SURE  </t>
  </si>
  <si>
    <t xml:space="preserve">UB7C465YZ4~441211#grp12~254710299911~MPESAC2B_400222~PHILUS MOGERE  </t>
  </si>
  <si>
    <t xml:space="preserve">UB7AH5XPH8~441211#devgrp7~254707965257~MPESAC2B_400222~JENIFFER JAMES  </t>
  </si>
  <si>
    <t xml:space="preserve">UB7GU65J9B~441211#Grp34~254701279242~MPESAC2B_400222~WINNIE OWITI  </t>
  </si>
  <si>
    <t xml:space="preserve">UB79G5SWMV~441211#DEVGRP4~254706937473~MPESAC2B_400222~GERALD KITHAKA  </t>
  </si>
  <si>
    <t xml:space="preserve">UB7025Z5TI~441211#devgrp2o~254721406814~MPESAC2B_400222~VINCENT OTARA  </t>
  </si>
  <si>
    <t xml:space="preserve">UB74364MYO~441211#DEVGRP12~254711165935~MPESAC2B_400222~EDWIN KENYANSA  </t>
  </si>
  <si>
    <t xml:space="preserve">UB7JM5ZU2B~441211#devgr18~254700312820~MPESAC2B_400222~JOEL NGETA  </t>
  </si>
  <si>
    <t xml:space="preserve">UB7J9616YH~441211#DEVGRP21~254723565952~MPESAC2B_400222~JOB OMETE  </t>
  </si>
  <si>
    <t xml:space="preserve">UB7IX5ZJLY~441211#DEVGRP12~254701796827~MPESAC2B_400222~MAUREEN NGOCHI  </t>
  </si>
  <si>
    <t xml:space="preserve">UB73L6DKU0~441211#devgrp17~254115524132~MPESAC2B_400222~Janet Nyandiri  </t>
  </si>
  <si>
    <t xml:space="preserve">UB7HY64DGS~441211#DEVGRP15~254712941842~MPESAC2B_400222~Daniel Njoroge  </t>
  </si>
  <si>
    <t xml:space="preserve">UB7F564JBI~441211#DEVGR7~254796472241~MPESAC2B_400222~Cannon Odhiambo  </t>
  </si>
  <si>
    <t xml:space="preserve">UB78K5WLGU~441211# group10~254740857585~MPESAC2B_400222~BEAVON RORI  </t>
  </si>
  <si>
    <t xml:space="preserve">UB77R61ZG8~441211#dvgr15~254722471485~MPESAC2B_400222~FAITH OSORO  </t>
  </si>
  <si>
    <t xml:space="preserve">UB7KM5XAJL~441211#grp4~254725310343~MPESAC2B_400222~NANCY MOTARI  </t>
  </si>
  <si>
    <t xml:space="preserve">UB7HK64JF6~441211# DEVGr8~254746156764~MPESAC2B_400222~Miriam Oribo  </t>
  </si>
  <si>
    <t xml:space="preserve">UB7125ZORW~441211#devgrp17~254725738277~MPESAC2B_400222~INNOCENT MASIRA  </t>
  </si>
  <si>
    <t xml:space="preserve">UB7GO5RVUZ~441211#gr22~254728162740~MPESAC2B_400222~EDWIN ODHIAMBO  </t>
  </si>
  <si>
    <t xml:space="preserve">UB7K35XNK1~441211#DEVGR25~254715752287~MPESAC2B_400222~lameck ongeri  </t>
  </si>
  <si>
    <t xml:space="preserve">UB7KT5UCGA~441211#DevGr16~254768718497~MPESAC2B_400222~Rebecca Ogutu  </t>
  </si>
  <si>
    <t xml:space="preserve">UB7A45WU3N~441211#GRP33~254799920317~MPESAC2B_400222~BENARD MASARA  </t>
  </si>
  <si>
    <t xml:space="preserve">UB7LV5ZHGN~441211#DEVGR18~254712519215~MPESAC2B_400222~Josephine Nyakoe  </t>
  </si>
  <si>
    <t xml:space="preserve">UB7J961DRF~441211#DEVGRP21~254723565952~MPESAC2B_400222~JOB OMETE  </t>
  </si>
  <si>
    <t xml:space="preserve">UB7I35V6MD~441211#DEVGR1~254714897103~MPESAC2B_400222~JAEL ONGERI  </t>
  </si>
  <si>
    <t xml:space="preserve">UB77C5XMDH~441211#devgrp36~254707030845~MPESAC2B_400222~EZINAH NYANGARESI  </t>
  </si>
  <si>
    <t xml:space="preserve">UB7PM60A55~441211#DEVGR1~254710967844~MPESAC2B_400222~CLIFFORD SIOCHA  </t>
  </si>
  <si>
    <t xml:space="preserve">UB7QK5XG89~441211#DEVGR10~254713593573~MPESAC2B_400222~BENEDICT ODHIAMBO  </t>
  </si>
  <si>
    <t xml:space="preserve">UB7PG5SR05~441211#Devg7~254742420983~MPESAC2B_400222~samuel ooko  </t>
  </si>
  <si>
    <t xml:space="preserve">UB7GT67EQI~441211#dvlp grp8~254795422548~MPESAC2B_400222~JOSEPH NGWATO  </t>
  </si>
  <si>
    <t xml:space="preserve">UB7055XWK3~441211# DEVGR10~254705204177~MPESAC2B_400222~JANET ACHIENG  </t>
  </si>
  <si>
    <t xml:space="preserve">UB7EU64PXF~441211#gr22~254726294545~MPESAC2B_400222~MERCY ONCHWATI  </t>
  </si>
  <si>
    <t xml:space="preserve">UB7FN60QED~441211#devtgrp5~254713747022~MPESAC2B_400222~EMMACULATE ODHIAMBO  </t>
  </si>
  <si>
    <t xml:space="preserve">UB7AX62KI2~441211# DEVGRP36~254713322053~MPESAC2B_400222~ERICK OGUCHA  </t>
  </si>
  <si>
    <t xml:space="preserve">UB7N861SMZ~441211#devGrp41~254719586392~MPESAC2B_400222~VALERIA OSORO  </t>
  </si>
  <si>
    <t xml:space="preserve">UB7C05WO0T~441211#DEVGRP15~254728914905~MPESAC2B_400222~JERUSHA RIRO  </t>
  </si>
  <si>
    <t xml:space="preserve">UB7ME5Z0TM~441211#Devgrp13~254727983975~MPESAC2B_400222~JOSEPHINE ONTITA  </t>
  </si>
  <si>
    <t xml:space="preserve">UB75J64LO9~441211#DevGr31~254701496360~MPESAC2B_400222~elvina turungi  </t>
  </si>
  <si>
    <t xml:space="preserve">UB7P05VQOF~441211#dvpgrp15~254722886353~MPESAC2B_400222~ATAI PHARES  </t>
  </si>
  <si>
    <t xml:space="preserve">UB7BB60HJP~441211#DEVGROUP35~254768587018~MPESAC2B_400222~FANUEL ONDUTO  </t>
  </si>
  <si>
    <t xml:space="preserve">UB7IK5Z0RL~441211#Grp33~254714813414~MPESAC2B_400222~MARY AKINYI  </t>
  </si>
  <si>
    <t xml:space="preserve">UB75W638KN~441211#DEVGRP25~254724293772~MPESAC2B_400222~ELIUD KEMBOI  </t>
  </si>
  <si>
    <t xml:space="preserve">UB72866WIN~441211#DevGrp7~254728594657~MPESAC2B_400222~GLORIAH MICHIRA  </t>
  </si>
  <si>
    <t xml:space="preserve">UB73E69HYD~441211#devgr35~254704406463~MPESAC2B_400222~JOSHUA OGOLA  </t>
  </si>
  <si>
    <t xml:space="preserve">UB7ME5YZFC~441211 #DEVGRP2~254728249438~MPESAC2B_400222~DERRICK MLAMBA  </t>
  </si>
  <si>
    <t xml:space="preserve">UB75M62BLS~441211#DEVGRP25~254704921627~MPESAC2B_400222~REUBEN NYAKUNDI  </t>
  </si>
  <si>
    <t xml:space="preserve">UB7K15X4IF~441211#Devgrp2~254700869775~MPESAC2B_400222~LEAH ONGERI  </t>
  </si>
  <si>
    <t xml:space="preserve">UB7HX5XK6W~441211#DEVGR5~254715834738~MPESAC2B_400222~ALBERT NYANTIKA  </t>
  </si>
  <si>
    <t xml:space="preserve">UB7LJ66KPX~441211# DVGRP4~254715557874~MPESAC2B_400222~CHERYL OTIENO  </t>
  </si>
  <si>
    <t xml:space="preserve">UB7KA61XL1~441211#DEVgr24~254722893864~MPESAC2B_400222~PURITY RIUNGU  </t>
  </si>
  <si>
    <t xml:space="preserve">UB7MK5ZRBS~441211#DEVGRP2~254725073620~MPESAC2B_400222~datches nyongesa  </t>
  </si>
  <si>
    <t xml:space="preserve">UB7NR63GV7~441211#DEVGR25~254716319915~MPESAC2B_400222~DOLPHINE KIYUKA  </t>
  </si>
  <si>
    <t xml:space="preserve">UB7995YJUV~441211#devgrp34~254705980461~MPESAC2B_400222~Josephine Ayienda  </t>
  </si>
  <si>
    <t xml:space="preserve">UB77R622BJ~441211#dvt41~254799957092~MPESAC2B_400222~Purity John  </t>
  </si>
  <si>
    <t xml:space="preserve">UB7OP5WK4G~441211# DEVGR7~254726561839~MPESAC2B_400222~CLEOPAS OMETE  </t>
  </si>
  <si>
    <t xml:space="preserve">UB7OZ60AK3~441211#DEVGR17~254701182194~MPESAC2B_400222~REUBEN ONTONYI  </t>
  </si>
  <si>
    <t xml:space="preserve">UB7KO659EF~441211# devgrp13~254726771544~MPESAC2B_400222~MILKA MAGARA  </t>
  </si>
  <si>
    <t xml:space="preserve">UB7PO5V3CR~441211#DEVGR7~254714423626~MPESAC2B_400222~Felix Musiu  </t>
  </si>
  <si>
    <t xml:space="preserve">UB72T600IR~441211# DEVGR33~254707192114~MPESAC2B_400222~Irene Mirioba  </t>
  </si>
  <si>
    <t xml:space="preserve">UB7M063CJG~441211#DevGrp20~254725445620~MPESAC2B_400222~JOB NYABUTO  </t>
  </si>
  <si>
    <t xml:space="preserve">UB75S5ZHDK~441211#tithe~254703228506~MPESAC2B_400222~Nancy obare  </t>
  </si>
  <si>
    <t xml:space="preserve">UB71M5XJYH~441211#DEVGR30~254707953174~MPESAC2B_400222~JULIET OWINY  </t>
  </si>
  <si>
    <t xml:space="preserve">UB75367MDJ~441211#Dev27~254769462679~MPESAC2B_400222~GEOFFREY OTIENO  </t>
  </si>
  <si>
    <t xml:space="preserve">UB7LQ5W22B~441211#DEVGR26~254712394186~MPESAC2B_400222~STEPHEN SHIKUKU  </t>
  </si>
  <si>
    <t xml:space="preserve">UB7JE5VIE0~441211#DEVGP1~254715719790~MPESAC2B_400222~SHADRACK KIPLAGAT  </t>
  </si>
  <si>
    <t xml:space="preserve">UB7L164M1K~441211#DEVGRP2~254792119868~MPESAC2B_400222~SILAS MANYASA  </t>
  </si>
  <si>
    <t xml:space="preserve">UB7A162DHC~441211#devgr21~254721774043~MPESAC2B_400222~Awino Asenath  </t>
  </si>
  <si>
    <t xml:space="preserve">UB7995YIEY~441211#devgrp34~254705980461~MPESAC2B_400222~Josephine Ayienda  </t>
  </si>
  <si>
    <t xml:space="preserve">UB76E5TZ9U~441211#DEVGRP2~254705126402~MPESAC2B_400222~MICAH ODERO  </t>
  </si>
  <si>
    <t xml:space="preserve">UB7EV60SAC~441211#DEVGR7~254701379851~MPESAC2B_400222~ANDREW WAMBURA  </t>
  </si>
  <si>
    <t xml:space="preserve">UB7N861V7E~441211#devgrp23~254719586392~MPESAC2B_400222~VALERIA OSORO  </t>
  </si>
  <si>
    <t xml:space="preserve">UB72866WK5~441211#devgrp34~254721898381~MPESAC2B_400222~GILBERT IMO  </t>
  </si>
  <si>
    <t xml:space="preserve">UB7GU65RI2~441211#GRP 34~254701279242~MPESAC2B_400222~WINNIE OWITI  </t>
  </si>
  <si>
    <t xml:space="preserve">UB7M85YYWA~441211#devgrp34~254710183034~MPESAC2B_400222~beatrice asumwa  </t>
  </si>
  <si>
    <t xml:space="preserve">UB7KT5UDXL~441211#devgrp15~254768718497~MPESAC2B_400222~Rebecca Ogutu  </t>
  </si>
  <si>
    <t xml:space="preserve">UB7D260XYS~441211#DevGr24~254700695190~MPESAC2B_400222~EDWIN BOGE  </t>
  </si>
  <si>
    <t xml:space="preserve">UB7R45OZLD~441211#DevGr6~254715407724~MPESAC2B_400222~EVERLINE ARIKA  </t>
  </si>
  <si>
    <t xml:space="preserve">UB72M643T4~441211#DEVGR~254728761464~MPESAC2B_400222~NANCY NYAKUNDI  </t>
  </si>
  <si>
    <t xml:space="preserve">UB76I61K6X~441211#DevGrp5~254714035685~MPESAC2B_400222~sarah ocharo  </t>
  </si>
  <si>
    <t xml:space="preserve">UB72366958~441211# Devgrp36~254701268083~MPESAC2B_400222~shaban aluoch  </t>
  </si>
  <si>
    <t xml:space="preserve">UB7NY5YJR7~441211#dvtgrp19~254705757346~MPESAC2B_400222~SHADRACK OYOO  </t>
  </si>
  <si>
    <t xml:space="preserve">UB7HY64F00~441211#DEVGRP15~254712941842~MPESAC2B_400222~Daniel Njoroge  </t>
  </si>
  <si>
    <t xml:space="preserve">UB7E061LN1~441211#DevGRP34~254724824766~MPESAC2B_400222~HELLEN ABUGA  </t>
  </si>
  <si>
    <t xml:space="preserve">UB7OD62OOF~441211#Devgr30~254794098032~MPESAC2B_400222~haron momanyi  </t>
  </si>
  <si>
    <t xml:space="preserve">UB7EV60LS1~441211#DEVGROUP17~254700028534~MPESAC2B_400222~EDHER NYATIKA  </t>
  </si>
  <si>
    <t xml:space="preserve">UB7PD5XLEO~441211#group8DEV~254740938866~MPESAC2B_400222~Mayaka Martin  </t>
  </si>
  <si>
    <t xml:space="preserve">UB7A16266P~441211#devgrp18~254713538816~MPESAC2B_400222~ONGAKI OGARO  </t>
  </si>
  <si>
    <t xml:space="preserve">UB75S5ZMGO~441211#devgr8~254703228506~MPESAC2B_400222~Nancy obare  </t>
  </si>
  <si>
    <t xml:space="preserve">UB7PQ5XXFS~441211#Devgrp6~254708592682~MPESAC2B_400222~MAUREEN NYAMAMBA  </t>
  </si>
  <si>
    <t xml:space="preserve">UB7SI708HK~441211#devgrp32~~MPESAC2B_400222~Ezinah Kemunto Maina  </t>
  </si>
  <si>
    <t xml:space="preserve">UB7EU64U2C~441211#DEVGRP27~254718890693~MPESAC2B_400222~AWINO ASENATH  </t>
  </si>
  <si>
    <t xml:space="preserve">UB74Y5VD0A~441211#devgpr25~254717820441~MPESAC2B_400222~SHEILA KENNEDY  </t>
  </si>
  <si>
    <t xml:space="preserve">UB7PH5W5NU~441211#devgrp15~254711237203~MPESAC2B_400222~ASNATH MATARA  </t>
  </si>
  <si>
    <t xml:space="preserve">UB77T5YPWU~441211#devgrp25~254728588774~MPESAC2B_400222~JUSTINE MANYARA  </t>
  </si>
  <si>
    <t xml:space="preserve">UB7H36006B~441211#DevGR35~254791792126~MPESAC2B_400222~caroline mundia  </t>
  </si>
  <si>
    <t xml:space="preserve">UB7MG60I0X~441211#group 4~254706586664~MPESAC2B_400222~everline nyaoga  </t>
  </si>
  <si>
    <t xml:space="preserve">UB77R622E0~441211#dvt41~254799957092~MPESAC2B_400222~Purity John  </t>
  </si>
  <si>
    <t xml:space="preserve">UB75F656T2~441211#DevGr30~254717311811~MPESAC2B_400222~KEVIN KAKA  </t>
  </si>
  <si>
    <t xml:space="preserve">UB7PG5SY06~441211#Dev g7~254742420983~MPESAC2B_400222~samuel ooko  </t>
  </si>
  <si>
    <t xml:space="preserve">UB7OP5WNWQ~441211# DEVGR7~254726561839~MPESAC2B_400222~CLEOPAS OMETE  </t>
  </si>
  <si>
    <t xml:space="preserve">UB74M6BIOX~441211#DEVGRP25~254721467680~MPESAC2B_400222~JANET ONYANGO  </t>
  </si>
  <si>
    <t xml:space="preserve">UB7RH5Z87A~441211#devgrp15~254795359277~MPESAC2B_400222~Elizabeth Shikuku  </t>
  </si>
  <si>
    <t xml:space="preserve">UB7OP5WHGC~441211# DEVGR2~254726561839~MPESAC2B_400222~CLEOPAS OMETE  </t>
  </si>
  <si>
    <t xml:space="preserve">UB7GT67HAF~441211#devgr19~254720802572~MPESAC2B_400222~BEATRICE MORAA OGURI  </t>
  </si>
  <si>
    <t xml:space="preserve">UB75S5ZIOW~441211#devgr27~254703228506~MPESAC2B_400222~Nancy obare  </t>
  </si>
  <si>
    <t xml:space="preserve">UB7025Z70U~441211#devgrp15~254716534437~MPESAC2B_400222~JOYCE MIANO  </t>
  </si>
  <si>
    <t xml:space="preserve">UB7IV5YUHU~441211# DevGrp16~254703112927~MPESAC2B_400222~COLLINS ODOYO  </t>
  </si>
  <si>
    <t xml:space="preserve">UB7P05VMQB~441211#devgrp15~254722886353~MPESAC2B_400222~ATAI PHARES  </t>
  </si>
  <si>
    <t xml:space="preserve">UB75C62GPR~441211#devgrp27~254712001599~MPESAC2B_400222~JAMES MIRERI  </t>
  </si>
  <si>
    <t xml:space="preserve">UB7FO60X19~441211#DEV19~254701627616~MPESAC2B_400222~ANDREW ONDIEKI  </t>
  </si>
  <si>
    <t xml:space="preserve">UB73E69FDY~441211#DEVGR_~254746516588~MPESAC2B_400222~Michael Mosoti  </t>
  </si>
  <si>
    <t xml:space="preserve">UB76T5ZJ7H~441211#DEVGR2~254757660390~MPESAC2B_400222~marther owande  </t>
  </si>
  <si>
    <t xml:space="preserve">UB7OP5WK8Q~441211# DEVGR21~254726561839~MPESAC2B_400222~CLEOPAS OMETE  </t>
  </si>
  <si>
    <t xml:space="preserve">UB7C05WHB3~441211#DEVGRP15~254728914905~MPESAC2B_400222~JERUSHA RIRO  </t>
  </si>
  <si>
    <t xml:space="preserve">UB7H864IJV~441211#DEVGR26~254721347599~MPESAC2B_400222~CECILIA GITHUI  </t>
  </si>
  <si>
    <t xml:space="preserve">UB7LM5TD6T~441211#devgrp33~254720482779~MPESAC2B_400222~MARTIN KABAYA  </t>
  </si>
  <si>
    <t xml:space="preserve">UB76Z625TT~441211#Dev19~254718824846~MPESAC2B_400222~GEORGE YATOR  </t>
  </si>
  <si>
    <t xml:space="preserve">UB7LS5T4FL~441211#Devgrp34~254799795295~MPESAC2B_400222~VICKY GITONGA  </t>
  </si>
  <si>
    <t xml:space="preserve">UB7AU60I7R~441211#devgrp4~254701314042~MPESAC2B_400222~OLIVENT ADIKAH  </t>
  </si>
  <si>
    <t xml:space="preserve">UB76T5ZKDR~441211#devgroup23~254726636081~MPESAC2B_400222~COLVIN MOKAYA  </t>
  </si>
  <si>
    <t xml:space="preserve">UB75A68VPJ~441211#devgrp10~254718188346~MPESAC2B_400222~TERESIA MOGIRE  </t>
  </si>
  <si>
    <t xml:space="preserve">UB7C9642MO~441211#DevGrp22~254798540630~MPESAC2B_400222~Eyarn Samuel  </t>
  </si>
  <si>
    <t xml:space="preserve">UB7P05VTGZ~441211#devgrp41~254722886353~MPESAC2B_400222~ATAI PHARES  </t>
  </si>
  <si>
    <t xml:space="preserve">UB75D5ZJ74~441211#Devgrp33~254728843146~MPESAC2B_400222~LILIAN OKIBO  </t>
  </si>
  <si>
    <t xml:space="preserve">UB7H761SXQ~441211#Devgr35~254706396387~MPESAC2B_400222~NAOM NYACHIEO  </t>
  </si>
  <si>
    <t xml:space="preserve">UB7MI5UD51~441211#DevGr21~254702315730~MPESAC2B_400222~CECILIA KIGOTHO  </t>
  </si>
  <si>
    <t xml:space="preserve">UB7NM5W7PD~441211#DEVGR41ADV~254726768973~MPESAC2B_400222~MAUREEN ONGUBO  </t>
  </si>
  <si>
    <t xml:space="preserve">UB7RR5X6VB~441211#DEVGRP15~254725326721~MPESAC2B_400222~DENNIS ONGORI  </t>
  </si>
  <si>
    <t xml:space="preserve">UB7KW61QF7~441211#DevGrp6~254705014561~MPESAC2B_400222~NYABUTO FANISH  </t>
  </si>
  <si>
    <t xml:space="preserve">UB7DC60CMQ~441211#DEVGR~254727860484~MPESAC2B_400222~LENCER GANDA  </t>
  </si>
  <si>
    <t xml:space="preserve">UB7P05VPNV~441211#devgrp42~254722886353~MPESAC2B_400222~ATAI PHARES  </t>
  </si>
  <si>
    <t xml:space="preserve">UB72E68QD0~441211#DEVGR21~254714321189~MPESAC2B_400222~shafner Nyangwono  </t>
  </si>
  <si>
    <t xml:space="preserve">UB7KW61QFT~441211#DevGrp36~254705014561~MPESAC2B_400222~NYABUTO FANISH  </t>
  </si>
  <si>
    <t xml:space="preserve">UB7AQ5X9CO~441211#DEVGR~254743662680~MPESAC2B_400222~Ruth Onsoti  </t>
  </si>
  <si>
    <t xml:space="preserve">UB70D5WIPB~441211#DEVGR~254792249172~MPESAC2B_400222~KELVIN MWATHI  </t>
  </si>
  <si>
    <t xml:space="preserve">UB7LJ66NMN~441211#~254715557874~MPESAC2B_400222~CHERYL OTIENO  </t>
  </si>
  <si>
    <t xml:space="preserve">UB7OV61QNO~441211#Devgrop19~254793504262~MPESAC2B_400222~EDWINA ABONG'O  </t>
  </si>
  <si>
    <t xml:space="preserve">UB7A65YCEU~441211#DEVGRP15~254726665903~MPESAC2B_400222~DOMINIC OMBATI  </t>
  </si>
  <si>
    <t xml:space="preserve">UB73Y685WD~441211#DEVGR41~254723138235~MPESAC2B_400222~IRINE CHEPTUM  </t>
  </si>
  <si>
    <t xml:space="preserve">UB7B662AZQ~441211# DEVGRP12~254704758644~MPESAC2B_400222~DAISY OMOLLO  </t>
  </si>
  <si>
    <t xml:space="preserve">UB7025Z0O0~441211#devgrp15~254716534437~MPESAC2B_400222~JOYCE MIANO  </t>
  </si>
  <si>
    <t xml:space="preserve">UB7RE63RGY~441211#DEVGR41~254713596076~MPESAC2B_400222~MERCY GUDA  </t>
  </si>
  <si>
    <t xml:space="preserve">UB7KT5UEPK~441211#devgrp15~254768718497~MPESAC2B_400222~Rebecca Ogutu  </t>
  </si>
  <si>
    <t xml:space="preserve">UB7AW62G63~441211#devgr26~254700209533~MPESAC2B_400222~NORAH NYAGWOKA  </t>
  </si>
  <si>
    <t xml:space="preserve">UB7PI5WX8W~441211#DEVGR~254790626264~MPESAC2B_400222~WINNIE ATANGA  </t>
  </si>
  <si>
    <t xml:space="preserve">UB7RH5ZG7P~441211#devgrp15~254795359277~MPESAC2B_400222~Elizabeth Shikuku  </t>
  </si>
  <si>
    <t xml:space="preserve">UB7CC60TZM~441211#DEVGR4~254720488167~MPESAC2B_400222~Eltone Aswago  </t>
  </si>
  <si>
    <t xml:space="preserve">UB7B6629J0~441211#DEVGRP12~254704758644~MPESAC2B_400222~DAISY OMOLLO  </t>
  </si>
  <si>
    <t xml:space="preserve">UB7GU65QAM~441211#GrP41~254701279242~MPESAC2B_400222~WINNIE OWITI  </t>
  </si>
  <si>
    <t xml:space="preserve">UB77860REF~441211#DevGp23~254724986639~MPESAC2B_400222~GLADYS OTIENO  </t>
  </si>
  <si>
    <t xml:space="preserve">UB7NM5WD86~441211#DEVGR4OPF~254726768973~MPESAC2B_400222~MAUREEN ONGUBO  </t>
  </si>
  <si>
    <t xml:space="preserve">UB7RP61EPH~441211#DevGrp3~254720011562~MPESAC2B_400222~Adrienne Ogonyo  </t>
  </si>
  <si>
    <t xml:space="preserve">UB72Q5ZIXO~441211#DEV28~254791824899~MPESAC2B_400222~EDINAH MAOMBE  </t>
  </si>
  <si>
    <t xml:space="preserve">UB7MR60OAN~441211# Gr30~254706858931~MPESAC2B_400222~ESTHER MAKORI  </t>
  </si>
  <si>
    <t xml:space="preserve">UB7K35XIPJ~441211#Devlp19~254723234824~MPESAC2B_400222~EVANCE OJWANG  </t>
  </si>
  <si>
    <t xml:space="preserve">UB7F65ZXFO~441211#DEVGR9~254722693245~MPESAC2B_400222~JOSEPH OSORO  </t>
  </si>
  <si>
    <t xml:space="preserve">UB7PH5W1WH~441211#devgrp15~254711237203~MPESAC2B_400222~ASNATH MATARA  </t>
  </si>
  <si>
    <t xml:space="preserve">UB7MI5UKAT~441211#DEVGR37~254726311205~MPESAC2B_400222~VINCENT ARANI  </t>
  </si>
  <si>
    <t xml:space="preserve">UB77R61ZPW~441211#dvp26~254799957092~MPESAC2B_400222~Purity John  </t>
  </si>
  <si>
    <t xml:space="preserve">UB72Q5ZONW~441211#DEV28~254791824899~MPESAC2B_400222~EDINAH MAOMBE  </t>
  </si>
  <si>
    <t xml:space="preserve">UB7IK5Z2H1~441211#dvgrp41~254714813414~MPESAC2B_400222~MARY AKINYI  </t>
  </si>
  <si>
    <t xml:space="preserve">UB7386C5VV~441211#devgrp19~254721419284~MPESAC2B_400222~GRACE KANYI  </t>
  </si>
  <si>
    <t xml:space="preserve">UB73Q6FFM2~441211#DEVGR28~254714210919~MPESAC2B_400222~OCHIENG LEONARD  </t>
  </si>
  <si>
    <t xml:space="preserve">UB7OV61KWB~441211#Tithe~254700237350~MPESAC2B_400222~ELVIS NDUBI  </t>
  </si>
  <si>
    <t xml:space="preserve">UB77B5YROY~441211#DEV~254720974778~MPESAC2B_400222~PATRICK MACHARIA  </t>
  </si>
  <si>
    <t xml:space="preserve">UB7NM5W6GI~441211#DEVGRP27~254726768973~MPESAC2B_400222~MAUREEN ONGUBO  </t>
  </si>
  <si>
    <t xml:space="preserve">UB7NB5T818~441211#DevGrp11~254727766722~MPESAC2B_400222~SAMSON NYARERU  </t>
  </si>
  <si>
    <t xml:space="preserve">UB77T5YR85~441211#devt Grp5~254723492692~MPESAC2B_400222~SAMUEL ABAYA  </t>
  </si>
  <si>
    <t xml:space="preserve">UB7KM5XAYK~441211#DEVGR2~254714454473~MPESAC2B_400222~TIMOTHY OUKO OMARE  </t>
  </si>
  <si>
    <t xml:space="preserve">UB75Q69D2Q~441211#G15~254724733793~MPESAC2B_400222~MACJOE MUEMA MUSESI  </t>
  </si>
  <si>
    <t>UB71K5YGD6</t>
  </si>
  <si>
    <t>UB75D5ZDXM</t>
  </si>
  <si>
    <t>UB78C5WX9O</t>
  </si>
  <si>
    <t>UB7KI66H1J</t>
  </si>
  <si>
    <t>UB76L5XWYS</t>
  </si>
  <si>
    <t>UB7QJ60276</t>
  </si>
  <si>
    <t>UB7E961ELR</t>
  </si>
  <si>
    <t>UB7GK5XFQE</t>
  </si>
  <si>
    <t>UB75O61AZ8</t>
  </si>
  <si>
    <t>UB7EU64NY7</t>
  </si>
  <si>
    <t>UB7CW61LU5</t>
  </si>
  <si>
    <t>UB7A263JWL</t>
  </si>
  <si>
    <t>UB7EJ5YH91</t>
  </si>
  <si>
    <t>UB72866W00</t>
  </si>
  <si>
    <t>UB7E061EFF</t>
  </si>
  <si>
    <t>UB7H05WYR7</t>
  </si>
  <si>
    <t>UB77T5YO24</t>
  </si>
  <si>
    <t>UB7CW61HRT</t>
  </si>
  <si>
    <t>UB7DI61T5Z</t>
  </si>
  <si>
    <t>UB7CW61GF5</t>
  </si>
  <si>
    <t>UB7CB5ZT4Z</t>
  </si>
  <si>
    <t>UB76262F76</t>
  </si>
  <si>
    <t>UB7075QQMM</t>
  </si>
  <si>
    <t>UB77F6285J</t>
  </si>
  <si>
    <t>UB7KM5XBS5</t>
  </si>
  <si>
    <t>UB7M85Z4A1</t>
  </si>
  <si>
    <t>UB79V5SEYN</t>
  </si>
  <si>
    <t>UB70X5X3QT</t>
  </si>
  <si>
    <t>UB75E623LF</t>
  </si>
  <si>
    <t>UB7P960IMR</t>
  </si>
  <si>
    <t>UB75W6371B</t>
  </si>
  <si>
    <t>UB7F65ZNQN</t>
  </si>
  <si>
    <t>UB77G5Y399</t>
  </si>
  <si>
    <t>UB73262QYC</t>
  </si>
  <si>
    <t>UB7EF5XS47</t>
  </si>
  <si>
    <t>UB7HF66XF9</t>
  </si>
  <si>
    <t>UB77R61VWB</t>
  </si>
  <si>
    <t>UB7155YOJM</t>
  </si>
  <si>
    <t>UB7PO5UZLZ</t>
  </si>
  <si>
    <t>UB76N5WKH5</t>
  </si>
  <si>
    <t>UB7RP61LIK</t>
  </si>
  <si>
    <t>UB7PX5Y2JU</t>
  </si>
  <si>
    <t>UB7NP62H8Q</t>
  </si>
  <si>
    <t>UB7EA64QDS</t>
  </si>
  <si>
    <t>UB7QE5WRCX</t>
  </si>
  <si>
    <t>UB77R61SZA</t>
  </si>
  <si>
    <t>UB7LS5T8JW</t>
  </si>
  <si>
    <t>UB7LR5SL79</t>
  </si>
  <si>
    <t>UB7II60MYG</t>
  </si>
  <si>
    <t>UB7RP61FUI</t>
  </si>
  <si>
    <t>UB79R605QA</t>
  </si>
  <si>
    <t>UB7PH5VYPJ</t>
  </si>
  <si>
    <t>UB74L5ZKUP</t>
  </si>
  <si>
    <t>UB7RH5ZERT</t>
  </si>
  <si>
    <t>UB7025Z1TT</t>
  </si>
  <si>
    <t>UB79T5YXMD</t>
  </si>
  <si>
    <t>UB7FM5WROU</t>
  </si>
  <si>
    <t>UB78Z5XKZ3</t>
  </si>
  <si>
    <t>UB7GP61J4O</t>
  </si>
  <si>
    <t>UB70M5WB87</t>
  </si>
  <si>
    <t>UB71V6494S</t>
  </si>
  <si>
    <t>UB7C465YZ4</t>
  </si>
  <si>
    <t>UB7AH5XPH8</t>
  </si>
  <si>
    <t>UB7GU65J9B</t>
  </si>
  <si>
    <t>UB79G5SWMV</t>
  </si>
  <si>
    <t>UB7025Z5TI</t>
  </si>
  <si>
    <t>UB74364MYO</t>
  </si>
  <si>
    <t>UB7JM5ZU2B</t>
  </si>
  <si>
    <t>UB7J9616YH</t>
  </si>
  <si>
    <t>UB7IX5ZJLY</t>
  </si>
  <si>
    <t>UB73L6DKU0</t>
  </si>
  <si>
    <t>UB7HY64DGS</t>
  </si>
  <si>
    <t>UB7F564JBI</t>
  </si>
  <si>
    <t>UB78K5WLGU</t>
  </si>
  <si>
    <t>UB77R61ZG8</t>
  </si>
  <si>
    <t>UB7KM5XAJL</t>
  </si>
  <si>
    <t>UB7HK64JF6</t>
  </si>
  <si>
    <t>UB7125ZORW</t>
  </si>
  <si>
    <t>UB7GO5RVUZ</t>
  </si>
  <si>
    <t>UB7K35XNK1</t>
  </si>
  <si>
    <t>UB7KT5UCGA</t>
  </si>
  <si>
    <t>UB7A45WU3N</t>
  </si>
  <si>
    <t>UB7LV5ZHGN</t>
  </si>
  <si>
    <t>UB7J961DRF</t>
  </si>
  <si>
    <t>UB7I35V6MD</t>
  </si>
  <si>
    <t>UB77C5XMDH</t>
  </si>
  <si>
    <t>UB7PM60A55</t>
  </si>
  <si>
    <t>UB7QK5XG89</t>
  </si>
  <si>
    <t>UB7PG5SR05</t>
  </si>
  <si>
    <t>UB7GT67EQI</t>
  </si>
  <si>
    <t>UB7055XWK3</t>
  </si>
  <si>
    <t>UB7EU64PXF</t>
  </si>
  <si>
    <t>UB7FN60QED</t>
  </si>
  <si>
    <t>UB7AX62KI2</t>
  </si>
  <si>
    <t>UB7N861SMZ</t>
  </si>
  <si>
    <t>UB7C05WO0T</t>
  </si>
  <si>
    <t>UB7ME5Z0TM</t>
  </si>
  <si>
    <t>UB75J64LO9</t>
  </si>
  <si>
    <t>UB7P05VQOF</t>
  </si>
  <si>
    <t>UB7BB60HJP</t>
  </si>
  <si>
    <t>UB7IK5Z0RL</t>
  </si>
  <si>
    <t>UB75W638KN</t>
  </si>
  <si>
    <t>UB72866WIN</t>
  </si>
  <si>
    <t>UB73E69HYD</t>
  </si>
  <si>
    <t>UB7ME5YZFC</t>
  </si>
  <si>
    <t>UB75M62BLS</t>
  </si>
  <si>
    <t>UB7K15X4IF</t>
  </si>
  <si>
    <t>UB7HX5XK6W</t>
  </si>
  <si>
    <t>UB7LJ66KPX</t>
  </si>
  <si>
    <t>UB7KA61XL1</t>
  </si>
  <si>
    <t>UB7MK5ZRBS</t>
  </si>
  <si>
    <t>UB7NR63GV7</t>
  </si>
  <si>
    <t>UB7995YJUV</t>
  </si>
  <si>
    <t>UB77R622BJ</t>
  </si>
  <si>
    <t>UB7OP5WK4G</t>
  </si>
  <si>
    <t>UB7OZ60AK3</t>
  </si>
  <si>
    <t>UB7KO659EF</t>
  </si>
  <si>
    <t>UB7PO5V3CR</t>
  </si>
  <si>
    <t>UB72T600IR</t>
  </si>
  <si>
    <t>UB7M063CJG</t>
  </si>
  <si>
    <t>UB75S5ZHDK</t>
  </si>
  <si>
    <t>UB71M5XJYH</t>
  </si>
  <si>
    <t>UB75367MDJ</t>
  </si>
  <si>
    <t>UB7LQ5W22B</t>
  </si>
  <si>
    <t>UB7JE5VIE0</t>
  </si>
  <si>
    <t>UB7L164M1K</t>
  </si>
  <si>
    <t>UB7A162DHC</t>
  </si>
  <si>
    <t>UB7995YIEY</t>
  </si>
  <si>
    <t>UB76E5TZ9U</t>
  </si>
  <si>
    <t>UB7EV60SAC</t>
  </si>
  <si>
    <t>UB7N861V7E</t>
  </si>
  <si>
    <t>UB72866WK5</t>
  </si>
  <si>
    <t>UB7GU65RI2</t>
  </si>
  <si>
    <t>UB7M85YYWA</t>
  </si>
  <si>
    <t>UB7KT5UDXL</t>
  </si>
  <si>
    <t>UB7D260XYS</t>
  </si>
  <si>
    <t>UB7R45OZLD</t>
  </si>
  <si>
    <t>UB72M643T4</t>
  </si>
  <si>
    <t>UB76I61K6X</t>
  </si>
  <si>
    <t>UB72366958</t>
  </si>
  <si>
    <t>UB7NY5YJR7</t>
  </si>
  <si>
    <t>UB7HY64F00</t>
  </si>
  <si>
    <t>UB7E061LN1</t>
  </si>
  <si>
    <t>UB7OD62OOF</t>
  </si>
  <si>
    <t>UB7EV60LS1</t>
  </si>
  <si>
    <t>UB7PD5XLEO</t>
  </si>
  <si>
    <t>UB7A16266P</t>
  </si>
  <si>
    <t>UB75S5ZMGO</t>
  </si>
  <si>
    <t>UB7PQ5XXFS</t>
  </si>
  <si>
    <t>UB7SI708HK</t>
  </si>
  <si>
    <t>UB7EU64U2C</t>
  </si>
  <si>
    <t>UB74Y5VD0A</t>
  </si>
  <si>
    <t>UB7PH5W5NU</t>
  </si>
  <si>
    <t>UB77T5YPWU</t>
  </si>
  <si>
    <t>UB7H36006B</t>
  </si>
  <si>
    <t>UB7MG60I0X</t>
  </si>
  <si>
    <t>UB77R622E0</t>
  </si>
  <si>
    <t>UB75F656T2</t>
  </si>
  <si>
    <t>UB7PG5SY06</t>
  </si>
  <si>
    <t>UB7OP5WNWQ</t>
  </si>
  <si>
    <t>UB74M6BIOX</t>
  </si>
  <si>
    <t>UB7RH5Z87A</t>
  </si>
  <si>
    <t>UB7OP5WHGC</t>
  </si>
  <si>
    <t>UB7GT67HAF</t>
  </si>
  <si>
    <t>UB75S5ZIOW</t>
  </si>
  <si>
    <t>UB7025Z70U</t>
  </si>
  <si>
    <t>UB7IV5YUHU</t>
  </si>
  <si>
    <t>UB7P05VMQB</t>
  </si>
  <si>
    <t>UB75C62GPR</t>
  </si>
  <si>
    <t>UB7FO60X19</t>
  </si>
  <si>
    <t>UB73E69FDY</t>
  </si>
  <si>
    <t>UB76T5ZJ7H</t>
  </si>
  <si>
    <t>UB7OP5WK8Q</t>
  </si>
  <si>
    <t>UB7C05WHB3</t>
  </si>
  <si>
    <t>UB7H864IJV</t>
  </si>
  <si>
    <t>UB7LM5TD6T</t>
  </si>
  <si>
    <t>UB76Z625TT</t>
  </si>
  <si>
    <t>UB7LS5T4FL</t>
  </si>
  <si>
    <t>UB7AU60I7R</t>
  </si>
  <si>
    <t>UB76T5ZKDR</t>
  </si>
  <si>
    <t>UB75A68VPJ</t>
  </si>
  <si>
    <t>UB7C9642MO</t>
  </si>
  <si>
    <t>UB7P05VTGZ</t>
  </si>
  <si>
    <t>UB75D5ZJ74</t>
  </si>
  <si>
    <t>UB7H761SXQ</t>
  </si>
  <si>
    <t>UB7MI5UD51</t>
  </si>
  <si>
    <t>UB7NM5W7PD</t>
  </si>
  <si>
    <t>UB7RR5X6VB</t>
  </si>
  <si>
    <t>UB7KW61QF7</t>
  </si>
  <si>
    <t>UB7DC60CMQ</t>
  </si>
  <si>
    <t>UB7P05VPNV</t>
  </si>
  <si>
    <t>UB72E68QD0</t>
  </si>
  <si>
    <t>UB7KW61QFT</t>
  </si>
  <si>
    <t>UB7AQ5X9CO</t>
  </si>
  <si>
    <t>UB70D5WIPB</t>
  </si>
  <si>
    <t>UB7LJ66NMN</t>
  </si>
  <si>
    <t>UB7OV61QNO</t>
  </si>
  <si>
    <t>UB7A65YCEU</t>
  </si>
  <si>
    <t>UB73Y685WD</t>
  </si>
  <si>
    <t>UB7B662AZQ</t>
  </si>
  <si>
    <t>UB7025Z0O0</t>
  </si>
  <si>
    <t>UB7RE63RGY</t>
  </si>
  <si>
    <t>UB7KT5UEPK</t>
  </si>
  <si>
    <t>UB7AW62G63</t>
  </si>
  <si>
    <t>UB7PI5WX8W</t>
  </si>
  <si>
    <t>UB7RH5ZG7P</t>
  </si>
  <si>
    <t>UB7CC60TZM</t>
  </si>
  <si>
    <t>UB7B6629J0</t>
  </si>
  <si>
    <t>UB7GU65QAM</t>
  </si>
  <si>
    <t>UB77860REF</t>
  </si>
  <si>
    <t>UB7NM5WD86</t>
  </si>
  <si>
    <t>UB7RP61EPH</t>
  </si>
  <si>
    <t>UB72Q5ZIXO</t>
  </si>
  <si>
    <t>UB7MR60OAN</t>
  </si>
  <si>
    <t>UB7K35XIPJ</t>
  </si>
  <si>
    <t>UB7F65ZXFO</t>
  </si>
  <si>
    <t>UB7PH5W1WH</t>
  </si>
  <si>
    <t>UB7MI5UKAT</t>
  </si>
  <si>
    <t>UB77R61ZPW</t>
  </si>
  <si>
    <t>UB72Q5ZONW</t>
  </si>
  <si>
    <t>UB7IK5Z2H1</t>
  </si>
  <si>
    <t>UB7386C5VV</t>
  </si>
  <si>
    <t>UB73Q6FFM2</t>
  </si>
  <si>
    <t>UB7OV61KWB</t>
  </si>
  <si>
    <t>UB77B5YROY</t>
  </si>
  <si>
    <t>UB7NM5W6GI</t>
  </si>
  <si>
    <t>UB7NB5T818</t>
  </si>
  <si>
    <t>UB77T5YR85</t>
  </si>
  <si>
    <t>UB7KM5XAYK</t>
  </si>
  <si>
    <t>UB75Q69D2Q</t>
  </si>
  <si>
    <t xml:space="preserve">UB7N861YF8~441211#devgrp23~254719586392~MPESAC2B_400222~VALERIA OSORO  </t>
  </si>
  <si>
    <t xml:space="preserve">UB7Q860E60~441211#DEVGRP15~254712403508~MPESAC2B_400222~HILLARY SAMOITA  </t>
  </si>
  <si>
    <t xml:space="preserve">UB7JM5ZQQ1~441211#grp18~254700312820~MPESAC2B_400222~JOEL NGETA  </t>
  </si>
  <si>
    <t xml:space="preserve">UB7A3608W3~441211# DEVGRP34~254725727580~MPESAC2B_400222~OTIENO VIVIAN  </t>
  </si>
  <si>
    <t xml:space="preserve">UB7CW61UTU~441211#DevGrp6~254716804186~MPESAC2B_400222~ALAN OTIENO  </t>
  </si>
  <si>
    <t xml:space="preserve">UB7I16349P~441211#DEVGR28~254740813021~MPESAC2B_400222~LEVINE OTIENO  </t>
  </si>
  <si>
    <t xml:space="preserve">UB7A36068B~441211# tithe~254725727580~MPESAC2B_400222~OTIENO VIVIAN  </t>
  </si>
  <si>
    <t xml:space="preserve">UB72Q5ZMC3~441211#DevGr31~254790301470~MPESAC2B_400222~KEVIN OGEGA  </t>
  </si>
  <si>
    <t xml:space="preserve">UB78V64R0Z~441211#DEVGR39~254746980816~MPESAC2B_400222~fredrick njue  </t>
  </si>
  <si>
    <t xml:space="preserve">UB7EX67DYA~441211#Childdedicatn~254716047412~MPESAC2B_400222~OCHIENG VICTOR  </t>
  </si>
  <si>
    <t xml:space="preserve">UB77Q64KQG~441211#Devgp32~254724610237~MPESAC2B_400222~DISMAS NDUKO  </t>
  </si>
  <si>
    <t xml:space="preserve">UB7EX67CM3~441211#devgrp6~254716047412~MPESAC2B_400222~OCHIENG VICTOR  </t>
  </si>
  <si>
    <t xml:space="preserve">UB78L64Y3T~441211#Grp21~254708503207~MPESAC2B_400222~Veronicah Kimani  </t>
  </si>
  <si>
    <t xml:space="preserve">UB7EJ5YL83~441211#offering~254707733198~MPESAC2B_400222~ROBINAH MANUGUTI  </t>
  </si>
  <si>
    <t xml:space="preserve">UB7PO5V74Y~441211#LCB~254714423626~MPESAC2B_400222~Felix Musiu  </t>
  </si>
  <si>
    <t xml:space="preserve">UB7KM5XHVS~441211#off~254725310343~MPESAC2B_400222~NANCY MOTARI  </t>
  </si>
  <si>
    <t xml:space="preserve">UB73161313~441211#DEVGR32~254705069643~MPESAC2B_400222~AMOS JUMA  </t>
  </si>
  <si>
    <t xml:space="preserve">UB7P05VY76~441211#Devgr40~254723714872~MPESAC2B_400222~DUNCAN OUMA  </t>
  </si>
  <si>
    <t xml:space="preserve">564789:MBANKING~UB6O75WQHM 441211#DEVGRP2        ~E CHANNELS~ENOV3  </t>
  </si>
  <si>
    <t xml:space="preserve">UB7R25Z5R3~441211#offering~254717752128~MPESAC2B_400222~SHELINE OYOO  </t>
  </si>
  <si>
    <t xml:space="preserve">UB7BV62ALW~441211#G14~254723249077~MPESAC2B_400222~JOHN MOTARI  </t>
  </si>
  <si>
    <t xml:space="preserve">UB7GU65XXM~441211#LCB~254711548871~MPESAC2B_400222~JANE NYAMONGO  </t>
  </si>
  <si>
    <t xml:space="preserve">UB728677RK~441211#lcb~254721898381~MPESAC2B_400222~GILBERT IMO  </t>
  </si>
  <si>
    <t xml:space="preserve">UB7PM60EM8~441211#off~254704355687~MPESAC2B_400222~NAOMI NJUGUNA  </t>
  </si>
  <si>
    <t xml:space="preserve">UB7II60TF2~441211#LCB~254715257513~MPESAC2B_400222~Samuel Ogembo  </t>
  </si>
  <si>
    <t xml:space="preserve">UB7GT67NL8~441211#lcb~254795422548~MPESAC2B_400222~JOSEPH NGWATO  </t>
  </si>
  <si>
    <t xml:space="preserve">UB7O066HXP~441211#thanksgiving~254720585928~MPESAC2B_400222~WINFRED OKELO  </t>
  </si>
  <si>
    <t xml:space="preserve">UB7HW66BTB~441211#offering~254741223492~MPESAC2B_400222~LAVENDA OPATA  </t>
  </si>
  <si>
    <t xml:space="preserve">UB7C663UCQ~441211#Thanksgiving~254759108675~MPESAC2B_400222~deborah juma  </t>
  </si>
  <si>
    <t xml:space="preserve">UB7BA5ZEDS~441211#tithecomboff~254722327397~MPESAC2B_400222~edwin odhiambo  </t>
  </si>
  <si>
    <t xml:space="preserve">UB7H864JLC~441211#Tithe~254790921596~MPESAC2B_400222~mike ouma  </t>
  </si>
  <si>
    <t xml:space="preserve">UB72Y62H33~441211#TITHE~254117528146~MPESAC2B_400222~LEON OCHIENG  </t>
  </si>
  <si>
    <t xml:space="preserve">UB7RP61RRS~441211#Thanksg~254720011562~MPESAC2B_400222~Adrienne Ogonyo  </t>
  </si>
  <si>
    <t xml:space="preserve">UB7QV5X7EL~441211#offering~254729501712~MPESAC2B_400222~VIOLET JUMA  </t>
  </si>
  <si>
    <t xml:space="preserve">UB7C4661LA~441211#tithe Lcb~254710299911~MPESAC2B_400222~PHILUS MOGERE  </t>
  </si>
  <si>
    <t xml:space="preserve">UB7RE641OM~441211#OFFERING~254713596076~MPESAC2B_400222~MERCY GUDA  </t>
  </si>
  <si>
    <t xml:space="preserve">UB7FM5X0SB~441211#LCB~254701953683~MPESAC2B_400222~BRIAN OMENYI  </t>
  </si>
  <si>
    <t xml:space="preserve">UB7G46BEUH~441211#THANKSGIVING~254114285075~MPESAC2B_400222~samuel waithaka  </t>
  </si>
  <si>
    <t xml:space="preserve">UB7F6606EP~441211#Comboffering~254722693245~MPESAC2B_400222~JOSEPH OSORO  </t>
  </si>
  <si>
    <t xml:space="preserve">UB7RQ5PAMF~441211#offering~254740415875~MPESAC2B_400222~Juliet Ndungu  </t>
  </si>
  <si>
    <t xml:space="preserve">UB7AX6322N~441211# Offering~254713322053~MPESAC2B_400222~ERICK OGUCHA  </t>
  </si>
  <si>
    <t xml:space="preserve">UB72666BZ3~441211#TITHE~254797620421~MPESAC2B_400222~WILSON MARANGU  </t>
  </si>
  <si>
    <t xml:space="preserve">UB7N95XXBU~441211#Tithe~254758523089~MPESAC2B_400222~elijah roy  </t>
  </si>
  <si>
    <t xml:space="preserve">UB79Y5WWS8~441211# TITHE~254705264437~MPESAC2B_400222~BILLY ALUGA  </t>
  </si>
  <si>
    <t xml:space="preserve">UB7RK5YJS2~441211#OFFERING~254113500846~MPESAC2B_400222~JANET MAVONGA  </t>
  </si>
  <si>
    <t xml:space="preserve">UB7MF5PPO1~441211#50~254748761856~MPESAC2B_400222~RODA NGWATO  </t>
  </si>
  <si>
    <t xml:space="preserve">UB7LQ5W9SD~441211#LCB~254712394186~MPESAC2B_400222~STEPHEN SHIKUKU  </t>
  </si>
  <si>
    <t xml:space="preserve">UB73O6DABG~441211#OFFERING~254746454091~MPESAC2B_400222~VIOLENE ANDAL  </t>
  </si>
  <si>
    <t xml:space="preserve">UB7A162GJW~441211#tithes~254721774043~MPESAC2B_400222~Awino Asenath  </t>
  </si>
  <si>
    <t xml:space="preserve">UB7OM5ZHP5~441211#offe~254113645516~MPESAC2B_400222~Wilfred Onditi  </t>
  </si>
  <si>
    <t xml:space="preserve">UB72E691UV~441211#THANKSGIVING~254714321189~MPESAC2B_400222~shafner Nyangwono  </t>
  </si>
  <si>
    <t xml:space="preserve">UB76Y5XQSG~441211# tithe~254702638111~MPESAC2B_400222~JESCA OCHIENG  </t>
  </si>
  <si>
    <t xml:space="preserve">UB76T5ZTKH~441211#TITHE~254757660390~MPESAC2B_400222~marther owande  </t>
  </si>
  <si>
    <t xml:space="preserve">UB7GF61YJI~441211#~254743432893~MPESAC2B_400222~Dorcas mogaya  </t>
  </si>
  <si>
    <t xml:space="preserve">UB7LT5UOQI~441211# Tithe~254728644841~MPESAC2B_400222~WILLIAM DULO  </t>
  </si>
  <si>
    <t xml:space="preserve">UB7KG5UGG0~441211#tithe~254711802570~MPESAC2B_400222~MILDRED SHIKUKU  </t>
  </si>
  <si>
    <t xml:space="preserve">UB7KO65LF1~441211# comb~254726771544~MPESAC2B_400222~MILKA MAGARA  </t>
  </si>
  <si>
    <t xml:space="preserve">UB7LV5ZYZT~441211#TITHE~254704051426~MPESAC2B_400222~PETER KAIRU  </t>
  </si>
  <si>
    <t xml:space="preserve">UB7QK5XPHY~441211#TITHE~254713593573~MPESAC2B_400222~BENEDICT ODHIAMBO  </t>
  </si>
  <si>
    <t xml:space="preserve">UB7DJ5XUZ2~441211#TITHE~254700025622~MPESAC2B_400222~GEOFFREY MAINA  </t>
  </si>
  <si>
    <t xml:space="preserve">UB7PQ5XZM1~441211# offering~254708592682~MPESAC2B_400222~MAUREEN NYAMAMBA  </t>
  </si>
  <si>
    <t xml:space="preserve">UB71J62Y6Y~441211#TITHE~254745326579~MPESAC2B_400222~eliud korir  </t>
  </si>
  <si>
    <t xml:space="preserve">UB7KM5XJKH~441211#DEVGR2~254714454473~MPESAC2B_400222~TIMOTHY OUKO OMARE  </t>
  </si>
  <si>
    <t xml:space="preserve">UB7EI5Y6SL~441211#TITHE~254701730257~MPESAC2B_400222~Cynthia Hudson  </t>
  </si>
  <si>
    <t xml:space="preserve">UB7IA61LEC~441211#offerings~254796731366~MPESAC2B_400222~Okinyi Odhiambo  </t>
  </si>
  <si>
    <t xml:space="preserve">UB70G63ASQ~441211#TITHE~254792870079~MPESAC2B_400222~Beryl Orimba  </t>
  </si>
  <si>
    <t xml:space="preserve">UB7E65XR2C~441211#TITHE~254795389867~MPESAC2B_400222~Robbinson Mokora  </t>
  </si>
  <si>
    <t xml:space="preserve">UB7EV60THU~441211#tithe~254701379851~MPESAC2B_400222~ANDREW WAMBURA  </t>
  </si>
  <si>
    <t xml:space="preserve">UB7DR63RZJ~441211#tithe~254703255860~MPESAC2B_400222~MERYL ODERA  </t>
  </si>
  <si>
    <t xml:space="preserve">UB7QC60GYH~441211#offerring~254794938225~MPESAC2B_400222~Marcy Akuongo  </t>
  </si>
  <si>
    <t xml:space="preserve">UB79G5T04T~441211#TITHE~254715627734~MPESAC2B_400222~david nyaundi  </t>
  </si>
  <si>
    <t xml:space="preserve">UB7FM5WZPF~441211#Devgp2~254705589015~MPESAC2B_400222~Kobi Edward  </t>
  </si>
  <si>
    <t xml:space="preserve">UB75367PLL~441211#tithe~254769462679~MPESAC2B_400222~GEOFFREY OTIENO  </t>
  </si>
  <si>
    <t xml:space="preserve">UB7PM60EVS~441211#LCB~254710967844~MPESAC2B_400222~CLIFFORD SIOCHA  </t>
  </si>
  <si>
    <t xml:space="preserve">UB7KM5XH5N~441211#DEVGR2~254714454473~MPESAC2B_400222~TIMOTHY OUKO OMARE  </t>
  </si>
  <si>
    <t xml:space="preserve">UB7PM60JCP~441211#DevGR30~254710967844~MPESAC2B_400222~CLIFFORD SIOCHA  </t>
  </si>
  <si>
    <t xml:space="preserve">UB76S5X2J3~441211#DEVGRP2*~254712091578~MPESAC2B_400222~Vincent Mayaka  </t>
  </si>
  <si>
    <t xml:space="preserve">UB7NP62PD1~441211# TITHE~254722902494~MPESAC2B_400222~EVERLYNE OKUMU  </t>
  </si>
  <si>
    <t xml:space="preserve">UB7E65XSPH~441211#tithe~254729803605~MPESAC2B_400222~Diana Aboki  </t>
  </si>
  <si>
    <t xml:space="preserve">UB7945Y1CR~441211#Grp12~254721390324~MPESAC2B_400222~FLORENCE ACHOKI  </t>
  </si>
  <si>
    <t xml:space="preserve">UB7QS61RCZ~441211#DEVGRP23~254724018066~MPESAC2B_400222~RAYMOND OTIENO  </t>
  </si>
  <si>
    <t xml:space="preserve">UB70Y5YB21~441211#DevGroup17~254726281936~MPESAC2B_400222~ROBIONSON MOCHONI  </t>
  </si>
  <si>
    <t xml:space="preserve">UB7EI5YDMY~441211#devgrp17~254712000818~MPESAC2B_400222~WILKISTER MAGARA  </t>
  </si>
  <si>
    <t xml:space="preserve">UB7FY5TOKY~441211#GR16~254115479310~MPESAC2B_400222~Abigael Mochoni  </t>
  </si>
  <si>
    <t xml:space="preserve">UB77D5X6XC~441211#tithe~254794844967~MPESAC2B_400222~GOULDAH MBYUTA  </t>
  </si>
  <si>
    <t xml:space="preserve">UB7KM5XQ30~441211#DEVGR2~254714454473~MPESAC2B_400222~TIMOTHY OUKO OMARE  </t>
  </si>
  <si>
    <t xml:space="preserve">UB7KR6506W~Offering~254716794363~Offering100  </t>
  </si>
  <si>
    <t xml:space="preserve">UB72G611H6~441211#DEVGR17~254706472691~MPESAC2B_400222~Judith Ombego  </t>
  </si>
  <si>
    <t xml:space="preserve">UB7IP64TJU~441211#tithe~254725363907~MPESAC2B_400222~MIRITI TABITHA  </t>
  </si>
  <si>
    <t xml:space="preserve">UB73S63LIN~441211#devgrp20~254703187265~MPESAC2B_400222~QUEENTER AMONDI  </t>
  </si>
  <si>
    <t xml:space="preserve">UB78D5W8GP~441211#DEVGR2~254725775328~MPESAC2B_400222~SIMON NYAMBUTORA OGENCHE  </t>
  </si>
  <si>
    <t xml:space="preserve">UB75I61UT8~441211#Devgrp17~254716074266~MPESAC2B_400222~MARY BURUDI  </t>
  </si>
  <si>
    <t xml:space="preserve">UB7Q95T0ZG~441211#Devr16~254722652725~MPESAC2B_400222~SAMUEL OPOT  </t>
  </si>
  <si>
    <t xml:space="preserve">UB7GO5SH0X~441211#AMMREG3PPLE~254728162740~MPESAC2B_400222~EDWIN ODHIAMBO  </t>
  </si>
  <si>
    <t xml:space="preserve">UB7DQ5VAPV~Other~254793590292~DevGr261000  </t>
  </si>
  <si>
    <t xml:space="preserve">UB7PM60QBS~441211#devgr33~254710967844~MPESAC2B_400222~CLIFFORD SIOCHA  </t>
  </si>
  <si>
    <t xml:space="preserve">UB79G5TO2S~441211#DEVGR30~254727146206~MPESAC2B_400222~KENNEDY ONGECHI  </t>
  </si>
  <si>
    <t xml:space="preserve">UB7AW637QQ~441211#devgr26~254700209533~MPESAC2B_400222~NORAH NYAGWOKA  </t>
  </si>
  <si>
    <t>UB7N861YF8</t>
  </si>
  <si>
    <t>UB7Q860E60</t>
  </si>
  <si>
    <t>UB7JM5ZQQ1</t>
  </si>
  <si>
    <t>UB7A3608W3</t>
  </si>
  <si>
    <t>UB7CW61UTU</t>
  </si>
  <si>
    <t>UB7I16349P</t>
  </si>
  <si>
    <t>UB7A36068B</t>
  </si>
  <si>
    <t>UB72Q5ZMC3</t>
  </si>
  <si>
    <t>UB78V64R0Z</t>
  </si>
  <si>
    <t>UB7EX67DYA</t>
  </si>
  <si>
    <t>UB77Q64KQG</t>
  </si>
  <si>
    <t>UB7EX67CM3</t>
  </si>
  <si>
    <t>UB78L64Y3T</t>
  </si>
  <si>
    <t>UB7EJ5YL83</t>
  </si>
  <si>
    <t>UB7PO5V74Y</t>
  </si>
  <si>
    <t>UB7KM5XHVS</t>
  </si>
  <si>
    <t>UB73161313</t>
  </si>
  <si>
    <t>UB7P05VY76</t>
  </si>
  <si>
    <t>SFI4A2D8E7B3A2AE16D8</t>
  </si>
  <si>
    <t>UB7R25Z5R3</t>
  </si>
  <si>
    <t>UB7BV62ALW</t>
  </si>
  <si>
    <t>UB7GU65XXM</t>
  </si>
  <si>
    <t>UB728677RK</t>
  </si>
  <si>
    <t>UB7PM60EM8</t>
  </si>
  <si>
    <t>UB7II60TF2</t>
  </si>
  <si>
    <t>UB7GT67NL8</t>
  </si>
  <si>
    <t>UB7O066HXP</t>
  </si>
  <si>
    <t>UB7HW66BTB</t>
  </si>
  <si>
    <t>UB7C663UCQ</t>
  </si>
  <si>
    <t>UB7BA5ZEDS</t>
  </si>
  <si>
    <t>UB7H864JLC</t>
  </si>
  <si>
    <t>UB72Y62H33</t>
  </si>
  <si>
    <t>UB7RP61RRS</t>
  </si>
  <si>
    <t>UB7QV5X7EL</t>
  </si>
  <si>
    <t>UB7C4661LA</t>
  </si>
  <si>
    <t>UB7RE641OM</t>
  </si>
  <si>
    <t>UB7FM5X0SB</t>
  </si>
  <si>
    <t>UB7G46BEUH</t>
  </si>
  <si>
    <t>UB7F6606EP</t>
  </si>
  <si>
    <t>UB7RQ5PAMF</t>
  </si>
  <si>
    <t>UB7AX6322N</t>
  </si>
  <si>
    <t>UB72666BZ3</t>
  </si>
  <si>
    <t>UB7N95XXBU</t>
  </si>
  <si>
    <t>UB79Y5WWS8</t>
  </si>
  <si>
    <t>UB7RK5YJS2</t>
  </si>
  <si>
    <t>UB7MF5PPO1</t>
  </si>
  <si>
    <t>UB7LQ5W9SD</t>
  </si>
  <si>
    <t>UB73O6DABG</t>
  </si>
  <si>
    <t>UB7A162GJW</t>
  </si>
  <si>
    <t>UB7OM5ZHP5</t>
  </si>
  <si>
    <t>UB72E691UV</t>
  </si>
  <si>
    <t>UB76Y5XQSG</t>
  </si>
  <si>
    <t>UB76T5ZTKH</t>
  </si>
  <si>
    <t>UB7GF61YJI</t>
  </si>
  <si>
    <t>UB7LT5UOQI</t>
  </si>
  <si>
    <t>UB7KG5UGG0</t>
  </si>
  <si>
    <t>UB7KO65LF1</t>
  </si>
  <si>
    <t>UB7LV5ZYZT</t>
  </si>
  <si>
    <t>UB7QK5XPHY</t>
  </si>
  <si>
    <t>UB7DJ5XUZ2</t>
  </si>
  <si>
    <t>UB7PQ5XZM1</t>
  </si>
  <si>
    <t>UB71J62Y6Y</t>
  </si>
  <si>
    <t>UB7KM5XJKH</t>
  </si>
  <si>
    <t>UB7EI5Y6SL</t>
  </si>
  <si>
    <t>UB7IA61LEC</t>
  </si>
  <si>
    <t>UB70G63ASQ</t>
  </si>
  <si>
    <t>UB7E65XR2C</t>
  </si>
  <si>
    <t>UB7EV60THU</t>
  </si>
  <si>
    <t>UB7DR63RZJ</t>
  </si>
  <si>
    <t>UB7QC60GYH</t>
  </si>
  <si>
    <t>UB79G5T04T</t>
  </si>
  <si>
    <t>UB7FM5WZPF</t>
  </si>
  <si>
    <t>UB75367PLL</t>
  </si>
  <si>
    <t>UB7PM60EVS</t>
  </si>
  <si>
    <t>UB7KM5XH5N</t>
  </si>
  <si>
    <t>UB7PM60JCP</t>
  </si>
  <si>
    <t>UB76S5X2J3</t>
  </si>
  <si>
    <t>UB7NP62PD1</t>
  </si>
  <si>
    <t>UB7E65XSPH</t>
  </si>
  <si>
    <t>UB7945Y1CR</t>
  </si>
  <si>
    <t>UB7QS61RCZ</t>
  </si>
  <si>
    <t>UB70Y5YB21</t>
  </si>
  <si>
    <t>UB7EI5YDMY</t>
  </si>
  <si>
    <t>UB7FY5TOKY</t>
  </si>
  <si>
    <t>UB77D5X6XC</t>
  </si>
  <si>
    <t>UB7KM5XQ30</t>
  </si>
  <si>
    <t>UB72G611H6</t>
  </si>
  <si>
    <t>UB7IP64TJU</t>
  </si>
  <si>
    <t>UB73S63LIN</t>
  </si>
  <si>
    <t>UB78D5W8GP</t>
  </si>
  <si>
    <t>UB75I61UT8</t>
  </si>
  <si>
    <t>UB7Q95T0ZG</t>
  </si>
  <si>
    <t>UB7GO5SH0X</t>
  </si>
  <si>
    <t>UB7PM60QBS</t>
  </si>
  <si>
    <t>UB79G5TO2S</t>
  </si>
  <si>
    <t>UB7AW637QQ</t>
  </si>
  <si>
    <t>Speaker's appreciation</t>
  </si>
  <si>
    <t>PA</t>
  </si>
  <si>
    <t>Gilbert Shikuku</t>
  </si>
  <si>
    <t>Rentokil Payment</t>
  </si>
  <si>
    <t>District communication</t>
  </si>
  <si>
    <t>Kenya Power payment</t>
  </si>
  <si>
    <t>Hire of 500mm and 450mm round pillar moulds</t>
  </si>
  <si>
    <t>200 Bamburi Cement</t>
  </si>
  <si>
    <t>COW's Salary Payment</t>
  </si>
  <si>
    <t>WESLEY MATOKE</t>
  </si>
  <si>
    <t>SAMUEL KERAUNI</t>
  </si>
  <si>
    <t>ESTHER MBONE</t>
  </si>
  <si>
    <t>FAITH KERUBO</t>
  </si>
  <si>
    <t>MANYALA JOHN</t>
  </si>
  <si>
    <t>VALLENCY JUSTICE</t>
  </si>
  <si>
    <t>JOSEPHINE NYAKOE</t>
  </si>
  <si>
    <t>DANIEL NJOROGE</t>
  </si>
  <si>
    <t>ELIJAH PAPAI</t>
  </si>
  <si>
    <t>MAXWEL ODHIAMBO</t>
  </si>
  <si>
    <t>ELDER MWATHI</t>
  </si>
  <si>
    <t>GROUP 41</t>
  </si>
  <si>
    <t>DISMUSS NDUKO - 32</t>
  </si>
  <si>
    <t>BILHA KWAMBOKA - 32</t>
  </si>
  <si>
    <t>GEKOMBE RONALD - 9</t>
  </si>
  <si>
    <t>SUSAN MOMANYI - 22</t>
  </si>
  <si>
    <t>ALLAN MOTURO - 40</t>
  </si>
  <si>
    <t>SARAH ABAYA</t>
  </si>
  <si>
    <t>EMMACULATE OCHIENG MIRERI</t>
  </si>
  <si>
    <t>AMAYA OROTO</t>
  </si>
  <si>
    <t>GLADYS MOGOI</t>
  </si>
  <si>
    <t>CAROLINE JEMUTAI - 19</t>
  </si>
  <si>
    <t>CALLEN AKAMA - 31</t>
  </si>
  <si>
    <t>BEATRICE AWUOR - 10</t>
  </si>
  <si>
    <t>KIM - 14</t>
  </si>
  <si>
    <t>REVINA WYCLIFFE - 14</t>
  </si>
  <si>
    <t>ALBERT MAINA - 33</t>
  </si>
  <si>
    <t>IRENE VARSHITY - 11</t>
  </si>
  <si>
    <t>MILKA NYANCHAMA - 30</t>
  </si>
  <si>
    <t>GROUP 40</t>
  </si>
  <si>
    <t>ZIPORRAH - 27</t>
  </si>
  <si>
    <t>JOHN MANGUTI</t>
  </si>
  <si>
    <t>CHERYL OTIENO</t>
  </si>
  <si>
    <t>Facilitation for timber purchase - Pr Samuel</t>
  </si>
  <si>
    <t>Msamaria - Hellen Wandola</t>
  </si>
  <si>
    <t>Adventurer's breakfast expenses</t>
  </si>
  <si>
    <t>Isaac Momannyi</t>
  </si>
  <si>
    <t xml:space="preserve">UB75C639RU~441211#taith $offer~254712001599~MPESAC2B_400222~JAMES MIRERI  </t>
  </si>
  <si>
    <t xml:space="preserve">UB7ON68DVB~441211#dvp26~254727988688~MPESAC2B_400222~CLIFFORD MANOTI  </t>
  </si>
  <si>
    <t xml:space="preserve">UB7P05WP15~441211#campofflcb~254723714872~MPESAC2B_400222~DUNCAN OUMA  </t>
  </si>
  <si>
    <t xml:space="preserve">UB7AX63QY8~441211# DEVGRP36~254713322053~MPESAC2B_400222~ERICK OGUCHA  </t>
  </si>
  <si>
    <t xml:space="preserve">UB7PM61CF0~441211#DEVGR1~254710967844~MPESAC2B_400222~CLIFFORD SIOCHA  </t>
  </si>
  <si>
    <t xml:space="preserve">UB7135Y89M~441211#devgrp32~254723330963~MPESAC2B_400222~JEMIMAH MWEBI  </t>
  </si>
  <si>
    <t xml:space="preserve">UB7DM61W98~441211# Devgr16~254796184554~MPESAC2B_400222~Mercy Ochanda  </t>
  </si>
  <si>
    <t xml:space="preserve">UB7KU638OT~441211#devgrp17~254724852936~MPESAC2B_400222~CALEB MAUTI  </t>
  </si>
  <si>
    <t xml:space="preserve">UB7DM6215J~441211#devGr16~254796184554~MPESAC2B_400222~Mercy Ochanda  </t>
  </si>
  <si>
    <t xml:space="preserve">UB7R162DV5~441211#DEVGR17~254727353933~MPESAC2B_400222~JAMES OWALLA  </t>
  </si>
  <si>
    <t xml:space="preserve">UB74A6FM9Y~441211#DevGrp17~254711747621~MPESAC2B_400222~ONGARA ELIAS ODHIAMBO  </t>
  </si>
  <si>
    <t xml:space="preserve">UB7PQ5ZNAB~441211#Devgrp6~254708592682~MPESAC2B_400222~MAUREEN NYAMAMBA  </t>
  </si>
  <si>
    <t xml:space="preserve">UB7AA64GLW~441211#DVPGRP7~254710191200~MPESAC2B_400222~BEAVON OSUMO  </t>
  </si>
  <si>
    <t xml:space="preserve">UB7J963XDH~441211#DEVGRP21~254723565952~MPESAC2B_400222~JOB OMETE  </t>
  </si>
  <si>
    <t xml:space="preserve">UB8QV608N2~441211#DEVGR1~254729993242~MPESAC2B_400222~GEOFFREY OMWOYO  </t>
  </si>
  <si>
    <t xml:space="preserve">UB8HT61YYO~441211#tithe~254726721194~MPESAC2B_400222~HAPPINESS MUKORA  </t>
  </si>
  <si>
    <t xml:space="preserve">UB8HT62317~441211#combinedofrng~254726721194~MPESAC2B_400222~HAPPINESS MUKORA  </t>
  </si>
  <si>
    <t xml:space="preserve">UB8ML60KPS~441211# DevGr16~254721976179~MPESAC2B_400222~OLIVER OUMA  </t>
  </si>
  <si>
    <t xml:space="preserve">UB8KM6183B~441211#DEVGR2~254714454473~MPESAC2B_400222~TIMOTHY OUKO OMARE  </t>
  </si>
  <si>
    <t xml:space="preserve">UB8GU69MX4~441211#DEVGRP2~254711548871~MPESAC2B_400222~JANE NYAMONGO  </t>
  </si>
  <si>
    <t xml:space="preserve">UB8765W81E~441211#DEVGR2~254711549493~MPESAC2B_400222~BETT KIPKIRUI  </t>
  </si>
  <si>
    <t xml:space="preserve">UB8M067UA9~441211#DevGrp20~254725445620~MPESAC2B_400222~JOB NYABUTO  </t>
  </si>
  <si>
    <t xml:space="preserve">UB80263JFR~441211#devgrp20~254721406814~MPESAC2B_400222~VINCENT OTARA  </t>
  </si>
  <si>
    <t xml:space="preserve">UB83I6DFMZ~441211#DEVGRP20~254725415275~MPESAC2B_400222~NANCY KEMUNTO OSORO  </t>
  </si>
  <si>
    <t xml:space="preserve">UB8PG5XTTC~441211#tithe~254722449657~MPESAC2B_400222~MARY GITURU  </t>
  </si>
  <si>
    <t xml:space="preserve">UB86K5YJ1P~441211#AYMNS~254724244925~MPESAC2B_400222~FELIX ONYANGO  </t>
  </si>
  <si>
    <t xml:space="preserve">UB80X62EJ2~441211#devgrp17~254725768358~MPESAC2B_400222~ESTHER MUCHOKI  </t>
  </si>
  <si>
    <t xml:space="preserve">UB8FM62CM4~441211#Devgp2~254705589015~MPESAC2B_400222~Kobi Edward  </t>
  </si>
  <si>
    <t xml:space="preserve">UB87C63CQ9~441211#devgrp36~254707030845~MPESAC2B_400222~EZINAH NYANGARESI  </t>
  </si>
  <si>
    <t xml:space="preserve">UB9NT67J2G~441211#DEVGRP12~254792034984~MPESAC2B_400222~LINET MAGETO  </t>
  </si>
  <si>
    <t xml:space="preserve">UB9FB6HKYG~441211#DevGr36~254726410608~MPESAC2B_400222~CALVINCE OUMA OTIENO  </t>
  </si>
  <si>
    <t xml:space="preserve">UB9NM62MTI~441211#DEVGR4~254705019648~MPESAC2B_400222~GERALD MUTURI  </t>
  </si>
  <si>
    <t xml:space="preserve">UB9K76728H~441211#DEVGRP40~254722697602~MPESAC2B_400222~ALICE OKOTH  </t>
  </si>
  <si>
    <t xml:space="preserve">UB9LJ6D21J~441211# Dev GRP4~254715557874~MPESAC2B_400222~CHERYL OTIENO  </t>
  </si>
  <si>
    <t xml:space="preserve">UB9A168OPE~441211#DevGR18~254713538816~MPESAC2B_400222~ONGAKI OGARO  </t>
  </si>
  <si>
    <t xml:space="preserve">UB9RJ5ZWKH~441211#Grp6dev~254722383965~MPESAC2B_400222~ROSELYN MUTHENGI  </t>
  </si>
  <si>
    <t xml:space="preserve">UB9CC67DT8~441211#AmbT-shirt~254720488167~MPESAC2B_400222~Eltone Aswago  </t>
  </si>
  <si>
    <t xml:space="preserve">UB9AH64GR4~441211#ambsT_shirt~254707965257~MPESAC2B_400222~JENIFFER JAMES  </t>
  </si>
  <si>
    <t xml:space="preserve">UB90265UCR~441211#AmbT-Shirt~254721406814~MPESAC2B_400222~VINCENT OTARA  </t>
  </si>
  <si>
    <t xml:space="preserve">UB97867MZ8~441211#DevGp41~254724986639~MPESAC2B_400222~GLADYS OTIENO  </t>
  </si>
  <si>
    <t xml:space="preserve">UB9536EGXQ~441211#AmbT-Shirt~254769462679~MPESAC2B_400222~GEOFFREY OTIENO  </t>
  </si>
  <si>
    <t xml:space="preserve">UB9QE63KMT~441211#grp18~254715209523~MPESAC2B_400222~NYABUTO OONGE  </t>
  </si>
  <si>
    <t xml:space="preserve">UB9KW68NI7~441211#DevGrp6~254705014561~MPESAC2B_400222~NYABUTO FANISH  </t>
  </si>
  <si>
    <t xml:space="preserve">UB99464P7P~441211#Tithe~254721390324~MPESAC2B_400222~FLORENCE ACHOKI  </t>
  </si>
  <si>
    <t xml:space="preserve">UB94L66VXV~441211#DEVGRP4~254728772225~MPESAC2B_400222~ISAAC MOMANYI  </t>
  </si>
  <si>
    <t xml:space="preserve">UB9KH66XII~441211#DEVGR20~254716098478~MPESAC2B_400222~DAMARIS NYAMBANE  </t>
  </si>
  <si>
    <t xml:space="preserve">UB9MB613G9~441211# DEVGR20~254720638996~MPESAC2B_400222~MIRIAM OMARE  </t>
  </si>
  <si>
    <t xml:space="preserve">UB9C7627PG~441211#dvp4~254702060158~MPESAC2B_400222~LYDIA MOTARI  </t>
  </si>
  <si>
    <t xml:space="preserve">UB9386JYZ7~441211#DEVGRP20~254721700718~MPESAC2B_400222~VANNICE NYANDIDRI  </t>
  </si>
  <si>
    <t xml:space="preserve">UB9M06B6V2~441211#DevGrp20~254725445620~MPESAC2B_400222~JOB NYABUTO  </t>
  </si>
  <si>
    <t xml:space="preserve">UB9386K6H1~441211#AYMNS~254799095244~MPESAC2B_400222~Synkline Nyabuto  </t>
  </si>
  <si>
    <t xml:space="preserve">UB9N4643HQ~441211#AWM Reg~254703627277~MPESAC2B_400222~BILIAH ANUKURI  </t>
  </si>
  <si>
    <t xml:space="preserve">UB95F6DCCC~441211#Awmreg~254725626507~MPESAC2B_400222~SUSAN KIMANI  </t>
  </si>
  <si>
    <t xml:space="preserve">UB9BC6E32O~441211# TITHE~254701176598~MPESAC2B_400222~ELVINE MOKUA  </t>
  </si>
  <si>
    <t xml:space="preserve">UBADI6BLMJ~441211# CHAPLAIN REG~254722756719~MPESAC2B_400222~CATHERINE MOSERO OM WENO </t>
  </si>
  <si>
    <t xml:space="preserve">UBAPY62TKZ~441211#tithe~254704246978~MPESAC2B_400222~Lilian Mogute  </t>
  </si>
  <si>
    <t xml:space="preserve">UBAKB64V73~441211#AmbT-shirt~254114583435~MPESAC2B_400222~WESLEY MATOKE  </t>
  </si>
  <si>
    <t xml:space="preserve">UBA4L699AD~441211#DevGrp4~254728772225~MPESAC2B_400222~ISAAC MOMANYI  </t>
  </si>
  <si>
    <t xml:space="preserve">UBAC764DKZ~441211#dvpgrp4~254702060158~MPESAC2B_400222~LYDIA MOTARI  </t>
  </si>
  <si>
    <t xml:space="preserve">UBALJ6GNOU~441211# Dev GRP4~254715557874~MPESAC2B_400222~CHERYL OTIENO  </t>
  </si>
  <si>
    <t xml:space="preserve">UBAKM6774R~441211#grp4~254725310343~MPESAC2B_400222~NANCY MOTARI  </t>
  </si>
  <si>
    <t xml:space="preserve">UBAMZ6B01I~441211#DEVGRP18~254726794291~MPESAC2B_400222~PENINAH KERUBO  </t>
  </si>
  <si>
    <t xml:space="preserve">UBAMR6AZT6~441211#GR30~254706858931~MPESAC2B_400222~ESTHER MAKORI  </t>
  </si>
  <si>
    <t xml:space="preserve">UBAKM67N3B~441211#DEVGR2~254714454473~MPESAC2B_400222~TIMOTHY OUKO OMARE  </t>
  </si>
  <si>
    <t xml:space="preserve">UBAKM67U87~441211#Chap reg~254725310343~MPESAC2B_400222~NANCY MOTARI  </t>
  </si>
  <si>
    <t xml:space="preserve">UBA1X6DDT4~441211#devgrp36~254715758626~MPESAC2B_400222~MILLICENT ODERA  </t>
  </si>
  <si>
    <t xml:space="preserve">UBAO06H9QY~441211#chapreg~254720585928~MPESAC2B_400222~WINFRED OKELO  </t>
  </si>
  <si>
    <t xml:space="preserve">UBAL56AADJ~441211#DEVGRP36*~254706898391~MPESAC2B_400222~Nyabuto Dorothy  </t>
  </si>
  <si>
    <t xml:space="preserve">UBAM06ELIA~441211#DevGrp20~254725445620~MPESAC2B_400222~JOB NYABUTO  </t>
  </si>
  <si>
    <t xml:space="preserve">UBA3O6OL0A~441211#devgrp20~254790495591~MPESAC2B_400222~DOROTHY OMARE  </t>
  </si>
  <si>
    <t xml:space="preserve">UBAIY6ERI2~441211#group20~254712384579~MPESAC2B_400222~ANN SHEM  </t>
  </si>
  <si>
    <t xml:space="preserve">UBA3I6KNOU~441211#DEVGRP20~254725415275~MPESAC2B_400222~NANCY KEMUNTO OSORO  </t>
  </si>
  <si>
    <t xml:space="preserve">UBAD76JGTA~441211#DEVGR31.~254743507101~MPESAC2B_400222~BERYL OTIENO  </t>
  </si>
  <si>
    <t xml:space="preserve">UBAKH6B8EV~441211#DEVGR20~254716098478~MPESAC2B_400222~DAMARIS NYAMBANE  </t>
  </si>
  <si>
    <t xml:space="preserve">UBA3Z6GOMZ~441211#DevGrp22~254722489286~MPESAC2B_400222~SUSAN MOMANYI  </t>
  </si>
  <si>
    <t xml:space="preserve">UBA026BZJY~441211#devgrp20~254721406814~MPESAC2B_400222~VINCENT OTARA  </t>
  </si>
  <si>
    <t xml:space="preserve">UBBEI6BH2T~441211# DEVGR1~254710323254~MPESAC2B_400222~LUCY ODHIAMBO  </t>
  </si>
  <si>
    <t xml:space="preserve">UBBNY6CJGN~441211#AYMSE~254714829914~MPESAC2B_400222~NYABUTO MAITEKA  </t>
  </si>
  <si>
    <t xml:space="preserve">POLICAP NDUBI CHQ No.000379  </t>
  </si>
  <si>
    <t xml:space="preserve">UBBKW6FUJD~441211#DevGrp6~254705014561~MPESAC2B_400222~NYABUTO FANISH  </t>
  </si>
  <si>
    <t xml:space="preserve">UBBMR6FBMP~441211#GR30~254706858931~MPESAC2B_400222~ESTHER MAKORI  </t>
  </si>
  <si>
    <t xml:space="preserve">UBBMB67X1I~441211# DEVGR20~254720638996~MPESAC2B_400222~MIRIAM OMARE  </t>
  </si>
  <si>
    <t xml:space="preserve">UBB4L6EFM6~441211#Devgrp4~254728772225~MPESAC2B_400222~ISAAC MOMANYI  </t>
  </si>
  <si>
    <t xml:space="preserve">UBBM06IKCS~441211#DevGrp20~254725445620~MPESAC2B_400222~JOB NYABUTO  </t>
  </si>
  <si>
    <t xml:space="preserve">UBBK96IMAD~441211#Devgrp22~254724765794~MPESAC2B_400222~WYCLIFFE OCHIENG OJUONDO  </t>
  </si>
  <si>
    <t xml:space="preserve">UBB3I6NZS8~441211#DEVGRP20~254725415275~MPESAC2B_400222~NANCY KEMUNTO OSORO  </t>
  </si>
  <si>
    <t xml:space="preserve">UBBGT6N8PC~441211#CHAPREG~254720802572~MPESAC2B_400222~BEATRICE MORAA OGURI  </t>
  </si>
  <si>
    <t xml:space="preserve">UBB0Y6DDAX~441211#DEVGRP20~254725787637~MPESAC2B_400222~ERASTINE MOMANYI  </t>
  </si>
  <si>
    <t xml:space="preserve">UBBHW6LM6C~441211#awmreg~254741223492~MPESAC2B_400222~LAVENDA OPATA  </t>
  </si>
  <si>
    <t xml:space="preserve">UBB3O6TLJW~441211#devgrp20~254790495591~MPESAC2B_400222~DOROTHY OMARE  </t>
  </si>
  <si>
    <t xml:space="preserve">UBBI46F79Q~441211#AYMNS~254759388796~MPESAC2B_400222~Evalyne Uhuru  </t>
  </si>
  <si>
    <t xml:space="preserve">UBBG16FK07~441211#DEVGR2~254705070298~MPESAC2B_400222~MARGARET WAMAITHA  </t>
  </si>
  <si>
    <t xml:space="preserve">UBB2H6QGSW~441211#AYMNS~254704843248~MPESAC2B_400222~SHARON CHWEYA  </t>
  </si>
  <si>
    <t xml:space="preserve">UBB6Y6DGN4~441211#Tithe~254794079496~MPESAC2B_400222~sydney ndlovu  </t>
  </si>
  <si>
    <t xml:space="preserve">UBB6Y6DGNS~441211#Offering~254794079496~MPESAC2B_400222~sydney ndlovu  </t>
  </si>
  <si>
    <t xml:space="preserve">UBB6Y6DN70~441211#Dev~254794079496~MPESAC2B_400222~sydney ndlovu  </t>
  </si>
  <si>
    <t xml:space="preserve">UBB026FCEN~441211#Devgrp20~254721406814~MPESAC2B_400222~VINCENT OTARA  </t>
  </si>
  <si>
    <t xml:space="preserve">UBCKH6FOPS~441211#DEVGR20~254716098478~MPESAC2B_400222~DAMARIS NYAMBANE  </t>
  </si>
  <si>
    <t xml:space="preserve">UBC6K69K4S~441211#AYMNS~254724244925~MPESAC2B_400222~FELIX ONYANGO  </t>
  </si>
  <si>
    <t xml:space="preserve">UBCMW6CQT8~441211#AYMNS~254791313934~MPESAC2B_400222~Teresia Karimi  </t>
  </si>
  <si>
    <t xml:space="preserve">UBCHC6ERJ6~441211#AYMNS~254759256949~MPESAC2B_400222~RUTH KIAGO  </t>
  </si>
  <si>
    <t xml:space="preserve">UBCAX6JJK5~441211#Awmreg~254716049291~MPESAC2B_400222~REBECCA NYANGAU  </t>
  </si>
  <si>
    <t xml:space="preserve">UBCCB6GQRF~441211#tithe~254720026043~MPESAC2B_400222~ELEN KIMANI  </t>
  </si>
  <si>
    <t xml:space="preserve">UBCKW6IU2Q~441211#DevGrp6~254705014561~MPESAC2B_400222~NYABUTO FANISH  </t>
  </si>
  <si>
    <t xml:space="preserve">UBCR26G0C1~441211#AYMNS~254724282270~MPESAC2B_400222~FREDRICK NYATEMU  </t>
  </si>
  <si>
    <t xml:space="preserve">UBCD36EZ5R~441211#AYMNS~254700911379~MPESAC2B_400222~BRIAN OSORO  </t>
  </si>
  <si>
    <t xml:space="preserve">UBCMI6BAS4~441211#AWMREG~254702315730~MPESAC2B_400222~CECILIA KIGOTHO  </t>
  </si>
  <si>
    <t xml:space="preserve">UBCHY6LX00~441211#AYMNS~254712941842~MPESAC2B_400222~Daniel Njoroge  </t>
  </si>
  <si>
    <t xml:space="preserve">UBCM06KZ43~441211#DEVGRP20~254725445620~MPESAC2B_400222~JOB NYABUTO  </t>
  </si>
  <si>
    <t xml:space="preserve">UBCMA6DRX5~441211# tithe~254717741983~MPESAC2B_400222~Charles Ndung'u  </t>
  </si>
  <si>
    <t xml:space="preserve">UBCO06OBEM~441211#AYMNS~254799232926~MPESAC2B_400222~BENSON OKELLO  </t>
  </si>
  <si>
    <t xml:space="preserve">UBCD26JC76~441211#AymNs~254700695190~MPESAC2B_400222~EDWIN BOGE  </t>
  </si>
  <si>
    <t xml:space="preserve">UBCA66GSP8~441211#AYMNS~254742745468~MPESAC2B_400222~PHOEBE MAINGI  </t>
  </si>
  <si>
    <t xml:space="preserve">UBC6K6BUGC~441211#AYMNS~254724244925~MPESAC2B_400222~FELIX ONYANGO  </t>
  </si>
  <si>
    <t xml:space="preserve">UBCR467ZNK~441211#devgrp6~254715407724~MPESAC2B_400222~EVERLINE ARIKA  </t>
  </si>
  <si>
    <t xml:space="preserve">UBC3Q6ZFFT~441211#AYNS/SE~254714210919~MPESAC2B_400222~OCHIENG LEONARD  </t>
  </si>
  <si>
    <t xml:space="preserve">UBCIO6N0E2~441211#devgrp35~254724720735~MPESAC2B_400222~HYLINE GITENYI  </t>
  </si>
  <si>
    <t xml:space="preserve">UBCQJ6JYAV~441211#grp6~254723310854~MPESAC2B_400222~GRACE OGOLA  </t>
  </si>
  <si>
    <t xml:space="preserve">UBCLM6CJUJ~441211#AYMNS~254720482779~MPESAC2B_400222~MARTIN KABAYA  </t>
  </si>
  <si>
    <t xml:space="preserve">UBC5F6OWCQ~441211#AYMNS~254718442886~MPESAC2B_400222~Stephen Ndemo  </t>
  </si>
  <si>
    <t xml:space="preserve">UBCFC6QVQI~441211#AYMNS~254706472982~MPESAC2B_400222~Sarah Irungu  </t>
  </si>
  <si>
    <t xml:space="preserve">UBCO06Q71O~441211#AYMNS~254799232926~MPESAC2B_400222~BENSON OKELLO  </t>
  </si>
  <si>
    <t xml:space="preserve">UBDPM6KE6C~441211#AYMNS~254704355687~MPESAC2B_400222~NAOMI NJUGUNA  </t>
  </si>
  <si>
    <t xml:space="preserve">UBDPM6KBHX~441211#DEVGR1~254710967844~MPESAC2B_400222~CLIFFORD SIOCHA  </t>
  </si>
  <si>
    <t xml:space="preserve">UBDN46G4EL~441211#AYMNS~254112907003~MPESAC2B_400222~billy illa  </t>
  </si>
  <si>
    <t xml:space="preserve">UBDC76EOAR~441211#AYMNS~254702060158~MPESAC2B_400222~LYDIA MOTARI  </t>
  </si>
  <si>
    <t xml:space="preserve">UBDCE6NTAH~441211#AYMNS~254116439930~MPESAC2B_400222~SHANICE KENNEDY  </t>
  </si>
  <si>
    <t xml:space="preserve">UBD386X5BR~441211#AYMNS~254799095244~MPESAC2B_400222~Synkline Nyabuto  </t>
  </si>
  <si>
    <t xml:space="preserve">UBDNM6GETQ~441211#AYMNS~254726768973~MPESAC2B_400222~MAUREEN ONGUBO  </t>
  </si>
  <si>
    <t xml:space="preserve">UBD8R6K181~441211#AYMNS~254795073703~MPESAC2B_400222~Winnie Omondi  </t>
  </si>
  <si>
    <t xml:space="preserve">UBD386X8I0~441211#AYMNS~254799095244~MPESAC2B_400222~Synkline Nyabuto  </t>
  </si>
  <si>
    <t xml:space="preserve">UBDNY6IYPX~441211#AYMNS~254714829914~MPESAC2B_400222~NYABUTO MAITEKA  </t>
  </si>
  <si>
    <t xml:space="preserve">UBDAR6H5ET~441211#AYMNS~254718113284~MPESAC2B_400222~Jane Ogola  </t>
  </si>
  <si>
    <t xml:space="preserve">UBDE06M2NY~441211#DEVGRP11~254720323255~MPESAC2B_400222~ROSELYNE OMANYA  </t>
  </si>
  <si>
    <t xml:space="preserve">UBD8C6HLJH~441211#aymns~254743841530~MPESAC2B_400222~Vincent Gesanda  </t>
  </si>
  <si>
    <t xml:space="preserve">UBDE66HS78~441211#DevGrp23~254729803605~MPESAC2B_400222~Diana Aboki  </t>
  </si>
  <si>
    <t xml:space="preserve">UBD6K6DTQL~441211#AYMNS~254724244925~MPESAC2B_400222~FELIX ONYANGO  </t>
  </si>
  <si>
    <t xml:space="preserve">UBDME6JHJ7~441211#AYMNS~254728249438~MPESAC2B_400222~DERRICK MLAMBA  </t>
  </si>
  <si>
    <t xml:space="preserve">UBD4L6K5WN~441211#Advreg~254728772225~MPESAC2B_400222~ISAAC MOMANYI  </t>
  </si>
  <si>
    <t xml:space="preserve">UBD8K6HE89~441211#AYMNS~254740857585~MPESAC2B_400222~BEAVON RORI  </t>
  </si>
  <si>
    <t xml:space="preserve">UBD8V6QL4Q~441211#AYMNS~254746980816~MPESAC2B_400222~fredrick njue  </t>
  </si>
  <si>
    <t xml:space="preserve">UBDEH6LEKT~441211#Tithe~254799604985~MPESAC2B_400222~DAVIS MIRONGA  </t>
  </si>
  <si>
    <t xml:space="preserve">UBDM06PG1I~441211#DEVGRP20~254725445620~MPESAC2B_400222~JOB NYABUTO  </t>
  </si>
  <si>
    <t xml:space="preserve">UBD026L59E~441211#Devgrp20~254721406814~MPESAC2B_400222~VINCENT OTARA  </t>
  </si>
  <si>
    <t xml:space="preserve">UBD3I6V37R~441211#devgrp20~254725415275~MPESAC2B_400222~NANCY KEMUNTO OSORO  </t>
  </si>
  <si>
    <t xml:space="preserve">UBDHT6K5HU~441211#tithe~254726721194~MPESAC2B_400222~HAPPINESS MUKORA  </t>
  </si>
  <si>
    <t xml:space="preserve">UBDHT6KAPG~441211#combined ofrn~254726721194~MPESAC2B_400222~HAPPINESS MUKORA  </t>
  </si>
  <si>
    <t xml:space="preserve">UBDAP6NKKJ~441211#ambTshirt~254725301969~MPESAC2B_400222~JEMIMA NYOLOO  </t>
  </si>
  <si>
    <t xml:space="preserve">UBDOE6NTRY~441211#DEVGR1~254721494283~MPESAC2B_400222~MARK OMWENGA  </t>
  </si>
  <si>
    <t xml:space="preserve">UBD436RNFL~441211#DEVGRP12~254711165935~MPESAC2B_400222~EDWIN KENYANSA  </t>
  </si>
  <si>
    <t xml:space="preserve">UBD436RQ52~441211#combined off~254711165935~MPESAC2B_400222~EDWIN KENYANSA  </t>
  </si>
  <si>
    <t xml:space="preserve">UBD5F6SFYE~441211#AYMNS~254717311811~MPESAC2B_400222~KEVIN KAKA  </t>
  </si>
  <si>
    <t xml:space="preserve">UBDH36N6Z5~441211#AYMNS~254791792126~MPESAC2B_400222~caroline mundia  </t>
  </si>
  <si>
    <t xml:space="preserve">UBEB66PVW5~441211#DEVGRP12~254704758644~MPESAC2B_400222~DAISY OMOLLO  </t>
  </si>
  <si>
    <t>UB75C639RU</t>
  </si>
  <si>
    <t>UB7ON68DVB</t>
  </si>
  <si>
    <t>UB7P05WP15</t>
  </si>
  <si>
    <t>UB7AX63QY8</t>
  </si>
  <si>
    <t>UB7PM61CF0</t>
  </si>
  <si>
    <t>UB7135Y89M</t>
  </si>
  <si>
    <t>UB7DM61W98</t>
  </si>
  <si>
    <t>UB7KU638OT</t>
  </si>
  <si>
    <t>UB7DM6215J</t>
  </si>
  <si>
    <t>UB7R162DV5</t>
  </si>
  <si>
    <t>UB74A6FM9Y</t>
  </si>
  <si>
    <t>UB7PQ5ZNAB</t>
  </si>
  <si>
    <t>UB7AA64GLW</t>
  </si>
  <si>
    <t>UB7J963XDH</t>
  </si>
  <si>
    <t>UB8QV608N2</t>
  </si>
  <si>
    <t>UB8HT61YYO</t>
  </si>
  <si>
    <t>UB8HT62317</t>
  </si>
  <si>
    <t>UB8ML60KPS</t>
  </si>
  <si>
    <t>UB8KM6183B</t>
  </si>
  <si>
    <t>UB8GU69MX4</t>
  </si>
  <si>
    <t>UB8765W81E</t>
  </si>
  <si>
    <t>UB8M067UA9</t>
  </si>
  <si>
    <t>UB80263JFR</t>
  </si>
  <si>
    <t>UB83I6DFMZ</t>
  </si>
  <si>
    <t>UB8PG5XTTC</t>
  </si>
  <si>
    <t>UB86K5YJ1P</t>
  </si>
  <si>
    <t>UB80X62EJ2</t>
  </si>
  <si>
    <t>UB8FM62CM4</t>
  </si>
  <si>
    <t>UB87C63CQ9</t>
  </si>
  <si>
    <t>UB9NT67J2G</t>
  </si>
  <si>
    <t>UB9FB6HKYG</t>
  </si>
  <si>
    <t>UB9NM62MTI</t>
  </si>
  <si>
    <t>UB9K76728H</t>
  </si>
  <si>
    <t>UB9LJ6D21J</t>
  </si>
  <si>
    <t>UB9A168OPE</t>
  </si>
  <si>
    <t>UB9RJ5ZWKH</t>
  </si>
  <si>
    <t>UB9CC67DT8</t>
  </si>
  <si>
    <t>UB9AH64GR4</t>
  </si>
  <si>
    <t>UB90265UCR</t>
  </si>
  <si>
    <t>UB97867MZ8</t>
  </si>
  <si>
    <t>UB9536EGXQ</t>
  </si>
  <si>
    <t>UB9QE63KMT</t>
  </si>
  <si>
    <t>UB9KW68NI7</t>
  </si>
  <si>
    <t>UB99464P7P</t>
  </si>
  <si>
    <t>UB94L66VXV</t>
  </si>
  <si>
    <t>UB9KH66XII</t>
  </si>
  <si>
    <t>UB9MB613G9</t>
  </si>
  <si>
    <t>UB9C7627PG</t>
  </si>
  <si>
    <t>UB9386JYZ7</t>
  </si>
  <si>
    <t>UB9M06B6V2</t>
  </si>
  <si>
    <t>UB9386K6H1</t>
  </si>
  <si>
    <t>UB9N4643HQ</t>
  </si>
  <si>
    <t>UB95F6DCCC</t>
  </si>
  <si>
    <t>UB9BC6E32O</t>
  </si>
  <si>
    <t>UBADI6BLMJ</t>
  </si>
  <si>
    <t>UBAPY62TKZ</t>
  </si>
  <si>
    <t>UBAKB64V73</t>
  </si>
  <si>
    <t>UBA4L699AD</t>
  </si>
  <si>
    <t>UBAC764DKZ</t>
  </si>
  <si>
    <t>UBALJ6GNOU</t>
  </si>
  <si>
    <t>UBAKM6774R</t>
  </si>
  <si>
    <t>UBAMZ6B01I</t>
  </si>
  <si>
    <t>UBAMR6AZT6</t>
  </si>
  <si>
    <t>UBAKM67N3B</t>
  </si>
  <si>
    <t>UBAKM67U87</t>
  </si>
  <si>
    <t>UBA1X6DDT4</t>
  </si>
  <si>
    <t>UBAO06H9QY</t>
  </si>
  <si>
    <t>UBAL56AADJ</t>
  </si>
  <si>
    <t>UBAM06ELIA</t>
  </si>
  <si>
    <t>UBA3O6OL0A</t>
  </si>
  <si>
    <t>UBAIY6ERI2</t>
  </si>
  <si>
    <t>UBA3I6KNOU</t>
  </si>
  <si>
    <t>UBAD76JGTA</t>
  </si>
  <si>
    <t>UBAKH6B8EV</t>
  </si>
  <si>
    <t>UBA3Z6GOMZ</t>
  </si>
  <si>
    <t>UBA026BZJY</t>
  </si>
  <si>
    <t>UBBEI6BH2T</t>
  </si>
  <si>
    <t>UBBNY6CJGN</t>
  </si>
  <si>
    <t>SYBINSE00037981338020260211</t>
  </si>
  <si>
    <t>UBBKW6FUJD</t>
  </si>
  <si>
    <t>UBBMR6FBMP</t>
  </si>
  <si>
    <t>UBBMB67X1I</t>
  </si>
  <si>
    <t>UBB4L6EFM6</t>
  </si>
  <si>
    <t>UBBM06IKCS</t>
  </si>
  <si>
    <t>UBBK96IMAD</t>
  </si>
  <si>
    <t>UBB3I6NZS8</t>
  </si>
  <si>
    <t>UBBGT6N8PC</t>
  </si>
  <si>
    <t>UBB0Y6DDAX</t>
  </si>
  <si>
    <t>UBBHW6LM6C</t>
  </si>
  <si>
    <t>UBB3O6TLJW</t>
  </si>
  <si>
    <t>UBBI46F79Q</t>
  </si>
  <si>
    <t>UBBG16FK07</t>
  </si>
  <si>
    <t>UBB2H6QGSW</t>
  </si>
  <si>
    <t>UBB6Y6DGN4</t>
  </si>
  <si>
    <t>UBB6Y6DGNS</t>
  </si>
  <si>
    <t>UBB6Y6DN70</t>
  </si>
  <si>
    <t>UBB026FCEN</t>
  </si>
  <si>
    <t>UBCKH6FOPS</t>
  </si>
  <si>
    <t>UBC6K69K4S</t>
  </si>
  <si>
    <t>UBCMW6CQT8</t>
  </si>
  <si>
    <t>UBCHC6ERJ6</t>
  </si>
  <si>
    <t>UBCAX6JJK5</t>
  </si>
  <si>
    <t>UBCCB6GQRF</t>
  </si>
  <si>
    <t>UBCKW6IU2Q</t>
  </si>
  <si>
    <t>UBCR26G0C1</t>
  </si>
  <si>
    <t>UBCD36EZ5R</t>
  </si>
  <si>
    <t>UBCMI6BAS4</t>
  </si>
  <si>
    <t>UBCHY6LX00</t>
  </si>
  <si>
    <t>UBCM06KZ43</t>
  </si>
  <si>
    <t>UBCMA6DRX5</t>
  </si>
  <si>
    <t>UBCO06OBEM</t>
  </si>
  <si>
    <t>UBCD26JC76</t>
  </si>
  <si>
    <t>UBCA66GSP8</t>
  </si>
  <si>
    <t>UBC6K6BUGC</t>
  </si>
  <si>
    <t>UBCR467ZNK</t>
  </si>
  <si>
    <t>UBC3Q6ZFFT</t>
  </si>
  <si>
    <t>UBCIO6N0E2</t>
  </si>
  <si>
    <t>UBCQJ6JYAV</t>
  </si>
  <si>
    <t>UBCLM6CJUJ</t>
  </si>
  <si>
    <t>UBC5F6OWCQ</t>
  </si>
  <si>
    <t>UBCFC6QVQI</t>
  </si>
  <si>
    <t>UBCO06Q71O</t>
  </si>
  <si>
    <t>UBDPM6KE6C</t>
  </si>
  <si>
    <t>UBDPM6KBHX</t>
  </si>
  <si>
    <t>UBDN46G4EL</t>
  </si>
  <si>
    <t>UBDC76EOAR</t>
  </si>
  <si>
    <t>UBDCE6NTAH</t>
  </si>
  <si>
    <t>UBD386X5BR</t>
  </si>
  <si>
    <t>UBDNM6GETQ</t>
  </si>
  <si>
    <t>UBD8R6K181</t>
  </si>
  <si>
    <t>UBD386X8I0</t>
  </si>
  <si>
    <t>UBDNY6IYPX</t>
  </si>
  <si>
    <t>UBDAR6H5ET</t>
  </si>
  <si>
    <t>UBDE06M2NY</t>
  </si>
  <si>
    <t>UBD8C6HLJH</t>
  </si>
  <si>
    <t>UBDE66HS78</t>
  </si>
  <si>
    <t>UBD6K6DTQL</t>
  </si>
  <si>
    <t>UBDME6JHJ7</t>
  </si>
  <si>
    <t>UBD4L6K5WN</t>
  </si>
  <si>
    <t>UBD8K6HE89</t>
  </si>
  <si>
    <t>UBD8V6QL4Q</t>
  </si>
  <si>
    <t>UBDEH6LEKT</t>
  </si>
  <si>
    <t>UBDM06PG1I</t>
  </si>
  <si>
    <t>UBD026L59E</t>
  </si>
  <si>
    <t>UBD3I6V37R</t>
  </si>
  <si>
    <t>UBDHT6K5HU</t>
  </si>
  <si>
    <t>UBDHT6KAPG</t>
  </si>
  <si>
    <t>UBDAP6NKKJ</t>
  </si>
  <si>
    <t>UBDOE6NTRY</t>
  </si>
  <si>
    <t>UBD436RNFL</t>
  </si>
  <si>
    <t>UBD436RQ52</t>
  </si>
  <si>
    <t>UBD5F6SFYE</t>
  </si>
  <si>
    <t>UBDH36N6Z5</t>
  </si>
  <si>
    <t>UBEB66PVW5</t>
  </si>
  <si>
    <t>08-02-2026</t>
  </si>
  <si>
    <t>09-02-2026</t>
  </si>
  <si>
    <t>10-02-2026</t>
  </si>
  <si>
    <t>11-02-2026</t>
  </si>
  <si>
    <t>12-02-2026</t>
  </si>
  <si>
    <t>13-02-2026</t>
  </si>
  <si>
    <t>14-02-2026</t>
  </si>
  <si>
    <t>20 D10 @780, 40 D8@530, 10D10@2030, 4D20@3200, Binding roll, DPM 75m, Nails</t>
  </si>
  <si>
    <t>Pole Transportation - Truck 22k, Permit 3k, Cess 1k, Police 1k, Loading 1.5k</t>
  </si>
  <si>
    <t>Purchase of Mold Columns - Partial Payment</t>
  </si>
  <si>
    <t>Water Payment - Acc. 61068</t>
  </si>
  <si>
    <t>7T hardcore(8000), 3L Ballast(78000), 4 Lorries of Riversand(132000) - CHQ</t>
  </si>
  <si>
    <t xml:space="preserve">UBEMZ6OGYC~441211#tithes~254726794291~MPESAC2B_400222~PENINAH KERUBO  </t>
  </si>
  <si>
    <t xml:space="preserve">UBEEA6SGRJ~441211#DEVGRP3*~254726447320~MPESAC2B_400222~DUNCAN NJORA  </t>
  </si>
  <si>
    <t xml:space="preserve">UBE9T6MY5U~441211#sabschool~254721612917~MPESAC2B_400222~JOHN ONGWESA  </t>
  </si>
  <si>
    <t xml:space="preserve">UBE1X6QHXK~441211#SABBATHSCHOOL~254759494872~MPESAC2B_400222~MILCAH MOKAMBA  </t>
  </si>
  <si>
    <t xml:space="preserve">UBEDI6PPD6~441211# TITHE~254722756719~MPESAC2B_400222~CATHERINE MOSERO OMWENO  </t>
  </si>
  <si>
    <t xml:space="preserve">UBEAO6H8OB~441211#tithe~254768857845~MPESAC2B_400222~SETH MUNENE  </t>
  </si>
  <si>
    <t xml:space="preserve">UBE7W6RZM7~441211#tithe~254797409083~MPESAC2B_400222~DAVID THIAURI  </t>
  </si>
  <si>
    <t xml:space="preserve">UBEGU6TZKH~441211#LCB~254711548871~MPESAC2B_400222~JANE NYAMONGO  </t>
  </si>
  <si>
    <t xml:space="preserve">UBELJ6UWXA~441211# LCB~254715557874~MPESAC2B_400222~CHERYL OTIENO  </t>
  </si>
  <si>
    <t xml:space="preserve">UBEEU6T4RO~441211#LCB~254713480829~MPESAC2B_400222~DANIEL SAGWE  </t>
  </si>
  <si>
    <t xml:space="preserve">UBE686TBYN~441211#THANKSGIVING~254725729020~MPESAC2B_400222~JANE GATI  </t>
  </si>
  <si>
    <t xml:space="preserve">UBE3I6X7BY~441211#tithe~254725415275~MPESAC2B_400222~NANCY KEMUNTO OSORO  </t>
  </si>
  <si>
    <t xml:space="preserve">UBE9T6N4S1~441211#benvo reg~254721612917~MPESAC2B_400222~JOHN ONGWESA  </t>
  </si>
  <si>
    <t xml:space="preserve">UBE286V61E~441211#lcb~254721898381~MPESAC2B_400222~GILBERT IMO  </t>
  </si>
  <si>
    <t xml:space="preserve">UBER26MYD4~441211#tithe~254717752128~MPESAC2B_400222~SHELINE OYOO  </t>
  </si>
  <si>
    <t xml:space="preserve">UBE7Q6SZ2D~441211#Dev Grp3~254714482904~MPESAC2B_400222~SAMWEL ONGORO  </t>
  </si>
  <si>
    <t xml:space="preserve">UBEQE6KP41~441211#lcb~254715209523~MPESAC2B_400222~NYABUTO OONGE  </t>
  </si>
  <si>
    <t xml:space="preserve">UBE396UFQK~441211#tithe~254703551597~MPESAC2B_400222~Viola Abuga  </t>
  </si>
  <si>
    <t xml:space="preserve">UBENB6H10H~441211#Offering~254727766722~MPESAC2B_400222~SAMSON NYARERU  </t>
  </si>
  <si>
    <t xml:space="preserve">UBEIA6POQF~441211#TITHE~254705920881~MPESAC2B_400222~MANDELA AREDHA  </t>
  </si>
  <si>
    <t xml:space="preserve">UBEES6N52X~441211#TITHE~254794155448~MPESAC2B_400222~HELLEN MONGARE  </t>
  </si>
  <si>
    <t xml:space="preserve">UBE2Y6QI2I~441211#LCB~254706408033~MPESAC2B_400222~TOM BIRUNDU  </t>
  </si>
  <si>
    <t xml:space="preserve">UBEBV6QI9U~441211#devg14~254723249077~MPESAC2B_400222~JOHN MOTARI  </t>
  </si>
  <si>
    <t xml:space="preserve">UBE566QHYE~441211#TITHE~254768670631~MPESAC2B_400222~fidel oluoch  </t>
  </si>
  <si>
    <t xml:space="preserve">UBE996MXXT~441211#Tithe~254705980461~MPESAC2B_400222~Josephine Ayienda  </t>
  </si>
  <si>
    <t xml:space="preserve">UBE4L6NSSS~441211#LCB~254728772225~MPESAC2B_400222~ISAAC MOMANYI  </t>
  </si>
  <si>
    <t xml:space="preserve">UBEN96LL3B~441211#TITHE~254758523089~MPESAC2B_400222~elijah roy  </t>
  </si>
  <si>
    <t xml:space="preserve">UBEEE6O9ZO~441211#TITHE~254795765261~MPESAC2B_400222~EVALLINE MAEMBA  </t>
  </si>
  <si>
    <t xml:space="preserve">UBEAP6PRIF~441211#offrs~254725301969~MPESAC2B_400222~JEMIMA NYOLOO  </t>
  </si>
  <si>
    <t xml:space="preserve">UBEFM6KTZ5~441211#tithe~254701953683~MPESAC2B_400222~BRIAN OMENYI  </t>
  </si>
  <si>
    <t xml:space="preserve">UBEFC6VI4V~441211# tithe~254704753999~MPESAC2B_400222~MAUREEN NABISWA  </t>
  </si>
  <si>
    <t xml:space="preserve">UBE1L6ULB6~441211#tithe~254721325796~MPESAC2B_400222~ABEL OJWANG  </t>
  </si>
  <si>
    <t xml:space="preserve">UBEKZ6RGMA~441211#tith~254716951268~MPESAC2B_400222~JUDITH ODOYO  </t>
  </si>
  <si>
    <t xml:space="preserve">UBEQE6KVYA~441211#camp offering~254715209523~MPESAC2B_400222~NYABUTO OONGE  </t>
  </si>
  <si>
    <t xml:space="preserve">UBE346P4H0~441211#TITHE~254111385380~MPESAC2B_400222~Delick Morara  </t>
  </si>
  <si>
    <t xml:space="preserve">UBEIA6PGGC~441211# thanks givin~254720918221~MPESAC2B_400222~FRICK KWAMESA  </t>
  </si>
  <si>
    <t xml:space="preserve">UBEQX6R0VX~441211#combinedoffer~254727900144~MPESAC2B_400222~RISPA OENGA  </t>
  </si>
  <si>
    <t xml:space="preserve">UBEGU6UBD6~441211#offering~254701279242~MPESAC2B_400222~WINNIE OWITI  </t>
  </si>
  <si>
    <t xml:space="preserve">UBEJZ6KDCE~441211#dvpgrp26~254725767167~MPESAC2B_400222~EVANS NYAKWARA  </t>
  </si>
  <si>
    <t xml:space="preserve">UBEHH6DIEB~441211#tithe~254705598333~MPESAC2B_400222~MWITA JARED  </t>
  </si>
  <si>
    <t xml:space="preserve">UBERK6M44M~441211#offering~254113500846~MPESAC2B_400222~JANET MAVONGA  </t>
  </si>
  <si>
    <t xml:space="preserve">UBEDC6OFZF~441211#TITHE~254727860484~MPESAC2B_400222~LENCER GANDA  </t>
  </si>
  <si>
    <t xml:space="preserve">UBE306QQTV~441211#TITHE~254741787370~MPESAC2B_400222~SARAH ACHIENG  </t>
  </si>
  <si>
    <t xml:space="preserve">UBE286V8WY~441211#LCB~254728594657~MPESAC2B_400222~GLORIAH MICHIRA  </t>
  </si>
  <si>
    <t xml:space="preserve">UBE7Q6T62M~441211#TITHE&amp;OFFERIN~254724610237~MPESAC2B_400222~DISMAS NDUKO  </t>
  </si>
  <si>
    <t xml:space="preserve">UBE4P6O24C~441211# TITHE~254746498648~MPESAC2B_400222~Duncan Mokaya  </t>
  </si>
  <si>
    <t xml:space="preserve">UBEEI6M4SH~441211#offering~254712000818~MPESAC2B_400222~WILKISTER MAGARA  </t>
  </si>
  <si>
    <t xml:space="preserve">UBEFB6ZNI4~441211#TITHE~254795228686~MPESAC2B_400222~STEPHENE OGANDA  </t>
  </si>
  <si>
    <t xml:space="preserve">UBE8P6HP3S~441211#TITHE~254759944312~MPESAC2B_400222~VIVIAN OKUMU  </t>
  </si>
  <si>
    <t xml:space="preserve">UBE6P6JO9M~441211#~254743664766~MPESAC2B_400222~Dorothy Ondieki  </t>
  </si>
  <si>
    <t xml:space="preserve">UBEG4700ZI~441211#Thanksgiving~254114285075~MPESAC2B_400222~samuel waithaka  </t>
  </si>
  <si>
    <t xml:space="preserve">UBEEX6VOVN~441211#tithe~254716047412~MPESAC2B_400222~OCHIENG VICTOR  </t>
  </si>
  <si>
    <t xml:space="preserve">UBE616PZDK~441211#CO~254704505377~MPESAC2B_400222~betty kibegwa  </t>
  </si>
  <si>
    <t xml:space="preserve">UBE4B700UO~441211#DEV GRP 10~254757591799~MPESAC2B_400222~EVANS MONG'ARE  </t>
  </si>
  <si>
    <t xml:space="preserve">UBEEE6O75S~441211#OFFERING~254768372269~MPESAC2B_400222~Ian Kingsley  </t>
  </si>
  <si>
    <t xml:space="preserve">UBEO86MZ0T~441211#tithe~254758868684~MPESAC2B_400222~MELVIN SIBWOGA  </t>
  </si>
  <si>
    <t xml:space="preserve">UBE9U6LS6H~441211#off~254795637050~MPESAC2B_400222~LYDIA WAMAYI  </t>
  </si>
  <si>
    <t xml:space="preserve">UBEOD6R0UP~441211#Offering~254794098032~MPESAC2B_400222~haron momanyi  </t>
  </si>
  <si>
    <t xml:space="preserve">UBE9Y6KV3L~441211#sabbathschool~254711122712~MPESAC2B_400222~JOSEPH WANJOHI WAIN AINA </t>
  </si>
  <si>
    <t xml:space="preserve">UBER46COWE~441211#TITHE~254700043269~MPESAC2B_400222~Evans Owino  </t>
  </si>
  <si>
    <t xml:space="preserve">UBE0V6UJ4Z~441211#tithe~254117141380~MPESAC2B_400222~Evalline Maemba  </t>
  </si>
  <si>
    <t xml:space="preserve">UBE2T6O055~441211# tithe~254707192114~MPESAC2B_400222~Irene Mirioba  </t>
  </si>
  <si>
    <t xml:space="preserve">UBE0G6RKIN~441211#TITHE~254792870079~MPESAC2B_400222~Beryl Orimba  </t>
  </si>
  <si>
    <t xml:space="preserve">UBE9R6OE1Z~441211#tith~254706692932~MPESAC2B_400222~NANCY OTHINA  </t>
  </si>
  <si>
    <t xml:space="preserve">UBEAW6R0HC~441211#tithe~254700209533~MPESAC2B_400222~NORAH NYAGWOKA  </t>
  </si>
  <si>
    <t xml:space="preserve">UBEEI6LZ8X~441211#TITHE~254701730257~MPESAC2B_400222~Cynthia Hudson  </t>
  </si>
  <si>
    <t xml:space="preserve">UBEOP6KPUN~441211#Tithe~254726561839~MPESAC2B_400222~CLEOPAS OMETE  </t>
  </si>
  <si>
    <t xml:space="preserve">UBELK6MCN5~441211#tithe~254711306149~MPESAC2B_400222~Awino Ngaw  </t>
  </si>
  <si>
    <t xml:space="preserve">UBE536W6OX~441211#Tithe~254769462679~MPESAC2B_400222~GEOFFREY OTIENO  </t>
  </si>
  <si>
    <t xml:space="preserve">UBEBI6OSGY~441211#DEV~254742953933~MPESAC2B_400222~Joseph Kimo  </t>
  </si>
  <si>
    <t xml:space="preserve">UBEJD6L7LV~441211#~254704364824~MPESAC2B_400222~HILLARY LANYO  </t>
  </si>
  <si>
    <t xml:space="preserve">UBE5C6QNB2~441211#taith&amp;offer~254712001599~MPESAC2B_400222~JAMES MIRERI  </t>
  </si>
  <si>
    <t xml:space="preserve">UBE5P6VB4Z~441211#Offering~254700022332~MPESAC2B_400222~fridah isoe  </t>
  </si>
  <si>
    <t xml:space="preserve">UBEAA6QU6H~441211#offering~254710191200~MPESAC2B_400222~BEAVON OSUMO  </t>
  </si>
  <si>
    <t xml:space="preserve">UBEBZ6MDUL~441211#TITHE~254746932494~MPESAC2B_400222~STANFORD OUMA  </t>
  </si>
  <si>
    <t xml:space="preserve">UBEPJ6KVZY~441211#OFFERING~254745207622~MPESAC2B_400222~MARK NDEGWA  </t>
  </si>
  <si>
    <t xml:space="preserve">UBEQ86OND3~441211#awmse~254707525045~MPESAC2B_400222~MERCY MUTHENGI  </t>
  </si>
  <si>
    <t xml:space="preserve">UBE0Y6M8OP~441211#AYMSE~254726281936~MPESAC2B_400222~ROBIONSON MOCHONI  </t>
  </si>
  <si>
    <t xml:space="preserve">UBELM6H5H5~441211#AYMSE~254720482779~MPESAC2B_400222~MARTIN KABAYA  </t>
  </si>
  <si>
    <t xml:space="preserve">UBE8V6TN25~441211#AYMSE~254746980816~MPESAC2B_400222~fredrick njue  </t>
  </si>
  <si>
    <t xml:space="preserve">UBEH36OJFQ~441211#AYMSE~254791792126~MPESAC2B_400222~caroline mundia  </t>
  </si>
  <si>
    <t xml:space="preserve">UBEA16QP6Y~441211#AYMSE~254705738184~MPESAC2B_400222~SOLOMON NTHOME  </t>
  </si>
  <si>
    <t xml:space="preserve">UBE9B6MMAK~441211#aymse~254718323347~MPESAC2B_400222~Sylviah Nyakundi  </t>
  </si>
  <si>
    <t xml:space="preserve">UBEPM6OU7K~441211#AymSE~254710967844~MPESAC2B_400222~CLIFFORD SIOCHA  </t>
  </si>
  <si>
    <t xml:space="preserve">UBE8Z6LZO7~441211#aymse~254714709269~MPESAC2B_400222~MELVINE MWAMBA  </t>
  </si>
  <si>
    <t xml:space="preserve">UBE8K6L51X~441211#AYMSE~254740857585~MPESAC2B_400222~BEAVON RORI  </t>
  </si>
  <si>
    <t xml:space="preserve">UBEMW6KFX2~441211#AYMSE~254791313934~MPESAC2B_400222~Teresia Karimi  </t>
  </si>
  <si>
    <t xml:space="preserve">UBE8C6LDRT~441211#aymse~254743841530~MPESAC2B_400222~Vincent Gesanda  </t>
  </si>
  <si>
    <t xml:space="preserve">UBE3Q74JO3~441211#AYMSE~254714210919~MPESAC2B_400222~OCHIENG LEONARD  </t>
  </si>
  <si>
    <t xml:space="preserve">UBE076EQFB~441211#CO~254792577780~MPESAC2B_400222~JANET KARITHI  </t>
  </si>
  <si>
    <t xml:space="preserve">UBEME6NEXY~441211#CO~254728249438~MPESAC2B_400222~DERRICK MLAMBA  </t>
  </si>
  <si>
    <t xml:space="preserve">UBEA46L9UE~441211#Tithe~254799920317~MPESAC2B_400222~BENARD MASARA  </t>
  </si>
  <si>
    <t xml:space="preserve">UBEK96S1HT~441211#devgrp 17~254757686170~MPESAC2B_400222~wesley nyagaka  </t>
  </si>
  <si>
    <t xml:space="preserve">UBEO56NHAI~441211#co~254722452043~MPESAC2B_400222~VILET MAGATA  </t>
  </si>
  <si>
    <t xml:space="preserve">UBE5J6T4PM~441211#tithe~254704546365~MPESAC2B_400222~Kiptooo Stephen  </t>
  </si>
  <si>
    <t xml:space="preserve">UBE8K6L5HW~441211#co~254740857585~MPESAC2B_400222~BEAVON RORI  </t>
  </si>
  <si>
    <t xml:space="preserve">UBEAX6REBT~441211# offering~254713322053~MPESAC2B_400222~ERICK OGUCHA  </t>
  </si>
  <si>
    <t xml:space="preserve">UBE4G6ZD9A~441211#C.OFFE~254717597226~MPESAC2B_400222~DIVINAH NYAKEYO  </t>
  </si>
  <si>
    <t xml:space="preserve">UBE136LMWR~441211#DEVGR25~254708909885~MPESAC2B_400222~BENSON OTIENO  </t>
  </si>
  <si>
    <t xml:space="preserve">UBE7R6QYKN~441211#tithe~254799957092~MPESAC2B_400222~Purity John  </t>
  </si>
  <si>
    <t>UBEMZ6OGYC</t>
  </si>
  <si>
    <t>UBEEA6SGRJ</t>
  </si>
  <si>
    <t>UBE9T6MY5U</t>
  </si>
  <si>
    <t>UBE1X6QHXK</t>
  </si>
  <si>
    <t>UBEDI6PPD6</t>
  </si>
  <si>
    <t>UBEAO6H8OB</t>
  </si>
  <si>
    <t>UBE7W6RZM7</t>
  </si>
  <si>
    <t>UBEGU6TZKH</t>
  </si>
  <si>
    <t>UBELJ6UWXA</t>
  </si>
  <si>
    <t>UBEEU6T4RO</t>
  </si>
  <si>
    <t>UBE686TBYN</t>
  </si>
  <si>
    <t>UBE3I6X7BY</t>
  </si>
  <si>
    <t>UBE9T6N4S1</t>
  </si>
  <si>
    <t>UBE286V61E</t>
  </si>
  <si>
    <t>UBER26MYD4</t>
  </si>
  <si>
    <t>UBE7Q6SZ2D</t>
  </si>
  <si>
    <t>UBEQE6KP41</t>
  </si>
  <si>
    <t>UBE396UFQK</t>
  </si>
  <si>
    <t>UBENB6H10H</t>
  </si>
  <si>
    <t>UBEIA6POQF</t>
  </si>
  <si>
    <t>UBEES6N52X</t>
  </si>
  <si>
    <t>UBE2Y6QI2I</t>
  </si>
  <si>
    <t>UBEBV6QI9U</t>
  </si>
  <si>
    <t>UBE566QHYE</t>
  </si>
  <si>
    <t>UBE996MXXT</t>
  </si>
  <si>
    <t>UBE4L6NSSS</t>
  </si>
  <si>
    <t>UBEN96LL3B</t>
  </si>
  <si>
    <t>UBEEE6O9ZO</t>
  </si>
  <si>
    <t>UBEAP6PRIF</t>
  </si>
  <si>
    <t>UBEFM6KTZ5</t>
  </si>
  <si>
    <t>UBEFC6VI4V</t>
  </si>
  <si>
    <t>UBE1L6ULB6</t>
  </si>
  <si>
    <t>UBEKZ6RGMA</t>
  </si>
  <si>
    <t>UBEQE6KVYA</t>
  </si>
  <si>
    <t>UBE346P4H0</t>
  </si>
  <si>
    <t>UBEIA6PGGC</t>
  </si>
  <si>
    <t>UBEQX6R0VX</t>
  </si>
  <si>
    <t>UBEGU6UBD6</t>
  </si>
  <si>
    <t>UBEJZ6KDCE</t>
  </si>
  <si>
    <t>UBEHH6DIEB</t>
  </si>
  <si>
    <t>UBERK6M44M</t>
  </si>
  <si>
    <t>UBEDC6OFZF</t>
  </si>
  <si>
    <t>UBE306QQTV</t>
  </si>
  <si>
    <t>UBE286V8WY</t>
  </si>
  <si>
    <t>UBE7Q6T62M</t>
  </si>
  <si>
    <t>UBE4P6O24C</t>
  </si>
  <si>
    <t>UBEEI6M4SH</t>
  </si>
  <si>
    <t>UBEFB6ZNI4</t>
  </si>
  <si>
    <t>UBE8P6HP3S</t>
  </si>
  <si>
    <t>UBE6P6JO9M</t>
  </si>
  <si>
    <t>UBEG4700ZI</t>
  </si>
  <si>
    <t>UBEEX6VOVN</t>
  </si>
  <si>
    <t>UBE616PZDK</t>
  </si>
  <si>
    <t>UBE4B700UO</t>
  </si>
  <si>
    <t>UBEEE6O75S</t>
  </si>
  <si>
    <t>UBEO86MZ0T</t>
  </si>
  <si>
    <t>UBE9U6LS6H</t>
  </si>
  <si>
    <t>UBEOD6R0UP</t>
  </si>
  <si>
    <t>UBE9Y6KV3L</t>
  </si>
  <si>
    <t>UBER46COWE</t>
  </si>
  <si>
    <t>UBE0V6UJ4Z</t>
  </si>
  <si>
    <t>UBE2T6O055</t>
  </si>
  <si>
    <t>UBE0G6RKIN</t>
  </si>
  <si>
    <t>UBE9R6OE1Z</t>
  </si>
  <si>
    <t>UBEAW6R0HC</t>
  </si>
  <si>
    <t>UBEEI6LZ8X</t>
  </si>
  <si>
    <t>UBEOP6KPUN</t>
  </si>
  <si>
    <t>UBELK6MCN5</t>
  </si>
  <si>
    <t>UBE536W6OX</t>
  </si>
  <si>
    <t>UBEBI6OSGY</t>
  </si>
  <si>
    <t>UBEJD6L7LV</t>
  </si>
  <si>
    <t>UBE5C6QNB2</t>
  </si>
  <si>
    <t>UBE5P6VB4Z</t>
  </si>
  <si>
    <t>UBEAA6QU6H</t>
  </si>
  <si>
    <t>UBEBZ6MDUL</t>
  </si>
  <si>
    <t>UBEPJ6KVZY</t>
  </si>
  <si>
    <t>UBEQ86OND3</t>
  </si>
  <si>
    <t>UBE0Y6M8OP</t>
  </si>
  <si>
    <t>UBELM6H5H5</t>
  </si>
  <si>
    <t>UBE8V6TN25</t>
  </si>
  <si>
    <t>UBEH36OJFQ</t>
  </si>
  <si>
    <t>UBEA16QP6Y</t>
  </si>
  <si>
    <t>UBE9B6MMAK</t>
  </si>
  <si>
    <t>UBEPM6OU7K</t>
  </si>
  <si>
    <t>UBE8Z6LZO7</t>
  </si>
  <si>
    <t>UBE8K6L51X</t>
  </si>
  <si>
    <t>UBEMW6KFX2</t>
  </si>
  <si>
    <t>UBE8C6LDRT</t>
  </si>
  <si>
    <t>UBE3Q74JO3</t>
  </si>
  <si>
    <t>UBE076EQFB</t>
  </si>
  <si>
    <t>UBEME6NEXY</t>
  </si>
  <si>
    <t>UBEA46L9UE</t>
  </si>
  <si>
    <t>UBEK96S1HT</t>
  </si>
  <si>
    <t>UBEO56NHAI</t>
  </si>
  <si>
    <t>UBE5J6T4PM</t>
  </si>
  <si>
    <t>UBE8K6L5HW</t>
  </si>
  <si>
    <t>UBEAX6REBT</t>
  </si>
  <si>
    <t>UBE4G6ZD9A</t>
  </si>
  <si>
    <t>UBE136LMWR</t>
  </si>
  <si>
    <t>UBE7R6QYKN</t>
  </si>
  <si>
    <t>Family life week of prayer - speaker's facilitation</t>
  </si>
  <si>
    <t>Youth Nature Sabbath Expenses</t>
  </si>
  <si>
    <t>Additional 200 gumpoles and 2k for offloading</t>
  </si>
  <si>
    <t xml:space="preserve">UBEDF6RWTI~441211#AYMNS~254745452529~MPESAC2B_400222~GLORYA KATANA  </t>
  </si>
  <si>
    <t xml:space="preserve">UBEKO6V7BN~441211# tithe~254726771544~MPESAC2B_400222~MILKA MAGARA  </t>
  </si>
  <si>
    <t xml:space="preserve">UBE7D6MDNZ~441211#tithe~254794844967~MPESAC2B_400222~GOULDAH MBYUTA  </t>
  </si>
  <si>
    <t xml:space="preserve">UBE1M6N9H7~441211#tithe~254798692774~MPESAC2B_400222~Phylis Kefa  </t>
  </si>
  <si>
    <t xml:space="preserve">UBFKR6VLFM~MULTI~254716794363~Tithe1515Offering500DEVGR500  </t>
  </si>
  <si>
    <t xml:space="preserve">UBFNT6SAC8~441211#DEVGRP12~254792034984~MPESAC2B_400222~LINET MAGETO  </t>
  </si>
  <si>
    <t xml:space="preserve">UBF6K6K5I1~441211#aymdevn~254724244925~MPESAC2B_400222~FELIX ONYANGO  </t>
  </si>
  <si>
    <t xml:space="preserve">UBFMZ6T84L~441211#Tithe~254726794291~MPESAC2B_400222~PENINAH KERUBO  </t>
  </si>
  <si>
    <t xml:space="preserve">UBFRR6QA0C~441211#ambt-shirt~254112475725~MPESAC2B_400222~MARTHA OROTI  </t>
  </si>
  <si>
    <t xml:space="preserve">UBFDM6UCFJ~441211#devGr16~254796184554~MPESAC2B_400222~Mercy Ochanda  </t>
  </si>
  <si>
    <t xml:space="preserve">UBGEH6TS17~441211#Tithe~254799604985~MPESAC2B_400222~DAVIS MIRONGA  </t>
  </si>
  <si>
    <t xml:space="preserve">UBGKW6W2M0~441211#DevGrp6~254705014561~MPESAC2B_400222~NYABUTO FANISH  </t>
  </si>
  <si>
    <t xml:space="preserve">UBG8N6U23W~441211#DevGrp6~254704531346~MPESAC2B_400222~NYABUTO LYDIAH  </t>
  </si>
  <si>
    <t xml:space="preserve">UBGQ86USA3~441211#devgrp6~254724262615~MPESAC2B_400222~EZRA MOGIRE  </t>
  </si>
  <si>
    <t xml:space="preserve">UBGKM6RNUX~441211#DEVGR2~254714454473~MPESAC2B_400222~TIMOTHY OUKO OMARE  </t>
  </si>
  <si>
    <t xml:space="preserve">UBGCW6WE7B~441211#DevGrp6~254716804186~MPESAC2B_400222~ALAN OTIENO  </t>
  </si>
  <si>
    <t xml:space="preserve">UBG1O71QR1~441211# thanksgiving~254725765987~MPESAC2B_400222~HELLEN NAIMADU  </t>
  </si>
  <si>
    <t xml:space="preserve">UBG6Y6RR7N~441211#Tithe~254794079496~MPESAC2B_400222~sydney ndlovu  </t>
  </si>
  <si>
    <t xml:space="preserve">UBG3877L7J~441211#grp20~254721700718~MPESAC2B_400222~VANNICE NYANDIDRI  </t>
  </si>
  <si>
    <t xml:space="preserve">UBG6Y6RW6W~441211#Offering~254794079496~MPESAC2B_400222~sydney ndlovu  </t>
  </si>
  <si>
    <t xml:space="preserve">UBGMA6R901~441211# tithe~254717741983~MPESAC2B_400222~Charles Ndung'u  </t>
  </si>
  <si>
    <t xml:space="preserve">UBGPQ6SPXK~441211#Devgrp6~254708592682~MPESAC2B_400222~MAUREEN NYAMAMBA  </t>
  </si>
  <si>
    <t xml:space="preserve">UBGCW6X6RO~441211#DevGrp6~254716804186~MPESAC2B_400222~ALAN OTIENO  </t>
  </si>
  <si>
    <t xml:space="preserve">UBGNJ6VFXO~441211#ambT-shirt~254114535007~MPESAC2B_400222~ESTHER NYAKOE  </t>
  </si>
  <si>
    <t xml:space="preserve">UBGM06ZN64~441211#DEVGRP20~254725445620~MPESAC2B_400222~JOB NYABUTO  </t>
  </si>
  <si>
    <t xml:space="preserve">UBGKH6V73G~441211#DEVGRP20~254716098478~MPESAC2B_400222~DAMARIS NYAMBANE  </t>
  </si>
  <si>
    <t xml:space="preserve">UBG5D6VI1Q~441211#devgp6~254721431647~MPESAC2B_400222~LENCER OKWAH  </t>
  </si>
  <si>
    <t xml:space="preserve">UBGCG6VR0M~441211#DevGrp6~254796115004~MPESAC2B_400222~kelvin ndungu  </t>
  </si>
  <si>
    <t xml:space="preserve">UBGFB78O3G~441211#DEVGR30~254727381001~MPESAC2B_400222~ENOCK MOKAYA  </t>
  </si>
  <si>
    <t xml:space="preserve">UBH4L6WMLA~441211#Devgrp4~254728772225~MPESAC2B_400222~ISAAC MOMANYI  </t>
  </si>
  <si>
    <t xml:space="preserve">UBHKM6UVEW~441211#DEVGR2~254714454473~MPESAC2B_400222~TIMOTHY OUKO OMARE  </t>
  </si>
  <si>
    <t xml:space="preserve">UBH9G6Q36H~441211#Devgrp4~254706937473~MPESAC2B_400222~GERALD KITHAKA  </t>
  </si>
  <si>
    <t xml:space="preserve">UBHKW6ZFJE~441211#Devgrp6~254705014561~MPESAC2B_400222~NYABUTO FANISH  </t>
  </si>
  <si>
    <t xml:space="preserve">UBHPM6Y7GL~441211#DEVGR1~254710967844~MPESAC2B_400222~CLIFFORD SIOCHA  </t>
  </si>
  <si>
    <t xml:space="preserve">UBHQS6ZINY~441211#DEV#GRP23~254724018066~MPESAC2B_400222~RAYMOND OTIENO  </t>
  </si>
  <si>
    <t xml:space="preserve">UBH6T6XKH1~441211#devgroup23~254726636081~MPESAC2B_400222~COLVIN MOKAYA  </t>
  </si>
  <si>
    <t xml:space="preserve">UBHG16XJA1~441211#DEVGR2~254705070298~MPESAC2B_400222~MARGARET WAMAITHA  </t>
  </si>
  <si>
    <t xml:space="preserve">UBH6K6QX2N~441211#DevGrp8~254716513043~MPESAC2B_400222~Ronald bikeri  </t>
  </si>
  <si>
    <t xml:space="preserve">UBHN86ZPS8~441211#devgrp23~254719586392~MPESAC2B_400222~VALERIA OSORO  </t>
  </si>
  <si>
    <t xml:space="preserve">UBHCW6ZVPJ~441211#DevGrp6~254716804186~MPESAC2B_400222~ALAN OTIENO  </t>
  </si>
  <si>
    <t xml:space="preserve">UBHNT6Z8PI~441211#DEVGRP12~254792034984~MPESAC2B_400222~LINET MAGETO  </t>
  </si>
  <si>
    <t xml:space="preserve">UBHE66VD6S~441211#devgrp41~254729803605~MPESAC2B_400222~Diana Aboki  </t>
  </si>
  <si>
    <t xml:space="preserve">UBHL172WPU~441211#Tithe~254792119868~MPESAC2B_400222~SILAS MANYASA  </t>
  </si>
  <si>
    <t xml:space="preserve">UBH8N6Y5CA~441211#DevGrp6~254704531346~MPESAC2B_400222~NYABUTO LYDIAH  </t>
  </si>
  <si>
    <t xml:space="preserve">UBHCW70EOS~441211#Devgrp6~254716804186~MPESAC2B_400222~ALAN OTIENO  </t>
  </si>
  <si>
    <t xml:space="preserve">UBHQJ6Z48W~441211#grp6~254723310854~MPESAC2B_400222~GRACE OGOLA  </t>
  </si>
  <si>
    <t xml:space="preserve">UBH786ZMBF~441211#DevGp23~254724986639~MPESAC2B_400222~GLADYS OTIENO  </t>
  </si>
  <si>
    <t xml:space="preserve">UBHKH6Y0K9~441211#DEVGR20~254716098478~MPESAC2B_400222~DAMARIS NYAMBANE  </t>
  </si>
  <si>
    <t xml:space="preserve">UBHR06ZWXN~441211#DEVGR35~254746498674~MPESAC2B_400222~Faith Nyakundi  </t>
  </si>
  <si>
    <t xml:space="preserve">UBH7R71CGI~441211#DevGrp6~254716533617~MPESAC2B_400222~Ann Thagichu  </t>
  </si>
  <si>
    <t xml:space="preserve">UBHCW7177F~441211#DevGrp6~254716804186~MPESAC2B_400222~ALAN OTIENO  </t>
  </si>
  <si>
    <t xml:space="preserve">UBHPQ6X5QN~441211#Devgrp6~254708592682~MPESAC2B_400222~MAUREEN NYAMAMBA  </t>
  </si>
  <si>
    <t xml:space="preserve">UBHCW71CTZ~441211#DevGrp6~254716804186~MPESAC2B_400222~ALAN OTIENO  </t>
  </si>
  <si>
    <t xml:space="preserve">UBHKW712CN~441211#DevGrp6~254705014561~MPESAC2B_400222~NYABUTO FANISH  </t>
  </si>
  <si>
    <t xml:space="preserve">UBHKW7181M~441211#Devgrp6~254705014561~MPESAC2B_400222~NYABUTO FANISH  </t>
  </si>
  <si>
    <t xml:space="preserve">UBHE071NBJ~441211#DEVGRP11~254720323255~MPESAC2B_400222~ROSELYNE OMANYA  </t>
  </si>
  <si>
    <t xml:space="preserve">UBH5D6Z72Z~441211#devgp6~254721431647~MPESAC2B_400222~LENCER OKWAH  </t>
  </si>
  <si>
    <t xml:space="preserve">UBHCW722W1~441211# DEVGR6~254716804186~MPESAC2B_400222~ALAN OTIENO  </t>
  </si>
  <si>
    <t xml:space="preserve">UBHPM70R9D~441211#devgrp23~254704355687~MPESAC2B_400222~NAOMI NJUGUNA  </t>
  </si>
  <si>
    <t xml:space="preserve">UBHDZ700GH~441211#DevGrp6~254723292705~MPESAC2B_400222~BARRACK OCHIENG  </t>
  </si>
  <si>
    <t xml:space="preserve">UBIEF6XXX1~441211#DEVGR11~254707210055~MPESAC2B_400222~LEVI KABATI  </t>
  </si>
  <si>
    <t xml:space="preserve">UBI43760QH~441211#DEVGRP12~254711165935~MPESAC2B_400222~EDWIN KENYANSA  </t>
  </si>
  <si>
    <t xml:space="preserve">UBI8N70LWP~441211#DevGrp6~254704531346~MPESAC2B_400222~NYABUTO LYDIAH  </t>
  </si>
  <si>
    <t xml:space="preserve">UBIKW72OQU~441211#Devgrp6~254705014561~MPESAC2B_400222~NYABUTO FANISH  </t>
  </si>
  <si>
    <t xml:space="preserve">UBI5D70MFY~441211#devgp6~254721431647~MPESAC2B_400222~LENCER OKWAH  </t>
  </si>
  <si>
    <t xml:space="preserve">UBIR46PBV2~441211#devgrp6~254715407724~MPESAC2B_400222~EVERLINE ARIKA  </t>
  </si>
  <si>
    <t xml:space="preserve">UBI4L70PZW~441211#Devgrp4~254728772225~MPESAC2B_400222~ISAAC MOMANYI  </t>
  </si>
  <si>
    <t xml:space="preserve">UBI0X6XWSC~441211#devgrp17~254725768358~MPESAC2B_400222~ESTHER MUCHOKI  </t>
  </si>
  <si>
    <t xml:space="preserve">UBIR072G9C~441211#potluck5~254748382469~MPESAC2B_400222~Isabel begi  </t>
  </si>
  <si>
    <t xml:space="preserve">UBIQJ71WTE~441211#grp6~254723310854~MPESAC2B_400222~GRACE OGOLA  </t>
  </si>
  <si>
    <t xml:space="preserve">EDWIN ORIOKI CHQ No.000381  </t>
  </si>
  <si>
    <t xml:space="preserve">UBI8C6YJSQ~441211#aygrp4~254743841530~MPESAC2B_400222~Vincent Gesanda  </t>
  </si>
  <si>
    <t xml:space="preserve">UBIAX74G3A~441211# DEVGRP6~254713322053~MPESAC2B_400222~ERICK OGUCHA  </t>
  </si>
  <si>
    <t xml:space="preserve">UBILA6WL9G~441211#awmreg~254729417588~MPESAC2B_400222~MILLICENT MASIRA  </t>
  </si>
  <si>
    <t xml:space="preserve">UBIPQ6ZUES~441211#Devgrp6~254708592682~MPESAC2B_400222~MAUREEN NYAMAMBA  </t>
  </si>
  <si>
    <t xml:space="preserve">UBIN873MMQ~441211#devgrp23~254719586392~MPESAC2B_400222~VALERIA OSORO  </t>
  </si>
  <si>
    <t xml:space="preserve">UBICW743DB~441211#DevGrp6~254716804186~MPESAC2B_400222~ALAN OTIENO  </t>
  </si>
  <si>
    <t xml:space="preserve">UBIQS73S3S~441211#DEVGRP23~254724018066~MPESAC2B_400222~RAYMOND OTIENO  </t>
  </si>
  <si>
    <t xml:space="preserve">UBI6T725QF~441211#devgroup23~254726636081~MPESAC2B_400222~COLVIN MOKAYA  </t>
  </si>
  <si>
    <t xml:space="preserve">UBIQJ72L40~441211#grp6~254723310854~MPESAC2B_400222~GRACE OGOLA  </t>
  </si>
  <si>
    <t xml:space="preserve">UBI7873DC4~441211#DevGp23~254724986639~MPESAC2B_400222~GLADYS OTIENO  </t>
  </si>
  <si>
    <t xml:space="preserve">UBINF70PXD~441211#DevGrp6~254745656270~MPESAC2B_400222~Marion Asiala  </t>
  </si>
  <si>
    <t xml:space="preserve">UBIL177B8O~441211#Tith~254792119868~MPESAC2B_400222~SILAS MANYASA  </t>
  </si>
  <si>
    <t xml:space="preserve">UBIF577J7B~441211#Devgrp6~254792798698~MPESAC2B_400222~RUTH OGAWO  </t>
  </si>
  <si>
    <t xml:space="preserve">UBIKW752XV~441211#Devgrp6~254705014561~MPESAC2B_400222~NYABUTO FANISH  </t>
  </si>
  <si>
    <t xml:space="preserve">UBIEA783TO~441211#devgrp6~254702501544~MPESAC2B_400222~DAN OKWIRI  </t>
  </si>
  <si>
    <t xml:space="preserve">UBIPM7422R~441211#Devgrp23~254704355687~MPESAC2B_400222~NAOMI NJUGUNA  </t>
  </si>
  <si>
    <t xml:space="preserve">UBIQJ74542~441211#grp6~254723310854~MPESAC2B_400222~GRACE OGOLA  </t>
  </si>
  <si>
    <t xml:space="preserve">UBIAH717ZH~441211#ambsTshirt~254707965257~MPESAC2B_400222~JENIFFER JAMES  </t>
  </si>
  <si>
    <t xml:space="preserve">UBICW75J95~441211#DevGrp6~254716804186~MPESAC2B_400222~ALAN OTIENO  </t>
  </si>
  <si>
    <t xml:space="preserve">UBI0272QS3~441211#Devgrp20~254721406814~MPESAC2B_400222~VINCENT OTARA  </t>
  </si>
  <si>
    <t xml:space="preserve">UBIPI70R2N~441211#Dev Grp6~254723171633~MPESAC2B_400222~CHARLES ANYANGO  </t>
  </si>
  <si>
    <t xml:space="preserve">UBJCW761GD~441211#DevGrp6~254716804186~MPESAC2B_400222~ALAN OTIENO  </t>
  </si>
  <si>
    <t xml:space="preserve">UBJKW75SCR~441211#Devgrp6~254705014561~MPESAC2B_400222~NYABUTO FANISH  </t>
  </si>
  <si>
    <t xml:space="preserve">UBJPM74UXP~441211#DevGR30~254710967844~MPESAC2B_400222~CLIFFORD SIOCHA  </t>
  </si>
  <si>
    <t xml:space="preserve">UBJHI6VY53~441211#Devgrp6~254795508441~MPESAC2B_400222~VANE KWAMBOKA  </t>
  </si>
  <si>
    <t xml:space="preserve">UBJPQ721RX~441211#Devgrp6~254708592682~MPESAC2B_400222~MAUREEN NYAMAMBA  </t>
  </si>
  <si>
    <t xml:space="preserve">UBJ7T738LB~441211#Dev GP 5~254723492692~MPESAC2B_400222~SAMUEL ABAYA  </t>
  </si>
  <si>
    <t xml:space="preserve">UBJ6T749RD~441211#devgroup23~254726636081~MPESAC2B_400222~COLVIN MOKAYA  </t>
  </si>
  <si>
    <t xml:space="preserve">UBJA176RVZ~441211#DevGR18~254713538816~MPESAC2B_400222~ONGAKI OGARO  </t>
  </si>
  <si>
    <t xml:space="preserve">UBJEV74O1I~441211#DVGRP18~254718336967~MPESAC2B_400222~BEAUTTAH NYAUMA  </t>
  </si>
  <si>
    <t xml:space="preserve">UBJQE713FA~441211#grp18~254715209523~MPESAC2B_400222~NYABUTO OONGE  </t>
  </si>
  <si>
    <t xml:space="preserve">UBJNP779JP~441211#DevGP5~254704147219~MPESAC2B_400222~OROTO CLINTON  </t>
  </si>
  <si>
    <t xml:space="preserve">UBJ7O6Z4VM~441211#DEVGGRP6~254704697828~MPESAC2B_400222~CHARLES KIBAGENDI  </t>
  </si>
  <si>
    <t xml:space="preserve">UBJ2K7BRZ3~441211#Devgrp6~254711983152~MPESAC2B_400222~RUTH NYANGAU  </t>
  </si>
  <si>
    <t xml:space="preserve">UBJNJ74SRI~441211# Devgrp6~254715862095~MPESAC2B_400222~OBIRI DIANA  </t>
  </si>
  <si>
    <t xml:space="preserve">UBJQJ75CYY~441211#grp6~254723310854~MPESAC2B_400222~GRACE OGOLA  </t>
  </si>
  <si>
    <t xml:space="preserve">UBJ8N74N02~441211#DevGrp6~254704531346~MPESAC2B_400222~NYABUTO LYDIAH  </t>
  </si>
  <si>
    <t xml:space="preserve">UBJCW771TG~441211#DevGrp6~254716804186~MPESAC2B_400222~ALAN OTIENO  </t>
  </si>
  <si>
    <t xml:space="preserve">UBJRH74421~441211#AYMNS~254795359277~MPESAC2B_400222~Elizabeth Shikuku  </t>
  </si>
  <si>
    <t xml:space="preserve">UBJQS76WT2~441211#DEVGRP23~254724018066~MPESAC2B_400222~RAYMOND OTIENO  </t>
  </si>
  <si>
    <t xml:space="preserve">UBJ5D74RZH~441211# devgp6~254721431647~MPESAC2B_400222~LENCER OKWAH  </t>
  </si>
  <si>
    <t xml:space="preserve">UBJKW76XEO~441211#Devgrp6~254705014561~MPESAC2B_400222~NYABUTO FANISH  </t>
  </si>
  <si>
    <t xml:space="preserve">UBJCB74R4H~441211# tithe~254720026043~MPESAC2B_400222~ELEN KIMANI  </t>
  </si>
  <si>
    <t xml:space="preserve">UBJDI76V7P~441211# DEV GRP 13~254722756719~MPESAC2B_400222~CATHERINE MOSERO OMWE NO </t>
  </si>
  <si>
    <t xml:space="preserve">UBJR46TGDZ~441211#devgrp6~254715407724~MPESAC2B_400222~EVERLINE ARIKA  </t>
  </si>
  <si>
    <t xml:space="preserve">UBJPM767CU~441211#Devgrp23~254704355687~MPESAC2B_400222~NAOMI NJUGUNA  </t>
  </si>
  <si>
    <t xml:space="preserve">UBJMC72KYE~441211#devgrp6~254727787739~MPESAC2B_400222~MESHACK OMBUKI  </t>
  </si>
  <si>
    <t xml:space="preserve">UBJPQ73CLY~441211#Devgrp6~254708592682~MPESAC2B_400222~MAUREEN NYAMAMBA  </t>
  </si>
  <si>
    <t xml:space="preserve">UBJM07A38O~441211#DEVGRP20~254725445620~MPESAC2B_400222~JOB NYABUTO  </t>
  </si>
  <si>
    <t xml:space="preserve">UBJ7973CIW~441211#DEVGRP38~254703227269~MPESAC2B_400222~MOCHERE ERICK  </t>
  </si>
  <si>
    <t xml:space="preserve">UBJCW784UO~441211#DevGrp6~254716804186~MPESAC2B_400222~ALAN OTIENO  </t>
  </si>
  <si>
    <t xml:space="preserve">UBJ5071FC5~441211#Devgrp6~254705299773~MPESAC2B_400222~CELESTINE KISUYIA  </t>
  </si>
  <si>
    <t xml:space="preserve">UBJQ876WLK~441211#DevGrp6~254724262615~MPESAC2B_400222~EZRA MOGIRE  </t>
  </si>
  <si>
    <t xml:space="preserve">UBJIQ751EI~441211#devGrp6~254725222835~MPESAC2B_400222~BRENDA LABOSO  </t>
  </si>
  <si>
    <t xml:space="preserve">UBJ7D73G65~441211#tithe~254794844967~MPESAC2B_400222~GOULDAH MBYUTA  </t>
  </si>
  <si>
    <t xml:space="preserve">UBJCW78X4N~441211#DevGrp6~254716804186~MPESAC2B_400222~ALAN OTIENO  </t>
  </si>
  <si>
    <t xml:space="preserve">UBJPQ74N57~441211#Devgrp6~254708592682~MPESAC2B_400222~MAUREEN NYAMAMBA  </t>
  </si>
  <si>
    <t xml:space="preserve">UBJ5D76N3F~441211#devgp6~254721431647~MPESAC2B_400222~LENCER OKWAH  </t>
  </si>
  <si>
    <t xml:space="preserve">UBK387KQ2X~441211#GRP20~254721700718~MPESAC2B_400222~VANNICE NYANDIDRI  </t>
  </si>
  <si>
    <t xml:space="preserve">UBKK778DRV~441211#devgrp6~254727972638~MPESAC2B_400222~FRED NYAMBUORO  </t>
  </si>
  <si>
    <t xml:space="preserve">UBKCW79E86~441211#DevGrp6~254716804186~MPESAC2B_400222~ALAN OTIENO  </t>
  </si>
  <si>
    <t xml:space="preserve">UBKKM74S25~441211#DEVGR2~254714454473~MPESAC2B_400222~TIMOTHY OUKO OMARE  </t>
  </si>
  <si>
    <t xml:space="preserve">UBKKW7993C~441211#DevGrp6~254705014561~MPESAC2B_400222~NYABUTO FANISH  </t>
  </si>
  <si>
    <t xml:space="preserve">UBKE674PQY~441211#potluck5~254729803605~MPESAC2B_400222~Diana Aboki  </t>
  </si>
  <si>
    <t xml:space="preserve">UBKRG786L7~441211#DevGrp6~254723914431~MPESAC2B_400222~TOM ONYANGO  </t>
  </si>
  <si>
    <t xml:space="preserve">UBKPM788LI~441211#DEVGR1~254710967844~MPESAC2B_400222~CLIFFORD SIOCHA  </t>
  </si>
  <si>
    <t xml:space="preserve">UBK2573GGO~441211#DevGrp6~254722731943~MPESAC2B_400222~LINNET KAUNDA  </t>
  </si>
  <si>
    <t xml:space="preserve">UBKPM78CTT~441211#DEVGR1~254710967844~MPESAC2B_400222~CLIFFORD SIOCHA  </t>
  </si>
  <si>
    <t xml:space="preserve">UBKPM78D1M~441211#Devgrp23~254704355687~MPESAC2B_400222~NAOMI NJUGUNA  </t>
  </si>
  <si>
    <t xml:space="preserve">UBKGD72I61~441211#DevGrp6~254725981598~MPESAC2B_400222~WASHINGTON OLWA  </t>
  </si>
  <si>
    <t xml:space="preserve">UBK6T77MRV~441211#devgroup23~254726636081~MPESAC2B_400222~COLVIN MOKAYA  </t>
  </si>
  <si>
    <t xml:space="preserve">UBKMR78LQ4~441211# DEVGR30~254706858931~MPESAC2B_400222~ESTHER MAKORI  </t>
  </si>
  <si>
    <t xml:space="preserve">UBKQ878E1A~441211#Devgrp6~254724262615~MPESAC2B_400222~EZRA MOGIRE  </t>
  </si>
  <si>
    <t xml:space="preserve">UBK766ZN1J~441211#DevGrp6~254725050229~MPESAC2B_400222~COLLINS WAMBI  </t>
  </si>
  <si>
    <t xml:space="preserve">UBKQJ78ONH~441211#grp6~254723310854~MPESAC2B_400222~GRACE OGOLA  </t>
  </si>
  <si>
    <t xml:space="preserve">UBK6Y755CB~441211#Tithe~254794079496~MPESAC2B_400222~sydney ndlovu  </t>
  </si>
  <si>
    <t xml:space="preserve">UBKC5789Z0~441211#DevGrp6~254729449456~MPESAC2B_400222~KEN ODHIAMBO  </t>
  </si>
  <si>
    <t xml:space="preserve">UBK7879E44~441211#DevGp23~254724986639~MPESAC2B_400222~GLADYS OTIENO  </t>
  </si>
  <si>
    <t xml:space="preserve">UBKQS7A9R2~441211#DEVGRP23~254724018066~MPESAC2B_400222~RAYMOND OTIENO  </t>
  </si>
  <si>
    <t xml:space="preserve">UBKN474AKO~441211#DEVGRP23~254112907003~MPESAC2B_400222~billy illa  </t>
  </si>
  <si>
    <t xml:space="preserve">UBKPQ766GC~441211#Devgrp6~254708592682~MPESAC2B_400222~MAUREEN NYAMAMBA  </t>
  </si>
  <si>
    <t xml:space="preserve">UBK6Y75G3Q~441211#offerring~254794079496~MPESAC2B_400222~sydney ndlovu  </t>
  </si>
  <si>
    <t xml:space="preserve">UBKOJ749KJ~441211#DevGrp6~254723983329~MPESAC2B_400222~LOYCE APIEMI  </t>
  </si>
  <si>
    <t xml:space="preserve">UBKKM75KVU~441211#DEVGR2~254714454473~MPESAC2B_400222~TIMOTHY OUKO OMARE  </t>
  </si>
  <si>
    <t xml:space="preserve">UBKQU75E44~441211#DevGrp6~254707336057~MPESAC2B_400222~NANCY OWINO  </t>
  </si>
  <si>
    <t xml:space="preserve">UBK3O7N3D4~441211#DevGrp6~254728345854~MPESAC2B_400222~ANETTE OKWA  </t>
  </si>
  <si>
    <t xml:space="preserve">UBKCW7ALNJ~441211#DevGrp6~254716804186~MPESAC2B_400222~ALAN OTIENO  </t>
  </si>
  <si>
    <t xml:space="preserve">UBKC273FF6~441211#DEVGR2~254720674671~MPESAC2B_400222~RUBY MOSE  </t>
  </si>
  <si>
    <t xml:space="preserve">UBK8N78GDF~441211#DevGrp6~254704531346~MPESAC2B_400222~NYABUTO LYDIAH  </t>
  </si>
  <si>
    <t xml:space="preserve">UBK387M7EA~441211#AYMNS~254799095244~MPESAC2B_400222~Synkline Nyabuto  </t>
  </si>
  <si>
    <t xml:space="preserve">UBKI373TNI~441211#DEVGR1~254714897103~MPESAC2B_400222~JAEL ONGERI  </t>
  </si>
  <si>
    <t xml:space="preserve">UBKQV760BN~441211#DEVGR1~254729993242~MPESAC2B_400222~GEOFFREY OMWOYO  </t>
  </si>
  <si>
    <t xml:space="preserve">UBK5O7B51C~441211#devgrp23~254707762719~MPESAC2B_400222~NICHOLAS AGINDO  </t>
  </si>
  <si>
    <t xml:space="preserve">UBKKM76R9L~441211#DEVGR2~254714454473~MPESAC2B_400222~TIMOTHY OUKO OMARE  </t>
  </si>
  <si>
    <t xml:space="preserve">UBKMD77X76~441211#DevGrp6~254720926155~MPESAC2B_400222~JAMES OKUMU  </t>
  </si>
  <si>
    <t xml:space="preserve">UBKKL7BBIE~441211#DevGrp6~254721654413~MPESAC2B_400222~SAMUEL OLWA  </t>
  </si>
  <si>
    <t xml:space="preserve">UBKR46XLU8~441211#devgrp6~254715407724~MPESAC2B_400222~EVERLINE ARIKA  </t>
  </si>
  <si>
    <t xml:space="preserve">UBKPM7AAIA~441211#DEVGR1~254710967844~MPESAC2B_400222~CLIFFORD SIOCHA  </t>
  </si>
  <si>
    <t xml:space="preserve">UBKG179JAX~441211#DEVGR2~254705070298~MPESAC2B_400222~MARGARET WAMAITHA  </t>
  </si>
  <si>
    <t xml:space="preserve">UBKMD787C7~441211#DevGrp6~254759947264~MPESAC2B_400222~salome kaunda  </t>
  </si>
  <si>
    <t xml:space="preserve">UBK5D79CXP~441211#devgp6~254721431647~MPESAC2B_400222~LENCER OKWAH  </t>
  </si>
  <si>
    <t xml:space="preserve">UBKN179J6Y~441211#dvgr2~254704208204~MPESAC2B_400222~DAVIES JAMES  </t>
  </si>
  <si>
    <t xml:space="preserve">UBKPM7AIG7~441211#DEVGR1~254710967844~MPESAC2B_400222~CLIFFORD SIOCHA  </t>
  </si>
  <si>
    <t xml:space="preserve">UBKMF6YP2Q~441211#DEVGR2~254725591867~MPESAC2B_400222~Lizzy Pessy  </t>
  </si>
  <si>
    <t xml:space="preserve">UBK3S7DIWZ~441211#DevGroup6~254710814434~MPESAC2B_400222~Lawi olwa  </t>
  </si>
  <si>
    <t xml:space="preserve">UBKPM7AMDE~441211#D3vgr6~254710967844~MPESAC2B_400222~CLIFFORD SIOCHA  </t>
  </si>
  <si>
    <t xml:space="preserve">UBKGR76PEU~441211#devgrp1~254711768682~MPESAC2B_400222~ONDARA MARGRET  </t>
  </si>
  <si>
    <t xml:space="preserve">UBKE27N7YJ~441211#DEVGR37~254721379376~MPESAC2B_400222~MOBISA ONGAGA  </t>
  </si>
  <si>
    <t xml:space="preserve">UBKCW7CD1A~441211#DevGrp6~254716804186~MPESAC2B_400222~ALAN OTIENO  </t>
  </si>
  <si>
    <t xml:space="preserve">UBKKW7BYOP~441211#Devgrp6~254705014561~MPESAC2B_400222~NYABUTO FANISH  </t>
  </si>
  <si>
    <t xml:space="preserve">UBK337AAVP~441211#potluck5~254769695836~MPESAC2B_400222~Stephen Okeyo  </t>
  </si>
  <si>
    <t xml:space="preserve">UBK337AIQT~441211#dev1~254769695836~MPESAC2B_400222~Stephen Okeyo  </t>
  </si>
  <si>
    <t xml:space="preserve">UBKRB793ZL~441211#Devgrp 6~254718053485~MPESAC2B_400222~Bridget Ngigi  </t>
  </si>
  <si>
    <t xml:space="preserve">UBK5D7A1TC~441211#devgp6~254721431647~MPESAC2B_400222~LENCER OKWAH  </t>
  </si>
  <si>
    <t xml:space="preserve">UBKCW7CGDZ~441211#DevGrp6~254716804186~MPESAC2B_400222~ALAN OTIENO  </t>
  </si>
  <si>
    <t xml:space="preserve">UBKCW7CF1W~441211#Devgrp6~254716804186~MPESAC2B_400222~ALAN OTIENO  </t>
  </si>
  <si>
    <t xml:space="preserve">UBKPQ78969~441211#Devgrp6~254708592682~MPESAC2B_400222~MAUREEN NYAMAMBA  </t>
  </si>
  <si>
    <t xml:space="preserve">UBKQJ7AVTG~441211#grp6~254723310854~MPESAC2B_400222~GRACE OGOLA  </t>
  </si>
  <si>
    <t xml:space="preserve">UBKCW7CCNA~441211#Devgrp6~254716804186~MPESAC2B_400222~ALAN OTIENO  </t>
  </si>
  <si>
    <t xml:space="preserve">UBKR07BOV7~441211#potluck5~254748382469~MPESAC2B_400222~Isabel begi  </t>
  </si>
  <si>
    <t xml:space="preserve">UBKAR776PV~441211#DEVGR1~254718113284~MPESAC2B_400222~Jane Ogola  </t>
  </si>
  <si>
    <t xml:space="preserve">UBKO779JM4~441211#DEVGR2~254714315168~MPESAC2B_400222~SHADRACK ODHIAMBO  </t>
  </si>
  <si>
    <t>15-02-2026</t>
  </si>
  <si>
    <t>16-02-2026</t>
  </si>
  <si>
    <t>17-02-2026</t>
  </si>
  <si>
    <t>18-02-2026</t>
  </si>
  <si>
    <t>19-02-2026</t>
  </si>
  <si>
    <t>20-02-2026</t>
  </si>
  <si>
    <t>UBEDF6RWTI</t>
  </si>
  <si>
    <t>UBEKO6V7BN</t>
  </si>
  <si>
    <t>UBE7D6MDNZ</t>
  </si>
  <si>
    <t>UBE1M6N9H7</t>
  </si>
  <si>
    <t>UBFNT6SAC8</t>
  </si>
  <si>
    <t>UBF6K6K5I1</t>
  </si>
  <si>
    <t>UBFMZ6T84L</t>
  </si>
  <si>
    <t>UBFRR6QA0C</t>
  </si>
  <si>
    <t>UBFDM6UCFJ</t>
  </si>
  <si>
    <t>UBGEH6TS17</t>
  </si>
  <si>
    <t>UBGKW6W2M0</t>
  </si>
  <si>
    <t>UBG8N6U23W</t>
  </si>
  <si>
    <t>UBGQ86USA3</t>
  </si>
  <si>
    <t>UBGKM6RNUX</t>
  </si>
  <si>
    <t>UBGCW6WE7B</t>
  </si>
  <si>
    <t>UBG1O71QR1</t>
  </si>
  <si>
    <t>UBG6Y6RR7N</t>
  </si>
  <si>
    <t>UBG3877L7J</t>
  </si>
  <si>
    <t>UBG6Y6RW6W</t>
  </si>
  <si>
    <t>UBGMA6R901</t>
  </si>
  <si>
    <t>UBGPQ6SPXK</t>
  </si>
  <si>
    <t>UBGCW6X6RO</t>
  </si>
  <si>
    <t>UBGNJ6VFXO</t>
  </si>
  <si>
    <t>UBGM06ZN64</t>
  </si>
  <si>
    <t>UBGKH6V73G</t>
  </si>
  <si>
    <t>UBG5D6VI1Q</t>
  </si>
  <si>
    <t>UBGCG6VR0M</t>
  </si>
  <si>
    <t>UBGFB78O3G</t>
  </si>
  <si>
    <t>UBH4L6WMLA</t>
  </si>
  <si>
    <t>UBHKM6UVEW</t>
  </si>
  <si>
    <t>UBH9G6Q36H</t>
  </si>
  <si>
    <t>UBHKW6ZFJE</t>
  </si>
  <si>
    <t>UBHPM6Y7GL</t>
  </si>
  <si>
    <t>UBHQS6ZINY</t>
  </si>
  <si>
    <t>UBH6T6XKH1</t>
  </si>
  <si>
    <t>UBHG16XJA1</t>
  </si>
  <si>
    <t>UBH6K6QX2N</t>
  </si>
  <si>
    <t>UBHN86ZPS8</t>
  </si>
  <si>
    <t>UBHCW6ZVPJ</t>
  </si>
  <si>
    <t>UBHNT6Z8PI</t>
  </si>
  <si>
    <t>UBHE66VD6S</t>
  </si>
  <si>
    <t>UBHL172WPU</t>
  </si>
  <si>
    <t>UBH8N6Y5CA</t>
  </si>
  <si>
    <t>UBHCW70EOS</t>
  </si>
  <si>
    <t>UBHQJ6Z48W</t>
  </si>
  <si>
    <t>UBH786ZMBF</t>
  </si>
  <si>
    <t>UBHKH6Y0K9</t>
  </si>
  <si>
    <t>UBHR06ZWXN</t>
  </si>
  <si>
    <t>UBH7R71CGI</t>
  </si>
  <si>
    <t>UBHCW7177F</t>
  </si>
  <si>
    <t>UBHPQ6X5QN</t>
  </si>
  <si>
    <t>UBHCW71CTZ</t>
  </si>
  <si>
    <t>UBHKW712CN</t>
  </si>
  <si>
    <t>UBHKW7181M</t>
  </si>
  <si>
    <t>UBHE071NBJ</t>
  </si>
  <si>
    <t>UBH5D6Z72Z</t>
  </si>
  <si>
    <t>UBHCW722W1</t>
  </si>
  <si>
    <t>UBHPM70R9D</t>
  </si>
  <si>
    <t>UBHDZ700GH</t>
  </si>
  <si>
    <t>UBIEF6XXX1</t>
  </si>
  <si>
    <t>UBI43760QH</t>
  </si>
  <si>
    <t>UBI8N70LWP</t>
  </si>
  <si>
    <t>UBIKW72OQU</t>
  </si>
  <si>
    <t>UBI5D70MFY</t>
  </si>
  <si>
    <t>UBIR46PBV2</t>
  </si>
  <si>
    <t>UBI4L70PZW</t>
  </si>
  <si>
    <t>UBI0X6XWSC</t>
  </si>
  <si>
    <t>UBIR072G9C</t>
  </si>
  <si>
    <t>UBIQJ71WTE</t>
  </si>
  <si>
    <t>SYBINSE00038185247920260218</t>
  </si>
  <si>
    <t>UBI8C6YJSQ</t>
  </si>
  <si>
    <t>UBIAX74G3A</t>
  </si>
  <si>
    <t>UBILA6WL9G</t>
  </si>
  <si>
    <t>UBIPQ6ZUES</t>
  </si>
  <si>
    <t>UBIN873MMQ</t>
  </si>
  <si>
    <t>UBICW743DB</t>
  </si>
  <si>
    <t>UBIQS73S3S</t>
  </si>
  <si>
    <t>UBI6T725QF</t>
  </si>
  <si>
    <t>UBIQJ72L40</t>
  </si>
  <si>
    <t>UBI7873DC4</t>
  </si>
  <si>
    <t>UBINF70PXD</t>
  </si>
  <si>
    <t>UBIL177B8O</t>
  </si>
  <si>
    <t>UBIF577J7B</t>
  </si>
  <si>
    <t>UBIKW752XV</t>
  </si>
  <si>
    <t>UBIEA783TO</t>
  </si>
  <si>
    <t>UBIPM7422R</t>
  </si>
  <si>
    <t>UBIQJ74542</t>
  </si>
  <si>
    <t>UBIAH717ZH</t>
  </si>
  <si>
    <t>UBICW75J95</t>
  </si>
  <si>
    <t>UBI0272QS3</t>
  </si>
  <si>
    <t>UBIPI70R2N</t>
  </si>
  <si>
    <t>UBJCW761GD</t>
  </si>
  <si>
    <t>UBJKW75SCR</t>
  </si>
  <si>
    <t>UBJPM74UXP</t>
  </si>
  <si>
    <t>UBJHI6VY53</t>
  </si>
  <si>
    <t>UBJPQ721RX</t>
  </si>
  <si>
    <t>UBJ7T738LB</t>
  </si>
  <si>
    <t>UBJ6T749RD</t>
  </si>
  <si>
    <t>UBJA176RVZ</t>
  </si>
  <si>
    <t>UBJEV74O1I</t>
  </si>
  <si>
    <t>UBJQE713FA</t>
  </si>
  <si>
    <t>UBJNP779JP</t>
  </si>
  <si>
    <t>UBJ7O6Z4VM</t>
  </si>
  <si>
    <t>UBJ2K7BRZ3</t>
  </si>
  <si>
    <t>UBJNJ74SRI</t>
  </si>
  <si>
    <t>UBJQJ75CYY</t>
  </si>
  <si>
    <t>UBJ8N74N02</t>
  </si>
  <si>
    <t>UBJCW771TG</t>
  </si>
  <si>
    <t>UBJRH74421</t>
  </si>
  <si>
    <t>UBJQS76WT2</t>
  </si>
  <si>
    <t>UBJ5D74RZH</t>
  </si>
  <si>
    <t>UBJKW76XEO</t>
  </si>
  <si>
    <t>UBJCB74R4H</t>
  </si>
  <si>
    <t>UBJDI76V7P</t>
  </si>
  <si>
    <t>UBJR46TGDZ</t>
  </si>
  <si>
    <t>UBJPM767CU</t>
  </si>
  <si>
    <t>UBJMC72KYE</t>
  </si>
  <si>
    <t>UBJPQ73CLY</t>
  </si>
  <si>
    <t>UBJM07A38O</t>
  </si>
  <si>
    <t>UBJ7973CIW</t>
  </si>
  <si>
    <t>UBJCW784UO</t>
  </si>
  <si>
    <t>UBJ5071FC5</t>
  </si>
  <si>
    <t>UBJQ876WLK</t>
  </si>
  <si>
    <t>UBJIQ751EI</t>
  </si>
  <si>
    <t>UBJ7D73G65</t>
  </si>
  <si>
    <t>UBJCW78X4N</t>
  </si>
  <si>
    <t>UBJPQ74N57</t>
  </si>
  <si>
    <t>UBJ5D76N3F</t>
  </si>
  <si>
    <t>UBK387KQ2X</t>
  </si>
  <si>
    <t>UBKK778DRV</t>
  </si>
  <si>
    <t>UBKCW79E86</t>
  </si>
  <si>
    <t>UBKKM74S25</t>
  </si>
  <si>
    <t>UBKKW7993C</t>
  </si>
  <si>
    <t>UBKE674PQY</t>
  </si>
  <si>
    <t>UBKRG786L7</t>
  </si>
  <si>
    <t>UBKPM788LI</t>
  </si>
  <si>
    <t>UBK2573GGO</t>
  </si>
  <si>
    <t>UBKPM78CTT</t>
  </si>
  <si>
    <t>UBKPM78D1M</t>
  </si>
  <si>
    <t>UBKGD72I61</t>
  </si>
  <si>
    <t>UBK6T77MRV</t>
  </si>
  <si>
    <t>UBKMR78LQ4</t>
  </si>
  <si>
    <t>UBKQ878E1A</t>
  </si>
  <si>
    <t>UBK766ZN1J</t>
  </si>
  <si>
    <t>UBKQJ78ONH</t>
  </si>
  <si>
    <t>UBK6Y755CB</t>
  </si>
  <si>
    <t>UBKC5789Z0</t>
  </si>
  <si>
    <t>UBK7879E44</t>
  </si>
  <si>
    <t>UBKQS7A9R2</t>
  </si>
  <si>
    <t>UBKN474AKO</t>
  </si>
  <si>
    <t>UBKPQ766GC</t>
  </si>
  <si>
    <t>UBK6Y75G3Q</t>
  </si>
  <si>
    <t>UBKOJ749KJ</t>
  </si>
  <si>
    <t>UBKKM75KVU</t>
  </si>
  <si>
    <t>UBKQU75E44</t>
  </si>
  <si>
    <t>UBK3O7N3D4</t>
  </si>
  <si>
    <t>UBKCW7ALNJ</t>
  </si>
  <si>
    <t>UBKC273FF6</t>
  </si>
  <si>
    <t>UBK8N78GDF</t>
  </si>
  <si>
    <t>UBK387M7EA</t>
  </si>
  <si>
    <t>UBKI373TNI</t>
  </si>
  <si>
    <t>UBKQV760BN</t>
  </si>
  <si>
    <t>UBK5O7B51C</t>
  </si>
  <si>
    <t>UBKKM76R9L</t>
  </si>
  <si>
    <t>UBKMD77X76</t>
  </si>
  <si>
    <t>UBKKL7BBIE</t>
  </si>
  <si>
    <t>UBKR46XLU8</t>
  </si>
  <si>
    <t>UBKPM7AAIA</t>
  </si>
  <si>
    <t>UBKG179JAX</t>
  </si>
  <si>
    <t>UBKMD787C7</t>
  </si>
  <si>
    <t>UBK5D79CXP</t>
  </si>
  <si>
    <t>UBKN179J6Y</t>
  </si>
  <si>
    <t>UBKPM7AIG7</t>
  </si>
  <si>
    <t>UBKMF6YP2Q</t>
  </si>
  <si>
    <t>UBK3S7DIWZ</t>
  </si>
  <si>
    <t>UBKPM7AMDE</t>
  </si>
  <si>
    <t>UBKGR76PEU</t>
  </si>
  <si>
    <t>UBKE27N7YJ</t>
  </si>
  <si>
    <t>UBKCW7CD1A</t>
  </si>
  <si>
    <t>UBKKW7BYOP</t>
  </si>
  <si>
    <t>UBK337AAVP</t>
  </si>
  <si>
    <t>UBK337AIQT</t>
  </si>
  <si>
    <t>UBKRB793ZL</t>
  </si>
  <si>
    <t>UBK5D7A1TC</t>
  </si>
  <si>
    <t>UBKCW7CGDZ</t>
  </si>
  <si>
    <t>UBKCW7CF1W</t>
  </si>
  <si>
    <t>UBKPQ78969</t>
  </si>
  <si>
    <t>UBKQJ7AVTG</t>
  </si>
  <si>
    <t>UBKCW7CCNA</t>
  </si>
  <si>
    <t>UBKR07BOV7</t>
  </si>
  <si>
    <t>UBKAR776PV</t>
  </si>
  <si>
    <t>UBKO779JM4</t>
  </si>
  <si>
    <t xml:space="preserve">UBLKG74ZUN~441211# DEVGRP3~254712123912~MPESAC2B_400222~MESHACK ISABOKE OMOSA  </t>
  </si>
  <si>
    <t xml:space="preserve">UBLEA7G557~441211#DEVGRP3*~254726447320~MPESAC2B_400222~DUNCAN NJORA  </t>
  </si>
  <si>
    <t xml:space="preserve">UBLE07DFSA~441211#Tithe~254720323255~MPESAC2B_400222~ROSELYNE OMANYA  </t>
  </si>
  <si>
    <t xml:space="preserve">UBL0X77QAW~441211#devgrp17~254725768358~MPESAC2B_400222~ESTHER MUCHOKI  </t>
  </si>
  <si>
    <t xml:space="preserve">UBLJM7B62N~441211#devgro18~254725587811~MPESAC2B_400222~JOYCE MOGIRE  </t>
  </si>
  <si>
    <t xml:space="preserve">UBLHP7852Z~441211#Ssunday~254720582524~MPESAC2B_400222~GRIFFINS OMWENGA  </t>
  </si>
  <si>
    <t xml:space="preserve">UBLR27A4XN~441211#Socail/Pastor~254717752128~MPESAC2B_400222~SHELINE OYOO  </t>
  </si>
  <si>
    <t xml:space="preserve">UBL6K743Z6~441211#SS/PR~254724244925~MPESAC2B_400222~FELIX ONYANGO  </t>
  </si>
  <si>
    <t xml:space="preserve">UBLAX7E336~441211# SS/PR~254713322053~MPESAC2B_400222~ERICK OGUCHA  </t>
  </si>
  <si>
    <t xml:space="preserve">UBLGT7JI3W~441211#SS/PR~254795422548~MPESAC2B_400222~JOSEPH NGWATO  </t>
  </si>
  <si>
    <t xml:space="preserve">UBLL17G3VU~441211#SS/PR~254792119868~MPESAC2B_400222~SILAS MANYASA  </t>
  </si>
  <si>
    <t xml:space="preserve">UBLLJ7ICAS~441211# SS/PR~254715557874~MPESAC2B_400222~CHERYL OTIENO  </t>
  </si>
  <si>
    <t xml:space="preserve">UBLHZ775D8~441211#SS/PR~254713698981~MPESAC2B_400222~Brian Nyangwono  </t>
  </si>
  <si>
    <t xml:space="preserve">UBLBA7ALKQ~441211#SS/PR~254722327397~MPESAC2B_400222~edwin odhiambo  </t>
  </si>
  <si>
    <t xml:space="preserve">UBL437GIZ0~441211#SS/PR~254711165935~MPESAC2B_400222~EDWIN KENYANSA  </t>
  </si>
  <si>
    <t xml:space="preserve">UBLME7A8GZ~441211#/SS/PR~254728249438~MPESAC2B_400222~DERRICK MLAMBA  </t>
  </si>
  <si>
    <t xml:space="preserve">UBLD3791ZM~441211#SS/PR~254700911379~MPESAC2B_400222~BRIAN OSORO  </t>
  </si>
  <si>
    <t xml:space="preserve">UBL4B7NCP4~441211#SS/PR~254757591799~MPESAC2B_400222~EVANS MONG'ARE  </t>
  </si>
  <si>
    <t xml:space="preserve">UBLIY7EGH2~441211#ss/pr~254712384579~MPESAC2B_400222~ANN SHEM  </t>
  </si>
  <si>
    <t xml:space="preserve">UBL5A7KJ9R~441211#SS/PR~254718188346~MPESAC2B_400222~TERESIA MOGIRE  </t>
  </si>
  <si>
    <t xml:space="preserve">UBLQE77PL3~441211#ss/pr~254715209523~MPESAC2B_400222~NYABUTO OONGE  </t>
  </si>
  <si>
    <t xml:space="preserve">UBL8C78IP7~441211#sspr~254743841530~MPESAC2B_400222~Vincent Gesanda  </t>
  </si>
  <si>
    <t xml:space="preserve">UBL6Z7DFIC~441211#ss/pr~254745172242~MPESAC2B_400222~MARTIN KABAYA  </t>
  </si>
  <si>
    <t xml:space="preserve">UBLC275X0Q~441211#SS/PR~254720674671~MPESAC2B_400222~RUBY MOSE  </t>
  </si>
  <si>
    <t xml:space="preserve">UBLN17AQB9~441211#ss/pr~254704208204~MPESAC2B_400222~DAVIES JAMES  </t>
  </si>
  <si>
    <t xml:space="preserve">UBL677JIPU~441211#SS/PR~254793958317~MPESAC2B_400222~everlyne moturi  </t>
  </si>
  <si>
    <t xml:space="preserve">UBLAQ78W8N~441211#ss/pr~254743662680~MPESAC2B_400222~Ruth Onsoti  </t>
  </si>
  <si>
    <t xml:space="preserve">UBLJZ77FXR~441211#sc/pr~254725767167~MPESAC2B_400222~EVANS NYAKWARA  </t>
  </si>
  <si>
    <t xml:space="preserve">UBLC97FH7W~441211#SS/PR~254798540630~MPESAC2B_400222~Eyarn Samuel  </t>
  </si>
  <si>
    <t xml:space="preserve">UBLBI7BO2J~441211#SS/PR~254742953933~MPESAC2B_400222~Joseph Kimo  </t>
  </si>
  <si>
    <t xml:space="preserve">UBL9T7A5WO~441211#ss/pr~254721612917~MPESAC2B_400222~JOHN ONGWESA  </t>
  </si>
  <si>
    <t xml:space="preserve">UBLJE764MS~441211#ss/pr~254715719790~MPESAC2B_400222~SHADRACK KIPLAGAT  </t>
  </si>
  <si>
    <t xml:space="preserve">UBL7G79HRN~441211#ss/pr~254725050323~MPESAC2B_400222~DOLYPHINE MORURI  </t>
  </si>
  <si>
    <t xml:space="preserve">UBLPG73QFU~441211#ss/pr~254742420983~MPESAC2B_400222~samuel ooko  </t>
  </si>
  <si>
    <t xml:space="preserve">UBLA679MUH~441211#SS/PR~254726665903~MPESAC2B_400222~DOMINIC OMBATI  </t>
  </si>
  <si>
    <t xml:space="preserve">UBLMH7BBI5~441211#SS/PR~254726842629~MPESAC2B_400222~HILDERGARD MORAA KAMANDA  </t>
  </si>
  <si>
    <t xml:space="preserve">UBL8V7GZ0B~441211#SS/PR~254746980816~MPESAC2B_400222~fredrick njue  </t>
  </si>
  <si>
    <t xml:space="preserve">UBL6Z7DFIL~441211#SS/PR~254718824846~MPESAC2B_400222~GEORGE YATOR  </t>
  </si>
  <si>
    <t xml:space="preserve">UBL0A76RXP~441211#ss/Pr~254728163200~MPESAC2B_400222~richard owino  </t>
  </si>
  <si>
    <t xml:space="preserve">UBLQF7BFWU~441211#SS/PR~254742487214~MPESAC2B_400222~rebecca barasa  </t>
  </si>
  <si>
    <t xml:space="preserve">UBLIO7F6DC~441211#SS/PR~254717888467~MPESAC2B_400222~JOHN OPIYO  </t>
  </si>
  <si>
    <t xml:space="preserve">UBLRP7D7Y6~441211#PR~254720011562~MPESAC2B_400222~Adrienne Ogonyo  </t>
  </si>
  <si>
    <t xml:space="preserve">UBLEI790ZN~441211#SS/PR~254701730257~MPESAC2B_400222~Cynthia Hudson  </t>
  </si>
  <si>
    <t xml:space="preserve">UBL0X77ZQR~441211#SS/PR~254725768358~MPESAC2B_400222~ESTHER MUCHOKI  </t>
  </si>
  <si>
    <t xml:space="preserve">UBLK57AW4C~441211#ss/PR~254799950915~MPESAC2B_400222~Lovena Kodiyo  </t>
  </si>
  <si>
    <t xml:space="preserve">UBLGE76XI1~441211#SS/PR~254721918094~MPESAC2B_400222~Hillary Samoita  </t>
  </si>
  <si>
    <t xml:space="preserve">UBLQJ7BWOB~441211#ss/pr~254723310854~MPESAC2B_400222~GRACE OGOLA  </t>
  </si>
  <si>
    <t xml:space="preserve">UBLMR7C3WO~441211# SS/Pr~254706858931~MPESAC2B_400222~ESTHER MAKORI  </t>
  </si>
  <si>
    <t xml:space="preserve">UBLC077DJ7~441211#ss/pr~254721733889~MPESAC2B_400222~HELLEN NYABAYO  </t>
  </si>
  <si>
    <t xml:space="preserve">UBLFF7DZWX~441211#SS/PR~254114067570~MPESAC2B_400222~MILLICENT JUMA  </t>
  </si>
  <si>
    <t xml:space="preserve">UBLGU7HJO7~441211#SS/PR~254704084222~MPESAC2B_400222~DEISY CHEPKEMOI  </t>
  </si>
  <si>
    <t xml:space="preserve">UBLOC7B2NN~441211#SSPR~254710423227~MPESAC2B_400222~HESBON OGOCH  </t>
  </si>
  <si>
    <t xml:space="preserve">UBLI07A9G4~441211#ss/pr~254711325812~MPESAC2B_400222~Tracey Wasike  </t>
  </si>
  <si>
    <t xml:space="preserve">UBLEJ79AS2~441211#SS/PR~254707733198~MPESAC2B_400222~ROBINAH MANUGUTI  </t>
  </si>
  <si>
    <t xml:space="preserve">UBLPX79OOM~441211#DEVGRP23~254711990127~MPESAC2B_400222~Mercy Abuya  </t>
  </si>
  <si>
    <t xml:space="preserve">UBL9G73LHL~441211#SS/PR~254706937473~MPESAC2B_400222~GERALD KITHAKA  </t>
  </si>
  <si>
    <t xml:space="preserve">UBLE97CU5L~441211#SS#PR~254711559935~MPESAC2B_400222~MILLICENT ATIENO  </t>
  </si>
  <si>
    <t xml:space="preserve">UBL9R7BUW7~441211#ss/pr~254706692932~MPESAC2B_400222~NANCY OTHINA  </t>
  </si>
  <si>
    <t xml:space="preserve">UBL0C7CRLK~441211#SS/Pr~254742403697~MPESAC2B_400222~GRACE ONGUSO  </t>
  </si>
  <si>
    <t xml:space="preserve">UBL9T7AB7D~441211#SS/PR~254114900913~MPESAC2B_400222~Eliazar Atula  </t>
  </si>
  <si>
    <t xml:space="preserve">UBL7N7BBDU~441211#SS/PR~254700393250~MPESAC2B_400222~SAMWEL ONGORO  </t>
  </si>
  <si>
    <t xml:space="preserve">UBLGU7HLZW~441211#SS/PR~254711548871~MPESAC2B_400222~JANE NYAMONGO  </t>
  </si>
  <si>
    <t xml:space="preserve">UBL5S7A9P3~441211#pastorfriend~254703228506~MPESAC2B_400222~Nancy obare  </t>
  </si>
  <si>
    <t xml:space="preserve">UBLA37BPL1~441211#SS/PR~254799703922~MPESAC2B_400222~Meryl odera  </t>
  </si>
  <si>
    <t xml:space="preserve">UBLQJ7BRC0~441211#tithe~254723310854~MPESAC2B_400222~GRACE OGOLA  </t>
  </si>
  <si>
    <t xml:space="preserve">UBLAO74B7E~441211#SS/PR~254768857845~MPESAC2B_400222~SETH MUNENE  </t>
  </si>
  <si>
    <t xml:space="preserve">UBLCC7C2KK~441211#SS/PR~254718760714~MPESAC2B_400222~WINNIE ATIENO ATANGA  </t>
  </si>
  <si>
    <t xml:space="preserve">UBL0D77ORU~441211#SS/PR~254792249172~MPESAC2B_400222~KELVIN MWATHI  </t>
  </si>
  <si>
    <t xml:space="preserve">UBLFY743IK~441211#SS/PR~254703759530~MPESAC2B_400222~BRENDA AUMA  </t>
  </si>
  <si>
    <t xml:space="preserve">UBLFM77T0G~441211#SSPR~254701953683~MPESAC2B_400222~BRIAN OMENYI  </t>
  </si>
  <si>
    <t xml:space="preserve">UBL8P74P6Z~441211#SS/PR~254759944312~MPESAC2B_400222~VIVIAN OKUMU  </t>
  </si>
  <si>
    <t xml:space="preserve">UBLAT7CWFF~441211#SS/PR~254741897316~MPESAC2B_400222~Perez Ologi  </t>
  </si>
  <si>
    <t xml:space="preserve">UBL2T7AUPH~441211# ss/pr~254707192114~MPESAC2B_400222~Irene Mirioba  </t>
  </si>
  <si>
    <t xml:space="preserve">UBLIF7BXWZ~441211#SS/PR~254724912636~MPESAC2B_400222~Jack Humphrey  </t>
  </si>
  <si>
    <t xml:space="preserve">UBLF77I2Y9~441211#SS/PR~254757763576~MPESAC2B_400222~AGGREY ONKUNDI  </t>
  </si>
  <si>
    <t xml:space="preserve">UBLNM7713U~441211#LCB~254726768973~MPESAC2B_400222~MAUREEN ONGUBO  </t>
  </si>
  <si>
    <t xml:space="preserve">UBLH37BKMB~441211#ss/pr~254790749374~MPESAC2B_400222~joseph opiyo  </t>
  </si>
  <si>
    <t xml:space="preserve">UBL7D77U1X~441211#ss/pr~254723498258~MPESAC2B_400222~JANET NYANDIRI  </t>
  </si>
  <si>
    <t xml:space="preserve">UBL1J7E355~441211#SSPR~254745326579~MPESAC2B_400222~eliud korir  </t>
  </si>
  <si>
    <t xml:space="preserve">UBL9T7AB8Z~441211#lcb~254721612917~MPESAC2B_400222~JOHN ONGWESA  </t>
  </si>
  <si>
    <t xml:space="preserve">UBLMG7BYN3~441211# pastors frie~254706586664~MPESAC2B_400222~everline nyaoga  </t>
  </si>
  <si>
    <t xml:space="preserve">UBL2E7KUJ0~441211#SS/PR~254714321189~MPESAC2B_400222~shafner Nyangwono  </t>
  </si>
  <si>
    <t xml:space="preserve">UBLPO767HP~441211#lcb~254714423626~MPESAC2B_400222~Felix Musiu  </t>
  </si>
  <si>
    <t xml:space="preserve">UBL9Y7815Q~441211#SS/PR~254711122712~MPESAC2B_400222~JOSEPH WANJOHI WAINAINA  </t>
  </si>
  <si>
    <t xml:space="preserve">UBLD77JSH8~441211#SS/PR~254743507101~MPESAC2B_400222~BERYL OTIENO  </t>
  </si>
  <si>
    <t xml:space="preserve">UBL9R7BW7K~441211#tith~254706692932~MPESAC2B_400222~NANCY OTHINA  </t>
  </si>
  <si>
    <t xml:space="preserve">UBLOP77LW1~441211#SS/PR~254726561839~MPESAC2B_400222~CLEOPAS OMETE  </t>
  </si>
  <si>
    <t xml:space="preserve">UBL0Y79GTN~441211#DevGroup17~254726281936~MPESAC2B_400222~ROBIONSON MOCHONI  </t>
  </si>
  <si>
    <t xml:space="preserve">UBLFB7MY3M~441211#SS/PR~254726410608~MPESAC2B_400222~CALVINCE OUMA OTIENO  </t>
  </si>
  <si>
    <t xml:space="preserve">UBLK378MLO~441211#ss/pr~254723234824~MPESAC2B_400222~EVANCE OJWANG  </t>
  </si>
  <si>
    <t xml:space="preserve">UBLAP7CWRW~441211#offrs~254725301969~MPESAC2B_400222~JEMIMA NYOLOO  </t>
  </si>
  <si>
    <t xml:space="preserve">UBLNT7CKC6~441211#SS/PR~254792034984~MPESAC2B_400222~LINET MAGETO  </t>
  </si>
  <si>
    <t xml:space="preserve">UBLMI75AYM~441211#Tithe~254702315730~MPESAC2B_400222~CECILIA KIGOTHO  </t>
  </si>
  <si>
    <t xml:space="preserve">UBLPJ784DQ~441211#OFFERING~254745207622~MPESAC2B_400222~MARK NDEGWA  </t>
  </si>
  <si>
    <t xml:space="preserve">UBL5A7KQTU~441211#tithe~254718188346~MPESAC2B_400222~TERESIA MOGIRE  </t>
  </si>
  <si>
    <t xml:space="preserve">UBL0771FDW~441211#CO~254792577780~MPESAC2B_400222~JANET KARITHI  </t>
  </si>
  <si>
    <t xml:space="preserve">UBLAO748ZF~441211#tithe~254768857845~MPESAC2B_400222~SETH MUNENE  </t>
  </si>
  <si>
    <t xml:space="preserve">UBLPG741RI~441211#tithe~254722449657~MPESAC2B_400222~MARY GITURU  </t>
  </si>
  <si>
    <t xml:space="preserve">UBL287IOO7~441211#lcb~254721898381~MPESAC2B_400222~GILBERT IMO  </t>
  </si>
  <si>
    <t xml:space="preserve">UBLBV7DY6W~441211#devg14~254723249077~MPESAC2B_400222~JOHN MOTARI  </t>
  </si>
  <si>
    <t xml:space="preserve">UBLJZ77DSN~441211#lcd~254725767167~MPESAC2B_400222~EVANS NYAKWARA  </t>
  </si>
  <si>
    <t xml:space="preserve">UBLNT7CPVJ~441211#TITHE~254792034984~MPESAC2B_400222~LINET MAGETO  </t>
  </si>
  <si>
    <t xml:space="preserve">UBLNB73K6A~441211#offering~254727766722~MPESAC2B_400222~SAMSON NYARERU  </t>
  </si>
  <si>
    <t xml:space="preserve">UBL0R7KQE1~441211# Tithe~254704193853~MPESAC2B_400222~VINCENT ONSEMBE  </t>
  </si>
  <si>
    <t xml:space="preserve">UBLFM781JB~441211#LCB~254701953683~MPESAC2B_400222~BRIAN OMENYI  </t>
  </si>
  <si>
    <t xml:space="preserve">UBLN17B2ZW~441211#offering~254704208204~MPESAC2B_400222~DAVIES JAMES  </t>
  </si>
  <si>
    <t xml:space="preserve">UBL9G73M50~441211#combnedoffrng~254706937473~MPESAC2B_400222~GERALD KITHAKA  </t>
  </si>
  <si>
    <t xml:space="preserve">UBL307E24C~441211#TITH~254741787370~MPESAC2B_400222~SARAH ACHIENG  </t>
  </si>
  <si>
    <t xml:space="preserve">UBLNB73N25~441211#DevGrp11~254727766722~MPESAC2B_400222~SAMSON NYARERU  </t>
  </si>
  <si>
    <t xml:space="preserve">UBLBA7AUHA~441211#tithecomboff~254722327397~MPESAC2B_400222~edwin odhiambo  </t>
  </si>
  <si>
    <t xml:space="preserve">UBLO879Y81~441211#DEV~254758868684~MPESAC2B_400222~MELVIN SIBWOGA  </t>
  </si>
  <si>
    <t xml:space="preserve">UBLBI7BU3T~441211#offering~254742953933~MPESAC2B_400222~Joseph Kimo  </t>
  </si>
  <si>
    <t xml:space="preserve">UBLLC7BBOD~441211#100~254792336163~MPESAC2B_400222~KENNEDY OLENDI  </t>
  </si>
  <si>
    <t xml:space="preserve">UBLA37BYCV~441211#tithe~254799703922~MPESAC2B_400222~Meryl odera  </t>
  </si>
  <si>
    <t xml:space="preserve">UBLK57BAEC~441211#tithe~254799950915~MPESAC2B_400222~Lovena Kodiyo  </t>
  </si>
  <si>
    <t xml:space="preserve">UBL9Y77XJX~441211#sabbathschool~254711122712~MPESAC2B_400222~JOSEPH WANJOHI WAIN AINA </t>
  </si>
  <si>
    <t xml:space="preserve">UBLD379AG7~441211#thanksgiving~254700911379~MPESAC2B_400222~BRIAN OSORO  </t>
  </si>
  <si>
    <t xml:space="preserve">UBLBX7FUJV~441211#Tithe&amp;Offer~254745740094~MPESAC2B_400222~MAXWELL OTIENO  </t>
  </si>
  <si>
    <t xml:space="preserve">UBLQ77AMG3~441211#DevGrp38~254723585391~MPESAC2B_400222~DAVID OTAJA  </t>
  </si>
  <si>
    <t xml:space="preserve">UBL567DQP4~441211#TITHE~254768670631~MPESAC2B_400222~fidel oluoch  </t>
  </si>
  <si>
    <t xml:space="preserve">UBLGT7JN0I~441211#lcb~254795422548~MPESAC2B_400222~JOSEPH NGWATO  </t>
  </si>
  <si>
    <t xml:space="preserve">UBLR27A8EJ~441211#offering~254717752128~MPESAC2B_400222~SHELINE OYOO  </t>
  </si>
  <si>
    <t xml:space="preserve">UBLP076YDV~441211#lcb~254723714872~MPESAC2B_400222~DUNCAN OUMA  </t>
  </si>
  <si>
    <t xml:space="preserve">UBLI47ALIO~441211#DEV~254799453287~MPESAC2B_400222~ROSEMARY SINGOMBE  </t>
  </si>
  <si>
    <t xml:space="preserve">UBLQF7BHRD~441211#Tithe~254742487214~MPESAC2B_400222~rebecca barasa  </t>
  </si>
  <si>
    <t xml:space="preserve">UBL6Y78EBB~441211# tithe~254702638111~MPESAC2B_400222~JESCA OCHIENG  </t>
  </si>
  <si>
    <t xml:space="preserve">UBLRE7FM8N~441211#OFFERING~254713596076~MPESAC2B_400222~MERCY GUDA  </t>
  </si>
  <si>
    <t xml:space="preserve">UBL7D77XNH~441211#Tithe~254796648960~MPESAC2B_400222~ANTHONY OBWENGI  </t>
  </si>
  <si>
    <t xml:space="preserve">UBL9B79OJF~441211#Lcb~254718323347~MPESAC2B_400222~Sylviah Nyakundi  </t>
  </si>
  <si>
    <t xml:space="preserve">UBLS57FJ3T~441211#LCB~~MPESAC2B_400222~EDWIN EKIRAPA OLEKETE  </t>
  </si>
  <si>
    <t xml:space="preserve">UBLGU7HQLO~441211#LCB~254711548871~MPESAC2B_400222~JANE NYAMONGO  </t>
  </si>
  <si>
    <t xml:space="preserve">UBL437GI7H~441211#tithe~254724360973~MPESAC2B_400222~OMWENGA OGETO  </t>
  </si>
  <si>
    <t xml:space="preserve">UBL537JQ5H~441211#tithe~254769462679~MPESAC2B_400222~GEOFFREY OTIENO  </t>
  </si>
  <si>
    <t xml:space="preserve">UBLKG75938~441211#tithe~254707815564~MPESAC2B_400222~HILDER OUDU  </t>
  </si>
  <si>
    <t xml:space="preserve">UBL9T7AD60~441211#Tithe~254114900913~MPESAC2B_400222~Eliazar Atula  </t>
  </si>
  <si>
    <t xml:space="preserve">UBL1E75VIS~441211#tithe~254790895590~MPESAC2B_400222~EVERLYNE OKEYO  </t>
  </si>
  <si>
    <t xml:space="preserve">UBLMR7C8OH~441211# offering~254706858931~MPESAC2B_400222~ESTHER MAKORI  </t>
  </si>
  <si>
    <t xml:space="preserve">UBL8K77XHM~441211#co~254740857585~MPESAC2B_400222~BEAVON RORI  </t>
  </si>
  <si>
    <t xml:space="preserve">UBLFA7F22T~441211#tithe~254727941107~MPESAC2B_400222~ANTONINA AWUOR  </t>
  </si>
  <si>
    <t xml:space="preserve">UBLIX7ARNU~441211#tithe&amp;comb~254701796827~MPESAC2B_400222~MAUREEN NGOCHI  </t>
  </si>
  <si>
    <t xml:space="preserve">UBLPH77H13~441211#offering~254715405593~MPESAC2B_400222~FUN MISIANI  </t>
  </si>
  <si>
    <t xml:space="preserve">UBLAA7EGW3~441211#offering~254710191200~MPESAC2B_400222~BEAVON OSUMO  </t>
  </si>
  <si>
    <t xml:space="preserve">UBLR27A5PS~441211#Offering~254724282270~MPESAC2B_400222~FREDRICK NYATEMU  </t>
  </si>
  <si>
    <t xml:space="preserve">UBLO77AC6N~441211#TITHE~254714315168~MPESAC2B_400222~SHADRACK ODHIAMBO  </t>
  </si>
  <si>
    <t xml:space="preserve">UBL4G7MVDR~441211#com offe~254717597226~MPESAC2B_400222~DIVINAH NYAKEYO  </t>
  </si>
  <si>
    <t xml:space="preserve">UBLBS7AG3G~441211#ss/pp~254794427860~MPESAC2B_400222~DONA ISABOKE  </t>
  </si>
  <si>
    <t xml:space="preserve">UBLPW78RN5~441211#tithe~254700511037~MPESAC2B_400222~Caroline Kulu  </t>
  </si>
  <si>
    <t xml:space="preserve">UBLI17EGDS~441211#offering~254740813021~MPESAC2B_400222~LEVINE OTIENO  </t>
  </si>
  <si>
    <t xml:space="preserve">UBL5F7GVWE~441211#tithe~254725626507~MPESAC2B_400222~SUSAN KIMANI  </t>
  </si>
  <si>
    <t xml:space="preserve">UBL5S7AAHO~441211#offering~254703228506~MPESAC2B_400222~Nancy obare  </t>
  </si>
  <si>
    <t xml:space="preserve">UBL2T7B2CZ~441211# tithe~254707192114~MPESAC2B_400222~Irene Mirioba  </t>
  </si>
  <si>
    <t xml:space="preserve">UBLII7CPPR~441211#LCB~254715257513~MPESAC2B_400222~Samuel Ogembo  </t>
  </si>
  <si>
    <t xml:space="preserve">UBLHB7EHQF~441211#Dev GR30~254705868715~MPESAC2B_400222~NAMAN OBIERO  </t>
  </si>
  <si>
    <t xml:space="preserve">UBLFY749L2~441211#offering~254703759530~MPESAC2B_400222~BRENDA AUMA  </t>
  </si>
  <si>
    <t xml:space="preserve">UBLPM7C7TK~441211#DevGR40~254710967844~MPESAC2B_400222~CLIFFORD SIOCHA  </t>
  </si>
  <si>
    <t xml:space="preserve">UBLPM7C3DW~441211#DevGr41~254710967844~MPESAC2B_400222~CLIFFORD SIOCHA  </t>
  </si>
  <si>
    <t xml:space="preserve">UBLMA77RNQ~441211#dev grp5~254715509288~MPESAC2B_400222~MESHACK ONGATI  </t>
  </si>
  <si>
    <t xml:space="preserve">UBLEO7E8OK~441211# tithe~254768908519~MPESAC2B_400222~REAL ROBBY  </t>
  </si>
  <si>
    <t xml:space="preserve">UBL7D786E7~441211#thankoffering~254794844967~MPESAC2B_400222~GOULDAH MBYUTA  </t>
  </si>
  <si>
    <t xml:space="preserve">UBL6I7DGX0~441211#devgrp5~254714035685~MPESAC2B_400222~sarah ocharo  </t>
  </si>
  <si>
    <t xml:space="preserve">UBL2H7MFIW~441211#potluck5~254704843248~MPESAC2B_400222~SHARON CHWEYA  </t>
  </si>
  <si>
    <t xml:space="preserve">UBL4A7QVZJ~441211#DevGrp17~254711747621~MPESAC2B_400222~ONGARA ELIAS ODHIAMBO  </t>
  </si>
  <si>
    <t xml:space="preserve">UBL6Y793RT~441211#potluck5~254794079496~MPESAC2B_400222~sydney ndlovu  </t>
  </si>
  <si>
    <t>21-02-2026</t>
  </si>
  <si>
    <t>SOCIAL_SUNDAY</t>
  </si>
  <si>
    <t>UBLKG74ZUN</t>
  </si>
  <si>
    <t>UBLEA7G557</t>
  </si>
  <si>
    <t>UBLE07DFSA</t>
  </si>
  <si>
    <t>UBL0X77QAW</t>
  </si>
  <si>
    <t>UBLJM7B62N</t>
  </si>
  <si>
    <t>UBLHP7852Z</t>
  </si>
  <si>
    <t>UBLR27A4XN</t>
  </si>
  <si>
    <t>UBL6K743Z6</t>
  </si>
  <si>
    <t>UBLAX7E336</t>
  </si>
  <si>
    <t>UBLGT7JI3W</t>
  </si>
  <si>
    <t>UBLL17G3VU</t>
  </si>
  <si>
    <t>UBLLJ7ICAS</t>
  </si>
  <si>
    <t>UBLHZ775D8</t>
  </si>
  <si>
    <t>UBLBA7ALKQ</t>
  </si>
  <si>
    <t>UBL437GIZ0</t>
  </si>
  <si>
    <t>UBLME7A8GZ</t>
  </si>
  <si>
    <t>UBLD3791ZM</t>
  </si>
  <si>
    <t>UBL4B7NCP4</t>
  </si>
  <si>
    <t>UBLIY7EGH2</t>
  </si>
  <si>
    <t>UBL5A7KJ9R</t>
  </si>
  <si>
    <t>UBLQE77PL3</t>
  </si>
  <si>
    <t>UBL8C78IP7</t>
  </si>
  <si>
    <t>UBL6Z7DFIC</t>
  </si>
  <si>
    <t>UBLC275X0Q</t>
  </si>
  <si>
    <t>UBLN17AQB9</t>
  </si>
  <si>
    <t>UBL677JIPU</t>
  </si>
  <si>
    <t>UBLAQ78W8N</t>
  </si>
  <si>
    <t>UBLJZ77FXR</t>
  </si>
  <si>
    <t>UBLC97FH7W</t>
  </si>
  <si>
    <t>UBLBI7BO2J</t>
  </si>
  <si>
    <t>UBL9T7A5WO</t>
  </si>
  <si>
    <t>UBLJE764MS</t>
  </si>
  <si>
    <t>UBL7G79HRN</t>
  </si>
  <si>
    <t>UBLPG73QFU</t>
  </si>
  <si>
    <t>UBLA679MUH</t>
  </si>
  <si>
    <t>UBLMH7BBI5</t>
  </si>
  <si>
    <t>UBL8V7GZ0B</t>
  </si>
  <si>
    <t>UBL6Z7DFIL</t>
  </si>
  <si>
    <t>UBL0A76RXP</t>
  </si>
  <si>
    <t>UBLQF7BFWU</t>
  </si>
  <si>
    <t>UBLIO7F6DC</t>
  </si>
  <si>
    <t>UBLRP7D7Y6</t>
  </si>
  <si>
    <t>UBLEI790ZN</t>
  </si>
  <si>
    <t>UBL0X77ZQR</t>
  </si>
  <si>
    <t>UBLK57AW4C</t>
  </si>
  <si>
    <t>UBLGE76XI1</t>
  </si>
  <si>
    <t>UBLQJ7BWOB</t>
  </si>
  <si>
    <t>UBLMR7C3WO</t>
  </si>
  <si>
    <t>UBLC077DJ7</t>
  </si>
  <si>
    <t>UBLFF7DZWX</t>
  </si>
  <si>
    <t>UBLGU7HJO7</t>
  </si>
  <si>
    <t>UBLOC7B2NN</t>
  </si>
  <si>
    <t>UBLI07A9G4</t>
  </si>
  <si>
    <t>UBLEJ79AS2</t>
  </si>
  <si>
    <t>UBLPX79OOM</t>
  </si>
  <si>
    <t>UBL9G73LHL</t>
  </si>
  <si>
    <t>UBLE97CU5L</t>
  </si>
  <si>
    <t>UBL9R7BUW7</t>
  </si>
  <si>
    <t>UBL0C7CRLK</t>
  </si>
  <si>
    <t>UBL9T7AB7D</t>
  </si>
  <si>
    <t>UBL7N7BBDU</t>
  </si>
  <si>
    <t>UBLGU7HLZW</t>
  </si>
  <si>
    <t>UBL5S7A9P3</t>
  </si>
  <si>
    <t>UBLA37BPL1</t>
  </si>
  <si>
    <t>UBLQJ7BRC0</t>
  </si>
  <si>
    <t>UBLAO74B7E</t>
  </si>
  <si>
    <t>UBLCC7C2KK</t>
  </si>
  <si>
    <t>UBL0D77ORU</t>
  </si>
  <si>
    <t>UBLFY743IK</t>
  </si>
  <si>
    <t>UBLFM77T0G</t>
  </si>
  <si>
    <t>UBL8P74P6Z</t>
  </si>
  <si>
    <t>UBLAT7CWFF</t>
  </si>
  <si>
    <t>UBL2T7AUPH</t>
  </si>
  <si>
    <t>UBLIF7BXWZ</t>
  </si>
  <si>
    <t>UBLF77I2Y9</t>
  </si>
  <si>
    <t>UBLNM7713U</t>
  </si>
  <si>
    <t>UBLH37BKMB</t>
  </si>
  <si>
    <t>UBL7D77U1X</t>
  </si>
  <si>
    <t>UBL1J7E355</t>
  </si>
  <si>
    <t>UBL9T7AB8Z</t>
  </si>
  <si>
    <t>UBLMG7BYN3</t>
  </si>
  <si>
    <t>UBL2E7KUJ0</t>
  </si>
  <si>
    <t>UBLPO767HP</t>
  </si>
  <si>
    <t>UBL9Y7815Q</t>
  </si>
  <si>
    <t>UBLD77JSH8</t>
  </si>
  <si>
    <t>UBL9R7BW7K</t>
  </si>
  <si>
    <t>UBLOP77LW1</t>
  </si>
  <si>
    <t>UBL0Y79GTN</t>
  </si>
  <si>
    <t>UBLFB7MY3M</t>
  </si>
  <si>
    <t>UBLK378MLO</t>
  </si>
  <si>
    <t>UBLAP7CWRW</t>
  </si>
  <si>
    <t>UBLNT7CKC6</t>
  </si>
  <si>
    <t>UBLMI75AYM</t>
  </si>
  <si>
    <t>UBLPJ784DQ</t>
  </si>
  <si>
    <t>UBL5A7KQTU</t>
  </si>
  <si>
    <t>UBL0771FDW</t>
  </si>
  <si>
    <t>UBLAO748ZF</t>
  </si>
  <si>
    <t>UBLPG741RI</t>
  </si>
  <si>
    <t>UBL287IOO7</t>
  </si>
  <si>
    <t>UBLBV7DY6W</t>
  </si>
  <si>
    <t>UBLJZ77DSN</t>
  </si>
  <si>
    <t>UBLNT7CPVJ</t>
  </si>
  <si>
    <t>UBLNB73K6A</t>
  </si>
  <si>
    <t>UBL0R7KQE1</t>
  </si>
  <si>
    <t>UBLFM781JB</t>
  </si>
  <si>
    <t>UBLN17B2ZW</t>
  </si>
  <si>
    <t>UBL9G73M50</t>
  </si>
  <si>
    <t>UBL307E24C</t>
  </si>
  <si>
    <t>UBLNB73N25</t>
  </si>
  <si>
    <t>UBLBA7AUHA</t>
  </si>
  <si>
    <t>UBLO879Y81</t>
  </si>
  <si>
    <t>UBLBI7BU3T</t>
  </si>
  <si>
    <t>UBLLC7BBOD</t>
  </si>
  <si>
    <t>UBLA37BYCV</t>
  </si>
  <si>
    <t>UBLK57BAEC</t>
  </si>
  <si>
    <t>UBL9Y77XJX</t>
  </si>
  <si>
    <t>UBLD379AG7</t>
  </si>
  <si>
    <t>UBLBX7FUJV</t>
  </si>
  <si>
    <t>UBLQ77AMG3</t>
  </si>
  <si>
    <t>UBL567DQP4</t>
  </si>
  <si>
    <t>UBLGT7JN0I</t>
  </si>
  <si>
    <t>UBLR27A8EJ</t>
  </si>
  <si>
    <t>UBLP076YDV</t>
  </si>
  <si>
    <t>UBLI47ALIO</t>
  </si>
  <si>
    <t>UBLQF7BHRD</t>
  </si>
  <si>
    <t>UBL6Y78EBB</t>
  </si>
  <si>
    <t>UBLRE7FM8N</t>
  </si>
  <si>
    <t>UBL7D77XNH</t>
  </si>
  <si>
    <t>UBL9B79OJF</t>
  </si>
  <si>
    <t>UBLS57FJ3T</t>
  </si>
  <si>
    <t>UBLGU7HQLO</t>
  </si>
  <si>
    <t>UBL437GI7H</t>
  </si>
  <si>
    <t>UBL537JQ5H</t>
  </si>
  <si>
    <t>UBLKG75938</t>
  </si>
  <si>
    <t>UBL9T7AD60</t>
  </si>
  <si>
    <t>UBL1E75VIS</t>
  </si>
  <si>
    <t>UBLMR7C8OH</t>
  </si>
  <si>
    <t>UBL8K77XHM</t>
  </si>
  <si>
    <t>UBLFA7F22T</t>
  </si>
  <si>
    <t>UBLIX7ARNU</t>
  </si>
  <si>
    <t>UBLPH77H13</t>
  </si>
  <si>
    <t>UBLAA7EGW3</t>
  </si>
  <si>
    <t>UBLR27A5PS</t>
  </si>
  <si>
    <t>UBLO77AC6N</t>
  </si>
  <si>
    <t>UBL4G7MVDR</t>
  </si>
  <si>
    <t>UBLBS7AG3G</t>
  </si>
  <si>
    <t>UBLPW78RN5</t>
  </si>
  <si>
    <t>UBLI17EGDS</t>
  </si>
  <si>
    <t>UBL5F7GVWE</t>
  </si>
  <si>
    <t>UBL5S7AAHO</t>
  </si>
  <si>
    <t>UBL2T7B2CZ</t>
  </si>
  <si>
    <t>UBLII7CPPR</t>
  </si>
  <si>
    <t>UBLHB7EHQF</t>
  </si>
  <si>
    <t>UBLFY749L2</t>
  </si>
  <si>
    <t>UBLPM7C7TK</t>
  </si>
  <si>
    <t>UBLPM7C3DW</t>
  </si>
  <si>
    <t>UBLMA77RNQ</t>
  </si>
  <si>
    <t>UBLEO7E8OK</t>
  </si>
  <si>
    <t>UBL7D786E7</t>
  </si>
  <si>
    <t>UBL6I7DGX0</t>
  </si>
  <si>
    <t>UBL2H7MFIW</t>
  </si>
  <si>
    <t>UBL4A7QVZJ</t>
  </si>
  <si>
    <t>UBL6Y793RT</t>
  </si>
  <si>
    <t>EMMACULATE OCHIENG</t>
  </si>
  <si>
    <t xml:space="preserve">LAVINA ALELA </t>
  </si>
  <si>
    <t>ELD. JAMES MIRERI</t>
  </si>
  <si>
    <t>JUDITH ODOYO</t>
  </si>
  <si>
    <t>JEMIMAH NYOLOO</t>
  </si>
  <si>
    <t>CAROLINE AUMA</t>
  </si>
  <si>
    <t xml:space="preserve">OTISO MOSES </t>
  </si>
  <si>
    <t>SAMUEL ABAYA</t>
  </si>
  <si>
    <t>LAVINA ALELA</t>
  </si>
  <si>
    <t>GIFTMACVANE MOMANYI</t>
  </si>
  <si>
    <t>ADONIJAH OMETE</t>
  </si>
  <si>
    <t>LORINE DEDE</t>
  </si>
  <si>
    <t>FRANCIS DEDE</t>
  </si>
  <si>
    <t>JEMIMA NYOLOO</t>
  </si>
  <si>
    <t>EMILY MOGAKA</t>
  </si>
  <si>
    <t>Msamaria sent to Pr. MacJoe for Child Help</t>
  </si>
  <si>
    <t>Social Sunday Charges</t>
  </si>
  <si>
    <t>Duncan Ouma</t>
  </si>
  <si>
    <t>Youth District Breakfast</t>
  </si>
  <si>
    <t>Robinson Mochoni</t>
  </si>
  <si>
    <t>Purchase of Mold Columns -2nd Partial Payment</t>
  </si>
  <si>
    <t>2no. lost trappers @ 2,000</t>
  </si>
  <si>
    <t>Mould of 8mm 3pcs</t>
  </si>
  <si>
    <t>Deaconry Weakly</t>
  </si>
  <si>
    <t>Speaker's appreciation - Family Week</t>
  </si>
  <si>
    <t>Msamaria - Joshua Were</t>
  </si>
  <si>
    <t>Msamaria - Benson Okelo</t>
  </si>
  <si>
    <t>Grace Ogola</t>
  </si>
  <si>
    <t>Wycliffe Ombati</t>
  </si>
  <si>
    <t>Msamaria - Hilda Kerubo</t>
  </si>
  <si>
    <t xml:space="preserve">UBL7R7EMWN~tithe~254799957092~MPESAC2B_400222~Purity John  </t>
  </si>
  <si>
    <t xml:space="preserve">UBLMV7EC8J~DevGrp6~254713230395~MPESAC2B_400222~JOSEPHINE OTAYO  </t>
  </si>
  <si>
    <t xml:space="preserve">UBL0Y7AIKY~DevGroup17~254726281936~MPESAC2B_400222~ROBIONSON MOCHONI  </t>
  </si>
  <si>
    <t xml:space="preserve">UBL0X79524~devgrp17~254725768358~MPESAC2B_400222~ESTHER MUCHOKI  </t>
  </si>
  <si>
    <t xml:space="preserve">UBL4A7RPZ8~DevGrp17~254711747621~MPESAC2B_400222~ONGARA ELIAS ODHIAMBO  </t>
  </si>
  <si>
    <t xml:space="preserve">UBL077327Y~DeVGrP35~254792577780~MPESAC2B_400222~JANET KARITHI  </t>
  </si>
  <si>
    <t xml:space="preserve">UBLQM7FPOL~AMMREG~254712880855~MPESAC2B_400222~EDWIN EKIRAPA  </t>
  </si>
  <si>
    <t xml:space="preserve">UBL7D79V5N~devgrp17~254723498258~MPESAC2B_400222~JANET NYANDIRI  </t>
  </si>
  <si>
    <t xml:space="preserve">UBLHL79X5K~DevGr17~254720741710~MPESAC2B_400222~OMBEGO ZILPAH  </t>
  </si>
  <si>
    <t xml:space="preserve">UBLKK76WG9~grp 17~254799231646~MPESAC2B_400222~SHEM OCHIENG  </t>
  </si>
  <si>
    <t xml:space="preserve">UBLRY7F5QK~devgrp17~~MPESAC2B_400222~GUARANTY TRUST BANK (KENYA)LIMITED  </t>
  </si>
  <si>
    <t xml:space="preserve">UBL1C7CXCY~DEVGR17~254729340591~MPESAC2B_400222~JANE ONYANGO  </t>
  </si>
  <si>
    <t xml:space="preserve">UBM8N7E1MS~DevGrp6~254704531346~MPESAC2B_400222~NYABUTO LYDIAH  </t>
  </si>
  <si>
    <t xml:space="preserve">UBMAH7BY9L~DevGrp6~254727269815~MPESAC2B_400222~DENNICE OTIENO  </t>
  </si>
  <si>
    <t xml:space="preserve">UBMCB7E28Y~ tithe~254720026043~MPESAC2B_400222~ELEN KIMANI  </t>
  </si>
  <si>
    <t xml:space="preserve">UBMPM7F9I5~DEVGR1~254710967844~MPESAC2B_400222~CLIFFORD SIOCHA  </t>
  </si>
  <si>
    <t xml:space="preserve">UBMKW7GH6G~DevgRp6~254705014561~MPESAC2B_400222~NYABUTO FANISH  </t>
  </si>
  <si>
    <t xml:space="preserve">UBMQ87F2LJ~DevGrp6~254724262615~MPESAC2B_400222~EZRA MOGIRE  </t>
  </si>
  <si>
    <t xml:space="preserve">UBM307HDR9~devgr1~254717001584~MPESAC2B_400222~NELISHA MBUBA  </t>
  </si>
  <si>
    <t xml:space="preserve">UBM1X7HJ6O~DEVGRP6~254713930909~MPESAC2B_400222~CAREN MUKHONGO  </t>
  </si>
  <si>
    <t xml:space="preserve">UBMP17BC1V~DEVGR1~254729510904~MPESAC2B_400222~DUNCAN NYATEMU  </t>
  </si>
  <si>
    <t xml:space="preserve">UBM387SHBW~grp19~254721419284~MPESAC2B_400222~GRACE KANYI  </t>
  </si>
  <si>
    <t xml:space="preserve">UBM507A9SC~DevGrp6~254712767198~MPESAC2B_400222~PATRICK KASIMU  </t>
  </si>
  <si>
    <t xml:space="preserve">UBMO77E04B~DEVGR2~254714315168~MPESAC2B_400222~SHADRACK ODHIAMBO  </t>
  </si>
  <si>
    <t xml:space="preserve">UBM2D7JUHN~DEVGR1~254724595628~MPESAC2B_400222~RONNY CHERUIYOT  </t>
  </si>
  <si>
    <t xml:space="preserve">UBM0X7BNWS~devgrp17~254725768358~MPESAC2B_400222~ESTHER MUCHOKI  </t>
  </si>
  <si>
    <t xml:space="preserve">UBM0Y7DD09~DevGroup17~254726281936~MPESAC2B_400222~ROBIONSON MOCHONI  </t>
  </si>
  <si>
    <t xml:space="preserve">UBMKM7CR7T~DEVGR2~254714454473~MPESAC2B_400222~TIMOTHY OUKO OMARE  </t>
  </si>
  <si>
    <t xml:space="preserve">UBMG17FIG6~devgr2~254705070298~MPESAC2B_400222~MARGARET WAMAITHA  </t>
  </si>
  <si>
    <t xml:space="preserve">UBMM57GA0S~DEVGR2~254117604868~MPESAC2B_400222~ELIZABETH NYAKUNDI  </t>
  </si>
  <si>
    <t xml:space="preserve">UBMQJ7GJN3~grp6~254723310854~MPESAC2B_400222~GRACE OGOLA  </t>
  </si>
  <si>
    <t xml:space="preserve">UBMPQ7DTF8~Devgrp6~254708592682~MPESAC2B_400222~MAUREEN NYAMAMBA  </t>
  </si>
  <si>
    <t xml:space="preserve">UBMCW7ICCF~DevGrp6~254716804186~MPESAC2B_400222~ALAN OTIENO  </t>
  </si>
  <si>
    <t xml:space="preserve">UBMC27AU9K~DEVGR2~254720674671~MPESAC2B_400222~RUBY MOSE  </t>
  </si>
  <si>
    <t xml:space="preserve">UBMPM7H626~DevGR6~254710967844~MPESAC2B_400222~CLIFFORD SIOCHA  </t>
  </si>
  <si>
    <t xml:space="preserve">UBMP07BVZF~Devgr6~254723714872~MPESAC2B_400222~DUNCAN OUMA  </t>
  </si>
  <si>
    <t xml:space="preserve">UBM8N7GFUB~DevGrp6~254704531346~MPESAC2B_400222~NYABUTO LYDIAH  </t>
  </si>
  <si>
    <t xml:space="preserve">UBMPQ7EEDS~Devgrp6~254708592682~MPESAC2B_400222~MAUREEN NYAMAMBA  </t>
  </si>
  <si>
    <t xml:space="preserve">UBMKW7IHWI~Devgrp6~254705014561~MPESAC2B_400222~NYABUTO FANISH  </t>
  </si>
  <si>
    <t xml:space="preserve">UBM5D7GEGY~devgp6~254721431647~MPESAC2B_400222~LENCER OKWAH  </t>
  </si>
  <si>
    <t xml:space="preserve">UBM8N7GJAC~DevGrp6~254704531346~MPESAC2B_400222~NYABUTO LYDIAH  </t>
  </si>
  <si>
    <t xml:space="preserve">UBM8N7GJEN~DevGrp6~254704531346~MPESAC2B_400222~NYABUTO LYDIAH  </t>
  </si>
  <si>
    <t xml:space="preserve">UBNR27FZI7~DEVGR1~254724282270~MPESAC2B_400222~FREDRICK NYATEMU  </t>
  </si>
  <si>
    <t xml:space="preserve">UBNPM7IA50~DEVGR1~254710967844~MPESAC2B_400222~CLIFFORD SIOCHA  </t>
  </si>
  <si>
    <t xml:space="preserve">UBNQJ7HXGB~grp6~254723310854~MPESAC2B_400222~GRACE OGOLA  </t>
  </si>
  <si>
    <t xml:space="preserve">UBNQJ7I19W~grp6~254723310854~MPESAC2B_400222~GRACE OGOLA  </t>
  </si>
  <si>
    <t xml:space="preserve">UBNCW7JQHO~DevGrp6~254716804186~MPESAC2B_400222~ALAN OTIENO  </t>
  </si>
  <si>
    <t xml:space="preserve">UBNEH7H31R~Tithe~254799604985~MPESAC2B_400222~DAVIS MIRONGA  </t>
  </si>
  <si>
    <t xml:space="preserve">UBN6T7HRWT~devgroup23~254726636081~MPESAC2B_400222~COLVIN MOKAYA  </t>
  </si>
  <si>
    <t xml:space="preserve">UBNPQ7FE8L~Devgrp6~254708592682~MPESAC2B_400222~MAUREEN NYAMAMBA  </t>
  </si>
  <si>
    <t xml:space="preserve">UBNKW7JM27~Devgrp6~254705014561~MPESAC2B_400222~NYABUTO FANISH  </t>
  </si>
  <si>
    <t xml:space="preserve">UBNKR7MYRI~potluck5~254716794363~MPESAC2B_400222~GIFTMACVANE MOMANYI  </t>
  </si>
  <si>
    <t xml:space="preserve">UBNN87JKE7~devgrp23~254719586392~MPESAC2B_400222~VALERIA OSORO  </t>
  </si>
  <si>
    <t xml:space="preserve">UBNFM7ENDH~Devgp2~254705589015~MPESAC2B_400222~Kobi Edward  </t>
  </si>
  <si>
    <t xml:space="preserve">UBNKM7FAT3~DEVGR2~254714454473~MPESAC2B_400222~TIMOTHY OUKO OMARE  </t>
  </si>
  <si>
    <t xml:space="preserve">UBNQS7K6TJ~DEVGRP23~254724018066~MPESAC2B_400222~RAYMOND OTIENO  </t>
  </si>
  <si>
    <t xml:space="preserve">UBNPM7J4RD~DEVGR1~254710967844~MPESAC2B_400222~CLIFFORD SIOCHA  </t>
  </si>
  <si>
    <t xml:space="preserve">UBN0Y7GNUT~AdvRes~254726281936~MPESAC2B_400222~ROBIONSON MOCHONI  </t>
  </si>
  <si>
    <t xml:space="preserve">UBNM379WOY~devgrp6~254717641720~MPESAC2B_400222~AGNES NYAUMA  </t>
  </si>
  <si>
    <t xml:space="preserve">UBNQJ7J7AA~grp6~254723310854~MPESAC2B_400222~GRACE OGOLA  </t>
  </si>
  <si>
    <t xml:space="preserve">UBNNB7AMMC~Advres~254727766722~MPESAC2B_400222~SAMSON NYARERU  </t>
  </si>
  <si>
    <t xml:space="preserve">UBNQ87J6XT~DevGrp6~254724262615~MPESAC2B_400222~EZRA MOGIRE  </t>
  </si>
  <si>
    <t xml:space="preserve">UBN8N7IMHF~DevGrp6~254704531346~MPESAC2B_400222~NYABUTO LYDIAH  </t>
  </si>
  <si>
    <t xml:space="preserve">UBN5D7IJBD~devgp6~254721431647~MPESAC2B_400222~LENCER OKWAH  </t>
  </si>
  <si>
    <t xml:space="preserve">UBNGR7FK34~ dvpgrp1~254711768682~MPESAC2B_400222~ONDARA MARGRET  </t>
  </si>
  <si>
    <t xml:space="preserve">UBNM07NK15~DEVGRP20~254725445620~MPESAC2B_400222~JOB NYABUTO  </t>
  </si>
  <si>
    <t xml:space="preserve">UBNJV7DKF4~Amb T-shirt~254740672468~MPESAC2B_400222~SHEILA KERIMU  </t>
  </si>
  <si>
    <t xml:space="preserve">UBNMZ7K3BA~DEVGR18~254726794291~MPESAC2B_400222~PENINAH KERUBO  </t>
  </si>
  <si>
    <t xml:space="preserve">UBNKH7IMXL~DEVGR20~254716098478~MPESAC2B_400222~DAMARIS NYAMBANE  </t>
  </si>
  <si>
    <t xml:space="preserve">UBNAH7GY29~ambsT-shirt~254707965257~MPESAC2B_400222~JENIFFER JAMES  </t>
  </si>
  <si>
    <t xml:space="preserve">UBNC57JGN8~AMBTSHIRT~254792658839~MPESAC2B_400222~MERAB WANDOLLAH  </t>
  </si>
  <si>
    <t xml:space="preserve">UBNK37HAJY~Advreg~254723234824~MPESAC2B_400222~EVANCE OJWANG  </t>
  </si>
  <si>
    <t xml:space="preserve">UBNQJ7KLDH~~254723310854~MPESAC2B_400222~GRACE OGOLA  </t>
  </si>
  <si>
    <t xml:space="preserve">UBNA97I0H8~DevGrp7~254704565994~MPESAC2B_400222~JOHN JOSHUA  </t>
  </si>
  <si>
    <t xml:space="preserve">UBNPQ7HN15~Devgrp6~254708592682~MPESAC2B_400222~MAUREEN NYAMAMBA  </t>
  </si>
  <si>
    <t xml:space="preserve">UBNCW7LY4M~DevGrp6~254716804186~MPESAC2B_400222~ALAN OTIENO  </t>
  </si>
  <si>
    <t xml:space="preserve">UBNPM7KJLN~Devgrp23~254704355687~MPESAC2B_400222~NAOMI NJUGUNA  </t>
  </si>
  <si>
    <t xml:space="preserve">UBN5D7JGOQ~devgp6~254721431647~MPESAC2B_400222~LENCER OKWAH  </t>
  </si>
  <si>
    <t xml:space="preserve">UBNKW7LG23~Devgrp6~254705014561~MPESAC2B_400222~NYABUTO FANISH  </t>
  </si>
  <si>
    <t xml:space="preserve">UBNQV7GFTU~AdvRes~254729501712~MPESAC2B_400222~VIOLET JUMA  </t>
  </si>
  <si>
    <t xml:space="preserve">UBN767BEUL~DEVGR2~254711549493~MPESAC2B_400222~BETT KIPKIRUI  </t>
  </si>
  <si>
    <t xml:space="preserve">UBN787L1VH~DevGp23~254724986639~MPESAC2B_400222~GLADYS OTIENO  </t>
  </si>
  <si>
    <t xml:space="preserve">UBNPQ7HQR5~Devgrp6~254708592682~MPESAC2B_400222~MAUREEN NYAMAMBA  </t>
  </si>
  <si>
    <t xml:space="preserve">UBNCW7M9P4~DevGrp6~254716804186~MPESAC2B_400222~ALAN OTIENO  </t>
  </si>
  <si>
    <t xml:space="preserve">UBNQ87KIN9~DevGrp6~254724262615~MPESAC2B_400222~EZRA MOGIRE  </t>
  </si>
  <si>
    <t xml:space="preserve">UBNCW7ME4D~DevGrp6~254716804186~MPESAC2B_400222~ALAN OTIENO  </t>
  </si>
  <si>
    <t xml:space="preserve">UBN5D7JPUI~ devgp6~254721431647~MPESAC2B_400222~LENCER OKWAH  </t>
  </si>
  <si>
    <t xml:space="preserve">UBNQ87KLRM~DevGrp6~254724262615~MPESAC2B_400222~EZRA MOGIRE  </t>
  </si>
  <si>
    <t xml:space="preserve">UBNNJ7K12Y~DevGrp6~254715862095~MPESAC2B_400222~OBIRI DIANA  </t>
  </si>
  <si>
    <t xml:space="preserve">UBNKW7LV0N~Devgrp6~254705014561~MPESAC2B_400222~NYABUTO FANISH  </t>
  </si>
  <si>
    <t xml:space="preserve">UBO0Y7II5A~Tithes and Of~254726281936~MPESAC2B_400222~ROBIONSON MOCHONI  </t>
  </si>
  <si>
    <t xml:space="preserve">UBOR478FB5~devgrp6~254715407724~MPESAC2B_400222~EVERLINE ARIKA  </t>
  </si>
  <si>
    <t xml:space="preserve">UBOPM7LF6H~DEVGR1~254710967844~MPESAC2B_400222~CLIFFORD SIOCHA  </t>
  </si>
  <si>
    <t xml:space="preserve">UBOQS7MQZJ~DEVGRP23~254724018066~MPESAC2B_400222~RAYMOND OTIENO  </t>
  </si>
  <si>
    <t xml:space="preserve">UBOQJ7LCOM~grp6~254723310854~MPESAC2B_400222~GRACE OGOLA  </t>
  </si>
  <si>
    <t xml:space="preserve">UBOAP7MJGC~Amb Tshirt~254725301969~MPESAC2B_400222~JEMIMA NYOLOO  </t>
  </si>
  <si>
    <t xml:space="preserve">UBOPQ7IM1V~Devgrp6~254708592682~MPESAC2B_400222~MAUREEN NYAMAMBA  </t>
  </si>
  <si>
    <t xml:space="preserve">UBOB67NMFX~DEVGRP12~254704758644~MPESAC2B_400222~DAISY OMOLLO  </t>
  </si>
  <si>
    <t xml:space="preserve">UBOPM7LWTU~Devgrp23~254704355687~MPESAC2B_400222~NAOMI NJUGUNA  </t>
  </si>
  <si>
    <t xml:space="preserve">UBO6T7L7OT~devgroup23~254726636081~MPESAC2B_400222~COLVIN MOKAYA  </t>
  </si>
  <si>
    <t xml:space="preserve">UBOCW7NUEU~DevGrp6~254716804186~MPESAC2B_400222~ALAN OTIENO  </t>
  </si>
  <si>
    <t xml:space="preserve">UBOGR7IDSQ~ dvpgrp1~254711768682~MPESAC2B_400222~ONDARA MARGRET  </t>
  </si>
  <si>
    <t xml:space="preserve">UBO437RGAM~DEVGRP12~254711165935~MPESAC2B_400222~EDWIN KENYANSA  </t>
  </si>
  <si>
    <t xml:space="preserve">UBOBX7QJZ2~dvpgrp1~254707068105~MPESAC2B_400222~BRIAN OMUNDI  </t>
  </si>
  <si>
    <t xml:space="preserve">UBOKW7NO9A~Devgrp6~254705014561~MPESAC2B_400222~NYABUTO FANISH  </t>
  </si>
  <si>
    <t xml:space="preserve">UBOKR7RDDT~DEVGR12~254715319635~MPESAC2B_400222~ESTHER NJOROGE  </t>
  </si>
  <si>
    <t xml:space="preserve">UBOQ87MMRL~DevGrp6~254724262615~MPESAC2B_400222~EZRA MOGIRE  </t>
  </si>
  <si>
    <t xml:space="preserve">UBONT7NUPA~DEVGRP12~254792034984~MPESAC2B_400222~LINET MAGETO  </t>
  </si>
  <si>
    <t xml:space="preserve">UBOEJ7KN2I~dvgrp10~254707733198~MPESAC2B_400222~ROBINAH MANUGUTI  </t>
  </si>
  <si>
    <t xml:space="preserve">UBO947KT1J~DEVGR12~254721390324~MPESAC2B_400222~FLORENCE ACHOKI  </t>
  </si>
  <si>
    <t xml:space="preserve">UBOC47TFZP~dev grp12~254710299911~MPESAC2B_400222~PHILUS MOGERE  </t>
  </si>
  <si>
    <t xml:space="preserve">UBOI37HJ60~DEVGR1~254714897103~MPESAC2B_400222~JAEL ONGERI  </t>
  </si>
  <si>
    <t xml:space="preserve">UBOR47AXFQ~devgrp6~254715407724~MPESAC2B_400222~EVERLINE ARIKA  </t>
  </si>
  <si>
    <t xml:space="preserve">UBPNJ7NVCV~devGrp6~254715862095~MPESAC2B_400222~OBIRI DIANA  </t>
  </si>
  <si>
    <t xml:space="preserve">UBPNJ7NR1C~devgrp6~254715862095~MPESAC2B_400222~OBIRI DIANA  </t>
  </si>
  <si>
    <t xml:space="preserve">UBPQJ7OIKS~grp6~254723310854~MPESAC2B_400222~GRACE OGOLA  </t>
  </si>
  <si>
    <t xml:space="preserve">UBPQS7PX6W~DEVGRP23~254724018066~MPESAC2B_400222~RAYMOND OTIENO  </t>
  </si>
  <si>
    <t xml:space="preserve">UBPOP7KAUU~ DEVGR7~254726561839~MPESAC2B_400222~CLEOPAS OMETE  </t>
  </si>
  <si>
    <t xml:space="preserve">UBPPM7P3T6~Devgrp23~254704355687~MPESAC2B_400222~NAOMI NJUGUNA  </t>
  </si>
  <si>
    <t xml:space="preserve">UBPC47UTDO~dev grp 12~254710299911~MPESAC2B_400222~PHILUS MOGERE  </t>
  </si>
  <si>
    <t xml:space="preserve">UBPME7N1JY~DEVGRP2~254728249438~MPESAC2B_400222~DERRICK MLAMBA  </t>
  </si>
  <si>
    <t xml:space="preserve">UBPKM7LBXS~DEVGR2~254714454473~MPESAC2B_400222~TIMOTHY OUKO OMARE  </t>
  </si>
  <si>
    <t xml:space="preserve">UBPIX7NRRF~DEVGRP12~254701796827~MPESAC2B_400222~MAUREEN NGOCHI  </t>
  </si>
  <si>
    <t xml:space="preserve">UBPPG7GRZ2~DEVGR7~254742420983~MPESAC2B_400222~samuel ooko  </t>
  </si>
  <si>
    <t xml:space="preserve">UBPB67QZJV~DEVGRP12~254704758644~MPESAC2B_400222~DAISY OMOLLO  </t>
  </si>
  <si>
    <t xml:space="preserve">UBPPM7P7DO~DEVGR1~254710967844~MPESAC2B_400222~CLIFFORD SIOCHA  </t>
  </si>
  <si>
    <t xml:space="preserve">UBPAR7L106~DEVGR1~254718113284~MPESAC2B_400222~Jane Ogola  </t>
  </si>
  <si>
    <t xml:space="preserve">UBPAR7L11F~DEVGR1~254718113284~MPESAC2B_400222~Jane Ogola  </t>
  </si>
  <si>
    <t xml:space="preserve">UBPOP7KMUS~ DEVGR7~254726561839~MPESAC2B_400222~CLEOPAS OMETE  </t>
  </si>
  <si>
    <t xml:space="preserve">UBPGU7UUGD~DevGrp2~254711548871~MPESAC2B_400222~JANE NYAMONGO  </t>
  </si>
  <si>
    <t xml:space="preserve">UBPKS7IO1U~Devgrp12~254722614119~MPESAC2B_400222~ANNE CHADAMBA  </t>
  </si>
  <si>
    <t xml:space="preserve">UBPN17O5N1~devgr2~254704208204~MPESAC2B_400222~DAVIES JAMES  </t>
  </si>
  <si>
    <t xml:space="preserve">UBP437TSYZ~DEVGRP12~254711165935~MPESAC2B_400222~EDWIN KENYANSA  </t>
  </si>
  <si>
    <t xml:space="preserve">UBP607ST05~ DEVGRP34~254722872904~MPESAC2B_400222~JOYCE NDEGE  </t>
  </si>
  <si>
    <t xml:space="preserve">UBPKW7QAFD~devgrp6~254705014561~MPESAC2B_400222~NYABUTO FANISH  </t>
  </si>
  <si>
    <t xml:space="preserve">UBPPQ7MP7O~Devgrp6~254708592682~MPESAC2B_400222~MAUREEN NYAMAMBA  </t>
  </si>
  <si>
    <t xml:space="preserve">UBPKW7QIW1~AdvReg~254705014561~MPESAC2B_400222~NYABUTO FANISH  </t>
  </si>
  <si>
    <t xml:space="preserve">UBPL57O8UB~advreg~254706898391~MPESAC2B_400222~Nyabuto Dorothy  </t>
  </si>
  <si>
    <t xml:space="preserve">UBPN17OO5F~Devgrp12~254721471575~MPESAC2B_400222~ELYNE KEDODE  </t>
  </si>
  <si>
    <t xml:space="preserve">UBP7I7K7U9~devgrp12~254722408389~MPESAC2B_400222~FREDRICK MIYANDAZI  </t>
  </si>
  <si>
    <t xml:space="preserve">UBPKW7R5LD~Devgrp6~254705014561~MPESAC2B_400222~NYABUTO FANISH  </t>
  </si>
  <si>
    <t xml:space="preserve">UBPNJ7PE3O~devgrp6~254715862095~MPESAC2B_400222~OBIRI DIANA  </t>
  </si>
  <si>
    <t xml:space="preserve">UBP3Q86VN5~DEV28~254714210919~MPESAC2B_400222~OCHIENG LEONARD  </t>
  </si>
  <si>
    <t xml:space="preserve">UBPRH7OPRB~AyMgrp4~254795359277~MPESAC2B_400222~Elizabeth Shikuku  </t>
  </si>
  <si>
    <t xml:space="preserve">UBPR27ONB6~DEVGR1~254724282270~MPESAC2B_400222~FREDRICK NYATEMU  </t>
  </si>
  <si>
    <t xml:space="preserve">UBPCW7RYOX~DevGrp6~254716804186~MPESAC2B_400222~ALAN OTIENO  </t>
  </si>
  <si>
    <t xml:space="preserve">UBPR27OJ74~DEVGR1~254724282270~MPESAC2B_400222~FREDRICK NYATEMU  </t>
  </si>
  <si>
    <t xml:space="preserve">UBPK17NXPH~DEVGR2~254700869775~MPESAC2B_400222~LEAH ONGERI  </t>
  </si>
  <si>
    <t xml:space="preserve">UBP4S7OWQT~devgr2~254725568640~MPESAC2B_400222~BERNARD WARO  </t>
  </si>
  <si>
    <t xml:space="preserve">UBPNT7RRGL~DEVGRP12~254792034984~MPESAC2B_400222~LINET MAGETO  </t>
  </si>
  <si>
    <t xml:space="preserve">UBPKR7VNVH~Dev gr12~254715319635~MPESAC2B_400222~ESTHER NJOROGE  </t>
  </si>
  <si>
    <t xml:space="preserve">UBPDC7QT6R~Tithe~254796398604~MPESAC2B_400222~DONA ODERO  </t>
  </si>
  <si>
    <t xml:space="preserve">UBPL17VH6R~DEVGRP2~254792119868~MPESAC2B_400222~SILAS MANYASA  </t>
  </si>
  <si>
    <t xml:space="preserve">UBP947OSPF~DEVGR12~254721390324~MPESAC2B_400222~FLORENCE ACHOKI  </t>
  </si>
  <si>
    <t xml:space="preserve">UBPCW7T2VF~DevGrp6~254716804186~MPESAC2B_400222~ALAN OTIENO  </t>
  </si>
  <si>
    <t xml:space="preserve">UBPCW7T2W9~DevGrp2~254716804186~MPESAC2B_400222~ALAN OTIENO  </t>
  </si>
  <si>
    <t xml:space="preserve">UBPG17QNS8~devgr2~254705070298~MPESAC2B_400222~MARGARET WAMAITHA  </t>
  </si>
  <si>
    <t xml:space="preserve">UBP5D7QEMH~devgp6~254721431647~MPESAC2B_400222~LENCER OKWAH  </t>
  </si>
  <si>
    <t xml:space="preserve">UBQFA7UYZB~offering~254700656073~MPESAC2B_400222~ANGELA KYENDE  </t>
  </si>
  <si>
    <t xml:space="preserve">UBQK47IPIG~dev37~254722540746~MPESAC2B_400222~GODFREY ABAKALWA  </t>
  </si>
  <si>
    <t xml:space="preserve">UBQ1E7LOSC~DEV37~254718913887~MPESAC2B_400222~CATHERINE MWANGI  </t>
  </si>
  <si>
    <t xml:space="preserve">UBQIX7QYSH~DEVGR12~254701796827~MPESAC2B_400222~MAUREEN NGOCHI  </t>
  </si>
  <si>
    <t xml:space="preserve">UBQDY7PZLV~DEV41~254722876979~MPESAC2B_400222~JOB NYAMEINO  </t>
  </si>
  <si>
    <t xml:space="preserve">UBQ9V7JLNI~DevGp5~254726861853~MPESAC2B_400222~NANJALA JUMA  </t>
  </si>
  <si>
    <t xml:space="preserve">UBQ6K7K5SJ~tithe~254724244925~MPESAC2B_400222~FELIX ONYANGO  </t>
  </si>
  <si>
    <t xml:space="preserve">UBQDY7QDRO~DEV37~254722876979~MPESAC2B_400222~JOB NYAMEINO  </t>
  </si>
  <si>
    <t xml:space="preserve">UBQ7T7QRVO~Dev grp5~254723492692~MPESAC2B_400222~SAMUEL ABAYA  </t>
  </si>
  <si>
    <t xml:space="preserve">UBQRM7GJ2I~DEVGR23~254791521992~MPESAC2B_400222~LEVIN NYANG'WARA  </t>
  </si>
  <si>
    <t xml:space="preserve">UBQEN7N3SN~DEV37~254708566010~MPESAC2B_400222~BRIAN OYUGI  </t>
  </si>
  <si>
    <t xml:space="preserve">UBQQS7U1XO~DEVGRP23~254724018066~MPESAC2B_400222~RAYMOND OTIENO  </t>
  </si>
  <si>
    <t xml:space="preserve">UBQJP7MW2J~Dev37~254722677011~MPESAC2B_400222~PHILEMON GOIN  </t>
  </si>
  <si>
    <t xml:space="preserve">UBQ3H7ZI5A~DEV37~254797969971~MPESAC2B_400222~Elvis Nakuoh  </t>
  </si>
  <si>
    <t xml:space="preserve">UBQEH7RKLJ~Tithe~254799604985~MPESAC2B_400222~DAVIS MIRONGA  </t>
  </si>
  <si>
    <t xml:space="preserve">UBQJ87SIQK~Dev37~254707198727~MPESAC2B_400222~GEORGE MUNYI  </t>
  </si>
  <si>
    <t xml:space="preserve">UBQ6Y7PLSO~Tithe~254794079496~MPESAC2B_400222~sydney ndlovu  </t>
  </si>
  <si>
    <t xml:space="preserve">UBQ6Y7PRZ8~Offering~254794079496~MPESAC2B_400222~sydney ndlovu  </t>
  </si>
  <si>
    <t xml:space="preserve">UBQMI7MKCS~AMM~254726311205~MPESAC2B_400222~VINCENT ARANI  </t>
  </si>
  <si>
    <t xml:space="preserve">UBQNT7U6NW~DEVGRP12~254792034984~MPESAC2B_400222~LINET MAGETO  </t>
  </si>
  <si>
    <t xml:space="preserve">UBQKW7VDFS~Devgrp6~254705014561~MPESAC2B_400222~NYABUTO FANISH  </t>
  </si>
  <si>
    <t xml:space="preserve">UBQ8N7TELG~DevGrp6~254704531346~MPESAC2B_400222~NYABUTO LYDIAH  </t>
  </si>
  <si>
    <t xml:space="preserve">UBQDI7V5RJ~ DEV GRP 13~254722756719~MPESAC2B_400222~CATHERINE MOSERO OMWE NO </t>
  </si>
  <si>
    <t xml:space="preserve">UBQC480B6N~devgrp12~254710299911~MPESAC2B_400222~PHILUS MOGERE  </t>
  </si>
  <si>
    <t xml:space="preserve">UBQ6J7SW81~AmbT-shirt~254116076288~MPESAC2B_400222~HILLARY ONDIMU  </t>
  </si>
  <si>
    <t xml:space="preserve">UBQCW7VWVM~devgrp6~254716804186~MPESAC2B_400222~ALAN OTIENO  </t>
  </si>
  <si>
    <t xml:space="preserve">UBQQ87U5E7~DevGrp6~254724262615~MPESAC2B_400222~EZRA MOGIRE  </t>
  </si>
  <si>
    <t xml:space="preserve">UBQEA7YSK1~DEVGRP3*~254726447320~MPESAC2B_400222~DUNCAN NJORA  </t>
  </si>
  <si>
    <t xml:space="preserve">UBQLY7RXIJ~AMBISHIRT~254729796040~MPESAC2B_400222~Edwin Mwangi  </t>
  </si>
  <si>
    <t xml:space="preserve">UBQQJ7ULM7~grp6~254723310854~MPESAC2B_400222~GRACE OGOLA  </t>
  </si>
  <si>
    <t xml:space="preserve">UBQB67WNEW~DEVGRP12~254704758644~MPESAC2B_400222~DAISY OMOLLO  </t>
  </si>
  <si>
    <t xml:space="preserve">UBQNJ7TWR9~devgrp6~254715862095~MPESAC2B_400222~OBIRI DIANA  </t>
  </si>
  <si>
    <t xml:space="preserve">UBQ8Z7RS3J~tithe~254768282383~MPESAC2B_400222~JULIET BANGE  </t>
  </si>
  <si>
    <t xml:space="preserve">UBRNB7M81N~Tithe~254727766722~MPESAC2B_400222~SAMSON NYARERU  </t>
  </si>
  <si>
    <t xml:space="preserve">UBRKO80HNM~ devgrp13~254726771544~MPESAC2B_400222~MILKA MAGARA  </t>
  </si>
  <si>
    <t xml:space="preserve">UBRMK7UD85~devgrp2~254725073620~MPESAC2B_400222~datches nyongesa  </t>
  </si>
  <si>
    <t xml:space="preserve">UBRKM7RN6C~DEVGR2~254714454473~MPESAC2B_400222~TIMOTHY OUKO OMARE  </t>
  </si>
  <si>
    <t xml:space="preserve">UBR8Z7SNDK~devgrp12~254714709269~MPESAC2B_400222~MELVINE MWAMBA  </t>
  </si>
  <si>
    <t xml:space="preserve">UBR9T7TY53~Dev28~254723105703~MPESAC2B_400222~GEOFFREY OBUON  </t>
  </si>
  <si>
    <t xml:space="preserve">UBRKM7SD15~DEVGR2~254714454473~MPESAC2B_400222~TIMOTHY OUKO OMARE  </t>
  </si>
  <si>
    <t xml:space="preserve">UBRN17V7XJ~dvgr2~254704208204~MPESAC2B_400222~DAVIES JAMES  </t>
  </si>
  <si>
    <t xml:space="preserve">UBRM57WVRL~devgr2~254117604868~MPESAC2B_400222~ELIZABETH NYAKUNDI  </t>
  </si>
  <si>
    <t xml:space="preserve">UBRGU8334A~DevGrp2~254711548871~MPESAC2B_400222~JANE NYAMONGO  </t>
  </si>
  <si>
    <t xml:space="preserve">UBRMT7W6QF~devgr2~254115707458~MPESAC2B_400222~DUNCAN OGENO  </t>
  </si>
  <si>
    <t xml:space="preserve">UBR6X7Z49Z~DEV~254799684498~MPESAC2B_400222~stosh odhiambo  </t>
  </si>
  <si>
    <t xml:space="preserve">UBROD80JXD~AMBTSHIRT~254794098032~MPESAC2B_400222~haron momanyi  </t>
  </si>
  <si>
    <t xml:space="preserve">UBRPJ7UAO7~OFFERING~254745207622~MPESAC2B_400222~MARK NDEGWA  </t>
  </si>
  <si>
    <t xml:space="preserve">UBS6N7UCYE~DEVGrp8~254746760183~MPESAC2B_400222~SARAH AWITI  </t>
  </si>
  <si>
    <t xml:space="preserve">UBSHR827UV~DevGrp6~254714014952~MPESAC2B_400222~PAUL OYATH  </t>
  </si>
  <si>
    <t xml:space="preserve">UBS7R80IJT~tithe~254799957092~MPESAC2B_400222~Purity John  </t>
  </si>
  <si>
    <t>UBL7R7EMWN</t>
  </si>
  <si>
    <t>UBLMV7EC8J</t>
  </si>
  <si>
    <t>UBL0Y7AIKY</t>
  </si>
  <si>
    <t>UBL0X79524</t>
  </si>
  <si>
    <t>UBL4A7RPZ8</t>
  </si>
  <si>
    <t>UBL077327Y</t>
  </si>
  <si>
    <t>UBLQM7FPOL</t>
  </si>
  <si>
    <t>UBL7D79V5N</t>
  </si>
  <si>
    <t>UBLHL79X5K</t>
  </si>
  <si>
    <t>UBLKK76WG9</t>
  </si>
  <si>
    <t>UBLRY7F5QK</t>
  </si>
  <si>
    <t>UBL1C7CXCY</t>
  </si>
  <si>
    <t>UBM8N7E1MS</t>
  </si>
  <si>
    <t>UBMAH7BY9L</t>
  </si>
  <si>
    <t>UBMCB7E28Y</t>
  </si>
  <si>
    <t>UBMPM7F9I5</t>
  </si>
  <si>
    <t>UBMKW7GH6G</t>
  </si>
  <si>
    <t>UBMQ87F2LJ</t>
  </si>
  <si>
    <t>UBM307HDR9</t>
  </si>
  <si>
    <t>UBM1X7HJ6O</t>
  </si>
  <si>
    <t>UBMP17BC1V</t>
  </si>
  <si>
    <t>UBM387SHBW</t>
  </si>
  <si>
    <t>UBM507A9SC</t>
  </si>
  <si>
    <t>UBMO77E04B</t>
  </si>
  <si>
    <t>UBM2D7JUHN</t>
  </si>
  <si>
    <t>UBM0X7BNWS</t>
  </si>
  <si>
    <t>UBM0Y7DD09</t>
  </si>
  <si>
    <t>UBMKM7CR7T</t>
  </si>
  <si>
    <t>UBMG17FIG6</t>
  </si>
  <si>
    <t>UBMM57GA0S</t>
  </si>
  <si>
    <t>UBMQJ7GJN3</t>
  </si>
  <si>
    <t>UBMPQ7DTF8</t>
  </si>
  <si>
    <t>UBMCW7ICCF</t>
  </si>
  <si>
    <t>UBMC27AU9K</t>
  </si>
  <si>
    <t>UBMPM7H626</t>
  </si>
  <si>
    <t>UBMP07BVZF</t>
  </si>
  <si>
    <t>UBM8N7GFUB</t>
  </si>
  <si>
    <t>UBMPQ7EEDS</t>
  </si>
  <si>
    <t>UBMKW7IHWI</t>
  </si>
  <si>
    <t>UBM5D7GEGY</t>
  </si>
  <si>
    <t>UBM8N7GJAC</t>
  </si>
  <si>
    <t>UBM8N7GJEN</t>
  </si>
  <si>
    <t>UBNR27FZI7</t>
  </si>
  <si>
    <t>UBNPM7IA50</t>
  </si>
  <si>
    <t>UBNQJ7HXGB</t>
  </si>
  <si>
    <t>UBNQJ7I19W</t>
  </si>
  <si>
    <t>UBNCW7JQHO</t>
  </si>
  <si>
    <t>UBNEH7H31R</t>
  </si>
  <si>
    <t>UBN6T7HRWT</t>
  </si>
  <si>
    <t>UBNPQ7FE8L</t>
  </si>
  <si>
    <t>UBNKW7JM27</t>
  </si>
  <si>
    <t>UBNKR7MYRI</t>
  </si>
  <si>
    <t>UBNN87JKE7</t>
  </si>
  <si>
    <t>UBNFM7ENDH</t>
  </si>
  <si>
    <t>UBNKM7FAT3</t>
  </si>
  <si>
    <t>UBNQS7K6TJ</t>
  </si>
  <si>
    <t>UBNPM7J4RD</t>
  </si>
  <si>
    <t>UBN0Y7GNUT</t>
  </si>
  <si>
    <t>UBNM379WOY</t>
  </si>
  <si>
    <t>UBNQJ7J7AA</t>
  </si>
  <si>
    <t>UBNNB7AMMC</t>
  </si>
  <si>
    <t>UBNQ87J6XT</t>
  </si>
  <si>
    <t>UBN8N7IMHF</t>
  </si>
  <si>
    <t>UBN5D7IJBD</t>
  </si>
  <si>
    <t>UBNGR7FK34</t>
  </si>
  <si>
    <t>UBNM07NK15</t>
  </si>
  <si>
    <t>UBNJV7DKF4</t>
  </si>
  <si>
    <t>UBNMZ7K3BA</t>
  </si>
  <si>
    <t>UBNKH7IMXL</t>
  </si>
  <si>
    <t>UBNAH7GY29</t>
  </si>
  <si>
    <t>UBNC57JGN8</t>
  </si>
  <si>
    <t>UBNK37HAJY</t>
  </si>
  <si>
    <t>UBNQJ7KLDH</t>
  </si>
  <si>
    <t>UBNA97I0H8</t>
  </si>
  <si>
    <t>UBNPQ7HN15</t>
  </si>
  <si>
    <t>UBNCW7LY4M</t>
  </si>
  <si>
    <t>UBNPM7KJLN</t>
  </si>
  <si>
    <t>UBN5D7JGOQ</t>
  </si>
  <si>
    <t>UBNKW7LG23</t>
  </si>
  <si>
    <t>UBNQV7GFTU</t>
  </si>
  <si>
    <t>UBN767BEUL</t>
  </si>
  <si>
    <t>UBN787L1VH</t>
  </si>
  <si>
    <t>UBNPQ7HQR5</t>
  </si>
  <si>
    <t>UBNCW7M9P4</t>
  </si>
  <si>
    <t>UBNQ87KIN9</t>
  </si>
  <si>
    <t>UBNCW7ME4D</t>
  </si>
  <si>
    <t>UBN5D7JPUI</t>
  </si>
  <si>
    <t>UBNQ87KLRM</t>
  </si>
  <si>
    <t>UBNNJ7K12Y</t>
  </si>
  <si>
    <t>UBNKW7LV0N</t>
  </si>
  <si>
    <t>UBO0Y7II5A</t>
  </si>
  <si>
    <t>UBOR478FB5</t>
  </si>
  <si>
    <t>UBOPM7LF6H</t>
  </si>
  <si>
    <t>UBOQS7MQZJ</t>
  </si>
  <si>
    <t>UBOQJ7LCOM</t>
  </si>
  <si>
    <t>UBOAP7MJGC</t>
  </si>
  <si>
    <t>UBOPQ7IM1V</t>
  </si>
  <si>
    <t>UBOB67NMFX</t>
  </si>
  <si>
    <t>UBOPM7LWTU</t>
  </si>
  <si>
    <t>UBO6T7L7OT</t>
  </si>
  <si>
    <t>UBOCW7NUEU</t>
  </si>
  <si>
    <t>UBOGR7IDSQ</t>
  </si>
  <si>
    <t>UBO437RGAM</t>
  </si>
  <si>
    <t>UBOBX7QJZ2</t>
  </si>
  <si>
    <t>UBOKW7NO9A</t>
  </si>
  <si>
    <t>UBOKR7RDDT</t>
  </si>
  <si>
    <t>UBOQ87MMRL</t>
  </si>
  <si>
    <t>UBONT7NUPA</t>
  </si>
  <si>
    <t>UBOEJ7KN2I</t>
  </si>
  <si>
    <t>UBO947KT1J</t>
  </si>
  <si>
    <t>UBOC47TFZP</t>
  </si>
  <si>
    <t>UBOI37HJ60</t>
  </si>
  <si>
    <t>UBOR47AXFQ</t>
  </si>
  <si>
    <t>UBPNJ7NVCV</t>
  </si>
  <si>
    <t>UBPNJ7NR1C</t>
  </si>
  <si>
    <t>UBPQJ7OIKS</t>
  </si>
  <si>
    <t>UBPQS7PX6W</t>
  </si>
  <si>
    <t>UBPOP7KAUU</t>
  </si>
  <si>
    <t>UBPPM7P3T6</t>
  </si>
  <si>
    <t>UBPC47UTDO</t>
  </si>
  <si>
    <t>UBPME7N1JY</t>
  </si>
  <si>
    <t>UBPKM7LBXS</t>
  </si>
  <si>
    <t>UBPIX7NRRF</t>
  </si>
  <si>
    <t>UBPPG7GRZ2</t>
  </si>
  <si>
    <t>UBPB67QZJV</t>
  </si>
  <si>
    <t>UBPPM7P7DO</t>
  </si>
  <si>
    <t>UBPAR7L106</t>
  </si>
  <si>
    <t>UBPAR7L11F</t>
  </si>
  <si>
    <t>UBPOP7KMUS</t>
  </si>
  <si>
    <t>UBPGU7UUGD</t>
  </si>
  <si>
    <t>UBPKS7IO1U</t>
  </si>
  <si>
    <t>UBPN17O5N1</t>
  </si>
  <si>
    <t>UBP437TSYZ</t>
  </si>
  <si>
    <t>UBP607ST05</t>
  </si>
  <si>
    <t>UBPKW7QAFD</t>
  </si>
  <si>
    <t>UBPPQ7MP7O</t>
  </si>
  <si>
    <t>UBPKW7QIW1</t>
  </si>
  <si>
    <t>UBPL57O8UB</t>
  </si>
  <si>
    <t>UBPN17OO5F</t>
  </si>
  <si>
    <t>UBP7I7K7U9</t>
  </si>
  <si>
    <t>UBPKW7R5LD</t>
  </si>
  <si>
    <t>UBPNJ7PE3O</t>
  </si>
  <si>
    <t>UBP3Q86VN5</t>
  </si>
  <si>
    <t>UBPRH7OPRB</t>
  </si>
  <si>
    <t>UBPR27ONB6</t>
  </si>
  <si>
    <t>UBPCW7RYOX</t>
  </si>
  <si>
    <t>UBPR27OJ74</t>
  </si>
  <si>
    <t>UBPK17NXPH</t>
  </si>
  <si>
    <t>UBP4S7OWQT</t>
  </si>
  <si>
    <t>UBPNT7RRGL</t>
  </si>
  <si>
    <t>UBPKR7VNVH</t>
  </si>
  <si>
    <t>UBPDC7QT6R</t>
  </si>
  <si>
    <t>UBPL17VH6R</t>
  </si>
  <si>
    <t>UBP947OSPF</t>
  </si>
  <si>
    <t>UBPCW7T2VF</t>
  </si>
  <si>
    <t>UBPCW7T2W9</t>
  </si>
  <si>
    <t>UBPG17QNS8</t>
  </si>
  <si>
    <t>UBP5D7QEMH</t>
  </si>
  <si>
    <t>UBQFA7UYZB</t>
  </si>
  <si>
    <t>UBQK47IPIG</t>
  </si>
  <si>
    <t>UBQ1E7LOSC</t>
  </si>
  <si>
    <t>UBQIX7QYSH</t>
  </si>
  <si>
    <t>UBQDY7PZLV</t>
  </si>
  <si>
    <t>UBQ9V7JLNI</t>
  </si>
  <si>
    <t>UBQ6K7K5SJ</t>
  </si>
  <si>
    <t>UBQDY7QDRO</t>
  </si>
  <si>
    <t>UBQ7T7QRVO</t>
  </si>
  <si>
    <t>UBQRM7GJ2I</t>
  </si>
  <si>
    <t>UBQEN7N3SN</t>
  </si>
  <si>
    <t>UBQQS7U1XO</t>
  </si>
  <si>
    <t>UBQJP7MW2J</t>
  </si>
  <si>
    <t>UBQ3H7ZI5A</t>
  </si>
  <si>
    <t>UBQEH7RKLJ</t>
  </si>
  <si>
    <t>UBQJ87SIQK</t>
  </si>
  <si>
    <t>UBQ6Y7PLSO</t>
  </si>
  <si>
    <t>UBQ6Y7PRZ8</t>
  </si>
  <si>
    <t>UBQMI7MKCS</t>
  </si>
  <si>
    <t>UBQNT7U6NW</t>
  </si>
  <si>
    <t>UBQKW7VDFS</t>
  </si>
  <si>
    <t>UBQ8N7TELG</t>
  </si>
  <si>
    <t>UBQDI7V5RJ</t>
  </si>
  <si>
    <t>UBQC480B6N</t>
  </si>
  <si>
    <t>UBQ6J7SW81</t>
  </si>
  <si>
    <t>UBQCW7VWVM</t>
  </si>
  <si>
    <t>UBQQ87U5E7</t>
  </si>
  <si>
    <t>UBQEA7YSK1</t>
  </si>
  <si>
    <t>UBQLY7RXIJ</t>
  </si>
  <si>
    <t>UBQQJ7ULM7</t>
  </si>
  <si>
    <t>UBQB67WNEW</t>
  </si>
  <si>
    <t>UBQNJ7TWR9</t>
  </si>
  <si>
    <t>UBQ8Z7RS3J</t>
  </si>
  <si>
    <t>UBRNB7M81N</t>
  </si>
  <si>
    <t>UBRKO80HNM</t>
  </si>
  <si>
    <t>UBRMK7UD85</t>
  </si>
  <si>
    <t>UBRKM7RN6C</t>
  </si>
  <si>
    <t>UBR8Z7SNDK</t>
  </si>
  <si>
    <t>UBR9T7TY53</t>
  </si>
  <si>
    <t>UBRKM7SD15</t>
  </si>
  <si>
    <t>UBRN17V7XJ</t>
  </si>
  <si>
    <t>UBRM57WVRL</t>
  </si>
  <si>
    <t>UBRGU8334A</t>
  </si>
  <si>
    <t>UBRMT7W6QF</t>
  </si>
  <si>
    <t>UBR6X7Z49Z</t>
  </si>
  <si>
    <t>UBROD80JXD</t>
  </si>
  <si>
    <t>UBRPJ7UAO7</t>
  </si>
  <si>
    <t>UBS6N7UCYE</t>
  </si>
  <si>
    <t>UBSHR827UV</t>
  </si>
  <si>
    <t>UBS7R80IJT</t>
  </si>
  <si>
    <t>22-02-2026</t>
  </si>
  <si>
    <t>23-02-2026</t>
  </si>
  <si>
    <t>24-02-2026</t>
  </si>
  <si>
    <t>25-02-2026</t>
  </si>
  <si>
    <t>26-02-2026</t>
  </si>
  <si>
    <t>27-02-2026</t>
  </si>
  <si>
    <t>28-02-2026</t>
  </si>
  <si>
    <t xml:space="preserve">UBSP07TSFL~441211#Devgr3~254723714872~MPESAC2B_400222~DUNCAN OUMA  </t>
  </si>
  <si>
    <t xml:space="preserve">UBS7781MBM~441211#kiswB~254701579235~MPESAC2B_400222~MARWA KERARIO  </t>
  </si>
  <si>
    <t xml:space="preserve">UBS9881BL0~441211#kiswb~254710234095~MPESAC2B_400222~EUNICE KERAGE  </t>
  </si>
  <si>
    <t xml:space="preserve">UBSF67XTS8~441211#DevGrp35~254721594911~MPESAC2B_400222~EVANS KOMBO  </t>
  </si>
  <si>
    <t xml:space="preserve">UBS2Z8532P~441211#DEVGR18~254724987302~MPESAC2B_400222~JARED NGARE  </t>
  </si>
  <si>
    <t xml:space="preserve">UBS6T7YPF1~441211#devgroup23~254726636081~MPESAC2B_400222~COLVIN MOKAYA  </t>
  </si>
  <si>
    <t xml:space="preserve">UBSE08157B~441211#DEVGRP11~254720323255~MPESAC2B_400222~ROSELYNE OMANYA  </t>
  </si>
  <si>
    <t xml:space="preserve">UBS0X7V1V9~441211#devgrp17~254725768358~MPESAC2B_400222~ESTHER MUCHOKI  </t>
  </si>
  <si>
    <t xml:space="preserve">UBSA1819WX~441211#Grp18~254713538816~MPESAC2B_400222~ONGAKI OGARO  </t>
  </si>
  <si>
    <t xml:space="preserve">UBSPM7ZQP9~441211#DEVGR1~254710967844~MPESAC2B_400222~CLIFFORD SIOCHA  </t>
  </si>
  <si>
    <t xml:space="preserve">UBSPH7UYZ7~441211#tithe~254711237203~MPESAC2B_400222~ASNATH MATARA  </t>
  </si>
  <si>
    <t xml:space="preserve">UBS177XG05~441211#DEV~254723050650~MPESAC2B_400222~Lineth nyaringo  </t>
  </si>
  <si>
    <t xml:space="preserve">UBS0X7UZZN~441211#devgrp11~254725768358~MPESAC2B_400222~ESTHER MUCHOKI  </t>
  </si>
  <si>
    <t xml:space="preserve">UBSJE7SY2T~441211#DEVGR1~254715719790~MPESAC2B_400222~SHADRACK KIPLAGAT  </t>
  </si>
  <si>
    <t xml:space="preserve">UBSHW85LL8~441211#devgrp29~254741223492~MPESAC2B_400222~LAVENDA OPATA  </t>
  </si>
  <si>
    <t xml:space="preserve">UBSKW80CD4~441211#Devgrp6~254705014561~MPESAC2B_400222~NYABUTO FANISH  </t>
  </si>
  <si>
    <t xml:space="preserve">UBSJE7SY4X~441211#DEVGR1~254715719790~MPESAC2B_400222~SHADRACK KIPLAGAT  </t>
  </si>
  <si>
    <t xml:space="preserve">UBSQE7V0JR~441211#grp18~254715209523~MPESAC2B_400222~NYABUTO OONGE  </t>
  </si>
  <si>
    <t xml:space="preserve">UBS0Y7WUUR~441211#DevGroup17~254726281936~MPESAC2B_400222~ROBIONSON MOCHONI  </t>
  </si>
  <si>
    <t xml:space="preserve">UBSQJ7ZER3~441211#grp6~254723310854~MPESAC2B_400222~GRACE OGOLA  </t>
  </si>
  <si>
    <t xml:space="preserve">UBS388CYWB~441211#grp19~254721419284~MPESAC2B_400222~GRACE KANYI  </t>
  </si>
  <si>
    <t xml:space="preserve">UBSCW80TEH~441211#Devgrp40~254716804186~MPESAC2B_400222~ALAN OTIENO  </t>
  </si>
  <si>
    <t xml:space="preserve">UBS4383YF5~441211#DEVGRP12~254711165935~MPESAC2B_400222~EDWIN KENYANSA  </t>
  </si>
  <si>
    <t xml:space="preserve">UBSPX7X36S~441211#DEVGRP23~254711990127~MPESAC2B_400222~Mercy Abuya  </t>
  </si>
  <si>
    <t xml:space="preserve">UBSN17YJ72~441211#devlgr2~254704208204~MPESAC2B_400222~DAVIES JAMES  </t>
  </si>
  <si>
    <t xml:space="preserve">UBS1L8588T~441211#dev21~254721325796~MPESAC2B_400222~ABEL OJWANG  </t>
  </si>
  <si>
    <t xml:space="preserve">UBS7T7XRLP~441211#dev GRP 5~254723492692~MPESAC2B_400222~SAMUEL ABAYA  </t>
  </si>
  <si>
    <t xml:space="preserve">UBS9T7XJMA~441211#Group34~254114900913~MPESAC2B_400222~Eliazar Atula  </t>
  </si>
  <si>
    <t xml:space="preserve">UBSGE7TZQK~441211#DEVGrp15~254721918094~MPESAC2B_400222~Hillary Samoita  </t>
  </si>
  <si>
    <t xml:space="preserve">UBSR07ZZXY~441211#DEVGR12~254748382469~MPESAC2B_400222~Isabel begi  </t>
  </si>
  <si>
    <t xml:space="preserve">UBSGT87AT4~441211#grp19~254720802572~MPESAC2B_400222~BEATRICE MORAA OGURI  </t>
  </si>
  <si>
    <t xml:space="preserve">UBS977URTR~441211#Dev16~254704263041~MPESAC2B_400222~NGARIBA CHACH  </t>
  </si>
  <si>
    <t xml:space="preserve">UBSA181G6K~441211#dev21~254721774043~MPESAC2B_400222~Awino Asenath  </t>
  </si>
  <si>
    <t xml:space="preserve">UBS6R7Q2BJ~441211#DEV~254798082462~MPESAC2B_400222~BRIAN TOYOTA  </t>
  </si>
  <si>
    <t xml:space="preserve">UBSK37W00H~441211#Dev19~254723234824~MPESAC2B_400222~EVANCE OJWANG  </t>
  </si>
  <si>
    <t xml:space="preserve">UBSEE7YEL4~441211#DEV~254768372269~MPESAC2B_400222~Ian Kingsley  </t>
  </si>
  <si>
    <t xml:space="preserve">UBS2Q7YCZU~441211#DEVGROUP2~254798047032~MPESAC2B_400222~Mitchelle Anyango  </t>
  </si>
  <si>
    <t xml:space="preserve">UBSQV7UV2U~441211#DevGr22~254729501712~MPESAC2B_400222~VIOLET JUMA  </t>
  </si>
  <si>
    <t xml:space="preserve">UBS5R81XE8~441211#DevGP5~254740340632~MPESAC2B_400222~ABSALOM OCHIENG  </t>
  </si>
  <si>
    <t xml:space="preserve">UBS5F843TQ~441211#13~254725626507~MPESAC2B_400222~SUSAN KIMANI  </t>
  </si>
  <si>
    <t xml:space="preserve">UBSN47UGID~441211#DEVGRP23~254112907003~MPESAC2B_400222~billy illa  </t>
  </si>
  <si>
    <t xml:space="preserve">UBSC07UOCA~441211#dev 20~254721733889~MPESAC2B_400222~HELLEN NYABAYO  </t>
  </si>
  <si>
    <t xml:space="preserve">UBSLC7YR7W~441211#devgrp17~254724358439~MPESAC2B_400222~NAOMI OTWORI  </t>
  </si>
  <si>
    <t xml:space="preserve">UBS8U7Z3HZ~441211#DEV19~254703284729~MPESAC2B_400222~George Yator  </t>
  </si>
  <si>
    <t xml:space="preserve">UBSNB7Q5C8~441211#Grp40~254727766722~MPESAC2B_400222~SAMSON NYARERU  </t>
  </si>
  <si>
    <t xml:space="preserve">UBSA587WNQ~441211#dev0742250295~254742250295~MPESAC2B_400222~RACHEL NYARAMBA  </t>
  </si>
  <si>
    <t xml:space="preserve">UBSIG81559~441211#dev0748406868~254748406868~MPESAC2B_400222~ABIGAEL NYARAMBA  </t>
  </si>
  <si>
    <t xml:space="preserve">UBSHQ81D7Z~441211#DEVGR1~254725953583~MPESAC2B_400222~MALACK KERIMU  </t>
  </si>
  <si>
    <t xml:space="preserve">UBSKG7S82K~441211#13~254703871254~MPESAC2B_400222~ROBERT OBONGO  </t>
  </si>
  <si>
    <t xml:space="preserve">UBSC77S7T8~441211# Grp31~254721387142~MPESAC2B_400222~CALLEN GESARE  </t>
  </si>
  <si>
    <t xml:space="preserve">UBSQV7UMC7~441211#DevGr41~254729501712~MPESAC2B_400222~VIOLET JUMA  </t>
  </si>
  <si>
    <t xml:space="preserve">UBSO27UIZU~441211#DEVGR3~254728865157~MPESAC2B_400222~VENICAH OMBOGO  </t>
  </si>
  <si>
    <t xml:space="preserve">UBSEI7W4GT~441211#DEVGR28~254701730257~MPESAC2B_400222~Cynthia Hudson  </t>
  </si>
  <si>
    <t xml:space="preserve">UBS7D7V5HT~441211#dev.gr.22~254794844967~MPESAC2B_400222~GOULDAH MBYUTA  </t>
  </si>
  <si>
    <t xml:space="preserve">UBSNJ7YRLI~441211#DevGR18~254114535007~MPESAC2B_400222~ESTHER NYAKOE  </t>
  </si>
  <si>
    <t xml:space="preserve">UBSM08365P~441211#DEVGRP20~254725445620~MPESAC2B_400222~JOB NYABUTO  </t>
  </si>
  <si>
    <t xml:space="preserve">UBSDG7QMV9~441211#Dev32~254727991754~MPESAC2B_400222~WILFRED KIRIAGO  </t>
  </si>
  <si>
    <t xml:space="preserve">UBS7Y7SSQK~441211#DEV~254797221960~MPESAC2B_400222~MILLICENT MAZENGE  </t>
  </si>
  <si>
    <t xml:space="preserve">UBSL183FSH~441211#DEVGR2~254792119868~MPESAC2B_400222~SILAS MANYASA  </t>
  </si>
  <si>
    <t xml:space="preserve">UBSH07V3KK~441211#grp8~254728302634~MPESAC2B_400222~OMUSUMY OMOCHE  </t>
  </si>
  <si>
    <t xml:space="preserve">UBS6L7WHB3~441211#DevGRP18~254704575058~MPESAC2B_400222~Ronald Nyangaresi  </t>
  </si>
  <si>
    <t xml:space="preserve">UBS6I80OUU~441211#devgrp5~254714035685~MPESAC2B_400222~sarah ocharo  </t>
  </si>
  <si>
    <t xml:space="preserve">UBSH37Z2AK~441211#Devgrp35~254791792126~MPESAC2B_400222~caroline mundia  </t>
  </si>
  <si>
    <t xml:space="preserve">UBS027Y3XL~441211#Devgrp20~254721406814~MPESAC2B_400222~VINCENT OTARA  </t>
  </si>
  <si>
    <t xml:space="preserve">UBS6E7RX5B~441211#DEVGR2~254705126402~MPESAC2B_400222~MICAH ODERO  </t>
  </si>
  <si>
    <t xml:space="preserve">UBSQX81WPI~441211#devgr29~254727900144~MPESAC2B_400222~RISPA OENGA  </t>
  </si>
  <si>
    <t xml:space="preserve">UBSE57ZTEA~441211#DEV~254710245070~MPESAC2B_400222~EMILY OCHIENG  </t>
  </si>
  <si>
    <t xml:space="preserve">UBS977UUVT~441211#Dev41~254704263041~MPESAC2B_400222~NGARIBA CHACH  </t>
  </si>
  <si>
    <t xml:space="preserve">UBSEU84F26~441211#dev22~254726294545~MPESAC2B_400222~MERCY ONCHWATI  </t>
  </si>
  <si>
    <t xml:space="preserve">UBSEF7VOZ2~441211#DEVGRP11~254707210055~MPESAC2B_400222~LEVI KABATI  </t>
  </si>
  <si>
    <t xml:space="preserve">UBSHZ7U2EN~441211#DEVGR21~254713698981~MPESAC2B_400222~Brian Nyangwono  </t>
  </si>
  <si>
    <t xml:space="preserve">UBSCW80QFC~441211#Devgrp6~254716804186~MPESAC2B_400222~ALAN OTIENO  </t>
  </si>
  <si>
    <t xml:space="preserve">UBSMH7YO7X~441211#Dev~254726842629~MPESAC2B_400222~HILDERGARD MORAA KAMANDA  </t>
  </si>
  <si>
    <t xml:space="preserve">UBSPH7UQKC~441211#devgrp15~254711237203~MPESAC2B_400222~ASNATH MATARA  </t>
  </si>
  <si>
    <t xml:space="preserve">UBS4L7Y3W9~441211#DEVGRP4~254728772225~MPESAC2B_400222~ISAAC MOMANYI  </t>
  </si>
  <si>
    <t xml:space="preserve">UBS8N7YAMF~441211#DevGr6~254704531346~MPESAC2B_400222~NYABUTO LYDIAH  </t>
  </si>
  <si>
    <t xml:space="preserve">UBSE98093Y~441211#DEVGRP38~254711559935~MPESAC2B_400222~MILLICENT ATIENO  </t>
  </si>
  <si>
    <t xml:space="preserve">UBSHY83S4J~441211#DEVGRP15~254712941842~MPESAC2B_400222~Daniel Njoroge  </t>
  </si>
  <si>
    <t xml:space="preserve">UBSQ77XRO1~441211#DEVGRP38~254723585391~MPESAC2B_400222~DAVID OTAJA  </t>
  </si>
  <si>
    <t xml:space="preserve">UBSRH7XOJR~441211#devgrp15~254795359277~MPESAC2B_400222~Elizabeth Shikuku  </t>
  </si>
  <si>
    <t xml:space="preserve">UBS388CUJ5~441211#DEVGR12~254799095244~MPESAC2B_400222~Synkline Nyabuto  </t>
  </si>
  <si>
    <t xml:space="preserve">UBSKZ81UL9~441211#DEVGRP38~254716951268~MPESAC2B_400222~JUDITH ODOYO  </t>
  </si>
  <si>
    <t xml:space="preserve">UBSG07ZFWX~441211#DEVGRP38~254708802636~MPESAC2B_400222~Sharon Tindi  </t>
  </si>
  <si>
    <t xml:space="preserve">UBS5A88BLR~441211#grp10dev~254718188346~MPESAC2B_400222~TERESIA MOGIRE  </t>
  </si>
  <si>
    <t xml:space="preserve">UBSNB7Q8GA~441211#offering~254727766722~MPESAC2B_400222~SAMSON NYARERU  </t>
  </si>
  <si>
    <t xml:space="preserve">UBSKB7SQCW~441211#DEVGR22~254114583435~MPESAC2B_400222~WESLEY MATOKE  </t>
  </si>
  <si>
    <t xml:space="preserve">UBSOP7URF5~441211#Tithe~254726561839~MPESAC2B_400222~CLEOPAS OMETE  </t>
  </si>
  <si>
    <t xml:space="preserve">UBS157WOZQ~441211#gr18~254727653472~MPESAC2B_400222~CALLEN MAKORI  </t>
  </si>
  <si>
    <t xml:space="preserve">UBSK37W31D~441211#devlp40~254723234824~MPESAC2B_400222~EVANCE OJWANG  </t>
  </si>
  <si>
    <t xml:space="preserve">UBSCW80TJJ~441211#DevGrp38~254716804186~MPESAC2B_400222~ALAN OTIENO  </t>
  </si>
  <si>
    <t xml:space="preserve">UBS1G81JLX~441211#DEVGR35~254114321439~MPESAC2B_400222~Edwin Muthuri  </t>
  </si>
  <si>
    <t xml:space="preserve">UBSP87QN59~441211#DEVGR13~254792861131~MPESAC2B_400222~MYRA WANDOLLAH  </t>
  </si>
  <si>
    <t xml:space="preserve">UBSGR7V6Z5~441211#devgrp1~254711768682~MPESAC2B_400222~ONDARA MARGRET  </t>
  </si>
  <si>
    <t xml:space="preserve">UBS0C80333~441211#DEVGRP34~254742403697~MPESAC2B_400222~GRACE ONGUSO  </t>
  </si>
  <si>
    <t xml:space="preserve">UBSNB7Q5FS~441211#Grp40~254727766722~MPESAC2B_400222~SAMSON NYARERU  </t>
  </si>
  <si>
    <t xml:space="preserve">UBSPT7U0C7~441211#grp9~254711922754~MPESAC2B_400222~DOUGLAS GWARO  </t>
  </si>
  <si>
    <t xml:space="preserve">UBS478BWC1~441211#Dev 30~254708320068~MPESAC2B_400222~lilian mokaya  </t>
  </si>
  <si>
    <t xml:space="preserve">UBS6T7YRGJ~441211#DEVGroup11~254794188389~MPESAC2B_400222~olgah olum  </t>
  </si>
  <si>
    <t xml:space="preserve">UBSOP7UQ18~441211# DEVGR7~254726561839~MPESAC2B_400222~CLEOPAS OMETE  </t>
  </si>
  <si>
    <t xml:space="preserve">UBSK982ENE~441211#DEVGRP17~254757686170~MPESAC2B_400222~wesley nyagaka  </t>
  </si>
  <si>
    <t xml:space="preserve">UBS9R7Z89G~441211#Dev GRP 30~254706692932~MPESAC2B_400222~NANCY OTHINA  </t>
  </si>
  <si>
    <t xml:space="preserve">UBS6J7Y0OW~441211#DevGroup17~254713490326~MPESAC2B_400222~FIDES MUTHONI  </t>
  </si>
  <si>
    <t xml:space="preserve">UBSGU84ZQP~441211#DEVGRP2~254711548871~MPESAC2B_400222~JANE NYAMONGO  </t>
  </si>
  <si>
    <t xml:space="preserve">UBSO77XKVN~441211#DEVGRP2~254714315168~MPESAC2B_400222~SHADRACK ODHIAMBO  </t>
  </si>
  <si>
    <t xml:space="preserve">UBSOJ7TT1Z~441211# Devgp39~254712604328~MPESAC2B_400222~BANGE MIRIAM  </t>
  </si>
  <si>
    <t xml:space="preserve">UBSQE7V6OE~441211#lcb&amp;campmeeti~254715209523~MPESAC2B_400222~NYABUTO OONGE  </t>
  </si>
  <si>
    <t xml:space="preserve">UBSEV7YZB1~441211#DEVGRP17~254700028534~MPESAC2B_400222~EDHER NYATIKA  </t>
  </si>
  <si>
    <t xml:space="preserve">UBSEX86FNQ~441211#Devgrp6~254716047412~MPESAC2B_400222~OCHIENG VICTOR  </t>
  </si>
  <si>
    <t xml:space="preserve">UBSP07U5ZN~441211#DevGrp15~254722886353~MPESAC2B_400222~ATAI PHARES  </t>
  </si>
  <si>
    <t xml:space="preserve">UBSMY7TWKO~441211#DEVGR11~254729090199~MPESAC2B_400222~JOSPHINE NYAKOE  </t>
  </si>
  <si>
    <t xml:space="preserve">UBSAA8233Y~441211# GRP7~254710191200~MPESAC2B_400222~BEAVON OSUMO  </t>
  </si>
  <si>
    <t xml:space="preserve">UBSGU8595W~441211#Tithe~254704084222~MPESAC2B_400222~DEISY CHEPKEMOI  </t>
  </si>
  <si>
    <t xml:space="preserve">UBSPM7ZJS9~441211#DEVGR1~254710967844~MPESAC2B_400222~CLIFFORD SIOCHA  </t>
  </si>
  <si>
    <t xml:space="preserve">UBSR47MEBI~441211#devgrp6~254715407724~MPESAC2B_400222~EVERLINE ARIKA  </t>
  </si>
  <si>
    <t xml:space="preserve">UBSC27T1JY~441211#DEVGR2~254720674671~MPESAC2B_400222~RUBY MOSE  </t>
  </si>
  <si>
    <t xml:space="preserve">UBS0T80KHB~441211#dev grp4~254720749397~MPESAC2B_400222~DARMACLINE ONDUSO  </t>
  </si>
  <si>
    <t xml:space="preserve">UBSLG7VMZD~441211#DEVGRP7~254704822605~MPESAC2B_400222~RICHARD ONANO  </t>
  </si>
  <si>
    <t xml:space="preserve">UBSHL7UXYH~441211#DEVGR17~254720741710~MPESAC2B_400222~OMBEGO ZILPAH  </t>
  </si>
  <si>
    <t xml:space="preserve">UBS077OGFF~441211#Devgrp35~254792577780~MPESAC2B_400222~JANET KARITHI  </t>
  </si>
  <si>
    <t xml:space="preserve">UBS4A8EHKE~441211#DevGrP17~254711747621~MPESAC2B_400222~ONGARA ELIAS ODHIAMBO  </t>
  </si>
  <si>
    <t xml:space="preserve">UBSPM7ZWD4~441211#DEVGR1~254710967844~MPESAC2B_400222~CLIFFORD SIOCHA  </t>
  </si>
  <si>
    <t xml:space="preserve">UBSPM800UJ~441211#lcb~254710967844~MPESAC2B_400222~CLIFFORD SIOCHA  </t>
  </si>
  <si>
    <t xml:space="preserve">UBSBI7ZBFP~441211#offering~254742953933~MPESAC2B_400222~Joseph Kimo  </t>
  </si>
  <si>
    <t xml:space="preserve">UBS6N7VF5I~441211#tithe~254746760183~MPESAC2B_400222~SARAH AWITI  </t>
  </si>
  <si>
    <t xml:space="preserve">UBSC57YPXR~441211#tithe~254792658839~MPESAC2B_400222~MERAB WANDOLLAH  </t>
  </si>
  <si>
    <t xml:space="preserve">UBSAA823JJ~441211#offering~254710191200~MPESAC2B_400222~BEAVON OSUMO  </t>
  </si>
  <si>
    <t xml:space="preserve">UBSLR7Q99U~441211#Tithe~254716442529~MPESAC2B_400222~MOSES singh  </t>
  </si>
  <si>
    <t xml:space="preserve">UBSMI7S8O8~441211#Tithe~254702315730~MPESAC2B_400222~CECILIA KIGOTHO  </t>
  </si>
  <si>
    <t xml:space="preserve">UBSGT87NL2~441211#lcb~254795422548~MPESAC2B_400222~JOSEPH NGWATO  </t>
  </si>
  <si>
    <t xml:space="preserve">UBSJE7T6W6~441211#DEVGR1~254715719790~MPESAC2B_400222~SHADRACK KIPLAGAT  </t>
  </si>
  <si>
    <t xml:space="preserve">UBS047UZBU~441211#LCB~254712103180~MPESAC2B_400222~BRENDA MATOKE  </t>
  </si>
  <si>
    <t xml:space="preserve">UBS9T7XIUG~441211#Tithe~254114900913~MPESAC2B_400222~Eliazar Atula  </t>
  </si>
  <si>
    <t xml:space="preserve">UBS947WZDU~441211#Offering~254721390324~MPESAC2B_400222~FLORENCE ACHOKI  </t>
  </si>
  <si>
    <t xml:space="preserve">UBSEI7W6LH~441211#TITHE~254701730257~MPESAC2B_400222~Cynthia Hudson  </t>
  </si>
  <si>
    <t xml:space="preserve">UBS057WJ3P~441211#tith~254740587469~MPESAC2B_400222~Charles Njoroge  </t>
  </si>
  <si>
    <t xml:space="preserve">UBSGR7V7MJ~441211#Offerings~254710883364~MPESAC2B_400222~BRIAN OINDI  </t>
  </si>
  <si>
    <t xml:space="preserve">UBSAX81QMC~441211# offering~254713322053~MPESAC2B_400222~ERICK OGUCHA  </t>
  </si>
  <si>
    <t xml:space="preserve">UBSC77SDI3~441211#tithe~254702060158~MPESAC2B_400222~LYDIA MOTARI  </t>
  </si>
  <si>
    <t xml:space="preserve">UBSA181CDQ~441211#tithe~254721774043~MPESAC2B_400222~Awino Asenath  </t>
  </si>
  <si>
    <t xml:space="preserve">UBSEA83W25~441211#DEVGRP3*~254726447320~MPESAC2B_400222~DUNCAN NJORA  </t>
  </si>
  <si>
    <t xml:space="preserve">UBS77824TY~441211#offering~254701579235~MPESAC2B_400222~MARWA KERARIO  </t>
  </si>
  <si>
    <t xml:space="preserve">UBSK37VXVH~441211#tithe~254713380707~MPESAC2B_400222~LINET KEBASO  </t>
  </si>
  <si>
    <t xml:space="preserve">UBS4G8AL30~441211#c, offer~254717597226~MPESAC2B_400222~DIVINAH NYAKEYO  </t>
  </si>
  <si>
    <t xml:space="preserve">UBSFM7V427~441211#LCB~254701953683~MPESAC2B_400222~BRIAN OMENYI  </t>
  </si>
  <si>
    <t xml:space="preserve">UBS568167N~441211#TITHE~254768670631~MPESAC2B_400222~fidel oluoch  </t>
  </si>
  <si>
    <t xml:space="preserve">UBS7D7VCND~441211#offering~254794844967~MPESAC2B_400222~GOULDAH MBYUTA  </t>
  </si>
  <si>
    <t xml:space="preserve">UBSEF7VMNX~441211#CBDOFFRG~254707210055~MPESAC2B_400222~LEVI KABATI  </t>
  </si>
  <si>
    <t xml:space="preserve">UBS5P866TW~441211#tithe~254700022332~MPESAC2B_400222~fridah isoe  </t>
  </si>
  <si>
    <t xml:space="preserve">UBSG48BKWW~441211#THANKSGIVING~254114285075~MPESAC2B_400222~samuel waithaka  </t>
  </si>
  <si>
    <t xml:space="preserve">UBSMH7YOVR~441211#Thanksgiving~254726842629~MPESAC2B_400222~HILDERGARD MORAA KAM ANDA </t>
  </si>
  <si>
    <t xml:space="preserve">UBS5Z85BKN~441211#~254768550198~MPESAC2B_400222~verah nyagaka  </t>
  </si>
  <si>
    <t xml:space="preserve">UBSQJ7ZRW9~441211#grp6~254723310854~MPESAC2B_400222~GRACE OGOLA  </t>
  </si>
  <si>
    <t xml:space="preserve">UBSQJ7ZKDP~441211#lcb~254723310854~MPESAC2B_400222~GRACE OGOLA  </t>
  </si>
  <si>
    <t xml:space="preserve">UBS7R81EIY~441211#off~254799957092~MPESAC2B_400222~Purity John  </t>
  </si>
  <si>
    <t xml:space="preserve">UBSK37VWMX~441211#Tithe~254723234824~MPESAC2B_400222~EVANCE OJWANG  </t>
  </si>
  <si>
    <t xml:space="preserve">UBSPG7R4V2~441211#DERGRP7~254742420983~MPESAC2B_400222~samuel ooko  </t>
  </si>
  <si>
    <t xml:space="preserve">UBSPM7ZVF8~441211#DevGr41~254710967844~MPESAC2B_400222~CLIFFORD SIOCHA  </t>
  </si>
  <si>
    <t xml:space="preserve">UBSPM7ZX14~441211#DevGr40~254710967844~MPESAC2B_400222~CLIFFORD SIOCHA  </t>
  </si>
  <si>
    <t xml:space="preserve">UBSLV7YRAA~441211#DECGR31~254725620441~MPESAC2B_400222~ISAAC ETYANG  </t>
  </si>
  <si>
    <t xml:space="preserve">UBSAT80MYE~441211#Tithe~254769303063~MPESAC2B_400222~Dete Ochieng  </t>
  </si>
  <si>
    <t xml:space="preserve">UBSQS80ZO2~441211#DEVGRP23~254724018066~MPESAC2B_400222~RAYMOND OTIENO  </t>
  </si>
  <si>
    <t xml:space="preserve">UBS0Y7WZWB~441211#DevGroup17~254726281936~MPESAC2B_400222~ROBIONSON MOCHONI  </t>
  </si>
  <si>
    <t xml:space="preserve">UBSDI80OBU~441211# KythM~254722756719~MPESAC2B_400222~CATHERINE MOSERO OMWENO  </t>
  </si>
  <si>
    <t xml:space="preserve">UBSN880E19~441211#devgrp23~254719586392~MPESAC2B_400222~VALERIA OSORO  </t>
  </si>
  <si>
    <t xml:space="preserve">[SUBSCRIPTION CHARGES]BANK COMMISSION FOR :P75SN28022674793  </t>
  </si>
  <si>
    <t xml:space="preserve">UBSAT80IZK~441211#DevGroup31~254769303063~MPESAC2B_400222~Dete Ochieng  </t>
  </si>
  <si>
    <t xml:space="preserve">UBSOP7UZSB~441211#ADVREG~254726561839~MPESAC2B_400222~CLEOPAS OMETE  </t>
  </si>
  <si>
    <t xml:space="preserve">UBS0X7VDNJ~441211#devgrp17~254725768358~MPESAC2B_400222~ESTHER MUCHOKI  </t>
  </si>
  <si>
    <t xml:space="preserve">UBS5R82DFL~441211#Drp22~254725179560~MPESAC2B_400222~VINCENT ARAKA  </t>
  </si>
  <si>
    <t xml:space="preserve">UBSMA7V8X7~441211#Tithe~254724576546~MPESAC2B_400222~NAOMI NGITHI  </t>
  </si>
  <si>
    <t xml:space="preserve">UBSPQ7WUK0~441211#AdvRes~254708592682~MPESAC2B_400222~MAUREEN NYAMAMBA  </t>
  </si>
  <si>
    <t xml:space="preserve">UBSJM7YYJ8~441211#devgr18~254725587811~MPESAC2B_400222~JOYCE MOGIRE  </t>
  </si>
  <si>
    <t xml:space="preserve">UBS2T7YTVQ~441211#DevGr16~254706182978~MPESAC2B_400222~Maxwell Wandollah  </t>
  </si>
  <si>
    <t xml:space="preserve">UBSME7XVDV~441211#DEVGRP2~254728249438~MPESAC2B_400222~DERRICK MLAMBA  </t>
  </si>
  <si>
    <t xml:space="preserve">UBSOP7VCDX~441211# DEVGR41~254726561839~MPESAC2B_400222~CLEOPAS OMETE  </t>
  </si>
  <si>
    <t xml:space="preserve">UBSBB805OC~441211#DEVGRP35~254768587018~MPESAC2B_400222~FANUEL ONDUTO  </t>
  </si>
  <si>
    <t xml:space="preserve">UBS2A8BZL9~441211#DEVGR16~254702006004~MPESAC2B_400222~LUCY MUTHENGI  </t>
  </si>
  <si>
    <t>UBSP07TSFL</t>
  </si>
  <si>
    <t>UBS7781MBM</t>
  </si>
  <si>
    <t>UBS9881BL0</t>
  </si>
  <si>
    <t>UBSF67XTS8</t>
  </si>
  <si>
    <t>UBS2Z8532P</t>
  </si>
  <si>
    <t>UBS6T7YPF1</t>
  </si>
  <si>
    <t>UBSE08157B</t>
  </si>
  <si>
    <t>UBS0X7V1V9</t>
  </si>
  <si>
    <t>UBSA1819WX</t>
  </si>
  <si>
    <t>UBSPM7ZQP9</t>
  </si>
  <si>
    <t>UBSPH7UYZ7</t>
  </si>
  <si>
    <t>UBS177XG05</t>
  </si>
  <si>
    <t>UBS0X7UZZN</t>
  </si>
  <si>
    <t>UBSJE7SY2T</t>
  </si>
  <si>
    <t>UBSHW85LL8</t>
  </si>
  <si>
    <t>UBSKW80CD4</t>
  </si>
  <si>
    <t>UBSJE7SY4X</t>
  </si>
  <si>
    <t>UBSQE7V0JR</t>
  </si>
  <si>
    <t>UBS0Y7WUUR</t>
  </si>
  <si>
    <t>UBSQJ7ZER3</t>
  </si>
  <si>
    <t>UBS388CYWB</t>
  </si>
  <si>
    <t>UBSCW80TEH</t>
  </si>
  <si>
    <t>UBS4383YF5</t>
  </si>
  <si>
    <t>UBSPX7X36S</t>
  </si>
  <si>
    <t>UBSN17YJ72</t>
  </si>
  <si>
    <t>UBS1L8588T</t>
  </si>
  <si>
    <t>UBS7T7XRLP</t>
  </si>
  <si>
    <t>UBS9T7XJMA</t>
  </si>
  <si>
    <t>UBSGE7TZQK</t>
  </si>
  <si>
    <t>UBSR07ZZXY</t>
  </si>
  <si>
    <t>UBSGT87AT4</t>
  </si>
  <si>
    <t>UBS977URTR</t>
  </si>
  <si>
    <t>UBSA181G6K</t>
  </si>
  <si>
    <t>UBS6R7Q2BJ</t>
  </si>
  <si>
    <t>UBSK37W00H</t>
  </si>
  <si>
    <t>UBSEE7YEL4</t>
  </si>
  <si>
    <t>UBS2Q7YCZU</t>
  </si>
  <si>
    <t>UBSQV7UV2U</t>
  </si>
  <si>
    <t>UBS5R81XE8</t>
  </si>
  <si>
    <t>UBS5F843TQ</t>
  </si>
  <si>
    <t>UBSN47UGID</t>
  </si>
  <si>
    <t>UBSC07UOCA</t>
  </si>
  <si>
    <t>UBSLC7YR7W</t>
  </si>
  <si>
    <t>UBS8U7Z3HZ</t>
  </si>
  <si>
    <t>UBSNB7Q5C8</t>
  </si>
  <si>
    <t>UBSA587WNQ</t>
  </si>
  <si>
    <t>UBSIG81559</t>
  </si>
  <si>
    <t>UBSHQ81D7Z</t>
  </si>
  <si>
    <t>UBSKG7S82K</t>
  </si>
  <si>
    <t>UBSC77S7T8</t>
  </si>
  <si>
    <t>UBSQV7UMC7</t>
  </si>
  <si>
    <t>UBSO27UIZU</t>
  </si>
  <si>
    <t>UBSEI7W4GT</t>
  </si>
  <si>
    <t>UBS7D7V5HT</t>
  </si>
  <si>
    <t>UBSNJ7YRLI</t>
  </si>
  <si>
    <t>UBSM08365P</t>
  </si>
  <si>
    <t>UBSDG7QMV9</t>
  </si>
  <si>
    <t>UBS7Y7SSQK</t>
  </si>
  <si>
    <t>UBSL183FSH</t>
  </si>
  <si>
    <t>UBSH07V3KK</t>
  </si>
  <si>
    <t>UBS6L7WHB3</t>
  </si>
  <si>
    <t>UBS6I80OUU</t>
  </si>
  <si>
    <t>UBSH37Z2AK</t>
  </si>
  <si>
    <t>UBS027Y3XL</t>
  </si>
  <si>
    <t>UBS6E7RX5B</t>
  </si>
  <si>
    <t>UBSQX81WPI</t>
  </si>
  <si>
    <t>UBSE57ZTEA</t>
  </si>
  <si>
    <t>UBS977UUVT</t>
  </si>
  <si>
    <t>UBSEU84F26</t>
  </si>
  <si>
    <t>UBSEF7VOZ2</t>
  </si>
  <si>
    <t>UBSHZ7U2EN</t>
  </si>
  <si>
    <t>UBSCW80QFC</t>
  </si>
  <si>
    <t>UBSMH7YO7X</t>
  </si>
  <si>
    <t>UBSPH7UQKC</t>
  </si>
  <si>
    <t>UBS4L7Y3W9</t>
  </si>
  <si>
    <t>UBS8N7YAMF</t>
  </si>
  <si>
    <t>UBSE98093Y</t>
  </si>
  <si>
    <t>UBSHY83S4J</t>
  </si>
  <si>
    <t>UBSQ77XRO1</t>
  </si>
  <si>
    <t>UBSRH7XOJR</t>
  </si>
  <si>
    <t>UBS388CUJ5</t>
  </si>
  <si>
    <t>UBSKZ81UL9</t>
  </si>
  <si>
    <t>UBSG07ZFWX</t>
  </si>
  <si>
    <t>UBS5A88BLR</t>
  </si>
  <si>
    <t>UBSNB7Q8GA</t>
  </si>
  <si>
    <t>UBSKB7SQCW</t>
  </si>
  <si>
    <t>UBSOP7URF5</t>
  </si>
  <si>
    <t>UBS157WOZQ</t>
  </si>
  <si>
    <t>UBSK37W31D</t>
  </si>
  <si>
    <t>UBSCW80TJJ</t>
  </si>
  <si>
    <t>UBS1G81JLX</t>
  </si>
  <si>
    <t>UBSP87QN59</t>
  </si>
  <si>
    <t>UBSGR7V6Z5</t>
  </si>
  <si>
    <t>UBS0C80333</t>
  </si>
  <si>
    <t>UBSNB7Q5FS</t>
  </si>
  <si>
    <t>UBSPT7U0C7</t>
  </si>
  <si>
    <t>UBS478BWC1</t>
  </si>
  <si>
    <t>UBS6T7YRGJ</t>
  </si>
  <si>
    <t>UBSOP7UQ18</t>
  </si>
  <si>
    <t>UBSK982ENE</t>
  </si>
  <si>
    <t>UBS9R7Z89G</t>
  </si>
  <si>
    <t>UBS6J7Y0OW</t>
  </si>
  <si>
    <t>UBSGU84ZQP</t>
  </si>
  <si>
    <t>UBSO77XKVN</t>
  </si>
  <si>
    <t>UBSOJ7TT1Z</t>
  </si>
  <si>
    <t>UBSQE7V6OE</t>
  </si>
  <si>
    <t>UBSEV7YZB1</t>
  </si>
  <si>
    <t>UBSEX86FNQ</t>
  </si>
  <si>
    <t>UBSP07U5ZN</t>
  </si>
  <si>
    <t>UBSMY7TWKO</t>
  </si>
  <si>
    <t>UBSAA8233Y</t>
  </si>
  <si>
    <t>UBSGU8595W</t>
  </si>
  <si>
    <t>UBSPM7ZJS9</t>
  </si>
  <si>
    <t>UBSR47MEBI</t>
  </si>
  <si>
    <t>UBSC27T1JY</t>
  </si>
  <si>
    <t>UBS0T80KHB</t>
  </si>
  <si>
    <t>UBSLG7VMZD</t>
  </si>
  <si>
    <t>UBSHL7UXYH</t>
  </si>
  <si>
    <t>UBS077OGFF</t>
  </si>
  <si>
    <t>UBS4A8EHKE</t>
  </si>
  <si>
    <t>UBSPM7ZWD4</t>
  </si>
  <si>
    <t>UBSPM800UJ</t>
  </si>
  <si>
    <t>UBSBI7ZBFP</t>
  </si>
  <si>
    <t>UBS6N7VF5I</t>
  </si>
  <si>
    <t>UBSC57YPXR</t>
  </si>
  <si>
    <t>UBSAA823JJ</t>
  </si>
  <si>
    <t>UBSLR7Q99U</t>
  </si>
  <si>
    <t>UBSMI7S8O8</t>
  </si>
  <si>
    <t>UBSGT87NL2</t>
  </si>
  <si>
    <t>UBSJE7T6W6</t>
  </si>
  <si>
    <t>UBS047UZBU</t>
  </si>
  <si>
    <t>UBS9T7XIUG</t>
  </si>
  <si>
    <t>UBS947WZDU</t>
  </si>
  <si>
    <t>UBSEI7W6LH</t>
  </si>
  <si>
    <t>UBS057WJ3P</t>
  </si>
  <si>
    <t>UBSGR7V7MJ</t>
  </si>
  <si>
    <t>UBSAX81QMC</t>
  </si>
  <si>
    <t>UBSC77SDI3</t>
  </si>
  <si>
    <t>UBSA181CDQ</t>
  </si>
  <si>
    <t>UBSEA83W25</t>
  </si>
  <si>
    <t>UBS77824TY</t>
  </si>
  <si>
    <t>UBSK37VXVH</t>
  </si>
  <si>
    <t>UBS4G8AL30</t>
  </si>
  <si>
    <t>UBSFM7V427</t>
  </si>
  <si>
    <t>UBS568167N</t>
  </si>
  <si>
    <t>UBS7D7VCND</t>
  </si>
  <si>
    <t>UBSEF7VMNX</t>
  </si>
  <si>
    <t>UBS5P866TW</t>
  </si>
  <si>
    <t>UBSG48BKWW</t>
  </si>
  <si>
    <t>UBSMH7YOVR</t>
  </si>
  <si>
    <t>UBS5Z85BKN</t>
  </si>
  <si>
    <t>UBSQJ7ZRW9</t>
  </si>
  <si>
    <t>UBSQJ7ZKDP</t>
  </si>
  <si>
    <t>UBS7R81EIY</t>
  </si>
  <si>
    <t>UBSK37VWMX</t>
  </si>
  <si>
    <t>UBSPG7R4V2</t>
  </si>
  <si>
    <t>UBSPM7ZVF8</t>
  </si>
  <si>
    <t>UBSPM7ZX14</t>
  </si>
  <si>
    <t>UBSLV7YRAA</t>
  </si>
  <si>
    <t>UBSAT80MYE</t>
  </si>
  <si>
    <t>UBSQS80ZO2</t>
  </si>
  <si>
    <t>UBS0Y7WZWB</t>
  </si>
  <si>
    <t>UBSDI80OBU</t>
  </si>
  <si>
    <t>UBSN880E19</t>
  </si>
  <si>
    <t>UBSAT80IZK</t>
  </si>
  <si>
    <t>UBSOP7UZSB</t>
  </si>
  <si>
    <t>UBS0X7VDNJ</t>
  </si>
  <si>
    <t>UBS5R82DFL</t>
  </si>
  <si>
    <t>UBSMA7V8X7</t>
  </si>
  <si>
    <t>UBSPQ7WUK0</t>
  </si>
  <si>
    <t>UBSJM7YYJ8</t>
  </si>
  <si>
    <t>UBS2T7YTVQ</t>
  </si>
  <si>
    <t>UBSME7XVDV</t>
  </si>
  <si>
    <t>UBSOP7VCDX</t>
  </si>
  <si>
    <t>UBSBB805OC</t>
  </si>
  <si>
    <t>UBS2A8BZL9</t>
  </si>
  <si>
    <t>Children Seminar facilitation</t>
  </si>
  <si>
    <t>Vicky Gitonga</t>
  </si>
  <si>
    <t>Water Payment - Acc. 68388</t>
  </si>
  <si>
    <t>7t hardcore(8000), 2L Ballast(52000), 2 Lorries of Riversand(76000) - CHQ</t>
  </si>
  <si>
    <t>Final Payment for the moulds</t>
  </si>
  <si>
    <t>Adams Odhiambo</t>
  </si>
  <si>
    <t>Evance Ojwang</t>
  </si>
  <si>
    <t>Reuben Mogaka</t>
  </si>
  <si>
    <t>Rentokil Payment - Feb</t>
  </si>
  <si>
    <t>Dorice Chebet</t>
  </si>
  <si>
    <t>CALVINS OUMA -GRP 16</t>
  </si>
  <si>
    <t>WINNY-GRP 34</t>
  </si>
  <si>
    <t>ADVENTURERS GROUP</t>
  </si>
  <si>
    <t>EDWIN BOGE -GRP 24</t>
  </si>
  <si>
    <t>BOCHABERI OMBORI</t>
  </si>
  <si>
    <t>IRENE VARSITY -GRP 11</t>
  </si>
  <si>
    <t>EDWARD ONYANGO-GRP 2</t>
  </si>
  <si>
    <t>PURITY MBATHA -GRP 26</t>
  </si>
  <si>
    <t>GRP 40</t>
  </si>
  <si>
    <t>ESTHER SIOCHA'S FAMILY</t>
  </si>
  <si>
    <t>MAURICE MUNGA</t>
  </si>
  <si>
    <t>IVAN HORACE</t>
  </si>
  <si>
    <t>SAMSON NYARERU</t>
  </si>
  <si>
    <t>Site visit - QS - Jared Omwando</t>
  </si>
  <si>
    <t>3rd contractor's payment valuation - Jared Omwando</t>
  </si>
  <si>
    <t>Purchase of hdmi cable, and other communication items</t>
  </si>
  <si>
    <t xml:space="preserve">UBSGU865X0~441211#DEVGRP2~254711548871~MPESAC2B_400222~JANE NYAMONGO  </t>
  </si>
  <si>
    <t xml:space="preserve">UBSIY8351J~441211#tithe~254712384579~MPESAC2B_400222~ANN SHEM  </t>
  </si>
  <si>
    <t xml:space="preserve">UBSNB7RFEW~441211#DevGrp11~254727766722~MPESAC2B_400222~SAMSON NYARERU  </t>
  </si>
  <si>
    <t xml:space="preserve">UBSPM816IE~441211#DEVGR1~254710967844~MPESAC2B_400222~CLIFFORD SIOCHA  </t>
  </si>
  <si>
    <t xml:space="preserve">UBSAM7ZZRJ~441211#Tithe~254717380606~MPESAC2B_400222~RUTH MOMANYI  </t>
  </si>
  <si>
    <t xml:space="preserve">UBSKM7XVWI~441211#DEVGR2~254714454473~MPESAC2B_400222~TIMOTHY OUKO OMARE  </t>
  </si>
  <si>
    <t xml:space="preserve">UBSOT866EJ~441211#tithe~254724152031~MPESAC2B_400222~purity karimi  </t>
  </si>
  <si>
    <t xml:space="preserve">UBSGU87GEM~441211#DEVGRP2~254711548871~MPESAC2B_400222~JANE NYAMONGO  </t>
  </si>
  <si>
    <t xml:space="preserve">UBSIO854KR~441211#Devgrp35~254724720735~MPESAC2B_400222~HYLINE GITENYI  </t>
  </si>
  <si>
    <t xml:space="preserve">UBSAM80B9J~441211#DevG30~254717380606~MPESAC2B_400222~RUTH MOMANYI  </t>
  </si>
  <si>
    <t xml:space="preserve">UBSL987WR8~441211#DEVGRP29~254706158313~MPESAC2B_400222~Ryan Nyagaka  </t>
  </si>
  <si>
    <t>UBSGU865X0</t>
  </si>
  <si>
    <t>UBSIY8351J</t>
  </si>
  <si>
    <t>UBSNB7RFEW</t>
  </si>
  <si>
    <t>UBSPM816IE</t>
  </si>
  <si>
    <t>UBSAM7ZZRJ</t>
  </si>
  <si>
    <t>UBSKM7XVWI</t>
  </si>
  <si>
    <t>UBSOT866EJ</t>
  </si>
  <si>
    <t>UBSGU87GEM</t>
  </si>
  <si>
    <t>UBSIO854KR</t>
  </si>
  <si>
    <t>UBSAM80B9J</t>
  </si>
  <si>
    <t>UBSL987WR8</t>
  </si>
  <si>
    <t>CIL Contractor's Limited invoice payment</t>
  </si>
  <si>
    <t>01-03-2026</t>
  </si>
  <si>
    <t>02-03-2026</t>
  </si>
  <si>
    <t>03-03-2026</t>
  </si>
  <si>
    <t>04-03-2026</t>
  </si>
  <si>
    <t>05-03-2026</t>
  </si>
  <si>
    <t xml:space="preserve">UC1FB8DLOV~441211#DEVGR30~254727381001~MPESAC2B_400222~ENOCK MOKAYA  </t>
  </si>
  <si>
    <t xml:space="preserve">UC1HT7Z5EZ~441211#AdvRes~254726721194~MPESAC2B_400222~HAPPINESS MUKORA  </t>
  </si>
  <si>
    <t xml:space="preserve">UC1J983CTG~441211#AdvRes~254723565952~MPESAC2B_400222~JOB OMETE  </t>
  </si>
  <si>
    <t xml:space="preserve">UC1PM82PL2~441211#DEVGR1~254710967844~MPESAC2B_400222~CLIFFORD SIOCHA  </t>
  </si>
  <si>
    <t xml:space="preserve">UC1PM82I6O~441211#DEVGR1~254710967844~MPESAC2B_400222~CLIFFORD SIOCHA  </t>
  </si>
  <si>
    <t xml:space="preserve">UC1KM7YMZ7~441211#DEVGR2~254714454473~MPESAC2B_400222~TIMOTHY OUKO OMARE  </t>
  </si>
  <si>
    <t xml:space="preserve">UC1HT7ZOEW~441211#Tithe~254726721194~MPESAC2B_400222~HAPPINESS MUKORA  </t>
  </si>
  <si>
    <t xml:space="preserve">UC17O7WWVC~441211#DevGR29~254704697828~MPESAC2B_400222~CHARLES KIBAGENDI  </t>
  </si>
  <si>
    <t xml:space="preserve">UC1HV7YKKE~441211#DevGrp14~254740530840~MPESAC2B_400222~DAISY OJOWI  </t>
  </si>
  <si>
    <t xml:space="preserve">UC16O7Y7EM~441211#DvGr11~254722235727~MPESAC2B_400222~KEVINE ODHIAMBO  </t>
  </si>
  <si>
    <t xml:space="preserve">UC1HV7YG6S~441211#DevGrp40~254740530840~MPESAC2B_400222~DAISY OJOWI  </t>
  </si>
  <si>
    <t xml:space="preserve">UC1LS7URT6~441211#CM~254799795295~MPESAC2B_400222~VICKY GITONGA  </t>
  </si>
  <si>
    <t xml:space="preserve">UC1JK7X47M~441211#DEVGR1~254110530505~MPESAC2B_400222~ROONEY MAINA  </t>
  </si>
  <si>
    <t xml:space="preserve">UC1HW89E8T~441211#devgr29~254741223492~MPESAC2B_400222~LAVENDA OPATA  </t>
  </si>
  <si>
    <t xml:space="preserve">UC1MT82KRO~441211#DEVGRP2~254115707458~MPESAC2B_400222~DUNCAN OGENO  </t>
  </si>
  <si>
    <t xml:space="preserve">UC1KO89R5P~441211#devgrp3~254743338269~MPESAC2B_400222~nancy abuya  </t>
  </si>
  <si>
    <t xml:space="preserve">UC1D2855C8~441211#DevGr24~254700695190~MPESAC2B_400222~EDWIN BOGE  </t>
  </si>
  <si>
    <t xml:space="preserve">UC1GU8ANI7~441211#DEVGRP2~254711548871~MPESAC2B_400222~JANE NYAMONGO  </t>
  </si>
  <si>
    <t xml:space="preserve">UC1KF82TA8~441211#DEVGRP3~254726477838~MPESAC2B_400222~EUNICE MOKUA  </t>
  </si>
  <si>
    <t xml:space="preserve">UC27R87EEC~441211#off~254799957092~MPESAC2B_400222~Purity John  </t>
  </si>
  <si>
    <t xml:space="preserve">UC29U82DMT~441211#DEVGR28~254712802649~MPESAC2B_400222~JOSHUA OKINYI  </t>
  </si>
  <si>
    <t xml:space="preserve">UC28C82B5E~441211#tithe~254743841530~MPESAC2B_400222~Vincent Gesanda  </t>
  </si>
  <si>
    <t xml:space="preserve">UC28C825P2~441211#dvpgrp18~254743841530~MPESAC2B_400222~Vincent Gesanda  </t>
  </si>
  <si>
    <t xml:space="preserve">UC2KM81TB3~441211#DEVGR2~254714454473~MPESAC2B_400222~TIMOTHY OUKO OMARE  </t>
  </si>
  <si>
    <t xml:space="preserve">UC2J9870Z1~441211#DEVGRP40~254723565952~MPESAC2B_400222~JOB OMETE  </t>
  </si>
  <si>
    <t xml:space="preserve">UC20X81L7J~441211#devgrp17~254725768358~MPESAC2B_400222~ESTHER MUCHOKI  </t>
  </si>
  <si>
    <t xml:space="preserve">UC2BV87RXJ~441211#devg14~254723249077~MPESAC2B_400222~JOHN MOTARI  </t>
  </si>
  <si>
    <t xml:space="preserve">UC20Y83GBF~441211#DevGroup17~254726281936~MPESAC2B_400222~ROBIONSON MOCHONI  </t>
  </si>
  <si>
    <t xml:space="preserve">UC2GU8BR9O~441211#devgr34~254701279242~MPESAC2B_400222~WINNIE OWITI  </t>
  </si>
  <si>
    <t xml:space="preserve">UC2368GIEB~441211#DevGRp40~254720089809~MPESAC2B_400222~DELIEYS MASESE  </t>
  </si>
  <si>
    <t xml:space="preserve">UC2M88460U~441211#devgrp34~254710183034~MPESAC2B_400222~beatrice asumwa  </t>
  </si>
  <si>
    <t xml:space="preserve">UC2KR8AQTB~441211#TITHE~254716794363~MPESAC2B_400222~GIFTMACVANE MOMANYI  </t>
  </si>
  <si>
    <t xml:space="preserve">UC2PM86EC4~441211#DevGr41~254710967844~MPESAC2B_400222~CLIFFORD SIOCHA  </t>
  </si>
  <si>
    <t xml:space="preserve">UC2KW8769E~441211#Devgrp41~254705014561~MPESAC2B_400222~NYABUTO FANISH  </t>
  </si>
  <si>
    <t xml:space="preserve">UC2M08A1LP~441211#DEVGRP20~254725445620~MPESAC2B_400222~JOB NYABUTO  </t>
  </si>
  <si>
    <t xml:space="preserve">UC2388JX9N~441211#GRP20~254721700718~MPESAC2B_400222~VANNICE NYANDIDRI  </t>
  </si>
  <si>
    <t xml:space="preserve">UC2OP81LYB~441211# DEVGR41~254726561839~MPESAC2B_400222~CLEOPAS OMETE  </t>
  </si>
  <si>
    <t xml:space="preserve">UC2OP81INW~441211# DEVGR40~254726561839~MPESAC2B_400222~CLEOPAS OMETE  </t>
  </si>
  <si>
    <t xml:space="preserve">UC21A7YM1T~441211#Devgrp6~254792833810~MPESAC2B_400222~Irene gitundu  </t>
  </si>
  <si>
    <t xml:space="preserve">UC2QT84XY4~441211#potluck5~254705907598~MPESAC2B_400222~Winnie Ogechi  </t>
  </si>
  <si>
    <t xml:space="preserve">UC2NF83TUU~441211#DEVGR23~254722842941~MPESAC2B_400222~VINCENT ALUMASA  </t>
  </si>
  <si>
    <t xml:space="preserve">UC2ME84GM6~441211#potluck5~254728249438~MPESAC2B_400222~DERRICK MLAMBA  </t>
  </si>
  <si>
    <t xml:space="preserve">UC2M08ADSC~441211#DEVGRP20~254725445620~MPESAC2B_400222~JOB NYABUTO  </t>
  </si>
  <si>
    <t xml:space="preserve">UC2DO7ZP55~441211#DevGR10~254722745811~MPESAC2B_400222~JOHN NYAUMAH  </t>
  </si>
  <si>
    <t xml:space="preserve">UC21O8DV5F~441211# devgp24~254725765987~MPESAC2B_400222~HELLEN NAIMADU  </t>
  </si>
  <si>
    <t xml:space="preserve">UC26T86B6D~441211#devgroup23~254726636081~MPESAC2B_400222~COLVIN MOKAYA  </t>
  </si>
  <si>
    <t xml:space="preserve">UC2FM82QE2~441211#Grp9~254701953683~MPESAC2B_400222~BRIAN OMENYI  </t>
  </si>
  <si>
    <t xml:space="preserve">UC2IY89WSF~441211#group20~254712384579~MPESAC2B_400222~ANN SHEM  </t>
  </si>
  <si>
    <t xml:space="preserve">UC2MB7YRH1~441211# DEVGR20~254720638996~MPESAC2B_400222~MIRIAM OMARE  </t>
  </si>
  <si>
    <t xml:space="preserve">UC2OP82KNK~441211# DEVGR7~254726561839~MPESAC2B_400222~CLEOPAS OMETE  </t>
  </si>
  <si>
    <t xml:space="preserve">UC2A58GAG4~441211#DEVGR29~254740526372~MPESAC2B_400222~BRIAN ONSEMBE  </t>
  </si>
  <si>
    <t xml:space="preserve">UC2MZ87F1S~441211#DEVGR37~254726465190~MPESAC2B_400222~SAMUEL KIBE  </t>
  </si>
  <si>
    <t xml:space="preserve">UC28A7ZWWM~441211#DevGrGuest~254708007944~MPESAC2B_400222~EDWIN OUKO  </t>
  </si>
  <si>
    <t xml:space="preserve">UC2PM884A8~441211#Devgrp23~254704355687~MPESAC2B_400222~NAOMI NJUGUNA  </t>
  </si>
  <si>
    <t xml:space="preserve">UC2F686LVA~441211#Devgr9~254722693245~MPESAC2B_400222~JOSEPH OSORO  </t>
  </si>
  <si>
    <t xml:space="preserve">UC2KG80H14~441211# DEVGRP3~254712123912~MPESAC2B_400222~MESHACK ISABOKE OMOSA  </t>
  </si>
  <si>
    <t xml:space="preserve">UC2PG7ZCHR~441211#DEVRP7~254742420983~MPESAC2B_400222~samuel ooko  </t>
  </si>
  <si>
    <t xml:space="preserve">UC2AA8AQCL~441211# GRP7~254710191200~MPESAC2B_400222~BEAVON OSUMO  </t>
  </si>
  <si>
    <t xml:space="preserve">UC2FB8JLP1~441211#DevGr16~254726410608~MPESAC2B_400222~CALVINCE OUMA OTIENO  </t>
  </si>
  <si>
    <t xml:space="preserve">UC2FB8JSKK~441211#GevGr40~254726410608~MPESAC2B_400222~CALVINCE OUMA OTIENO  </t>
  </si>
  <si>
    <t xml:space="preserve">UC2FB8JLUE~441211#DevGrp41~254726410608~MPESAC2B_400222~CALVINCE OUMA OTIENO  </t>
  </si>
  <si>
    <t xml:space="preserve">UC25A8HB7C~441211#DevGr40~254718188346~MPESAC2B_400222~TERESIA MOGIRE  </t>
  </si>
  <si>
    <t xml:space="preserve">UC2H88CLGQ~441211#DevGr16~254110828287~MPESAC2B_400222~ilselasha Awuor  </t>
  </si>
  <si>
    <t xml:space="preserve">UC2LH8BF5A~441211#DEVGR23~254717822902~MPESAC2B_400222~KIBAGENDI JAMES  </t>
  </si>
  <si>
    <t xml:space="preserve">UC2ML840MM~441211#DevGr16~254721976179~MPESAC2B_400222~OLIVER OUMA  </t>
  </si>
  <si>
    <t xml:space="preserve">UC2MR885OP~441211# GRP30~254706858931~MPESAC2B_400222~ESTHER MAKORI  </t>
  </si>
  <si>
    <t xml:space="preserve">UC2E9892BB~441211#AdvRes~254711559935~MPESAC2B_400222~MILLICENT ATIENO  </t>
  </si>
  <si>
    <t xml:space="preserve">UC2FS88QW4~441211#potluck5~254748333230~MPESAC2B_400222~Felix Omondi  </t>
  </si>
  <si>
    <t xml:space="preserve">UC2IV86IRS~441211# DevGrp41~254703112927~MPESAC2B_400222~COLLINS ODOYO  </t>
  </si>
  <si>
    <t xml:space="preserve">UC2FQ87ZXV~441211#DEVGRP20~254721660205~MPESAC2B_400222~Momanyi Onderi  </t>
  </si>
  <si>
    <t xml:space="preserve">UC2CW8A01M~441211#Devgrp16~254716804186~MPESAC2B_400222~ALAN OTIENO  </t>
  </si>
  <si>
    <t xml:space="preserve">UC3PQ864Z9~441211#Chiorwelkitty~254708592682~MPESAC2B_400222~MAUREEN NYAMAMBA  </t>
  </si>
  <si>
    <t xml:space="preserve">UC3IY8BX3W~441211#group20~254712384579~MPESAC2B_400222~ANN SHEM  </t>
  </si>
  <si>
    <t xml:space="preserve">UC3M08CWUI~441211#DEVGRP20~254725445620~MPESAC2B_400222~JOB NYABUTO  </t>
  </si>
  <si>
    <t xml:space="preserve">UC35S86VPW~441211#tithe~254703228506~MPESAC2B_400222~Nancy obare  </t>
  </si>
  <si>
    <t xml:space="preserve">UC3KM85C6A~441211#DEVGR2~254714454473~MPESAC2B_400222~TIMOTHY OUKO OMARE  </t>
  </si>
  <si>
    <t xml:space="preserve">UC32Y8ARCY~441211#DEVGRP7~254706408033~MPESAC2B_400222~TOM BIRUNDU  </t>
  </si>
  <si>
    <t xml:space="preserve">UC3DC88TUG~441211#Devgr16~254796398604~MPESAC2B_400222~DONA ODERO  </t>
  </si>
  <si>
    <t xml:space="preserve">UC3388MWG6~441211#grp19~254721419284~MPESAC2B_400222~GRACE KANYI  </t>
  </si>
  <si>
    <t xml:space="preserve">UC31O8GJM5~441211# devgp24~254725765987~MPESAC2B_400222~HELLEN NAIMADU  </t>
  </si>
  <si>
    <t xml:space="preserve">UC3D28A0DF~441211#Devgr24~254700695190~MPESAC2B_400222~EDWIN BOGE  </t>
  </si>
  <si>
    <t xml:space="preserve">UC3EV88Y0Q~441211#Advreg~254700028534~MPESAC2B_400222~EDHER NYATIKA  </t>
  </si>
  <si>
    <t xml:space="preserve">UC3LJ8G5SX~441211#ActvtybkGRP41~254715557874~MPESAC2B_400222~CHERYL OTIENO  </t>
  </si>
  <si>
    <t xml:space="preserve">UC31O8GKFZ~441211# devgp24~254725765987~MPESAC2B_400222~HELLEN NAIMADU  </t>
  </si>
  <si>
    <t xml:space="preserve">UC3A18BC6B~441211#devgrp18~254713538816~MPESAC2B_400222~ONGAKI OGARO  </t>
  </si>
  <si>
    <t xml:space="preserve">UC38N88NIH~441211#DevGrp 41~254704531346~MPESAC2B_400222~NYABUTO LYDIAH  </t>
  </si>
  <si>
    <t xml:space="preserve">UC3ME87HVF~441211#DEVGRP13~254727983975~MPESAC2B_400222~JOSEPHINE ONTITA  </t>
  </si>
  <si>
    <t xml:space="preserve">UC3KM85TDL~441211#DEVGR2~254714454473~MPESAC2B_400222~TIMOTHY OUKO OMARE  </t>
  </si>
  <si>
    <t xml:space="preserve">UC3F58E0VC~441211#DEVGRP7~254796472241~MPESAC2B_400222~Cannon Odhiambo  </t>
  </si>
  <si>
    <t xml:space="preserve">UC3DI8AKS4~441211# DEVP GRP 13~254722756719~MPESAC2B_400222~CATHERINE MOSERO OMW ENO </t>
  </si>
  <si>
    <t xml:space="preserve">UC3J98AQ7O~441211#DEVGRP21~254723565952~MPESAC2B_400222~JOB OMETE  </t>
  </si>
  <si>
    <t xml:space="preserve">UC36K819FD~441211#aypotluck5~254724244925~MPESAC2B_400222~FELIX ONYANGO  </t>
  </si>
  <si>
    <t xml:space="preserve">UC34J8O0XW~441211#DEV~254723886652~MPESAC2B_400222~KENNETH MURIAMBOGO  </t>
  </si>
  <si>
    <t xml:space="preserve">UC3788ABHZ~441211#DevGp23~254724986639~MPESAC2B_400222~GLADYS OTIENO  </t>
  </si>
  <si>
    <t xml:space="preserve">UC3QS8B7YR~441211#DEVGRP23~254724018066~MPESAC2B_400222~RAYMOND OTIENO  </t>
  </si>
  <si>
    <t xml:space="preserve">UC3GU8FOCS~441211#DEVGRP2~254711548871~MPESAC2B_400222~JANE NYAMONGO  </t>
  </si>
  <si>
    <t xml:space="preserve">UC3228954A~441211#devgrp3~254717768379~MPESAC2B_400222~FARIDAH KAMAU  </t>
  </si>
  <si>
    <t xml:space="preserve">UC30288EG2~441211#AdvReg~254716534437~MPESAC2B_400222~JOYCE MIANO  </t>
  </si>
  <si>
    <t xml:space="preserve">UC3KM864N7~441211#grp40~254725310343~MPESAC2B_400222~NANCY MOTARI  </t>
  </si>
  <si>
    <t xml:space="preserve">UC3GO7ZX4L~441211#devgrp40~254728162740~MPESAC2B_400222~EDWIN ODHIAMBO  </t>
  </si>
  <si>
    <t xml:space="preserve">UC3PQ86ZSP~441211#Devgrp 40~254708592682~MPESAC2B_400222~MAUREEN NYAMAMBA  </t>
  </si>
  <si>
    <t xml:space="preserve">UC37Q8EU94~441211#devgrp21~254714560462~MPESAC2B_400222~LYDIA WANJARA  </t>
  </si>
  <si>
    <t xml:space="preserve">UC3A58IXMJ~441211#DEVGR29~254740526372~MPESAC2B_400222~BRIAN ONSEMBE  </t>
  </si>
  <si>
    <t xml:space="preserve">UC3788AKI7~441211#Advreg~254724986639~MPESAC2B_400222~GLADYS OTIENO  </t>
  </si>
  <si>
    <t xml:space="preserve">UC3788AKJC~441211#DevGp41~254724986639~MPESAC2B_400222~GLADYS OTIENO  </t>
  </si>
  <si>
    <t xml:space="preserve">UC3FB8LHUR~441211#DevGrp16~254726410608~MPESAC2B_400222~CALVINCE OUMA OTIENO  </t>
  </si>
  <si>
    <t xml:space="preserve">UC3E08BZHA~441211#DEVGRP11~254720323255~MPESAC2B_400222~ROSELYNE OMANYA  </t>
  </si>
  <si>
    <t xml:space="preserve">UC3KW8AV80~441211#Devgrp40~254705014561~MPESAC2B_400222~NYABUTO FANISH  </t>
  </si>
  <si>
    <t xml:space="preserve">UC3NS83QT6~441211#DEVGRP11~254723845487~MPESAC2B_400222~ODHIAMBO OTIENO  </t>
  </si>
  <si>
    <t xml:space="preserve">UC3JV83OLD~441211#AMBTSHIRT~254740672468~MPESAC2B_400222~SHEILA KERIMU  </t>
  </si>
  <si>
    <t xml:space="preserve">UC3MI82XBE~441211#DEVGR2~254118162561~MPESAC2B_400222~KEVIN ONG'ERA  </t>
  </si>
  <si>
    <t xml:space="preserve">HENRY NYONGESA CHQ No.000384  </t>
  </si>
  <si>
    <t xml:space="preserve">UC3BQ865TC~441211#DEVGR29~254790157076~MPESAC2B_400222~Clare Isanda  </t>
  </si>
  <si>
    <t xml:space="preserve">UC3KT82KQ5~441211#AdvRes~254711572417~MPESAC2B_400222~EMELDA APONDI  </t>
  </si>
  <si>
    <t xml:space="preserve">UC3GH8EQIX~441211#Dev37~254708479146~MPESAC2B_400222~Asha Panyako  </t>
  </si>
  <si>
    <t xml:space="preserve">UC3LA843N1~441211#Dev37~254717521763~MPESAC2B_400222~MARK NGWALA  </t>
  </si>
  <si>
    <t xml:space="preserve">UC3QX8D64M~441211#devgr29~254727900144~MPESAC2B_400222~RISPA OENGA  </t>
  </si>
  <si>
    <t xml:space="preserve">UC3KM86PQR~441211#DEVGR29~254701753395~MPESAC2B_400222~MERCY OYUGI  </t>
  </si>
  <si>
    <t xml:space="preserve">UC3MS886SY~441211#DEVGR29~254727125457~MPESAC2B_400222~MAREGE CAROLINE  </t>
  </si>
  <si>
    <t xml:space="preserve">UC3QY8A1K8~441211#DEV37~254769108780~MPESAC2B_400222~Enoch masese  </t>
  </si>
  <si>
    <t xml:space="preserve">UC34L8932W~441211#DEVGRP41~254728772225~MPESAC2B_400222~ISAAC MOMANYI  </t>
  </si>
  <si>
    <t xml:space="preserve">UC3KT82MMK~441211#DEV37~254728651137~MPESAC2B_400222~COLLINS ARUSEI  </t>
  </si>
  <si>
    <t xml:space="preserve">UC3RC891EI~441211#Dev37~254740537573~MPESAC2B_400222~JOHN MEKUBO  </t>
  </si>
  <si>
    <t xml:space="preserve">UC3HW8GRSR~441211#devgrp29~254741223492~MPESAC2B_400222~LAVENDA OPATA  </t>
  </si>
  <si>
    <t xml:space="preserve">UC38C8765Z~441211#Dev37~254712585891~MPESAC2B_400222~OBADIAH KIPKOEC TALAAM  </t>
  </si>
  <si>
    <t xml:space="preserve">UC3OD8CSOY~441211#DEV37~254700116117~MPESAC2B_400222~SIMON ONDORO  </t>
  </si>
  <si>
    <t xml:space="preserve">UC38E8A1SL~441211#DEV37~254721531081~MPESAC2B_400222~GLORIA OKELLO  </t>
  </si>
  <si>
    <t xml:space="preserve">UC3538IP9Y~441211#DEV37~254722463117~MPESAC2B_400222~BILL OTUNGA  </t>
  </si>
  <si>
    <t xml:space="preserve">UC3EH89JJI~441211#Tithe~254799604985~MPESAC2B_400222~DAVIS MIRONGA  </t>
  </si>
  <si>
    <t xml:space="preserve">UC3BQ86FUJ~441211#Dev37~254722338008~MPESAC2B_400222~TIMOTHY ONDIEKI  </t>
  </si>
  <si>
    <t xml:space="preserve">UC3928CJS9~441211#DEV~254707471076~MPESAC2B_400222~DANIEL OTIENO  </t>
  </si>
  <si>
    <t xml:space="preserve">UC3298HSKZ~441211#Dev37~254711472504~MPESAC2B_400222~EMMANUEL OGOMA  </t>
  </si>
  <si>
    <t xml:space="preserve">UC31O8I5PE~441211# devgp24~254725765987~MPESAC2B_400222~HELLEN NAIMADU  </t>
  </si>
  <si>
    <t xml:space="preserve">UC3CB89T0Y~441211# tithe~254720026043~MPESAC2B_400222~ELEN KIMANI  </t>
  </si>
  <si>
    <t xml:space="preserve">UC3LL8BCQW~441211#DEV37~254719510252~MPESAC2B_400222~VAUD KAGONG  </t>
  </si>
  <si>
    <t xml:space="preserve">UC3298HSZD~441211#DEVGRP21~254722798065~MPESAC2B_400222~redempta barasa  </t>
  </si>
  <si>
    <t xml:space="preserve">UC3QE86FWY~441211#grp18~254715209523~MPESAC2B_400222~NYABUTO OONGE  </t>
  </si>
  <si>
    <t xml:space="preserve">UC3LJ8HYGQ~441211#DEVGR29~254711536370~MPESAC2B_400222~VINCENT DANIEL  </t>
  </si>
  <si>
    <t xml:space="preserve">UC3EV8ALV7~441211#DVGP18~254718336967~MPESAC2B_400222~BEAUTTAH NYAUMA  </t>
  </si>
  <si>
    <t xml:space="preserve">UC39U88ARV~441211#DEVGR28~254712802649~MPESAC2B_400222~JOSHUA OKINYI  </t>
  </si>
  <si>
    <t xml:space="preserve">UC3UI7CDZH~441211#AdvRes~254704861339~MPESAC2B_400222~HELLEN ACHIENG ADHANJA  </t>
  </si>
  <si>
    <t xml:space="preserve">UC3OP86G7V~441211# DEVGR7~254726561839~MPESAC2B_400222~CLEOPAS OMETE  </t>
  </si>
  <si>
    <t xml:space="preserve">UC3PM8C1JF~441211#Advres~254710967844~MPESAC2B_400222~CLIFFORD SIOCHA  </t>
  </si>
  <si>
    <t xml:space="preserve">UC3K188HFH~441211#DEVGR2~254700869775~MPESAC2B_400222~LEAH ONGERI  </t>
  </si>
  <si>
    <t xml:space="preserve">UC3028A9ZQ~441211#devgroup20~254721406814~MPESAC2B_400222~VINCENT OTARA  </t>
  </si>
  <si>
    <t xml:space="preserve">UC33C8J029~441211#DevGr21~254724580947~MPESAC2B_400222~PHILLIS OSANO  </t>
  </si>
  <si>
    <t xml:space="preserve">UC33O8QEX2~441211#grp20~254790495591~MPESAC2B_400222~DOROTHY OMARE  </t>
  </si>
  <si>
    <t xml:space="preserve">UC3A88APRL~441211#advreg~254704612461~MPESAC2B_400222~quinter nyoloo  </t>
  </si>
  <si>
    <t xml:space="preserve">UC3A88AQHX~441211#ambtshirt~254704612461~MPESAC2B_400222~quinter nyoloo  </t>
  </si>
  <si>
    <t xml:space="preserve">UC3E688ADU~441211#advres~254729803605~MPESAC2B_400222~Diana Aboki  </t>
  </si>
  <si>
    <t xml:space="preserve">UC3MI84T6R~441211#advreg~254726311205~MPESAC2B_400222~VINCENT ARANI  </t>
  </si>
  <si>
    <t xml:space="preserve">UC3M88AMEY~441211#Advreg~254710183034~MPESAC2B_400222~beatrice asumwa  </t>
  </si>
  <si>
    <t xml:space="preserve">UC3P0876UE~441211#Devgr3~254723714872~MPESAC2B_400222~DUNCAN OUMA  </t>
  </si>
  <si>
    <t xml:space="preserve">UC3KO8HPON~441211#devgrp3~254743338269~MPESAC2B_400222~nancy abuya  </t>
  </si>
  <si>
    <t xml:space="preserve">UC4QE883PB~441211#devgr33~254721339208~MPESAC2B_400222~ALBERT MAINA  </t>
  </si>
  <si>
    <t xml:space="preserve">UC4L58B1JJ~441211#Dev Grp41~254706898391~MPESAC2B_400222~Nyabuto Dorothy  </t>
  </si>
  <si>
    <t xml:space="preserve">UC4388QISV~441211#grp19~254721419284~MPESAC2B_400222~GRACE KANYI  </t>
  </si>
  <si>
    <t xml:space="preserve">UC4GR88C1L~441211# Advres~254711768682~MPESAC2B_400222~ONDARA MARGRET  </t>
  </si>
  <si>
    <t xml:space="preserve">CHQ No.000385  </t>
  </si>
  <si>
    <t xml:space="preserve">CHQ No.000386  </t>
  </si>
  <si>
    <t xml:space="preserve">UC4IY8FIWN~441211#group20~254712384579~MPESAC2B_400222~ANN SHEM  </t>
  </si>
  <si>
    <t xml:space="preserve">CHQ No.000383  </t>
  </si>
  <si>
    <t xml:space="preserve">CHQ No.000382  </t>
  </si>
  <si>
    <t xml:space="preserve">CHQ No.000388  </t>
  </si>
  <si>
    <t xml:space="preserve">UC49X8FBXM~441211#potluck5~254740740203~MPESAC2B_400222~SILVIA NYABUTO  </t>
  </si>
  <si>
    <t xml:space="preserve">UC4A38D4BP~441211#Advreg~254725727580~MPESAC2B_400222~OTIENO VIVIAN  </t>
  </si>
  <si>
    <t xml:space="preserve">UC4QX8FX3O~441211#devgr29~254727900144~MPESAC2B_400222~RISPA OENGA  </t>
  </si>
  <si>
    <t xml:space="preserve">UC4MZ8CQQV~441211#DVGP18~254726794291~MPESAC2B_400222~PENINAH KERUBO  </t>
  </si>
  <si>
    <t xml:space="preserve">UC4OV8FC4K~441211# DEVGR29~254700237350~MPESAC2B_400222~ELVIS NDUBI  </t>
  </si>
  <si>
    <t xml:space="preserve">UC41G8FGLB~441211#DEVGR35~254114321439~MPESAC2B_400222~Edwin Muthuri  </t>
  </si>
  <si>
    <t xml:space="preserve">UC4B68F7ZL~441211#DEVGRP12~254704758644~MPESAC2B_400222~DAISY OMOLLO  </t>
  </si>
  <si>
    <t xml:space="preserve">UC4438I628~441211#DEVGRP12~254711165935~MPESAC2B_400222~EDWIN KENYANSA  </t>
  </si>
  <si>
    <t xml:space="preserve">UC41O8KDN0~441211# devgp24~254725765987~MPESAC2B_400222~HELLEN NAIMADU  </t>
  </si>
  <si>
    <t xml:space="preserve">UC4QS8ENJN~441211#DEVGRP23~254724018066~MPESAC2B_400222~RAYMOND OTIENO  </t>
  </si>
  <si>
    <t xml:space="preserve">UC4K28A7SU~441211#AdvRes~254713193947~MPESAC2B_400222~FLORENCE OGOLLAH  </t>
  </si>
  <si>
    <t xml:space="preserve">UC49K88OFT~441211#devgr29~254725161791~MPESAC2B_400222~JANET MWALUTA  </t>
  </si>
  <si>
    <t xml:space="preserve">UC4AP8ELTE~441211#AMBTSHIRT~254725301969~MPESAC2B_400222~JEMIMA NYOLOO  </t>
  </si>
  <si>
    <t xml:space="preserve">UC40C8E75A~441211#DEVGRP34~254742403697~MPESAC2B_400222~GRACE ONGUSO  </t>
  </si>
  <si>
    <t xml:space="preserve">UC4308FHRI~441211#Advres~254717001584~MPESAC2B_400222~NELISHA MBUBA  </t>
  </si>
  <si>
    <t xml:space="preserve">UC4K78DVLI~441211#ADVREG~254722697602~MPESAC2B_400222~ALICE OKOTH  </t>
  </si>
  <si>
    <t xml:space="preserve">UC47Q8IQ36~441211#DEVGP32~254724610237~MPESAC2B_400222~DISMAS NDUKO  </t>
  </si>
  <si>
    <t xml:space="preserve">UC4KW8EQ91~441211#Potluck 5~254705014561~MPESAC2B_400222~NYABUTO FANISH  </t>
  </si>
  <si>
    <t xml:space="preserve">UC4LS854SV~441211#ADVReg~254799795295~MPESAC2B_400222~VICKY GITONGA  </t>
  </si>
  <si>
    <t xml:space="preserve">UC4R08EHJC~441211#Dev37~254723424798~MPESAC2B_400222~MIKE MBURIREH  </t>
  </si>
  <si>
    <t xml:space="preserve">UC4LS85570~441211#AdvRes.~254799795295~MPESAC2B_400222~VICKY GITONGA  </t>
  </si>
  <si>
    <t xml:space="preserve">UC4688IOM6~441211#Dev37~254704505036~MPESAC2B_400222~RAY OCHIENG  </t>
  </si>
  <si>
    <t xml:space="preserve">UC4P088JF2~441211#AdvRes~254723714872~MPESAC2B_400222~DUNCAN OUMA  </t>
  </si>
  <si>
    <t xml:space="preserve">UC42J8J7SY~441211#Dev~254713468812~MPESAC2B_400222~IRENE BAKALA  </t>
  </si>
  <si>
    <t xml:space="preserve">UC46Y8A9W3~441211# Advres~254702638111~MPESAC2B_400222~JESCA OCHIENG  </t>
  </si>
  <si>
    <t xml:space="preserve">UC4EA8IKY2~441211#DEVGRP3*~254726447320~MPESAC2B_400222~DUNCAN NJORA  </t>
  </si>
  <si>
    <t xml:space="preserve">UC4EF8A5P9~441211#DEVGR11~254707210055~MPESAC2B_400222~LEVI KABATI  </t>
  </si>
  <si>
    <t xml:space="preserve">UC41O8LHD1~441211# devgp24~254725765987~MPESAC2B_400222~HELLEN NAIMADU  </t>
  </si>
  <si>
    <t xml:space="preserve">UC4KM8AF36~441211#DEVGR2~254714454473~MPESAC2B_400222~TIMOTHY OUKO OMARE  </t>
  </si>
  <si>
    <t xml:space="preserve">UC41R8DM9H~441211#DevGr8~254727685768~MPESAC2B_400222~MERCY NYANG'AU  </t>
  </si>
  <si>
    <t xml:space="preserve">UC4IK8CBQR~441211#AdvRes~254714813414~MPESAC2B_400222~MARY AKINYI  </t>
  </si>
  <si>
    <t xml:space="preserve">UC4M08IGVJ~441211#DEVGRP20~254725445620~MPESAC2B_400222~JOB NYABUTO  </t>
  </si>
  <si>
    <t xml:space="preserve">UC42Y8G87O~441211#DEVGR7~254706408033~MPESAC2B_400222~TOM BIRUNDU  </t>
  </si>
  <si>
    <t xml:space="preserve">UC44A8TVYO~441211#AdvReg~254711747621~MPESAC2B_400222~ONGARA ELIAS ODHIAMBO  </t>
  </si>
  <si>
    <t xml:space="preserve">UC43O8THEK~441211#advres~254790495591~MPESAC2B_400222~DOROTHY OMARE  </t>
  </si>
  <si>
    <t xml:space="preserve">UC4M08IMZM~441211#ADVREG~254725445620~MPESAC2B_400222~JOB NYABUTO  </t>
  </si>
  <si>
    <t xml:space="preserve">UC4AH8BHSU~441211#devgrp7~254707965257~MPESAC2B_400222~JENIFFER JAMES  </t>
  </si>
  <si>
    <t xml:space="preserve">UC4PO88SGG~441211#DEVGR7~254714423626~MPESAC2B_400222~Felix Musiu  </t>
  </si>
  <si>
    <t xml:space="preserve">UC4D28FRLN~441211#DevGr24~254700695190~MPESAC2B_400222~EDWIN BOGE  </t>
  </si>
  <si>
    <t xml:space="preserve">UC4OP8A7G0~441211# DEVGR7~254726561839~MPESAC2B_400222~CLEOPAS OMETE  </t>
  </si>
  <si>
    <t xml:space="preserve">UC4GR8AXVI~441211# dvpgrp1~254711768682~MPESAC2B_400222~ONDARA MARGRET  </t>
  </si>
  <si>
    <t xml:space="preserve">UC4228EOMC~441211#Devgr24~254705160396~MPESAC2B_400222~Mark Rongoei  </t>
  </si>
  <si>
    <t xml:space="preserve">UC45K8IJSD~441211#DevG6~254727890992~MPESAC2B_400222~WALTER MAINA  </t>
  </si>
  <si>
    <t xml:space="preserve">UC45089HSU~441211#devgrp6~254705299773~MPESAC2B_400222~CELESTINE KISUYIA  </t>
  </si>
  <si>
    <t xml:space="preserve">UC4G48RWWM~441211#DevGr24~254114285075~MPESAC2B_400222~samuel waithaka  </t>
  </si>
  <si>
    <t xml:space="preserve">UC4OU8CFZY~441211#DEVGR1~254792483329~MPESAC2B_400222~LILIAN omuono  </t>
  </si>
  <si>
    <t xml:space="preserve">UC4P08A7GG~441211#AdvRes~254722886353~MPESAC2B_400222~ATAI PHARES  </t>
  </si>
  <si>
    <t xml:space="preserve">UC4HW8LPM4~441211#devgrp29~254741223492~MPESAC2B_400222~LAVENDA OPATA  </t>
  </si>
  <si>
    <t xml:space="preserve">UC4OP8AVSQ~441211#AdvRes~254726561839~MPESAC2B_400222~CLEOPAS OMETE  </t>
  </si>
  <si>
    <t xml:space="preserve">UC4RD8KZC2~441211#DEVGR7~254794446788~MPESAC2B_400222~OKELLO CALVINCE  </t>
  </si>
  <si>
    <t xml:space="preserve">UC48N8EUWL~441211#DevGrp6~254704531346~MPESAC2B_400222~NYABUTO LYDIAH  </t>
  </si>
  <si>
    <t xml:space="preserve">UC4NT8G34X~441211#DEVGRP12~254792034984~MPESAC2B_400222~LINET MAGETO  </t>
  </si>
  <si>
    <t xml:space="preserve">UC42Y8HCOO~441211#DEVGRP12~254706408033~MPESAC2B_400222~TOM BIRUNDU  </t>
  </si>
  <si>
    <t xml:space="preserve">UC42T8ELTG~441211# AdvRes~254707192114~MPESAC2B_400222~Irene Mirioba  </t>
  </si>
  <si>
    <t xml:space="preserve">UC4NT8G9VJ~441211#ADVRES~254792034984~MPESAC2B_400222~LINET MAGETO  </t>
  </si>
  <si>
    <t xml:space="preserve">UC4KH8E4UM~441211#DEVGRP20~254716098478~MPESAC2B_400222~DAMARIS NYAMBANE  </t>
  </si>
  <si>
    <t xml:space="preserve">UC49T8DPX0~441211#advres~254721612917~MPESAC2B_400222~JOHN ONGWESA  </t>
  </si>
  <si>
    <t xml:space="preserve">UC4GU8LOKD~441211#advreg~254701279242~MPESAC2B_400222~WINNIE OWITI  </t>
  </si>
  <si>
    <t xml:space="preserve">UC4CW8H7M0~441211#AdvRes~254716804186~MPESAC2B_400222~ALAN OTIENO  </t>
  </si>
  <si>
    <t xml:space="preserve">UC45S8DMI0~441211#AdvRes~254703228506~MPESAC2B_400222~Nancy obare  </t>
  </si>
  <si>
    <t xml:space="preserve">UC52Y8HQCO~441211#DEVGR7~254706408033~MPESAC2B_400222~TOM BIRUNDU  </t>
  </si>
  <si>
    <t xml:space="preserve">UC5OP8B8AY~441211# DEVGR7~254726561839~MPESAC2B_400222~CLEOPAS OMETE  </t>
  </si>
  <si>
    <t xml:space="preserve">UC5288MZR4~441211#DevGrp~254728594657~MPESAC2B_400222~GLORIAH MICHIRA  </t>
  </si>
  <si>
    <t xml:space="preserve">UC5MI88UVR~441211#advres~254702315730~MPESAC2B_400222~CECILIA KIGOTHO  </t>
  </si>
  <si>
    <t xml:space="preserve">UC5RO8IR0L~441211#DEVGR29~254746848722~MPESAC2B_400222~joseph mwangi  </t>
  </si>
  <si>
    <t xml:space="preserve">UC5F58KZJ1~441211#DEVGRP7~254796472241~MPESAC2B_400222~Cannon Odhiambo  </t>
  </si>
  <si>
    <t xml:space="preserve">UC5BQ8C1BB~441211# DevGr7~254799919471~MPESAC2B_400222~ADIKA OJWANG  </t>
  </si>
  <si>
    <t xml:space="preserve">UC50X8BYDO~441211#devgrp17~254725768358~MPESAC2B_400222~ESTHER MUCHOKI  </t>
  </si>
  <si>
    <t xml:space="preserve">UC5FC8NF63~441211#DEVGRP32~254726012163~MPESAC2B_400222~ROGERS MACHOKA  </t>
  </si>
  <si>
    <t xml:space="preserve">UC5PM8GYOJ~441211#DEVGR1~254710967844~MPESAC2B_400222~CLIFFORD SIOCHA  </t>
  </si>
  <si>
    <t xml:space="preserve">UC5PM8H020~441211#DevGr41~254710967844~MPESAC2B_400222~CLIFFORD SIOCHA  </t>
  </si>
  <si>
    <t xml:space="preserve">UC5I38A10D~441211#DEVGR1~254714897103~MPESAC2B_400222~JAEL ONGERI  </t>
  </si>
  <si>
    <t xml:space="preserve">UC5FM8C105~441211#Devgp2~254705589015~MPESAC2B_400222~Kobi Edward  </t>
  </si>
  <si>
    <t xml:space="preserve">UC5KM8CLSS~441211#DEVGR2~254714454473~MPESAC2B_400222~TIMOTHY OUKO OMARE  </t>
  </si>
  <si>
    <t xml:space="preserve">UC5AR8BZ6V~441211#DEVGR1~254718113284~MPESAC2B_400222~Jane Ogola  </t>
  </si>
  <si>
    <t xml:space="preserve">UC5PM8H1ZY~441211#DevGr41~254710967844~MPESAC2B_400222~CLIFFORD SIOCHA  </t>
  </si>
  <si>
    <t xml:space="preserve">UC5L88I4DH~441211# DEVGR7~254758748431~MPESAC2B_400222~Daniel Okumu  </t>
  </si>
  <si>
    <t xml:space="preserve">UC5HT8D654~441211#Tithe~254726721194~MPESAC2B_400222~HAPPINESS MUKORA  </t>
  </si>
  <si>
    <t xml:space="preserve">UC5DC8G0B2~441211#Grp41~254796398604~MPESAC2B_400222~DONA ODERO  </t>
  </si>
  <si>
    <t xml:space="preserve">UC58N8FOCN~441211#41DevGrp 41~254704531346~MPESAC2B_400222~NYABUTO LYDIAH  </t>
  </si>
  <si>
    <t xml:space="preserve">UC54O8R4LX~441211#devGrP41~254719221680~MPESAC2B_400222~JULIETTE OTIENO  </t>
  </si>
  <si>
    <t xml:space="preserve">UC5AX8IP9F~441211# DEVGRP41~254713322053~MPESAC2B_400222~ERICK OGUCHA  </t>
  </si>
  <si>
    <t xml:space="preserve">UC5J98HS6C~441211#DEVGRP41~254723565952~MPESAC2B_400222~JOB OMETE  </t>
  </si>
  <si>
    <t xml:space="preserve">UC5CW8I5AV~441211#Devgrp41~254716804186~MPESAC2B_400222~ALAN OTIENO  </t>
  </si>
  <si>
    <t xml:space="preserve">UC5H68HTVD~441211#DEVGR12~254707172381~MPESAC2B_400222~ELIZABETH OKONG'O  </t>
  </si>
  <si>
    <t xml:space="preserve">UC5AX8IRUN~441211# DEVGRP36~254713322053~MPESAC2B_400222~ERICK OGUCHA  </t>
  </si>
  <si>
    <t xml:space="preserve">UC5PQ8DQF6~441211#Devgrp40~254708592682~MPESAC2B_400222~MAUREEN NYAMAMBA  </t>
  </si>
  <si>
    <t xml:space="preserve">UC5028F6A6~441211#DevGrp41~254716534437~MPESAC2B_400222~JOYCE MIANO  </t>
  </si>
  <si>
    <t xml:space="preserve">UC5PQ8DOYS~441211#Devgrp41~254708592682~MPESAC2B_400222~MAUREEN NYAMAMBA  </t>
  </si>
  <si>
    <t xml:space="preserve">UC58N8FP3A~441211#DevGrp40~254704531346~MPESAC2B_400222~NYABUTO LYDIAH  </t>
  </si>
  <si>
    <t xml:space="preserve">UC5368RIA5~441211#Devgr40~254720089809~MPESAC2B_400222~DELIEYS MASESE  </t>
  </si>
  <si>
    <t xml:space="preserve">UC5LS883OQ~441211#devGRP41~254799795295~MPESAC2B_400222~VICKY GITONGA  </t>
  </si>
  <si>
    <t xml:space="preserve">UC5E68CSIJ~441211#DEVGR13~254796685142~MPESAC2B_400222~JOAN MOBISA  </t>
  </si>
  <si>
    <t xml:space="preserve">UC5KM8CTZV~441211#DEVGR41~254714454473~MPESAC2B_400222~TIMOTHY OUKO OMARE  </t>
  </si>
  <si>
    <t xml:space="preserve">UC55A8PW9I~441211#Devgr40~254718188346~MPESAC2B_400222~TERESIA MOGIRE  </t>
  </si>
  <si>
    <t xml:space="preserve">UC5MI89AYX~441211#Devgrp41~254726311205~MPESAC2B_400222~VINCENT ARANI  </t>
  </si>
  <si>
    <t xml:space="preserve">UC5MI89FB2~441211#Devgrp40~254726311205~MPESAC2B_400222~VINCENT ARANI  </t>
  </si>
  <si>
    <t xml:space="preserve">UC57Q8LR2M~441211#devgrp40~254714560462~MPESAC2B_400222~LYDIA WANJARA  </t>
  </si>
  <si>
    <t>UC1FB8DLOV</t>
  </si>
  <si>
    <t>UC1HT7Z5EZ</t>
  </si>
  <si>
    <t>UC1J983CTG</t>
  </si>
  <si>
    <t>UC1PM82PL2</t>
  </si>
  <si>
    <t>UC1PM82I6O</t>
  </si>
  <si>
    <t>UC1KM7YMZ7</t>
  </si>
  <si>
    <t>UC1HT7ZOEW</t>
  </si>
  <si>
    <t>UC17O7WWVC</t>
  </si>
  <si>
    <t>UC1HV7YKKE</t>
  </si>
  <si>
    <t>UC16O7Y7EM</t>
  </si>
  <si>
    <t>UC1HV7YG6S</t>
  </si>
  <si>
    <t>UC1LS7URT6</t>
  </si>
  <si>
    <t>UC1JK7X47M</t>
  </si>
  <si>
    <t>UC1HW89E8T</t>
  </si>
  <si>
    <t>UC1MT82KRO</t>
  </si>
  <si>
    <t>UC1KO89R5P</t>
  </si>
  <si>
    <t>UC1D2855C8</t>
  </si>
  <si>
    <t>UC1GU8ANI7</t>
  </si>
  <si>
    <t>UC1KF82TA8</t>
  </si>
  <si>
    <t>UC27R87EEC</t>
  </si>
  <si>
    <t>UC29U82DMT</t>
  </si>
  <si>
    <t>UC28C82B5E</t>
  </si>
  <si>
    <t>UC28C825P2</t>
  </si>
  <si>
    <t>UC2KM81TB3</t>
  </si>
  <si>
    <t>UC2J9870Z1</t>
  </si>
  <si>
    <t>UC20X81L7J</t>
  </si>
  <si>
    <t>UC2BV87RXJ</t>
  </si>
  <si>
    <t>UC20Y83GBF</t>
  </si>
  <si>
    <t>UC2GU8BR9O</t>
  </si>
  <si>
    <t>UC2368GIEB</t>
  </si>
  <si>
    <t>UC2M88460U</t>
  </si>
  <si>
    <t>UC2KR8AQTB</t>
  </si>
  <si>
    <t>UC2PM86EC4</t>
  </si>
  <si>
    <t>UC2KW8769E</t>
  </si>
  <si>
    <t>UC2M08A1LP</t>
  </si>
  <si>
    <t>UC2388JX9N</t>
  </si>
  <si>
    <t>UC2OP81LYB</t>
  </si>
  <si>
    <t>UC2OP81INW</t>
  </si>
  <si>
    <t>UC21A7YM1T</t>
  </si>
  <si>
    <t>UC2QT84XY4</t>
  </si>
  <si>
    <t>UC2NF83TUU</t>
  </si>
  <si>
    <t>UC2ME84GM6</t>
  </si>
  <si>
    <t>UC2M08ADSC</t>
  </si>
  <si>
    <t>UC2DO7ZP55</t>
  </si>
  <si>
    <t>UC21O8DV5F</t>
  </si>
  <si>
    <t>UC26T86B6D</t>
  </si>
  <si>
    <t>UC2FM82QE2</t>
  </si>
  <si>
    <t>UC2IY89WSF</t>
  </si>
  <si>
    <t>UC2MB7YRH1</t>
  </si>
  <si>
    <t>UC2OP82KNK</t>
  </si>
  <si>
    <t>UC2A58GAG4</t>
  </si>
  <si>
    <t>UC2MZ87F1S</t>
  </si>
  <si>
    <t>UC28A7ZWWM</t>
  </si>
  <si>
    <t>UC2PM884A8</t>
  </si>
  <si>
    <t>UC2F686LVA</t>
  </si>
  <si>
    <t>UC2KG80H14</t>
  </si>
  <si>
    <t>UC2PG7ZCHR</t>
  </si>
  <si>
    <t>UC2AA8AQCL</t>
  </si>
  <si>
    <t>UC2FB8JLP1</t>
  </si>
  <si>
    <t>UC2FB8JSKK</t>
  </si>
  <si>
    <t>UC2FB8JLUE</t>
  </si>
  <si>
    <t>UC25A8HB7C</t>
  </si>
  <si>
    <t>UC2H88CLGQ</t>
  </si>
  <si>
    <t>UC2LH8BF5A</t>
  </si>
  <si>
    <t>UC2ML840MM</t>
  </si>
  <si>
    <t>UC2MR885OP</t>
  </si>
  <si>
    <t>UC2E9892BB</t>
  </si>
  <si>
    <t>UC2FS88QW4</t>
  </si>
  <si>
    <t>UC2IV86IRS</t>
  </si>
  <si>
    <t>UC2FQ87ZXV</t>
  </si>
  <si>
    <t>UC2CW8A01M</t>
  </si>
  <si>
    <t>UC3PQ864Z9</t>
  </si>
  <si>
    <t>UC3IY8BX3W</t>
  </si>
  <si>
    <t>UC3M08CWUI</t>
  </si>
  <si>
    <t>UC35S86VPW</t>
  </si>
  <si>
    <t>UC3KM85C6A</t>
  </si>
  <si>
    <t>UC32Y8ARCY</t>
  </si>
  <si>
    <t>UC3DC88TUG</t>
  </si>
  <si>
    <t>UC3388MWG6</t>
  </si>
  <si>
    <t>UC31O8GJM5</t>
  </si>
  <si>
    <t>UC3D28A0DF</t>
  </si>
  <si>
    <t>UC3EV88Y0Q</t>
  </si>
  <si>
    <t>UC3LJ8G5SX</t>
  </si>
  <si>
    <t>UC31O8GKFZ</t>
  </si>
  <si>
    <t>UC3A18BC6B</t>
  </si>
  <si>
    <t>UC38N88NIH</t>
  </si>
  <si>
    <t>UC3ME87HVF</t>
  </si>
  <si>
    <t>UC3KM85TDL</t>
  </si>
  <si>
    <t>UC3F58E0VC</t>
  </si>
  <si>
    <t>UC3DI8AKS4</t>
  </si>
  <si>
    <t>UC3J98AQ7O</t>
  </si>
  <si>
    <t>UC36K819FD</t>
  </si>
  <si>
    <t>UC34J8O0XW</t>
  </si>
  <si>
    <t>UC3788ABHZ</t>
  </si>
  <si>
    <t>UC3QS8B7YR</t>
  </si>
  <si>
    <t>UC3GU8FOCS</t>
  </si>
  <si>
    <t>UC3228954A</t>
  </si>
  <si>
    <t>UC30288EG2</t>
  </si>
  <si>
    <t>UC3KM864N7</t>
  </si>
  <si>
    <t>UC3GO7ZX4L</t>
  </si>
  <si>
    <t>UC3PQ86ZSP</t>
  </si>
  <si>
    <t>UC37Q8EU94</t>
  </si>
  <si>
    <t>UC3A58IXMJ</t>
  </si>
  <si>
    <t>UC3788AKI7</t>
  </si>
  <si>
    <t>UC3788AKJC</t>
  </si>
  <si>
    <t>UC3FB8LHUR</t>
  </si>
  <si>
    <t>UC3E08BZHA</t>
  </si>
  <si>
    <t>UC3KW8AV80</t>
  </si>
  <si>
    <t>UC3NS83QT6</t>
  </si>
  <si>
    <t>UC3JV83OLD</t>
  </si>
  <si>
    <t>UC3MI82XBE</t>
  </si>
  <si>
    <t>SYBINSE00038493754720260303</t>
  </si>
  <si>
    <t>UC3BQ865TC</t>
  </si>
  <si>
    <t>UC3KT82KQ5</t>
  </si>
  <si>
    <t>UC3GH8EQIX</t>
  </si>
  <si>
    <t>UC3LA843N1</t>
  </si>
  <si>
    <t>UC3QX8D64M</t>
  </si>
  <si>
    <t>UC3KM86PQR</t>
  </si>
  <si>
    <t>UC3MS886SY</t>
  </si>
  <si>
    <t>UC3QY8A1K8</t>
  </si>
  <si>
    <t>UC34L8932W</t>
  </si>
  <si>
    <t>UC3KT82MMK</t>
  </si>
  <si>
    <t>UC3RC891EI</t>
  </si>
  <si>
    <t>UC3HW8GRSR</t>
  </si>
  <si>
    <t>UC38C8765Z</t>
  </si>
  <si>
    <t>UC3OD8CSOY</t>
  </si>
  <si>
    <t>UC38E8A1SL</t>
  </si>
  <si>
    <t>UC3538IP9Y</t>
  </si>
  <si>
    <t>UC3EH89JJI</t>
  </si>
  <si>
    <t>UC3BQ86FUJ</t>
  </si>
  <si>
    <t>UC3928CJS9</t>
  </si>
  <si>
    <t>UC3298HSKZ</t>
  </si>
  <si>
    <t>UC31O8I5PE</t>
  </si>
  <si>
    <t>UC3CB89T0Y</t>
  </si>
  <si>
    <t>UC3LL8BCQW</t>
  </si>
  <si>
    <t>UC3298HSZD</t>
  </si>
  <si>
    <t>UC3QE86FWY</t>
  </si>
  <si>
    <t>UC3LJ8HYGQ</t>
  </si>
  <si>
    <t>UC3EV8ALV7</t>
  </si>
  <si>
    <t>UC39U88ARV</t>
  </si>
  <si>
    <t>UC3UI7CDZH</t>
  </si>
  <si>
    <t>UC3OP86G7V</t>
  </si>
  <si>
    <t>UC3PM8C1JF</t>
  </si>
  <si>
    <t>UC3K188HFH</t>
  </si>
  <si>
    <t>UC3028A9ZQ</t>
  </si>
  <si>
    <t>UC33C8J029</t>
  </si>
  <si>
    <t>UC33O8QEX2</t>
  </si>
  <si>
    <t>UC3A88APRL</t>
  </si>
  <si>
    <t>UC3A88AQHX</t>
  </si>
  <si>
    <t>UC3E688ADU</t>
  </si>
  <si>
    <t>UC3MI84T6R</t>
  </si>
  <si>
    <t>UC3M88AMEY</t>
  </si>
  <si>
    <t>UC3P0876UE</t>
  </si>
  <si>
    <t>UC3KO8HPON</t>
  </si>
  <si>
    <t>UC4QE883PB</t>
  </si>
  <si>
    <t>UC4L58B1JJ</t>
  </si>
  <si>
    <t>UC4388QISV</t>
  </si>
  <si>
    <t>UC4GR88C1L</t>
  </si>
  <si>
    <t>SYBLCYIN280920260304000385</t>
  </si>
  <si>
    <t>SYBLCYIN286620260304000386</t>
  </si>
  <si>
    <t>UC4IY8FIWN</t>
  </si>
  <si>
    <t>SYBLCYIN292020260304000383</t>
  </si>
  <si>
    <t>SYBLCYIN280120260304000382</t>
  </si>
  <si>
    <t>SYBLCYIN290020260304000388</t>
  </si>
  <si>
    <t>UC49X8FBXM</t>
  </si>
  <si>
    <t>UC4A38D4BP</t>
  </si>
  <si>
    <t>UC4QX8FX3O</t>
  </si>
  <si>
    <t>UC4MZ8CQQV</t>
  </si>
  <si>
    <t>UC4OV8FC4K</t>
  </si>
  <si>
    <t>UC41G8FGLB</t>
  </si>
  <si>
    <t>UC4B68F7ZL</t>
  </si>
  <si>
    <t>UC4438I628</t>
  </si>
  <si>
    <t>UC41O8KDN0</t>
  </si>
  <si>
    <t>UC4QS8ENJN</t>
  </si>
  <si>
    <t>UC4K28A7SU</t>
  </si>
  <si>
    <t>UC49K88OFT</t>
  </si>
  <si>
    <t>UC4AP8ELTE</t>
  </si>
  <si>
    <t>UC40C8E75A</t>
  </si>
  <si>
    <t>UC4308FHRI</t>
  </si>
  <si>
    <t>UC4K78DVLI</t>
  </si>
  <si>
    <t>UC47Q8IQ36</t>
  </si>
  <si>
    <t>UC4KW8EQ91</t>
  </si>
  <si>
    <t>UC4LS854SV</t>
  </si>
  <si>
    <t>UC4R08EHJC</t>
  </si>
  <si>
    <t>UC4LS85570</t>
  </si>
  <si>
    <t>UC4688IOM6</t>
  </si>
  <si>
    <t>UC4P088JF2</t>
  </si>
  <si>
    <t>UC42J8J7SY</t>
  </si>
  <si>
    <t>UC46Y8A9W3</t>
  </si>
  <si>
    <t>UC4EA8IKY2</t>
  </si>
  <si>
    <t>UC4EF8A5P9</t>
  </si>
  <si>
    <t>UC41O8LHD1</t>
  </si>
  <si>
    <t>UC4KM8AF36</t>
  </si>
  <si>
    <t>UC41R8DM9H</t>
  </si>
  <si>
    <t>UC4IK8CBQR</t>
  </si>
  <si>
    <t>UC4M08IGVJ</t>
  </si>
  <si>
    <t>UC42Y8G87O</t>
  </si>
  <si>
    <t>UC44A8TVYO</t>
  </si>
  <si>
    <t>UC43O8THEK</t>
  </si>
  <si>
    <t>UC4M08IMZM</t>
  </si>
  <si>
    <t>UC4AH8BHSU</t>
  </si>
  <si>
    <t>UC4PO88SGG</t>
  </si>
  <si>
    <t>UC4D28FRLN</t>
  </si>
  <si>
    <t>UC4OP8A7G0</t>
  </si>
  <si>
    <t>UC4GR8AXVI</t>
  </si>
  <si>
    <t>UC4228EOMC</t>
  </si>
  <si>
    <t>UC45K8IJSD</t>
  </si>
  <si>
    <t>UC45089HSU</t>
  </si>
  <si>
    <t>UC4G48RWWM</t>
  </si>
  <si>
    <t>UC4OU8CFZY</t>
  </si>
  <si>
    <t>UC4P08A7GG</t>
  </si>
  <si>
    <t>UC4HW8LPM4</t>
  </si>
  <si>
    <t>UC4OP8AVSQ</t>
  </si>
  <si>
    <t>UC4RD8KZC2</t>
  </si>
  <si>
    <t>UC48N8EUWL</t>
  </si>
  <si>
    <t>UC4NT8G34X</t>
  </si>
  <si>
    <t>UC42Y8HCOO</t>
  </si>
  <si>
    <t>UC42T8ELTG</t>
  </si>
  <si>
    <t>UC4NT8G9VJ</t>
  </si>
  <si>
    <t>UC4KH8E4UM</t>
  </si>
  <si>
    <t>UC49T8DPX0</t>
  </si>
  <si>
    <t>UC4GU8LOKD</t>
  </si>
  <si>
    <t>UC4CW8H7M0</t>
  </si>
  <si>
    <t>UC45S8DMI0</t>
  </si>
  <si>
    <t>UC52Y8HQCO</t>
  </si>
  <si>
    <t>UC5OP8B8AY</t>
  </si>
  <si>
    <t>UC5288MZR4</t>
  </si>
  <si>
    <t>UC5MI88UVR</t>
  </si>
  <si>
    <t>UC5RO8IR0L</t>
  </si>
  <si>
    <t>UC5F58KZJ1</t>
  </si>
  <si>
    <t>UC5BQ8C1BB</t>
  </si>
  <si>
    <t>UC50X8BYDO</t>
  </si>
  <si>
    <t>UC5FC8NF63</t>
  </si>
  <si>
    <t>UC5PM8GYOJ</t>
  </si>
  <si>
    <t>UC5PM8H020</t>
  </si>
  <si>
    <t>UC5I38A10D</t>
  </si>
  <si>
    <t>UC5FM8C105</t>
  </si>
  <si>
    <t>UC5KM8CLSS</t>
  </si>
  <si>
    <t>UC5AR8BZ6V</t>
  </si>
  <si>
    <t>UC5PM8H1ZY</t>
  </si>
  <si>
    <t>UC5L88I4DH</t>
  </si>
  <si>
    <t>UC5HT8D654</t>
  </si>
  <si>
    <t>UC5DC8G0B2</t>
  </si>
  <si>
    <t>UC58N8FOCN</t>
  </si>
  <si>
    <t>UC54O8R4LX</t>
  </si>
  <si>
    <t>UC5AX8IP9F</t>
  </si>
  <si>
    <t>UC5J98HS6C</t>
  </si>
  <si>
    <t>UC5CW8I5AV</t>
  </si>
  <si>
    <t>UC5H68HTVD</t>
  </si>
  <si>
    <t>UC5AX8IRUN</t>
  </si>
  <si>
    <t>UC5PQ8DQF6</t>
  </si>
  <si>
    <t>UC5028F6A6</t>
  </si>
  <si>
    <t>UC5PQ8DOYS</t>
  </si>
  <si>
    <t>UC58N8FP3A</t>
  </si>
  <si>
    <t>UC5368RIA5</t>
  </si>
  <si>
    <t>UC5LS883OQ</t>
  </si>
  <si>
    <t>UC5E68CSIJ</t>
  </si>
  <si>
    <t>UC5KM8CTZV</t>
  </si>
  <si>
    <t>UC55A8PW9I</t>
  </si>
  <si>
    <t>UC5MI89AYX</t>
  </si>
  <si>
    <t>UC5MI89FB2</t>
  </si>
  <si>
    <t>UC57Q8LR2M</t>
  </si>
  <si>
    <t>Children Seminar facilitation - refund</t>
  </si>
  <si>
    <t xml:space="preserve">UC5DC8GETL~441211#gr41~254796398604~MPESAC2B_400222~DONA ODERO  </t>
  </si>
  <si>
    <t xml:space="preserve">UC5OP8C1AM~441211# DEVGR41~254726561839~MPESAC2B_400222~CLEOPAS OMETE  </t>
  </si>
  <si>
    <t xml:space="preserve">UC5MA8BW7Z~441211#DevGrp41~254724576546~MPESAC2B_400222~NAOMI NGITHI  </t>
  </si>
  <si>
    <t xml:space="preserve">UC5P887TCG~441211#DEVGR13~254792861131~MPESAC2B_400222~MYRA WANDOLLAH  </t>
  </si>
  <si>
    <t xml:space="preserve">UC5CB8FXH6~441211# dvgrp13~254720026043~MPESAC2B_400222~ELEN KIMANI  </t>
  </si>
  <si>
    <t xml:space="preserve">UC58N8G16E~441211#DevGrp 41~254704531346~MPESAC2B_400222~NYABUTO LYDIAH  </t>
  </si>
  <si>
    <t xml:space="preserve">UC5RR8CVFC~441211#GR22~254715729642~MPESAC2B_400222~BERRYL LUMUMBA  </t>
  </si>
  <si>
    <t xml:space="preserve">UC54A8WI5W~441211#Devgrp41~254711747621~MPESAC2B_400222~ONGARA ELIAS ODHIAMBO  </t>
  </si>
  <si>
    <t xml:space="preserve">UC54A8WDU3~441211#DevGrp17~254711747621~MPESAC2B_400222~ONGARA ELIAS ODHIAMBO  </t>
  </si>
  <si>
    <t xml:space="preserve">UC5P08BR6K~441211#Devgrp41~254723714872~MPESAC2B_400222~DUNCAN OUMA  </t>
  </si>
  <si>
    <t xml:space="preserve">UC5788HNMM~441211#DevGp41~254724986639~MPESAC2B_400222~GLADYS OTIENO  </t>
  </si>
  <si>
    <t xml:space="preserve">UC5IV8EVUG~441211#Devgr41~254703112927~MPESAC2B_400222~COLLINS ODOYO  </t>
  </si>
  <si>
    <t xml:space="preserve">UC5IK8EV1T~441211#Dvgrp40~254714813414~MPESAC2B_400222~MARY AKINYI  </t>
  </si>
  <si>
    <t xml:space="preserve">UC52T8G225~441211# Devgroup41~254707192114~MPESAC2B_400222~Irene Mirioba  </t>
  </si>
  <si>
    <t xml:space="preserve">UC52T8FY8Y~441211# devgrp33~254707192114~MPESAC2B_400222~Irene Mirioba  </t>
  </si>
  <si>
    <t xml:space="preserve">UC53I8QZQA~441211#advres~254725415275~MPESAC2B_400222~NANCY KEMUNTO OSORO  </t>
  </si>
  <si>
    <t xml:space="preserve">UC5QV8CUGG~441211#DevGrp41~254729501712~MPESAC2B_400222~VIOLET JUMA  </t>
  </si>
  <si>
    <t xml:space="preserve">UC5QV8COXL~441211#DevGrp40~254729501712~MPESAC2B_400222~VIOLET JUMA  </t>
  </si>
  <si>
    <t xml:space="preserve">UC5IX8G4NG~441211#devgr41~254701796827~MPESAC2B_400222~MAUREEN NGOCHI  </t>
  </si>
  <si>
    <t xml:space="preserve">UC5238NYSD~441211#devgr41~254707249133~MPESAC2B_400222~BRENDA ISAIAH  </t>
  </si>
  <si>
    <t xml:space="preserve">UC5M98BLD9~441211#devGrp41~254726986607~MPESAC2B_400222~FAITH OMETE  </t>
  </si>
  <si>
    <t xml:space="preserve">UC5OP8CUR6~441211# DEVGR40~254726561839~MPESAC2B_400222~CLEOPAS OMETE  </t>
  </si>
  <si>
    <t xml:space="preserve">UC5KT89UFB~441211# DevGrp41~254711572417~MPESAC2B_400222~EMELDA APONDI  </t>
  </si>
  <si>
    <t xml:space="preserve">UC5EI8E7PU~441211#DEVGR1~254710323254~MPESAC2B_400222~LUCY ODHIAMBO  </t>
  </si>
  <si>
    <t xml:space="preserve">UC51O8OTXL~441211# devgp24~254725765987~MPESAC2B_400222~HELLEN NAIMADU  </t>
  </si>
  <si>
    <t xml:space="preserve">UC5P888RX5~441211#DEVGR13~254792861131~MPESAC2B_400222~MYRA WANDOLLAH  </t>
  </si>
  <si>
    <t xml:space="preserve">UC5AX8JU96~441211# DEVGRP41~254713322053~MPESAC2B_400222~ERICK OGUCHA  </t>
  </si>
  <si>
    <t xml:space="preserve">UC5308JXFE~441211#DEVGR32~254758284898~MPESAC2B_400222~Ezekiel rotich  </t>
  </si>
  <si>
    <t xml:space="preserve">UC5828EA6K~441211#DevGrp16~254726441989~MPESAC2B_400222~PHILIP MWAGO  </t>
  </si>
  <si>
    <t xml:space="preserve">UC56R88A1W~441211#DevGrp16~254720877103~MPESAC2B_400222~ERIC JAOKO  </t>
  </si>
  <si>
    <t xml:space="preserve">UC54L8GDWY~441211#Devgrp41~254728772225~MPESAC2B_400222~ISAAC MOMANYI  </t>
  </si>
  <si>
    <t xml:space="preserve">UC5CW8JI9Y~441211#Devgrp6~254716804186~MPESAC2B_400222~ALAN OTIENO  </t>
  </si>
  <si>
    <t xml:space="preserve">UC5KW8IW5T~441211#Devgrp6~254705014561~MPESAC2B_400222~NYABUTO FANISH  </t>
  </si>
  <si>
    <t xml:space="preserve">UC5QJ8I0FA~441211#Grp6~254723310854~MPESAC2B_400222~GRACE OGOLA  </t>
  </si>
  <si>
    <t xml:space="preserve">UC5AX8JZAM~441211# DEVGRP41~254713322053~MPESAC2B_400222~ERICK OGUCHA  </t>
  </si>
  <si>
    <t xml:space="preserve">UC5CW8JCRX~441211#Devgrp41~254716804186~MPESAC2B_400222~ALAN OTIENO  </t>
  </si>
  <si>
    <t xml:space="preserve">UC54O8SI57~441211#devGrp41~254719221680~MPESAC2B_400222~JULIETTE OTIENO  </t>
  </si>
  <si>
    <t xml:space="preserve">UC52Y8JJS6~441211#DEVGR7~254706408033~MPESAC2B_400222~TOM BIRUNDU  </t>
  </si>
  <si>
    <t xml:space="preserve">UC5PM8IF4P~441211#DEVGR1~254710967844~MPESAC2B_400222~CLIFFORD SIOCHA  </t>
  </si>
  <si>
    <t xml:space="preserve">UC5688MTHT~441211#GRP41~254725729020~MPESAC2B_400222~JANE GATI  </t>
  </si>
  <si>
    <t xml:space="preserve">UC57G8FB9B~441211#devgrp40~254725050323~MPESAC2B_400222~DOLYPHINE MORURI  </t>
  </si>
  <si>
    <t xml:space="preserve">UC5AC8GJ85~441211# devgrp41~254727640141~MPESAC2B_400222~NYANCHIENG'A SHEILA  </t>
  </si>
  <si>
    <t xml:space="preserve">UC5R484L68~441211#devgrp41~254715407724~MPESAC2B_400222~EVERLINE ARIKA  </t>
  </si>
  <si>
    <t xml:space="preserve">UC5R484LH9~441211#devgrp41~254715407724~MPESAC2B_400222~EVERLINE ARIKA  </t>
  </si>
  <si>
    <t xml:space="preserve">UC5MZ8I14C~441211#DVP18~254726794291~MPESAC2B_400222~PENINAH KERUBO  </t>
  </si>
  <si>
    <t xml:space="preserve">UC5CW8JNEX~441211#Advres~254716804186~MPESAC2B_400222~ALAN OTIENO  </t>
  </si>
  <si>
    <t xml:space="preserve">UC5M08M0AO~441211#DEVGRP20~254725445620~MPESAC2B_400222~JOB NYABUTO  </t>
  </si>
  <si>
    <t xml:space="preserve">UC5D28J1ED~441211#DevGr24~254700695190~MPESAC2B_400222~EDWIN BOGE  </t>
  </si>
  <si>
    <t xml:space="preserve">UC5PA82R5I~441211#41~254700029757~MPESAC2B_400222~Winnie Adhiambo  </t>
  </si>
  <si>
    <t xml:space="preserve">UC5BI8I2EX~441211#devgrp14~254742953933~MPESAC2B_400222~Joseph Kimo  </t>
  </si>
  <si>
    <t xml:space="preserve">UC5AA8LA4B~441211# GRP7~254710191200~MPESAC2B_400222~BEAVON OSUMO  </t>
  </si>
  <si>
    <t xml:space="preserve">UC55C8KM0O~441211#adv activity~254712001599~MPESAC2B_400222~JAMES MIRERI  </t>
  </si>
  <si>
    <t xml:space="preserve">UC5058FMR9~441211#potluck5~254705204177~MPESAC2B_400222~JANET ACHIENG  </t>
  </si>
  <si>
    <t xml:space="preserve">UC5BA8HE4I~441211#devgr30~254722327397~MPESAC2B_400222~edwin odhiambo  </t>
  </si>
  <si>
    <t xml:space="preserve">UC50Y8G45B~441211#DevGroup17~254726281936~MPESAC2B_400222~ROBIONSON MOCHONI  </t>
  </si>
  <si>
    <t xml:space="preserve">UC5HT8FJI9~441211#devgrp41~254726721194~MPESAC2B_400222~HAPPINESS MUKORA  </t>
  </si>
  <si>
    <t xml:space="preserve">UC5GR8ELSH~441211# dvpgrp1~254711768682~MPESAC2B_400222~ONDARA MARGRET  </t>
  </si>
  <si>
    <t xml:space="preserve">UC5PO8CR12~441211#DEVGR7~254714423626~MPESAC2B_400222~Felix Musiu  </t>
  </si>
  <si>
    <t xml:space="preserve">UC50X8EBHT~441211#devgrp17~254725768358~MPESAC2B_400222~ESTHER MUCHOKI  </t>
  </si>
  <si>
    <t xml:space="preserve">UC5AH8FPUG~441211#devgrp7~254707965257~MPESAC2B_400222~JENIFFER JAMES  </t>
  </si>
  <si>
    <t xml:space="preserve">UC5M68IEAS~441211#DevGR7~254726262866~MPESAC2B_400222~JANE ONSARE  </t>
  </si>
  <si>
    <t xml:space="preserve">UC5AH8FRVC~441211#devgrp7~254707965257~MPESAC2B_400222~JENIFFER JAMES  </t>
  </si>
  <si>
    <t xml:space="preserve">UC52Y8KMBM~441211#DEVGR7~254706408033~MPESAC2B_400222~TOM BIRUNDU  </t>
  </si>
  <si>
    <t xml:space="preserve">UC5OP8ECE8~441211# DEVGR7~254726561839~MPESAC2B_400222~CLEOPAS OMETE  </t>
  </si>
  <si>
    <t xml:space="preserve">UC5PG8A63G~441211#DEVGR7~254742420983~MPESAC2B_400222~samuel ooko  </t>
  </si>
  <si>
    <t xml:space="preserve">UC58N8I8VY~441211#DevGrp41~254704531346~MPESAC2B_400222~NYABUTO LYDIAH  </t>
  </si>
  <si>
    <t xml:space="preserve">UC52Y8KQV0~441211#DEVGR7~254713305262~MPESAC2B_400222~JOB OMBATI  </t>
  </si>
  <si>
    <t xml:space="preserve">UC5388X4EB~441211#DEVGR12~254799095244~MPESAC2B_400222~Synkline Nyabuto  </t>
  </si>
  <si>
    <t xml:space="preserve">UC5CW8KPXF~441211#Devgrp41~254716804186~MPESAC2B_400222~ALAN OTIENO  </t>
  </si>
  <si>
    <t xml:space="preserve">UC5C58I632~441211#devgrp14~254792658839~MPESAC2B_400222~MERAB WANDOLLAH  </t>
  </si>
  <si>
    <t xml:space="preserve">UC5PY8ALLP~441211#devGrp41~254714194133~MPESAC2B_400222~AWUOR OWITI  </t>
  </si>
  <si>
    <t xml:space="preserve">UC58N8IAQ1~441211#DevGrp41~254704531346~MPESAC2B_400222~NYABUTO LYDIAH  </t>
  </si>
  <si>
    <t xml:space="preserve">UC53W8TS7C~441211#TITHE~254795671365~MPESAC2B_400222~Edwin Muthuri  </t>
  </si>
  <si>
    <t xml:space="preserve">UC64B8VGO1~441211#DEVGR37~254710946822~MPESAC2B_400222~GEORGE OGETO  </t>
  </si>
  <si>
    <t xml:space="preserve">UC6GT8RZ4O~441211#Dev Gr8~254795422548~MPESAC2B_400222~JOSEPH NGWATO  </t>
  </si>
  <si>
    <t xml:space="preserve">UC6138F0FV~441211#Devgrp32~254723330963~MPESAC2B_400222~JEMIMAH MWEBI  </t>
  </si>
  <si>
    <t xml:space="preserve">UC6JQ86KDX~441211#DEVGR4~254721711412~MPESAC2B_400222~LAWRENCE GUTHUA  </t>
  </si>
  <si>
    <t xml:space="preserve">UC64D8TNBO~441211#DEVGR20~254718171345~MPESAC2B_400222~ELISHA PONTI  </t>
  </si>
  <si>
    <t xml:space="preserve">UC61O8QYLZ~441211# devgp24~254725765987~MPESAC2B_400222~HELLEN NAIMADU  </t>
  </si>
  <si>
    <t xml:space="preserve">UC6OC8IHQV~441211#DevGr24~254711597501~MPESAC2B_400222~GENEVIEVE AROKO  </t>
  </si>
  <si>
    <t xml:space="preserve">UC6JU8CYEN~441211#DEVGR29~254713793916~MPESAC2B_400222~LOVIAN CHEPKEMBOI  </t>
  </si>
  <si>
    <t xml:space="preserve">UC6DI8KJ6C~441211#DEV GRP 13~254722756719~MPESAC2B_400222~CATHERINE MOSERO OMWEN O </t>
  </si>
  <si>
    <t xml:space="preserve">UC69T8HQM2~441211#devgrp20~254721612917~MPESAC2B_400222~JOHN ONGWESA  </t>
  </si>
  <si>
    <t xml:space="preserve">UC6088LCJ0~441211#DEVGR37~254700636857~MPESAC2B_400222~ENOCK OOGA  </t>
  </si>
  <si>
    <t xml:space="preserve">UC6PM8K7ZD~441211#potluck5~254710967844~MPESAC2B_400222~CLIFFORD SIOCHA  </t>
  </si>
  <si>
    <t xml:space="preserve">UC6B98L0ZX~441211#DEVGR37~254796305585~MPESAC2B_400222~JACKLINE NDURI  </t>
  </si>
  <si>
    <t xml:space="preserve">UC6F58O878~441211#DEVGRP7~254796472241~MPESAC2B_400222~Cannon Odhiambo  </t>
  </si>
  <si>
    <t xml:space="preserve">UC6DG8APZT~441211#devgrp32~254727991754~MPESAC2B_400222~WILFRED KIRIAGO  </t>
  </si>
  <si>
    <t xml:space="preserve">UC62W8DVEM~441211#tithe~254705430428~MPESAC2B_400222~PHIDELIAH SHISIGANI  </t>
  </si>
  <si>
    <t xml:space="preserve">UC67O8DKFP~441211#devgrp29~254704697828~MPESAC2B_400222~CHARLES KIBAGENDI  </t>
  </si>
  <si>
    <t xml:space="preserve">UC6PQ8H13W~441211#Devgrp29~254708592682~MPESAC2B_400222~MAUREEN NYAMAMBA  </t>
  </si>
  <si>
    <t xml:space="preserve">UC6NT8KFPS~441211#DEVGRP12~254792034984~MPESAC2B_400222~LINET MAGETO  </t>
  </si>
  <si>
    <t xml:space="preserve">UC6CM8K1PW~441211#devGrp41~254721672753~MPESAC2B_400222~JOHN MANGUTI  </t>
  </si>
  <si>
    <t xml:space="preserve">UC6KW8KXAI~441211#DEVGRP34~254718354855~MPESAC2B_400222~JASPER ONYANGO  </t>
  </si>
  <si>
    <t xml:space="preserve">UC61O8RBCA~441211# devgp24~254725765987~MPESAC2B_400222~HELLEN NAIMADU  </t>
  </si>
  <si>
    <t xml:space="preserve">UC66K8BKK0~441211#potluck5~254724244925~MPESAC2B_400222~FELIX ONYANGO  </t>
  </si>
  <si>
    <t xml:space="preserve">UC60X8FLJM~441211#devgrp17~254725768358~MPESAC2B_400222~ESTHER MUCHOKI  </t>
  </si>
  <si>
    <t xml:space="preserve">UC6GT8SL37~441211#DevGr41~254795422548~MPESAC2B_400222~JOSEPH NGWATO  </t>
  </si>
  <si>
    <t xml:space="preserve">UC6R08KPPP~441211#potluck5~254748382469~MPESAC2B_400222~Isabel begi  </t>
  </si>
  <si>
    <t xml:space="preserve">UC6P08ESG5~441211#Devgr3~254723714872~MPESAC2B_400222~DUNCAN OUMA  </t>
  </si>
  <si>
    <t xml:space="preserve">UC6368UV24~441211#devgrp34~254114910902~MPESAC2B_400222~Fredrick Dickens  </t>
  </si>
  <si>
    <t xml:space="preserve">UC6RO8MIT9~441211#DEVGR29~254746848722~MPESAC2B_400222~joseph mwangi  </t>
  </si>
  <si>
    <t xml:space="preserve">UC6K28H7V5~441211#41~254713193947~MPESAC2B_400222~FLORENCE OGOLLAH  </t>
  </si>
  <si>
    <t xml:space="preserve">UC68N8J7SF~441211#DevGrp41~254704531346~MPESAC2B_400222~NYABUTO LYDIAH  </t>
  </si>
  <si>
    <t xml:space="preserve">UC67T8IKCZ~441211#devt GRP 40~254723492692~MPESAC2B_400222~SAMUEL ABAYA  </t>
  </si>
  <si>
    <t xml:space="preserve">UC6R78JQOM~441211#devGrp21~254721818110~MPESAC2B_400222~LUCAS NYANGWESO  </t>
  </si>
  <si>
    <t xml:space="preserve">UC68N8JEDD~441211#DevGrp40~254704531346~MPESAC2B_400222~NYABUTO LYDIAH  </t>
  </si>
  <si>
    <t xml:space="preserve">UC67T8IMC9~441211#Dev grp41~254723492692~MPESAC2B_400222~SAMUEL ABAYA  </t>
  </si>
  <si>
    <t xml:space="preserve">UC65E8M1KB~441211#DEVGRP3~254715751266~MPESAC2B_400222~NYAGWOKA DUKE  </t>
  </si>
  <si>
    <t xml:space="preserve">UC6538SF5M~441211#AmbTshirt~254769462679~MPESAC2B_400222~GEOFFREY OTIENO  </t>
  </si>
  <si>
    <t xml:space="preserve">UC6BE8N1VL~441211#DEV37~254725128706~MPESAC2B_400222~BWOMA JOHN  </t>
  </si>
  <si>
    <t xml:space="preserve">UC60Y8HF5J~441211#Potluck5~254726281936~MPESAC2B_400222~ROBIONSON MOCHONI  </t>
  </si>
  <si>
    <t xml:space="preserve">UC6EA8OU9I~441211#DEVGRP3*~254726447320~MPESAC2B_400222~DUNCAN NJORA  </t>
  </si>
  <si>
    <t xml:space="preserve">UC6D28L9JU~441211#DevGr24~254700695190~MPESAC2B_400222~EDWIN BOGE  </t>
  </si>
  <si>
    <t xml:space="preserve">UC6MI8CXR2~441211#DEV40~254726311205~MPESAC2B_400222~VINCENT ARANI  </t>
  </si>
  <si>
    <t xml:space="preserve">UC61O8RSE1~441211# devgp24~254725765987~MPESAC2B_400222~HELLEN NAIMADU  </t>
  </si>
  <si>
    <t xml:space="preserve">UC6PQ8HOQG~441211#Devgrp40~254708592682~MPESAC2B_400222~MAUREEN NYAMAMBA  </t>
  </si>
  <si>
    <t xml:space="preserve">UC6M88ILNQ~441211#devgrp40~254710183034~MPESAC2B_400222~beatrice asumwa  </t>
  </si>
  <si>
    <t xml:space="preserve">UC6AC8IZ9Z~441211# Devgr40~254727640141~MPESAC2B_400222~NYANCHIENG'A SHEILA  </t>
  </si>
  <si>
    <t xml:space="preserve">UC67G8I00R~441211#devgrp40~254725050323~MPESAC2B_400222~DOLYPHINE MORURI  </t>
  </si>
  <si>
    <t xml:space="preserve">UC6DP8AXMA~441211#DevGr40~254700374441~MPESAC2B_400222~CATHERINE MEYO  </t>
  </si>
  <si>
    <t xml:space="preserve">UC65F8PCW8~441211#potluck5~254717311811~MPESAC2B_400222~KEVIN KAKA  </t>
  </si>
  <si>
    <t xml:space="preserve">UC65F8P6NY~441211#devgroup30~254717311811~MPESAC2B_400222~KEVIN KAKA  </t>
  </si>
  <si>
    <t xml:space="preserve">UC69D8OJ6V~441211#DEVGR20~254745763568~MPESAC2B_400222~Milka Muthee  </t>
  </si>
  <si>
    <t xml:space="preserve">UC67R8MGVW~441211#adv~254722471485~MPESAC2B_400222~FAITH OSORO  </t>
  </si>
  <si>
    <t xml:space="preserve">UC6MR8KMBO~441211# GR30~254706858931~MPESAC2B_400222~ESTHER MAKORI  </t>
  </si>
  <si>
    <t xml:space="preserve">UC6H88P9Z1~441211#devGrp41~254721347599~MPESAC2B_400222~CECILIA GITHUI  </t>
  </si>
  <si>
    <t xml:space="preserve">UC6R28IKQ6~441211#DEVGR1~254724282270~MPESAC2B_400222~FREDRICK NYATEMU  </t>
  </si>
  <si>
    <t xml:space="preserve">UC6PM8L5ID~441211#DEVGR1~254710967844~MPESAC2B_400222~CLIFFORD SIOCHA  </t>
  </si>
  <si>
    <t xml:space="preserve">UC6C78DCIJ~441211#devgrp4~254702060158~MPESAC2B_400222~LYDIA MOTARI  </t>
  </si>
  <si>
    <t xml:space="preserve">UC6E48JB5E~441211#DEVGR23~254743918142~MPESAC2B_400222~dennis mokaya  </t>
  </si>
  <si>
    <t xml:space="preserve">UC6DD8HWG3~441211#DEVGR7~254722166150~MPESAC2B_400222~SETH BONUKE  </t>
  </si>
  <si>
    <t xml:space="preserve">UC6KO8QC8J~441211#devgrp3~254743338269~MPESAC2B_400222~nancy abuya  </t>
  </si>
  <si>
    <t xml:space="preserve">UC6JM8K219~441211#DEVGR7~254741295971~MPESAC2B_400222~patience ogwoka  </t>
  </si>
  <si>
    <t xml:space="preserve">UC63C8SJN9~441211#DevGr21~254724580947~MPESAC2B_400222~PHILLIS OSANO  </t>
  </si>
  <si>
    <t xml:space="preserve">UC6KW8LZVE~441211#potluck 5~254705014561~MPESAC2B_400222~NYABUTO FANISH  </t>
  </si>
  <si>
    <t xml:space="preserve">UC6C78DK8A~441211#devgrp4~254702060158~MPESAC2B_400222~LYDIA MOTARI  </t>
  </si>
  <si>
    <t xml:space="preserve">UC64L8JK9W~441211#Devgrp4~254728772225~MPESAC2B_400222~ISAAC MOMANYI  </t>
  </si>
  <si>
    <t xml:space="preserve">UC6P08FXJ4~441211#Devgrp3~254723714872~MPESAC2B_400222~DUNCAN OUMA  </t>
  </si>
  <si>
    <t xml:space="preserve">UC61O8SFGH~441211# devgp24~254725765987~MPESAC2B_400222~HELLEN NAIMADU  </t>
  </si>
  <si>
    <t xml:space="preserve">UC6PI8H60T~441211#DEVGRP7~254724997751~MPESAC2B_400222~EVANS OMAI  </t>
  </si>
  <si>
    <t xml:space="preserve">UC6288SHM5~441211#devgrp34~254721898381~MPESAC2B_400222~GILBERT IMO  </t>
  </si>
  <si>
    <t xml:space="preserve">UC6MA8GIJS~441211#DevGrp3~254724576546~MPESAC2B_400222~NAOMI NGITHI  </t>
  </si>
  <si>
    <t xml:space="preserve">UC6J98MH61~441211#DEVGRP21~254723565952~MPESAC2B_400222~JOB OMETE  </t>
  </si>
  <si>
    <t xml:space="preserve">UC6428RAPV~441211# devgp24~254703131182~MPESAC2B_400222~VINCENT ONSEMBE  </t>
  </si>
  <si>
    <t xml:space="preserve">UC6LC8KY0S~441211#dvp17~254724358439~MPESAC2B_400222~NAOMI OTWORI  </t>
  </si>
  <si>
    <t xml:space="preserve">UC6M08PE7T~441211#DEVGRP20~254725445620~MPESAC2B_400222~JOB NYABUTO  </t>
  </si>
  <si>
    <t xml:space="preserve">UC6KR8Q6XG~441211#DEVGR12~254715319635~MPESAC2B_400222~ESTHER NJOROGE  </t>
  </si>
  <si>
    <t xml:space="preserve">UC6IH8LCMF~441211#DevGrp21~254720850867~MPESAC2B_400222~JOHN NJOROGE  </t>
  </si>
  <si>
    <t xml:space="preserve">UC6688QQQA~441211#DEVGR22~254720803564~MPESAC2B_400222~BELYNDA MACKINNON  </t>
  </si>
  <si>
    <t xml:space="preserve">UC66Y8HLDZ~441211#Tithe~254794079496~MPESAC2B_400222~sydney ndlovu  </t>
  </si>
  <si>
    <t xml:space="preserve">UC66Y8HRYJ~441211#DevGr16~254794079496~MPESAC2B_400222~sydney ndlovu  </t>
  </si>
  <si>
    <t xml:space="preserve">UC6RB8JQWG~441211#DevGr21~254711590377~MPESAC2B_400222~CAROLINE RIINYA  </t>
  </si>
  <si>
    <t xml:space="preserve">UC6NT8MBHR~441211#DEVGRP41~254792034984~MPESAC2B_400222~LINET MAGETO  </t>
  </si>
  <si>
    <t xml:space="preserve">UC6MH8L7NO~441211#DEVGR32~254720642674~MPESAC2B_400222~JUDITH MATATA  </t>
  </si>
  <si>
    <t xml:space="preserve">UC6QS8NFNZ~441211#DEVGRP23~254724018066~MPESAC2B_400222~RAYMOND OTIENO  </t>
  </si>
  <si>
    <t xml:space="preserve">UC62B8RDFI~441211#DEVGRP23~254707264828~MPESAC2B_400222~Zachariah Morara  </t>
  </si>
  <si>
    <t xml:space="preserve">UC6758NWB9~441211#DevGR8~254721782844~MPESAC2B_400222~PHILIP SITTE  </t>
  </si>
  <si>
    <t xml:space="preserve">UC64C8UC7W~441211#DEVGR32~254706119475~MPESAC2B_400222~OCHIENG JOWI  </t>
  </si>
  <si>
    <t xml:space="preserve">UC65O8MRT1~441211#DEVGRP23~254707762719~MPESAC2B_400222~NICHOLAS AGINDO  </t>
  </si>
  <si>
    <t xml:space="preserve">UC6798IFG1~441211#DEVGRP38~254703227269~MPESAC2B_400222~MOCHERE ERICK  </t>
  </si>
  <si>
    <t xml:space="preserve">UC6FB8XPK6~441211#DEVGR30~254727381001~MPESAC2B_400222~ENOCK MOKAYA  </t>
  </si>
  <si>
    <t xml:space="preserve">UC6PY8DDVM~441211#DevGr32~254728844982~MPESAC2B_400222~BENJAMIN KITUSYA  </t>
  </si>
  <si>
    <t xml:space="preserve">UC6AV8LTTR~441211#DevGr7~254713356053~MPESAC2B_400222~GRACE KEMUNTO MARIITA  </t>
  </si>
  <si>
    <t xml:space="preserve">UC68N8L7MO~441211#41Dev Grp 41~254704531346~MPESAC2B_400222~NYABUTO LYDIAH  </t>
  </si>
  <si>
    <t xml:space="preserve">UC66K8E6JC~441211#devgr24~254724244925~MPESAC2B_400222~FELIX ONYANGO  </t>
  </si>
  <si>
    <t xml:space="preserve">UC6E68IREN~441211#DefGrp23~254729803605~MPESAC2B_400222~Diana Aboki  </t>
  </si>
  <si>
    <t xml:space="preserve">UC6E68IQFG~441211#tithe~254729803605~MPESAC2B_400222~Diana Aboki  </t>
  </si>
  <si>
    <t xml:space="preserve">UC7PJ8IMNX~441211#OFFERING~254745207622~MPESAC2B_400222~MARK NDEGWA  </t>
  </si>
  <si>
    <t xml:space="preserve">UC7HG8IWR1~441211#Devgrp33~254729706797~MPESAC2B_400222~DENNIS KONANA  </t>
  </si>
  <si>
    <t xml:space="preserve">UC7QV8HURL~441211#Grp22~254729501712~MPESAC2B_400222~VIOLET JUMA  </t>
  </si>
  <si>
    <t xml:space="preserve">UC7M88L4LF~441211#DevGr21~254722423693~MPESAC2B_400222~PAULINE MACHARIA  </t>
  </si>
  <si>
    <t xml:space="preserve">UC7HU8FI06~441211#DEVGR3~254721933993~MPESAC2B_400222~MERCYLINE MAUTI  </t>
  </si>
  <si>
    <t xml:space="preserve">UC70E8J5YB~441211#DEvGR13~254705344679~MPESAC2B_400222~Eunice Kamau  </t>
  </si>
  <si>
    <t xml:space="preserve">UC7IY8PS45~441211# Dev grp8~254727988116~MPESAC2B_400222~BETHWEL OYOO  </t>
  </si>
  <si>
    <t xml:space="preserve">UC7O78KOGX~441211#DEVGR2~254714315168~MPESAC2B_400222~SHADRACK ODHIAMBO  </t>
  </si>
  <si>
    <t xml:space="preserve">UC7EJ8JR2U~441211#devgrp10~254707733198~MPESAC2B_400222~ROBINAH MANUGUTI  </t>
  </si>
  <si>
    <t xml:space="preserve">UC7JM8M5C6~441211#devgr18~254725587811~MPESAC2B_400222~JOYCE MOGIRE  </t>
  </si>
  <si>
    <t xml:space="preserve">UC7NK8MAU0~441211#DEV37~254726338409~MPESAC2B_400222~DAVID MOMANYI MWANGI  </t>
  </si>
  <si>
    <t xml:space="preserve">UC7LU8GNMG~441211#DevGr21~254724296469~MPESAC2B_400222~EVERLYN MWANGI  </t>
  </si>
  <si>
    <t xml:space="preserve">UC7OC8LYG9~441211#DEVGRP13~254710423227~MPESAC2B_400222~HESBON OGOCH  </t>
  </si>
  <si>
    <t xml:space="preserve">UC7288U3AQ~441211#devgrp34~254721898381~MPESAC2B_400222~GILBERT IMO  </t>
  </si>
  <si>
    <t xml:space="preserve">UC7028LK9G~441211#DevGrp20~254721406814~MPESAC2B_400222~VINCENT OTARA  </t>
  </si>
  <si>
    <t xml:space="preserve">UC7KO8SO0L~441211#devgrp3~254743338269~MPESAC2B_400222~nancy abuya  </t>
  </si>
  <si>
    <t xml:space="preserve">UC7MA8IDIW~441211#DevGrp3~254724576546~MPESAC2B_400222~NAOMI NGITHI  </t>
  </si>
  <si>
    <t xml:space="preserve">UC7BH8KWN0~441211#DEVGR6~254702928949~MPESAC2B_400222~BIKERI DENNIS  </t>
  </si>
  <si>
    <t>06-03-2026</t>
  </si>
  <si>
    <t>07-03-2026</t>
  </si>
  <si>
    <t>UC5DC8GETL</t>
  </si>
  <si>
    <t>UC5OP8C1AM</t>
  </si>
  <si>
    <t>UC5MA8BW7Z</t>
  </si>
  <si>
    <t>UC5P887TCG</t>
  </si>
  <si>
    <t>UC5CB8FXH6</t>
  </si>
  <si>
    <t>UC58N8G16E</t>
  </si>
  <si>
    <t>UC5RR8CVFC</t>
  </si>
  <si>
    <t>UC54A8WI5W</t>
  </si>
  <si>
    <t>UC54A8WDU3</t>
  </si>
  <si>
    <t>UC5P08BR6K</t>
  </si>
  <si>
    <t>UC5788HNMM</t>
  </si>
  <si>
    <t>UC5IV8EVUG</t>
  </si>
  <si>
    <t>UC5IK8EV1T</t>
  </si>
  <si>
    <t>UC52T8G225</t>
  </si>
  <si>
    <t>UC52T8FY8Y</t>
  </si>
  <si>
    <t>UC53I8QZQA</t>
  </si>
  <si>
    <t>UC5QV8CUGG</t>
  </si>
  <si>
    <t>UC5QV8COXL</t>
  </si>
  <si>
    <t>UC5IX8G4NG</t>
  </si>
  <si>
    <t>UC5238NYSD</t>
  </si>
  <si>
    <t>UC5M98BLD9</t>
  </si>
  <si>
    <t>UC5OP8CUR6</t>
  </si>
  <si>
    <t>UC5KT89UFB</t>
  </si>
  <si>
    <t>UC5EI8E7PU</t>
  </si>
  <si>
    <t>UC51O8OTXL</t>
  </si>
  <si>
    <t>UC5P888RX5</t>
  </si>
  <si>
    <t>UC5AX8JU96</t>
  </si>
  <si>
    <t>UC5308JXFE</t>
  </si>
  <si>
    <t>UC5828EA6K</t>
  </si>
  <si>
    <t>UC56R88A1W</t>
  </si>
  <si>
    <t>UC54L8GDWY</t>
  </si>
  <si>
    <t>UC5CW8JI9Y</t>
  </si>
  <si>
    <t>UC5KW8IW5T</t>
  </si>
  <si>
    <t>UC5QJ8I0FA</t>
  </si>
  <si>
    <t>UC5AX8JZAM</t>
  </si>
  <si>
    <t>UC5CW8JCRX</t>
  </si>
  <si>
    <t>UC54O8SI57</t>
  </si>
  <si>
    <t>UC52Y8JJS6</t>
  </si>
  <si>
    <t>UC5PM8IF4P</t>
  </si>
  <si>
    <t>UC5688MTHT</t>
  </si>
  <si>
    <t>UC57G8FB9B</t>
  </si>
  <si>
    <t>UC5AC8GJ85</t>
  </si>
  <si>
    <t>UC5R484L68</t>
  </si>
  <si>
    <t>UC5R484LH9</t>
  </si>
  <si>
    <t>UC5MZ8I14C</t>
  </si>
  <si>
    <t>UC5CW8JNEX</t>
  </si>
  <si>
    <t>UC5M08M0AO</t>
  </si>
  <si>
    <t>UC5D28J1ED</t>
  </si>
  <si>
    <t>UC5PA82R5I</t>
  </si>
  <si>
    <t>UC5BI8I2EX</t>
  </si>
  <si>
    <t>UC5AA8LA4B</t>
  </si>
  <si>
    <t>UC55C8KM0O</t>
  </si>
  <si>
    <t>UC5058FMR9</t>
  </si>
  <si>
    <t>UC5BA8HE4I</t>
  </si>
  <si>
    <t>UC50Y8G45B</t>
  </si>
  <si>
    <t>UC5HT8FJI9</t>
  </si>
  <si>
    <t>UC5GR8ELSH</t>
  </si>
  <si>
    <t>UC5PO8CR12</t>
  </si>
  <si>
    <t>UC50X8EBHT</t>
  </si>
  <si>
    <t>UC5AH8FPUG</t>
  </si>
  <si>
    <t>UC5M68IEAS</t>
  </si>
  <si>
    <t>UC5AH8FRVC</t>
  </si>
  <si>
    <t>UC52Y8KMBM</t>
  </si>
  <si>
    <t>UC5OP8ECE8</t>
  </si>
  <si>
    <t>UC5PG8A63G</t>
  </si>
  <si>
    <t>UC58N8I8VY</t>
  </si>
  <si>
    <t>UC52Y8KQV0</t>
  </si>
  <si>
    <t>UC5388X4EB</t>
  </si>
  <si>
    <t>UC5CW8KPXF</t>
  </si>
  <si>
    <t>UC5C58I632</t>
  </si>
  <si>
    <t>UC5PY8ALLP</t>
  </si>
  <si>
    <t>UC58N8IAQ1</t>
  </si>
  <si>
    <t>UC53W8TS7C</t>
  </si>
  <si>
    <t>UC64B8VGO1</t>
  </si>
  <si>
    <t>UC6GT8RZ4O</t>
  </si>
  <si>
    <t>UC6138F0FV</t>
  </si>
  <si>
    <t>UC6JQ86KDX</t>
  </si>
  <si>
    <t>UC64D8TNBO</t>
  </si>
  <si>
    <t>UC61O8QYLZ</t>
  </si>
  <si>
    <t>UC6OC8IHQV</t>
  </si>
  <si>
    <t>UC6JU8CYEN</t>
  </si>
  <si>
    <t>UC6DI8KJ6C</t>
  </si>
  <si>
    <t>UC69T8HQM2</t>
  </si>
  <si>
    <t>UC6088LCJ0</t>
  </si>
  <si>
    <t>UC6PM8K7ZD</t>
  </si>
  <si>
    <t>UC6B98L0ZX</t>
  </si>
  <si>
    <t>UC6F58O878</t>
  </si>
  <si>
    <t>UC6DG8APZT</t>
  </si>
  <si>
    <t>UC62W8DVEM</t>
  </si>
  <si>
    <t>UC67O8DKFP</t>
  </si>
  <si>
    <t>UC6PQ8H13W</t>
  </si>
  <si>
    <t>UC6NT8KFPS</t>
  </si>
  <si>
    <t>UC6CM8K1PW</t>
  </si>
  <si>
    <t>UC6KW8KXAI</t>
  </si>
  <si>
    <t>UC61O8RBCA</t>
  </si>
  <si>
    <t>UC66K8BKK0</t>
  </si>
  <si>
    <t>UC60X8FLJM</t>
  </si>
  <si>
    <t>UC6GT8SL37</t>
  </si>
  <si>
    <t>UC6R08KPPP</t>
  </si>
  <si>
    <t>UC6P08ESG5</t>
  </si>
  <si>
    <t>UC6368UV24</t>
  </si>
  <si>
    <t>UC6RO8MIT9</t>
  </si>
  <si>
    <t>UC6K28H7V5</t>
  </si>
  <si>
    <t>UC68N8J7SF</t>
  </si>
  <si>
    <t>UC67T8IKCZ</t>
  </si>
  <si>
    <t>UC6R78JQOM</t>
  </si>
  <si>
    <t>UC68N8JEDD</t>
  </si>
  <si>
    <t>UC67T8IMC9</t>
  </si>
  <si>
    <t>UC65E8M1KB</t>
  </si>
  <si>
    <t>UC6538SF5M</t>
  </si>
  <si>
    <t>UC6BE8N1VL</t>
  </si>
  <si>
    <t>UC60Y8HF5J</t>
  </si>
  <si>
    <t>UC6EA8OU9I</t>
  </si>
  <si>
    <t>UC6D28L9JU</t>
  </si>
  <si>
    <t>UC6MI8CXR2</t>
  </si>
  <si>
    <t>UC61O8RSE1</t>
  </si>
  <si>
    <t>UC6PQ8HOQG</t>
  </si>
  <si>
    <t>UC6M88ILNQ</t>
  </si>
  <si>
    <t>UC6AC8IZ9Z</t>
  </si>
  <si>
    <t>UC67G8I00R</t>
  </si>
  <si>
    <t>UC6DP8AXMA</t>
  </si>
  <si>
    <t>UC65F8PCW8</t>
  </si>
  <si>
    <t>UC65F8P6NY</t>
  </si>
  <si>
    <t>UC69D8OJ6V</t>
  </si>
  <si>
    <t>UC67R8MGVW</t>
  </si>
  <si>
    <t>UC6MR8KMBO</t>
  </si>
  <si>
    <t>UC6H88P9Z1</t>
  </si>
  <si>
    <t>UC6R28IKQ6</t>
  </si>
  <si>
    <t>UC6PM8L5ID</t>
  </si>
  <si>
    <t>UC6C78DCIJ</t>
  </si>
  <si>
    <t>UC6E48JB5E</t>
  </si>
  <si>
    <t>UC6DD8HWG3</t>
  </si>
  <si>
    <t>UC6KO8QC8J</t>
  </si>
  <si>
    <t>UC6JM8K219</t>
  </si>
  <si>
    <t>UC63C8SJN9</t>
  </si>
  <si>
    <t>UC6KW8LZVE</t>
  </si>
  <si>
    <t>UC6C78DK8A</t>
  </si>
  <si>
    <t>UC64L8JK9W</t>
  </si>
  <si>
    <t>UC6P08FXJ4</t>
  </si>
  <si>
    <t>UC61O8SFGH</t>
  </si>
  <si>
    <t>UC6PI8H60T</t>
  </si>
  <si>
    <t>UC6288SHM5</t>
  </si>
  <si>
    <t>UC6MA8GIJS</t>
  </si>
  <si>
    <t>UC6J98MH61</t>
  </si>
  <si>
    <t>UC6428RAPV</t>
  </si>
  <si>
    <t>UC6LC8KY0S</t>
  </si>
  <si>
    <t>UC6M08PE7T</t>
  </si>
  <si>
    <t>UC6KR8Q6XG</t>
  </si>
  <si>
    <t>UC6IH8LCMF</t>
  </si>
  <si>
    <t>UC6688QQQA</t>
  </si>
  <si>
    <t>UC66Y8HLDZ</t>
  </si>
  <si>
    <t>UC66Y8HRYJ</t>
  </si>
  <si>
    <t>UC6RB8JQWG</t>
  </si>
  <si>
    <t>UC6NT8MBHR</t>
  </si>
  <si>
    <t>UC6MH8L7NO</t>
  </si>
  <si>
    <t>UC6QS8NFNZ</t>
  </si>
  <si>
    <t>UC62B8RDFI</t>
  </si>
  <si>
    <t>UC6758NWB9</t>
  </si>
  <si>
    <t>UC64C8UC7W</t>
  </si>
  <si>
    <t>UC65O8MRT1</t>
  </si>
  <si>
    <t>UC6798IFG1</t>
  </si>
  <si>
    <t>UC6FB8XPK6</t>
  </si>
  <si>
    <t>UC6PY8DDVM</t>
  </si>
  <si>
    <t>UC6AV8LTTR</t>
  </si>
  <si>
    <t>UC68N8L7MO</t>
  </si>
  <si>
    <t>UC66K8E6JC</t>
  </si>
  <si>
    <t>UC6E68IREN</t>
  </si>
  <si>
    <t>UC6E68IQFG</t>
  </si>
  <si>
    <t>UC7PJ8IMNX</t>
  </si>
  <si>
    <t>UC7HG8IWR1</t>
  </si>
  <si>
    <t>UC7QV8HURL</t>
  </si>
  <si>
    <t>UC7M88L4LF</t>
  </si>
  <si>
    <t>UC7HU8FI06</t>
  </si>
  <si>
    <t>UC70E8J5YB</t>
  </si>
  <si>
    <t>UC7IY8PS45</t>
  </si>
  <si>
    <t>UC7O78KOGX</t>
  </si>
  <si>
    <t>UC7EJ8JR2U</t>
  </si>
  <si>
    <t>UC7JM8M5C6</t>
  </si>
  <si>
    <t>UC7NK8MAU0</t>
  </si>
  <si>
    <t>UC7LU8GNMG</t>
  </si>
  <si>
    <t>UC7OC8LYG9</t>
  </si>
  <si>
    <t>UC7288U3AQ</t>
  </si>
  <si>
    <t>UC7028LK9G</t>
  </si>
  <si>
    <t>UC7KO8SO0L</t>
  </si>
  <si>
    <t>UC7MA8IDIW</t>
  </si>
  <si>
    <t>UC7BH8KWN0</t>
  </si>
  <si>
    <t>UC66T8LVK3~Other~254726636081~Other200  ~Colvin Mokaya</t>
  </si>
  <si>
    <t>UC67Q8RIY1~Other~254724610237~Other12550  ~ Disms Nduko</t>
  </si>
  <si>
    <t>UC6DF8PF5R~DEVGR20~254745452529~DEVGR500  ~ Gloria Kanze</t>
  </si>
  <si>
    <t>UC6PG8DMY1~Other~254742420983~Dev520  ~Ooko Samuel</t>
  </si>
  <si>
    <t>UC63K8WL7X~Other~254717428137~Other200~Rachael Nyamongo</t>
  </si>
  <si>
    <t>UC6OS8PEP0~DEVGR28~254794383950~DEVGR2500 ~ LEONARD JOHNSON</t>
  </si>
  <si>
    <t>UC6228LW4L~DEVGR3~254717768379~DEVGR300 ~ Faridah Kamau</t>
  </si>
  <si>
    <t>UC6EU8RQFV~MULTI~254713480829~LocalChurch200Other10000 ~ Dani Nyamongo</t>
  </si>
  <si>
    <t>UC6FB8YJ9A~DEVGR16~254726410608~DEVGR6500 ~ CALVINCE OUMA</t>
  </si>
  <si>
    <t>UC7ME8KZND~DEVGR2~254728249438~DEVGR1000  ~ DERICK MLAMBA</t>
  </si>
  <si>
    <t xml:space="preserve">UC7E08OYDA~441211#Tithe~254720323255~MPESAC2B_400222~ROSELYNE OMANYA  </t>
  </si>
  <si>
    <t xml:space="preserve">UC70X8IRIG~441211#devgrp17~254725768358~MPESAC2B_400222~ESTHER MUCHOKI  </t>
  </si>
  <si>
    <t xml:space="preserve">UC7LS8EHN2~441211#Devgr8~254799795295~MPESAC2B_400222~VICKY GITONGA  </t>
  </si>
  <si>
    <t xml:space="preserve">UC79U8K5BF~441211#DEVGR28~254712802649~MPESAC2B_400222~JOSHUA OKINYI  </t>
  </si>
  <si>
    <t xml:space="preserve">UC7KG8FNJ9~441211# DEVGRP3~254712123912~MPESAC2B_400222~MESHACK ISABOKE OMOSA  </t>
  </si>
  <si>
    <t xml:space="preserve">UC7I88OPO5~441211#DevGR33~254741131992~MPESAC2B_400222~Christine Monari  </t>
  </si>
  <si>
    <t xml:space="preserve">UC76A8K7J6~441211#DEVGR1~254708679851~MPESAC2B_400222~ALBERT OTEMA  </t>
  </si>
  <si>
    <t xml:space="preserve">UC7AM8LXQK~441211#DEVGR23~254705480883~MPESAC2B_400222~FRANCIS NJOROGE  </t>
  </si>
  <si>
    <t xml:space="preserve">UC75I8NZQV~441211#devgr13~254793005212~MPESAC2B_400222~Truphosa Onyango  </t>
  </si>
  <si>
    <t xml:space="preserve">UC7HQ8P6MZ~441211#DEVGR1~254725953583~MPESAC2B_400222~MALACK KERIMU  </t>
  </si>
  <si>
    <t xml:space="preserve">UC7DI8NWAA~441211# DEVP GRP 13~254722756719~MPESAC2B_400222~CATHERINE MOSERO OMW ENO </t>
  </si>
  <si>
    <t xml:space="preserve">UC7M08R6CH~441211#DEVGR20~254725445620~MPESAC2B_400222~JOB NYABUTO  </t>
  </si>
  <si>
    <t xml:space="preserve">UC7CJ8L39B~441211#DEVGR25~254721807673~MPESAC2B_400222~JAMES ORERO  </t>
  </si>
  <si>
    <t xml:space="preserve">UC7PG8EFZD~441211#DEVGR7~254742420983~MPESAC2B_400222~samuel ooko  </t>
  </si>
  <si>
    <t xml:space="preserve">UC7DI8NXHV~441211# DEVPT GRP 13~254722756719~MPESAC2B_400222~CATHERINE MOSERO OM WENO </t>
  </si>
  <si>
    <t xml:space="preserve">UC7D28O20X~441211#DEVGR32~254722987882~MPESAC2B_400222~JANE NYAKITI  </t>
  </si>
  <si>
    <t xml:space="preserve">UC7PG8EHM1~441211#DEVGR7~254742420983~MPESAC2B_400222~samuel ooko  </t>
  </si>
  <si>
    <t xml:space="preserve">UC76H8D06I~441211#DevGrp36~254727942682~MPESAC2B_400222~DANIEL NYAKUNDI  </t>
  </si>
  <si>
    <t xml:space="preserve">UC7978IWI0~441211#DevGr16~254704263041~MPESAC2B_400222~NGARIBA CHACH  </t>
  </si>
  <si>
    <t xml:space="preserve">UC77G8KR0E~441211#devgrp32~254725050323~MPESAC2B_400222~DOLYPHINE MORURI  </t>
  </si>
  <si>
    <t xml:space="preserve">UC7068IKXC~441211#DevGr16~254710791869~MPESAC2B_400222~NELLY ONDIEKI  </t>
  </si>
  <si>
    <t xml:space="preserve">UC7FM8IJDJ~441211#Devgrp9~254701953683~MPESAC2B_400222~BRIAN OMENYI  </t>
  </si>
  <si>
    <t xml:space="preserve">UC7L18RJEA~441211#TITH~254792119868~MPESAC2B_400222~SILAS MANYASA  </t>
  </si>
  <si>
    <t xml:space="preserve">UC7P88E4FA~441211#DEVGR13~254792861131~MPESAC2B_400222~MYRA WANDOLLAH  </t>
  </si>
  <si>
    <t xml:space="preserve">UC7C28GJ4G~441211#DEVGR2~254720674671~MPESAC2B_400222~RUBY MOSE  </t>
  </si>
  <si>
    <t xml:space="preserve">UC7778Q6YG~441211#kiswB~254701579235~MPESAC2B_400222~MARWA KERARIO  </t>
  </si>
  <si>
    <t xml:space="preserve">UC71O8UPDN~441211# sabbath schl~254725765987~MPESAC2B_400222~HELLEN NAIMADU  </t>
  </si>
  <si>
    <t xml:space="preserve">UC7A38NLU8~441211#DEVGRP34~254725727580~MPESAC2B_400222~OTIENO VIVIAN  </t>
  </si>
  <si>
    <t xml:space="preserve">UC7D28O2BI~441211#DevGr24~254700695190~MPESAC2B_400222~EDWIN BOGE  </t>
  </si>
  <si>
    <t xml:space="preserve">UC74F8W62L~441211#devgroup 32~254722958867~MPESAC2B_400222~ROSE OGWECHE  </t>
  </si>
  <si>
    <t xml:space="preserve">UC7G88FAXH~441211#devgr15~254727423584~MPESAC2B_400222~ERICK NYAKORA  </t>
  </si>
  <si>
    <t xml:space="preserve">UC7368YA2C~441211#devgrp8~254720089809~MPESAC2B_400222~DELIEYS MASESE  </t>
  </si>
  <si>
    <t xml:space="preserve">UC7FB8ZAYH~441211#DevGr16~254726410608~MPESAC2B_400222~CALVINCE OUMA OTIENO  </t>
  </si>
  <si>
    <t xml:space="preserve">UC7C08IF0Y~441211#DEVGR25~254708905913~MPESAC2B_400222~susan murimi  </t>
  </si>
  <si>
    <t xml:space="preserve">UC7988PX6F~441211#~254710234095~MPESAC2B_400222~EUNICE KERAGE  </t>
  </si>
  <si>
    <t xml:space="preserve">UC7QV8IBOM~441211#DEVGR15~254724571219~MPESAC2B_400222~ABEDNEGO GWAYA  </t>
  </si>
  <si>
    <t xml:space="preserve">UC7GE8HO83~441211#DEVGRP13~254748477361~MPESAC2B_400222~WINNIE ADHIAMBO  </t>
  </si>
  <si>
    <t xml:space="preserve">UC7FV8V3YX~441211#DevGr33~254724140562~MPESAC2B_400222~CHRISTINE NGARI  </t>
  </si>
  <si>
    <t xml:space="preserve">UC7IV8L20S~441211# DevGrp16~254703112927~MPESAC2B_400222~COLLINS ODOYO  </t>
  </si>
  <si>
    <t xml:space="preserve">UC7PK8EPZQ~441211#devgr22~254723604071~MPESAC2B_400222~EVANSON NJOMO  </t>
  </si>
  <si>
    <t xml:space="preserve">UC7118LJAJ~441211#Devgrp14~254721366125~MPESAC2B_400222~JUSTUS MAKWAE  </t>
  </si>
  <si>
    <t xml:space="preserve">UC7MI8FSKR~441211#DevGr21~254702315730~MPESAC2B_400222~CECILIA KIGOTHO  </t>
  </si>
  <si>
    <t xml:space="preserve">UC7LJ8U9OS~441211#Devgr9~254701994575~MPESAC2B_400222~Gerald Ocholah  </t>
  </si>
  <si>
    <t xml:space="preserve">UC7M88LMW0~441211#devgrp34~254710183034~MPESAC2B_400222~beatrice asumwa  </t>
  </si>
  <si>
    <t xml:space="preserve">UC70D8IKMU~441211#TITHE~254792249172~MPESAC2B_400222~KELVIN MWATHI  </t>
  </si>
  <si>
    <t xml:space="preserve">UC77G8KY4L~441211#devgrp32~254725050323~MPESAC2B_400222~DOLYPHINE MORURI  </t>
  </si>
  <si>
    <t xml:space="preserve">UC7E68JGVG~441211#Devgrp41~254729803605~MPESAC2B_400222~Diana Aboki  </t>
  </si>
  <si>
    <t xml:space="preserve">UC7M88LK0Z~441211#Devgrp10~254722608364~MPESAC2B_400222~ENOCK MOMANYI  </t>
  </si>
  <si>
    <t xml:space="preserve">UC7FB8ZCGV~441211#DevGrp16~254726410608~MPESAC2B_400222~CALVINCE OUMA OTIENO  </t>
  </si>
  <si>
    <t xml:space="preserve">UC70D8ILAA~441211#TITHE~254792249172~MPESAC2B_400222~KELVIN MWATHI  </t>
  </si>
  <si>
    <t xml:space="preserve">UC7948KUBU~441211#Tithe~254721390324~MPESAC2B_400222~FLORENCE ACHOKI  </t>
  </si>
  <si>
    <t xml:space="preserve">UC7N48I6E9~441211#DEVGRP23~254112907003~MPESAC2B_400222~billy illa  </t>
  </si>
  <si>
    <t xml:space="preserve">UC7NJ8MUDM~441211#devgrp6~254715862095~MPESAC2B_400222~OBIRI DIANA  </t>
  </si>
  <si>
    <t xml:space="preserve">UC70D8IPSX~441211#TITHE~254792249172~MPESAC2B_400222~KELVIN MWATHI  </t>
  </si>
  <si>
    <t xml:space="preserve">UC7EA8S572~441211#DEVGRP3*~254726447320~MPESAC2B_400222~DUNCAN NJORA  </t>
  </si>
  <si>
    <t xml:space="preserve">UC78O8P9FP~441211#devgr15~254725349756~MPESAC2B_400222~ISAAC NYAMAO  </t>
  </si>
  <si>
    <t xml:space="preserve">UC7BG8PASY~441211#devgr22~254722694819~MPESAC2B_400222~ASHER ONYANGO  </t>
  </si>
  <si>
    <t xml:space="preserve">UC72T8M8AZ~441211#DEVGR16~254706182978~MPESAC2B_400222~Maxwell Wandollah  </t>
  </si>
  <si>
    <t xml:space="preserve">UC70D8IMS3~441211#TITHE~254792249172~MPESAC2B_400222~KELVIN MWATHI  </t>
  </si>
  <si>
    <t xml:space="preserve">UC73891KZL~441211#grp19~254721419284~MPESAC2B_400222~GRACE KANYI  </t>
  </si>
  <si>
    <t xml:space="preserve">UC72A8ZLIT~441211#devgr16~254702006004~MPESAC2B_400222~LUCY MUTHENGI  </t>
  </si>
  <si>
    <t xml:space="preserve">UC7LY8KPX8~441211#AMBTSHIRT~254729796040~MPESAC2B_400222~Edwin Mwangi  </t>
  </si>
  <si>
    <t xml:space="preserve">UC70D8IKRC~441211#TITHE~254792249172~MPESAC2B_400222~KELVIN MWATHI  </t>
  </si>
  <si>
    <t xml:space="preserve">UC7GR8J72J~441211# dvpgrp1~254711768682~MPESAC2B_400222~ONDARA MARGRET  </t>
  </si>
  <si>
    <t xml:space="preserve">UC7N18MHBV~441211#DEVGR2~254704208204~MPESAC2B_400222~DAVIES JAMES  </t>
  </si>
  <si>
    <t xml:space="preserve">UC70D8IKS5~441211#TITHE~254792249172~MPESAC2B_400222~KELVIN MWATHI  </t>
  </si>
  <si>
    <t xml:space="preserve">UC7EF8JDBQ~441211#DEVGRP11~254707210055~MPESAC2B_400222~LEVI KABATI  </t>
  </si>
  <si>
    <t xml:space="preserve">UC7KR8S3YQ~MULTI~254716794363~Offering200DEVGR100  </t>
  </si>
  <si>
    <t xml:space="preserve">UC70D8IKTJ~441211#TITHE~254792249172~MPESAC2B_400222~KELVIN MWATHI  </t>
  </si>
  <si>
    <t xml:space="preserve">UC7KW8O8PN~441211#Devgrp6~254705014561~MPESAC2B_400222~NYABUTO FANISH  </t>
  </si>
  <si>
    <t xml:space="preserve">UC75A8WIAB~441211#devgrp10~254718188346~MPESAC2B_400222~TERESIA MOGIRE  </t>
  </si>
  <si>
    <t xml:space="preserve">UC7I88P379~441211#devgr15~254725688775~MPESAC2B_400222~DENVAS GEKONDE  </t>
  </si>
  <si>
    <t xml:space="preserve">UC7QO8H5T0~441211#DEVGR1~254722479061~MPESAC2B_400222~JACOB KIBWAGE  </t>
  </si>
  <si>
    <t xml:space="preserve">UC76E8FQO6~441211#DEV~254724532191~MPESAC2B_400222~BASIL ODHIAMBO  </t>
  </si>
  <si>
    <t xml:space="preserve">UC7GK8K7Y0~441211#devgr13~254723864207~MPESAC2B_400222~DENNIS KENGERE  </t>
  </si>
  <si>
    <t xml:space="preserve">UC70Y8KTG8~441211#DevGroup17~254726281936~MPESAC2B_400222~ROBIONSON MOCHONI  </t>
  </si>
  <si>
    <t xml:space="preserve">UC7PE8GV7B~441211#devgr15~254721456661~MPESAC2B_400222~george nyakoe  </t>
  </si>
  <si>
    <t xml:space="preserve">UC7BA8M5QN~441211#devgr22~254722327397~MPESAC2B_400222~edwin odhiambo  </t>
  </si>
  <si>
    <t xml:space="preserve">UC7MI8FXW0~441211#DEV37~254726311205~MPESAC2B_400222~VINCENT ARANI  </t>
  </si>
  <si>
    <t xml:space="preserve">UC7BV8PILM~441211#devg14~254723249077~MPESAC2B_400222~JOHN MOTARI  </t>
  </si>
  <si>
    <t xml:space="preserve">UC7QJ8NMMM~441211#grp6~254723310854~MPESAC2B_400222~GRACE OGOLA  </t>
  </si>
  <si>
    <t xml:space="preserve">UC7E98ODZ4~441211#DEVGRP38~254711559935~MPESAC2B_400222~MILLICENT ATIENO  </t>
  </si>
  <si>
    <t xml:space="preserve">UC7HL8IWC6~441211#devgrp17~254720741710~MPESAC2B_400222~OMBEGO ZILPAH  </t>
  </si>
  <si>
    <t xml:space="preserve">UC7GT8VVAI~441211#DevGr8~254795422548~MPESAC2B_400222~JOSEPH NGWATO  </t>
  </si>
  <si>
    <t xml:space="preserve">UC7BA8M1TO~441211#devgr30~254722327397~MPESAC2B_400222~edwin odhiambo  </t>
  </si>
  <si>
    <t xml:space="preserve">UC7NP8OU6J~441211#DevGP5~254704147219~MPESAC2B_400222~OROTO CLINTON  </t>
  </si>
  <si>
    <t xml:space="preserve">UC75W8QIJP~441211#dev30~254797713396~MPESAC2B_400222~DAVID KIPLANGAT  </t>
  </si>
  <si>
    <t xml:space="preserve">UC74G8Z569~441211#gp24~254717597226~MPESAC2B_400222~DIVINAH NYAKEYO  </t>
  </si>
  <si>
    <t xml:space="preserve">UC74790FK5~441211#DevGR3~254727629565~MPESAC2B_400222~STEPHEN KANG'ARA  </t>
  </si>
  <si>
    <t xml:space="preserve">UC7KU8OIP0~441211#devgrp14~254721724081~MPESAC2B_400222~GLADYS KWAMBOKA ONGERI  </t>
  </si>
  <si>
    <t xml:space="preserve">UC7GU8T97K~441211#DEVGRP2~254711548871~MPESAC2B_400222~JANE NYAMONGO  </t>
  </si>
  <si>
    <t xml:space="preserve">UC7IP8SJO3~441211#DevGrp22~254725363907~MPESAC2B_400222~MIRITI TABITHA  </t>
  </si>
  <si>
    <t xml:space="preserve">UC7PX8L8NA~441211#DEVGRP23~254711990127~MPESAC2B_400222~Mercy Abuya  </t>
  </si>
  <si>
    <t xml:space="preserve">UC7NM8HPI5~441211# Devgrp10~254710842979~MPESAC2B_400222~BEATRICE OLUOCH  </t>
  </si>
  <si>
    <t xml:space="preserve">UC7CW8P8YC~441211#DevGrp6~254716804186~MPESAC2B_400222~ALAN OTIENO  </t>
  </si>
  <si>
    <t xml:space="preserve">UC7AW8PQEF~441211#DEVGR26~254700209533~MPESAC2B_400222~NORAH NYAGWOKA  </t>
  </si>
  <si>
    <t xml:space="preserve">UC7R28LCTL~441211#Dvtgrp19~254717752128~MPESAC2B_400222~SHELINE OYOO  </t>
  </si>
  <si>
    <t xml:space="preserve">UC75S8L0QQ~441211#devgr8~254703228506~MPESAC2B_400222~Nancy obare  </t>
  </si>
  <si>
    <t xml:space="preserve">UC7Q88NHEK~441211#DevGrp41~254712403508~MPESAC2B_400222~HILLARY SAMOITA  </t>
  </si>
  <si>
    <t xml:space="preserve">UC75F8S073~441211#DEVGRP13~254725626507~MPESAC2B_400222~SUSAN KIMANI  </t>
  </si>
  <si>
    <t xml:space="preserve">UC7MR8NIPL~441211# GR30~254706858931~MPESAC2B_400222~ESTHER MAKORI  </t>
  </si>
  <si>
    <t xml:space="preserve">UC7B68PJYG~441211#DEVGRP12~254704758644~MPESAC2B_400222~DAISY OMOLLO  </t>
  </si>
  <si>
    <t xml:space="preserve">UC75M8P01J~441211#DevGrp25~254704921627~MPESAC2B_400222~REUBEN NYAKUNDI  </t>
  </si>
  <si>
    <t xml:space="preserve">UC7GT8VTU0~441211#devgrp6~254708526807~MPESAC2B_400222~BATHSHEBA MWEMA  </t>
  </si>
  <si>
    <t xml:space="preserve">UC7EQ8WN0D~441211#Devgp10~254729617073~MPESAC2B_400222~KENNEDY AKECH  </t>
  </si>
  <si>
    <t xml:space="preserve">UC7PU8GDXE~441211#devgrp14~254707183432~MPESAC2B_400222~Lyne Aswago  </t>
  </si>
  <si>
    <t xml:space="preserve">UC7PH8J130~441211#devgrp15~254711237203~MPESAC2B_400222~ASNATH MATARA  </t>
  </si>
  <si>
    <t xml:space="preserve">UC7O08U2TZ~441211#dev28~254720585928~MPESAC2B_400222~WINFRED OKELO  </t>
  </si>
  <si>
    <t xml:space="preserve">UC75W8QFLK~441211#DEVGROUP25~254724293772~MPESAC2B_400222~ELIUD KEMBOI  </t>
  </si>
  <si>
    <t xml:space="preserve">UC7MR8NHAX~441211# GR30~254706858931~MPESAC2B_400222~ESTHER MAKORI  </t>
  </si>
  <si>
    <t xml:space="preserve">UC7638TBTC~441211#devgrp17~254721541101~MPESAC2B_400222~RYSPER CHEROTICH  </t>
  </si>
  <si>
    <t xml:space="preserve">UC71V8R1LK~441211#DEVGRP34~254701752637~MPESAC2B_400222~EMILY MOGAKA  </t>
  </si>
  <si>
    <t xml:space="preserve">UC7308PIW2~441211#Dvp~254728923679~MPESAC2B_400222~EPHANTUS NJAGI  </t>
  </si>
  <si>
    <t xml:space="preserve">UC7AR8J3TW~441211#DEVGR1~254718113284~MPESAC2B_400222~Jane Ogola  </t>
  </si>
  <si>
    <t xml:space="preserve">UC7C58MJCI~441211#devgrp14~254792658839~MPESAC2B_400222~MERAB WANDOLLAH  </t>
  </si>
  <si>
    <t xml:space="preserve">UC7F68M6B1~441211#DevGrp35~254721594911~MPESAC2B_400222~EVANS KOMBO  </t>
  </si>
  <si>
    <t xml:space="preserve">UC77T8LXPY~441211#devt GRP 5~254723492692~MPESAC2B_400222~SAMUEL ABAYA  </t>
  </si>
  <si>
    <t xml:space="preserve">UC7D18IWJD~441211#DEVGR 21~254791203111~MPESAC2B_400222~PHILIP ONGAGA  </t>
  </si>
  <si>
    <t xml:space="preserve">UC7L38OS34~441211#devgrp6~254768014737~MPESAC2B_400222~Purity Moraa  </t>
  </si>
  <si>
    <t xml:space="preserve">UC7QZ8K93R~441211#Devgr17~254722780411~MPESAC2B_400222~JOAB ONYACH  </t>
  </si>
  <si>
    <t xml:space="preserve">UC7PY8EXFI~441211#DEVGRP11~254714194133~MPESAC2B_400222~AWUOR OWITI  </t>
  </si>
  <si>
    <t xml:space="preserve">UC7KH8LVYK~441211#DEVGRP20~254716098478~MPESAC2B_400222~DAMARIS NYAMBANE  </t>
  </si>
  <si>
    <t xml:space="preserve">UC7078C45R~441211#Devgrp35~254792577780~MPESAC2B_400222~JANET KARITHI  </t>
  </si>
  <si>
    <t xml:space="preserve">UC7238TZ1H~441211#DEVGRP36~254701268083~MPESAC2B_400222~shaban aluoch  </t>
  </si>
  <si>
    <t xml:space="preserve">UC7MI8G3VO~441211#DevGr21~254702315730~MPESAC2B_400222~CECILIA KIGOTHO  </t>
  </si>
  <si>
    <t xml:space="preserve">UC7KK8F8ZO~441211#devgrp 17~254799231646~MPESAC2B_400222~SHEM OCHIENG  </t>
  </si>
  <si>
    <t xml:space="preserve">UC79K8IZ18~441211#devgr40~254725161791~MPESAC2B_400222~JANET MWALUTA  </t>
  </si>
  <si>
    <t xml:space="preserve">UC79V8EKFC~441211#Dev~254726861853~MPESAC2B_400222~NANJALA JUMA  </t>
  </si>
  <si>
    <t xml:space="preserve">UC7OP8IMFH~441211# DEVGR2~254726561839~MPESAC2B_400222~CLEOPAS OMETE  </t>
  </si>
  <si>
    <t xml:space="preserve">UC73X8R72S~441211#dev12~254712609860~MPESAC2B_400222~GLADYS MOGOI  </t>
  </si>
  <si>
    <t xml:space="preserve">UC79A8MGAY~Other~254711657602~Other1000  </t>
  </si>
  <si>
    <t xml:space="preserve">UC7QK8JQO7~441211#DEVGR10~254713593573~MPESAC2B_400222~BENEDICT ODHIAMBO  </t>
  </si>
  <si>
    <t xml:space="preserve">UC7128MNVQ~441211#DEVGR1~254743991583~MPESAC2B_400222~LINCOLN OIGARA  </t>
  </si>
  <si>
    <t xml:space="preserve">UC78V8T4SY~441211#DEVGR39~254746980816~MPESAC2B_400222~fredrick njue  </t>
  </si>
  <si>
    <t xml:space="preserve">UC75P8UIDT~441211# Dev.~254726796897~MPESAC2B_400222~RONALD GEKOMBE  </t>
  </si>
  <si>
    <t xml:space="preserve">UC7AU8O1I5~441211#DEVGR4~254701314042~MPESAC2B_400222~OLIVENT ADIKAH  </t>
  </si>
  <si>
    <t xml:space="preserve">UC7GT8W11Y~441211#DevGr8~254795422548~MPESAC2B_400222~JOSEPH NGWATO  </t>
  </si>
  <si>
    <t xml:space="preserve">UC70C8OFIN~441211#DEVGRP34~254742403697~MPESAC2B_400222~GRACE ONGUSO  </t>
  </si>
  <si>
    <t xml:space="preserve">UC7HY8S39D~441211#DEVGRP15~254712941842~MPESAC2B_400222~Daniel Njoroge  </t>
  </si>
  <si>
    <t xml:space="preserve">UC7A18PJ5A~441211#grp18~254713538816~MPESAC2B_400222~ONGAKI OGARO  </t>
  </si>
  <si>
    <t xml:space="preserve">UC7IK8LC01~441211#Dvgrp33~254714813414~MPESAC2B_400222~MARY AKINYI  </t>
  </si>
  <si>
    <t xml:space="preserve">UC7778QH52~441211#devgr36~254701579235~MPESAC2B_400222~MARWA KERARIO  </t>
  </si>
  <si>
    <t xml:space="preserve">UC7C08IFWH~441211#DEVGRP15~254728914905~MPESAC2B_400222~JERUSHA RIRO  </t>
  </si>
  <si>
    <t xml:space="preserve">UC73891K3K~441211#GRP20~254721700718~MPESAC2B_400222~VANNICE NYANDIDRI  </t>
  </si>
  <si>
    <t xml:space="preserve">UC7698PG8M~441211#Devgrp6~254729473414~MPESAC2B_400222~Florence Ogeto  </t>
  </si>
  <si>
    <t xml:space="preserve">UC73891HKW~441211#DEVGR41~254799095244~MPESAC2B_400222~Synkline Nyabuto  </t>
  </si>
  <si>
    <t xml:space="preserve">UC7FA8QQTE~441211#DEVGR32~254727941107~MPESAC2B_400222~ANTONINA AWUOR  </t>
  </si>
  <si>
    <t xml:space="preserve">UC7H08IYMR~441211#grp8~254728302634~MPESAC2B_400222~OMUSUMY OMOCHE  </t>
  </si>
  <si>
    <t xml:space="preserve">UC73X8RCAH~441211#tithe~254712609860~MPESAC2B_400222~GLADYS MOGOI  </t>
  </si>
  <si>
    <t xml:space="preserve">UC7QE8IVLQ~441211#grp18~254715209523~MPESAC2B_400222~NYABUTO OONGE  </t>
  </si>
  <si>
    <t xml:space="preserve">UC77Q8SSC1~441211#Devgrp21~254714560462~MPESAC2B_400222~LYDIA WANJARA  </t>
  </si>
  <si>
    <t xml:space="preserve">UC79U8KGEJ~441211#DEVGR28~254712802649~MPESAC2B_400222~JOSHUA OKINYI  </t>
  </si>
  <si>
    <t xml:space="preserve">UC7AA8QDH7~441211#GRP41~254710191200~MPESAC2B_400222~BEAVON OSUMO  </t>
  </si>
  <si>
    <t xml:space="preserve">UC7R489VNI~441211#devgr3~254700043269~MPESAC2B_400222~Evans Owino  </t>
  </si>
  <si>
    <t xml:space="preserve">UC78K8J2NC~441211#group 10~254740857585~MPESAC2B_400222~BEAVON RORI  </t>
  </si>
  <si>
    <t xml:space="preserve">UC7KT8FJ5S~441211#DEVGR15~254768718497~MPESAC2B_400222~Rebecca Ogutu  </t>
  </si>
  <si>
    <t xml:space="preserve">UC75A8WTJJ~441211#devgrp10~254718188346~MPESAC2B_400222~TERESIA MOGIRE  </t>
  </si>
  <si>
    <t xml:space="preserve">UC7O88L34F~441211#DEVGR25~254724005034~MPESAC2B_400222~MAXWELL OTIENO  </t>
  </si>
  <si>
    <t xml:space="preserve">UC7028M3S1~441211#devgrp15~254716534437~MPESAC2B_400222~JOYCE MIANO  </t>
  </si>
  <si>
    <t xml:space="preserve">UC7EX8UPYZ~441211#DEVGR6~254716047412~MPESAC2B_400222~OCHIENG VICTOR  </t>
  </si>
  <si>
    <t xml:space="preserve">UC7GT8W4TZ~441211# DevGr19~254720802572~MPESAC2B_400222~BEATRICE MORAA OGURI  </t>
  </si>
  <si>
    <t xml:space="preserve">UC7F58S45Q~441211#DEVGRP7~254796472241~MPESAC2B_400222~Cannon Odhiambo  </t>
  </si>
  <si>
    <t xml:space="preserve">UC72G8MNBT~441211#DEVGR25~254713026026~MPESAC2B_400222~KIPKEMOI LEONARD  </t>
  </si>
  <si>
    <t xml:space="preserve">UC79U8KGGK~441211#DEVGR28~254712802649~MPESAC2B_400222~JOSHUA OKINYI  </t>
  </si>
  <si>
    <t xml:space="preserve">UC7NB8DRNL~441211#DevGrp11~254727766722~MPESAC2B_400222~SAMSON NYARERU  </t>
  </si>
  <si>
    <t xml:space="preserve">UC7948L32D~441211#DEVGRP12~254721390324~MPESAC2B_400222~FLORENCE ACHOKI  </t>
  </si>
  <si>
    <t xml:space="preserve">UC79G8EHBR~441211#Devgrp4~254706937473~MPESAC2B_400222~GERALD KITHAKA  </t>
  </si>
  <si>
    <t xml:space="preserve">UC7P08I8AO~441211#Devgrp15~254722886353~MPESAC2B_400222~ATAI PHARES  </t>
  </si>
  <si>
    <t xml:space="preserve">UC70M8HYTI~441211#DEVGR12~254718909675~MPESAC2B_400222~KELVINE OTIENO  </t>
  </si>
  <si>
    <t xml:space="preserve">UC77Q8SSEJ~441211#Devgrp41~254714560462~MPESAC2B_400222~LYDIA WANJARA  </t>
  </si>
  <si>
    <t xml:space="preserve">UC7PQ8KNVE~441211#Devgrp6~254708592682~MPESAC2B_400222~MAUREEN NYAMAMBA  </t>
  </si>
  <si>
    <t xml:space="preserve">UC7148M6QW~441211#DEVGR4~254115367870~MPESAC2B_400222~CLIFF NYANGARESI  </t>
  </si>
  <si>
    <t xml:space="preserve">UC7438SHCD~441211#DEVGRP12~254711165935~MPESAC2B_400222~EDWIN KENYANSA  </t>
  </si>
  <si>
    <t xml:space="preserve">UC7EQ8WQZE~441211#Devgp41~254729617073~MPESAC2B_400222~KENNEDY AKECH  </t>
  </si>
  <si>
    <t xml:space="preserve">UC7QS8OWZX~441211#DEVGRP23~254724018066~MPESAC2B_400222~RAYMOND OTIENO  </t>
  </si>
  <si>
    <t xml:space="preserve">UC72Y8P615~441211#DEVGR~254706408033~MPESAC2B_400222~TOM BIRUNDU  </t>
  </si>
  <si>
    <t xml:space="preserve">UC75E8PEFJ~441211#DEVGRP3~254715751266~MPESAC2B_400222~NYAGWOKA DUKE  </t>
  </si>
  <si>
    <t xml:space="preserve">UC7AH8K60S~441211#devgrp7~254707965257~MPESAC2B_400222~JENIFFER JAMES  </t>
  </si>
  <si>
    <t xml:space="preserve">UC7KO8T38E~441211#DEV~254112244822~MPESAC2B_400222~SABBASTIAN KAINDI  </t>
  </si>
  <si>
    <t xml:space="preserve">UC7PM8O0G9~441211#DEVGR1~254710967844~MPESAC2B_400222~CLIFFORD SIOCHA  </t>
  </si>
  <si>
    <t xml:space="preserve">UC7KN8UEBP~441211#devgr28~254714464616~MPESAC2B_400222~ERIKA MULI  </t>
  </si>
  <si>
    <t xml:space="preserve">UC7EV8MY2D~441211#DEVGR7~254701379851~MPESAC2B_400222~ANDREW WAMBURA  </t>
  </si>
  <si>
    <t xml:space="preserve">UC77C8K4FW~441211#devgrp36~254707030845~MPESAC2B_400222~EZINAH NYANGARESI  </t>
  </si>
  <si>
    <t xml:space="preserve">UC7GT8W4XC~441211#DevGr8~254795422548~MPESAC2B_400222~JOSEPH NGWATO  </t>
  </si>
  <si>
    <t xml:space="preserve">UC75D8M0EL~441211#devgp6~254721431647~MPESAC2B_400222~LENCER OKWAH  </t>
  </si>
  <si>
    <t xml:space="preserve">UC7A18PFP1~441211#Grp18~254713538816~MPESAC2B_400222~ONGAKI OGARO  </t>
  </si>
  <si>
    <t xml:space="preserve">UC7MI8FYC6~441211#DevGr41~254702315730~MPESAC2B_400222~CECILIA KIGOTHO  </t>
  </si>
  <si>
    <t xml:space="preserve">UC7Q88NEWO~441211#Tithe~254724262615~MPESAC2B_400222~EZRA MOGIRE  </t>
  </si>
  <si>
    <t xml:space="preserve">UC7HC8K2DZ~441211#devgrp11~254759256949~MPESAC2B_400222~RUTH KIAGO  </t>
  </si>
  <si>
    <t xml:space="preserve">UC7AA8QK7S~441211# DVPGRP7~254710191200~MPESAC2B_400222~BEAVON OSUMO  </t>
  </si>
  <si>
    <t xml:space="preserve">UC78Z8KKFO~441211#devgrp12~254714709269~MPESAC2B_400222~MELVINE MWAMBA  </t>
  </si>
  <si>
    <t xml:space="preserve">UC74L8M310~441211#Devgrp4~254728772225~MPESAC2B_400222~ISAAC MOMANYI  </t>
  </si>
  <si>
    <t xml:space="preserve">UC75Q8XQH2~441211#dev 15~254724733793~MPESAC2B_400222~MACJOE MUEMA MUSESI  </t>
  </si>
  <si>
    <t xml:space="preserve">UC7CM8NHYT~441211#DEVGRP23~254721672753~MPESAC2B_400222~JOHN MANGUTI  </t>
  </si>
  <si>
    <t xml:space="preserve">UC7OP8IRLZ~441211# DEVGR7~254726561839~MPESAC2B_400222~CLEOPAS OMETE  </t>
  </si>
  <si>
    <t xml:space="preserve">UC7328P9FT~441211#23dvpgrp~254729984507~MPESAC2B_400222~elijah nyanusi  </t>
  </si>
  <si>
    <t xml:space="preserve">UC7RR8JGLR~441211#GRP15~254725326721~MPESAC2B_400222~DENNIS ONGORI  </t>
  </si>
  <si>
    <t xml:space="preserve">UC7288UN13~441211#Devgrp7~254728594657~MPESAC2B_400222~GLORIAH MICHIRA  </t>
  </si>
  <si>
    <t xml:space="preserve">UC7EV8N0LJ~441211#DEVGP18~254718336967~MPESAC2B_400222~BEAUTTAH NYAUMA  </t>
  </si>
  <si>
    <t xml:space="preserve">UC7QX8QGJW~441211#devgr29~254727900144~MPESAC2B_400222~RISPA OENGA  </t>
  </si>
  <si>
    <t xml:space="preserve">UC7MZ8N71E~441211#DVGP18~254726794291~MPESAC2B_400222~PENINAH KERUBO  </t>
  </si>
  <si>
    <t xml:space="preserve">UC7NT8O2Q7~441211#DEVGRP12~254792034984~MPESAC2B_400222~LINET MAGETO  </t>
  </si>
  <si>
    <t xml:space="preserve">UC76O8IM54~441211#DEVGRP11~254722235727~MPESAC2B_400222~KEVINE ODHIAMBO  </t>
  </si>
  <si>
    <t xml:space="preserve">UC7K38K1SU~441211#GRP25~254715752287~MPESAC2B_400222~lameck ongeri  </t>
  </si>
  <si>
    <t xml:space="preserve">UC7K78NQ36~441211#devgrp7~254722697602~MPESAC2B_400222~ALICE OKOTH  </t>
  </si>
  <si>
    <t xml:space="preserve">UC7128MQSF~441211#degrp17~254725738277~MPESAC2B_400222~INNOCENT MASIRA  </t>
  </si>
  <si>
    <t xml:space="preserve">UC7AX8PR2U~441211# DEVGRP36~254713322053~MPESAC2B_400222~ERICK OGUCHA  </t>
  </si>
  <si>
    <t xml:space="preserve">UC7FB8ZC22~441211#DEVGR30~254727381001~MPESAC2B_400222~ENOCK MOKAYA  </t>
  </si>
  <si>
    <t xml:space="preserve">UC7JM8MMZW~441211#DEVGRP40~254700312820~MPESAC2B_400222~JOEL NGETA  </t>
  </si>
  <si>
    <t xml:space="preserve">UC75S8L5D3~441211#devgr8~254703228506~MPESAC2B_400222~Nancy obare  </t>
  </si>
  <si>
    <t xml:space="preserve">UC7LS8EQ0F~441211#devGr8~254799795295~MPESAC2B_400222~VICKY GITONGA  </t>
  </si>
  <si>
    <t xml:space="preserve">UC72Y8P64Z~441211#DEVGR7~254706408033~MPESAC2B_400222~TOM BIRUNDU  </t>
  </si>
  <si>
    <t xml:space="preserve">UC7EQ8WR37~441211#Devgp40~254729617073~MPESAC2B_400222~KENNEDY AKECH  </t>
  </si>
  <si>
    <t xml:space="preserve">UC7AH8K7EB~441211#devgrp7~254707965257~MPESAC2B_400222~JENIFFER JAMES  </t>
  </si>
  <si>
    <t xml:space="preserve">UC7P88EHUK~441211#DEVGR13~254792861131~MPESAC2B_400222~MYRA WANDOLLAH  </t>
  </si>
  <si>
    <t xml:space="preserve">UC7F58S5SW~441211#DEVGRP7~254796472241~MPESAC2B_400222~Cannon Odhiambo  </t>
  </si>
  <si>
    <t xml:space="preserve">UC77G8KXVA~441211#devgrp32~254725050323~MPESAC2B_400222~DOLYPHINE MORURI  </t>
  </si>
  <si>
    <t xml:space="preserve">UC7MI8G5IY~441211#DevGr21~254702315730~MPESAC2B_400222~CECILIA KIGOTHO  </t>
  </si>
  <si>
    <t xml:space="preserve">UC78Z8KLX5~441211#devgrp19~254714709269~MPESAC2B_400222~MELVINE MWAMBA  </t>
  </si>
  <si>
    <t xml:space="preserve">UC7M88LQHS~441211#Devgrp10~254722608364~MPESAC2B_400222~ENOCK MOMANYI  </t>
  </si>
  <si>
    <t xml:space="preserve">UC7KN8UEGD~441211#DEVGR27~254704474605~MPESAC2B_400222~EVERLINE ZADOCK  </t>
  </si>
  <si>
    <t xml:space="preserve">UC7IM8OSAI~441211#DEVGr6~254708070940~MPESAC2B_400222~BENSON OMBATI  </t>
  </si>
  <si>
    <t xml:space="preserve">UC79R8NH5T~441211#Devgrp35~254768212836~MPESAC2B_400222~naom angwenyi  </t>
  </si>
  <si>
    <t xml:space="preserve">UC7NB8DT97~441211#DvGrp 11~254727766722~MPESAC2B_400222~SAMSON NYARERU  </t>
  </si>
  <si>
    <t xml:space="preserve">UC7688SO2U~441211#DEVGRP-9~254725729020~MPESAC2B_400222~JANE GATI  </t>
  </si>
  <si>
    <t xml:space="preserve">UC7138J0FS~441211#DEVGRP32~254723330963~MPESAC2B_400222~JEMIMAH MWEBI  </t>
  </si>
  <si>
    <t xml:space="preserve">UC76N8JNUS~441211#Devgr8~254746760183~MPESAC2B_400222~SARAH AWITI  </t>
  </si>
  <si>
    <t xml:space="preserve">UC7KR8S7MV~441211#Devgrp11~254701752743~MPESAC2B_400222~JANET NYANGARESI  </t>
  </si>
  <si>
    <t xml:space="preserve">UC7PY8F356~441211#DEVGRP11~254714194133~MPESAC2B_400222~AWUOR OWITI  </t>
  </si>
  <si>
    <t xml:space="preserve">UC7NP8OYJY~441211# DevGP5~254704147219~MPESAC2B_400222~OROTO CLINTON  </t>
  </si>
  <si>
    <t xml:space="preserve">UC73891O5X~441211#DEVGR12~254799095244~MPESAC2B_400222~Synkline Nyabuto  </t>
  </si>
  <si>
    <t xml:space="preserve">UC7AX8PPZV~441211# DEVGRP36~254713322053~MPESAC2B_400222~ERICK OGUCHA  </t>
  </si>
  <si>
    <t xml:space="preserve">UC76X8OY48~441211#DEVGR11~254712883345~MPESAC2B_400222~ESTHER MUCHOKI  </t>
  </si>
  <si>
    <t xml:space="preserve">UC7II8O37H~441211#Devgr12~254715257513~MPESAC2B_400222~Samuel Ogembo  </t>
  </si>
  <si>
    <t xml:space="preserve">UC71O8UX0I~441211# devgp24~254725765987~MPESAC2B_400222~HELLEN NAIMADU  </t>
  </si>
  <si>
    <t xml:space="preserve">UC73K8XT21~441211#DEVGR24~254717428137~MPESAC2B_400222~Racheal Nyamongo  </t>
  </si>
  <si>
    <t xml:space="preserve">UC76O8INHV~441211#Devgr40~254722235727~MPESAC2B_400222~KEVINE ODHIAMBO  </t>
  </si>
  <si>
    <t xml:space="preserve">UC7KO8T26R~441211# devgrp13~254726771544~MPESAC2B_400222~MILKA MAGARA  </t>
  </si>
  <si>
    <t xml:space="preserve">UC78K8J5N8~441211#group 10~254740857585~MPESAC2B_400222~BEAVON RORI  </t>
  </si>
  <si>
    <t xml:space="preserve">UC7G18N6GJ~441211#devgr2~254705070298~MPESAC2B_400222~MARGARET WAMAITHA  </t>
  </si>
  <si>
    <t xml:space="preserve">UC7K98QUBW~441211#Grp22~254724765794~MPESAC2B_400222~WYCLIFFE OCHIENG OJUONDO  </t>
  </si>
  <si>
    <t xml:space="preserve">UC7DC8N25B~441211#DEV19~254727860484~MPESAC2B_400222~LENCER GANDA  </t>
  </si>
  <si>
    <t xml:space="preserve">UC7778QC72~441211#devgrp36~254701579235~MPESAC2B_400222~MARWA KERARIO  </t>
  </si>
  <si>
    <t xml:space="preserve">UC7GO8DE0P~441211#DevGrp10~254720122209~MPESAC2B_400222~JANET NYABURI  </t>
  </si>
  <si>
    <t xml:space="preserve">UC7EQ8WU2O~441211#Devgp10~254729617073~MPESAC2B_400222~KENNEDY AKECH  </t>
  </si>
  <si>
    <t xml:space="preserve">UC7I18Q3MZ~441211#devgrp10~254728699623~MPESAC2B_400222~HELLEN NDUBI  </t>
  </si>
  <si>
    <t xml:space="preserve">UC7OP8IW07~441211# DEVGR7~254726561839~MPESAC2B_400222~CLEOPAS OMETE  </t>
  </si>
  <si>
    <t xml:space="preserve">UC7MY8HTOV~441211#DEVGRP11~254729090199~MPESAC2B_400222~JOSPHINE NYAKOE  </t>
  </si>
  <si>
    <t xml:space="preserve">UC7HT8K5EI~441211#DEVGR39~254726721194~MPESAC2B_400222~HAPPINESS MUKORA  </t>
  </si>
  <si>
    <t xml:space="preserve">UC77Q8SVGU~441211#DevGrp32~254724610237~MPESAC2B_400222~DISMAS NDUKO  </t>
  </si>
  <si>
    <t xml:space="preserve">UC7R489ZZT~441211#devgrp6~254715407724~MPESAC2B_400222~EVERLINE ARIKA  </t>
  </si>
  <si>
    <t xml:space="preserve">UC7KO8T19L~441211# devgrp13~254726771544~MPESAC2B_400222~MILKA MAGARA  </t>
  </si>
  <si>
    <t xml:space="preserve">UC73K8XPFE~441211#DEVGR24~254717428137~MPESAC2B_400222~Racheal Nyamongo  </t>
  </si>
  <si>
    <t xml:space="preserve">UC7FC8UQ77~441211#DevGrp32~254726012163~MPESAC2B_400222~ROGERS MACHOKA  </t>
  </si>
  <si>
    <t xml:space="preserve">UC72Q8MGSE~441211#Group2DEV~254798047032~MPESAC2B_400222~Mitchelle Anyango  </t>
  </si>
  <si>
    <t xml:space="preserve">UC7U98AKEY~441211#Tithe~254769303063~MPESAC2B_400222~LOOP B2C.  </t>
  </si>
  <si>
    <t xml:space="preserve">UC73O92TKF~441211#devgrp41~254790495591~MPESAC2B_400222~DOROTHY OMARE  </t>
  </si>
  <si>
    <t xml:space="preserve">UC7PW8K98A~441211#devgr1~254700511037~MPESAC2B_400222~Caroline Kulu  </t>
  </si>
  <si>
    <t xml:space="preserve">UC7CW8PAIB~441211#Devgrp6~254716804186~MPESAC2B_400222~ALAN OTIENO  </t>
  </si>
  <si>
    <t xml:space="preserve">UC7RE8RR2L~441211#GRP41~254713596076~MPESAC2B_400222~MERCY GUDA  </t>
  </si>
  <si>
    <t xml:space="preserve">UC7DC8N54S~441211#Devgr16~254796398604~MPESAC2B_400222~DONA ODERO  </t>
  </si>
  <si>
    <t xml:space="preserve">UC7RY7XSM4~441211#devgrp17~~MPESAC2B_400222~GUARANTY TRUST BANK (KENYA)LIMITED  </t>
  </si>
  <si>
    <t xml:space="preserve">UC7A48JFA2~441211#DevGrp33~254799920317~MPESAC2B_400222~BENARD MASARA  </t>
  </si>
  <si>
    <t xml:space="preserve">UC7Q288K12~441211#devgrp27~254710708724~MPESAC2B_400222~MOKORA NYANCHAMA  </t>
  </si>
  <si>
    <t xml:space="preserve">UC7RR8JMAY~441211#Dev31~254112475725~MPESAC2B_400222~MARTHA OROTI  </t>
  </si>
  <si>
    <t xml:space="preserve">UC77T8LY5N~441211#devgrp25~254728588774~MPESAC2B_400222~JUSTINE MANYARA  </t>
  </si>
  <si>
    <t xml:space="preserve">UC7R28LERG~441211#dvtgr19~254717752128~MPESAC2B_400222~SHELINE OYOO  </t>
  </si>
  <si>
    <t xml:space="preserve">UC7OP8ITAF~441211# DEVGR40~254726561839~MPESAC2B_400222~CLEOPAS OMETE  </t>
  </si>
  <si>
    <t xml:space="preserve">UC7138J4ZH~441211#dev25~254708909885~MPESAC2B_400222~BENSON OTIENO  </t>
  </si>
  <si>
    <t xml:space="preserve">UC7OV8Q08M~441211#Dev19~254793504262~MPESAC2B_400222~EDWINA ABONG'O  </t>
  </si>
  <si>
    <t xml:space="preserve">UC7J98OSU3~441211#DEVGRP21~254723565952~MPESAC2B_400222~JOB OMETE  </t>
  </si>
  <si>
    <t xml:space="preserve">UC7OD8Q2CG~441211#DEVGR30~254794098032~MPESAC2B_400222~haron momanyi  </t>
  </si>
  <si>
    <t xml:space="preserve">UC79T8LOBN~441211#devgrp20~254721612917~MPESAC2B_400222~JOHN ONGWESA  </t>
  </si>
  <si>
    <t xml:space="preserve">UC7P08IF7G~441211#DevGr3~254723714872~MPESAC2B_400222~DUNCAN OUMA  </t>
  </si>
  <si>
    <t xml:space="preserve">UC7M88LSVL~441211#devgrp40~254710183034~MPESAC2B_400222~beatrice asumwa  </t>
  </si>
  <si>
    <t xml:space="preserve">UC77Q8SRS4~441211#DevGrp40~254724610237~MPESAC2B_400222~DISMAS NDUKO  </t>
  </si>
  <si>
    <t xml:space="preserve">UC7K58MH8D~441211#DEVGR6~254728217791~MPESAC2B_400222~LYNNET OCHOLAH  </t>
  </si>
  <si>
    <t xml:space="preserve">UC7KO8SYCU~441211# Devgrp40~254726771544~MPESAC2B_400222~MILKA MAGARA  </t>
  </si>
  <si>
    <t xml:space="preserve">UC75F8SA2V~441211#devgroup30~254717311811~MPESAC2B_400222~KEVIN KAKA  </t>
  </si>
  <si>
    <t xml:space="preserve">UC7FB8ZHKD~441211#DevGrp40~254726410608~MPESAC2B_400222~CALVINCE OUMA OTIENO  </t>
  </si>
  <si>
    <t xml:space="preserve">UC7NB8DUUU~441211#DvGrp 40~254727766722~MPESAC2B_400222~SAMSON NYARERU  </t>
  </si>
  <si>
    <t xml:space="preserve">UC7N88OLG1~441211#devgrp23~254719586392~MPESAC2B_400222~VALERIA OSORO  </t>
  </si>
  <si>
    <t xml:space="preserve">UC7028M2TK~441211#devgrp20~254721406814~MPESAC2B_400222~VINCENT OTARA  </t>
  </si>
  <si>
    <t xml:space="preserve">UC76T8N5JF~441211#devgroup23~254726636081~MPESAC2B_400222~COLVIN MOKAYA  </t>
  </si>
  <si>
    <t xml:space="preserve">UC75A8WR4B~441211#devgrp41~254718188346~MPESAC2B_400222~TERESIA MOGIRE  </t>
  </si>
  <si>
    <t xml:space="preserve">UC7CW8PEIX~441211#Devgrp40~254716804186~MPESAC2B_400222~ALAN OTIENO  </t>
  </si>
  <si>
    <t>UC7E08OYDA</t>
  </si>
  <si>
    <t>UC70X8IRIG</t>
  </si>
  <si>
    <t>UC7LS8EHN2</t>
  </si>
  <si>
    <t>UC79U8K5BF</t>
  </si>
  <si>
    <t>UC7KG8FNJ9</t>
  </si>
  <si>
    <t>UC7I88OPO5</t>
  </si>
  <si>
    <t>UC76A8K7J6</t>
  </si>
  <si>
    <t>UC7AM8LXQK</t>
  </si>
  <si>
    <t>UC75I8NZQV</t>
  </si>
  <si>
    <t>UC7HQ8P6MZ</t>
  </si>
  <si>
    <t>UC7DI8NWAA</t>
  </si>
  <si>
    <t>UC7M08R6CH</t>
  </si>
  <si>
    <t>UC7CJ8L39B</t>
  </si>
  <si>
    <t>UC7PG8EFZD</t>
  </si>
  <si>
    <t>UC7DI8NXHV</t>
  </si>
  <si>
    <t>UC7D28O20X</t>
  </si>
  <si>
    <t>UC7PG8EHM1</t>
  </si>
  <si>
    <t>UC76H8D06I</t>
  </si>
  <si>
    <t>UC7978IWI0</t>
  </si>
  <si>
    <t>UC77G8KR0E</t>
  </si>
  <si>
    <t>UC7068IKXC</t>
  </si>
  <si>
    <t>UC7FM8IJDJ</t>
  </si>
  <si>
    <t>UC7L18RJEA</t>
  </si>
  <si>
    <t>UC7P88E4FA</t>
  </si>
  <si>
    <t>UC7C28GJ4G</t>
  </si>
  <si>
    <t>UC7778Q6YG</t>
  </si>
  <si>
    <t>UC71O8UPDN</t>
  </si>
  <si>
    <t>UC7A38NLU8</t>
  </si>
  <si>
    <t>UC7D28O2BI</t>
  </si>
  <si>
    <t>UC74F8W62L</t>
  </si>
  <si>
    <t>UC7G88FAXH</t>
  </si>
  <si>
    <t>UC7368YA2C</t>
  </si>
  <si>
    <t>UC7FB8ZAYH</t>
  </si>
  <si>
    <t>UC7C08IF0Y</t>
  </si>
  <si>
    <t>UC7988PX6F</t>
  </si>
  <si>
    <t>UC7QV8IBOM</t>
  </si>
  <si>
    <t>UC7GE8HO83</t>
  </si>
  <si>
    <t>UC7FV8V3YX</t>
  </si>
  <si>
    <t>UC7IV8L20S</t>
  </si>
  <si>
    <t>UC7PK8EPZQ</t>
  </si>
  <si>
    <t>UC7118LJAJ</t>
  </si>
  <si>
    <t>UC7MI8FSKR</t>
  </si>
  <si>
    <t>UC7LJ8U9OS</t>
  </si>
  <si>
    <t>UC7M88LMW0</t>
  </si>
  <si>
    <t>UC70D8IKMU</t>
  </si>
  <si>
    <t>UC77G8KY4L</t>
  </si>
  <si>
    <t>UC7E68JGVG</t>
  </si>
  <si>
    <t>UC7M88LK0Z</t>
  </si>
  <si>
    <t>UC7FB8ZCGV</t>
  </si>
  <si>
    <t>UC70D8ILAA</t>
  </si>
  <si>
    <t>UC7948KUBU</t>
  </si>
  <si>
    <t>UC7N48I6E9</t>
  </si>
  <si>
    <t>UC7NJ8MUDM</t>
  </si>
  <si>
    <t>UC70D8IPSX</t>
  </si>
  <si>
    <t>UC7EA8S572</t>
  </si>
  <si>
    <t>UC78O8P9FP</t>
  </si>
  <si>
    <t>UC7BG8PASY</t>
  </si>
  <si>
    <t>UC72T8M8AZ</t>
  </si>
  <si>
    <t>UC70D8IMS3</t>
  </si>
  <si>
    <t>UC73891KZL</t>
  </si>
  <si>
    <t>UC72A8ZLIT</t>
  </si>
  <si>
    <t>UC7LY8KPX8</t>
  </si>
  <si>
    <t>UC70D8IKRC</t>
  </si>
  <si>
    <t>UC7GR8J72J</t>
  </si>
  <si>
    <t>UC7N18MHBV</t>
  </si>
  <si>
    <t>UC70D8IKS5</t>
  </si>
  <si>
    <t>UC7EF8JDBQ</t>
  </si>
  <si>
    <t>UC70D8IKTJ</t>
  </si>
  <si>
    <t>UC7KW8O8PN</t>
  </si>
  <si>
    <t>UC75A8WIAB</t>
  </si>
  <si>
    <t>UC7I88P379</t>
  </si>
  <si>
    <t>UC7QO8H5T0</t>
  </si>
  <si>
    <t>UC76E8FQO6</t>
  </si>
  <si>
    <t>UC7GK8K7Y0</t>
  </si>
  <si>
    <t>UC70Y8KTG8</t>
  </si>
  <si>
    <t>UC7PE8GV7B</t>
  </si>
  <si>
    <t>UC7BA8M5QN</t>
  </si>
  <si>
    <t>UC7MI8FXW0</t>
  </si>
  <si>
    <t>UC7BV8PILM</t>
  </si>
  <si>
    <t>UC7QJ8NMMM</t>
  </si>
  <si>
    <t>UC7E98ODZ4</t>
  </si>
  <si>
    <t>UC7HL8IWC6</t>
  </si>
  <si>
    <t>UC7GT8VVAI</t>
  </si>
  <si>
    <t>UC7BA8M1TO</t>
  </si>
  <si>
    <t>UC7NP8OU6J</t>
  </si>
  <si>
    <t>UC75W8QIJP</t>
  </si>
  <si>
    <t>UC74G8Z569</t>
  </si>
  <si>
    <t>UC74790FK5</t>
  </si>
  <si>
    <t>UC7KU8OIP0</t>
  </si>
  <si>
    <t>UC7GU8T97K</t>
  </si>
  <si>
    <t>UC7IP8SJO3</t>
  </si>
  <si>
    <t>UC7PX8L8NA</t>
  </si>
  <si>
    <t>UC7NM8HPI5</t>
  </si>
  <si>
    <t>UC7CW8P8YC</t>
  </si>
  <si>
    <t>UC7AW8PQEF</t>
  </si>
  <si>
    <t>UC7R28LCTL</t>
  </si>
  <si>
    <t>UC75S8L0QQ</t>
  </si>
  <si>
    <t>UC7Q88NHEK</t>
  </si>
  <si>
    <t>UC75F8S073</t>
  </si>
  <si>
    <t>UC7MR8NIPL</t>
  </si>
  <si>
    <t>UC7B68PJYG</t>
  </si>
  <si>
    <t>UC75M8P01J</t>
  </si>
  <si>
    <t>UC7GT8VTU0</t>
  </si>
  <si>
    <t>UC7EQ8WN0D</t>
  </si>
  <si>
    <t>UC7PU8GDXE</t>
  </si>
  <si>
    <t>UC7PH8J130</t>
  </si>
  <si>
    <t>UC7O08U2TZ</t>
  </si>
  <si>
    <t>UC75W8QFLK</t>
  </si>
  <si>
    <t>UC7MR8NHAX</t>
  </si>
  <si>
    <t>UC7638TBTC</t>
  </si>
  <si>
    <t>UC71V8R1LK</t>
  </si>
  <si>
    <t>UC7308PIW2</t>
  </si>
  <si>
    <t>UC7U98AQ6N</t>
  </si>
  <si>
    <t>UC7AR8J3TW</t>
  </si>
  <si>
    <t>UC7C58MJCI</t>
  </si>
  <si>
    <t>UC7F68M6B1</t>
  </si>
  <si>
    <t>UC77T8LXPY</t>
  </si>
  <si>
    <t>UC7D18IWJD</t>
  </si>
  <si>
    <t>UC7L38OS34</t>
  </si>
  <si>
    <t>UC7QZ8K93R</t>
  </si>
  <si>
    <t>UC7PY8EXFI</t>
  </si>
  <si>
    <t>UC7KH8LVYK</t>
  </si>
  <si>
    <t>UC7078C45R</t>
  </si>
  <si>
    <t>UC7238TZ1H</t>
  </si>
  <si>
    <t>UC7MI8G3VO</t>
  </si>
  <si>
    <t>UC7KK8F8ZO</t>
  </si>
  <si>
    <t>UC79K8IZ18</t>
  </si>
  <si>
    <t>UC79V8EKFC</t>
  </si>
  <si>
    <t>UC7OP8IMFH</t>
  </si>
  <si>
    <t>UC73X8R72S</t>
  </si>
  <si>
    <t>UC7QK8JQO7</t>
  </si>
  <si>
    <t>UC7128MNVQ</t>
  </si>
  <si>
    <t>UC78V8T4SY</t>
  </si>
  <si>
    <t>UC75P8UIDT</t>
  </si>
  <si>
    <t>UC7AU8O1I5</t>
  </si>
  <si>
    <t>UC7GT8W11Y</t>
  </si>
  <si>
    <t>UC70C8OFIN</t>
  </si>
  <si>
    <t>UC7HY8S39D</t>
  </si>
  <si>
    <t>UC7A18PJ5A</t>
  </si>
  <si>
    <t>UC7IK8LC01</t>
  </si>
  <si>
    <t>UC7778QH52</t>
  </si>
  <si>
    <t>UC7C08IFWH</t>
  </si>
  <si>
    <t>UC73891K3K</t>
  </si>
  <si>
    <t>UC7698PG8M</t>
  </si>
  <si>
    <t>UC73891HKW</t>
  </si>
  <si>
    <t>UC7FA8QQTE</t>
  </si>
  <si>
    <t>UC7H08IYMR</t>
  </si>
  <si>
    <t>UC73X8RCAH</t>
  </si>
  <si>
    <t>UC7QE8IVLQ</t>
  </si>
  <si>
    <t>UC77Q8SSC1</t>
  </si>
  <si>
    <t>UC79U8KGEJ</t>
  </si>
  <si>
    <t>UC7AA8QDH7</t>
  </si>
  <si>
    <t>UC7R489VNI</t>
  </si>
  <si>
    <t>UC78K8J2NC</t>
  </si>
  <si>
    <t>UC7KT8FJ5S</t>
  </si>
  <si>
    <t>UC75A8WTJJ</t>
  </si>
  <si>
    <t>UC7O88L34F</t>
  </si>
  <si>
    <t>UC7028M3S1</t>
  </si>
  <si>
    <t>UC7EX8UPYZ</t>
  </si>
  <si>
    <t>UC7GT8W4TZ</t>
  </si>
  <si>
    <t>UC7F58S45Q</t>
  </si>
  <si>
    <t>UC72G8MNBT</t>
  </si>
  <si>
    <t>UC79U8KGGK</t>
  </si>
  <si>
    <t>UC7NB8DRNL</t>
  </si>
  <si>
    <t>UC7948L32D</t>
  </si>
  <si>
    <t>UC79G8EHBR</t>
  </si>
  <si>
    <t>UC7P08I8AO</t>
  </si>
  <si>
    <t>UC70M8HYTI</t>
  </si>
  <si>
    <t>UC77Q8SSEJ</t>
  </si>
  <si>
    <t>UC7PQ8KNVE</t>
  </si>
  <si>
    <t>UC7148M6QW</t>
  </si>
  <si>
    <t>UC7438SHCD</t>
  </si>
  <si>
    <t>UC7EQ8WQZE</t>
  </si>
  <si>
    <t>UC7QS8OWZX</t>
  </si>
  <si>
    <t>UC72Y8P615</t>
  </si>
  <si>
    <t>UC75E8PEFJ</t>
  </si>
  <si>
    <t>UC7AH8K60S</t>
  </si>
  <si>
    <t>UC7KO8T38E</t>
  </si>
  <si>
    <t>UC7PM8O0G9</t>
  </si>
  <si>
    <t>UC7KN8UEBP</t>
  </si>
  <si>
    <t>UC7EV8MY2D</t>
  </si>
  <si>
    <t>UC77C8K4FW</t>
  </si>
  <si>
    <t>UC7GT8W4XC</t>
  </si>
  <si>
    <t>UC75D8M0EL</t>
  </si>
  <si>
    <t>UC7A18PFP1</t>
  </si>
  <si>
    <t>UC7MI8FYC6</t>
  </si>
  <si>
    <t>UC7Q88NEWO</t>
  </si>
  <si>
    <t>UC7HC8K2DZ</t>
  </si>
  <si>
    <t>UC7AA8QK7S</t>
  </si>
  <si>
    <t>UC78Z8KKFO</t>
  </si>
  <si>
    <t>UC74L8M310</t>
  </si>
  <si>
    <t>UC75Q8XQH2</t>
  </si>
  <si>
    <t>UC7CM8NHYT</t>
  </si>
  <si>
    <t>UC7OP8IRLZ</t>
  </si>
  <si>
    <t>UC7328P9FT</t>
  </si>
  <si>
    <t>UC7RR8JGLR</t>
  </si>
  <si>
    <t>UC7288UN13</t>
  </si>
  <si>
    <t>UC7EV8N0LJ</t>
  </si>
  <si>
    <t>UC7QX8QGJW</t>
  </si>
  <si>
    <t>UC7MZ8N71E</t>
  </si>
  <si>
    <t>UC7NT8O2Q7</t>
  </si>
  <si>
    <t>UC76O8IM54</t>
  </si>
  <si>
    <t>UC7K38K1SU</t>
  </si>
  <si>
    <t>UC7K78NQ36</t>
  </si>
  <si>
    <t>UC7128MQSF</t>
  </si>
  <si>
    <t>UC7AX8PR2U</t>
  </si>
  <si>
    <t>UC7FB8ZC22</t>
  </si>
  <si>
    <t>UC7JM8MMZW</t>
  </si>
  <si>
    <t>UC75S8L5D3</t>
  </si>
  <si>
    <t>UC7LS8EQ0F</t>
  </si>
  <si>
    <t>UC72Y8P64Z</t>
  </si>
  <si>
    <t>UC7EQ8WR37</t>
  </si>
  <si>
    <t>UC7AH8K7EB</t>
  </si>
  <si>
    <t>UC7P88EHUK</t>
  </si>
  <si>
    <t>UC7F58S5SW</t>
  </si>
  <si>
    <t>UC77G8KXVA</t>
  </si>
  <si>
    <t>UC7MI8G5IY</t>
  </si>
  <si>
    <t>UC78Z8KLX5</t>
  </si>
  <si>
    <t>UC7M88LQHS</t>
  </si>
  <si>
    <t>UC7KN8UEGD</t>
  </si>
  <si>
    <t>UC7IM8OSAI</t>
  </si>
  <si>
    <t>UC79R8NH5T</t>
  </si>
  <si>
    <t>UC7NB8DT97</t>
  </si>
  <si>
    <t>UC7688SO2U</t>
  </si>
  <si>
    <t>UC7138J0FS</t>
  </si>
  <si>
    <t>UC76N8JNUS</t>
  </si>
  <si>
    <t>UC7KR8S7MV</t>
  </si>
  <si>
    <t>UC7PY8F356</t>
  </si>
  <si>
    <t>UC7NP8OYJY</t>
  </si>
  <si>
    <t>UC73891O5X</t>
  </si>
  <si>
    <t>UC7AX8PPZV</t>
  </si>
  <si>
    <t>UC76X8OY48</t>
  </si>
  <si>
    <t>UC7II8O37H</t>
  </si>
  <si>
    <t>UC71O8UX0I</t>
  </si>
  <si>
    <t>UC73K8XT21</t>
  </si>
  <si>
    <t>UC76O8INHV</t>
  </si>
  <si>
    <t>UC7KO8T26R</t>
  </si>
  <si>
    <t>UC78K8J5N8</t>
  </si>
  <si>
    <t>UC7G18N6GJ</t>
  </si>
  <si>
    <t>UC7K98QUBW</t>
  </si>
  <si>
    <t>UC7DC8N25B</t>
  </si>
  <si>
    <t>UC7778QC72</t>
  </si>
  <si>
    <t>UC7GO8DE0P</t>
  </si>
  <si>
    <t>UC7EQ8WU2O</t>
  </si>
  <si>
    <t>UC7I18Q3MZ</t>
  </si>
  <si>
    <t>UC7OP8IW07</t>
  </si>
  <si>
    <t>UC7MY8HTOV</t>
  </si>
  <si>
    <t>UC7HT8K5EI</t>
  </si>
  <si>
    <t>UC77Q8SVGU</t>
  </si>
  <si>
    <t>UC7R489ZZT</t>
  </si>
  <si>
    <t>UC7KO8T19L</t>
  </si>
  <si>
    <t>UC73K8XPFE</t>
  </si>
  <si>
    <t>UC7FC8UQ77</t>
  </si>
  <si>
    <t>UC72Q8MGSE</t>
  </si>
  <si>
    <t>UC7U98AKEY</t>
  </si>
  <si>
    <t>UC73O92TKF</t>
  </si>
  <si>
    <t>UC7PW8K98A</t>
  </si>
  <si>
    <t>UC7CW8PAIB</t>
  </si>
  <si>
    <t>UC7RE8RR2L</t>
  </si>
  <si>
    <t>UC7DC8N54S</t>
  </si>
  <si>
    <t>UC7RY7XSM4</t>
  </si>
  <si>
    <t>UC7A48JFA2</t>
  </si>
  <si>
    <t>UC7Q288K12</t>
  </si>
  <si>
    <t>UC7RR8JMAY</t>
  </si>
  <si>
    <t>UC77T8LY5N</t>
  </si>
  <si>
    <t>UC7R28LERG</t>
  </si>
  <si>
    <t>UC7OP8ITAF</t>
  </si>
  <si>
    <t>UC7138J4ZH</t>
  </si>
  <si>
    <t>UC7OV8Q08M</t>
  </si>
  <si>
    <t>UC7J98OSU3</t>
  </si>
  <si>
    <t>UC7OD8Q2CG</t>
  </si>
  <si>
    <t>UC79T8LOBN</t>
  </si>
  <si>
    <t>UC7P08IF7G</t>
  </si>
  <si>
    <t>UC7M88LSVL</t>
  </si>
  <si>
    <t>UC77Q8SRS4</t>
  </si>
  <si>
    <t>UC7K58MH8D</t>
  </si>
  <si>
    <t>UC7KO8SYCU</t>
  </si>
  <si>
    <t>UC75F8SA2V</t>
  </si>
  <si>
    <t>UC7FB8ZHKD</t>
  </si>
  <si>
    <t>UC7NB8DUUU</t>
  </si>
  <si>
    <t>UC7N88OLG1</t>
  </si>
  <si>
    <t>UC7028M2TK</t>
  </si>
  <si>
    <t>UC76T8N5JF</t>
  </si>
  <si>
    <t>UC75A8WR4B</t>
  </si>
  <si>
    <t>UC7CW8PEIX</t>
  </si>
  <si>
    <t xml:space="preserve">UC7GK8KEBP~441211#devgr39~254723864207~MPESAC2B_400222~DENNIS KENGERE  </t>
  </si>
  <si>
    <t xml:space="preserve">UC7AX8PSJP~441211# DEVGRP41~254713322053~MPESAC2B_400222~ERICK OGUCHA  </t>
  </si>
  <si>
    <t xml:space="preserve">UC7BV8PVJS~441211#devep gr25~254725878822~MPESAC2B_400222~Nyaboga Joseph  </t>
  </si>
  <si>
    <t xml:space="preserve">UC7LV8MW3M~441211#DEVGR18~254712519215~MPESAC2B_400222~Josephine Nyakoe  </t>
  </si>
  <si>
    <t xml:space="preserve">UC7KH8LVM1~441211#DEVGR20~254716098478~MPESAC2B_400222~DAMARIS NYAMBANE  </t>
  </si>
  <si>
    <t xml:space="preserve">UC70Y8KSPB~441211#DevGroup40~254726281936~MPESAC2B_400222~ROBIONSON MOCHONI  </t>
  </si>
  <si>
    <t xml:space="preserve">UC7FL8M2F3~441211#DevGrp39~254715264842~MPESAC2B_400222~Awuor Joseph  </t>
  </si>
  <si>
    <t xml:space="preserve">UC7D48IDP1~441211#DevGrp21~254724648426~MPESAC2B_400222~BENARD BARONGO MOSOMI  </t>
  </si>
  <si>
    <t xml:space="preserve">UC74A935NG~441211#DvGrp17~254711747621~MPESAC2B_400222~ONGARA ELIAS ODHIAMBO  </t>
  </si>
  <si>
    <t xml:space="preserve">UC7A28QXV7~441211#DEV group 18~254729330893~MPESAC2B_400222~JOYCE JEMBE  </t>
  </si>
  <si>
    <t xml:space="preserve">UC7NT8NYSE~441211#DEVGRP12~254792034984~MPESAC2B_400222~LINET MAGETO  </t>
  </si>
  <si>
    <t xml:space="preserve">UC7NB8DUWI~441211#DevGrp41~254727766722~MPESAC2B_400222~SAMSON NYARERU  </t>
  </si>
  <si>
    <t xml:space="preserve">UC75C8PJIR~441211#dev grp27~254712001599~MPESAC2B_400222~JAMES MIRERI  </t>
  </si>
  <si>
    <t xml:space="preserve">UC7GK8K8SE~441211#devgr40~254723864207~MPESAC2B_400222~DENNIS KENGERE  </t>
  </si>
  <si>
    <t xml:space="preserve">UC7RR8JMG7~441211#GRP40~254725326721~MPESAC2B_400222~DENNIS ONGORI  </t>
  </si>
  <si>
    <t xml:space="preserve">UC7D18J3NM~441211#DevGR 17~254797062365~MPESAC2B_400222~MAUREEN ORINA  </t>
  </si>
  <si>
    <t xml:space="preserve">UC7QS8P3CM~441211#DEVGRP41~254724018066~MPESAC2B_400222~RAYMOND OTIENO  </t>
  </si>
  <si>
    <t xml:space="preserve">UC7M88LVWY~441211#devgrp41~254710183034~MPESAC2B_400222~beatrice asumwa  </t>
  </si>
  <si>
    <t xml:space="preserve">UC7FB8ZDOP~441211#DevGrp41~254726410608~MPESAC2B_400222~CALVINCE OUMA OTIENO  </t>
  </si>
  <si>
    <t xml:space="preserve">UC7GK8KA7Z~441211#devgr41~254723864207~MPESAC2B_400222~DENNIS KENGERE  </t>
  </si>
  <si>
    <t xml:space="preserve">UC75O8OH0A~441211#DEVGRP23~254707762719~MPESAC2B_400222~NICHOLAS AGINDO  </t>
  </si>
  <si>
    <t xml:space="preserve">UC70T8OWA9~441211#devgrp24~254718265501~MPESAC2B_400222~MOLLINE ODHIAMBO  </t>
  </si>
  <si>
    <t xml:space="preserve">UC7118LZDA~441211#DevGrp40~254721366125~MPESAC2B_400222~JUSTUS MAKWAE  </t>
  </si>
  <si>
    <t xml:space="preserve">UC7RE8RSNE~441211#GRP22~254713596076~MPESAC2B_400222~MERCY GUDA  </t>
  </si>
  <si>
    <t xml:space="preserve">UC7GU8TJ83~441211#devgrp41~254701279242~MPESAC2B_400222~WINNIE OWITI  </t>
  </si>
  <si>
    <t xml:space="preserve">UC7GO8DJ9U~441211#gr40~254728162740~MPESAC2B_400222~EDWIN ODHIAMBO  </t>
  </si>
  <si>
    <t xml:space="preserve">UC77X8LFTD~441211#DEVGR40~254715181657~MPESAC2B_400222~ABUYA NYABOKE  </t>
  </si>
  <si>
    <t xml:space="preserve">UC7H38NBZV~441211#grp35~254791792126~MPESAC2B_400222~caroline mundia  </t>
  </si>
  <si>
    <t>UC7GK8KEBP</t>
  </si>
  <si>
    <t>UC7AX8PSJP</t>
  </si>
  <si>
    <t>UC7BV8PVJS</t>
  </si>
  <si>
    <t>UC7LV8MW3M</t>
  </si>
  <si>
    <t>UC7KH8LVM1</t>
  </si>
  <si>
    <t>UC70Y8KSPB</t>
  </si>
  <si>
    <t>UC7FL8M2F3</t>
  </si>
  <si>
    <t>UC7D48IDP1</t>
  </si>
  <si>
    <t>UC74A935NG</t>
  </si>
  <si>
    <t>UC7A28QXV7</t>
  </si>
  <si>
    <t>UC7NT8NYSE</t>
  </si>
  <si>
    <t>UC7NB8DUWI</t>
  </si>
  <si>
    <t>UC75C8PJIR</t>
  </si>
  <si>
    <t>UC7GK8K8SE</t>
  </si>
  <si>
    <t>UC7RR8JMG7</t>
  </si>
  <si>
    <t>UC7D18J3NM</t>
  </si>
  <si>
    <t>UC7QS8P3CM</t>
  </si>
  <si>
    <t>UC7M88LVWY</t>
  </si>
  <si>
    <t>UC7FB8ZDOP</t>
  </si>
  <si>
    <t>UC7GK8KA7Z</t>
  </si>
  <si>
    <t>UC75O8OH0A</t>
  </si>
  <si>
    <t>UC70T8OWA9</t>
  </si>
  <si>
    <t>UC7118LZDA</t>
  </si>
  <si>
    <t>UC7RE8RSNE</t>
  </si>
  <si>
    <t>UC7GU8TJ83</t>
  </si>
  <si>
    <t>UC7GO8DJ9U</t>
  </si>
  <si>
    <t>UC77X8LFTD</t>
  </si>
  <si>
    <t>UC7H38NBZV</t>
  </si>
  <si>
    <t xml:space="preserve">UC7Q78M0WN~441211#Devgrp38~254723585391~MPESAC2B_400222~DAVID OTAJA  </t>
  </si>
  <si>
    <t xml:space="preserve">UC74L8M8J7~441211#Devgrp41~254728772225~MPESAC2B_400222~ISAAC MOMANYI  </t>
  </si>
  <si>
    <t xml:space="preserve">UC7J98OQN6~441211#DEVGRP21~254723565952~MPESAC2B_400222~JOB OMETE  </t>
  </si>
  <si>
    <t xml:space="preserve">UC7538VXN2~441211#DEVGR27~254769462679~MPESAC2B_400222~GEOFFREY OTIENO  </t>
  </si>
  <si>
    <t xml:space="preserve">UC72Z8THCF~441211#DEVGR18~254724987302~MPESAC2B_400222~JARED NGARE  </t>
  </si>
  <si>
    <t xml:space="preserve">UC7N88OK39~441211#devgrp41~254719586392~MPESAC2B_400222~VALERIA OSORO  </t>
  </si>
  <si>
    <t xml:space="preserve">UC7M88LXIB~441211#Devgrp41~254722608364~MPESAC2B_400222~ENOCK MOMANYI  </t>
  </si>
  <si>
    <t xml:space="preserve">UC7QS8P8D3~441211#DEVGRP23~254724018066~MPESAC2B_400222~RAYMOND OTIENO  </t>
  </si>
  <si>
    <t xml:space="preserve">UC7688SOGN~441211#TITHE~254725729020~MPESAC2B_400222~JANE GATI  </t>
  </si>
  <si>
    <t xml:space="preserve">UC7QL8MIFK~441211#DevGrp16~254795087110~MPESAC2B_400222~LEAH WANDOLLAH  </t>
  </si>
  <si>
    <t xml:space="preserve">UC7Q38NR4M~441211#DEVGR12~254758938303~MPESAC2B_400222~Hannah SIMANTO  </t>
  </si>
  <si>
    <t xml:space="preserve">UC7F68MHR1~441211#Devgrp40~254721594911~MPESAC2B_400222~EVANS KOMBO  </t>
  </si>
  <si>
    <t xml:space="preserve">UC7O08U534~441211#DEVGR2~254799232926~MPESAC2B_400222~BENSON OKELLO  </t>
  </si>
  <si>
    <t>UC7Q78M0WN</t>
  </si>
  <si>
    <t>UC74L8M8J7</t>
  </si>
  <si>
    <t>UC7J98OQN6</t>
  </si>
  <si>
    <t>UC7538VXN2</t>
  </si>
  <si>
    <t>UC72Z8THCF</t>
  </si>
  <si>
    <t>UC7N88OK39</t>
  </si>
  <si>
    <t>UC7M88LXIB</t>
  </si>
  <si>
    <t>UC7QS8P8D3</t>
  </si>
  <si>
    <t>UC7688SOGN</t>
  </si>
  <si>
    <t>UC7QL8MIFK</t>
  </si>
  <si>
    <t>UC7Q38NR4M</t>
  </si>
  <si>
    <t>UC7F68MHR1</t>
  </si>
  <si>
    <t>UC7O08U534</t>
  </si>
  <si>
    <t xml:space="preserve">UC7J18PQC4~441211#DEVGRP-40~254724128138~MPESAC2B_400222~JANE GATI  </t>
  </si>
  <si>
    <t xml:space="preserve">UC7GU8TKRT~441211#devgrp34~254701279242~MPESAC2B_400222~WINNIE OWITI  </t>
  </si>
  <si>
    <t xml:space="preserve">UC7KW8OLXE~441211#Devgrp6~254705014561~MPESAC2B_400222~NYABUTO FANISH  </t>
  </si>
  <si>
    <t xml:space="preserve">UC7KM8JP0T~441211#DEVGR2~254714454473~MPESAC2B_400222~TIMOTHY OUKO OMARE  </t>
  </si>
  <si>
    <t xml:space="preserve">UC73X8RCZ5~441211#Devgrp40~254712609860~MPESAC2B_400222~GLADYS MOGOI  </t>
  </si>
  <si>
    <t xml:space="preserve">UC7J98OO31~441211#DEVGRP21~254723565952~MPESAC2B_400222~JOB OMETE  </t>
  </si>
  <si>
    <t xml:space="preserve">UC7LJ8UOC3~441211# tithe~254715557874~MPESAC2B_400222~CHERYL OTIENO  </t>
  </si>
  <si>
    <t xml:space="preserve">UC7AG8P40D~441211#DEVGR41~254119555460~MPESAC2B_400222~NEREUS MWENDE  </t>
  </si>
  <si>
    <t xml:space="preserve">UC7AX8PX6Z~441211# DEVGRP36~254713322053~MPESAC2B_400222~ERICK OGUCHA  </t>
  </si>
  <si>
    <t xml:space="preserve">UC75S8LAXU~441211#dev40~254703228506~MPESAC2B_400222~Nancy obare  </t>
  </si>
  <si>
    <t xml:space="preserve">UC7078C8O7~441211#Devgrp35~254792577780~MPESAC2B_400222~JANET KARITHI  </t>
  </si>
  <si>
    <t xml:space="preserve">UC7NB8DW9J~441211#DvGrp32~254727766722~MPESAC2B_400222~SAMSON NYARERU  </t>
  </si>
  <si>
    <t xml:space="preserve">UC7M08RNCV~441211#DEVGR40~254725445620~MPESAC2B_400222~JOB NYABUTO  </t>
  </si>
  <si>
    <t>UC7J18PQC4</t>
  </si>
  <si>
    <t>UC7GU8TKRT</t>
  </si>
  <si>
    <t>UC7KW8OLXE</t>
  </si>
  <si>
    <t>UC7KM8JP0T</t>
  </si>
  <si>
    <t>UC73X8RCZ5</t>
  </si>
  <si>
    <t>UC7J98OO31</t>
  </si>
  <si>
    <t>UC7LJ8UOC3</t>
  </si>
  <si>
    <t>UC7AG8P40D</t>
  </si>
  <si>
    <t>UC7AX8PX6Z</t>
  </si>
  <si>
    <t>UC75S8LAXU</t>
  </si>
  <si>
    <t>UC7078C8O7</t>
  </si>
  <si>
    <t>UC7NB8DW9J</t>
  </si>
  <si>
    <t>UC7M08RNCV</t>
  </si>
  <si>
    <t xml:space="preserve">UC74M90RCI~441211#devgp25~254721467680~MPESAC2B_400222~JANET ONYANGO  </t>
  </si>
  <si>
    <t xml:space="preserve">UC7238U7P3~441211#DEVGRP36~254701268083~MPESAC2B_400222~shaban aluoch  </t>
  </si>
  <si>
    <t xml:space="preserve">UC7MY8HVOI~441211#DEVGR11~254729090199~MPESAC2B_400222~JOSPHINE NYAKOE  </t>
  </si>
  <si>
    <t xml:space="preserve">UC7ER8UBRA~441211#DEVGR41~254700102446~MPESAC2B_400222~POLYNE ODERO  </t>
  </si>
  <si>
    <t xml:space="preserve">UC7IO8R7EB~441211#Grp35~254743314464~MPESAC2B_400222~ELINAH OMWEGA  </t>
  </si>
  <si>
    <t xml:space="preserve">UC70X8J42H~441211#devgrp17~254725768358~MPESAC2B_400222~ESTHER MUCHOKI  </t>
  </si>
  <si>
    <t xml:space="preserve">UC7AX8PSX3~441211# DEVGRP36~254713322053~MPESAC2B_400222~ERICK OGUCHA  </t>
  </si>
  <si>
    <t xml:space="preserve">UC73891OPX~441211#grp19~254721419284~MPESAC2B_400222~GRACE KANYI  </t>
  </si>
  <si>
    <t xml:space="preserve">UC7GR8JHQ4~441211#devgrp41~254711768682~MPESAC2B_400222~ONDARA MARGRET  </t>
  </si>
  <si>
    <t xml:space="preserve">UC78D8IE6X~441211#DevGrp27~254711521418~MPESAC2B_400222~THADDEUS MOGOI  </t>
  </si>
  <si>
    <t xml:space="preserve">UC7508I0Z4~441211#devgrp6~254705299773~MPESAC2B_400222~CELESTINE KISUYIA  </t>
  </si>
  <si>
    <t xml:space="preserve">UC75D8M7OE~441211#devgp40~254721431647~MPESAC2B_400222~LENCER OKWAH  </t>
  </si>
  <si>
    <t xml:space="preserve">UC7LM8FA94~441211#devgrp33~254720482779~MPESAC2B_400222~MARTIN KABAYA  </t>
  </si>
  <si>
    <t xml:space="preserve">UC7D38L4GR~441211#DEVGR14~254700911379~MPESAC2B_400222~BRIAN OSORO  </t>
  </si>
  <si>
    <t xml:space="preserve">UC7A18PLGV~441211#Grp18~254713538816~MPESAC2B_400222~ONGAKI OGARO  </t>
  </si>
  <si>
    <t xml:space="preserve">UC7GR8JHSO~441211#devgrp40~254711768682~MPESAC2B_400222~ONDARA MARGRET  </t>
  </si>
  <si>
    <t>UC74M90RCI</t>
  </si>
  <si>
    <t>UC7238U7P3</t>
  </si>
  <si>
    <t>UC7MY8HVOI</t>
  </si>
  <si>
    <t>UC7ER8UBRA</t>
  </si>
  <si>
    <t>UC7IO8R7EB</t>
  </si>
  <si>
    <t>UC70X8J42H</t>
  </si>
  <si>
    <t>UC7AX8PSX3</t>
  </si>
  <si>
    <t>UC73891OPX</t>
  </si>
  <si>
    <t>UC7GR8JHQ4</t>
  </si>
  <si>
    <t>UC78D8IE6X</t>
  </si>
  <si>
    <t>UC7508I0Z4</t>
  </si>
  <si>
    <t>UC75D8M7OE</t>
  </si>
  <si>
    <t>UC7LM8FA94</t>
  </si>
  <si>
    <t>UC7D38L4GR</t>
  </si>
  <si>
    <t>UC7A18PLGV</t>
  </si>
  <si>
    <t>UC7GR8JHSO</t>
  </si>
  <si>
    <t xml:space="preserve">UC70V8U39X~441211#dev41~254700921629~MPESAC2B_400222~AMBASA DICKSON  </t>
  </si>
  <si>
    <t xml:space="preserve">UC7G78FB6U~441211#devg12~254728732359~MPESAC2B_400222~MARY NYABUTO  </t>
  </si>
  <si>
    <t xml:space="preserve">UC7PY8F2CP~441211#Grp34~254722833625~MPESAC2B_400222~Osoro Alex  </t>
  </si>
  <si>
    <t xml:space="preserve">UC7QZ8KKL9~441211#Devgrp40~254722780411~MPESAC2B_400222~JOAB ONYACH  </t>
  </si>
  <si>
    <t xml:space="preserve">UC7EJ8K8ZB~441211#devgrp10~254707733198~MPESAC2B_400222~ROBINAH MANUGUTI  </t>
  </si>
  <si>
    <t xml:space="preserve">UC7PH8J4X9~441211#Devgrp6~254790309775~MPESAC2B_400222~Faith Nyabara  </t>
  </si>
  <si>
    <t xml:space="preserve">UC7F38SLBY~441211#DEVGRP39~254759205042~MPESAC2B_400222~Michael Akama  </t>
  </si>
  <si>
    <t xml:space="preserve">UC7H68OZ7L~441211#DEVGR6~254722326653~MPESAC2B_400222~DAVID SANG  </t>
  </si>
  <si>
    <t>UC70V8U39X</t>
  </si>
  <si>
    <t>UC7G78FB6U</t>
  </si>
  <si>
    <t>UC7PY8F2CP</t>
  </si>
  <si>
    <t>UC7QZ8KKL9</t>
  </si>
  <si>
    <t>UC7EJ8K8ZB</t>
  </si>
  <si>
    <t>UC7PH8J4X9</t>
  </si>
  <si>
    <t>UC7F38SLBY</t>
  </si>
  <si>
    <t>UC7H68OZ7L</t>
  </si>
  <si>
    <t xml:space="preserve">UC7PM8O3ZT~441211#DevGr12~254710967844~MPESAC2B_400222~CLIFFORD SIOCHA  </t>
  </si>
  <si>
    <t xml:space="preserve">UC7MY8HVUA~441211#Dev41~254729090199~MPESAC2B_400222~JOSPHINE NYAKOE  </t>
  </si>
  <si>
    <t xml:space="preserve">UC7028M4S0~441211#devgrp20~254721406814~MPESAC2B_400222~VINCENT OTARA  </t>
  </si>
  <si>
    <t xml:space="preserve">UC7PM8O40C~441211#Devgr12~254710967844~MPESAC2B_400222~CLIFFORD SIOCHA  </t>
  </si>
  <si>
    <t xml:space="preserve">UC75Z8TR09~441211#DEVGR40~254768550198~MPESAC2B_400222~verah nyagaka  </t>
  </si>
  <si>
    <t xml:space="preserve">UC7P08IECF~441211#grp41~254722886353~MPESAC2B_400222~ATAI PHARES  </t>
  </si>
  <si>
    <t xml:space="preserve">UC7B68PYHC~441211#DEVGRP12~254704758644~MPESAC2B_400222~DAISY OMOLLO  </t>
  </si>
  <si>
    <t xml:space="preserve">UC76N8JLWS~441211#Devgr40~254746760183~MPESAC2B_400222~SARAH AWITI  </t>
  </si>
  <si>
    <t xml:space="preserve">UC7NJ8N9EH~441211#devgrp41~254715862095~MPESAC2B_400222~OBIRI DIANA  </t>
  </si>
  <si>
    <t xml:space="preserve">UC7D48IE97~441211#devgr41~254724648426~MPESAC2B_400222~BENARD BARONGO MOSOMI  </t>
  </si>
  <si>
    <t xml:space="preserve">UC70D8IVOU~441211#DEVGR_~254792249172~MPESAC2B_400222~KELVIN MWATHI  </t>
  </si>
  <si>
    <t xml:space="preserve">UC70D8IXT3~441211#DEVGR_~254792249172~MPESAC2B_400222~KELVIN MWATHI  </t>
  </si>
  <si>
    <t xml:space="preserve">UC7AP8ONRT~441211#DEV~254725301969~MPESAC2B_400222~JEMIMA NYOLOO  </t>
  </si>
  <si>
    <t xml:space="preserve">UC7EU8SXHR~441211#devgr41~254726294545~MPESAC2B_400222~MERCY ONCHWATI  </t>
  </si>
  <si>
    <t xml:space="preserve">UC71G8PW41~441211#DEVGR41~254114321439~MPESAC2B_400222~Edwin Muthuri  </t>
  </si>
  <si>
    <t xml:space="preserve">UC7EJ8KBYX~441211#devgrp10~254707733198~MPESAC2B_400222~ROBINAH MANUGUTI  </t>
  </si>
  <si>
    <t xml:space="preserve">UC75Q8XVMN~441211#dev 15~254724733793~MPESAC2B_400222~MACJOE MUEMA MUSESI  </t>
  </si>
  <si>
    <t xml:space="preserve">UC7QE8J5YB~441211#tithecamplcb~254715209523~MPESAC2B_400222~NYABUTO OONGE  </t>
  </si>
  <si>
    <t xml:space="preserve">UC7IA8O66E~441211#development~254720918221~MPESAC2B_400222~FRICK KWAMESA  </t>
  </si>
  <si>
    <t xml:space="preserve">UC7AA8QIEP~441211#offering~254710191200~MPESAC2B_400222~BEAVON OSUMO  </t>
  </si>
  <si>
    <t xml:space="preserve">UC7PY8FAA4~441211#Grp27~254722833625~MPESAC2B_400222~Osoro Alex  </t>
  </si>
  <si>
    <t xml:space="preserve">UC7NY8KUPI~441211#DEVGR19~254705757346~MPESAC2B_400222~SHADRACK OYOO  </t>
  </si>
  <si>
    <t xml:space="preserve">UC7LR8DU7E~441211#Tithe~254716442529~MPESAC2B_400222~MOSES singh  </t>
  </si>
  <si>
    <t xml:space="preserve">UC7BA8MF9Z~441211#devgr30~254722327397~MPESAC2B_400222~edwin odhiambo  </t>
  </si>
  <si>
    <t xml:space="preserve">UC7BA8MFCF~441211#devgr22~254722327397~MPESAC2B_400222~edwin odhiambo  </t>
  </si>
  <si>
    <t xml:space="preserve">UC78L8T7JZ~441211#DevGrp21~254708503207~MPESAC2B_400222~Veronicah Kimani  </t>
  </si>
  <si>
    <t xml:space="preserve">UC7EO8PTNS~441211#Tithe~254768908519~MPESAC2B_400222~REAL ROBBY  </t>
  </si>
  <si>
    <t xml:space="preserve">UC7EK8KNJU~441211#dvp~254721324904~MPESAC2B_400222~Jackson Ndama  </t>
  </si>
  <si>
    <t xml:space="preserve">UC7RE8S49H~441211#Devgrp35~254742261166~MPESAC2B_400222~LYNUS THURANIRA  </t>
  </si>
  <si>
    <t xml:space="preserve">UC79R8NJQB~441211#Devgp30~254706692932~MPESAC2B_400222~NANCY OTHINA  </t>
  </si>
  <si>
    <t>UC7PM8O3ZT</t>
  </si>
  <si>
    <t>UC7MY8HVUA</t>
  </si>
  <si>
    <t>UC7028M4S0</t>
  </si>
  <si>
    <t>UC7PM8O40C</t>
  </si>
  <si>
    <t>UC75Z8TR09</t>
  </si>
  <si>
    <t>UC7P08IECF</t>
  </si>
  <si>
    <t>UC7B68PYHC</t>
  </si>
  <si>
    <t>UC76N8JLWS</t>
  </si>
  <si>
    <t>UC7NJ8N9EH</t>
  </si>
  <si>
    <t>UC7D48IE97</t>
  </si>
  <si>
    <t>UC70D8IVOU</t>
  </si>
  <si>
    <t>UC70D8IXT3</t>
  </si>
  <si>
    <t>UC7AP8ONRT</t>
  </si>
  <si>
    <t>UC7EU8SXHR</t>
  </si>
  <si>
    <t>UC71G8PW41</t>
  </si>
  <si>
    <t>UC7EJ8KBYX</t>
  </si>
  <si>
    <t>UC75Q8XVMN</t>
  </si>
  <si>
    <t>UC7QE8J5YB</t>
  </si>
  <si>
    <t>UC7IA8O66E</t>
  </si>
  <si>
    <t>UC7AA8QIEP</t>
  </si>
  <si>
    <t>UC7PY8FAA4</t>
  </si>
  <si>
    <t>UC7NY8KUPI</t>
  </si>
  <si>
    <t>UC7LR8DU7E</t>
  </si>
  <si>
    <t>UC7BA8MF9Z</t>
  </si>
  <si>
    <t>UC7BA8MFCF</t>
  </si>
  <si>
    <t>UC78L8T7JZ</t>
  </si>
  <si>
    <t>UC7EO8PTNS</t>
  </si>
  <si>
    <t>UC7EK8KNJU</t>
  </si>
  <si>
    <t>UC7RE8S49H</t>
  </si>
  <si>
    <t>UC79R8NJQB</t>
  </si>
  <si>
    <t xml:space="preserve">UC7PL8DPHQ~441211#TITHE~254725027343~MPESAC2B_400222~BRIAN NYAANGA  </t>
  </si>
  <si>
    <t xml:space="preserve">UC7NB8E2QC~441211#Offering~254727766722~MPESAC2B_400222~SAMSON NYARERU  </t>
  </si>
  <si>
    <t xml:space="preserve">UC72Y8PKWY~441211#LCB~254706408033~MPESAC2B_400222~TOM BIRUNDU  </t>
  </si>
  <si>
    <t xml:space="preserve">UC7C78GFEO~441211#tithe~254702060158~MPESAC2B_400222~LYDIA MOTARI  </t>
  </si>
  <si>
    <t xml:space="preserve">UC7EI8KBFR~441211#TITHE~254701730257~MPESAC2B_400222~Cynthia Hudson  </t>
  </si>
  <si>
    <t xml:space="preserve">UC7KK8FEQK~441211#offering~254799231646~MPESAC2B_400222~SHEM OCHIENG  </t>
  </si>
  <si>
    <t xml:space="preserve">UC7058KV3E~441211#Lcb~254705204177~MPESAC2B_400222~JANET ACHIENG  </t>
  </si>
  <si>
    <t xml:space="preserve">UC7Q288QQX~441211#tithe~254710708724~MPESAC2B_400222~MOKORA NYANCHAMA  </t>
  </si>
  <si>
    <t xml:space="preserve">UC7KO8T7OO~441211#offering~254112244822~MPESAC2B_400222~SABBASTIAN KAINDI  </t>
  </si>
  <si>
    <t xml:space="preserve">UC76X8P7NE~441211#AMBTSHIRT~254712883345~MPESAC2B_400222~ESTHER MUCHOKI  </t>
  </si>
  <si>
    <t xml:space="preserve">UC7HW8UDII~441211#NARRATION~254113956462~MPESAC2B_400222~Steven Ochieng  </t>
  </si>
  <si>
    <t xml:space="preserve">UC7NT8O89T~MULTI~254792034984~Tithe400LocalChurch100  </t>
  </si>
  <si>
    <t xml:space="preserve">UC7F78U4YE~441211#Tithe~254740851842~MPESAC2B_400222~Happy Awino  </t>
  </si>
  <si>
    <t xml:space="preserve">UC7RE8SA09~441211#Offering~254713596076~MPESAC2B_400222~MERCY GUDA  </t>
  </si>
  <si>
    <t xml:space="preserve">UC75Z8TUS8~441211#CO~254768550198~MPESAC2B_400222~verah nyagaka  </t>
  </si>
  <si>
    <t xml:space="preserve">UC7FL8MD3Z~441211#TITHE~254725046889~MPESAC2B_400222~DUKE MIKURO  </t>
  </si>
  <si>
    <t xml:space="preserve">UC7IA8ODSJ~441211#tithe~254720918221~MPESAC2B_400222~FRICK KWAMESA  </t>
  </si>
  <si>
    <t xml:space="preserve">UC7K08QS2D~441211# Offering~254114733303~MPESAC2B_400222~EPHY OMONDI  </t>
  </si>
  <si>
    <t xml:space="preserve">UC7EJ8KKIT~441211#offering~254707733198~MPESAC2B_400222~ROBINAH MANUGUTI  </t>
  </si>
  <si>
    <t xml:space="preserve">UC7078CE95~441211#CO~254792577780~MPESAC2B_400222~JANET KARITHI  </t>
  </si>
  <si>
    <t xml:space="preserve">UC7N98JTV0~441211#TITHE~254758523089~MPESAC2B_400222~elijah roy  </t>
  </si>
  <si>
    <t xml:space="preserve">UC78K8JF54~441211#~254740857585~MPESAC2B_400222~BEAVON RORI  </t>
  </si>
  <si>
    <t xml:space="preserve">UC7AT8OUNM~441211#Tithe~254741897316~MPESAC2B_400222~Perez Ologi  </t>
  </si>
  <si>
    <t xml:space="preserve">UC7MB8F0KI~441211#DEVGR17~254712157230~MPESAC2B_400222~SAMSON OMBEGO  </t>
  </si>
  <si>
    <t xml:space="preserve">UC7G490I1V~441211#THANKSGIVING~254114285075~MPESAC2B_400222~samuel waithaka  </t>
  </si>
  <si>
    <t xml:space="preserve">UC7BI8NNDH~441211#offering~254742953933~MPESAC2B_400222~Joseph Kimo  </t>
  </si>
  <si>
    <t xml:space="preserve">UC7R28LT1T~441211#tithe~254717752128~MPESAC2B_400222~SHELINE OYOO  </t>
  </si>
  <si>
    <t xml:space="preserve">UC7HM8JWLZ~441211#tithe~254792706075~MPESAC2B_400222~TIMOTHY KIPLIMO  </t>
  </si>
  <si>
    <t xml:space="preserve">UC7RR8JSQ7~441211#sadaka~254720523834~MPESAC2B_400222~MICHELLE ACHOKI  </t>
  </si>
  <si>
    <t xml:space="preserve">UC79G8ETPY~441211#TITHE~254715627734~MPESAC2B_400222~david nyaundi  </t>
  </si>
  <si>
    <t xml:space="preserve">UC7EE8MPRC~441211#OFFERING~254768372269~MPESAC2B_400222~Ian Kingsley  </t>
  </si>
  <si>
    <t xml:space="preserve">UC74G8ZLWY~441211#com offer~254717597226~MPESAC2B_400222~DIVINAH NYAKEYO  </t>
  </si>
  <si>
    <t xml:space="preserve">UC71O8V7X7~441211# LCB~254725765987~MPESAC2B_400222~HELLEN NAIMADU  </t>
  </si>
  <si>
    <t xml:space="preserve">UC72H8YJXA~441211#devgrp34~254711660367~MPESAC2B_400222~Dennis Masese  </t>
  </si>
  <si>
    <t xml:space="preserve">UC7568PSCN~441211#TITHE~254768670631~MPESAC2B_400222~fidel oluoch  </t>
  </si>
  <si>
    <t xml:space="preserve">UC7CC8NUFK~441211#offering~254718760714~MPESAC2B_400222~WINNIE ATIENO ATANGA  </t>
  </si>
  <si>
    <t xml:space="preserve">UC7FY8F9O8~441211#TITHE~254768358051~MPESAC2B_400222~NELLY ADIKA  </t>
  </si>
  <si>
    <t xml:space="preserve">UC73F8W797~441211#tithe~254707378300~MPESAC2B_400222~FABIAN MWENDA  </t>
  </si>
  <si>
    <t xml:space="preserve">UC75P8UTOJ~441211#TITHE~254726796897~MPESAC2B_400222~RONALD GEKOMBE  </t>
  </si>
  <si>
    <t xml:space="preserve">UC7GT8WDLT~441211#DevGr8~254795422548~MPESAC2B_400222~JOSEPH NGWATO  </t>
  </si>
  <si>
    <t xml:space="preserve">UC7KC8NEA9~441211#LCB~254715492288~MPESAC2B_400222~VIVIAN ACHIENG  </t>
  </si>
  <si>
    <t xml:space="preserve">UC7P68L5UI~441211#TITHE~254703965299~MPESAC2B_400222~Elias Onyango  </t>
  </si>
  <si>
    <t xml:space="preserve">UC78M8MBLP~441211#TITHE~254792027175~MPESAC2B_400222~Georgina Nyadundo  </t>
  </si>
  <si>
    <t xml:space="preserve">UC7R28LW47~441211#Dvtgrp19~254717752128~MPESAC2B_400222~SHELINE OYOO  </t>
  </si>
  <si>
    <t xml:space="preserve">UC7538W47P~441211#tithe~254769462679~MPESAC2B_400222~GEOFFREY OTIENO  </t>
  </si>
  <si>
    <t xml:space="preserve">UC7IY8QPUJ~441211#thanks giving~254712384579~MPESAC2B_400222~ANN SHEM  </t>
  </si>
  <si>
    <t xml:space="preserve">UC76X8PA9X~441211#AMBTSHIRT~254712883345~MPESAC2B_400222~ESTHER MUCHOKI  </t>
  </si>
  <si>
    <t xml:space="preserve">UC7AP8OVSW~441211#OFFERING~254798254209~MPESAC2B_400222~WITNEY SALLY  </t>
  </si>
  <si>
    <t>UC7PL8DPHQ</t>
  </si>
  <si>
    <t>UC7NB8E2QC</t>
  </si>
  <si>
    <t>UC72Y8PKWY</t>
  </si>
  <si>
    <t>UC7C78GFEO</t>
  </si>
  <si>
    <t>UC7EI8KBFR</t>
  </si>
  <si>
    <t>UC7KK8FEQK</t>
  </si>
  <si>
    <t>UC7058KV3E</t>
  </si>
  <si>
    <t>UC7Q288QQX</t>
  </si>
  <si>
    <t>UC7KO8T7OO</t>
  </si>
  <si>
    <t>UC76X8P7NE</t>
  </si>
  <si>
    <t>UC7HW8UDII</t>
  </si>
  <si>
    <t>UC7F78U4YE</t>
  </si>
  <si>
    <t>UC7RE8SA09</t>
  </si>
  <si>
    <t>UC75Z8TUS8</t>
  </si>
  <si>
    <t>UC7FL8MD3Z</t>
  </si>
  <si>
    <t>UC7IA8ODSJ</t>
  </si>
  <si>
    <t>UC7K08QS2D</t>
  </si>
  <si>
    <t>UC7EJ8KKIT</t>
  </si>
  <si>
    <t>UC7078CE95</t>
  </si>
  <si>
    <t>UC7N98JTV0</t>
  </si>
  <si>
    <t>UC78K8JF54</t>
  </si>
  <si>
    <t>UC7AT8OUNM</t>
  </si>
  <si>
    <t>UC7MB8F0KI</t>
  </si>
  <si>
    <t>UC7G490I1V</t>
  </si>
  <si>
    <t>UC7BI8NNDH</t>
  </si>
  <si>
    <t>UC7R28LT1T</t>
  </si>
  <si>
    <t>UC7HM8JWLZ</t>
  </si>
  <si>
    <t>UC7RR8JSQ7</t>
  </si>
  <si>
    <t>UC79G8ETPY</t>
  </si>
  <si>
    <t>UC7EE8MPRC</t>
  </si>
  <si>
    <t>UC74G8ZLWY</t>
  </si>
  <si>
    <t>UC71O8V7X7</t>
  </si>
  <si>
    <t>UC72H8YJXA</t>
  </si>
  <si>
    <t>UC7568PSCN</t>
  </si>
  <si>
    <t>UC7CC8NUFK</t>
  </si>
  <si>
    <t>UC7FY8F9O8</t>
  </si>
  <si>
    <t>UC73F8W797</t>
  </si>
  <si>
    <t>UC75P8UTOJ</t>
  </si>
  <si>
    <t>UC7GT8WDLT</t>
  </si>
  <si>
    <t>UC7KC8NEA9</t>
  </si>
  <si>
    <t>UC7P68L5UI</t>
  </si>
  <si>
    <t>UC78M8MBLP</t>
  </si>
  <si>
    <t>UC7R28LW47</t>
  </si>
  <si>
    <t>UC7538W47P</t>
  </si>
  <si>
    <t>UC7IY8QPUJ</t>
  </si>
  <si>
    <t>UC76X8PA9X</t>
  </si>
  <si>
    <t>UC7AP8OVSW</t>
  </si>
  <si>
    <t>UC7U98AQ6N~441211#DevGR31~254769303063~MPESAC2B_400222~DETE OCHIENG</t>
  </si>
  <si>
    <t>Jade Skylar</t>
  </si>
  <si>
    <t>Susan Momanyi</t>
  </si>
  <si>
    <t>Binge Oroto</t>
  </si>
  <si>
    <t>Albert Maina</t>
  </si>
  <si>
    <t>Group 40</t>
  </si>
  <si>
    <t>Group 34</t>
  </si>
  <si>
    <t>Hellen Abuga</t>
  </si>
  <si>
    <t>Andrew Angwenyi</t>
  </si>
  <si>
    <t>Beavon Osumo</t>
  </si>
  <si>
    <t>Ojwang Erick</t>
  </si>
  <si>
    <t>Maureen Ngochi</t>
  </si>
  <si>
    <t>Linet Kebaso</t>
  </si>
  <si>
    <t>Jayden John</t>
  </si>
  <si>
    <t>Joyce Mongina</t>
  </si>
  <si>
    <t>Elder Calvince Ouma</t>
  </si>
  <si>
    <t>Teresa Kemunto</t>
  </si>
  <si>
    <t>Florence Bochaberi</t>
  </si>
  <si>
    <t>Group 26</t>
  </si>
  <si>
    <t>Pascal Matolo</t>
  </si>
  <si>
    <t>Edinah Ongera</t>
  </si>
  <si>
    <t>Linet Nyaringo</t>
  </si>
  <si>
    <t>Angeline Okumu</t>
  </si>
  <si>
    <t>Collins Otieno</t>
  </si>
  <si>
    <t>Irene Yator</t>
  </si>
  <si>
    <t>Christine Momanyi</t>
  </si>
  <si>
    <t>Joy Akinyi</t>
  </si>
  <si>
    <t>Eld Reuben Ogutu</t>
  </si>
  <si>
    <t>Rebecca Ogutu</t>
  </si>
  <si>
    <t>Naom Nyachieo</t>
  </si>
  <si>
    <t>Amaya Oroto</t>
  </si>
  <si>
    <t>Antonina Atieno</t>
  </si>
  <si>
    <t>Ooko Samuel</t>
  </si>
  <si>
    <t>Calvins Mokaya</t>
  </si>
  <si>
    <t>Steven Ochieng</t>
  </si>
  <si>
    <t>Cheryl Orioki</t>
  </si>
  <si>
    <t>Judy Nyakoe</t>
  </si>
  <si>
    <t>Damaris Omanya</t>
  </si>
  <si>
    <t>Janet Achieng</t>
  </si>
  <si>
    <t>Emmaculate Ochieng</t>
  </si>
  <si>
    <t>Merab Wandola</t>
  </si>
  <si>
    <t>Timothy Omare</t>
  </si>
  <si>
    <t>Masira</t>
  </si>
  <si>
    <t>Dickson Monse</t>
  </si>
  <si>
    <t>Geoffrey Maina</t>
  </si>
  <si>
    <t>Erick Omosa</t>
  </si>
  <si>
    <t>Joel Aswago</t>
  </si>
  <si>
    <t>Joshua Joemuel</t>
  </si>
  <si>
    <t>Group 41</t>
  </si>
  <si>
    <t>Jane Gati</t>
  </si>
  <si>
    <t>Billiah Kwamboka</t>
  </si>
  <si>
    <t>Patience Pendo Ekirapa</t>
  </si>
  <si>
    <t>Beavon Rori</t>
  </si>
  <si>
    <t>Eunice Kerage</t>
  </si>
  <si>
    <t>GiftMacvane Momanyi</t>
  </si>
  <si>
    <t>John Ogeto</t>
  </si>
  <si>
    <t>Group 29</t>
  </si>
  <si>
    <t>District Offering</t>
  </si>
  <si>
    <t>Pastor's Appreciation</t>
  </si>
  <si>
    <t>Youth Potluck</t>
  </si>
  <si>
    <t>ENF Baptisimal/Dedication Certificates</t>
  </si>
  <si>
    <t xml:space="preserve">UC7788OJ29~441211#DevGp41~254724986639~MPESAC2B_400222~GLADYS OTIENO  </t>
  </si>
  <si>
    <t xml:space="preserve">UC77F8QDFQ~441211#DEVGR25~254721293467~MPESAC2B_400222~WILSON OGOGO  </t>
  </si>
  <si>
    <t xml:space="preserve">UC78B8OMQR~441211#devgr21~254701384005~MPESAC2B_400222~Priscallah Mogaka  </t>
  </si>
  <si>
    <t xml:space="preserve">UC7CM8O2QP~441211#DEVGRP23~254721672753~MPESAC2B_400222~JOHN MANGUTI  </t>
  </si>
  <si>
    <t xml:space="preserve">UC7788OLOF~441211#DevGp23~254724986639~MPESAC2B_400222~GLADYS OTIENO  </t>
  </si>
  <si>
    <t xml:space="preserve">UC7LJ8UVIM~441211#Devgr9~254701994575~MPESAC2B_400222~Gerald Ocholah  </t>
  </si>
  <si>
    <t xml:space="preserve">UC7BA8MN71~441211#devgr22~254722327397~MPESAC2B_400222~edwin odhiambo  </t>
  </si>
  <si>
    <t xml:space="preserve">UC7F68MX56~441211#Devgrp9~254722693245~MPESAC2B_400222~JOSEPH OSORO  </t>
  </si>
  <si>
    <t xml:space="preserve">UC7K18KXHO~441211#devgrp17~254711577695~MPESAC2B_400222~LABAN MACHOGU  </t>
  </si>
  <si>
    <t xml:space="preserve">UC7HY8SQ3U~441211#DEVGR11~254791387473~MPESAC2B_400222~STANLEY OYAYA  </t>
  </si>
  <si>
    <t xml:space="preserve">UC7FM8JCJB~441211#Devgrp9~254701953683~MPESAC2B_400222~BRIAN OMENYI  </t>
  </si>
  <si>
    <t xml:space="preserve">UC7MA8JBIC~441211#DEVGR5~254715509288~MPESAC2B_400222~MESHACK ONGATI  </t>
  </si>
  <si>
    <t xml:space="preserve">UC7K58N1J0~441211#devgr15~254720245627~MPESAC2B_400222~ROGGERS ABONGO  </t>
  </si>
  <si>
    <t xml:space="preserve">UC76T8NS37~441211#devgroup23~254726636081~MPESAC2B_400222~COLVIN MOKAYA  </t>
  </si>
  <si>
    <t xml:space="preserve">UC7PM8OOTT~441211#Devgrp23~254704355687~MPESAC2B_400222~NAOMI NJUGUNA  </t>
  </si>
  <si>
    <t xml:space="preserve">UC7J18QEAI~441211#DEVGRP9~254724128138~MPESAC2B_400222~JANE GATI  </t>
  </si>
  <si>
    <t xml:space="preserve">UC7KX8TBNG~441211#Devgrp6~254746095620~MPESAC2B_400222~EDSON ANUNDA  </t>
  </si>
  <si>
    <t xml:space="preserve">UC7O58MBVF~441211#DEVGR41~254705882471~MPESAC2B_400222~Rael Omom  </t>
  </si>
  <si>
    <t xml:space="preserve">UC7PM8OS9C~441211#DEVGR13~254704237400~MPESAC2B_400222~Nelson Kimemia  </t>
  </si>
  <si>
    <t xml:space="preserve">UC7EV8NODF~441211#DEVGRP17~254700028534~MPESAC2B_400222~EDHER NYATIKA  </t>
  </si>
  <si>
    <t xml:space="preserve">UC77I8IM1C~441211#devgrp9~254758671707~MPESAC2B_400222~Brenda Isaiah  </t>
  </si>
  <si>
    <t xml:space="preserve">UC7P68LIWG~441211#DevGR21~254703965299~MPESAC2B_400222~Elias Onyango  </t>
  </si>
  <si>
    <t xml:space="preserve">UC7CW8Q6HV~441211#Devgrp5~254716804186~MPESAC2B_400222~ALAN OTIENO  </t>
  </si>
  <si>
    <t xml:space="preserve">UC72D8SFY0~441211#Devgr26~254703192710~MPESAC2B_400222~DERRICK MBUGUA  </t>
  </si>
  <si>
    <t xml:space="preserve">UC7AC8MSX5~441211# devgrp9~254727640141~MPESAC2B_400222~NYANCHIENG'A SHEILA  </t>
  </si>
  <si>
    <t xml:space="preserve">UC7QA8J7GK~441211#Devgr9~254711760547~MPESAC2B_400222~eric osoro  </t>
  </si>
  <si>
    <t xml:space="preserve">UC7FB908M9~441211#DevGrp16~254726410608~MPESAC2B_400222~CALVINCE OUMA OTIENO  </t>
  </si>
  <si>
    <t xml:space="preserve">UC77O8IABX~441211#DEVGR29~254704697828~MPESAC2B_400222~CHARLES KIBAGENDI  </t>
  </si>
  <si>
    <t xml:space="preserve">UC7BA8N9KN~441211#devgr30~254722327397~MPESAC2B_400222~edwin odhiambo  </t>
  </si>
  <si>
    <t xml:space="preserve">UC7QS8Q0UL~441211#DEVGRP23~254724018066~MPESAC2B_400222~RAYMOND OTIENO  </t>
  </si>
  <si>
    <t xml:space="preserve">UC7EA8T1KS~441211#DEVGRP3*~254726447320~MPESAC2B_400222~DUNCAN NJORA  </t>
  </si>
  <si>
    <t xml:space="preserve">UC7OH8HN5V~441211#DEVGR1~254725065638~MPESAC2B_400222~WINFRED MUTINDA  </t>
  </si>
  <si>
    <t xml:space="preserve">UC7KM8KQRU~441211#DEVGR2~254714454473~MPESAC2B_400222~TIMOTHY OUKO OMARE  </t>
  </si>
  <si>
    <t xml:space="preserve">UC7K08RIQO~441211#DevGr8~254118790464~MPESAC2B_400222~BRIAN OTIENO  </t>
  </si>
  <si>
    <t xml:space="preserve">UC78A8GOTG~441211#DrvGR9~254721399581~MPESAC2B_400222~EMILY OMAMBIA  </t>
  </si>
  <si>
    <t xml:space="preserve">UC7J98PQIU~441211#DEVGRP40~254723565952~MPESAC2B_400222~JOB OMETE  </t>
  </si>
  <si>
    <t xml:space="preserve">UC7RM8BNVL~441211#devgrp23~254791521992~MPESAC2B_400222~LEVIN NYANG'WARA  </t>
  </si>
  <si>
    <t xml:space="preserve">UC71Y8TZSK~441211#DevGrp21~254710246032~MPESAC2B_400222~JEREMY BUNDI  </t>
  </si>
  <si>
    <t xml:space="preserve">UC7PM8PGHQ~441211#DevGR2~254710967844~MPESAC2B_400222~CLIFFORD SIOCHA  </t>
  </si>
  <si>
    <t xml:space="preserve">UC7QS8QJ2V~441211#DEVGRP23~254724018066~MPESAC2B_400222~RAYMOND OTIENO  </t>
  </si>
  <si>
    <t xml:space="preserve">UC7RO8RMVQ~441211#DEVGR29~254746848722~MPESAC2B_400222~joseph mwangi  </t>
  </si>
  <si>
    <t xml:space="preserve">UC7JM8O0UG~441211#DEVGR~254712366935~MPESAC2B_400222~POLICAP NDUBI  </t>
  </si>
  <si>
    <t xml:space="preserve">UC7Q78NOZY~441211#DEVGRP38~254723585391~MPESAC2B_400222~DAVID OTAJA  </t>
  </si>
  <si>
    <t xml:space="preserve">UC7O18QACZ~441211#devgr22~254724518965~MPESAC2B_400222~BOAZ OUMA OKOTH  </t>
  </si>
  <si>
    <t xml:space="preserve">UC7RH8NMY7~441211#devgrp15~254795359277~MPESAC2B_400222~Elizabeth Shikuku  </t>
  </si>
  <si>
    <t xml:space="preserve">UC7OV8SD8O~441211#DEVGR29~254700237350~MPESAC2B_400222~ELVIS NDUBI  </t>
  </si>
  <si>
    <t xml:space="preserve">UC79G8GYZ8~441211#DEVGR4~254706937473~MPESAC2B_400222~GERALD KITHAKA  </t>
  </si>
  <si>
    <t xml:space="preserve">UC83894AZ8~441211#GYD~254799095244~MPESAC2B_400222~Synkline Nyabuto  </t>
  </si>
  <si>
    <t xml:space="preserve">UC8AF8NIRT~441211#GYD~254113825932~MPESAC2B_400222~AMOS CHACHA  </t>
  </si>
  <si>
    <t xml:space="preserve">UC8LK8N0VL~441211#DEVGR41~254723762640~MPESAC2B_400222~OMAORE DOUGLAS  </t>
  </si>
  <si>
    <t xml:space="preserve">UC8EA8VBPF~441211#DEVGRP3*~254726447320~MPESAC2B_400222~DUNCAN NJORA  </t>
  </si>
  <si>
    <t xml:space="preserve">UC8AH8NM4S~441211#tithes~254707965257~MPESAC2B_400222~JENIFFER JAMES  </t>
  </si>
  <si>
    <t xml:space="preserve">UC83Q98QWW~441211#DEVGR28~254714210919~MPESAC2B_400222~OCHIENG LEONARD  </t>
  </si>
  <si>
    <t xml:space="preserve">UC8MI8JJAW~441211#AMMchoir~254726311205~MPESAC2B_400222~VINCENT ARANI  </t>
  </si>
  <si>
    <t xml:space="preserve">UC8M88P8VI~441211#AMMCHOIR~254722608364~MPESAC2B_400222~ENOCK MOMANYI  </t>
  </si>
  <si>
    <t xml:space="preserve">UC8F68PROA~441211#AMMCHOIR~254722693245~MPESAC2B_400222~JOSEPH OSORO  </t>
  </si>
  <si>
    <t xml:space="preserve">UC8EU8WPES~441211#AMMCHOIR~254713480829~MPESAC2B_400222~DANIEL SAGWE  </t>
  </si>
  <si>
    <t xml:space="preserve">UC8O58PQT4~441211#AdvRes~254705882471~MPESAC2B_400222~Rael Omom  </t>
  </si>
  <si>
    <t xml:space="preserve">UC8EH8QAKB~441211#Tithe~254799604985~MPESAC2B_400222~DAVIS MIRONGA  </t>
  </si>
  <si>
    <t xml:space="preserve">UC81O8ZWXG~441211# devgp24~254725765987~MPESAC2B_400222~HELLEN NAIMADU  </t>
  </si>
  <si>
    <t xml:space="preserve">UC88L8YTC1~441211#DevGrp21~254708503207~MPESAC2B_400222~Veronicah Kimani  </t>
  </si>
  <si>
    <t xml:space="preserve">UC99G8KA8J~441211#DEVGRP4~254706937473~MPESAC2B_400222~GERALD KITHAKA  </t>
  </si>
  <si>
    <t xml:space="preserve">UC9OM8RQCU~441211#offe~254113645516~MPESAC2B_400222~Wilfred Onditi  </t>
  </si>
  <si>
    <t xml:space="preserve">UC97R8VT92~441211#tithe~254799957092~MPESAC2B_400222~Purity John  </t>
  </si>
  <si>
    <t xml:space="preserve">UC9KW8UYNV~441211#Devgrp41~254705014561~MPESAC2B_400222~NYABUTO FANISH  </t>
  </si>
  <si>
    <t>08-03-2026</t>
  </si>
  <si>
    <t>09-03-2026</t>
  </si>
  <si>
    <t>UC7788OJ29</t>
  </si>
  <si>
    <t>UC77F8QDFQ</t>
  </si>
  <si>
    <t>UC78B8OMQR</t>
  </si>
  <si>
    <t>UC7CM8O2QP</t>
  </si>
  <si>
    <t>UC7788OLOF</t>
  </si>
  <si>
    <t>UC7LJ8UVIM</t>
  </si>
  <si>
    <t>UC7BA8MN71</t>
  </si>
  <si>
    <t>UC7F68MX56</t>
  </si>
  <si>
    <t>UC7K18KXHO</t>
  </si>
  <si>
    <t>UC7HY8SQ3U</t>
  </si>
  <si>
    <t>UC7FM8JCJB</t>
  </si>
  <si>
    <t>UC7MA8JBIC</t>
  </si>
  <si>
    <t>UC7K58N1J0</t>
  </si>
  <si>
    <t>UC76T8NS37</t>
  </si>
  <si>
    <t>UC7PM8OOTT</t>
  </si>
  <si>
    <t>UC7J18QEAI</t>
  </si>
  <si>
    <t>UC7KX8TBNG</t>
  </si>
  <si>
    <t>UC7O58MBVF</t>
  </si>
  <si>
    <t>UC7PM8OS9C</t>
  </si>
  <si>
    <t>UC7EV8NODF</t>
  </si>
  <si>
    <t>UC77I8IM1C</t>
  </si>
  <si>
    <t>UC7P68LIWG</t>
  </si>
  <si>
    <t>UC7CW8Q6HV</t>
  </si>
  <si>
    <t>UC72D8SFY0</t>
  </si>
  <si>
    <t>UC7AC8MSX5</t>
  </si>
  <si>
    <t>UC7QA8J7GK</t>
  </si>
  <si>
    <t>UC7FB908M9</t>
  </si>
  <si>
    <t>UC77O8IABX</t>
  </si>
  <si>
    <t>UC7BA8N9KN</t>
  </si>
  <si>
    <t>UC7QS8Q0UL</t>
  </si>
  <si>
    <t>UC7EA8T1KS</t>
  </si>
  <si>
    <t>UC7OH8HN5V</t>
  </si>
  <si>
    <t>UC7KM8KQRU</t>
  </si>
  <si>
    <t>UC7K08RIQO</t>
  </si>
  <si>
    <t>UC78A8GOTG</t>
  </si>
  <si>
    <t>UC7J98PQIU</t>
  </si>
  <si>
    <t>UC7RM8BNVL</t>
  </si>
  <si>
    <t>UC71Y8TZSK</t>
  </si>
  <si>
    <t>UC7PM8PGHQ</t>
  </si>
  <si>
    <t>UC7QS8QJ2V</t>
  </si>
  <si>
    <t>UC7RO8RMVQ</t>
  </si>
  <si>
    <t>UC7JM8O0UG</t>
  </si>
  <si>
    <t>UC7Q78NOZY</t>
  </si>
  <si>
    <t>UC7O18QACZ</t>
  </si>
  <si>
    <t>UC7RH8NMY7</t>
  </si>
  <si>
    <t>UC7OV8SD8O</t>
  </si>
  <si>
    <t>UC79G8GYZ8</t>
  </si>
  <si>
    <t>UC83894AZ8</t>
  </si>
  <si>
    <t>UC8AF8NIRT</t>
  </si>
  <si>
    <t>UC8LK8N0VL</t>
  </si>
  <si>
    <t>UC8EA8VBPF</t>
  </si>
  <si>
    <t>UC8AH8NM4S</t>
  </si>
  <si>
    <t>UC83Q98QWW</t>
  </si>
  <si>
    <t>UC8MI8JJAW</t>
  </si>
  <si>
    <t>UC8M88P8VI</t>
  </si>
  <si>
    <t>UC8F68PROA</t>
  </si>
  <si>
    <t>UC8EU8WPES</t>
  </si>
  <si>
    <t>UC8O58PQT4</t>
  </si>
  <si>
    <t>UC8EH8QAKB</t>
  </si>
  <si>
    <t>UC81O8ZWXG</t>
  </si>
  <si>
    <t>UC88L8YTC1</t>
  </si>
  <si>
    <t>UC99G8KA8J</t>
  </si>
  <si>
    <t>UC9OM8RQCU</t>
  </si>
  <si>
    <t>UC97R8VT92</t>
  </si>
  <si>
    <t>UC9KW8UYNV</t>
  </si>
  <si>
    <t>Backhoe</t>
  </si>
  <si>
    <t>Children Ground Payment - Joseph Kairu</t>
  </si>
  <si>
    <t>16 D10 @12320, D8 @3120, Binding roll @5900 Nails @6700 less overpay (6000) Bronster</t>
  </si>
  <si>
    <t>STATUS AS AT 9TH MAR 2026 10AM</t>
  </si>
  <si>
    <t xml:space="preserve">UC9KW8V11N~441211#Devgrp6~254705014561~MPESAC2B_400222~NYABUTO FANISH  </t>
  </si>
  <si>
    <t xml:space="preserve">UC9KW8V5BP~441211#Devgrp40~254705014561~MPESAC2B_400222~NYABUTO FANISH  </t>
  </si>
  <si>
    <t xml:space="preserve">UC94L8SLUA~441211#AMMchoir~254728772225~MPESAC2B_400222~ISAAC MOMANYI  </t>
  </si>
  <si>
    <t xml:space="preserve">UC9J98VDGW~441211#AMMChoir~254723565952~MPESAC2B_400222~JOB OMETE  </t>
  </si>
  <si>
    <t xml:space="preserve">UC97Q8ZJAW~441211#AMMChoir~254724610237~MPESAC2B_400222~DISMAS NDUKO  </t>
  </si>
  <si>
    <t xml:space="preserve">UC9PM8UWBS~441211#DevGr41~254710967844~MPESAC2B_400222~CLIFFORD SIOCHA  </t>
  </si>
  <si>
    <t xml:space="preserve">UC96K8LRYY~441211#GYD~254724244925~MPESAC2B_400222~FELIX ONYANGO  </t>
  </si>
  <si>
    <t xml:space="preserve">584062:MBANKING~UC7QM8P5XY 441211#grp9 25471****8~E CHANNELS~ENOV3  </t>
  </si>
  <si>
    <t xml:space="preserve">UC9IU8PXMO~441211#DEVGRP41~254704380440~MPESAC2B_400222~Edwin Kenyansa  </t>
  </si>
  <si>
    <t xml:space="preserve">UC94E94ZXH~441211#dev40~254727899932~MPESAC2B_400222~IRENE JEREMIAH  </t>
  </si>
  <si>
    <t xml:space="preserve">UC9LJ91KZ2~441211# Dev GRP4~254715557874~MPESAC2B_400222~CHERYL OTIENO  </t>
  </si>
  <si>
    <t xml:space="preserve">UC9IK8SLAK~441211#devgrp40~254714813414~MPESAC2B_400222~MARY AKINYI  </t>
  </si>
  <si>
    <t xml:space="preserve">UC9NT8VB0T~441211#DEVGRP12~254792034984~MPESAC2B_400222~LINET MAGETO  </t>
  </si>
  <si>
    <t xml:space="preserve">UC9KR8ZJXM~441211#DEVGR12~254715319635~MPESAC2B_400222~ESTHER NJOROGE  </t>
  </si>
  <si>
    <t xml:space="preserve">UC9GT93KF5~441211#grp19~254720802572~MPESAC2B_400222~BEATRICE MORAA OGURI  </t>
  </si>
  <si>
    <t xml:space="preserve">UC9F68TUJW~441211#AMMCHOIR~254721594911~MPESAC2B_400222~EVANS KOMBO  </t>
  </si>
  <si>
    <t xml:space="preserve">UC9PM8VNPH~441211#Devgrp23~254704355687~MPESAC2B_400222~NAOMI NJUGUNA  </t>
  </si>
  <si>
    <t xml:space="preserve">UC96T8UZAG~441211#devgroup23~254726636081~MPESAC2B_400222~COLVIN MOKAYA  </t>
  </si>
  <si>
    <t xml:space="preserve">UC9QS8WQ1H~441211#DEVGRP23~254724018066~MPESAC2B_400222~RAYMOND OTIENO  </t>
  </si>
  <si>
    <t xml:space="preserve">UC9IX8UHI5~441211#DEVGR12~254701796827~MPESAC2B_400222~MAUREEN NGOCHI  </t>
  </si>
  <si>
    <t xml:space="preserve">UC91O93WS4~441211# devgp24~254725765987~MPESAC2B_400222~HELLEN NAIMADU  </t>
  </si>
  <si>
    <t xml:space="preserve">UC94391LLJ~441211#DEVGRP12~254711165935~MPESAC2B_400222~EDWIN KENYANSA  </t>
  </si>
  <si>
    <t xml:space="preserve">UC94391PGU~441211#AMMCHOIR~254711165935~MPESAC2B_400222~EDWIN KENYANSA  </t>
  </si>
  <si>
    <t xml:space="preserve">UC9PM8XBYD~441211#AMMCHOIR~254710967844~MPESAC2B_400222~CLIFFORD SIOCHA  </t>
  </si>
  <si>
    <t xml:space="preserve">UC9B68YRTJ~441211#DEVGRP12~254704758644~MPESAC2B_400222~DAISY OMOLLO  </t>
  </si>
  <si>
    <t xml:space="preserve">UC9948U6Z3~441211#DEVGR12~254721390324~MPESAC2B_400222~FLORENCE ACHOKI  </t>
  </si>
  <si>
    <t xml:space="preserve">UCAF48X6QW~441211#devgrp28~254712223793~MPESAC2B_400222~DORICE CHISIKA  </t>
  </si>
  <si>
    <t xml:space="preserve">UCAL191F4W~441211#Tithe~254792119868~MPESAC2B_400222~SILAS MANYASA  </t>
  </si>
  <si>
    <t xml:space="preserve">UCA028VCWQ~441211#AMBTSHIRT~254721406814~MPESAC2B_400222~VINCENT OTARA  </t>
  </si>
  <si>
    <t xml:space="preserve">UCAEJ8TK0U~441211#AyRtt~254707733198~MPESAC2B_400222~ROBINAH MANUGUTI  </t>
  </si>
  <si>
    <t xml:space="preserve">UCAAH8TUFQ~441211#ambTShirt~254707965257~MPESAC2B_400222~JENIFFER JAMES  </t>
  </si>
  <si>
    <t xml:space="preserve">UCA0X8SLCS~441211#devgrp17~254725768358~MPESAC2B_400222~ESTHER MUCHOKI  </t>
  </si>
  <si>
    <t xml:space="preserve">UCAKH8VPNS~441211#DEVGRP20~254716098478~MPESAC2B_400222~DAMARIS NYAMBANE  </t>
  </si>
  <si>
    <t xml:space="preserve">UCA038VWNN~441211#DEvgr7~254725844015~MPESAC2B_400222~GEORGINA ODODA  </t>
  </si>
  <si>
    <t xml:space="preserve">UCAE68TR70~441211#AMBTSHIRT~254796685142~MPESAC2B_400222~JOAN MOBISA  </t>
  </si>
  <si>
    <t xml:space="preserve">UCA5196UNV~441211#AMBTshirt~254722135692~MPESAC2B_400222~JACK WANDOLLAH  </t>
  </si>
  <si>
    <t xml:space="preserve">UCACE91G8O~441211#DEVGR12~254116439930~MPESAC2B_400222~SHANICE KENNEDY  </t>
  </si>
  <si>
    <t xml:space="preserve">UCAL192HOJ~441211#Tit~254792119868~MPESAC2B_400222~SILAS MANYASA  </t>
  </si>
  <si>
    <t xml:space="preserve">UCAJV8RA33~441211#AMBTSHIRT~254740672468~MPESAC2B_400222~SHEILA KERIMU  </t>
  </si>
  <si>
    <t xml:space="preserve">UCAQE8TIVO~441211#amochoir~254715209523~MPESAC2B_400222~NYABUTO OONGE  </t>
  </si>
  <si>
    <t xml:space="preserve">UCAC78QICE~441211# AMBTSHIRT~254721387142~MPESAC2B_400222~CALLEN GESARE  </t>
  </si>
  <si>
    <t xml:space="preserve">UCAF68XDP6~441211#AMBTSHIRT~254721594911~MPESAC2B_400222~EVANS KOMBO  </t>
  </si>
  <si>
    <t xml:space="preserve">UCAKM8UOCZ~441211#Grp4~254725310343~MPESAC2B_400222~NANCY MOTARI  </t>
  </si>
  <si>
    <t xml:space="preserve">UCAOD91GBM~441211#AMBTSHIRT~254794098032~MPESAC2B_400222~haron momanyi  </t>
  </si>
  <si>
    <t xml:space="preserve">UCA4O99SDE~441211#potluck2~254719221680~MPESAC2B_400222~JULIETTE OTIENO  </t>
  </si>
  <si>
    <t xml:space="preserve">UCAEQ98J36~441211#Ammchoir~254729617073~MPESAC2B_400222~KENNEDY AKECH  </t>
  </si>
  <si>
    <t xml:space="preserve">UCA1M8UHXH~441211#tithe~254798692774~MPESAC2B_400222~Phylis Kefa  </t>
  </si>
  <si>
    <t xml:space="preserve">UCAEJ8VRXC~441211#potluck2~254707733198~MPESAC2B_400222~ROBINAH MANUGUTI  </t>
  </si>
  <si>
    <t xml:space="preserve">UCARP916XR~441211#Dev~254720011562~MPESAC2B_400222~Adrienne Ogonyo  </t>
  </si>
  <si>
    <t xml:space="preserve">UCALJ974EA~441211# ambtshirt~254715557874~MPESAC2B_400222~CHERYL OTIENO  </t>
  </si>
  <si>
    <t xml:space="preserve">UCAHC8WEI8~441211#GYD~254759256949~MPESAC2B_400222~RUTH KIAGO  </t>
  </si>
  <si>
    <t xml:space="preserve">UCA5398F8T~441211#Ambt-shirt~254769462679~MPESAC2B_400222~GEOFFREY OTIENO  </t>
  </si>
  <si>
    <t xml:space="preserve">UCAP08V0M3~441211#ambtsh~254723714872~MPESAC2B_400222~DUNCAN OUMA  </t>
  </si>
  <si>
    <t xml:space="preserve">UCAEJ8WHYP~441211#GYD~254707733198~MPESAC2B_400222~ROBINAH MANUGUTI  </t>
  </si>
  <si>
    <t xml:space="preserve">UCAGQ8XSRD~441211#AMMCHOIR~254723968535~MPESAC2B_400222~LAMBERT ONYANGO  </t>
  </si>
  <si>
    <t xml:space="preserve">UCBBA8Z1B5~441211#AMMCHOIR~254722327397~MPESAC2B_400222~edwin odhiambo  </t>
  </si>
  <si>
    <t xml:space="preserve">UCB1O97ZMR~441211# devgp24~254725765987~MPESAC2B_400222~HELLEN NAIMADU  </t>
  </si>
  <si>
    <t xml:space="preserve">UCBNT90ZPJ~441211#DEVGRP12~254792034984~MPESAC2B_400222~LINET MAGETO  </t>
  </si>
  <si>
    <t xml:space="preserve">UCB5I91AHI~441211#ambtshirt~254793005212~MPESAC2B_400222~Truphosa Onyango  </t>
  </si>
  <si>
    <t xml:space="preserve">UCBOD93BB1~441211#AMBTSHIRT~254794098032~MPESAC2B_400222~haron momanyi  </t>
  </si>
  <si>
    <t xml:space="preserve">UCBGO8QFSO~441211#GYD~254748169211~MPESAC2B_400222~FRANKLIN OIGARA  </t>
  </si>
  <si>
    <t xml:space="preserve">UCBC78T9MI~441211#tithe~254702060158~MPESAC2B_400222~LYDIA MOTARI  </t>
  </si>
  <si>
    <t xml:space="preserve">UCB948YH2S~441211#DEVGR12~254721390324~MPESAC2B_400222~FLORENCE ACHOKI  </t>
  </si>
  <si>
    <t xml:space="preserve">UCBK38XCWR~441211#Ambtshirt~254723234824~MPESAC2B_400222~EVANCE OJWANG  </t>
  </si>
  <si>
    <t xml:space="preserve">UCBAT923RC~441211#GYD~254769303063~MPESAC2B_400222~Dete Ochieng  </t>
  </si>
  <si>
    <t xml:space="preserve">UCBNJ90W3C~441211#AMBTSHIRT~254114535007~MPESAC2B_400222~ESTHER NYAKOE  </t>
  </si>
  <si>
    <t xml:space="preserve">UCBRH8ZNBK~441211#GYD~254795359277~MPESAC2B_400222~Elizabeth Shikuku  </t>
  </si>
  <si>
    <t xml:space="preserve">UCBCC91CLX~441211#AMBT-shirt~254720488167~MPESAC2B_400222~Eltone Aswago  </t>
  </si>
  <si>
    <t xml:space="preserve">UCB389FW5L~441211#GYD~254799095244~MPESAC2B_400222~Synkline Nyabuto  </t>
  </si>
  <si>
    <t xml:space="preserve">UCBC78TPII~441211#GYD~254702060158~MPESAC2B_400222~LYDIA MOTARI  </t>
  </si>
  <si>
    <t xml:space="preserve">UCBC78TTE3~441211# AMBTSHIRT~254721387142~MPESAC2B_400222~CALLEN GESARE  </t>
  </si>
  <si>
    <t xml:space="preserve">UCB6K8SOAP~441211#AYGYD~254724244925~MPESAC2B_400222~FELIX ONYANGO  </t>
  </si>
  <si>
    <t xml:space="preserve">UCBHC8XSF8~441211#GYD~254759256949~MPESAC2B_400222~RUTH KIAGO  </t>
  </si>
  <si>
    <t xml:space="preserve">UCBKW92A7U~441211#GYD~254705014561~MPESAC2B_400222~NYABUTO FANISH  </t>
  </si>
  <si>
    <t xml:space="preserve">UCBOV93UFN~441211#AYGYD~254700237350~MPESAC2B_400222~ELVIS NDUBI  </t>
  </si>
  <si>
    <t xml:space="preserve">UCBIY94AFL~441211#AYGYD~254727988116~MPESAC2B_400222~BETHWEL OYOO  </t>
  </si>
  <si>
    <t xml:space="preserve">UCBRH8ZN7I~441211#potluck2~254795359277~MPESAC2B_400222~Elizabeth Shikuku  </t>
  </si>
  <si>
    <t xml:space="preserve">UCBAF8YN7T~441211#AYGYD~254113825932~MPESAC2B_400222~AMOS CHACHA  </t>
  </si>
  <si>
    <t xml:space="preserve">UCBNS8UY2C~441211#PORTLUCK2~254723845487~MPESAC2B_400222~ODHIAMBO OTIENO  </t>
  </si>
  <si>
    <t xml:space="preserve">UCBDM91MG8~441211#AYGYD~254799825033~MPESAC2B_400222~mercy ogero  </t>
  </si>
  <si>
    <t xml:space="preserve">UCB0C92LP2~441211#AMBTSHIRT~254722496355~MPESAC2B_400222~QUINTER NYOLOO  </t>
  </si>
  <si>
    <t xml:space="preserve">UCBAF8Z0SI~441211#AYGYD~254113825932~MPESAC2B_400222~AMOS CHACHA  </t>
  </si>
  <si>
    <t xml:space="preserve">UCBN48WRAQ~441211#AYGYD~254112907003~MPESAC2B_400222~billy illa  </t>
  </si>
  <si>
    <t xml:space="preserve">UCBK38YE7E~441211#potluck2~254723234824~MPESAC2B_400222~EVANCE OJWANG  </t>
  </si>
  <si>
    <t xml:space="preserve">UCB6K8TGU4~441211#GYD~254703723060~MPESAC2B_400222~BRIAN AJON  </t>
  </si>
  <si>
    <t xml:space="preserve">UCBK28ZBYC~441211#devgrp34~254721706755~MPESAC2B_400222~BENARD KARIUKI KARANJA  </t>
  </si>
  <si>
    <t xml:space="preserve">UCB0D8XOU3~441211#AMBTSHIRT~254792249172~MPESAC2B_400222~KELVIN MWATHI  </t>
  </si>
  <si>
    <t xml:space="preserve">UCBK095GIG~441211# potluck2~254114733303~MPESAC2B_400222~EPHY OMONDI  </t>
  </si>
  <si>
    <t xml:space="preserve">UCBB694Y6P~441211#DEVGRP12~254704758644~MPESAC2B_400222~DAISY OMOLLO  </t>
  </si>
  <si>
    <t xml:space="preserve">UCBMR92ZBF~441211# GR30~254706858931~MPESAC2B_400222~ESTHER MAKORI  </t>
  </si>
  <si>
    <t xml:space="preserve">UCBC499JIY~441211#dev grp 12~254710299911~MPESAC2B_400222~PHILUS MOGERE  </t>
  </si>
  <si>
    <t xml:space="preserve">UCB1C91ABY~441211#AMBTSHIRT~254117730844~MPESAC2B_400222~BILL ODIDI  </t>
  </si>
  <si>
    <t xml:space="preserve">UCC8C90OMH~441211#aygyd~254743841530~MPESAC2B_400222~Vincent Gesanda  </t>
  </si>
  <si>
    <t xml:space="preserve">UCC8C90K75~441211#aygyd~254743841530~MPESAC2B_400222~Vincent Gesanda  </t>
  </si>
  <si>
    <t xml:space="preserve">UCCBV96IHV~441211#AMMCHOIR~254723249077~MPESAC2B_400222~JOHN MOTARI  </t>
  </si>
  <si>
    <t xml:space="preserve">UCCEH92S78~441211#Tithe~254799604985~MPESAC2B_400222~DAVIS MIRONGA  </t>
  </si>
  <si>
    <t>RTOBZN04909765,1/SEVENTH DAY ADVENTIST CHURCH -EAS/RFB/OTHR/APPROPRIATION FOR K0 RTGS/I/NCP/000015135424 1/SEVENTH DAY ADVENTIST CHURCH -EAS</t>
  </si>
  <si>
    <t xml:space="preserve">UCCE0965P2~441211#DEVGRP11~254720323255~MPESAC2B_400222~ROSELYNE OMANYA  </t>
  </si>
  <si>
    <t xml:space="preserve">UCCLM8VFQG~441211#potluck2~254720482779~MPESAC2B_400222~MARTIN KABAYA  </t>
  </si>
  <si>
    <t xml:space="preserve">UCCR095COX~441211#AYGYD~254748382469~MPESAC2B_400222~Isabel begi  </t>
  </si>
  <si>
    <t xml:space="preserve">UCC6K8VRV9~441211#AYGYD~254724244925~MPESAC2B_400222~FELIX ONYANGO  </t>
  </si>
  <si>
    <t xml:space="preserve">UCC2R97ICO~441211#tithe~254705310577~MPESAC2B_400222~LAWRENCE NJUE  </t>
  </si>
  <si>
    <t xml:space="preserve">UCCK097DZC~441211#potluck2~254725324262~MPESAC2B_400222~Elizabeth Njuguna  </t>
  </si>
  <si>
    <t xml:space="preserve">UCC3Q9NG1P~441211#AYGYD~254714210919~MPESAC2B_400222~OCHIENG LEONARD  </t>
  </si>
  <si>
    <t xml:space="preserve">UCC8N945WO~441211#portluck2~254704531346~MPESAC2B_400222~NYABUTO LYDIAH  </t>
  </si>
  <si>
    <t xml:space="preserve">UCC8Z91WYC~441211#potluck2~254714709269~MPESAC2B_400222~MELVINE MWAMBA  </t>
  </si>
  <si>
    <t xml:space="preserve">UCCAR90JAC~441211#Portluck2~254718113284~MPESAC2B_400222~Jane Ogola  </t>
  </si>
  <si>
    <t xml:space="preserve">UCCAR90HUM~441211#AYGYD~254718113284~MPESAC2B_400222~Jane Ogola  </t>
  </si>
  <si>
    <t xml:space="preserve">UCC9X97YJM~441211#AYGYD~254740740203~MPESAC2B_400222~SILVIA NYABUTO  </t>
  </si>
  <si>
    <t xml:space="preserve">UCCPM96LWM~441211#Portluck2~254704355687~MPESAC2B_400222~NAOMI NJUGUNA  </t>
  </si>
  <si>
    <t xml:space="preserve">UCC1O9DYUK~441211# devgp24~254725765987~MPESAC2B_400222~HELLEN NAIMADU  </t>
  </si>
  <si>
    <t xml:space="preserve">UCCHF9E4EY~441211#AMMChoir~254768287926~MPESAC2B_400222~Kepha Mwakha  </t>
  </si>
  <si>
    <t xml:space="preserve">UCCBN9D07U~441211#ambtshirt~254757809227~MPESAC2B_400222~DARMACLINE ONDUSO  </t>
  </si>
  <si>
    <t xml:space="preserve">UCC5C98QLF~441211#Ammchoir~254712001599~MPESAC2B_400222~JAMES MIRERI  </t>
  </si>
  <si>
    <t xml:space="preserve">UCCC49D724~441211#ambt tsht~254710299911~MPESAC2B_400222~PHILUS MOGERE  </t>
  </si>
  <si>
    <t xml:space="preserve">UCCEF92HDA~441211#AMMCHOIR~254707210055~MPESAC2B_400222~LEVI KABATI  </t>
  </si>
  <si>
    <t xml:space="preserve">UCCR294TD4~441211#Potluck2~254717752128~MPESAC2B_400222~SHELINE OYOO  </t>
  </si>
  <si>
    <t xml:space="preserve">UCCK99A6IJ~441211#AYGYD~254757686170~MPESAC2B_400222~wesley nyagaka  </t>
  </si>
  <si>
    <t xml:space="preserve">UCC6H8WFLL~441211#AMBTSHIRT~254727942682~MPESAC2B_400222~DANIEL NYAKUNDI  </t>
  </si>
  <si>
    <t xml:space="preserve">UCCOC95UC5~441211#DevGr24~254711597501~MPESAC2B_400222~GENEVIEVE AROKO  </t>
  </si>
  <si>
    <t xml:space="preserve">UCCNT97E9R~441211#AMBTSHRT~254792034984~MPESAC2B_400222~LINET MAGETO  </t>
  </si>
  <si>
    <t xml:space="preserve">UCC5F9BS9E~441211#AYGYD~254717311811~MPESAC2B_400222~KEVIN KAKA  </t>
  </si>
  <si>
    <t xml:space="preserve">UCC6T96UVW~441211#choirproject~254726636081~MPESAC2B_400222~COLVIN MOKAYA  </t>
  </si>
  <si>
    <t xml:space="preserve">UCCEI93CK9~441211#AMBTSHIRT~254710323254~MPESAC2B_400222~LUCY ODHIAMBO  </t>
  </si>
  <si>
    <t xml:space="preserve">UCDN898CQ0~441211#Portluck2~254792117674~MPESAC2B_400222~ROXANNE ACHIENG  </t>
  </si>
  <si>
    <t xml:space="preserve">UCDNP98YCO~441211#AMMCHOIR~254704147219~MPESAC2B_400222~OROTO CLINTON  </t>
  </si>
  <si>
    <t xml:space="preserve">UCDBU9BYSN~441211#group2portluc~254706251515~MPESAC2B_400222~ALFRED OWINO  </t>
  </si>
  <si>
    <t xml:space="preserve">UCDOV9AD10~441211#DEVGRP29~254700237350~MPESAC2B_400222~ELVIS NDUBI  </t>
  </si>
  <si>
    <t xml:space="preserve">UCDID987WC~441211#DEVGR2~254714851234~MPESAC2B_400222~Norbert Ogutu  </t>
  </si>
  <si>
    <t xml:space="preserve">UCDK394AEY~441211#AMMchoir~254723234824~MPESAC2B_400222~EVANCE OJWANG  </t>
  </si>
  <si>
    <t xml:space="preserve">UCD6T97TZN~441211#Ammchoir~254726636081~MPESAC2B_400222~COLVIN MOKAYA  </t>
  </si>
  <si>
    <t xml:space="preserve">UCDQX9B4T6~441211#devgr29~254727900144~MPESAC2B_400222~RISPA OENGA  </t>
  </si>
  <si>
    <t xml:space="preserve">UCD8K93I69~441211#potluck2~254740857585~MPESAC2B_400222~BEAVON RORI  </t>
  </si>
  <si>
    <t xml:space="preserve">UCDMY92B9J~441211#AYGYD~254715181864~MPESAC2B_400222~AMOS CHACHA  </t>
  </si>
  <si>
    <t xml:space="preserve">UCDIV96HIK~441211#AMMCHOIR~254703112927~MPESAC2B_400222~COLLINS ODOYO  </t>
  </si>
  <si>
    <t xml:space="preserve">UCD3C9GIGV~441211#DevGr21~254724580947~MPESAC2B_400222~PHILLIS OSANO  </t>
  </si>
  <si>
    <t xml:space="preserve">UCD5W9CBWX~441211#aygyd~254797713396~MPESAC2B_400222~DAVID KIPLANGAT  </t>
  </si>
  <si>
    <t xml:space="preserve">UCDCW9BJXM~441211#AMMCHOIR~254716804186~MPESAC2B_400222~ALAN OTIENO  </t>
  </si>
  <si>
    <t xml:space="preserve">UCDEV99IMS~441211#AMMCHOIR~254718336967~MPESAC2B_400222~BEAUTTAH NYAUMA  </t>
  </si>
  <si>
    <t xml:space="preserve">UCDGN9B8WA~441211#DEVGR8~254717322747~MPESAC2B_400222~JOHN OTHIM  </t>
  </si>
  <si>
    <t xml:space="preserve">UCDIO9DSHG~441211#Devgrp35~254724720735~MPESAC2B_400222~HYLINE GITENYI  </t>
  </si>
  <si>
    <t xml:space="preserve">UCDQS9BVND~441211#AMMCHOIR~254724018066~MPESAC2B_400222~RAYMOND OTIENO  </t>
  </si>
  <si>
    <t xml:space="preserve">UCDGU9GQ11~441211#AMBTSHIRT~254711548871~MPESAC2B_400222~JANE NYAMONGO  </t>
  </si>
  <si>
    <t xml:space="preserve">UCDBI9A1LD~441211#DEVG14~254742953933~MPESAC2B_400222~Joseph Kimo  </t>
  </si>
  <si>
    <t xml:space="preserve">UCD1198N6V~441211#AMBTSHIRT~254701440569~MPESAC2B_400222~JOSEPHAT JUMA  </t>
  </si>
  <si>
    <t xml:space="preserve">UCEHO95NM0~441211#AMBTSHIRT~254746651100~MPESAC2B_400222~Olgah Olum  </t>
  </si>
  <si>
    <t>10-03-2026</t>
  </si>
  <si>
    <t>11-03-2026</t>
  </si>
  <si>
    <t>12-03-2026</t>
  </si>
  <si>
    <t>13-03-2026</t>
  </si>
  <si>
    <t>14-03-2026</t>
  </si>
  <si>
    <t>UC9KW8V11N</t>
  </si>
  <si>
    <t>UC9KW8V5BP</t>
  </si>
  <si>
    <t>UC94L8SLUA</t>
  </si>
  <si>
    <t>UC9J98VDGW</t>
  </si>
  <si>
    <t>UC97Q8ZJAW</t>
  </si>
  <si>
    <t>UC9PM8UWBS</t>
  </si>
  <si>
    <t>UC96K8LRYY</t>
  </si>
  <si>
    <t>SFI432D8C1DE81994AB4</t>
  </si>
  <si>
    <t>UC9IU8PXMO</t>
  </si>
  <si>
    <t>UC94E94ZXH</t>
  </si>
  <si>
    <t>UC9LJ91KZ2</t>
  </si>
  <si>
    <t>UC9IK8SLAK</t>
  </si>
  <si>
    <t>UC9NT8VB0T</t>
  </si>
  <si>
    <t>UC9KR8ZJXM</t>
  </si>
  <si>
    <t>UC9GT93KF5</t>
  </si>
  <si>
    <t>UC9F68TUJW</t>
  </si>
  <si>
    <t>UC9PM8VNPH</t>
  </si>
  <si>
    <t>UC96T8UZAG</t>
  </si>
  <si>
    <t>UC9QS8WQ1H</t>
  </si>
  <si>
    <t>UC9IX8UHI5</t>
  </si>
  <si>
    <t>UC91O93WS4</t>
  </si>
  <si>
    <t>UC94391LLJ</t>
  </si>
  <si>
    <t>UC94391PGU</t>
  </si>
  <si>
    <t>UC9PM8XBYD</t>
  </si>
  <si>
    <t>UC9B68YRTJ</t>
  </si>
  <si>
    <t>UC9948U6Z3</t>
  </si>
  <si>
    <t>UCAF48X6QW</t>
  </si>
  <si>
    <t>UCAL191F4W</t>
  </si>
  <si>
    <t>UCA028VCWQ</t>
  </si>
  <si>
    <t>UCAEJ8TK0U</t>
  </si>
  <si>
    <t>UCAAH8TUFQ</t>
  </si>
  <si>
    <t>UCA0X8SLCS</t>
  </si>
  <si>
    <t>UCAKH8VPNS</t>
  </si>
  <si>
    <t>UCA038VWNN</t>
  </si>
  <si>
    <t>UCAE68TR70</t>
  </si>
  <si>
    <t>UCA5196UNV</t>
  </si>
  <si>
    <t>UCACE91G8O</t>
  </si>
  <si>
    <t>UCAL192HOJ</t>
  </si>
  <si>
    <t>UCAJV8RA33</t>
  </si>
  <si>
    <t>UCAQE8TIVO</t>
  </si>
  <si>
    <t>UCAC78QICE</t>
  </si>
  <si>
    <t>UCAF68XDP6</t>
  </si>
  <si>
    <t>UCAKM8UOCZ</t>
  </si>
  <si>
    <t>UCAOD91GBM</t>
  </si>
  <si>
    <t>UCA4O99SDE</t>
  </si>
  <si>
    <t>UCAEQ98J36</t>
  </si>
  <si>
    <t>UCA1M8UHXH</t>
  </si>
  <si>
    <t>UCAEJ8VRXC</t>
  </si>
  <si>
    <t>UCARP916XR</t>
  </si>
  <si>
    <t>UCALJ974EA</t>
  </si>
  <si>
    <t>UCAHC8WEI8</t>
  </si>
  <si>
    <t>UCA5398F8T</t>
  </si>
  <si>
    <t>UCAP08V0M3</t>
  </si>
  <si>
    <t>UCAEJ8WHYP</t>
  </si>
  <si>
    <t>UCAGQ8XSRD</t>
  </si>
  <si>
    <t>UCBBA8Z1B5</t>
  </si>
  <si>
    <t>UCB1O97ZMR</t>
  </si>
  <si>
    <t>UCBNT90ZPJ</t>
  </si>
  <si>
    <t>UCB5I91AHI</t>
  </si>
  <si>
    <t>UCBOD93BB1</t>
  </si>
  <si>
    <t>UCBGO8QFSO</t>
  </si>
  <si>
    <t>UCBC78T9MI</t>
  </si>
  <si>
    <t>UCB948YH2S</t>
  </si>
  <si>
    <t>UCBK38XCWR</t>
  </si>
  <si>
    <t>UCBAT923RC</t>
  </si>
  <si>
    <t>UCBNJ90W3C</t>
  </si>
  <si>
    <t>UCBRH8ZNBK</t>
  </si>
  <si>
    <t>UCBCC91CLX</t>
  </si>
  <si>
    <t>UCB389FW5L</t>
  </si>
  <si>
    <t>UCBC78TPII</t>
  </si>
  <si>
    <t>UCBC78TTE3</t>
  </si>
  <si>
    <t>UCB6K8SOAP</t>
  </si>
  <si>
    <t>UCBHC8XSF8</t>
  </si>
  <si>
    <t>UCBKW92A7U</t>
  </si>
  <si>
    <t>UCBOV93UFN</t>
  </si>
  <si>
    <t>UCBIY94AFL</t>
  </si>
  <si>
    <t>UCBRH8ZN7I</t>
  </si>
  <si>
    <t>UCBAF8YN7T</t>
  </si>
  <si>
    <t>UCBNS8UY2C</t>
  </si>
  <si>
    <t>UCBDM91MG8</t>
  </si>
  <si>
    <t>UCB0C92LP2</t>
  </si>
  <si>
    <t>UCBAF8Z0SI</t>
  </si>
  <si>
    <t>UCBN48WRAQ</t>
  </si>
  <si>
    <t>UCBK38YE7E</t>
  </si>
  <si>
    <t>UCB6K8TGU4</t>
  </si>
  <si>
    <t>UCBK28ZBYC</t>
  </si>
  <si>
    <t>UCB0D8XOU3</t>
  </si>
  <si>
    <t>UCBK095GIG</t>
  </si>
  <si>
    <t>UCBB694Y6P</t>
  </si>
  <si>
    <t>UCBMR92ZBF</t>
  </si>
  <si>
    <t>UCBC499JIY</t>
  </si>
  <si>
    <t>UCB1C91ABY</t>
  </si>
  <si>
    <t>UCC8C90OMH</t>
  </si>
  <si>
    <t>UCC8C90K75</t>
  </si>
  <si>
    <t>UCCBV96IHV</t>
  </si>
  <si>
    <t>UCCEH92S78</t>
  </si>
  <si>
    <t>S02293374_12032026</t>
  </si>
  <si>
    <t>UCCE0965P2</t>
  </si>
  <si>
    <t>UCCLM8VFQG</t>
  </si>
  <si>
    <t>UCCR095COX</t>
  </si>
  <si>
    <t>UCC6K8VRV9</t>
  </si>
  <si>
    <t>UCC2R97ICO</t>
  </si>
  <si>
    <t>UCCK097DZC</t>
  </si>
  <si>
    <t>UCC3Q9NG1P</t>
  </si>
  <si>
    <t>UCC8N945WO</t>
  </si>
  <si>
    <t>UCC8Z91WYC</t>
  </si>
  <si>
    <t>UCCAR90JAC</t>
  </si>
  <si>
    <t>UCCAR90HUM</t>
  </si>
  <si>
    <t>UCC9X97YJM</t>
  </si>
  <si>
    <t>UCCPM96LWM</t>
  </si>
  <si>
    <t>UCC1O9DYUK</t>
  </si>
  <si>
    <t>UCCHF9E4EY</t>
  </si>
  <si>
    <t>UCCBN9D07U</t>
  </si>
  <si>
    <t>UCC5C98QLF</t>
  </si>
  <si>
    <t>UCCC49D724</t>
  </si>
  <si>
    <t>UCCEF92HDA</t>
  </si>
  <si>
    <t>UCCR294TD4</t>
  </si>
  <si>
    <t>UCCK99A6IJ</t>
  </si>
  <si>
    <t>UCC6H8WFLL</t>
  </si>
  <si>
    <t>UCCOC95UC5</t>
  </si>
  <si>
    <t>UCCNT97E9R</t>
  </si>
  <si>
    <t>UCC5F9BS9E</t>
  </si>
  <si>
    <t>UCC6T96UVW</t>
  </si>
  <si>
    <t>UCCEI93CK9</t>
  </si>
  <si>
    <t>UCDN898CQ0</t>
  </si>
  <si>
    <t>UCDNP98YCO</t>
  </si>
  <si>
    <t>UCDBU9BYSN</t>
  </si>
  <si>
    <t>UCD7T9682L</t>
  </si>
  <si>
    <t>UCDOV9AD10</t>
  </si>
  <si>
    <t>UCDID987WC</t>
  </si>
  <si>
    <t>UCDK394AEY</t>
  </si>
  <si>
    <t>UCD6T97TZN</t>
  </si>
  <si>
    <t>UCDQX9B4T6</t>
  </si>
  <si>
    <t>UCD8K93I69</t>
  </si>
  <si>
    <t>UCDMY92B9J</t>
  </si>
  <si>
    <t>UCDIV96HIK</t>
  </si>
  <si>
    <t>UCD3C9GIGV</t>
  </si>
  <si>
    <t>UCD5W9CBWX</t>
  </si>
  <si>
    <t>UCDCW9BJXM</t>
  </si>
  <si>
    <t>UCDEV99IMS</t>
  </si>
  <si>
    <t>UCDGN9B8WA</t>
  </si>
  <si>
    <t>UCDIO9DSHG</t>
  </si>
  <si>
    <t>UCDQS9BVND</t>
  </si>
  <si>
    <t>UCDGU9GQ11</t>
  </si>
  <si>
    <t>UCDC49GQDI</t>
  </si>
  <si>
    <t>UCDBI9A1LD</t>
  </si>
  <si>
    <t>UCD1198N6V</t>
  </si>
  <si>
    <t>UCEHO95NM0</t>
  </si>
  <si>
    <t xml:space="preserve">UCEAF97XAY~441211#AYGYD~254113825932~MPESAC2B_400222~AMOS CHACHA  </t>
  </si>
  <si>
    <t xml:space="preserve">UCE1M96JP4~441211#tithe~254798692774~MPESAC2B_400222~Phylis Kefa  </t>
  </si>
  <si>
    <t xml:space="preserve">UCEQJ9BA6Q~441211#ammchoir~254723310854~MPESAC2B_400222~GRACE OGOLA  </t>
  </si>
  <si>
    <t xml:space="preserve">UCEE09D0F5~441211#DEVGRP11~254720323255~MPESAC2B_400222~ROSELYNE OMANYA  </t>
  </si>
  <si>
    <t xml:space="preserve">UCEMS98T8B~441211#DevGrp16~254723070829~MPESAC2B_400222~REUBEN OGUTU  </t>
  </si>
  <si>
    <t xml:space="preserve">UCEKM978PR~441211#AMM launch~254725310343~MPESAC2B_400222~NANCY MOTARI  </t>
  </si>
  <si>
    <t xml:space="preserve">UCEKM97G9C~441211#AmbTshirt~254725310343~MPESAC2B_400222~NANCY MOTARI  </t>
  </si>
  <si>
    <t xml:space="preserve">UCEE09DCO0~441211#AMMChoir~254720323255~MPESAC2B_400222~ROSELYNE OMANYA  </t>
  </si>
  <si>
    <t xml:space="preserve">UCEAF98EXQ~441211#AMMCHOIR~254113825932~MPESAC2B_400222~AMOS CHACHA  </t>
  </si>
  <si>
    <t xml:space="preserve">UCEIQ993WG~441211#GYD~254712203840~MPESAC2B_400222~ROSEMARY KIAGO  </t>
  </si>
  <si>
    <t xml:space="preserve">UCEN4962CM~441211#AYGYD~254112907003~MPESAC2B_400222~billy illa  </t>
  </si>
  <si>
    <t xml:space="preserve">UCE7997P5L~441211#GYD~254703227269~MPESAC2B_400222~MOCHERE ERICK  </t>
  </si>
  <si>
    <t xml:space="preserve">UCEHY9G6U9~441211#GYD~254712941842~MPESAC2B_400222~Daniel Njoroge  </t>
  </si>
  <si>
    <t xml:space="preserve">UCE6C8ZOH2~441211#gyd~254115998932~MPESAC2B_400222~James Sato  </t>
  </si>
  <si>
    <t xml:space="preserve">UCEA29EZJJ~441211#dev GRP 18~254729330893~MPESAC2B_400222~JOYCE JEMBE  </t>
  </si>
  <si>
    <t xml:space="preserve">UCEEJ97KEV~441211#GYD~254707733198~MPESAC2B_400222~ROBINAH MANUGUTI  </t>
  </si>
  <si>
    <t xml:space="preserve">UCEBB9BLS0~441211#TITHE~254768587018~MPESAC2B_400222~FANUEL ONDUTO  </t>
  </si>
  <si>
    <t xml:space="preserve">UCEA39BV51~441211#tithe~254725727580~MPESAC2B_400222~OTIENO VIVIAN  </t>
  </si>
  <si>
    <t xml:space="preserve">UCEP0967CH~441211#AYGD~254722886353~MPESAC2B_400222~ATAI PHARES  </t>
  </si>
  <si>
    <t xml:space="preserve">UCE3U9I02K~441211#tythe~254711650178~MPESAC2B_400222~OKENO WASONGA  </t>
  </si>
  <si>
    <t xml:space="preserve">UCEPD9824E~441211#AMMCHOIR~254740938866~MPESAC2B_400222~Mayaka Martin  </t>
  </si>
  <si>
    <t xml:space="preserve">UCED398YTC~441211#GYD~254700911379~MPESAC2B_400222~BRIAN OSORO  </t>
  </si>
  <si>
    <t xml:space="preserve">UCE8K96PUX~441211#co~254740857585~MPESAC2B_400222~BEAVON RORI  </t>
  </si>
  <si>
    <t xml:space="preserve">UCE289IY88~441211#tithe~254721898381~MPESAC2B_400222~GILBERT IMO  </t>
  </si>
  <si>
    <t xml:space="preserve">UCEPJ97ANK~441211#OFFERING~254745207622~MPESAC2B_400222~MARK NDEGWA  </t>
  </si>
  <si>
    <t xml:space="preserve">UCENB91JAG~441211#offering~254727766722~MPESAC2B_400222~SAMSON NYARERU  </t>
  </si>
  <si>
    <t xml:space="preserve">UCEJZ96S94~441211#tithe~254725767167~MPESAC2B_400222~EVANS NYAKWARA  </t>
  </si>
  <si>
    <t xml:space="preserve">UCE439GW35~441211# tithe~254724360973~MPESAC2B_400222~OMWENGA OGETO  </t>
  </si>
  <si>
    <t xml:space="preserve">UCEQE96THS~441211#camplcb~254715209523~MPESAC2B_400222~NYABUTO OONGE  </t>
  </si>
  <si>
    <t xml:space="preserve">UCE5Z9HUNV~441211#Tithe~254768550198~MPESAC2B_400222~verah nyagaka  </t>
  </si>
  <si>
    <t xml:space="preserve">UCE5P9ISEW~441211#50tithe~254726796897~MPESAC2B_400222~RONALD GEKOMBE  </t>
  </si>
  <si>
    <t xml:space="preserve">UCE078ZUZK~441211#CO~254792577780~MPESAC2B_400222~JANET KARITHI  </t>
  </si>
  <si>
    <t xml:space="preserve">UCEAP9CP76~441211#Offrs~254725301969~MPESAC2B_400222~JEMIMA NYOLOO  </t>
  </si>
  <si>
    <t xml:space="preserve">UCEOB99NJM~441211#Thanks Giving~254722918077~MPESAC2B_400222~RUTH SAMBA  </t>
  </si>
  <si>
    <t xml:space="preserve">UCEQ19FSMZ~441211#OFFERING~254700439250~MPESAC2B_400222~VICTOR OURU  </t>
  </si>
  <si>
    <t xml:space="preserve">UCE4L9A19P~441211#TITHE~254728772225~MPESAC2B_400222~ISAAC MOMANYI  </t>
  </si>
  <si>
    <t xml:space="preserve">UCEMY95M7O~441211#tithe~254713999424~MPESAC2B_400222~ONUNDU ODHIAMBO  </t>
  </si>
  <si>
    <t xml:space="preserve">UCE5J9GE7K~441211#TITHE~254717522172~MPESAC2B_400222~WILLYS AYAKO  </t>
  </si>
  <si>
    <t xml:space="preserve">UCE9Y96SA4~441211#tithe~254711122712~MPESAC2B_400222~JOSEPH WANJOHI WAINAINA  </t>
  </si>
  <si>
    <t xml:space="preserve">UCE429HF0D~441211# offering~254769144854~MPESAC2B_400222~EPHY OMONDI  </t>
  </si>
  <si>
    <t xml:space="preserve">UCEPP95O1M~441211#offering~254708505869~MPESAC2B_400222~DICKSON NYAKWEBA  </t>
  </si>
  <si>
    <t xml:space="preserve">UCE7D977CW~441211#thankoffering~254794844967~MPESAC2B_400222~GOULDAH MBYUTA  </t>
  </si>
  <si>
    <t xml:space="preserve">UCE97977D9~441211#Tithe~254704263041~MPESAC2B_400222~NGARIBA CHACH  </t>
  </si>
  <si>
    <t xml:space="preserve">UCEI89D66R~441211#offering~254701718815~MPESAC2B_400222~HEBISIBAH MORANG'A  </t>
  </si>
  <si>
    <t xml:space="preserve">UCE1Q9LSHD~441211#offerings~254726791378~MPESAC2B_400222~ENOCK ANDREW  </t>
  </si>
  <si>
    <t xml:space="preserve">UCEO898WWK~441211#titheoffering~254724005034~MPESAC2B_400222~MAXWELL OTIENO  </t>
  </si>
  <si>
    <t xml:space="preserve">UCEFC9IP8W~441211#Tithe~254706472982~MPESAC2B_400222~Sarah Irungu  </t>
  </si>
  <si>
    <t xml:space="preserve">UCEDC9AWJ9~441211#tithe~254727860484~MPESAC2B_400222~LENCER GANDA  </t>
  </si>
  <si>
    <t xml:space="preserve">UCEFB9NVZJ~441211#TITHE~254795228686~MPESAC2B_400222~STEPHENE OGANDA  </t>
  </si>
  <si>
    <t xml:space="preserve">UCE289IQR6~441211#LCB~254728594657~MPESAC2B_400222~GLORIAH MICHIRA  </t>
  </si>
  <si>
    <t xml:space="preserve">UCE7691I0H~441211#Tithes~254746166638~MPESAC2B_400222~naman obiero  </t>
  </si>
  <si>
    <t xml:space="preserve">UCEOB99S2X~441211# TITHE~254708408487~MPESAC2B_400222~synthia onyor  </t>
  </si>
  <si>
    <t xml:space="preserve">UCEGF9CZY5~441211#~254743432893~MPESAC2B_400222~Dorcas mogaya  </t>
  </si>
  <si>
    <t xml:space="preserve">UCE429HF0Y~441211# Tithe~254703131182~MPESAC2B_400222~VINCENT ONSEMBE  </t>
  </si>
  <si>
    <t xml:space="preserve">UCE4G9NQ92~441211#~254717597226~MPESAC2B_400222~DIVINAH NYAKEYO  </t>
  </si>
  <si>
    <t xml:space="preserve">UCEG49P1VB~441211#THANKSGIVING~254114285075~MPESAC2B_400222~samuel waithaka  </t>
  </si>
  <si>
    <t xml:space="preserve">UCEJU94YV1~441211#TITHE~254713793916~MPESAC2B_400222~LOVIAN CHEPKEMBOI  </t>
  </si>
  <si>
    <t xml:space="preserve">UCEP096E5E~441211#campoff+lcb~254723714872~MPESAC2B_400222~DUNCAN OUMA  </t>
  </si>
  <si>
    <t xml:space="preserve">UCE7D978WP~441211#Tithe~254796648960~MPESAC2B_400222~ANTHONY OBWENGI  </t>
  </si>
  <si>
    <t xml:space="preserve">UCE9T99IIA~441211#TITHE~254114900913~MPESAC2B_400222~Eliazar Atula  </t>
  </si>
  <si>
    <t xml:space="preserve">UCEAO92Y9J~441211#TITHE~254117781199~MPESAC2B_400222~JULIET OTIENO  </t>
  </si>
  <si>
    <t xml:space="preserve">UCEIA9BXIF~441211#titheoffering~254796731366~MPESAC2B_400222~Okinyi Odhiambo  </t>
  </si>
  <si>
    <t xml:space="preserve">UCEHH8XQ0L~441211#TITHE~254729774166~MPESAC2B_400222~NANCY OGWENO  </t>
  </si>
  <si>
    <t xml:space="preserve">UCE4C9KC9G~441211#TITHE~254742431304~MPESAC2B_400222~Elias Onyango  </t>
  </si>
  <si>
    <t xml:space="preserve">UCEEI97Q71~441211#TITHE~254701730257~MPESAC2B_400222~Cynthia Hudson  </t>
  </si>
  <si>
    <t xml:space="preserve">UCEEV9AW7I~441211#TITHE~254791589717~MPESAC2B_400222~marion moraa  </t>
  </si>
  <si>
    <t xml:space="preserve">UCELR915HZ~441211#Tithe~254716442529~MPESAC2B_400222~MOSES singh  </t>
  </si>
  <si>
    <t xml:space="preserve">UCEO09I298~441211#co~254720585928~MPESAC2B_400222~WINFRED OKELO  </t>
  </si>
  <si>
    <t xml:space="preserve">UCEHM97MDS~441211#tithe~254792706075~MPESAC2B_400222~TIMOTHY KIPLIMO  </t>
  </si>
  <si>
    <t xml:space="preserve">UCEGG98LSY~441211#tithe~254719587770~MPESAC2B_400222~VALENTINE NYABUTI  </t>
  </si>
  <si>
    <t xml:space="preserve">UCEEU9H16O~441211#LCB~254713480829~MPESAC2B_400222~DANIEL SAGWE  </t>
  </si>
  <si>
    <t xml:space="preserve">UCEIY9EJ9O~441211#Tithe~254792217976~MPESAC2B_400222~Purity Nyamusi  </t>
  </si>
  <si>
    <t xml:space="preserve">UCEAR96Y60~441211#OFFERING~254718113284~MPESAC2B_400222~Jane Ogola  </t>
  </si>
  <si>
    <t xml:space="preserve">UCEAT9CLRV~441211#tithe~254741897316~MPESAC2B_400222~Perez Ologi  </t>
  </si>
  <si>
    <t xml:space="preserve">UCERQ8X7DZ~441211#offering~254740415875~MPESAC2B_400222~Juliet Ndungu  </t>
  </si>
  <si>
    <t xml:space="preserve">UCECB9AAO9~441211#TITHE~254725566318~MPESAC2B_400222~ASENATH MOCHAMA  </t>
  </si>
  <si>
    <t xml:space="preserve">UCEMH9B4A7~441211#offerings~254707436678~MPESAC2B_400222~AKINYI ONYANGO  </t>
  </si>
  <si>
    <t xml:space="preserve">UCEMJ9HAKH~441211#offering~254791186642~MPESAC2B_400222~MARGRET OTIENO  </t>
  </si>
  <si>
    <t xml:space="preserve">UCE7D974HX~441211#GYD~254794844967~MPESAC2B_400222~GOULDAH MBYUTA  </t>
  </si>
  <si>
    <t xml:space="preserve">UCEFU92S3G~441211#TITHE~254759958609~MPESAC2B_400222~ELSIE MONG'INA  </t>
  </si>
  <si>
    <t xml:space="preserve">UCE539KJOU~441211#tithe~254769462679~MPESAC2B_400222~GEOFFREY OTIENO  </t>
  </si>
  <si>
    <t xml:space="preserve">UCEG999FOW~441211#tithe~254740339785~MPESAC2B_400222~Linet Anyango  </t>
  </si>
  <si>
    <t xml:space="preserve">UCEQA967TH~441211#THITHE~254711760547~MPESAC2B_400222~eric osoro  </t>
  </si>
  <si>
    <t xml:space="preserve">UCE5P9IO02~441211#Tithe~254700022332~MPESAC2B_400222~fridah isoe  </t>
  </si>
  <si>
    <t xml:space="preserve">UCEIQ99E7I~441211#tithe~254712203840~MPESAC2B_400222~ROSEMARY KIAGO  </t>
  </si>
  <si>
    <t xml:space="preserve">UCEEJ980NA~441211#offering~254707733198~MPESAC2B_400222~ROBINAH MANUGUTI  </t>
  </si>
  <si>
    <t xml:space="preserve">UCEFY92KGX~441211#offering~254703759530~MPESAC2B_400222~BRENDA AUMA  </t>
  </si>
  <si>
    <t xml:space="preserve">UCE439GOZ1~441211#COMBINED~254711165935~MPESAC2B_400222~EDWIN KENYANSA  </t>
  </si>
  <si>
    <t xml:space="preserve">UCEQ19G09C~441211#offering~254702931453~MPESAC2B_400222~BRENDA OTIENO  </t>
  </si>
  <si>
    <t xml:space="preserve">UCEE59BOEL~441211#sadaka~254704610392~MPESAC2B_400222~MUGINI CHACHA  </t>
  </si>
  <si>
    <t xml:space="preserve">UCEQ19FYRJ~441211#TITHE~254702931453~MPESAC2B_400222~BRENDA OTIENO  </t>
  </si>
  <si>
    <t xml:space="preserve">UCE7R9DNMI~441211#off~254799957092~MPESAC2B_400222~Purity John  </t>
  </si>
  <si>
    <t xml:space="preserve">UCE6C90084~441211# tithe~254115998932~MPESAC2B_400222~James Sato  </t>
  </si>
  <si>
    <t xml:space="preserve">UCE3O9RK3V~441211#tithe~254758705688~MPESAC2B_400222~PURITY DANIEL  </t>
  </si>
  <si>
    <t xml:space="preserve">UCE0X96R10~441211#devgrp17~254725768358~MPESAC2B_400222~ESTHER MUCHOKI  </t>
  </si>
  <si>
    <t xml:space="preserve">UCEKW9CTKU~441211#AMMCHOIR~254705014561~MPESAC2B_400222~NYABUTO FANISH  </t>
  </si>
  <si>
    <t xml:space="preserve">UCE439H3VT~441211#AMMLAUNCH~254711165935~MPESAC2B_400222~EDWIN KENYANSA  </t>
  </si>
  <si>
    <t xml:space="preserve">UCEJA9D760~441211#offering~254715598022~MPESAC2B_400222~JUSTUS ARANI  </t>
  </si>
  <si>
    <t xml:space="preserve">UCERC9AIB8~441211#AMMCHOIR~254722103639~MPESAC2B_400222~OMWENO MWEBI  </t>
  </si>
  <si>
    <t xml:space="preserve">UCE369MZDZ~441211#AMM~254720089809~MPESAC2B_400222~DELIEYS MASESE  </t>
  </si>
  <si>
    <t xml:space="preserve">UCEP096RHR~441211#AMMCHOIR~254723714872~MPESAC2B_400222~DUNCAN OUMA  </t>
  </si>
  <si>
    <t xml:space="preserve">UCEFB9NXVV~441211#AMMLAUNCH~254726410608~MPESAC2B_400222~CALVINCE OUMA OTIENO  </t>
  </si>
  <si>
    <t xml:space="preserve">UCE5W9EYI7~441211#AMMCHOIR~254797713396~MPESAC2B_400222~DAVID KIPLANGAT  </t>
  </si>
  <si>
    <t xml:space="preserve">UCEOP96W7H~441211#AMMCHOIR~254726561839~MPESAC2B_400222~CLEOPAS OMETE  </t>
  </si>
  <si>
    <t xml:space="preserve">UCENB91MDP~441211#AMMlounge~254727766722~MPESAC2B_400222~SAMSON NYARERU  </t>
  </si>
  <si>
    <t xml:space="preserve">UCEIV99OO0~441211# AMMCHOIR~254703112927~MPESAC2B_400222~COLLINS ODOYO  </t>
  </si>
  <si>
    <t xml:space="preserve">UCE6I9DIC0~441211#Ammchoir~254714035685~MPESAC2B_400222~sarah ocharo  </t>
  </si>
  <si>
    <t xml:space="preserve">UCE6T9BGQ5~441211#Ammchoir~254726636081~MPESAC2B_400222~COLVIN MOKAYA  </t>
  </si>
  <si>
    <t xml:space="preserve">UCELM935SM~441211#amochoir~254720482779~MPESAC2B_400222~MARTIN KABAYA  </t>
  </si>
  <si>
    <t xml:space="preserve">UCEJR99ZT4~441211#AMMCHOIR~254727806069~MPESAC2B_400222~DENNIS OBWOCHA  </t>
  </si>
  <si>
    <t xml:space="preserve">UCEKT93OP6~441211#AMMCHOIR~254711572417~MPESAC2B_400222~EMELDA APONDI  </t>
  </si>
  <si>
    <t xml:space="preserve">UCE289J30Q~441211#AMMChoir~254728594657~MPESAC2B_400222~GLORIAH MICHIRA  </t>
  </si>
  <si>
    <t xml:space="preserve">UCEMI943X2~441211#AMMChOir~254702315730~MPESAC2B_400222~CECILIA KIGOTHO  </t>
  </si>
  <si>
    <t xml:space="preserve">UCEAA9EZ4Y~441211#AMMCHR~254710191200~MPESAC2B_400222~BEAVON OSUMO  </t>
  </si>
  <si>
    <t xml:space="preserve">UCEP096OWB~441211#AMMlaunch~254722886353~MPESAC2B_400222~ATAI PHARES  </t>
  </si>
  <si>
    <t xml:space="preserve">UCEKR9GLSQ~441211#Ammchoir~254715319635~MPESAC2B_400222~ESTHER NJOROGE  </t>
  </si>
  <si>
    <t xml:space="preserve">UCE1397C4D~441211#AMMCHOIR~254708909885~MPESAC2B_400222~BENSON OTIENO  </t>
  </si>
  <si>
    <t xml:space="preserve">UCEMS99TV1~441211#ammchoir~254723070829~MPESAC2B_400222~REUBEN OGUTU  </t>
  </si>
  <si>
    <t xml:space="preserve">UCEAH98G48~441211# ammchoir~254707965257~MPESAC2B_400222~JENIFFER JAMES  </t>
  </si>
  <si>
    <t xml:space="preserve">UCEAX9E48M~441211# ammchoir~254713322053~MPESAC2B_400222~ERICK OGUCHA  </t>
  </si>
  <si>
    <t xml:space="preserve">UCEOP96Y1D~441211#AMMCHOIR~254726561839~MPESAC2B_400222~CLEOPAS OMETE  </t>
  </si>
  <si>
    <t xml:space="preserve">UCEJM9AUTB~441211#amm~254700312820~MPESAC2B_400222~JOEL NGETA  </t>
  </si>
  <si>
    <t xml:space="preserve">UCE289J389~441211#Ammchoir~254721898381~MPESAC2B_400222~GILBERT IMO  </t>
  </si>
  <si>
    <t xml:space="preserve">UCE3Q9UONC~441211#AMMCHOIR~254714210919~MPESAC2B_400222~OCHIENG LEONARD  </t>
  </si>
  <si>
    <t xml:space="preserve">UCE8N9AZKJ~441211#AMM~254704531346~MPESAC2B_400222~NYABUTO LYDIAH  </t>
  </si>
  <si>
    <t xml:space="preserve">UCE7G99BFN~441211#Ammchoir~254725050323~MPESAC2B_400222~DOLYPHINE MORURI  </t>
  </si>
  <si>
    <t xml:space="preserve">UCEC99FSET~441211#AMMCHOIR~254798540630~MPESAC2B_400222~Eyarn Samuel  </t>
  </si>
  <si>
    <t xml:space="preserve">UCEPG92X8Y~441211#Ammchoir~254742420983~MPESAC2B_400222~samuel ooko  </t>
  </si>
  <si>
    <t xml:space="preserve">UCEOP96V7T~441211#AMMCHOIR~254726561839~MPESAC2B_400222~CLEOPAS OMETE  </t>
  </si>
  <si>
    <t xml:space="preserve">UCE2B9HOFH~441211#Ammchoir~254700537804~MPESAC2B_400222~OMBATI OMBATI  </t>
  </si>
  <si>
    <t xml:space="preserve">UCEQE96YLI~441211#amochoir~254715209523~MPESAC2B_400222~NYABUTO OONGE  </t>
  </si>
  <si>
    <t xml:space="preserve">UCEE59C6OY~441211#Ammchoir~254704610392~MPESAC2B_400222~MUGINI CHACHA  </t>
  </si>
  <si>
    <t xml:space="preserve">UCENP9D7TG~441211#AMMCHOIR~254704147219~MPESAC2B_400222~OROTO CLINTON  </t>
  </si>
  <si>
    <t xml:space="preserve">UCE0Y98XDZ~441211#AMMCHOIR~254726281936~MPESAC2B_400222~ROBIONSON MOCHONI  </t>
  </si>
  <si>
    <t xml:space="preserve">UCE289J7XU~441211#Ammchoir~254721898381~MPESAC2B_400222~GILBERT IMO  </t>
  </si>
  <si>
    <t xml:space="preserve">UCEQ79A7MI~441211#AMMCHOIR~254723585391~MPESAC2B_400222~DAVID OTAJA  </t>
  </si>
  <si>
    <t xml:space="preserve">UCERP9D4V7~441211#AMM~254720011562~MPESAC2B_400222~Adrienne Ogonyo  </t>
  </si>
  <si>
    <t xml:space="preserve">UCEQZ98L5P~441211#AmmChoir~254711707728~MPESAC2B_400222~VALERIA OSORO  </t>
  </si>
  <si>
    <t xml:space="preserve">UCERH9A7SZ~441211#Ammchoir~254795359277~MPESAC2B_400222~Elizabeth Shikuku  </t>
  </si>
  <si>
    <t xml:space="preserve">UCEJA9D39A~441211#AMM~254715598022~MPESAC2B_400222~JUSTUS ARANI  </t>
  </si>
  <si>
    <t xml:space="preserve">UCE1L9HMZZ~441211#ammchoir~254721325796~MPESAC2B_400222~ABEL OJWANG  </t>
  </si>
  <si>
    <t xml:space="preserve">UCE5E9DKJU~441211#AMMChoir~254715751266~MPESAC2B_400222~NYAGWOKA DUKE  </t>
  </si>
  <si>
    <t xml:space="preserve">UCE5J9GSCJ~441211#AMM CHAOIR~254717522172~MPESAC2B_400222~WILLYS AYAKO  </t>
  </si>
  <si>
    <t xml:space="preserve">UCEMG9C5HS~441211# AMM lounch~254706586664~MPESAC2B_400222~everline nyaoga  </t>
  </si>
  <si>
    <t xml:space="preserve">UCED1973FE~441211# Amm~254791203111~MPESAC2B_400222~PHILIP ONGAGA  </t>
  </si>
  <si>
    <t xml:space="preserve">UCE2T9AN6V~441211#Ammchoir~254707192114~MPESAC2B_400222~Irene Mirioba  </t>
  </si>
  <si>
    <t xml:space="preserve">UCEHM97ROC~441211#AMMCHOIR~254792706075~MPESAC2B_400222~TIMOTHY KIPLIMO  </t>
  </si>
  <si>
    <t xml:space="preserve">UCE4G9O7TH~441211#AMMCHOIR~254717597226~MPESAC2B_400222~DIVINAH NYAKEYO  </t>
  </si>
  <si>
    <t xml:space="preserve">UCEFY92YGV~441211#AMMCHOIR~254703759530~MPESAC2B_400222~BRENDA AUMA  </t>
  </si>
  <si>
    <t xml:space="preserve">UCE9Y977UB~441211#AMMchoir~254711122712~MPESAC2B_400222~JOSEPH WANJOHI WAINAINA  </t>
  </si>
  <si>
    <t xml:space="preserve">UCE7R9E4NJ~441211#AMMCHOIR~254799957092~MPESAC2B_400222~Purity John  </t>
  </si>
  <si>
    <t xml:space="preserve">UCE1O9JSS8~441211# Amm Launch~254725765987~MPESAC2B_400222~HELLEN NAIMADU  </t>
  </si>
  <si>
    <t xml:space="preserve">UCEPH97BC4~441211#AMM~254711237203~MPESAC2B_400222~ASNATH MATARA  </t>
  </si>
  <si>
    <t xml:space="preserve">UCED79L11N~441211#DevGR31~254743507101~MPESAC2B_400222~BERYL OTIENO  </t>
  </si>
  <si>
    <t>UCEAF97XAY</t>
  </si>
  <si>
    <t>UCE1M96JP4</t>
  </si>
  <si>
    <t>UCEQJ9BA6Q</t>
  </si>
  <si>
    <t>UCEE09D0F5</t>
  </si>
  <si>
    <t>UCEMS98T8B</t>
  </si>
  <si>
    <t>UCEKM978PR</t>
  </si>
  <si>
    <t>UCEKM97G9C</t>
  </si>
  <si>
    <t>UCEAX9DHGW</t>
  </si>
  <si>
    <t>UCEE09DCO0</t>
  </si>
  <si>
    <t>UCEAF98EXQ</t>
  </si>
  <si>
    <t>UCEIQ993WG</t>
  </si>
  <si>
    <t>UCEN4962CM</t>
  </si>
  <si>
    <t>UCE7997P5L</t>
  </si>
  <si>
    <t>UCEHY9G6U9</t>
  </si>
  <si>
    <t>UCE6C8ZOH2</t>
  </si>
  <si>
    <t>UCEA29EZJJ</t>
  </si>
  <si>
    <t>UCEEJ97KEV</t>
  </si>
  <si>
    <t>UCEBB9BLS0</t>
  </si>
  <si>
    <t>UCEA39BV51</t>
  </si>
  <si>
    <t>UCEP0967CH</t>
  </si>
  <si>
    <t>UCE3U9I02K</t>
  </si>
  <si>
    <t>UCEPD9824E</t>
  </si>
  <si>
    <t>UCED398YTC</t>
  </si>
  <si>
    <t>UCE8K96PUX</t>
  </si>
  <si>
    <t>UCE289IY88</t>
  </si>
  <si>
    <t>UCEPJ97ANK</t>
  </si>
  <si>
    <t>UCENB91JAG</t>
  </si>
  <si>
    <t>UCEJZ96S94</t>
  </si>
  <si>
    <t>UCE439GW35</t>
  </si>
  <si>
    <t>UCEQE96THS</t>
  </si>
  <si>
    <t>UCE5Z9HUNV</t>
  </si>
  <si>
    <t>UCE5P9ISEW</t>
  </si>
  <si>
    <t>UCE078ZUZK</t>
  </si>
  <si>
    <t>UCEAP9CP76</t>
  </si>
  <si>
    <t>UCEOB99NJM</t>
  </si>
  <si>
    <t>UCEQ19FSMZ</t>
  </si>
  <si>
    <t>UCE4L9A19P</t>
  </si>
  <si>
    <t>UCEMY95M7O</t>
  </si>
  <si>
    <t>UCE5J9GE7K</t>
  </si>
  <si>
    <t>UCE9Y96SA4</t>
  </si>
  <si>
    <t>UCE429HF0D</t>
  </si>
  <si>
    <t>UCEPP95O1M</t>
  </si>
  <si>
    <t>UCE7D977CW</t>
  </si>
  <si>
    <t>UCE97977D9</t>
  </si>
  <si>
    <t>UCEI89D66R</t>
  </si>
  <si>
    <t>UCE1Q9LSHD</t>
  </si>
  <si>
    <t>UCEO898WWK</t>
  </si>
  <si>
    <t>UCEFC9IP8W</t>
  </si>
  <si>
    <t>UCEDC9AWJ9</t>
  </si>
  <si>
    <t>UCEFB9NVZJ</t>
  </si>
  <si>
    <t>UCE289IQR6</t>
  </si>
  <si>
    <t>UCE7691I0H</t>
  </si>
  <si>
    <t>UCEOB99S2X</t>
  </si>
  <si>
    <t>UCEGF9CZY5</t>
  </si>
  <si>
    <t>UCE429HF0Y</t>
  </si>
  <si>
    <t>UCE4G9NQ92</t>
  </si>
  <si>
    <t>UCEG49P1VB</t>
  </si>
  <si>
    <t>UCEJU94YV1</t>
  </si>
  <si>
    <t>UCEP096E5E</t>
  </si>
  <si>
    <t>UCE7D978WP</t>
  </si>
  <si>
    <t>UCE9T99IIA</t>
  </si>
  <si>
    <t>UCEAO92Y9J</t>
  </si>
  <si>
    <t>UCEIA9BXIF</t>
  </si>
  <si>
    <t>UCEHH8XQ0L</t>
  </si>
  <si>
    <t>UCE4C9KC9G</t>
  </si>
  <si>
    <t>UCEEI97Q71</t>
  </si>
  <si>
    <t>UCEEV9AW7I</t>
  </si>
  <si>
    <t>UCELR915HZ</t>
  </si>
  <si>
    <t>UCEO09I298</t>
  </si>
  <si>
    <t>UCEHM97MDS</t>
  </si>
  <si>
    <t>UCEGG98LSY</t>
  </si>
  <si>
    <t>UCEEU9H16O</t>
  </si>
  <si>
    <t>UCEIY9EJ9O</t>
  </si>
  <si>
    <t>UCEAR96Y60</t>
  </si>
  <si>
    <t>UCEAT9CLRV</t>
  </si>
  <si>
    <t>UCERQ8X7DZ</t>
  </si>
  <si>
    <t>UCECB9AAO9</t>
  </si>
  <si>
    <t>UCEMH9B4A7</t>
  </si>
  <si>
    <t>UCEMJ9HAKH</t>
  </si>
  <si>
    <t>UCE7D974HX</t>
  </si>
  <si>
    <t>UCEFU92S3G</t>
  </si>
  <si>
    <t>UCE539KJOU</t>
  </si>
  <si>
    <t>UCEG999FOW</t>
  </si>
  <si>
    <t>UCEQA967TH</t>
  </si>
  <si>
    <t>UCE5P9IO02</t>
  </si>
  <si>
    <t>UCEIQ99E7I</t>
  </si>
  <si>
    <t>UCEEJ980NA</t>
  </si>
  <si>
    <t>UCEFY92KGX</t>
  </si>
  <si>
    <t>UCE439GOZ1</t>
  </si>
  <si>
    <t>UCEQ19G09C</t>
  </si>
  <si>
    <t>UCEE59BOEL</t>
  </si>
  <si>
    <t>UCEQ19FYRJ</t>
  </si>
  <si>
    <t>UCE7R9DNMI</t>
  </si>
  <si>
    <t>UCE6C90084</t>
  </si>
  <si>
    <t>UCE3O9RK3V</t>
  </si>
  <si>
    <t>UCE0X96R10</t>
  </si>
  <si>
    <t>UCEKW9CTKU</t>
  </si>
  <si>
    <t>UCE439H3VT</t>
  </si>
  <si>
    <t>UCEJA9D760</t>
  </si>
  <si>
    <t>UCERC9AIB8</t>
  </si>
  <si>
    <t>UCE369MZDZ</t>
  </si>
  <si>
    <t>UCEP096RHR</t>
  </si>
  <si>
    <t>UCEFB9NXVV</t>
  </si>
  <si>
    <t>UCE5W9EYI7</t>
  </si>
  <si>
    <t>UCEOP96W7H</t>
  </si>
  <si>
    <t>UCENB91MDP</t>
  </si>
  <si>
    <t>UCEIV99OO0</t>
  </si>
  <si>
    <t>UCE6I9DIC0</t>
  </si>
  <si>
    <t>UCE6T9BGQ5</t>
  </si>
  <si>
    <t>UCELM935SM</t>
  </si>
  <si>
    <t>UCEJR99ZT4</t>
  </si>
  <si>
    <t>UCEKT93OP6</t>
  </si>
  <si>
    <t>UCE289J30Q</t>
  </si>
  <si>
    <t>UCEMI943X2</t>
  </si>
  <si>
    <t>UCEAA9EZ4Y</t>
  </si>
  <si>
    <t>UCE7T9AC71</t>
  </si>
  <si>
    <t>UCEP096OWB</t>
  </si>
  <si>
    <t>UCEKR9GLSQ</t>
  </si>
  <si>
    <t>UCE1397C4D</t>
  </si>
  <si>
    <t>UCEMS99TV1</t>
  </si>
  <si>
    <t>UCEAH98G48</t>
  </si>
  <si>
    <t>UCEAX9E48M</t>
  </si>
  <si>
    <t>UCEOP96Y1D</t>
  </si>
  <si>
    <t>UCEJM9AUTB</t>
  </si>
  <si>
    <t>UCE289J389</t>
  </si>
  <si>
    <t>UCE3Q9UONC</t>
  </si>
  <si>
    <t>UCE8N9AZKJ</t>
  </si>
  <si>
    <t>UCE7G99BFN</t>
  </si>
  <si>
    <t>UCE5C9DRL6</t>
  </si>
  <si>
    <t>UCEC99FSET</t>
  </si>
  <si>
    <t>UCEPG92X8Y</t>
  </si>
  <si>
    <t>UCEOP96V7T</t>
  </si>
  <si>
    <t>UCE2B9HOFH</t>
  </si>
  <si>
    <t>UCEQE96YLI</t>
  </si>
  <si>
    <t>UCEE59C6OY</t>
  </si>
  <si>
    <t>UCENP9D7TG</t>
  </si>
  <si>
    <t>UCE0Y98XDZ</t>
  </si>
  <si>
    <t>UCE289J7XU</t>
  </si>
  <si>
    <t>UCEQ79A7MI</t>
  </si>
  <si>
    <t>UCERP9D4V7</t>
  </si>
  <si>
    <t>UCEQZ98L5P</t>
  </si>
  <si>
    <t>UCERH9A7SZ</t>
  </si>
  <si>
    <t>UCEJA9D39A</t>
  </si>
  <si>
    <t>UCE1L9HMZZ</t>
  </si>
  <si>
    <t>UCE5E9DKJU</t>
  </si>
  <si>
    <t>UCE5J9GSCJ</t>
  </si>
  <si>
    <t>UCEMG9C5HS</t>
  </si>
  <si>
    <t>UCED1973FE</t>
  </si>
  <si>
    <t>UCE2T9AN6V</t>
  </si>
  <si>
    <t>UCEHM97ROC</t>
  </si>
  <si>
    <t>UCE4G9O7TH</t>
  </si>
  <si>
    <t>UCEFY92YGV</t>
  </si>
  <si>
    <t>UCE9Y977UB</t>
  </si>
  <si>
    <t>UCE7R9E4NJ</t>
  </si>
  <si>
    <t>UCE1O9JSS8</t>
  </si>
  <si>
    <t>UCEPH97BC4</t>
  </si>
  <si>
    <t>UCED79L11N</t>
  </si>
  <si>
    <t>PA Repair and Purchase of Microphone</t>
  </si>
  <si>
    <t>PA Appreciation</t>
  </si>
  <si>
    <t>REUBEN OGUTU</t>
  </si>
  <si>
    <t>WESLEY OTARA  GP 17</t>
  </si>
  <si>
    <t>PATRA NOMMY KERUBO</t>
  </si>
  <si>
    <t>6x1 Mukima 200ft (4800) plus transport (250) - Okoa Timbers Yard</t>
  </si>
  <si>
    <t>Catering Services for the AMM Sabbath</t>
  </si>
  <si>
    <t>Downpayment for T-shirts - Beniah till: 4084732</t>
  </si>
  <si>
    <t>Jenniffer James</t>
  </si>
  <si>
    <t xml:space="preserve">UCE5C9E7NX~441211#taith&amp;offer~254712001599~MPESAC2B_400222~JAMES MIRERI  </t>
  </si>
  <si>
    <t xml:space="preserve">UCEF69CLXI~441211#AMMCHOIR~254722693245~MPESAC2B_400222~JOSEPH OSORO  </t>
  </si>
  <si>
    <t xml:space="preserve">UCE0C9F1KP~441211#DEVGRP34~254742403697~MPESAC2B_400222~GRACE ONGUSO  </t>
  </si>
  <si>
    <t xml:space="preserve">UCEJ695NND~441211#DEVGR1~254724684622~MPESAC2B_400222~RUTH NYANGAU  </t>
  </si>
  <si>
    <t xml:space="preserve">UCF5S9BJH4~441211#ammchoir~254703228506~MPESAC2B_400222~Nancy obare  </t>
  </si>
  <si>
    <t xml:space="preserve">UCF5S9BBVL~441211#ammchoir~254703228506~MPESAC2B_400222~Nancy obare  </t>
  </si>
  <si>
    <t xml:space="preserve">UCFFS9ETW1~441211#offering~254719406071~MPESAC2B_400222~wilfred onditi  </t>
  </si>
  <si>
    <t xml:space="preserve">UCFO09LAMF~441211#GYD~254799232926~MPESAC2B_400222~BENSON OKELLO  </t>
  </si>
  <si>
    <t xml:space="preserve">UCFMY98MTJ~441211#AYGYD~254715181864~MPESAC2B_400222~AMOS CHACHA  </t>
  </si>
  <si>
    <t xml:space="preserve">UCFMY98RQA~441211#AYRTT~254715181864~MPESAC2B_400222~AMOS CHACHA  </t>
  </si>
  <si>
    <t xml:space="preserve">UCFDC9F2UN~441211#AMMlaunch~254796398604~MPESAC2B_400222~DONA ODERO  </t>
  </si>
  <si>
    <t xml:space="preserve">UCF6Y9CC3E~441211#Tithe~254794079496~MPESAC2B_400222~sydney ndlovu  </t>
  </si>
  <si>
    <t xml:space="preserve">UCF6Y9CFGD~441211#Offering~254794079496~MPESAC2B_400222~sydney ndlovu  </t>
  </si>
  <si>
    <t xml:space="preserve">UCFNU9GTZ2~441211#Devgrp10~254700922801~MPESAC2B_400222~LINET OTIENO  </t>
  </si>
  <si>
    <t xml:space="preserve">UCGGT9QVMH~441211#GYD~254708526807~MPESAC2B_400222~BATHSHEBA MWEMA  </t>
  </si>
  <si>
    <t xml:space="preserve">UCGC79ABV9~441211#AYGYD~254702060158~MPESAC2B_400222~LYDIA MOTARI  </t>
  </si>
  <si>
    <t xml:space="preserve">UCGRH9GCVU~441211#AyGyd~254795359277~MPESAC2B_400222~Elizabeth Shikuku  </t>
  </si>
  <si>
    <t xml:space="preserve">UCGAE9GKNA~441211# AyGyd~254768503404~MPESAC2B_400222~Juliet Nyandiko  </t>
  </si>
  <si>
    <t xml:space="preserve">UCGIQ9FXBN~441211#GYD~254712203840~MPESAC2B_400222~ROSEMARY KIAGO  </t>
  </si>
  <si>
    <t xml:space="preserve">UCGHC9EKF9~441211#AYGYD~254759256949~MPESAC2B_400222~RUTH KIAGO  </t>
  </si>
  <si>
    <t xml:space="preserve">UCGAH9FISJ~441211#GYDambs~254707965257~MPESAC2B_400222~JENIFFER JAMES  </t>
  </si>
  <si>
    <t xml:space="preserve">UCGFY9A44B~441211#TITHE~254115479310~MPESAC2B_400222~Abigael Mochoni  </t>
  </si>
  <si>
    <t xml:space="preserve">UCGFY9A6ZJ~441211#AYGYD~254115479310~MPESAC2B_400222~Abigael Mochoni  </t>
  </si>
  <si>
    <t xml:space="preserve">UCGHZ9CLMU~441211#AYGYD~254713698981~MPESAC2B_400222~Brian Nyangwono  </t>
  </si>
  <si>
    <t xml:space="preserve">UCGOV9LXCU~441211#AYGYD~254700237350~MPESAC2B_400222~ELVIS NDUBI  </t>
  </si>
  <si>
    <t xml:space="preserve">UCGFC9QKZG~441211#AYGYD~254706472982~MPESAC2B_400222~Sarah Irungu  </t>
  </si>
  <si>
    <t xml:space="preserve">UCGEH9I2J4~441211#Tithe~254799604985~MPESAC2B_400222~DAVIS MIRONGA  </t>
  </si>
  <si>
    <t xml:space="preserve">UCGR09KJW1~441211#AYGYD~254746498674~MPESAC2B_400222~Faith Nyakundi  </t>
  </si>
  <si>
    <t xml:space="preserve">UCG8K9FSV3~441211#AYGYD~254740857585~MPESAC2B_400222~BEAVON RORI  </t>
  </si>
  <si>
    <t xml:space="preserve">UCGMY9ELL2~441211#GYD~254715181864~MPESAC2B_400222~AMOS CHACHA  </t>
  </si>
  <si>
    <t xml:space="preserve">UCGN49FK9W~441211#AYGYD~254112907003~MPESAC2B_400222~billy illa  </t>
  </si>
  <si>
    <t xml:space="preserve">UCG3QA44G3~441211#AYGYD~254714210919~MPESAC2B_400222~OCHIENG LEONARD  </t>
  </si>
  <si>
    <t xml:space="preserve">UCG7G9IDLO~441211#AMMchoir~254725050323~MPESAC2B_400222~DOLYPHINE MORURI  </t>
  </si>
  <si>
    <t xml:space="preserve">UCGQ89L7H0~441211#AYGYD~254724262615~MPESAC2B_400222~EZRA MOGIRE  </t>
  </si>
  <si>
    <t xml:space="preserve">UCGK99OYDZ~441211#AYGYD~254757686170~MPESAC2B_400222~wesley nyagaka  </t>
  </si>
  <si>
    <t xml:space="preserve">UCG5R9NV3Z~441211#AYGYD~254740340632~MPESAC2B_400222~ABSALOM OCHIENG  </t>
  </si>
  <si>
    <t xml:space="preserve">UCGKR9QADN~441211#AYGYD~254741880189~MPESAC2B_400222~ANITA MUGANDA  </t>
  </si>
  <si>
    <t xml:space="preserve">UCGR29JBHS~441211#AYGYD~254724282270~MPESAC2B_400222~FREDRICK NYATEMU  </t>
  </si>
  <si>
    <t xml:space="preserve">UCH8W9G9QZ~441211#AYGYD~254718111262~MPESAC2B_400222~Madeleine Mosiori  </t>
  </si>
  <si>
    <t xml:space="preserve">UCHDY9JH8X~441211#AYGYD~254757772695~MPESAC2B_400222~ELIJAH PAPAI  </t>
  </si>
  <si>
    <t xml:space="preserve">UCHK39HVZ9~441211#AYGYD~254723234824~MPESAC2B_400222~EVANCE OJWANG  </t>
  </si>
  <si>
    <t xml:space="preserve">UCHA69J79F~441211#AYGYD~254742745468~MPESAC2B_400222~PHOEBE MAINGI  </t>
  </si>
  <si>
    <t xml:space="preserve">UCH0D9H4MB~441211#GYDAMB~254792249172~MPESAC2B_400222~KELVIN MWATHI  </t>
  </si>
  <si>
    <t xml:space="preserve">UCH0D9H7CO~441211#GYDAMB~254792249172~MPESAC2B_400222~KELVIN MWATHI  </t>
  </si>
  <si>
    <t xml:space="preserve">UCH7W9R6UO~441211#GYD~254797409083~MPESAC2B_400222~DAVID THIAURI  </t>
  </si>
  <si>
    <t xml:space="preserve">UCHL19R26S~441211#Tith~254792119868~MPESAC2B_400222~SILAS MANYASA  </t>
  </si>
  <si>
    <t xml:space="preserve">UCHE69IVLM~441211#AYGYD~254729803605~MPESAC2B_400222~Diana Aboki  </t>
  </si>
  <si>
    <t xml:space="preserve">UCHFB9ZV1X~441211#Tithe~254726410608~MPESAC2B_400222~CALVINCE OUMA OTIENO  </t>
  </si>
  <si>
    <t xml:space="preserve">UCH1O9WKJ8~441211# devgp24~254725765987~MPESAC2B_400222~HELLEN NAIMADU  </t>
  </si>
  <si>
    <t xml:space="preserve">UCH029MMCB~441211#GYDAmB~254721406814~MPESAC2B_400222~VINCENT OTARA  </t>
  </si>
  <si>
    <t xml:space="preserve">UCH1O9WXW1~441211# chaplReg.~254725765987~MPESAC2B_400222~HELLEN NAIMADU  </t>
  </si>
  <si>
    <t xml:space="preserve">UCIAF9MBKA~441211#GYD~254113825932~MPESAC2B_400222~AMOS CHACHA  </t>
  </si>
  <si>
    <t xml:space="preserve">UCIHT9LZU4~441211#tithe~254726721194~MPESAC2B_400222~HAPPINESS MUKORA  </t>
  </si>
  <si>
    <t xml:space="preserve">UCIHT9M0VI~441211#combinedofrng~254726721194~MPESAC2B_400222~HAPPINESS MUKORA  </t>
  </si>
  <si>
    <t xml:space="preserve">UCI7T9OOBG~441211#AdvRes~254723492692~MPESAC2B_400222~SAMUEL ABAYA  </t>
  </si>
  <si>
    <t xml:space="preserve">UCIPM9T72N~441211#AMBGYD~254710967844~MPESAC2B_400222~CLIFFORD SIOCHA  </t>
  </si>
  <si>
    <t xml:space="preserve">UCI0D9NI3P~441211#GYDAMB~254792249172~MPESAC2B_400222~KELVIN MWATHI  </t>
  </si>
  <si>
    <t xml:space="preserve">UCIC59RNOF~441211#AMBGYD~254792658839~MPESAC2B_400222~MERAB WANDOLLAH  </t>
  </si>
  <si>
    <t xml:space="preserve">UCIAR9NXY7~441211#GYDAMB~254718113284~MPESAC2B_400222~Jane Ogola  </t>
  </si>
  <si>
    <t xml:space="preserve">UCIP89JEV2~441211#GYDAMB~254792861131~MPESAC2B_400222~MYRA WANDOLLAH  </t>
  </si>
  <si>
    <t xml:space="preserve">UCIJM9RNOK~441211#GYDAMB~254741295971~MPESAC2B_400222~patience ogwoka  </t>
  </si>
  <si>
    <t xml:space="preserve">UCIEE9RF75~441211#GYDAMB~254768372269~MPESAC2B_400222~Ian Kingsley  </t>
  </si>
  <si>
    <t xml:space="preserve">UCIJV9LZTH~441211#GYDAMB~254740672468~MPESAC2B_400222~SHEILA KERIMU  </t>
  </si>
  <si>
    <t xml:space="preserve">UCIP89JJD3~441211#AMBGYD~254792861131~MPESAC2B_400222~MYRA WANDOLLAH  </t>
  </si>
  <si>
    <t xml:space="preserve">UCI5I9TOQ8~441211#ambgyd~254793005212~MPESAC2B_400222~Truphosa Onyango  </t>
  </si>
  <si>
    <t xml:space="preserve">UCI1OA0VXZ~441211# GYDamb.~254725765987~MPESAC2B_400222~HELLEN NAIMADU  </t>
  </si>
  <si>
    <t xml:space="preserve">UCJC79LDA9~441211# GYDAMB~254721387142~MPESAC2B_400222~CALLEN GESARE  </t>
  </si>
  <si>
    <t xml:space="preserve">UCJ2Q9SDEP~441211#GYDAMB~254798047032~MPESAC2B_400222~Mitchelle Anyango  </t>
  </si>
  <si>
    <t xml:space="preserve">UCJA19WV00~441211#AYSGYD~254713538816~MPESAC2B_400222~ONGAKI OGARO  </t>
  </si>
  <si>
    <t xml:space="preserve">UCJ6X9X8XA~441211#AMBGYD~254712883345~MPESAC2B_400222~ESTHER MUCHOKI  </t>
  </si>
  <si>
    <t xml:space="preserve">UCJ1C9TW91~441211#GYDAMB~254117730844~MPESAC2B_400222~BILL ODIDI  </t>
  </si>
  <si>
    <t xml:space="preserve">UCJ119UUJP~441211#GYDAMB~254701440569~MPESAC2B_400222~JOSEPHAT JUMA  </t>
  </si>
  <si>
    <t xml:space="preserve">UCJ53A6R9F~441211#GYDAMB~254769462679~MPESAC2B_400222~GEOFFREY OTIENO  </t>
  </si>
  <si>
    <t xml:space="preserve">UCJIQ9UKJ7~441211#AYGYD~254712203840~MPESAC2B_400222~ROSEMARY KIAGO  </t>
  </si>
  <si>
    <t xml:space="preserve">UCJP89NE9E~441211#AMBGYD~254792861131~MPESAC2B_400222~MYRA WANDOLLAH  </t>
  </si>
  <si>
    <t xml:space="preserve">UCJC59VTCQ~441211#AMBGYD~254792658839~MPESAC2B_400222~MERAB WANDOLLAH  </t>
  </si>
  <si>
    <t xml:space="preserve">UCJ2Q9VH0F~441211#AYGYD~254798047032~MPESAC2B_400222~Mitchelle Anyango  </t>
  </si>
  <si>
    <t xml:space="preserve">UCJC59VV2O~441211#AMBGYD~254792658839~MPESAC2B_400222~MERAB WANDOLLAH  </t>
  </si>
  <si>
    <t xml:space="preserve">UCJPM9XVMV~441211#AYGYD~254704355687~MPESAC2B_400222~NAOMI NJUGUNA  </t>
  </si>
  <si>
    <t xml:space="preserve">UCJEH9V7W7~441211#Tithe~254799604985~MPESAC2B_400222~DAVIS MIRONGA  </t>
  </si>
  <si>
    <t xml:space="preserve">UCJ2T9VO6U~441211#GYDAMB~254705311534~MPESAC2B_400222~Daniella Mwamba  </t>
  </si>
  <si>
    <t xml:space="preserve">UCJ2HA8KO1~441211#GYDAMBS~254796739131~MPESAC2B_400222~IRENE KIAGO  </t>
  </si>
  <si>
    <t xml:space="preserve">UCJK9A0WH6~441211#AYRTT~254757686170~MPESAC2B_400222~wesley nyagaka  </t>
  </si>
  <si>
    <t xml:space="preserve">UCJ1S9VQCG~441211#GYDAMB~254707225822~MPESAC2B_400222~CHERRYL ATHIAMBO  </t>
  </si>
  <si>
    <t xml:space="preserve">UCJG79O68H~441211#GYDAMB~254743786049~MPESAC2B_400222~ESTAKATE SESE  </t>
  </si>
  <si>
    <t xml:space="preserve">UCJKB9PMGO~441211#GYDAMB~254114583435~MPESAC2B_400222~WESLEY MATOKE  </t>
  </si>
  <si>
    <t xml:space="preserve">UCJHX9SYJ0~441211#GYDAMB~254715834738~MPESAC2B_400222~ALBERT NYANTIKA  </t>
  </si>
  <si>
    <t xml:space="preserve">UCJAQ9TLFP~441211#AMBGYD~254705001963~MPESAC2B_400222~NEWTON AMISI  </t>
  </si>
  <si>
    <t xml:space="preserve">UCKME9V5YC~441211#AYGYD~254728249438~MPESAC2B_400222~DERRICK MLAMBA  </t>
  </si>
  <si>
    <t xml:space="preserve">UCKFM9SP1W~441211#GYDAMB~254701953683~MPESAC2B_400222~BRIAN OMENYI  </t>
  </si>
  <si>
    <t xml:space="preserve">UCKQ89XKLJ~441211#DevGrp6~254724262615~MPESAC2B_400222~EZRA MOGIRE  </t>
  </si>
  <si>
    <t xml:space="preserve">UCKCWA0MFE~441211#Devgrp6~254716804186~MPESAC2B_400222~ALAN OTIENO  </t>
  </si>
  <si>
    <t xml:space="preserve">UCK7QA4NNG~441211#Gydamba~254714560462~MPESAC2B_400222~LYDIA WANJARA  </t>
  </si>
  <si>
    <t xml:space="preserve">UCK109WL7J~441211#AMBGYD~254700549461~MPESAC2B_400222~HELLEN MOKAYA  </t>
  </si>
  <si>
    <t xml:space="preserve">UCK8Z9W2G8~441211#AYGYD~254714709269~MPESAC2B_400222~MELVINE MWAMBA  </t>
  </si>
  <si>
    <t xml:space="preserve">UCK3IA9HIE~441211#DevGR15~254724909148~MPESAC2B_400222~CALEB KEBIRA  </t>
  </si>
  <si>
    <t xml:space="preserve">UCK53A9TYO~441211#AMBGYD~254769462679~MPESAC2B_400222~GEOFFREY OTIENO  </t>
  </si>
  <si>
    <t xml:space="preserve">UCKPJ9WTZ9~441211#OFFERING~254745207622~MPESAC2B_400222~MARK NDEGWA  </t>
  </si>
  <si>
    <t xml:space="preserve">UCKE9A1XAX~441211#GYDAMB~254743817031~MPESAC2B_400222~BRIGHTON KENGERE  </t>
  </si>
  <si>
    <t xml:space="preserve">UCLOP9VOG9~441211#GYDAMB~254726561839~MPESAC2B_400222~CLEOPAS OMETE  </t>
  </si>
  <si>
    <t xml:space="preserve">UCLBVA42SB~441211#GYDAMB~254790293040~MPESAC2B_400222~Damaris Nyambane  </t>
  </si>
  <si>
    <t xml:space="preserve">UCL53ABGSN~441211#AMBGYD~254769462679~MPESAC2B_400222~GEOFFREY OTIENO  </t>
  </si>
  <si>
    <t xml:space="preserve">UCLGC9ZLWF~441211 #GYDAMB~254759808869~MPESAC2B_400222~LENAH AKAMA  </t>
  </si>
  <si>
    <t xml:space="preserve">UCLLY9YO77~441211#GYDAMB~254729796040~MPESAC2B_400222~Edwin Mwangi  </t>
  </si>
  <si>
    <t xml:space="preserve">UCL42A7EM5~441211# GYDAMB~254769144854~MPESAC2B_400222~EPHY OMONDI  </t>
  </si>
  <si>
    <t xml:space="preserve">UCLGUA7S9F~441211#GYDAMBA~254711548871~MPESAC2B_400222~JANE NYAMONGO  </t>
  </si>
  <si>
    <t xml:space="preserve">UCLD7AAQC6~441211#DEVGR31~254743507101~MPESAC2B_400222~BERYL OTIENO  </t>
  </si>
  <si>
    <t xml:space="preserve">UCLE0A3ZV8~441211#DEVGRP11~254720323255~MPESAC2B_400222~ROSELYNE OMANYA  </t>
  </si>
  <si>
    <t xml:space="preserve">UCLKT9T3VK~441211#DEV~254722625097~MPESAC2B_400222~ESTHER GATHOGO  </t>
  </si>
  <si>
    <t xml:space="preserve">UCLDIA2JT3~441211# TITHE~254722756719~MPESAC2B_400222~CATHERINE MOSERO OMWENO  </t>
  </si>
  <si>
    <t xml:space="preserve">UCLAMA0TSZ~441211#Tithe~254717380606~MPESAC2B_400222~RUTH MOMANYI  </t>
  </si>
  <si>
    <t xml:space="preserve">UCLC79TWWO~441211# Offering~254721387142~MPESAC2B_400222~CALLEN GESARE  </t>
  </si>
  <si>
    <t xml:space="preserve">UCLEF9X21B~441211#CMBDOFFRG~254707210055~MPESAC2B_400222~LEVI KABATI  </t>
  </si>
  <si>
    <t xml:space="preserve">UCLAXA4GGI~441211# thanksgiving~254713322053~MPESAC2B_400222~ERICK OGUCHA  </t>
  </si>
  <si>
    <t xml:space="preserve">UCLEQABVCY~441211#Devgp10~254729617073~MPESAC2B_400222~KENNEDY AKECH  </t>
  </si>
  <si>
    <t xml:space="preserve">UCL43A7G5U~441211#COMBINED~254711165935~MPESAC2B_400222~EDWIN KENYANSA  </t>
  </si>
  <si>
    <t xml:space="preserve">UCL979XO1G~441211#Tithe~254704263041~MPESAC2B_400222~NGARIBA CHACH  </t>
  </si>
  <si>
    <t xml:space="preserve">UCLR2A0DUE~441211#LCB~254717752128~MPESAC2B_400222~SHELINE OYOO  </t>
  </si>
  <si>
    <t xml:space="preserve">UCLLCA15EC~441211#offering~254726477635~MPESAC2B_400222~OSIEMO NGIRA  </t>
  </si>
  <si>
    <t xml:space="preserve">UCL4LA0BWU~441211#LCB~254728772225~MPESAC2B_400222~ISAAC MOMANYI  </t>
  </si>
  <si>
    <t xml:space="preserve">UCLB89VDVS~441211#thithe~254114421556~MPESAC2B_400222~jane onchari  </t>
  </si>
  <si>
    <t xml:space="preserve">UCLQE9X4P1~441211#tithelcbcamp~254715209523~MPESAC2B_400222~NYABUTO OONGE  </t>
  </si>
  <si>
    <t xml:space="preserve">UCL68A7Z86~441211#LCB~254725729020~MPESAC2B_400222~JANE GATI  </t>
  </si>
  <si>
    <t xml:space="preserve">UCLKG9TY1F~441211#tithe~254711802570~MPESAC2B_400222~MILDRED SHIKUKU  </t>
  </si>
  <si>
    <t xml:space="preserve">UCLPH9XL3H~441211#lcb~254711237203~MPESAC2B_400222~ASNATH MATARA  </t>
  </si>
  <si>
    <t xml:space="preserve">UCL5MA3LIC~441211#LCB~254704921627~MPESAC2B_400222~REUBEN NYAKUNDI  </t>
  </si>
  <si>
    <t xml:space="preserve">UCL5AABK1L~441211#tithe~254718188346~MPESAC2B_400222~TERESIA MOGIRE  </t>
  </si>
  <si>
    <t xml:space="preserve">UCLMHA1XTZ~441211#tithe~254726842629~MPESAC2B_400222~HILDERGARD MORAA KAMANDA  </t>
  </si>
  <si>
    <t xml:space="preserve">UCLG4AG6RL~441211#THANKSGIVING~254114285075~MPESAC2B_400222~samuel waithaka  </t>
  </si>
  <si>
    <t xml:space="preserve">UCLGUA8GVB~441211#LCB~254701279242~MPESAC2B_400222~WINNIE OWITI  </t>
  </si>
  <si>
    <t xml:space="preserve">UCLIPA7VTU~441211#tithe~254725363907~MPESAC2B_400222~MIRITI TABITHA  </t>
  </si>
  <si>
    <t xml:space="preserve">UCLA8A0U6Z~441211#TITHE~254711395035~MPESAC2B_400222~LAMECK MOI  </t>
  </si>
  <si>
    <t xml:space="preserve">UCLDRA614Q~441211#Tithe~254703255860~MPESAC2B_400222~MERYL ODERA  </t>
  </si>
  <si>
    <t xml:space="preserve">UCLPP9W5VJ~441211#offering~254708505869~MPESAC2B_400222~DICKSON NYAKWEBA  </t>
  </si>
  <si>
    <t xml:space="preserve">UCLCYA3QXE~441211#TITHE~254798822145~MPESAC2B_400222~Ethany Miyoge  </t>
  </si>
  <si>
    <t xml:space="preserve">UCL0S9RH18~441211#Offering~254720605852~MPESAC2B_400222~EDWARD ONYINO  </t>
  </si>
  <si>
    <t xml:space="preserve">UCLFY9SMO1~441211#offering~254769201731~MPESAC2B_400222~Sabbastian kaindi  </t>
  </si>
  <si>
    <t xml:space="preserve">UCLQV9WHZ1~441211#LCB~254729501712~MPESAC2B_400222~VIOLET JUMA  </t>
  </si>
  <si>
    <t xml:space="preserve">UCLE5A1Y32~441211# offering~254704610392~MPESAC2B_400222~MUGINI CHACHA  </t>
  </si>
  <si>
    <t xml:space="preserve">UCLMY9VS97~441211#tithe~254713999424~MPESAC2B_400222~ONUNDU ODHIAMBO  </t>
  </si>
  <si>
    <t xml:space="preserve">UCLBIA1UAY~441211#offering~254742953933~MPESAC2B_400222~Joseph Kimo  </t>
  </si>
  <si>
    <t xml:space="preserve">UCL2TA0LY5~441211# tithe~254707192114~MPESAC2B_400222~Irene Mirioba  </t>
  </si>
  <si>
    <t xml:space="preserve">UCLKHA05MG~441211#LCB&amp;COMBOFF~254716098478~MPESAC2B_400222~DAMARIS NYAMBANE  </t>
  </si>
  <si>
    <t xml:space="preserve">UCLND9TJK9~441211#TITHE~254703968228~MPESAC2B_400222~Allan Onwong'a  </t>
  </si>
  <si>
    <t xml:space="preserve">UCL9Y9X3XB~441211#tithe~254711122712~MPESAC2B_400222~JOSEPH WANJOHI WAINAINA  </t>
  </si>
  <si>
    <t xml:space="preserve">UCLGG9YUPJ~441211#tithe~254719587770~MPESAC2B_400222~VALENTINE NYABUTI  </t>
  </si>
  <si>
    <t xml:space="preserve">UCL18A94BU~441211#TITHE~254707696988~MPESAC2B_400222~sammy nyagaka  </t>
  </si>
  <si>
    <t xml:space="preserve">UCLDCA1HCK~441211#tithe~254727860484~MPESAC2B_400222~LENCER GANDA  </t>
  </si>
  <si>
    <t xml:space="preserve">UCLIOA6219~441211#offering~254717240098~MPESAC2B_400222~FAITH ASANGO  </t>
  </si>
  <si>
    <t xml:space="preserve">UCL7D9XIR0~441211#tithe~254796648960~MPESAC2B_400222~ANTHONY OBWENGI  </t>
  </si>
  <si>
    <t xml:space="preserve">UCLBSA0EJ1~441211#sadaka~254794427860~MPESAC2B_400222~DONA ISABOKE  </t>
  </si>
  <si>
    <t xml:space="preserve">UCL56A45ST~441211#TITHE~254768670631~MPESAC2B_400222~fidel oluoch  </t>
  </si>
  <si>
    <t xml:space="preserve">UCLG89T4MV~441211#Narration~254717299732~MPESAC2B_400222~VIVIAN NYABUTI  </t>
  </si>
  <si>
    <t xml:space="preserve">UCL4GAF36M~441211#comp offe~254717597226~MPESAC2B_400222~DIVINAH NYAKEYO  </t>
  </si>
  <si>
    <t xml:space="preserve">UCLDG9S38Q~441211#offering~254795332352~MPESAC2B_400222~MARWA KERARIO  </t>
  </si>
  <si>
    <t xml:space="preserve">UCLKT9TG6T~441211#Tithe~254702753181~MPESAC2B_400222~OMBUNA RATEMO  </t>
  </si>
  <si>
    <t xml:space="preserve">UCL6G9WJ7K~441211#Tithe~254726717182~MPESAC2B_400222~FELIX ONGUBO  </t>
  </si>
  <si>
    <t xml:space="preserve">UCL1XA4K89~441211#offering~254759494872~MPESAC2B_400222~MILCAH MOKAMBA  </t>
  </si>
  <si>
    <t xml:space="preserve">UCLG4AG424~441211#offering~254115209510~MPESAC2B_400222~Clare Auma  </t>
  </si>
  <si>
    <t xml:space="preserve">UCL30A4G61~441211#tithe~254741787370~MPESAC2B_400222~SARAH ACHIENG  </t>
  </si>
  <si>
    <t xml:space="preserve">UCL829YP8A~441211#offering~254708572136~MPESAC2B_400222~VINIC ONDIEKI  </t>
  </si>
  <si>
    <t xml:space="preserve">UCLQFA1ZXT~441211#TITHE~254742487214~MPESAC2B_400222~rebecca barasa  </t>
  </si>
  <si>
    <t xml:space="preserve">UCLFY9SMPW~441211#OFFERING~254799926153~MPESAC2B_400222~rael omom  </t>
  </si>
  <si>
    <t xml:space="preserve">UCL6Y9XU9H~441211# tithe~254702638111~MPESAC2B_400222~JESCA OCHIENG  </t>
  </si>
  <si>
    <t xml:space="preserve">UCL0VA97P2~441211#TITHE~254117141380~MPESAC2B_400222~Evalline Maemba  </t>
  </si>
  <si>
    <t xml:space="preserve">UCLOAA4S42~441211#TITHE~254743445894~MPESAC2B_400222~ANDREW NYAUNDI  </t>
  </si>
  <si>
    <t xml:space="preserve">UCL9Y9WY6W~441211#LCB~254711122712~MPESAC2B_400222~JOSEPH WANJOHI WAINAINA  </t>
  </si>
  <si>
    <t xml:space="preserve">UCLQ1A6ZO3~441211#TITHE~254702931453~MPESAC2B_400222~BRENDA OTIENO  </t>
  </si>
  <si>
    <t xml:space="preserve">UCL2TA0N6E~441211# LCB~254707192114~MPESAC2B_400222~Irene Mirioba  </t>
  </si>
  <si>
    <t xml:space="preserve">UCL0CA36JH~441211#C. Offering~254742403697~MPESAC2B_400222~GRACE ONGUSO  </t>
  </si>
  <si>
    <t xml:space="preserve">UCL139XHF7~441211#NARRATION~254793854594~MPESAC2B_400222~faith nkirote  </t>
  </si>
  <si>
    <t xml:space="preserve">UCL5RA4KTE~441211#TITHE~254729648957~MPESAC2B_400222~Neville Okoth  </t>
  </si>
  <si>
    <t xml:space="preserve">UCLATA2TTS~441211#tithe~254741897316~MPESAC2B_400222~Perez Ologi  </t>
  </si>
  <si>
    <t xml:space="preserve">UCLL29TCFR~441211#TITHE~254757248006~MPESAC2B_400222~George Odoyo  </t>
  </si>
  <si>
    <t xml:space="preserve">UCLFZ9ZQ64~441211#TITHE~254792672457~MPESAC2B_400222~Elarm Venvant  </t>
  </si>
  <si>
    <t xml:space="preserve">UCLIAA2ESZ~441211#offering~254796731366~MPESAC2B_400222~Okinyi Odhiambo  </t>
  </si>
  <si>
    <t xml:space="preserve">UCLBBA2K9C~441211#Combined~254768587018~MPESAC2B_400222~FANUEL ONDUTO  </t>
  </si>
  <si>
    <t xml:space="preserve">UCL4XA794I~441211#~254112145739~MPESAC2B_400222~Brenda Ochieng  </t>
  </si>
  <si>
    <t xml:space="preserve">UCL9Y9X10F~441211#local evangel~254711122712~MPESAC2B_400222~JOSEPH WANJOHI WAIN AINA </t>
  </si>
  <si>
    <t xml:space="preserve">UCL1OAA0SR~441211# combine off~254725765987~MPESAC2B_400222~HELLEN NAIMADU  </t>
  </si>
  <si>
    <t xml:space="preserve">UCL8K9XD0Q~441211#co~254740857585~MPESAC2B_400222~BEAVON RORI  </t>
  </si>
  <si>
    <t>15-03-2026</t>
  </si>
  <si>
    <t>16-03-2026</t>
  </si>
  <si>
    <t>17-03-2026</t>
  </si>
  <si>
    <t>18-03-2026</t>
  </si>
  <si>
    <t>19-03-2026</t>
  </si>
  <si>
    <t>20-03-2026</t>
  </si>
  <si>
    <t>21-03-2026</t>
  </si>
  <si>
    <t>UCE5C9E7NX</t>
  </si>
  <si>
    <t>UCEF69CLXI</t>
  </si>
  <si>
    <t>UCE0C9F1KP</t>
  </si>
  <si>
    <t>UCEJ695NND</t>
  </si>
  <si>
    <t>UCF5S9BJH4</t>
  </si>
  <si>
    <t>UCF5S9BBVL</t>
  </si>
  <si>
    <t>UCFFS9ETW1</t>
  </si>
  <si>
    <t>UCFO09LAMF</t>
  </si>
  <si>
    <t>UCFMY98MTJ</t>
  </si>
  <si>
    <t>UCFMY98RQA</t>
  </si>
  <si>
    <t>UCFDC9F2UN</t>
  </si>
  <si>
    <t>UCF6Y9CC3E</t>
  </si>
  <si>
    <t>UCF6Y9CFGD</t>
  </si>
  <si>
    <t>UCFNU9GTZ2</t>
  </si>
  <si>
    <t>UCGGT9QVMH</t>
  </si>
  <si>
    <t>UCGC79ABV9</t>
  </si>
  <si>
    <t>UCGRH9GCVU</t>
  </si>
  <si>
    <t>UCGAE9GKNA</t>
  </si>
  <si>
    <t>UCGIQ9FXBN</t>
  </si>
  <si>
    <t>UCGHC9EKF9</t>
  </si>
  <si>
    <t>UCGAH9FISJ</t>
  </si>
  <si>
    <t>UCGFY9A44B</t>
  </si>
  <si>
    <t>UCGFY9A6ZJ</t>
  </si>
  <si>
    <t>UCGHZ9CLMU</t>
  </si>
  <si>
    <t>UCGOV9LXCU</t>
  </si>
  <si>
    <t>UCGFC9QKZG</t>
  </si>
  <si>
    <t>UCGEH9I2J4</t>
  </si>
  <si>
    <t>UCGR09KJW1</t>
  </si>
  <si>
    <t>UCG8K9FSV3</t>
  </si>
  <si>
    <t>UCGMY9ELL2</t>
  </si>
  <si>
    <t>UCGN49FK9W</t>
  </si>
  <si>
    <t>UCG3QA44G3</t>
  </si>
  <si>
    <t>UCG7G9IDLO</t>
  </si>
  <si>
    <t>UCGQ89L7H0</t>
  </si>
  <si>
    <t>UCGK99OYDZ</t>
  </si>
  <si>
    <t>UCG5R9NV3Z</t>
  </si>
  <si>
    <t>UCGKR9QADN</t>
  </si>
  <si>
    <t>UCGR29JBHS</t>
  </si>
  <si>
    <t>UCH8W9G9QZ</t>
  </si>
  <si>
    <t>UCHDY9JH8X</t>
  </si>
  <si>
    <t>UCHK39HVZ9</t>
  </si>
  <si>
    <t>UCHA69J79F</t>
  </si>
  <si>
    <t>UCH0D9H4MB</t>
  </si>
  <si>
    <t>UCH0D9H7CO</t>
  </si>
  <si>
    <t>UCH7W9R6UO</t>
  </si>
  <si>
    <t>UCHL19R26S</t>
  </si>
  <si>
    <t>UCHE69IVLM</t>
  </si>
  <si>
    <t>UCHFB9ZV1X</t>
  </si>
  <si>
    <t>UCH1O9WKJ8</t>
  </si>
  <si>
    <t>UCH029MMCB</t>
  </si>
  <si>
    <t>UCH1O9WXW1</t>
  </si>
  <si>
    <t>UCIAF9MBKA</t>
  </si>
  <si>
    <t>UCIHT9LZU4</t>
  </si>
  <si>
    <t>UCIHT9M0VI</t>
  </si>
  <si>
    <t>UCI7T9OOBG</t>
  </si>
  <si>
    <t>UCIPM9T72N</t>
  </si>
  <si>
    <t>UCI0D9NI3P</t>
  </si>
  <si>
    <t>UCIC59RNOF</t>
  </si>
  <si>
    <t>UCIAR9NXY7</t>
  </si>
  <si>
    <t>UCIP89JEV2</t>
  </si>
  <si>
    <t>UCIJM9RNOK</t>
  </si>
  <si>
    <t>UCIEE9RF75</t>
  </si>
  <si>
    <t>UCIJV9LZTH</t>
  </si>
  <si>
    <t>UCIP89JJD3</t>
  </si>
  <si>
    <t>UCI5I9TOQ8</t>
  </si>
  <si>
    <t>UCI1OA0VXZ</t>
  </si>
  <si>
    <t>UCJC79LDA9</t>
  </si>
  <si>
    <t>UCJ2Q9SDEP</t>
  </si>
  <si>
    <t>UCJA19WV00</t>
  </si>
  <si>
    <t>UCJ6X9X8XA</t>
  </si>
  <si>
    <t>UCJ1C9TW91</t>
  </si>
  <si>
    <t>UCJ119UUJP</t>
  </si>
  <si>
    <t>UCJ53A6R9F</t>
  </si>
  <si>
    <t>UCJIQ9UKJ7</t>
  </si>
  <si>
    <t>UCJP89NE9E</t>
  </si>
  <si>
    <t>UCJC59VTCQ</t>
  </si>
  <si>
    <t>UCJ2Q9VH0F</t>
  </si>
  <si>
    <t>UCJC59VV2O</t>
  </si>
  <si>
    <t>UCJPM9XVMV</t>
  </si>
  <si>
    <t>UCJEH9V7W7</t>
  </si>
  <si>
    <t>UCJ2T9VO6U</t>
  </si>
  <si>
    <t>UCJ2HA8KO1</t>
  </si>
  <si>
    <t>UCJK9A0WH6</t>
  </si>
  <si>
    <t>UCJ1S9VQCG</t>
  </si>
  <si>
    <t>UCJG79O68H</t>
  </si>
  <si>
    <t>UCJKB9PMGO</t>
  </si>
  <si>
    <t>UCJHX9SYJ0</t>
  </si>
  <si>
    <t>UCJAQ9TLFP</t>
  </si>
  <si>
    <t>UCKME9V5YC</t>
  </si>
  <si>
    <t>UCKFM9SP1W</t>
  </si>
  <si>
    <t>UCKQ89XKLJ</t>
  </si>
  <si>
    <t>UCKCWA0MFE</t>
  </si>
  <si>
    <t>UCK7QA4NNG</t>
  </si>
  <si>
    <t>UCK109WL7J</t>
  </si>
  <si>
    <t>UCK8Z9W2G8</t>
  </si>
  <si>
    <t>UCK3IA9HIE</t>
  </si>
  <si>
    <t>UCK53A9TYO</t>
  </si>
  <si>
    <t>UCKPJ9WTZ9</t>
  </si>
  <si>
    <t>UCKE9A1XAX</t>
  </si>
  <si>
    <t>UCLOP9VOG9</t>
  </si>
  <si>
    <t>UCLBVA42SB</t>
  </si>
  <si>
    <t>UCL53ABGSN</t>
  </si>
  <si>
    <t>UCLGC9ZLWF</t>
  </si>
  <si>
    <t>UCLLY9YO77</t>
  </si>
  <si>
    <t>UCL42A7EM5</t>
  </si>
  <si>
    <t>UCLGUA7S9F</t>
  </si>
  <si>
    <t>UCLD7AAQC6</t>
  </si>
  <si>
    <t>UCLE0A3ZV8</t>
  </si>
  <si>
    <t>UCLKT9T3VK</t>
  </si>
  <si>
    <t>UCLDIA2JT3</t>
  </si>
  <si>
    <t>UCLAMA0TSZ</t>
  </si>
  <si>
    <t>UCLC79TWWO</t>
  </si>
  <si>
    <t>UCLEF9X21B</t>
  </si>
  <si>
    <t>UCLAXA4GGI</t>
  </si>
  <si>
    <t>UCLEQABVCY</t>
  </si>
  <si>
    <t>UCL43A7G5U</t>
  </si>
  <si>
    <t>UCL979XO1G</t>
  </si>
  <si>
    <t>UCLR2A0DUE</t>
  </si>
  <si>
    <t>UCLLCA15EC</t>
  </si>
  <si>
    <t>UCL4LA0BWU</t>
  </si>
  <si>
    <t>UCLB89VDVS</t>
  </si>
  <si>
    <t>UCLQE9X4P1</t>
  </si>
  <si>
    <t>UCL68A7Z86</t>
  </si>
  <si>
    <t>UCLKG9TY1F</t>
  </si>
  <si>
    <t>UCLPH9XL3H</t>
  </si>
  <si>
    <t>UCL5MA3LIC</t>
  </si>
  <si>
    <t>UCL5AABK1L</t>
  </si>
  <si>
    <t>UCLMHA1XTZ</t>
  </si>
  <si>
    <t>UCLG4AG6RL</t>
  </si>
  <si>
    <t>UCLGUA8GVB</t>
  </si>
  <si>
    <t>UCLIPA7VTU</t>
  </si>
  <si>
    <t>UCLA8A0U6Z</t>
  </si>
  <si>
    <t>UCLDRA614Q</t>
  </si>
  <si>
    <t>UCLPP9W5VJ</t>
  </si>
  <si>
    <t>UCLCYA3QXE</t>
  </si>
  <si>
    <t>UCL0S9RH18</t>
  </si>
  <si>
    <t>UCLFY9SMO1</t>
  </si>
  <si>
    <t>UCLQV9WHZ1</t>
  </si>
  <si>
    <t>UCLE5A1Y32</t>
  </si>
  <si>
    <t>UCLMY9VS97</t>
  </si>
  <si>
    <t>UCLBIA1UAY</t>
  </si>
  <si>
    <t>UCL2TA0LY5</t>
  </si>
  <si>
    <t>UCLKHA05MG</t>
  </si>
  <si>
    <t>UCLND9TJK9</t>
  </si>
  <si>
    <t>UCL9Y9X3XB</t>
  </si>
  <si>
    <t>UCLGG9YUPJ</t>
  </si>
  <si>
    <t>UCL18A94BU</t>
  </si>
  <si>
    <t>UCLDCA1HCK</t>
  </si>
  <si>
    <t>UCLIOA6219</t>
  </si>
  <si>
    <t>UCL7D9XIR0</t>
  </si>
  <si>
    <t>UCLBSA0EJ1</t>
  </si>
  <si>
    <t>UCL56A45ST</t>
  </si>
  <si>
    <t>UCLG89T4MV</t>
  </si>
  <si>
    <t>UCL4GAF36M</t>
  </si>
  <si>
    <t>UCLDG9S38Q</t>
  </si>
  <si>
    <t>UCLKT9TG6T</t>
  </si>
  <si>
    <t>UCL6G9WJ7K</t>
  </si>
  <si>
    <t>UCL1XA4K89</t>
  </si>
  <si>
    <t>UCLG4AG424</t>
  </si>
  <si>
    <t>UCL30A4G61</t>
  </si>
  <si>
    <t>UCL829YP8A</t>
  </si>
  <si>
    <t>UCLQFA1ZXT</t>
  </si>
  <si>
    <t>UCLFY9SMPW</t>
  </si>
  <si>
    <t>UCL6Y9XU9H</t>
  </si>
  <si>
    <t>UCL0VA97P2</t>
  </si>
  <si>
    <t>UCLOAA4S42</t>
  </si>
  <si>
    <t>UCL9Y9WY6W</t>
  </si>
  <si>
    <t>UCLQ1A6ZO3</t>
  </si>
  <si>
    <t>UCL2TA0N6E</t>
  </si>
  <si>
    <t>UCL0CA36JH</t>
  </si>
  <si>
    <t>UCL139XHF7</t>
  </si>
  <si>
    <t>UCL5RA4KTE</t>
  </si>
  <si>
    <t>UCLATA2TTS</t>
  </si>
  <si>
    <t>UCLL29TCFR</t>
  </si>
  <si>
    <t>UCLFZ9ZQ64</t>
  </si>
  <si>
    <t>UCLIAA2ESZ</t>
  </si>
  <si>
    <t>UCLBBA2K9C</t>
  </si>
  <si>
    <t>UCL4XA794I</t>
  </si>
  <si>
    <t>UCL9Y9X10F</t>
  </si>
  <si>
    <t>UCL1OAA0SR</t>
  </si>
  <si>
    <t>UCL8K9XD0Q</t>
  </si>
  <si>
    <t xml:space="preserve">UCD7T9682L~441211#AMM_CHOIR~254723492692~MPESAC2B_400222~SAMUEL ABAYA  </t>
  </si>
  <si>
    <t xml:space="preserve">UCDC49GQDI~441211#AMM_CHOIR launch~254710299911~MPESAC2B_400222~PHILUS MOGERE  </t>
  </si>
  <si>
    <t xml:space="preserve">UCEAX9DHGW~441211# AMM_CHOIR~254713322053~MPESAC2B_400222~ERICK OGUCHA  </t>
  </si>
  <si>
    <t xml:space="preserve">UCE7T9AC71~441211#AMM_CHOIR~254723492692~MPESAC2B_400222~SAMUEL ABAYA  </t>
  </si>
  <si>
    <t xml:space="preserve">UCE5C9DRL6~441211#AMM_CHOIR~254712001599~MPESAC2B_400222~JAMES MIRERI  </t>
  </si>
  <si>
    <t>f</t>
  </si>
  <si>
    <t>VBS_REGISTRATION</t>
  </si>
  <si>
    <t>CHURCH_CHOIR_LAUNCH</t>
  </si>
  <si>
    <t>IKONDENI</t>
  </si>
  <si>
    <t xml:space="preserve">UCLH7A40NY~441211#benreg~254706396387~MPESAC2B_400222~NAOM NYACHIEO  </t>
  </si>
  <si>
    <t xml:space="preserve">UCL1LAA8IX~441211#tithe~254721325796~MPESAC2B_400222~ABEL OJWANG  </t>
  </si>
  <si>
    <t xml:space="preserve">UCMHTA126P~441211#tithe~254726721194~MPESAC2B_400222~HAPPINESS MUKORA  </t>
  </si>
  <si>
    <t xml:space="preserve">UCMHTA17DZ~441211#combinedofrng~254726721194~MPESAC2B_400222~HAPPINESS MUKORA  </t>
  </si>
  <si>
    <t xml:space="preserve">UCM3QAPAGJ~441211#AYGYD~254714210919~MPESAC2B_400222~OCHIENG LEONARD  </t>
  </si>
  <si>
    <t xml:space="preserve">UCMGUACXVG~441211#CHAP REG~254711548871~MPESAC2B_400222~JANE NYAMONGO  </t>
  </si>
  <si>
    <t xml:space="preserve">UCMOJA03MI~441211#Dev Gr 39~254712604328~MPESAC2B_400222~BANGE MIRIAM  </t>
  </si>
  <si>
    <t xml:space="preserve">UCMHTA2WMQ~441211#tithe~254726721194~MPESAC2B_400222~HAPPINESS MUKORA  </t>
  </si>
  <si>
    <t xml:space="preserve">UCMHTA365A~441211#combinedofrng~254726721194~MPESAC2B_400222~HAPPINESS MUKORA  </t>
  </si>
  <si>
    <t xml:space="preserve">UCM1OAFWV0~441211# devgp24~254725765987~MPESAC2B_400222~HELLEN NAIMADU  </t>
  </si>
  <si>
    <t xml:space="preserve">UCMMRA7SD9~441211# GR30~254706858931~MPESAC2B_400222~ESTHER MAKORI  </t>
  </si>
  <si>
    <t xml:space="preserve">UCN6TA8KK3~441211#devgroup23~254726636081~MPESAC2B_400222~COLVIN MOKAYA  </t>
  </si>
  <si>
    <t xml:space="preserve">UCNFAABUUQ~441211#off~254700656073~MPESAC2B_400222~ANGELA KYENDE  </t>
  </si>
  <si>
    <t xml:space="preserve">UCNJ9AABD8~441211#Choirlaunch~254723565952~MPESAC2B_400222~JOB OMETE  </t>
  </si>
  <si>
    <t xml:space="preserve">UCN28AGNOW~441211#choirlaunch~254721898381~MPESAC2B_400222~GILBERT IMO  </t>
  </si>
  <si>
    <t xml:space="preserve">UCN6TA8ZK7~441211#choirlaunch~254726636081~MPESAC2B_400222~COLVIN MOKAYA  </t>
  </si>
  <si>
    <t xml:space="preserve">UCNIIA9T0P~441211#CHOIRLAUNCH~254715257513~MPESAC2B_400222~Samuel Ogembo  </t>
  </si>
  <si>
    <t xml:space="preserve">UCNIVA6MPV~441211# ChoirLaunch~254703112927~MPESAC2B_400222~COLLINS ODOYO  </t>
  </si>
  <si>
    <t xml:space="preserve">UCNQJA9THD~441211#choirlaunch~254723310854~MPESAC2B_400222~GRACE OGOLA  </t>
  </si>
  <si>
    <t xml:space="preserve">UCN6JA7UPF~441211#choirlaunch~254713490326~MPESAC2B_400222~FIDES MUTHONI  </t>
  </si>
  <si>
    <t xml:space="preserve">UCN2TA7SVW~441211# choir launch~254707192114~MPESAC2B_400222~Irene Mirioba  </t>
  </si>
  <si>
    <t xml:space="preserve">UCNAXABOOV~441211# choir launch~254713322053~MPESAC2B_400222~ERICK OGUCHA  </t>
  </si>
  <si>
    <t xml:space="preserve">UCN28AGXN0~441211#choirlaunch~254721898381~MPESAC2B_400222~GILBERT IMO  </t>
  </si>
  <si>
    <t xml:space="preserve">UCN9V9ZAYZ~441211#ChoirLaunch~254726861853~MPESAC2B_400222~NANJALA JUMA  </t>
  </si>
  <si>
    <t xml:space="preserve">UCNCWABEBD~441211#choirlaunch~254716804186~MPESAC2B_400222~ALAN OTIENO  </t>
  </si>
  <si>
    <t xml:space="preserve">UCN2VAHN6D~441211#choirlaunch~254743653313~MPESAC2B_400222~RUTH NGARA  </t>
  </si>
  <si>
    <t xml:space="preserve">UCN7QAFJM2~441211#choirlaunch~254714560462~MPESAC2B_400222~LYDIA WANJARA  </t>
  </si>
  <si>
    <t xml:space="preserve">UCNPQA6RIQ~441211#choirlaunch~254708592682~MPESAC2B_400222~MAUREEN NYAMAMBA  </t>
  </si>
  <si>
    <t xml:space="preserve">UCNKZACP04~441211#choirlaunch~254716951268~MPESAC2B_400222~JUDITH ODOYO  </t>
  </si>
  <si>
    <t xml:space="preserve">UCNAZACE97~441211#choirlaunch~254741355313~MPESAC2B_400222~PAUL OKIBO  </t>
  </si>
  <si>
    <t xml:space="preserve">UCN1OAHUSW~441211# choirlaunch~254725765987~MPESAC2B_400222~HELLEN NAIMADU  </t>
  </si>
  <si>
    <t xml:space="preserve">UCNBVACQPH~441211#choirlounch~254723249077~MPESAC2B_400222~JOHN MOTARI  </t>
  </si>
  <si>
    <t xml:space="preserve">UCN7RACJD3~441211#tithe~254799957092~MPESAC2B_400222~Purity John  </t>
  </si>
  <si>
    <t xml:space="preserve">UCN6YA5K7A~441211#Tithe~254794079496~MPESAC2B_400222~sydney ndlovu  </t>
  </si>
  <si>
    <t xml:space="preserve">UCN6YA5PTC~441211#Offering~254794079496~MPESAC2B_400222~sydney ndlovu  </t>
  </si>
  <si>
    <t xml:space="preserve">UCNF6A8N5V~441211#choirlaunch~254796820481~MPESAC2B_400222~Wyclife Kimoi  </t>
  </si>
  <si>
    <t xml:space="preserve">UCN5PAHAT9~441211#choir launch~254743802267~MPESAC2B_400222~Elvina Turungi  </t>
  </si>
  <si>
    <t xml:space="preserve">UCNC4AH089~441211#choirlnch~254710299911~MPESAC2B_400222~PHILUS MOGERE  </t>
  </si>
  <si>
    <t xml:space="preserve">UCN5NAAGB8~441211#choirlaunch~254704128152~MPESAC2B_400222~ELIZABETH ATUNU  </t>
  </si>
  <si>
    <t xml:space="preserve">UCNNMA40XS~441211# choirlaunch~254710842979~MPESAC2B_400222~BEATRICE OLUOCH  </t>
  </si>
  <si>
    <t xml:space="preserve">UCN36AM9CP~441211#choirlaunch~254720089809~MPESAC2B_400222~DELIEYS MASESE  </t>
  </si>
  <si>
    <t xml:space="preserve">UCN6TAAIN3~441211#choirlaunch~254726636081~MPESAC2B_400222~COLVIN MOKAYA  </t>
  </si>
  <si>
    <t xml:space="preserve">UCNRRA6A1C~441211#CHOIRLAUNCH~254725326721~MPESAC2B_400222~DENNIS ONGORI  </t>
  </si>
  <si>
    <t xml:space="preserve">UCN8KA5Y6S~441211#AYRTT~254740857585~MPESAC2B_400222~BEAVON RORI  </t>
  </si>
  <si>
    <t xml:space="preserve">UCNIVA8TX4~441211# Choirlaunch~254703112927~MPESAC2B_400222~COLLINS ODOYO  </t>
  </si>
  <si>
    <t xml:space="preserve">UCN6KA24XI~441211#AYRTT~254724244925~MPESAC2B_400222~FELIX ONYANGO  </t>
  </si>
  <si>
    <t xml:space="preserve">UCNPDA8MAK~441211#choirlaunch~254740938866~MPESAC2B_400222~Mayaka Martin  </t>
  </si>
  <si>
    <t xml:space="preserve">UCNBAAB25P~441211#CHOIRLAUNCH~254722327397~MPESAC2B_400222~edwin odhiambo  </t>
  </si>
  <si>
    <t xml:space="preserve">UCNQXAFGS3~441211#choirlaunch~254758799038~MPESAC2B_400222~NAOM OMAGWA  </t>
  </si>
  <si>
    <t xml:space="preserve">UCN8NAB6A3~441211#choirlaunch~254704531346~MPESAC2B_400222~NYABUTO LYDIAH  </t>
  </si>
  <si>
    <t xml:space="preserve">UCN7QAI2V9~441211#choirlaunch~254714560462~MPESAC2B_400222~LYDIA WANJARA  </t>
  </si>
  <si>
    <t xml:space="preserve">UCN6IADKL3~441211#choirlaunch~254714035685~MPESAC2B_400222~sarah ocharo  </t>
  </si>
  <si>
    <t xml:space="preserve">UCNKOAHTI0~441211# choirlaunch~254726771544~MPESAC2B_400222~MILKA MAGARA  </t>
  </si>
  <si>
    <t xml:space="preserve">UCNK7ACION~441211#choirlaunch~254705298102~MPESAC2B_400222~TABITHA KIMEU  </t>
  </si>
  <si>
    <t xml:space="preserve">UCNK2A8ULO~441211#launch~254713193947~MPESAC2B_400222~FLORENCE OGOLLAH  </t>
  </si>
  <si>
    <t xml:space="preserve">UCNACAAT16~441211# choirlaunch~254727640141~MPESAC2B_400222~NYANCHIENG'A SHEILA  </t>
  </si>
  <si>
    <t xml:space="preserve">UCNPYA356X~441211#choirlaunch~254714194133~MPESAC2B_400222~AWUOR OWITI  </t>
  </si>
  <si>
    <t xml:space="preserve">UCN5PAJ8OH~441211#choirlaunch~254743802267~MPESAC2B_400222~Elvina Turungi  </t>
  </si>
  <si>
    <t xml:space="preserve">UCOBAABTUG~441211#CHOIRLAUNCH~254722327397~MPESAC2B_400222~edwin odhiambo  </t>
  </si>
  <si>
    <t xml:space="preserve">UCO9VA2Q5X~441211#ChoirLaunch~254726861853~MPESAC2B_400222~NANJALA JUMA  </t>
  </si>
  <si>
    <t xml:space="preserve">UCO6TACM4W~441211#choirlaucnch~254726636081~MPESAC2B_400222~COLVIN MOKAYA  </t>
  </si>
  <si>
    <t xml:space="preserve">UCOIIADGAO~441211#CHOIRLAUNCH~254715257513~MPESAC2B_400222~Samuel Ogembo  </t>
  </si>
  <si>
    <t xml:space="preserve">UCOPDA9OYB~441211#choirlaunch~254740938866~MPESAC2B_400222~Mayaka Martin  </t>
  </si>
  <si>
    <t xml:space="preserve">UCOPQAAAQ1~441211#Choirlaunch~254708592682~MPESAC2B_400222~MAUREEN NYAMAMBA  </t>
  </si>
  <si>
    <t xml:space="preserve">UCO36AOMQ4~441211#choirlaunch~254720089809~MPESAC2B_400222~DELIEYS MASESE  </t>
  </si>
  <si>
    <t xml:space="preserve">UCOOPA7C7U~441211# CHOIRLAUNCH~254726561839~MPESAC2B_400222~CLEOPAS OMETE  </t>
  </si>
  <si>
    <t xml:space="preserve">UCODCACDGK~441211#cmfood~254796398604~MPESAC2B_400222~DONA ODERO  </t>
  </si>
  <si>
    <t xml:space="preserve">UCOPA9VXTM~441211#vbsreg~254700029757~MPESAC2B_400222~Winnie Adhiambo  </t>
  </si>
  <si>
    <t xml:space="preserve">UCOPA9VZ9Q~441211#CMFOOD~254700029757~MPESAC2B_400222~Winnie Adhiambo  </t>
  </si>
  <si>
    <t xml:space="preserve">UCOBVAFWDM~441211#choirlaunch~254723249077~MPESAC2B_400222~JOHN MOTARI  </t>
  </si>
  <si>
    <t xml:space="preserve">UCOLQA6X3P~441211#ChoirLaunch~254712394186~MPESAC2B_400222~STEPHEN SHIKUKU  </t>
  </si>
  <si>
    <t xml:space="preserve">UCOPA9VTOX~441211#vbsreg~254700029757~MPESAC2B_400222~Winnie Adhiambo  </t>
  </si>
  <si>
    <t xml:space="preserve">UCO2TABGGE~441211# choirlaunch~254707192114~MPESAC2B_400222~Irene Mirioba  </t>
  </si>
  <si>
    <t xml:space="preserve">UCO1OALIQX~441211# choirlaunch~254725765987~MPESAC2B_400222~HELLEN NAIMADU  </t>
  </si>
  <si>
    <t xml:space="preserve">UCOM6ACSQZ~441211#DevGR7~254726262866~MPESAC2B_400222~JANE ONSARE  </t>
  </si>
  <si>
    <t xml:space="preserve">UCONMA6WO2~441211# choirlaunch~254710842979~MPESAC2B_400222~BEATRICE OLUOCH  </t>
  </si>
  <si>
    <t xml:space="preserve">UCOQJADWTH~441211#choirlaunch~254723310854~MPESAC2B_400222~GRACE OGOLA  </t>
  </si>
  <si>
    <t xml:space="preserve">UCOIVAB5RO~441211# choirlaunch~254703112927~MPESAC2B_400222~COLLINS ODOYO  </t>
  </si>
  <si>
    <t xml:space="preserve">UCO5SAAHW2~441211#choirlaunch~254703228506~MPESAC2B_400222~Nancy obare  </t>
  </si>
  <si>
    <t xml:space="preserve">UCO1LAJNZQ~441211#choir~254721325796~MPESAC2B_400222~ABEL OJWANG  </t>
  </si>
  <si>
    <t xml:space="preserve">UCO28ALE0U~441211#choirlaunch~254721898381~MPESAC2B_400222~GILBERT IMO  </t>
  </si>
  <si>
    <t xml:space="preserve">UCOAXAGDLN~441211# choir launch~254713322053~MPESAC2B_400222~ERICK OGUCHA  </t>
  </si>
  <si>
    <t xml:space="preserve">UCOPMAFAWM~441211#DEVGR1~254710967844~MPESAC2B_400222~CLIFFORD SIOCHA  </t>
  </si>
  <si>
    <t xml:space="preserve">UCOPMAF865~441211#DEVGR1~254710967844~MPESAC2B_400222~CLIFFORD SIOCHA  </t>
  </si>
  <si>
    <t xml:space="preserve">UCO8NADF5O~441211#Choirlaunch~254704531346~MPESAC2B_400222~NYABUTO LYDIAH  </t>
  </si>
  <si>
    <t xml:space="preserve">UCO7QAKKQF~441211#choirlaunch~254714560462~MPESAC2B_400222~LYDIA WANJARA  </t>
  </si>
  <si>
    <t xml:space="preserve">UCOJMADAGF~441211#Choirlaunch~254700312820~MPESAC2B_400222~JOEL NGETA  </t>
  </si>
  <si>
    <t xml:space="preserve">UCOGSAE8OZ~441211#choirlounch~254729561304~MPESAC2B_400222~HENRY NYONGESA  </t>
  </si>
  <si>
    <t xml:space="preserve">UCOOPA95Q7~441211#IKONDENI~254726561839~MPESAC2B_400222~CLEOPAS OMETE  </t>
  </si>
  <si>
    <t xml:space="preserve">UCOK3ABGWG~441211#ChoirLaunch~254723234824~MPESAC2B_400222~EVANCE OJWANG  </t>
  </si>
  <si>
    <t xml:space="preserve">UCOJ9AGYEI~441211#Choirlaunch~254723565952~MPESAC2B_400222~JOB OMETE  </t>
  </si>
  <si>
    <t xml:space="preserve">UCO6YAB4ZE~441211#Tithe~254794079496~MPESAC2B_400222~sydney ndlovu  </t>
  </si>
  <si>
    <t xml:space="preserve">UCO6YABG4J~441211#Offering~254794079496~MPESAC2B_400222~sydney ndlovu  </t>
  </si>
  <si>
    <t xml:space="preserve">UCOPDACLNX~441211#choirlaunch~254740938866~MPESAC2B_400222~Mayaka Martin  </t>
  </si>
  <si>
    <t xml:space="preserve">UCOAUAGW7N~441211#choirlaunch~254701314042~MPESAC2B_400222~OLIVENT ADIKAH  </t>
  </si>
  <si>
    <t xml:space="preserve">UCORHAE0KZ~441211#choirlaunch~254795359277~MPESAC2B_400222~Elizabeth Shikuku  </t>
  </si>
  <si>
    <t xml:space="preserve">UCOCWAI14V~441211#Choirlaunch~254716804186~MPESAC2B_400222~ALAN OTIENO  </t>
  </si>
  <si>
    <t xml:space="preserve">UCOQJAGKC0~441211#choirlaunch~254723310854~MPESAC2B_400222~GRACE OGOLA  </t>
  </si>
  <si>
    <t xml:space="preserve">UCOPDACOK3~441211#choirlaunch~254740938866~MPESAC2B_400222~Mayaka Martin  </t>
  </si>
  <si>
    <t xml:space="preserve">UCO6TAFWWP~441211#choirlaunch~254726636081~MPESAC2B_400222~COLVIN MOKAYA  </t>
  </si>
  <si>
    <t xml:space="preserve">UCOBAAF1I5~441211#CHOIRLAUNCH~254722327397~MPESAC2B_400222~edwin odhiambo  </t>
  </si>
  <si>
    <t xml:space="preserve">UCOC4AN2FL~441211#choirlaunch~254710299911~MPESAC2B_400222~PHILUS MOGERE  </t>
  </si>
  <si>
    <t xml:space="preserve">UCO6IAHPH2~441211#choirlaunch~254714035685~MPESAC2B_400222~sarah ocharo  </t>
  </si>
  <si>
    <t xml:space="preserve">UCPLSA6PSK~441211#vbsreg~254799795295~MPESAC2B_400222~VICKY GITONGA  </t>
  </si>
  <si>
    <t xml:space="preserve">UCP38AWEKV~441211#AWMVBS~254721700718~MPESAC2B_400222~VANNICE NYANDIDRI  </t>
  </si>
  <si>
    <t xml:space="preserve">UCPPMAHRW3~441211#vbsreg~254710967844~MPESAC2B_400222~CLIFFORD SIOCHA  </t>
  </si>
  <si>
    <t xml:space="preserve">UCPJ9AHWK6~441211#VBSreg~254723565952~MPESAC2B_400222~JOB OMETE  </t>
  </si>
  <si>
    <t xml:space="preserve">UCPQJAHAYQ~441211#choirlaunch~254723310854~MPESAC2B_400222~GRACE OGOLA  </t>
  </si>
  <si>
    <t xml:space="preserve">UCP1OAP98J~441211#choirlaunch~254725765987~MPESAC2B_400222~HELLEN NAIMADU  </t>
  </si>
  <si>
    <t xml:space="preserve">UCP2VAPAZ1~441211#choirlaunch~254743653313~MPESAC2B_400222~RUTH NGARA  </t>
  </si>
  <si>
    <t xml:space="preserve">UCP2TAF9V6~441211# choirlaunch~254707192114~MPESAC2B_400222~Irene Mirioba  </t>
  </si>
  <si>
    <t xml:space="preserve">UCP36ASTCD~441211#choirlaunch~254720089809~MPESAC2B_400222~DELIEYS MASESE  </t>
  </si>
  <si>
    <t xml:space="preserve">UCP9VA6USC~441211#ChoirLaunch~254726861853~MPESAC2B_400222~NANJALA JUMA  </t>
  </si>
  <si>
    <t xml:space="preserve">UCPQ7AEWKZ~441211#choirlaunch~254723585391~MPESAC2B_400222~DAVID OTAJA  </t>
  </si>
  <si>
    <t xml:space="preserve">UCP6TAGYX6~441211#choirlaunch~254726636081~MPESAC2B_400222~COLVIN MOKAYA  </t>
  </si>
  <si>
    <t xml:space="preserve">UCPEHAFA3T~441211#Tithe~254799604985~MPESAC2B_400222~DAVIS MIRONGA  </t>
  </si>
  <si>
    <t xml:space="preserve">UCPJ9AIM0E~441211#ChoirLaunch~254723565952~MPESAC2B_400222~JOB OMETE  </t>
  </si>
  <si>
    <t xml:space="preserve">UCPIXAFN55~441211#vbsreg~254701796827~MPESAC2B_400222~MAUREEN NGOCHI  </t>
  </si>
  <si>
    <t xml:space="preserve">UCPK3ADGAN~441211#VBSreg~254723234824~MPESAC2B_400222~EVANCE OJWANG  </t>
  </si>
  <si>
    <t xml:space="preserve">UCPBVAKCV0~441211#~254723249077~MPESAC2B_400222~JOHN MOTARI  </t>
  </si>
  <si>
    <t xml:space="preserve">UCPQJAHWSY~441211#choirlaunch~254723310854~MPESAC2B_400222~GRACE OGOLA  </t>
  </si>
  <si>
    <t xml:space="preserve">UCP28APAEP~441211#choirlaunch~254721898381~MPESAC2B_400222~GILBERT IMO  </t>
  </si>
  <si>
    <t xml:space="preserve">UCPIVAF2A9~441211# choirlaunch~254703112927~MPESAC2B_400222~COLLINS ODOYO  </t>
  </si>
  <si>
    <t xml:space="preserve">UCPKOANPBJ~441211# choirllaunch~254726771544~MPESAC2B_400222~MILKA MAGARA  </t>
  </si>
  <si>
    <t xml:space="preserve">UCP28APDR8~441211#vbsreg~254721898381~MPESAC2B_400222~GILBERT IMO  </t>
  </si>
  <si>
    <t xml:space="preserve">UCPNMAB762~441211# choirlaunch~254710842979~MPESAC2B_400222~BEATRICE OLUOCH  </t>
  </si>
  <si>
    <t xml:space="preserve">UCP1LANWOK~441211#choir~254721325796~MPESAC2B_400222~ABEL OJWANG  </t>
  </si>
  <si>
    <t xml:space="preserve">UCPEUANU6R~441211#vbsreg~254726294545~MPESAC2B_400222~MERCY ONCHWATI  </t>
  </si>
  <si>
    <t xml:space="preserve">UCPKHAG942~441211#vbsreg~254716098478~MPESAC2B_400222~DAMARIS NYAMBANE  </t>
  </si>
  <si>
    <t xml:space="preserve">UCPPQAFFO4~441211#Choirlaunch~254708592682~MPESAC2B_400222~MAUREEN NYAMAMBA  </t>
  </si>
  <si>
    <t xml:space="preserve">UCP4LAGHE0~441211#VBSREG~254728772225~MPESAC2B_400222~ISAAC MOMANYI  </t>
  </si>
  <si>
    <t xml:space="preserve">UCPR2AGGE3~441211#Vbsregs~254722554845~MPESAC2B_400222~SALOME MORAA  </t>
  </si>
  <si>
    <t xml:space="preserve">UCPK7AIII6~441211#choirlaunch~254705298102~MPESAC2B_400222~TABITHA KIMEU  </t>
  </si>
  <si>
    <t xml:space="preserve">UCPC4API3B~441211#choir launch~254710299911~MPESAC2B_400222~PHILUS MOGERE  </t>
  </si>
  <si>
    <t xml:space="preserve">UCPCWAKLS9~441211#choirlaunch~254716804186~MPESAC2B_400222~ALAN OTIENO  </t>
  </si>
  <si>
    <t xml:space="preserve">UCP02AGNFO~441211#VBSreg~254716534437~MPESAC2B_400222~JOYCE MIANO  </t>
  </si>
  <si>
    <t xml:space="preserve">UCPR4A42NH~441211#vbsreg~254715407724~MPESAC2B_400222~EVERLINE ARIKA  </t>
  </si>
  <si>
    <t xml:space="preserve">UCP5SAFLYA~441211#choirlaunch~254703228506~MPESAC2B_400222~Nancy obare  </t>
  </si>
  <si>
    <t xml:space="preserve">UCPEQASZG6~441211#VBSreg~254729617073~MPESAC2B_400222~KENNEDY AKECH  </t>
  </si>
  <si>
    <t xml:space="preserve">UCPPXAHER2~441211#Vbsreg~254711990127~MPESAC2B_400222~Mercy Abuya  </t>
  </si>
  <si>
    <t xml:space="preserve">UCPIIAK8L9~441211#CHOIRLAUNCH~254715257513~MPESAC2B_400222~Samuel Ogembo  </t>
  </si>
  <si>
    <t xml:space="preserve">UCP7QAPXWR~441211#CHOIRLAUNCH~254714560462~MPESAC2B_400222~LYDIA WANJARA  </t>
  </si>
  <si>
    <t xml:space="preserve">UCP1OARQ8T~441211# choirlaunch~254725765987~MPESAC2B_400222~HELLEN NAIMADU  </t>
  </si>
  <si>
    <t xml:space="preserve">UCPJMAI8UY~441211#choirlaunch~254700312820~MPESAC2B_400222~JOEL NGETA  </t>
  </si>
  <si>
    <t xml:space="preserve">UCPAXAM3BA~441211#Vbsreg~254713322053~MPESAC2B_400222~ERICK OGUCHA  </t>
  </si>
  <si>
    <t xml:space="preserve">UCPPDAGI6D~441211#choirlaunch~254740938866~MPESAC2B_400222~Mayaka Martin  </t>
  </si>
  <si>
    <t xml:space="preserve">UCPAUAKN57~441211#choirlaunch~254701314042~MPESAC2B_400222~OLIVENT ADIKAH  </t>
  </si>
  <si>
    <t xml:space="preserve">UCPBAAIRQ6~441211#CHOIRLAUNCH~254722327397~MPESAC2B_400222~edwin odhiambo  </t>
  </si>
  <si>
    <t xml:space="preserve">UCPACAI914~441211#choirlaunch~254727640141~MPESAC2B_400222~NYANCHIENG'A SHEILA  </t>
  </si>
  <si>
    <t xml:space="preserve">UCP8NAJ2PG~441211#Chiorlaunch~254704531346~MPESAC2B_400222~NYABUTO LYDIAH  </t>
  </si>
  <si>
    <t xml:space="preserve">UCPMYAD6U1~441211#Choirlaunch~254729090199~MPESAC2B_400222~JOSPHINE NYAKOE  </t>
  </si>
  <si>
    <t xml:space="preserve">UCPQVADTVH~441211#vbsreg~254729501712~MPESAC2B_400222~VIOLET JUMA  </t>
  </si>
  <si>
    <t xml:space="preserve">UCP1OAS0CG~441211# choirlaunch~254725765987~MPESAC2B_400222~HELLEN NAIMADU  </t>
  </si>
  <si>
    <t xml:space="preserve">UCPMOA7S53~441211#vbsreg~254722672034~MPESAC2B_400222~YVETTE AROKO  </t>
  </si>
  <si>
    <t xml:space="preserve">UCP6IALEPM~441211#choirlaunch~254714035685~MPESAC2B_400222~sarah ocharo  </t>
  </si>
  <si>
    <t xml:space="preserve">UCP1OAS0PX~441211# choirlaunch~254725765987~MPESAC2B_400222~HELLEN NAIMADU  </t>
  </si>
  <si>
    <t xml:space="preserve">UCP9VA9QNI~441211#ChoirLaunch~254726861853~MPESAC2B_400222~NANJALA JUMA  </t>
  </si>
  <si>
    <t xml:space="preserve">UCPJ9AL9N7~441211#ChoirLaunch~254723565952~MPESAC2B_400222~JOB OMETE  </t>
  </si>
  <si>
    <t xml:space="preserve">UCPPYAAQQZ~441211#choirlaunch~254714194133~MPESAC2B_400222~AWUOR OWITI  </t>
  </si>
  <si>
    <t xml:space="preserve">UCPQJAKJNH~441211#choirlaunch~254723310854~MPESAC2B_400222~GRACE OGOLA  </t>
  </si>
  <si>
    <t xml:space="preserve">UCP9VA9OIS~441211#ChoirLaunch~254726861853~MPESAC2B_400222~NANJALA JUMA  </t>
  </si>
  <si>
    <t xml:space="preserve">UCP1OAS875~441211# choirlaunch~254725765987~MPESAC2B_400222~HELLEN NAIMADU  </t>
  </si>
  <si>
    <t xml:space="preserve">UCPC4AQVZW~441211#choir launch~254710299911~MPESAC2B_400222~PHILUS MOGERE  </t>
  </si>
  <si>
    <t xml:space="preserve">UCP9VA9VAN~441211#ChoiLaunch~254726861853~MPESAC2B_400222~NANJALA JUMA  </t>
  </si>
  <si>
    <t xml:space="preserve">UCPKOAPW9N~441211# choirllaunch~254726771544~MPESAC2B_400222~MILKA MAGARA  </t>
  </si>
  <si>
    <t xml:space="preserve">UCP2TAI64D~441211# choirlaunch~254707192114~MPESAC2B_400222~Irene Mirioba  </t>
  </si>
  <si>
    <t xml:space="preserve">UCPKRAP28S~441211#TITHE~254716794363~MPESAC2B_400222~GIFTMACVANE MOMANYI  </t>
  </si>
  <si>
    <t xml:space="preserve">UCP9VA9WSR~441211#ChoirLauch~254726861853~MPESAC2B_400222~NANJALA JUMA  </t>
  </si>
  <si>
    <t xml:space="preserve">UCQE6AFUXZ~441211#vbsreg~254729803605~MPESAC2B_400222~Diana Aboki  </t>
  </si>
  <si>
    <t xml:space="preserve">UCQ4AB1YAW~441211#VBSReg~254711747621~MPESAC2B_400222~ONGARA ELIAS ODHIAMBO  </t>
  </si>
  <si>
    <t xml:space="preserve">UCQPQAHUT3~441211#Vbsreg~254708592682~MPESAC2B_400222~MAUREEN NYAMAMBA  </t>
  </si>
  <si>
    <t xml:space="preserve">UCQ38B0D2G~441211#CHOIRLAUNCH~254721700718~MPESAC2B_400222~VANNICE NYANDIDRI  </t>
  </si>
  <si>
    <t xml:space="preserve">UCQ0YAH7IA~441211#VBSReg~254726281936~MPESAC2B_400222~ROBIONSON MOCHONI  </t>
  </si>
  <si>
    <t xml:space="preserve">UCQGOA9F8X~441211#choirlaunch~254748169211~MPESAC2B_400222~FRANKLIN OIGARA  </t>
  </si>
  <si>
    <t xml:space="preserve">UCQNBA8YA5~441211#Tithe~254727766722~MPESAC2B_400222~SAMSON NYARERU  </t>
  </si>
  <si>
    <t xml:space="preserve">UCQNBA98Q8~441211#Ikondeni~254727766722~MPESAC2B_400222~SAMSON NYARERU  </t>
  </si>
  <si>
    <t xml:space="preserve">UCQ5NAKZFP~441211#choirlaunch~254704128152~MPESAC2B_400222~ELIZABETH ATUNU  </t>
  </si>
  <si>
    <t xml:space="preserve">UCQNBA991Q~441211#Vbsreg~254727766722~MPESAC2B_400222~SAMSON NYARERU  </t>
  </si>
  <si>
    <t xml:space="preserve">UCQNBA9BUT~441211#Ikondeni~254727766722~MPESAC2B_400222~SAMSON NYARERU  </t>
  </si>
  <si>
    <t xml:space="preserve">UCQQEAFWU8~441211#vbsreg~254715209523~MPESAC2B_400222~NYABUTO OONGE  </t>
  </si>
  <si>
    <t xml:space="preserve">UCQ6NAH1U3~441211#tithe~254746760183~MPESAC2B_400222~SARAH AWITI  </t>
  </si>
  <si>
    <t xml:space="preserve">UCQ68AQY64~441211#VBSREG~254725729020~MPESAC2B_400222~JANE GATI  </t>
  </si>
  <si>
    <t xml:space="preserve">UCQ5NAL59J~441211#choirlaunch~254704128152~MPESAC2B_400222~ELIZABETH ATUNU  </t>
  </si>
  <si>
    <t xml:space="preserve">UCQMIAC2SF~441211#AMMACCOUNT~254726311205~MPESAC2B_400222~VINCENT ARANI  </t>
  </si>
  <si>
    <t xml:space="preserve">UCQACAJRDJ~441211# choirlaunch~254727640141~MPESAC2B_400222~NYANCHIENG'A SHEILA  </t>
  </si>
  <si>
    <t xml:space="preserve">UCQF6AJMV2~441211#AMMACC~254722693245~MPESAC2B_400222~JOSEPH OSORO  </t>
  </si>
  <si>
    <t xml:space="preserve">UCQ7QARENE~441211#choirlaunch~254714560462~MPESAC2B_400222~LYDIA WANJARA  </t>
  </si>
  <si>
    <t xml:space="preserve">UCQ8NAKHNF~441211#choirlaunch~254704531346~MPESAC2B_400222~NYABUTO LYDIAH  </t>
  </si>
  <si>
    <t xml:space="preserve">UCQQEAFZU3~441211#vbsreg~254715209523~MPESAC2B_400222~NYABUTO OONGE  </t>
  </si>
  <si>
    <t xml:space="preserve">UCQR2AJKM5~441211#Tithe~254724282270~MPESAC2B_400222~FREDRICK NYATEMU  </t>
  </si>
  <si>
    <t xml:space="preserve">594148:MBANKING~UCQ5SAHFSO 441211#choirlaunch 254~E CHANNELS~ENOV3  </t>
  </si>
  <si>
    <t xml:space="preserve">594148:MBANKING~UCQC1APGL3 441211#choirlaunch 254~E CHANNELS~ENOV3  </t>
  </si>
  <si>
    <t xml:space="preserve">594148:MBANKING~UCQ7XAIB4F 441211#ChoirLaunch 254~E CHANNELS~ENOV3  </t>
  </si>
  <si>
    <t xml:space="preserve">UCQQJALW1J~441211#choirlaunch~254723310854~MPESAC2B_400222~GRACE OGOLA  </t>
  </si>
  <si>
    <t xml:space="preserve">UCQ9VAB8UR~441211#ChoirLaunch~254726861853~MPESAC2B_400222~NANJALA JUMA  </t>
  </si>
  <si>
    <t xml:space="preserve">UCQ28ASZUR~441211#choirlaunch~254721898381~MPESAC2B_400222~GILBERT IMO  </t>
  </si>
  <si>
    <t xml:space="preserve">UCQAUAMG3Y~441211#choirlaunch~254701314042~MPESAC2B_400222~OLIVENT ADIKAH  </t>
  </si>
  <si>
    <t xml:space="preserve">UCQ8KAGC43~441211#AYRTT~254740857585~MPESAC2B_400222~BEAVON RORI  </t>
  </si>
  <si>
    <t xml:space="preserve">UCQ3TAS0Z1~441211#choirlaunch~254720025616~MPESAC2B_400222~CHRISTINE MOMANYI  </t>
  </si>
  <si>
    <t xml:space="preserve">UCQRHAJP4B~441211#choirlaunch~254795359277~MPESAC2B_400222~Elizabeth Shikuku  </t>
  </si>
  <si>
    <t xml:space="preserve">UCQJ9AMR0U~441211#ChoirLaunch~254723565952~MPESAC2B_400222~JOB OMETE  </t>
  </si>
  <si>
    <t xml:space="preserve">UCQ6TALJW5~441211#Choirlaunch~254726636081~MPESAC2B_400222~COLVIN MOKAYA  </t>
  </si>
  <si>
    <t xml:space="preserve">UCQIVAIWCG~441211# choirlaunch~254703112927~MPESAC2B_400222~COLLINS ODOYO  </t>
  </si>
  <si>
    <t xml:space="preserve">UCQIVAJAI1~441211# choirlaunch~254703112927~MPESAC2B_400222~COLLINS ODOYO  </t>
  </si>
  <si>
    <t xml:space="preserve">UCQ78AM7U6~441211#vbreg~254724986639~MPESAC2B_400222~GLADYS OTIENO  </t>
  </si>
  <si>
    <t xml:space="preserve">UCQKZAOSDP~441211#choirlaunch~254716951268~MPESAC2B_400222~JUDITH ODOYO  </t>
  </si>
  <si>
    <t xml:space="preserve">UCQFYAC74U~441211#choirlaunch~254115479310~MPESAC2B_400222~Abigael Mochoni  </t>
  </si>
  <si>
    <t xml:space="preserve">UCQ36AXO8E~441211#choirlaunch~254720089809~MPESAC2B_400222~DELIEYS MASESE  </t>
  </si>
  <si>
    <t xml:space="preserve">UCQLJATLT6~441211# choir launch~254715557874~MPESAC2B_400222~CHERYL OTIENO  </t>
  </si>
  <si>
    <t xml:space="preserve">UCQ1LAS4LW~441211#choir~254721325796~MPESAC2B_400222~ABEL OJWANG  </t>
  </si>
  <si>
    <t xml:space="preserve">UCQK7AMH6F~441211#choirlauch~254705298102~MPESAC2B_400222~TABITHA KIMEU  </t>
  </si>
  <si>
    <t xml:space="preserve">UCQ3TASR1T~441211#choirlaunch~254720025616~MPESAC2B_400222~CHRISTINE MOMANYI  </t>
  </si>
  <si>
    <t xml:space="preserve">UCQKMAHYBY~441211#vbsreg~254725310343~MPESAC2B_400222~NANCY MOTARI  </t>
  </si>
  <si>
    <t xml:space="preserve">UCQBAALHB8~441211#CHOIRLAUNCH~254722327397~MPESAC2B_400222~edwin odhiambo  </t>
  </si>
  <si>
    <t xml:space="preserve">UCQMIAD9ZS~441211#VBSREG~254726311205~MPESAC2B_400222~VINCENT ARANI  </t>
  </si>
  <si>
    <t xml:space="preserve">UCQEQAWB52~441211#choirlaunch~254729617073~MPESAC2B_400222~KENNEDY AKECH  </t>
  </si>
  <si>
    <t xml:space="preserve">UCQGRAHS9K~441211# vbsreg~254711768682~MPESAC2B_400222~ONDARA MARGRET  </t>
  </si>
  <si>
    <t xml:space="preserve">UCQ6IAOM7G~441211#choirlaunch~254714035685~MPESAC2B_400222~sarah ocharo  </t>
  </si>
  <si>
    <t xml:space="preserve">UCQ2TALALR~441211# choirlaunch~254707192114~MPESAC2B_400222~Irene Mirioba  </t>
  </si>
  <si>
    <t xml:space="preserve">UCQ5DAL5VI~441211#vbs reg~254728843146~MPESAC2B_400222~LILIAN OKIBO  </t>
  </si>
  <si>
    <t xml:space="preserve">UCQK2AJS34~441211#choirlaunch~254713193947~MPESAC2B_400222~FLORENCE OGOLLAH  </t>
  </si>
  <si>
    <t xml:space="preserve">UCQC4AU7EN~441211#choir launch~254710299911~MPESAC2B_400222~PHILUS MOGERE  </t>
  </si>
  <si>
    <t xml:space="preserve">UCQ1OAVI16~441211# choirlaunch~254725765987~MPESAC2B_400222~HELLEN NAIMADU  </t>
  </si>
  <si>
    <t xml:space="preserve">UCQBAAMJ8F~441211#VBSREG~254722327397~MPESAC2B_400222~edwin odhiambo  </t>
  </si>
  <si>
    <t xml:space="preserve">UCQPDAKD0E~441211#choirlaunch~254740938866~MPESAC2B_400222~Mayaka Martin  </t>
  </si>
  <si>
    <t xml:space="preserve">UCQOPAHN9K~441211#CHOIRLAUNCH~254726561839~MPESAC2B_400222~CLEOPAS OMETE  </t>
  </si>
  <si>
    <t xml:space="preserve">UCQ53AY1TR~441211#choirlaunch~254769462679~MPESAC2B_400222~GEOFFREY OTIENO  </t>
  </si>
  <si>
    <t xml:space="preserve">UCQ11ALXP9~441211#choirlaunch~254721366125~MPESAC2B_400222~JUSTUS MAKWAE  </t>
  </si>
  <si>
    <t xml:space="preserve">UCQ38B3G50~441211#choirlaunch~254721419284~MPESAC2B_400222~GRACE KANYI  </t>
  </si>
  <si>
    <t xml:space="preserve">UCQRRAIYUC~441211#CHOIRLAUNCH~254725326721~MPESAC2B_400222~DENNIS ONGORI  </t>
  </si>
  <si>
    <t xml:space="preserve">UCQ5NANUJE~441211#choirlaunch~254704128152~MPESAC2B_400222~ELIZABETH ATUNU  </t>
  </si>
  <si>
    <t xml:space="preserve">UCQIIAOGCR~441211#CHOIRLAUNCH~254715257513~MPESAC2B_400222~Samuel Ogembo  </t>
  </si>
  <si>
    <t xml:space="preserve">UCQ3IAXWE8~441211#vbsreg~254725415275~MPESAC2B_400222~NANCY KEMUNTO OSORO  </t>
  </si>
  <si>
    <t xml:space="preserve">UCQ7QATZKC~441211#choirlaunch~254714560462~MPESAC2B_400222~LYDIA WANJARA  </t>
  </si>
  <si>
    <t xml:space="preserve">UCQ5PAV1FW~441211#choirlaunch~254743802267~MPESAC2B_400222~Elvina Turungi  </t>
  </si>
  <si>
    <t xml:space="preserve">UCQKOATKDZ~441211# choirllaunch~254726771544~MPESAC2B_400222~MILKA MAGARA  </t>
  </si>
  <si>
    <t xml:space="preserve">UCQBVAQUQ9~441211#choirlaunch~254723249077~MPESAC2B_400222~JOHN MOTARI  </t>
  </si>
  <si>
    <t xml:space="preserve">UCQI5AMQ5U~441211#choirlauch~254710220135~MPESAC2B_400222~MWANGANGI NZIOKA  </t>
  </si>
  <si>
    <t xml:space="preserve">UCQK7AO7ZC~441211#choirlaunch~254705298102~MPESAC2B_400222~TABITHA KIMEU  </t>
  </si>
  <si>
    <t xml:space="preserve">UCQ46AUIUX~441211#Choirlaunch~254718518939~MPESAC2B_400222~Owuor Akinyi  </t>
  </si>
  <si>
    <t xml:space="preserve">UCQCWAQ090~441211#Choirlaunch~254716804186~MPESAC2B_400222~ALAN OTIENO  </t>
  </si>
  <si>
    <t xml:space="preserve">UCQ7QAU608~441211#choirlaunch~254714560462~MPESAC2B_400222~LYDIA WANJARA  </t>
  </si>
  <si>
    <t xml:space="preserve">UCQ1OAW22A~441211# choirlaunch~254725765987~MPESAC2B_400222~HELLEN NAIMADU  </t>
  </si>
  <si>
    <t xml:space="preserve">UCQACAMH7Q~441211# choirlaunch~254727640141~MPESAC2B_400222~NYANCHIENG'A SHEILA  </t>
  </si>
  <si>
    <t xml:space="preserve">UCQ6KAEATC~441211#ayrtt~254724244925~MPESAC2B_400222~FELIX ONYANGO  </t>
  </si>
  <si>
    <t xml:space="preserve">UCQ6IAPJPZ~441211#choirlaunch~254714035685~MPESAC2B_400222~sarah ocharo  </t>
  </si>
  <si>
    <t xml:space="preserve">UCQ6IAPIEI~441211#choirlauch~254714035685~MPESAC2B_400222~sarah ocharo  </t>
  </si>
  <si>
    <t xml:space="preserve">UCQ5SAKOTE~441211#choirlaunch~254703228506~MPESAC2B_400222~Nancy obare  </t>
  </si>
  <si>
    <t xml:space="preserve">UCQJ9APBGO~441211#ChoirLaunch~254723565952~MPESAC2B_400222~JOB OMETE  </t>
  </si>
  <si>
    <t xml:space="preserve">UCQIVALBHH~441211# choirlaunch~254703112927~MPESAC2B_400222~COLLINS ODOYO  </t>
  </si>
  <si>
    <t xml:space="preserve">UCQ6TANZHE~441211#choirlaunch~254726636081~MPESAC2B_400222~COLVIN MOKAYA  </t>
  </si>
  <si>
    <t xml:space="preserve">UCQ6HAC67F~441211#choirlaunch~254727942682~MPESAC2B_400222~DANIEL NYAKUNDI  </t>
  </si>
  <si>
    <t xml:space="preserve">UCQFBB14U5~441211#ChoirLaunch~254726410608~MPESAC2B_400222~CALVINCE OUMA OTIENO  </t>
  </si>
  <si>
    <t xml:space="preserve">UCQPYAERUA~441211#choirlaunch~254714194133~MPESAC2B_400222~AWUOR OWITI  </t>
  </si>
  <si>
    <t xml:space="preserve">UCQPQALBOR~441211#Choirlaunch~254708592682~MPESAC2B_400222~MAUREEN NYAMAMBA  </t>
  </si>
  <si>
    <t xml:space="preserve">UCQ5NAO3XW~441211#choirlaunch~254704128152~MPESAC2B_400222~ELIZABETH ATUNU  </t>
  </si>
  <si>
    <t xml:space="preserve">UCQNBAC7LJ~441211#Choirlaunch~254727766722~MPESAC2B_400222~SAMSON NYARERU  </t>
  </si>
  <si>
    <t xml:space="preserve">UCQBCAU4LI~441211#TITHE~254701176598~MPESAC2B_400222~ELVINE MOKUA  </t>
  </si>
  <si>
    <t xml:space="preserve">UCR5DAM82T~441211#vbsreg~254721431647~MPESAC2B_400222~LENCER OKWAH  </t>
  </si>
  <si>
    <t xml:space="preserve">UCR3QB845I~441211#CMFOOD~254714210919~MPESAC2B_400222~OCHIENG LEONARD  </t>
  </si>
  <si>
    <t xml:space="preserve">UCRKWAOZDC~441211#CMFood~254705014561~MPESAC2B_400222~NYABUTO FANISH  </t>
  </si>
  <si>
    <t xml:space="preserve">UCR38B4785~441211#vbsreg~254721700718~MPESAC2B_400222~VANNICE NYANDIDRI  </t>
  </si>
  <si>
    <t xml:space="preserve">UCR7RARBMB~441211#tithe~254799957092~MPESAC2B_400222~Purity John  </t>
  </si>
  <si>
    <t xml:space="preserve">UCRLSAELNR~441211# CMFOOD~254799795295~MPESAC2B_400222~VICKY GITONGA  </t>
  </si>
  <si>
    <t xml:space="preserve">UCR43AUDT1~441211#VBSREG~254711165935~MPESAC2B_400222~EDWIN KENYANSA  </t>
  </si>
  <si>
    <t xml:space="preserve">UCR43AUNG0~441211#CombinedOffering~254711165935~MPESAC2B_400222~EDWIN KENYANSA  </t>
  </si>
  <si>
    <t xml:space="preserve">UCRQEAJV0W~441211#vbsreg~254715209523~MPESAC2B_400222~NYABUTO OONGE  </t>
  </si>
  <si>
    <t>22-03-2026</t>
  </si>
  <si>
    <t>23-03-2026</t>
  </si>
  <si>
    <t>24-03-2026</t>
  </si>
  <si>
    <t>25-03-2026</t>
  </si>
  <si>
    <t>26-03-2026</t>
  </si>
  <si>
    <t>27-03-2026</t>
  </si>
  <si>
    <t>UCLH7A40NY</t>
  </si>
  <si>
    <t>UCL1LAA8IX</t>
  </si>
  <si>
    <t>UCMHTA126P</t>
  </si>
  <si>
    <t>UCMHTA17DZ</t>
  </si>
  <si>
    <t>UCM3QAPAGJ</t>
  </si>
  <si>
    <t>UCMGUACXVG</t>
  </si>
  <si>
    <t>UCMOJA03MI</t>
  </si>
  <si>
    <t>UCMHTA2WMQ</t>
  </si>
  <si>
    <t>UCMHTA365A</t>
  </si>
  <si>
    <t>UCM1OAFWV0</t>
  </si>
  <si>
    <t>UCMMRA7SD9</t>
  </si>
  <si>
    <t>UCN6TA8KK3</t>
  </si>
  <si>
    <t>UCNFAABUUQ</t>
  </si>
  <si>
    <t>UCNJ9AABD8</t>
  </si>
  <si>
    <t>UCN28AGNOW</t>
  </si>
  <si>
    <t>UCN6TA8ZK7</t>
  </si>
  <si>
    <t>UCNIIA9T0P</t>
  </si>
  <si>
    <t>UCNIVA6MPV</t>
  </si>
  <si>
    <t>UCNQJA9THD</t>
  </si>
  <si>
    <t>UCN6JA7UPF</t>
  </si>
  <si>
    <t>UCN2TA7SVW</t>
  </si>
  <si>
    <t>UCNAXABOOV</t>
  </si>
  <si>
    <t>UCN28AGXN0</t>
  </si>
  <si>
    <t>UCN9V9ZAYZ</t>
  </si>
  <si>
    <t>UCNCWABEBD</t>
  </si>
  <si>
    <t>UCN2VAHN6D</t>
  </si>
  <si>
    <t>UCN7QAFJM2</t>
  </si>
  <si>
    <t>UCNPQA6RIQ</t>
  </si>
  <si>
    <t>UCNKZACP04</t>
  </si>
  <si>
    <t>UCNAZACE97</t>
  </si>
  <si>
    <t>UCN1OAHUSW</t>
  </si>
  <si>
    <t>UCNBVACQPH</t>
  </si>
  <si>
    <t>UCN7RACJD3</t>
  </si>
  <si>
    <t>UCN6YA5K7A</t>
  </si>
  <si>
    <t>UCN6YA5PTC</t>
  </si>
  <si>
    <t>UCNF6A8N5V</t>
  </si>
  <si>
    <t>UCN5PAHAT9</t>
  </si>
  <si>
    <t>UCNC4AH089</t>
  </si>
  <si>
    <t>UCN5NAAGB8</t>
  </si>
  <si>
    <t>UCNNMA40XS</t>
  </si>
  <si>
    <t>UCN36AM9CP</t>
  </si>
  <si>
    <t>UCN6TAAIN3</t>
  </si>
  <si>
    <t>UCNRRA6A1C</t>
  </si>
  <si>
    <t>UCN8KA5Y6S</t>
  </si>
  <si>
    <t>UCNIVA8TX4</t>
  </si>
  <si>
    <t>UCN6KA24XI</t>
  </si>
  <si>
    <t>UCNPDA8MAK</t>
  </si>
  <si>
    <t>UCNBAAB25P</t>
  </si>
  <si>
    <t>UCNQXAFGS3</t>
  </si>
  <si>
    <t>UCN8NAB6A3</t>
  </si>
  <si>
    <t>UCN7QAI2V9</t>
  </si>
  <si>
    <t>UCN6IADKL3</t>
  </si>
  <si>
    <t>UCNKOAHTI0</t>
  </si>
  <si>
    <t>UCNK7ACION</t>
  </si>
  <si>
    <t>UCNK2A8ULO</t>
  </si>
  <si>
    <t>UCNACAAT16</t>
  </si>
  <si>
    <t>UCNPYA356X</t>
  </si>
  <si>
    <t>UCN5PAJ8OH</t>
  </si>
  <si>
    <t>UCOBAABTUG</t>
  </si>
  <si>
    <t>UCO9VA2Q5X</t>
  </si>
  <si>
    <t>UCO6TACM4W</t>
  </si>
  <si>
    <t>UCOIIADGAO</t>
  </si>
  <si>
    <t>UCOPDA9OYB</t>
  </si>
  <si>
    <t>UCOPQAAAQ1</t>
  </si>
  <si>
    <t>UCO36AOMQ4</t>
  </si>
  <si>
    <t>UCOOPA7C7U</t>
  </si>
  <si>
    <t>UCODCACDGK</t>
  </si>
  <si>
    <t>UCOPA9VXTM</t>
  </si>
  <si>
    <t>UCOPA9VZ9Q</t>
  </si>
  <si>
    <t>UCOBVAFWDM</t>
  </si>
  <si>
    <t>UCOLQA6X3P</t>
  </si>
  <si>
    <t>UCOPA9VTOX</t>
  </si>
  <si>
    <t>UCO2TABGGE</t>
  </si>
  <si>
    <t>UCO1OALIQX</t>
  </si>
  <si>
    <t>UCOM6ACSQZ</t>
  </si>
  <si>
    <t>UCONMA6WO2</t>
  </si>
  <si>
    <t>UCOQJADWTH</t>
  </si>
  <si>
    <t>UCOIVAB5RO</t>
  </si>
  <si>
    <t>UCO5SAAHW2</t>
  </si>
  <si>
    <t>UCO1LAJNZQ</t>
  </si>
  <si>
    <t>UCO28ALE0U</t>
  </si>
  <si>
    <t>UCOAXAGDLN</t>
  </si>
  <si>
    <t>UCOPMAFAWM</t>
  </si>
  <si>
    <t>UCOPMAF865</t>
  </si>
  <si>
    <t>UCO8NADF5O</t>
  </si>
  <si>
    <t>UCO7QAKKQF</t>
  </si>
  <si>
    <t>UCOJMADAGF</t>
  </si>
  <si>
    <t>UCOGSAE8OZ</t>
  </si>
  <si>
    <t>UCOOPA95Q7</t>
  </si>
  <si>
    <t>UCOK3ABGWG</t>
  </si>
  <si>
    <t>UCOJ9AGYEI</t>
  </si>
  <si>
    <t>UCO6YAB4ZE</t>
  </si>
  <si>
    <t>UCO6YABG4J</t>
  </si>
  <si>
    <t>UCOPDACLNX</t>
  </si>
  <si>
    <t>UCOAUAGW7N</t>
  </si>
  <si>
    <t>UCORHAE0KZ</t>
  </si>
  <si>
    <t>UCOCWAI14V</t>
  </si>
  <si>
    <t>UCOQJAGKC0</t>
  </si>
  <si>
    <t>UCOPDACOK3</t>
  </si>
  <si>
    <t>UCO6TAFWWP</t>
  </si>
  <si>
    <t>UCOBAAF1I5</t>
  </si>
  <si>
    <t>UCOC4AN2FL</t>
  </si>
  <si>
    <t>UCO6IAHPH2</t>
  </si>
  <si>
    <t>UCPLSA6PSK</t>
  </si>
  <si>
    <t>UCP38AWEKV</t>
  </si>
  <si>
    <t>UCPPMAHRW3</t>
  </si>
  <si>
    <t>UCPJ9AHWK6</t>
  </si>
  <si>
    <t>UCPQJAHAYQ</t>
  </si>
  <si>
    <t>UCP1OAP98J</t>
  </si>
  <si>
    <t>UCP2VAPAZ1</t>
  </si>
  <si>
    <t>UCP2TAF9V6</t>
  </si>
  <si>
    <t>UCP36ASTCD</t>
  </si>
  <si>
    <t>UCP9VA6USC</t>
  </si>
  <si>
    <t>UCPQ7AEWKZ</t>
  </si>
  <si>
    <t>UCP6TAGYX6</t>
  </si>
  <si>
    <t>UCPEHAFA3T</t>
  </si>
  <si>
    <t>UCPJ9AIM0E</t>
  </si>
  <si>
    <t>UCPIXAFN55</t>
  </si>
  <si>
    <t>UCPK3ADGAN</t>
  </si>
  <si>
    <t>UCPBVAKCV0</t>
  </si>
  <si>
    <t>UCPQJAHWSY</t>
  </si>
  <si>
    <t>UCP28APAEP</t>
  </si>
  <si>
    <t>UCPIVAF2A9</t>
  </si>
  <si>
    <t>UCPKOANPBJ</t>
  </si>
  <si>
    <t>UCP28APDR8</t>
  </si>
  <si>
    <t>UCPNMAB762</t>
  </si>
  <si>
    <t>UCP1LANWOK</t>
  </si>
  <si>
    <t>UCPEUANU6R</t>
  </si>
  <si>
    <t>UCPKHAG942</t>
  </si>
  <si>
    <t>UCPPQAFFO4</t>
  </si>
  <si>
    <t>UCP4LAGHE0</t>
  </si>
  <si>
    <t>UCPR2AGGE3</t>
  </si>
  <si>
    <t>UCPK7AIII6</t>
  </si>
  <si>
    <t>UCPC4API3B</t>
  </si>
  <si>
    <t>UCPCWAKLS9</t>
  </si>
  <si>
    <t>UCP02AGNFO</t>
  </si>
  <si>
    <t>UCPR4A42NH</t>
  </si>
  <si>
    <t>UCP5SAFLYA</t>
  </si>
  <si>
    <t>UCPEQASZG6</t>
  </si>
  <si>
    <t>UCPPXAHER2</t>
  </si>
  <si>
    <t>UCPIIAK8L9</t>
  </si>
  <si>
    <t>UCP7QAPXWR</t>
  </si>
  <si>
    <t>UCP1OARQ8T</t>
  </si>
  <si>
    <t>UCPJMAI8UY</t>
  </si>
  <si>
    <t>UCPAXAM3BA</t>
  </si>
  <si>
    <t>UCPPDAGI6D</t>
  </si>
  <si>
    <t>UCPAUAKN57</t>
  </si>
  <si>
    <t>UCPBAAIRQ6</t>
  </si>
  <si>
    <t>UCPACAI914</t>
  </si>
  <si>
    <t>UCP8NAJ2PG</t>
  </si>
  <si>
    <t>UCPMYAD6U1</t>
  </si>
  <si>
    <t>UCPQVADTVH</t>
  </si>
  <si>
    <t>UCP1OAS0CG</t>
  </si>
  <si>
    <t>UCPMOA7S53</t>
  </si>
  <si>
    <t>UCP6IALEPM</t>
  </si>
  <si>
    <t>UCP1OAS0PX</t>
  </si>
  <si>
    <t>UCP9VA9QNI</t>
  </si>
  <si>
    <t>UCPJ9AL9N7</t>
  </si>
  <si>
    <t>UCPPYAAQQZ</t>
  </si>
  <si>
    <t>UCPQJAKJNH</t>
  </si>
  <si>
    <t>UCP9VA9OIS</t>
  </si>
  <si>
    <t>UCP1OAS875</t>
  </si>
  <si>
    <t>UCPC4AQVZW</t>
  </si>
  <si>
    <t>UCP9VA9VAN</t>
  </si>
  <si>
    <t>UCPKOAPW9N</t>
  </si>
  <si>
    <t>UCP2TAI64D</t>
  </si>
  <si>
    <t>UCPKRAP28S</t>
  </si>
  <si>
    <t>UCP9VA9WSR</t>
  </si>
  <si>
    <t>UCQE6AFUXZ</t>
  </si>
  <si>
    <t>UCQ4AB1YAW</t>
  </si>
  <si>
    <t>UCQPQAHUT3</t>
  </si>
  <si>
    <t>UCQ38B0D2G</t>
  </si>
  <si>
    <t>UCQ0YAH7IA</t>
  </si>
  <si>
    <t>UCQGOA9F8X</t>
  </si>
  <si>
    <t>UCQNBA8YA5</t>
  </si>
  <si>
    <t>UCQNBA98Q8</t>
  </si>
  <si>
    <t>UCQ5NAKZFP</t>
  </si>
  <si>
    <t>UCQNBA991Q</t>
  </si>
  <si>
    <t>UCQNBA9BUT</t>
  </si>
  <si>
    <t>UCQQEAFWU8</t>
  </si>
  <si>
    <t>UCQ6NAH1U3</t>
  </si>
  <si>
    <t>UCQ68AQY64</t>
  </si>
  <si>
    <t>UCQ5NAL59J</t>
  </si>
  <si>
    <t>UCQMIAC2SF</t>
  </si>
  <si>
    <t>UCQACAJRDJ</t>
  </si>
  <si>
    <t>UCQF6AJMV2</t>
  </si>
  <si>
    <t>UCQ7QARENE</t>
  </si>
  <si>
    <t>UCQ8NAKHNF</t>
  </si>
  <si>
    <t>UCQQEAFZU3</t>
  </si>
  <si>
    <t>UCQR2AJKM5</t>
  </si>
  <si>
    <t>SFI4E54A50C77E45D6C3</t>
  </si>
  <si>
    <t>UCQQJALW1J</t>
  </si>
  <si>
    <t>UCQ9VAB8UR</t>
  </si>
  <si>
    <t>UCQ28ASZUR</t>
  </si>
  <si>
    <t>UCQAUAMG3Y</t>
  </si>
  <si>
    <t>UCQ8KAGC43</t>
  </si>
  <si>
    <t>UCQ3TAS0Z1</t>
  </si>
  <si>
    <t>UCQRHAJP4B</t>
  </si>
  <si>
    <t>UCQJ9AMR0U</t>
  </si>
  <si>
    <t>UCQ6TALJW5</t>
  </si>
  <si>
    <t>UCQIVAIWCG</t>
  </si>
  <si>
    <t>UCQIVAJAI1</t>
  </si>
  <si>
    <t>UCQ78AM7U6</t>
  </si>
  <si>
    <t>UCQKZAOSDP</t>
  </si>
  <si>
    <t>UCQFYAC74U</t>
  </si>
  <si>
    <t>UCQ36AXO8E</t>
  </si>
  <si>
    <t>UCQLJATLT6</t>
  </si>
  <si>
    <t>UCQ1LAS4LW</t>
  </si>
  <si>
    <t>UCQK7AMH6F</t>
  </si>
  <si>
    <t>UCQ3TASR1T</t>
  </si>
  <si>
    <t>UCQKMAHYBY</t>
  </si>
  <si>
    <t>UCQBAALHB8</t>
  </si>
  <si>
    <t>UCQMIAD9ZS</t>
  </si>
  <si>
    <t>UCQEQAWB52</t>
  </si>
  <si>
    <t>UCQGRAHS9K</t>
  </si>
  <si>
    <t>UCQ6IAOM7G</t>
  </si>
  <si>
    <t>UCQ2TALALR</t>
  </si>
  <si>
    <t>UCQ5DAL5VI</t>
  </si>
  <si>
    <t>UCQK2AJS34</t>
  </si>
  <si>
    <t>UCQC4AU7EN</t>
  </si>
  <si>
    <t>UCQ1OAVI16</t>
  </si>
  <si>
    <t>UCQBAAMJ8F</t>
  </si>
  <si>
    <t>UCQPDAKD0E</t>
  </si>
  <si>
    <t>UCQOPAHN9K</t>
  </si>
  <si>
    <t>UCQ53AY1TR</t>
  </si>
  <si>
    <t>UCQ11ALXP9</t>
  </si>
  <si>
    <t>UCQ38B3G50</t>
  </si>
  <si>
    <t>UCQRRAIYUC</t>
  </si>
  <si>
    <t>UCQ5NANUJE</t>
  </si>
  <si>
    <t>UCQIIAOGCR</t>
  </si>
  <si>
    <t>UCQ3IAXWE8</t>
  </si>
  <si>
    <t>UCQ7QATZKC</t>
  </si>
  <si>
    <t>UCQ5PAV1FW</t>
  </si>
  <si>
    <t>UCQKOATKDZ</t>
  </si>
  <si>
    <t>UCQBVAQUQ9</t>
  </si>
  <si>
    <t>UCQI5AMQ5U</t>
  </si>
  <si>
    <t>UCQK7AO7ZC</t>
  </si>
  <si>
    <t>UCQ46AUIUX</t>
  </si>
  <si>
    <t>UCQCWAQ090</t>
  </si>
  <si>
    <t>UCQ7QAU608</t>
  </si>
  <si>
    <t>UCQ1OAW22A</t>
  </si>
  <si>
    <t>UCQACAMH7Q</t>
  </si>
  <si>
    <t>UCQ6KAEATC</t>
  </si>
  <si>
    <t>UCQ6IAPJPZ</t>
  </si>
  <si>
    <t>UCQ6IAPIEI</t>
  </si>
  <si>
    <t>UCQ5SAKOTE</t>
  </si>
  <si>
    <t>UCQJ9APBGO</t>
  </si>
  <si>
    <t>UCQIVALBHH</t>
  </si>
  <si>
    <t>UCQ6TANZHE</t>
  </si>
  <si>
    <t>UCQ6HAC67F</t>
  </si>
  <si>
    <t>UCQFBB14U5</t>
  </si>
  <si>
    <t>UCQPYAERUA</t>
  </si>
  <si>
    <t>UCQPQALBOR</t>
  </si>
  <si>
    <t>UCQ5NAO3XW</t>
  </si>
  <si>
    <t>UCQNBAC7LJ</t>
  </si>
  <si>
    <t>UCQBCAU4LI</t>
  </si>
  <si>
    <t>UCR5DAM82T</t>
  </si>
  <si>
    <t>UCR3QB845I</t>
  </si>
  <si>
    <t>UCRKWAOZDC</t>
  </si>
  <si>
    <t>UCR38B4785</t>
  </si>
  <si>
    <t>UCR7RARBMB</t>
  </si>
  <si>
    <t>UCRLSAELNR</t>
  </si>
  <si>
    <t>UCR43AUDT1</t>
  </si>
  <si>
    <t>UCR43AUNG0</t>
  </si>
  <si>
    <t>UCRQEAJV0W</t>
  </si>
  <si>
    <t>Dr Fix 500 gms Confix Industries Ltd</t>
  </si>
  <si>
    <t>Steel nails 3” 10pkts @ 200 - 2,000 - Bronster</t>
  </si>
  <si>
    <t>D10 24pcs @ 870 (20880) D8 39pcs @ 570 - Bronster</t>
  </si>
  <si>
    <t xml:space="preserve">Kyethani Lunch Program - Pst. Benson Mutune </t>
  </si>
  <si>
    <t>AMM Cooking Expense - Omao, and 1500 Refreshments for Youth WOP</t>
  </si>
  <si>
    <t>Children Ministry Refreshments</t>
  </si>
  <si>
    <t>GYD Shopping (14480), Lunch(10200), Refreshments (2000)</t>
  </si>
  <si>
    <t>Ambassadors T-Shirts - Benaiah Maina Omari</t>
  </si>
  <si>
    <t>AMM Station Registration</t>
  </si>
  <si>
    <t>Deaconry visitations</t>
  </si>
  <si>
    <t>Nancy Obare</t>
  </si>
  <si>
    <t>Felix</t>
  </si>
  <si>
    <t>Gladys Otieno</t>
  </si>
  <si>
    <t>Adventures Materials</t>
  </si>
  <si>
    <t xml:space="preserve">UCR3OB64XE~441211#CMFOOD~254790495591~MPESAC2B_400222~DOROTHY OMARE  </t>
  </si>
  <si>
    <t xml:space="preserve">UCR5FAUJ1Z~441211#CMFOOD~254725626507~MPESAC2B_400222~SUSAN KIMANI  </t>
  </si>
  <si>
    <t xml:space="preserve">UCRIXANWIE~441211#CMFOOD~254701796827~MPESAC2B_400222~MAUREEN NGOCHI  </t>
  </si>
  <si>
    <t xml:space="preserve">UCR7DAKRWI~441211#tithe~254794844967~MPESAC2B_400222~GOULDAH MBYUTA  </t>
  </si>
  <si>
    <t xml:space="preserve">UCRE0ASNSU~441211#GRP34~254724824766~MPESAC2B_400222~HELLEN ABUGA  </t>
  </si>
  <si>
    <t xml:space="preserve">UCRUI8AIZJ~441211#vbsreg~254704861339~MPESAC2B_400222~HELLEN ACHIENG ADHANJA  </t>
  </si>
  <si>
    <t xml:space="preserve">UCR4LAOH0X~441211#CMFOOD~254728772225~MPESAC2B_400222~ISAAC MOMANYI  </t>
  </si>
  <si>
    <t xml:space="preserve">UCR1OAZ61R~441211# devgp24~254725765987~MPESAC2B_400222~HELLEN NAIMADU  </t>
  </si>
  <si>
    <t xml:space="preserve">UCRMRAQTBJ~441211# GR30~254706858931~MPESAC2B_400222~ESTHER MAKORI  </t>
  </si>
  <si>
    <t xml:space="preserve">UCRDJAO1OI~441211#tithe~254790616988~MPESAC2B_400222~JOHN MOKAYA  </t>
  </si>
  <si>
    <t xml:space="preserve">UCR5PAZA6L~441211#vbsreg~254726796897~MPESAC2B_400222~RONALD GEKOMBE  </t>
  </si>
  <si>
    <t xml:space="preserve">UCR5CATCPU~441211#vbsreg~254712001599~MPESAC2B_400222~JAMES MIRERI  </t>
  </si>
  <si>
    <t xml:space="preserve">UCRPJANTKD~441211#OFFERING~254745207622~MPESAC2B_400222~MARK NDEGWA  </t>
  </si>
  <si>
    <t xml:space="preserve">UCR8KAMS81~441211#AYRTT~254740857585~MPESAC2B_400222~BEAVON RORI  </t>
  </si>
  <si>
    <t xml:space="preserve">UCSCBAR0XA~441211#tithe~254720026043~MPESAC2B_400222~ELEN KIMANI  </t>
  </si>
  <si>
    <t xml:space="preserve">UCSPGAJIY0~441211#sabathschool~254742420983~MPESAC2B_400222~samuel ooko  </t>
  </si>
  <si>
    <t xml:space="preserve">UCSNMAM4T9~441211#VbsReg~254726768973~MPESAC2B_400222~MAUREEN ONGUBO  </t>
  </si>
  <si>
    <t xml:space="preserve">UCS77AWWNT~441211#KiSwC~254701579235~MPESAC2B_400222~MARWA KERARIO  </t>
  </si>
  <si>
    <t xml:space="preserve">UCSNMAM7XW~441211#CMFOOD~254726768973~MPESAC2B_400222~MAUREEN ONGUBO  </t>
  </si>
  <si>
    <t xml:space="preserve">UCSKRAY50T~441211#devgr35~254729767077~MPESAC2B_400222~Vincent Okaru  </t>
  </si>
  <si>
    <t xml:space="preserve">UCSK9AWSBF~441211#AYRTT~254757686170~MPESAC2B_400222~wesley nyagaka  </t>
  </si>
  <si>
    <t xml:space="preserve">UCSFBB61QH~441211#Ikondeni~254726410608~MPESAC2B_400222~CALVINCE OUMA OTIENO  </t>
  </si>
  <si>
    <t xml:space="preserve">UCSAOAJFH0~441211#tithe~254768857845~MPESAC2B_400222~SETH MUNENE  </t>
  </si>
  <si>
    <t xml:space="preserve">UCSL5AQLNG~441211#Vbsreg~254706898391~MPESAC2B_400222~Nyabuto Dorothy  </t>
  </si>
  <si>
    <t xml:space="preserve">UCSL5AQK87~441211#CMFOOD~254706898391~MPESAC2B_400222~Nyabuto Dorothy  </t>
  </si>
  <si>
    <t xml:space="preserve">UCSEAAY2UL~441211#DEVGRP3*~254726447320~MPESAC2B_400222~DUNCAN NJORA  </t>
  </si>
  <si>
    <t xml:space="preserve">UCSFCB088U~441211#Tithe/Offerin~254726012163~MPESAC2B_400222~ROGERS MACHOKA  </t>
  </si>
  <si>
    <t xml:space="preserve">UCS5AB2WKW~441211#CMFOOD~254718188346~MPESAC2B_400222~TERESIA MOGIRE  </t>
  </si>
  <si>
    <t xml:space="preserve">UCS5AB2Y1B~441211#vbsreg~254718188346~MPESAC2B_400222~TERESIA MOGIRE  </t>
  </si>
  <si>
    <t xml:space="preserve">UCSMYAMEPD~441211#ikondeni~254715181864~MPESAC2B_400222~AMOS CHACHA  </t>
  </si>
  <si>
    <t xml:space="preserve">UCSOIAZN91~441211#lcb~254712410422~MPESAC2B_400222~FELIX MUSIU  </t>
  </si>
  <si>
    <t xml:space="preserve">UCSMYAMOFM~441211#combinedoffer~254729090199~MPESAC2B_400222~JOSPHINE NYAKOE  </t>
  </si>
  <si>
    <t xml:space="preserve">UCS28B0OKG~441211#lcb~254721898381~MPESAC2B_400222~GILBERT IMO  </t>
  </si>
  <si>
    <t xml:space="preserve">UCS4LARGIR~441211#Tithe~254728772225~MPESAC2B_400222~ISAAC MOMANYI  </t>
  </si>
  <si>
    <t xml:space="preserve">UCSLCASAYK~441211#offering~254726477635~MPESAC2B_400222~OSIEMO NGIRA  </t>
  </si>
  <si>
    <t xml:space="preserve">UCS97AOTE9~441211#Tithe~254704263041~MPESAC2B_400222~NGARIBA CHACH  </t>
  </si>
  <si>
    <t xml:space="preserve">UCSG4B86GM~441211#THANKSGIVING~254114285075~MPESAC2B_400222~samuel waithaka  </t>
  </si>
  <si>
    <t xml:space="preserve">UCSQVAN8NL~441211#LCB~254729501712~MPESAC2B_400222~VIOLET JUMA  </t>
  </si>
  <si>
    <t xml:space="preserve">UCSL2AK10O~441211#TITHE~254757248006~MPESAC2B_400222~George Odoyo  </t>
  </si>
  <si>
    <t xml:space="preserve">UCS9TAQH0S~441211#lcb~254721612917~MPESAC2B_400222~JOHN ONGWESA  </t>
  </si>
  <si>
    <t xml:space="preserve">UCSOLAV5ZC~441211#tithe~254713867575~MPESAC2B_400222~SIMON WAKANYI  </t>
  </si>
  <si>
    <t xml:space="preserve">UCS7TARLQT~441211#lcb~254728588774~MPESAC2B_400222~JUSTINE MANYARA  </t>
  </si>
  <si>
    <t xml:space="preserve">UCSIYAVPTV~441211#thanksgiving~254712384579~MPESAC2B_400222~ANN SHEM  </t>
  </si>
  <si>
    <t xml:space="preserve">UCS9UAQ6O4~441211#of~254795637050~MPESAC2B_400222~LYDIA WAMAYI  </t>
  </si>
  <si>
    <t xml:space="preserve">UCSBXAY5TY~441211#titheandoffer~254745740094~MPESAC2B_400222~MAXWELL OTIENO  </t>
  </si>
  <si>
    <t xml:space="preserve">UCS56AVBHR~441211#TITHE~254768670631~MPESAC2B_400222~fidel oluoch  </t>
  </si>
  <si>
    <t xml:space="preserve">UCSIAATAZ3~441211#offering~254796731366~MPESAC2B_400222~Okinyi Odhiambo  </t>
  </si>
  <si>
    <t xml:space="preserve">UCS2TAR9BC~441211#Tithe~254768045326~MPESAC2B_400222~Antony Irungu  </t>
  </si>
  <si>
    <t xml:space="preserve">UCSQEANXTF~441211#lcbcampmeetin~254715209523~MPESAC2B_400222~NYABUTO OONGE  </t>
  </si>
  <si>
    <t xml:space="preserve">UCSR2ARN9O~441211#Offering~254717752128~MPESAC2B_400222~SHELINE OYOO  </t>
  </si>
  <si>
    <t xml:space="preserve">UCSEJAO7N3~441211#OFFERING~254707733198~MPESAC2B_400222~ROBINAH MANUGUTI  </t>
  </si>
  <si>
    <t xml:space="preserve">UCS6JARSB2~441211#tithe~254713490326~MPESAC2B_400222~FIDES MUTHONI  </t>
  </si>
  <si>
    <t xml:space="preserve">UCSOBARATJ~441211#Tithe~254722918077~MPESAC2B_400222~RUTH SAMBA  </t>
  </si>
  <si>
    <t xml:space="preserve">UCSN8AU3UP~441211#tithe~254703794263~MPESAC2B_400222~Charity Ouma  </t>
  </si>
  <si>
    <t xml:space="preserve">UCSKRAYICO~441211#OFFERING~254716794363~MPESAC2B_400222~GIFTMACVANE MOMANYI  </t>
  </si>
  <si>
    <t xml:space="preserve">UCSN9ANLHA~441211#Development~254758523089~MPESAC2B_400222~elijah roy  </t>
  </si>
  <si>
    <t xml:space="preserve">UCS0MAMM5L~441211#TITHE~254718909675~MPESAC2B_400222~KELVINE OTIENO  </t>
  </si>
  <si>
    <t xml:space="preserve">UCSEKAOZF8~441211# Tithe~254721324904~MPESAC2B_400222~Jackson Ndama  </t>
  </si>
  <si>
    <t xml:space="preserve">UCS21AX9IW~441211#tithe~254113829718~MPESAC2B_400222~LINCOLN ELASTSIA  </t>
  </si>
  <si>
    <t xml:space="preserve">UCS02ARADZ~441211#Tithe~254721406814~MPESAC2B_400222~VINCENT OTARA  </t>
  </si>
  <si>
    <t xml:space="preserve">UCSJ3AM032~441211#c.offering~254797100997~MPESAC2B_400222~DOLPHINE OKEMWA  </t>
  </si>
  <si>
    <t xml:space="preserve">UCS5WAW77J~441211#offerings~254797713396~MPESAC2B_400222~DAVID KIPLANGAT  </t>
  </si>
  <si>
    <t xml:space="preserve">UCS07AG9RO~441211#CO~254792577780~MPESAC2B_400222~JANET KARITHI  </t>
  </si>
  <si>
    <t xml:space="preserve">UCSC4B071W~441211#LCB~254710299911~MPESAC2B_400222~PHILUS MOGERE  </t>
  </si>
  <si>
    <t xml:space="preserve">UCS8DANO0J~441211#COMB~254711521418~MPESAC2B_400222~THADDEUS MOGOI  </t>
  </si>
  <si>
    <t xml:space="preserve">UCSRPAUQ4P~441211#Inkondeni~254720011562~MPESAC2B_400222~Adrienne Ogonyo  </t>
  </si>
  <si>
    <t xml:space="preserve">UCSPMAUI03~441211#off~254704355687~MPESAC2B_400222~NAOMI NJUGUNA  </t>
  </si>
  <si>
    <t xml:space="preserve">UCS4GB6P24~441211# comb offer~254717597226~MPESAC2B_400222~DIVINAH NYAKEYO  </t>
  </si>
  <si>
    <t xml:space="preserve">UCS43AYX21~441211#T/A~254712167461~MPESAC2B_400222~LEVINAH WYCKLIFE  </t>
  </si>
  <si>
    <t xml:space="preserve">UCSGPAUJ95~441211#offering~254721990533~MPESAC2B_400222~DELVINE OYILE  </t>
  </si>
  <si>
    <t xml:space="preserve">UCS80AQA8Y~441211#tithes~254759220461~MPESAC2B_400222~Esther Sharkoyio  </t>
  </si>
  <si>
    <t xml:space="preserve">UCSG9AQRIC~441211#tithe~254740339785~MPESAC2B_400222~Linet Anyango  </t>
  </si>
  <si>
    <t xml:space="preserve">UCSN6AV820~441211#dev~254706329297~MPESAC2B_400222~DAVID KIRUI  </t>
  </si>
  <si>
    <t xml:space="preserve">UCS2BAZAUI~441211#tithe~254700537804~MPESAC2B_400222~OMBATI OMBATI  </t>
  </si>
  <si>
    <t xml:space="preserve">UCSDGAIOE0~441211#LCB~254796764119~MPESAC2B_400222~peter Mauti  </t>
  </si>
  <si>
    <t xml:space="preserve">UCSMGATC14~441211# offering~254706586664~MPESAC2B_400222~everline nyaoga  </t>
  </si>
  <si>
    <t xml:space="preserve">UCS83AUN27~441211#OFFERING~254740916722~MPESAC2B_400222~Robson Nyagaka  </t>
  </si>
  <si>
    <t xml:space="preserve">UCS3YB3N9N~441211#offering~254723138235~MPESAC2B_400222~IRINE CHEPTUM  </t>
  </si>
  <si>
    <t xml:space="preserve">UCSA6AQKHL~441211#offering~254726665903~MPESAC2B_400222~DOMINIC OMBATI  </t>
  </si>
  <si>
    <t xml:space="preserve">UCSI1AVUI3~441211#thanksgiving~254728699623~MPESAC2B_400222~HELLEN NDUBI  </t>
  </si>
  <si>
    <t xml:space="preserve">UCSNMAMK0F~441211#TITHE~254707045244~MPESAC2B_400222~SAMWEL TINEGA  </t>
  </si>
  <si>
    <t xml:space="preserve">UCS6YAOMOP~441211# tithe~254702638111~MPESAC2B_400222~JESCA OCHIENG  </t>
  </si>
  <si>
    <t xml:space="preserve">UCS0CAU8VZ~441211#C Offering~254742403697~MPESAC2B_400222~GRACE ONGUSO  </t>
  </si>
  <si>
    <t xml:space="preserve">UCSPMAUKTV~441211#Tithe~254710967844~MPESAC2B_400222~CLIFFORD SIOCHA  </t>
  </si>
  <si>
    <t xml:space="preserve">UCS0VB0FLE~441211# tithe~254117141380~MPESAC2B_400222~Evalline Maemba  </t>
  </si>
  <si>
    <t xml:space="preserve">UCSQCASN11~441211#offerring~254794938225~MPESAC2B_400222~Marcy Akuongo  </t>
  </si>
  <si>
    <t xml:space="preserve">UCS85ATIXR~441211#OFFERING~254791363334~MPESAC2B_400222~SHARON OWUOR  </t>
  </si>
  <si>
    <t xml:space="preserve">UCSIVAQGMB~441211# tithe~254703112927~MPESAC2B_400222~COLLINS ODOYO  </t>
  </si>
  <si>
    <t xml:space="preserve">UCSLAAM802~441211#NARRATION~254704994263~MPESAC2B_400222~Nicole Owino  </t>
  </si>
  <si>
    <t xml:space="preserve">UCSNSALECK~441211#TITHE~254743659145~MPESAC2B_400222~EMMA NYANGOCHO  </t>
  </si>
  <si>
    <t xml:space="preserve">UCS13AOFS0~441211#NARRATION~254793854594~MPESAC2B_400222~faith nkirote  </t>
  </si>
  <si>
    <t xml:space="preserve">UCS77AXFLG~441211#Lcb~254701579235~MPESAC2B_400222~MARWA KERARIO  </t>
  </si>
  <si>
    <t xml:space="preserve">UCSJ9AUOVJ~441211#CampOffering~254723565952~MPESAC2B_400222~JOB OMETE  </t>
  </si>
  <si>
    <t xml:space="preserve">UCSIXARRXV~441211#tithe~254701796827~MPESAC2B_400222~MAUREEN NGOCHI  </t>
  </si>
  <si>
    <t xml:space="preserve">UCSMRASZAB~441211# tithe/offeri~254706858931~MPESAC2B_400222~ESTHER MAKORI  </t>
  </si>
  <si>
    <t xml:space="preserve">UCSKNB0OCC~441211#offering~254714464616~MPESAC2B_400222~ERIKA MULI  </t>
  </si>
  <si>
    <t xml:space="preserve">UCS2TARAUX~441211#tithe~254757883171~MPESAC2B_400222~MELAN NYATANGI  </t>
  </si>
  <si>
    <t xml:space="preserve">UCSODAVUE1~441211#offering~254794098032~MPESAC2B_400222~haron momanyi  </t>
  </si>
  <si>
    <t xml:space="preserve">UCSKRAYH5R~441211#offering~254729767077~MPESAC2B_400222~Vincent Okaru  </t>
  </si>
  <si>
    <t xml:space="preserve">UCS9LAXN1U~441211#NARRATION~254112539502~MPESAC2B_400222~abdulu ramadhan  </t>
  </si>
  <si>
    <t xml:space="preserve">UCSG8AJQDK~441211#TITHE~254742509741~MPESAC2B_400222~Kevin Odhiambo  </t>
  </si>
  <si>
    <t xml:space="preserve">UCS5CAUMP6~441211#tithe~254712001599~MPESAC2B_400222~JAMES MIRERI  </t>
  </si>
  <si>
    <t xml:space="preserve">UCSF3AYH39~441211#TITHE~254759205042~MPESAC2B_400222~Michael Akama  </t>
  </si>
  <si>
    <t xml:space="preserve">UCSEUAZ30T~441211#LCB~254713480829~MPESAC2B_400222~DANIEL SAGWE  </t>
  </si>
  <si>
    <t xml:space="preserve">UCSC7AKLAH~441211# Offering~254721387142~MPESAC2B_400222~CALLEN GESARE  </t>
  </si>
  <si>
    <t xml:space="preserve">UCSCCATNS2~441211#titthe~254718760714~MPESAC2B_400222~WINNIE ATIENO ATANGA  </t>
  </si>
  <si>
    <t xml:space="preserve">UCS68AZAYL~441211#LCB~254725729020~MPESAC2B_400222~JANE GATI  </t>
  </si>
  <si>
    <t xml:space="preserve">UCS5FAYI98~441211#tithe~254725626507~MPESAC2B_400222~SUSAN KIMANI  </t>
  </si>
  <si>
    <t xml:space="preserve">UCSGUAZTAN~441211#Tithe,LCB,SAB~254711548871~MPESAC2B_400222~JANE NYAMONGO  </t>
  </si>
  <si>
    <t xml:space="preserve">UCS0YAPRWL~441211#Tithes and Of~254726281936~MPESAC2B_400222~ROBIONSON MOCHONI  </t>
  </si>
  <si>
    <t xml:space="preserve">UCSRRAOGEP~441211#Tithe~254112475725~MPESAC2B_400222~MARTHA OROTI  </t>
  </si>
  <si>
    <t xml:space="preserve">UCS5PB0DA7~441211#~254726796897~MPESAC2B_400222~RONALD GEKOMBE  </t>
  </si>
  <si>
    <t xml:space="preserve">UCS8KANXHC~441211#co~254740857585~MPESAC2B_400222~BEAVON RORI  </t>
  </si>
  <si>
    <t xml:space="preserve">UCS6NAPDUG~441211#offering~254746760183~MPESAC2B_400222~SARAH AWITI  </t>
  </si>
  <si>
    <t xml:space="preserve">UCS5SAQ03H~441211#titheoffer~254703228506~MPESAC2B_400222~Nancy obare  </t>
  </si>
  <si>
    <t xml:space="preserve">UCSP2AMB5C~441211#Devgr41~254745199669~MPESAC2B_400222~LUCY MUTHENGI  </t>
  </si>
  <si>
    <t xml:space="preserve">UCS2AB730Q~441211#CMFOOD~254702006004~MPESAC2B_400222~LUCY MUTHENGI  </t>
  </si>
  <si>
    <t xml:space="preserve">UCSAPAUF4G~441211#campoffrs~254725301969~MPESAC2B_400222~JEMIMA NYOLOO  </t>
  </si>
  <si>
    <t xml:space="preserve">UCSKOAZ52F~441211#offering~254112244822~MPESAC2B_400222~SABBASTIAN KAINDI  </t>
  </si>
  <si>
    <t xml:space="preserve">UCSHZALSUH~441211#offering~254713698981~MPESAC2B_400222~Brian Nyangwono  </t>
  </si>
  <si>
    <t xml:space="preserve">UCS0CAUNCO~441211#vbsreg~254722496355~MPESAC2B_400222~QUINTER NYOLOO  </t>
  </si>
  <si>
    <t xml:space="preserve">UCS6YAOW14~441211# vbsreg~254702638111~MPESAC2B_400222~JESCA OCHIENG  </t>
  </si>
  <si>
    <t xml:space="preserve">UCS8ZAQPE9~441211#Msamaria~254714709269~MPESAC2B_400222~MELVINE MWAMBA  </t>
  </si>
  <si>
    <t xml:space="preserve">UCSRHARV7D~441211#Msamaria~254795359277~MPESAC2B_400222~Elizabeth Shikuku  </t>
  </si>
  <si>
    <t xml:space="preserve">UCSKOAZPW2~441211#samaritan~254112244822~MPESAC2B_400222~SABBASTIAN KAINDI  </t>
  </si>
  <si>
    <t xml:space="preserve">UCSMYAN6F7~441211#CO~254715181864~MPESAC2B_400222~AMOS CHACHA  </t>
  </si>
  <si>
    <t xml:space="preserve">UCS0XAO1YS~441211#msamaria~254725768358~MPESAC2B_400222~ESTHER MUCHOKI  </t>
  </si>
  <si>
    <t xml:space="preserve">UCS9TAQYG0~441211#msamaria~254721612917~MPESAC2B_400222~JOHN ONGWESA  </t>
  </si>
  <si>
    <t xml:space="preserve">UCS4GB759K~441211#msamaria~254717597226~MPESAC2B_400222~DIVINAH NYAKEYO  </t>
  </si>
  <si>
    <t xml:space="preserve">UCSO0B0U20~441211#msamaria~254720585928~MPESAC2B_400222~WINFRED OKELO  </t>
  </si>
  <si>
    <t xml:space="preserve">UCSMYAN3KI~441211#Msamaria~254715181864~MPESAC2B_400222~AMOS CHACHA  </t>
  </si>
  <si>
    <t xml:space="preserve">UCSO0B0R5U~441211#tithe~254720585928~MPESAC2B_400222~WINFRED OKELO  </t>
  </si>
  <si>
    <t xml:space="preserve">UCS68AZWL9~441211#MSAMARIA~254725729020~MPESAC2B_400222~JANE GATI  </t>
  </si>
  <si>
    <t xml:space="preserve">UCSRPAV8UO~441211#Msamaria~254720011562~MPESAC2B_400222~Adrienne Ogonyo  </t>
  </si>
  <si>
    <t xml:space="preserve">UCS3GAY5QT~441211# msamaria~254726219400~MPESAC2B_400222~GILBERT OMEDO  </t>
  </si>
  <si>
    <t xml:space="preserve">UCSF5AZ0JS~441211#MSAMARIA~254796472241~MPESAC2B_400222~Cannon Odhiambo  </t>
  </si>
  <si>
    <t xml:space="preserve">UCSIKAQXOO~441211#Msamaria~254714813414~MPESAC2B_400222~MARY AKINYI  </t>
  </si>
  <si>
    <t xml:space="preserve">UCSKMAPJ54~441211#msamaria~254725310343~MPESAC2B_400222~NANCY MOTARI  </t>
  </si>
  <si>
    <t xml:space="preserve">UCS6HAHRFO~441211#offerjh~254727942682~MPESAC2B_400222~DANIEL NYAKUNDI  </t>
  </si>
  <si>
    <t xml:space="preserve">UCSL5ARF7C~441211#Devgrp41~254706898391~MPESAC2B_400222~Nyabuto Dorothy  </t>
  </si>
  <si>
    <t>28-03-2026</t>
  </si>
  <si>
    <t>UCR3OB64XE</t>
  </si>
  <si>
    <t>UCR5FAUJ1Z</t>
  </si>
  <si>
    <t>UCRIXANWIE</t>
  </si>
  <si>
    <t>UCR7DAKRWI</t>
  </si>
  <si>
    <t>UCRE0ASNSU</t>
  </si>
  <si>
    <t>UCRUI8AIZJ</t>
  </si>
  <si>
    <t>UCR4LAOH0X</t>
  </si>
  <si>
    <t>UCR1OAZ61R</t>
  </si>
  <si>
    <t>UCRMRAQTBJ</t>
  </si>
  <si>
    <t>UCRDJAO1OI</t>
  </si>
  <si>
    <t>UCR5PAZA6L</t>
  </si>
  <si>
    <t>UCR5CATCPU</t>
  </si>
  <si>
    <t>UCRPJANTKD</t>
  </si>
  <si>
    <t>UCR8KAMS81</t>
  </si>
  <si>
    <t>UCSCBAR0XA</t>
  </si>
  <si>
    <t>UCSPGAJIY0</t>
  </si>
  <si>
    <t>UCSNMAM4T9</t>
  </si>
  <si>
    <t>UCS77AWWNT</t>
  </si>
  <si>
    <t>UCSNMAM7XW</t>
  </si>
  <si>
    <t>UCSKRAY50T</t>
  </si>
  <si>
    <t>UCSK9AWSBF</t>
  </si>
  <si>
    <t>UCSFBB61QH</t>
  </si>
  <si>
    <t>UCSAOAJFH0</t>
  </si>
  <si>
    <t>UCSL5AQLNG</t>
  </si>
  <si>
    <t>UCSL5AQK87</t>
  </si>
  <si>
    <t>UCSEAAY2UL</t>
  </si>
  <si>
    <t>UCSFCB088U</t>
  </si>
  <si>
    <t>UCS5AB2WKW</t>
  </si>
  <si>
    <t>UCS5AB2Y1B</t>
  </si>
  <si>
    <t>UCSMYAMEPD</t>
  </si>
  <si>
    <t>UCSOIAZN91</t>
  </si>
  <si>
    <t>UCSMYAMOFM</t>
  </si>
  <si>
    <t>UCS28B0OKG</t>
  </si>
  <si>
    <t>UCS4LARGIR</t>
  </si>
  <si>
    <t>UCSLCASAYK</t>
  </si>
  <si>
    <t>UCS97AOTE9</t>
  </si>
  <si>
    <t>UCSG4B86GM</t>
  </si>
  <si>
    <t>UCSQVAN8NL</t>
  </si>
  <si>
    <t>UCSL2AK10O</t>
  </si>
  <si>
    <t>UCS9TAQH0S</t>
  </si>
  <si>
    <t>UCSOLAV5ZC</t>
  </si>
  <si>
    <t>UCS7TARLQT</t>
  </si>
  <si>
    <t>UCSIYAVPTV</t>
  </si>
  <si>
    <t>UCS9UAQ6O4</t>
  </si>
  <si>
    <t>UCSBXAY5TY</t>
  </si>
  <si>
    <t>UCS56AVBHR</t>
  </si>
  <si>
    <t>UCSIAATAZ3</t>
  </si>
  <si>
    <t>UCS2TAR9BC</t>
  </si>
  <si>
    <t>UCSQEANXTF</t>
  </si>
  <si>
    <t>UCSR2ARN9O</t>
  </si>
  <si>
    <t>UCSEJAO7N3</t>
  </si>
  <si>
    <t>UCS6JARSB2</t>
  </si>
  <si>
    <t>UCSOBARATJ</t>
  </si>
  <si>
    <t>UCSN8AU3UP</t>
  </si>
  <si>
    <t>UCSKRAYICO</t>
  </si>
  <si>
    <t>UCSN9ANLHA</t>
  </si>
  <si>
    <t>UCS0MAMM5L</t>
  </si>
  <si>
    <t>UCSEKAOZF8</t>
  </si>
  <si>
    <t>UCS21AX9IW</t>
  </si>
  <si>
    <t>UCS02ARADZ</t>
  </si>
  <si>
    <t>UCSJ3AM032</t>
  </si>
  <si>
    <t>UCS5WAW77J</t>
  </si>
  <si>
    <t>UCS07AG9RO</t>
  </si>
  <si>
    <t>UCSC4B071W</t>
  </si>
  <si>
    <t>UCS8DANO0J</t>
  </si>
  <si>
    <t>UCSRPAUQ4P</t>
  </si>
  <si>
    <t>UCSPMAUI03</t>
  </si>
  <si>
    <t>UCS4GB6P24</t>
  </si>
  <si>
    <t>UCS43AYX21</t>
  </si>
  <si>
    <t>UCSGPAUJ95</t>
  </si>
  <si>
    <t>UCS80AQA8Y</t>
  </si>
  <si>
    <t>UCSG9AQRIC</t>
  </si>
  <si>
    <t>UCSN6AV820</t>
  </si>
  <si>
    <t>UCS2BAZAUI</t>
  </si>
  <si>
    <t>UCSDGAIOE0</t>
  </si>
  <si>
    <t>UCSMGATC14</t>
  </si>
  <si>
    <t>UCS83AUN27</t>
  </si>
  <si>
    <t>UCS3YB3N9N</t>
  </si>
  <si>
    <t>UCSA6AQKHL</t>
  </si>
  <si>
    <t>UCSI1AVUI3</t>
  </si>
  <si>
    <t>UCSNMAMK0F</t>
  </si>
  <si>
    <t>UCS6YAOMOP</t>
  </si>
  <si>
    <t>UCS0CAU8VZ</t>
  </si>
  <si>
    <t>UCSPMAUKTV</t>
  </si>
  <si>
    <t>UCS0VB0FLE</t>
  </si>
  <si>
    <t>UCSQCASN11</t>
  </si>
  <si>
    <t>UCS85ATIXR</t>
  </si>
  <si>
    <t>UCSIVAQGMB</t>
  </si>
  <si>
    <t>UCSLAAM802</t>
  </si>
  <si>
    <t>UCSNSALECK</t>
  </si>
  <si>
    <t>UCS13AOFS0</t>
  </si>
  <si>
    <t>UCS77AXFLG</t>
  </si>
  <si>
    <t>UCSJ9AUOVJ</t>
  </si>
  <si>
    <t>UCSIXARRXV</t>
  </si>
  <si>
    <t>UCSMRASZAB</t>
  </si>
  <si>
    <t>UCSKNB0OCC</t>
  </si>
  <si>
    <t>UCS2TARAUX</t>
  </si>
  <si>
    <t>UCSODAVUE1</t>
  </si>
  <si>
    <t>UCSKRAYH5R</t>
  </si>
  <si>
    <t>UCS9LAXN1U</t>
  </si>
  <si>
    <t>UCSG8AJQDK</t>
  </si>
  <si>
    <t>UCS5CAUMP6</t>
  </si>
  <si>
    <t>UCSF3AYH39</t>
  </si>
  <si>
    <t>UCSEUAZ30T</t>
  </si>
  <si>
    <t>UCSC7AKLAH</t>
  </si>
  <si>
    <t>UCSCCATNS2</t>
  </si>
  <si>
    <t>UCS68AZAYL</t>
  </si>
  <si>
    <t>UCS5FAYI98</t>
  </si>
  <si>
    <t>UCSGUAZTAN</t>
  </si>
  <si>
    <t>UCS0YAPRWL</t>
  </si>
  <si>
    <t>UCSRRAOGEP</t>
  </si>
  <si>
    <t>UCS5PB0DA7</t>
  </si>
  <si>
    <t>UCS8KANXHC</t>
  </si>
  <si>
    <t>UCS6NAPDUG</t>
  </si>
  <si>
    <t>UCS5SAQ03H</t>
  </si>
  <si>
    <t>UCSP2AMB5C</t>
  </si>
  <si>
    <t>UCS2AB730Q</t>
  </si>
  <si>
    <t>UCSAPAUF4G</t>
  </si>
  <si>
    <t>UCSKOAZ52F</t>
  </si>
  <si>
    <t>UCSHZALSUH</t>
  </si>
  <si>
    <t>UCS0CAUNCO</t>
  </si>
  <si>
    <t>UCS6YAOW14</t>
  </si>
  <si>
    <t>UCS8ZAQPE9</t>
  </si>
  <si>
    <t>UCSRHARV7D</t>
  </si>
  <si>
    <t>UCSKOAZPW2</t>
  </si>
  <si>
    <t>UCSMYAN6F7</t>
  </si>
  <si>
    <t>UCS0XAO1YS</t>
  </si>
  <si>
    <t>UCS9TAQYG0</t>
  </si>
  <si>
    <t>UCS4GB759K</t>
  </si>
  <si>
    <t>UCSO0B0U20</t>
  </si>
  <si>
    <t>UCSMYAN3KI</t>
  </si>
  <si>
    <t>UCSO0B0R5U</t>
  </si>
  <si>
    <t>UCS68AZWL9</t>
  </si>
  <si>
    <t>UCSRPAV8UO</t>
  </si>
  <si>
    <t>UCS3GAY5QT</t>
  </si>
  <si>
    <t>UCSF5AZ0JS</t>
  </si>
  <si>
    <t>UCSIKAQXOO</t>
  </si>
  <si>
    <t>UCSKMAPJ54</t>
  </si>
  <si>
    <t>UCS6HAHRFO</t>
  </si>
  <si>
    <t>UCSL5ARF7C</t>
  </si>
  <si>
    <t>Sabbath Schoool lessons</t>
  </si>
  <si>
    <t>Speaker Facilitation - Youth Week of Prayer</t>
  </si>
  <si>
    <t>Speaker's Transport</t>
  </si>
  <si>
    <t>Communication Website</t>
  </si>
  <si>
    <t>Mireri</t>
  </si>
  <si>
    <t>Needy Cases - Deaconry</t>
  </si>
  <si>
    <t>Isaac Momanyi</t>
  </si>
  <si>
    <t>Deaconry Holy Communication</t>
  </si>
  <si>
    <t>JARED MOMANYI</t>
  </si>
  <si>
    <t>LUCY MUTHINGI</t>
  </si>
  <si>
    <t>SUSAN KIMANI</t>
  </si>
  <si>
    <t>CLIFFORD SIOCHA</t>
  </si>
  <si>
    <t>LCB_DEPARTMENTS</t>
  </si>
  <si>
    <t>ff</t>
  </si>
  <si>
    <t xml:space="preserve">UCSKOB052C~441211#devgrp3~254743338269~MPESAC2B_400222~nancy abuya  </t>
  </si>
  <si>
    <t xml:space="preserve">UCSG7AKZAT~441211#OFFERING~254725731309~MPESAC2B_400222~ROBERT OKEMWA ONSARE  </t>
  </si>
  <si>
    <t xml:space="preserve">UCSF6ATI9N~441211#Comoff~254722693245~MPESAC2B_400222~JOSEPH OSORO  </t>
  </si>
  <si>
    <t xml:space="preserve">UCS5CAWZQQ~441211#ikondeni~254712001599~MPESAC2B_400222~JAMES MIRERI  </t>
  </si>
  <si>
    <t xml:space="preserve">UCSA2AZRTX~441211#vbs reg~254729330893~MPESAC2B_400222~JOYCE JEMBE  </t>
  </si>
  <si>
    <t xml:space="preserve">UCS6TAVR3M~441211#vbsreg~254726636081~MPESAC2B_400222~COLVIN MOKAYA  </t>
  </si>
  <si>
    <t xml:space="preserve">UCTJKAPBE7~441211#DEVGR1~254110530505~MPESAC2B_400222~ROONEY MAINA  </t>
  </si>
  <si>
    <t xml:space="preserve">UCTE0AZFLD~441211#DEVGRP11~254720323255~MPESAC2B_400222~ROSELYNE OMANYA  </t>
  </si>
  <si>
    <t xml:space="preserve">UCTHTASZSJ~441211#tithe~254726721194~MPESAC2B_400222~HAPPINESS MUKORA  </t>
  </si>
  <si>
    <t xml:space="preserve">UCTGUB3ZYR~441211#vbs reg~254701279242~MPESAC2B_400222~WINNIE OWITI  </t>
  </si>
  <si>
    <t xml:space="preserve">UCT7RB0WC9~441211#tithe~254799957092~MPESAC2B_400222~Purity John  </t>
  </si>
  <si>
    <t xml:space="preserve">UCTO0B50N4~441211#vbs reg~254720585928~MPESAC2B_400222~WINFRED OKELO  </t>
  </si>
  <si>
    <t xml:space="preserve">UCTHTAUKWV~441211#tithe~254726721194~MPESAC2B_400222~HAPPINESS MUKORA  </t>
  </si>
  <si>
    <t xml:space="preserve">UCU02AY8OZ~441211#vbsamb~254721406814~MPESAC2B_400222~VINCENT OTARA  </t>
  </si>
  <si>
    <t xml:space="preserve">UCUAHAWUDD~441211#vbsamb~254707965257~MPESAC2B_400222~JENIFFER JAMES  </t>
  </si>
  <si>
    <t xml:space="preserve">UCU2QAYM3C~441211#VBSAMB~254798047032~MPESAC2B_400222~Mitchelle Anyango  </t>
  </si>
  <si>
    <t xml:space="preserve">UCUAQAWB2L~441211#vbsamb~254705001963~MPESAC2B_400222~NEWTON AMISI  </t>
  </si>
  <si>
    <t xml:space="preserve">UCU4JBHE06~441211#VBSAMB~254112464589~MPESAC2B_400222~Anne Awuor  </t>
  </si>
  <si>
    <t xml:space="preserve">UCUJ9B1UBN~441211#ChoirLaunch~254723565952~MPESAC2B_400222~JOB OMETE  </t>
  </si>
  <si>
    <t xml:space="preserve">UCU28B89AJ~441211#ikondeni~254721898381~MPESAC2B_400222~GILBERT IMO  </t>
  </si>
  <si>
    <t xml:space="preserve">UCUEEAYVLK~441211#AMBVBS~254768372269~MPESAC2B_400222~Ian Kingsley  </t>
  </si>
  <si>
    <t xml:space="preserve">UCU28B89DO~441211#choirlaunc~254721898381~MPESAC2B_400222~GILBERT IMO  </t>
  </si>
  <si>
    <t xml:space="preserve">UCU6JAZ1VK~441211#choirlaunch~254713490326~MPESAC2B_400222~FIDES MUTHONI  </t>
  </si>
  <si>
    <t xml:space="preserve">UCUHKB6TAH~441211#AMBVBS~254746156764~MPESAC2B_400222~Miriam Oribo  </t>
  </si>
  <si>
    <t xml:space="preserve">UCUHXAW3PP~441211#VBSAMB~254715834738~MPESAC2B_400222~ALBERT NYANTIKA  </t>
  </si>
  <si>
    <t xml:space="preserve">UCU9VAQ8M5~441211#VBSAMB~254741670514~MPESAC2B_400222~Abraham Kwemboi  </t>
  </si>
  <si>
    <t xml:space="preserve">UCUC5AZSGN~441211#VBSAMB~254792658839~MPESAC2B_400222~MERAB WANDOLLAH  </t>
  </si>
  <si>
    <t xml:space="preserve">UCURHAYW6K~441211#AyGyd~254795359277~MPESAC2B_400222~Elizabeth Shikuku  </t>
  </si>
  <si>
    <t xml:space="preserve">UCURHAYTEQ~441211#choirlauch~254795359277~MPESAC2B_400222~Elizabeth Shikuku  </t>
  </si>
  <si>
    <t xml:space="preserve">UCUGCAZ1QZ~441211#VBSAMB~254759808869~MPESAC2B_400222~LENAH AKAMA  </t>
  </si>
  <si>
    <t xml:space="preserve">UCU11AZ7IG~441211#choirlaunch~254721366125~MPESAC2B_400222~JUSTUS MAKWAE  </t>
  </si>
  <si>
    <t xml:space="preserve">UCUJMAZ3LZ~441211#VBSAMB~254741295971~MPESAC2B_400222~patience ogwoka  </t>
  </si>
  <si>
    <t xml:space="preserve">UCU9MB0YF1~441211#choirlaunch~254701682032~MPESAC2B_400222~LYDIAH MANYANGE  </t>
  </si>
  <si>
    <t xml:space="preserve">UCU5NB0R0P~441211#choirlaunch~254704128152~MPESAC2B_400222~ELIZABETH ATUNU  </t>
  </si>
  <si>
    <t xml:space="preserve">UCUO0B7O8A~441211#choirlaunch~254720585928~MPESAC2B_400222~WINFRED OKELO  </t>
  </si>
  <si>
    <t xml:space="preserve">UCU6TB10AJ~441211#choirlaunch~254726636081~MPESAC2B_400222~COLVIN MOKAYA  </t>
  </si>
  <si>
    <t xml:space="preserve">UCU9VAQI8J~441211#ChoirLaunch~254726861853~MPESAC2B_400222~NANJALA JUMA  </t>
  </si>
  <si>
    <t xml:space="preserve">UCUACAZITF~441211#choirlaunch~254727640141~MPESAC2B_400222~NYANCHIENG'A SHEILA  </t>
  </si>
  <si>
    <t xml:space="preserve">UCU4LAZ9PU~441211#IKONDENI~254728772225~MPESAC2B_400222~ISAAC MOMANYI  </t>
  </si>
  <si>
    <t xml:space="preserve">UCU2TAZ6TT~441211#VBSAMB~254705311534~MPESAC2B_400222~Daniella Mwamba  </t>
  </si>
  <si>
    <t xml:space="preserve">UCU53BC3YQ~441211#VBSAMB~254769462679~MPESAC2B_400222~GEOFFREY OTIENO  </t>
  </si>
  <si>
    <t xml:space="preserve">UCUBVB4LXZ~441211#choirlaunch~254723249077~MPESAC2B_400222~JOHN MOTARI  </t>
  </si>
  <si>
    <t xml:space="preserve">UCUEEAZNB3~441211#AMBVBS~254768372269~MPESAC2B_400222~Ian Kingsley  </t>
  </si>
  <si>
    <t xml:space="preserve">UCUQJB1U78~441211#choirlaunch~254723310854~MPESAC2B_400222~GRACE OGOLA  </t>
  </si>
  <si>
    <t xml:space="preserve">UCUR2AZOQ3~441211#VBSAMB~254794829696~MPESAC2B_400222~JEVAN OTIENO  </t>
  </si>
  <si>
    <t xml:space="preserve">UCUAXB44PW~441211# choir launch~254713322053~MPESAC2B_400222~ERICK OGUCHA  </t>
  </si>
  <si>
    <t xml:space="preserve">UCU28B9886~441211#choirlaunch~254721898381~MPESAC2B_400222~GILBERT IMO  </t>
  </si>
  <si>
    <t xml:space="preserve">UCUC5B0GDV~441211#VBSAMB~254792658839~MPESAC2B_400222~MERAB WANDOLLAH  </t>
  </si>
  <si>
    <t xml:space="preserve">UCUMAAW939~441211#CMFood~254724576546~MPESAC2B_400222~NAOMI NGITHI  </t>
  </si>
  <si>
    <t xml:space="preserve">UCU7QB8OIY~441211#choirlaunch~254714560462~MPESAC2B_400222~LYDIA WANJARA  </t>
  </si>
  <si>
    <t xml:space="preserve">UCUK3AY78I~441211#CMFood~254723234824~MPESAC2B_400222~EVANCE OJWANG  </t>
  </si>
  <si>
    <t xml:space="preserve">UCU2TB0HPK~441211# choirlaunch~254707192114~MPESAC2B_400222~Irene Mirioba  </t>
  </si>
  <si>
    <t xml:space="preserve">UCUFBBFN84~441211#ChoirLaunch~254726410608~MPESAC2B_400222~CALVINCE OUMA OTIENO  </t>
  </si>
  <si>
    <t xml:space="preserve">UCUCWB4JL0~441211#choirlaunch~254716804186~MPESAC2B_400222~ALAN OTIENO  </t>
  </si>
  <si>
    <t xml:space="preserve">UCUC4B9TCM~441211#choir launch~254710299911~MPESAC2B_400222~PHILUS MOGERE  </t>
  </si>
  <si>
    <t xml:space="preserve">UCU5SAZQVW~441211#choirlaunch~254703228506~MPESAC2B_400222~Nancy obare  </t>
  </si>
  <si>
    <t xml:space="preserve">UCUAUB4GPF~441211#choirlaunch~254701314042~MPESAC2B_400222~OLIVENT ADIKAH  </t>
  </si>
  <si>
    <t xml:space="preserve">UCUIVB0F9U~441211# choirlaunch~254703112927~MPESAC2B_400222~COLLINS ODOYO  </t>
  </si>
  <si>
    <t xml:space="preserve">UCU6IB51H2~441211#choirlaunch~254714035685~MPESAC2B_400222~sarah ocharo  </t>
  </si>
  <si>
    <t xml:space="preserve">UCUKOB9ICJ~441211# choirllaunch~254726771544~MPESAC2B_400222~MILKA MAGARA  </t>
  </si>
  <si>
    <t xml:space="preserve">UCUJMB28X7~441211#Choirlaunch~254700312820~MPESAC2B_400222~JOEL NGETA  </t>
  </si>
  <si>
    <t xml:space="preserve">UCUPQB0WKO~441211#Choirlaunch~254708592682~MPESAC2B_400222~MAUREEN NYAMAMBA  </t>
  </si>
  <si>
    <t xml:space="preserve">UCU6YAZ4MN~441211# CMFOOD~254702638111~MPESAC2B_400222~JESCA OCHIENG  </t>
  </si>
  <si>
    <t xml:space="preserve">UCU3TBAUNQ~441211#choirlaunch~254720025616~MPESAC2B_400222~CHRISTINE MOMANYI  </t>
  </si>
  <si>
    <t xml:space="preserve">UCUOPAXQL6~441211#CHOIRLAUNCH~254726561839~MPESAC2B_400222~CLEOPAS OMETE  </t>
  </si>
  <si>
    <t xml:space="preserve">UCU7RB75XN~441211#tithe~254799957092~MPESAC2B_400222~Purity John  </t>
  </si>
  <si>
    <t xml:space="preserve">UCUQXB7R4X~441211#choirlaunch~254758799038~MPESAC2B_400222~NAOM OMAGWA  </t>
  </si>
  <si>
    <t xml:space="preserve">UCU1OBCC3K~441211# choirlaunch~254725765987~MPESAC2B_400222~HELLEN NAIMADU  </t>
  </si>
  <si>
    <t xml:space="preserve">UCUQJB4HIE~441211#choirlaunch~254723310854~MPESAC2B_400222~GRACE OGOLA  </t>
  </si>
  <si>
    <t xml:space="preserve">UCUPDB0RZR~441211#choirlaunch~254740938866~MPESAC2B_400222~Mayaka Martin  </t>
  </si>
  <si>
    <t xml:space="preserve">UCUK9B82IY~441211#AYRTT~254757686170~MPESAC2B_400222~wesley nyagaka  </t>
  </si>
  <si>
    <t xml:space="preserve">UCUIIB4V9O~441211#CHOIRLAUNCH~254715257513~MPESAC2B_400222~Samuel Ogembo  </t>
  </si>
  <si>
    <t xml:space="preserve">UCUBNBAODL~441211#choirlaunch~254757809227~MPESAC2B_400222~DARMACLINE ONDUSO  </t>
  </si>
  <si>
    <t xml:space="preserve">UCURRAZ73X~441211#CHOIRLAUNCH~254725326721~MPESAC2B_400222~DENNIS ONGORI  </t>
  </si>
  <si>
    <t xml:space="preserve">UCUJ9B5DGG~441211#ChoirLaunch~254723565952~MPESAC2B_400222~JOB OMETE  </t>
  </si>
  <si>
    <t xml:space="preserve">UCVA1B6JTH~441211#choirlaunch~254713538816~MPESAC2B_400222~ONGAKI OGARO  </t>
  </si>
  <si>
    <t xml:space="preserve">UCVAHB0OGM~441211#vbsambs~254707965257~MPESAC2B_400222~JENIFFER JAMES  </t>
  </si>
  <si>
    <t xml:space="preserve">UCVKWB5C9H~441211#Devgrp41~254705014561~MPESAC2B_400222~NYABUTO FANISH  </t>
  </si>
  <si>
    <t xml:space="preserve">UCV2ABIM6C~441211#VBSREG~254702006004~MPESAC2B_400222~LUCY MUTHENGI  </t>
  </si>
  <si>
    <t xml:space="preserve">UCVKWB5CGU~441211#AWMVBS~254705014561~MPESAC2B_400222~NYABUTO FANISH  </t>
  </si>
  <si>
    <t xml:space="preserve">UCVNBASCB4~441211#CMfood~254727766722~MPESAC2B_400222~SAMSON NYARERU  </t>
  </si>
  <si>
    <t xml:space="preserve">UCVK3B0JZZ~441211#VBSambs~254723234824~MPESAC2B_400222~EVANCE OJWANG  </t>
  </si>
  <si>
    <t xml:space="preserve">UCVCCB4WAJ~441211#AMBVBS~254720488167~MPESAC2B_400222~Eltone Aswago  </t>
  </si>
  <si>
    <t xml:space="preserve">UCVPMB64VN~441211#Cmfood~254710967844~MPESAC2B_400222~CLIFFORD SIOCHA  </t>
  </si>
  <si>
    <t xml:space="preserve">UCV2TB2SIS~441211#VBSAMB~254706182978~MPESAC2B_400222~Maxwell Wandollah  </t>
  </si>
  <si>
    <t xml:space="preserve">UCVCCB4WLX~441211#VBSAMB~254720488167~MPESAC2B_400222~Eltone Aswago  </t>
  </si>
  <si>
    <t xml:space="preserve">UCVKBAW3UG~441211#VBSAMB~254114583435~MPESAC2B_400222~WESLEY MATOKE  </t>
  </si>
  <si>
    <t xml:space="preserve">UCV53BFF7S~441211#AMBVBS~254769462679~MPESAC2B_400222~GEOFFREY OTIENO  </t>
  </si>
  <si>
    <t xml:space="preserve">UCV2QB2XCC~441211#VBSAMB~254798047032~MPESAC2B_400222~Mitchelle Anyango  </t>
  </si>
  <si>
    <t xml:space="preserve">UCVJVAX3YJ~441211#VBSAMB~254740672468~MPESAC2B_400222~SHEILA KERIMU  </t>
  </si>
  <si>
    <t xml:space="preserve">UCVAHB14HL~441211#vbsamb~254707965257~MPESAC2B_400222~JENIFFER JAMES  </t>
  </si>
  <si>
    <t xml:space="preserve">UCVAHB0XSD~441211#vbsamb~254707965257~MPESAC2B_400222~JENIFFER JAMES  </t>
  </si>
  <si>
    <t xml:space="preserve">[SUBSCRIPTION CHARGES]BANK COMMISSION FOR :P75SN31032686641  </t>
  </si>
  <si>
    <t xml:space="preserve">UCVEJAZN9U~441211#AyRTT~254707733198~MPESAC2B_400222~ROBINAH MANUGUTI  </t>
  </si>
  <si>
    <t xml:space="preserve">UCVK3B0VXM~441211#Choirlaunch~254723234824~MPESAC2B_400222~EVANCE OJWANG  </t>
  </si>
  <si>
    <t xml:space="preserve">UCVHYBA931~441211#VBSAMB~254712941842~MPESAC2B_400222~Daniel Njoroge  </t>
  </si>
  <si>
    <t xml:space="preserve">UCV28BCFIA~441211#choirlaunch~254721898381~MPESAC2B_400222~GILBERT IMO  </t>
  </si>
  <si>
    <t xml:space="preserve">UCV6TB4YR4~441211#choirlaunch~254726636081~MPESAC2B_400222~COLVIN MOKAYA  </t>
  </si>
  <si>
    <t xml:space="preserve">UCVJ9B69QY~441211#ChoirLaunch~254723565952~MPESAC2B_400222~JOB OMETE  </t>
  </si>
  <si>
    <t xml:space="preserve">UCVFBBI7JL~441211#VBSAMB~254726410608~MPESAC2B_400222~CALVINCE OUMA OTIENO  </t>
  </si>
  <si>
    <t xml:space="preserve">UCV9VAUFU7~441211#ChoirLaunch~254726861853~MPESAC2B_400222~NANJALA JUMA  </t>
  </si>
  <si>
    <t xml:space="preserve">UCV49BG17V~441211#DEVGR4~254723324259~MPESAC2B_400222~ONESMUS MOCHAMA  </t>
  </si>
  <si>
    <t xml:space="preserve">UCV47BJNOA~441211#choir launch~254708320068~MPESAC2B_400222~lilian mokaya  </t>
  </si>
  <si>
    <t xml:space="preserve">UCV9GAUEMH~441211#VBSAMB~254715627734~MPESAC2B_400222~david nyaundi  </t>
  </si>
  <si>
    <t xml:space="preserve">UCV1LBB8LF~441211#choir~254721325796~MPESAC2B_400222~ABEL OJWANG  </t>
  </si>
  <si>
    <t xml:space="preserve">UCVC5B3XT6~441211#AMBVBS~254792658839~MPESAC2B_400222~MERAB WANDOLLAH  </t>
  </si>
  <si>
    <t xml:space="preserve">UCVAXB7NOD~441211# choir launch~254713322053~MPESAC2B_400222~ERICK OGUCHA  </t>
  </si>
  <si>
    <t xml:space="preserve">UCVQJB5PYO~441211#choirlaunch~254723310854~MPESAC2B_400222~GRACE OGOLA  </t>
  </si>
  <si>
    <t xml:space="preserve">UCVJMB3J4J~441211#AMBVBS~254741295971~MPESAC2B_400222~patience ogwoka  </t>
  </si>
  <si>
    <t xml:space="preserve">UCVO0BCA2X~441211#choirlaunch~254720585928~MPESAC2B_400222~WINFRED OKELO  </t>
  </si>
  <si>
    <t xml:space="preserve">HENRY NYONGESA CHQ No.000393  </t>
  </si>
  <si>
    <t xml:space="preserve">EDWIN ORIOKI KENYANSA CHQ No.000390  </t>
  </si>
  <si>
    <t xml:space="preserve">UCVNCB1PGK~441211#VBSAMB~254701878140~MPESAC2B_400222~CLINTON BOSTON  </t>
  </si>
  <si>
    <t xml:space="preserve">UCVC7AWMWT~441211# VBSAMB~254721387142~MPESAC2B_400222~CALLEN GESARE  </t>
  </si>
  <si>
    <t xml:space="preserve">UCVAHB1TII~441211# vbsamb~254707965257~MPESAC2B_400222~JENIFFER JAMES  </t>
  </si>
  <si>
    <t xml:space="preserve">UCVFBBIY6P~441211#VBSAMB~254726410608~MPESAC2B_400222~CALVINCE OUMA OTIENO  </t>
  </si>
  <si>
    <t xml:space="preserve">UCVC5B4MKD~441211#AMBVBS~254792658839~MPESAC2B_400222~MERAB WANDOLLAH  </t>
  </si>
  <si>
    <t xml:space="preserve">UCVEHB3LMY~441211#Tithe~254799604985~MPESAC2B_400222~DAVIS MIRONGA  </t>
  </si>
  <si>
    <t xml:space="preserve">UCVFMB0DCS~441211#VBSAMB~254701953683~MPESAC2B_400222~BRIAN OMENYI  </t>
  </si>
  <si>
    <t xml:space="preserve">UCVQXB9T13~441211# choirlaunch~254758799038~MPESAC2B_400222~NAOM OMAGWA  </t>
  </si>
  <si>
    <t xml:space="preserve">UCVLQAZ9HK~441211#ChoirLaunch~254712394186~MPESAC2B_400222~STEPHEN SHIKUKU  </t>
  </si>
  <si>
    <t xml:space="preserve">UCVBVB9C0U~441211#choirlaunch~254723249077~MPESAC2B_400222~JOHN MOTARI  </t>
  </si>
  <si>
    <t xml:space="preserve">UCV5SB2N76~441211#choirlaunch~254703228506~MPESAC2B_400222~Nancy obare  </t>
  </si>
  <si>
    <t xml:space="preserve">UCV78B65VI~441211#DevGp41~254724986639~MPESAC2B_400222~GLADYS OTIENO  </t>
  </si>
  <si>
    <t xml:space="preserve">UCVPMB7F54~441211#VBSAmb~254710967844~MPESAC2B_400222~CLIFFORD SIOCHA  </t>
  </si>
  <si>
    <t xml:space="preserve">UCVPMB7HOZ~441211#DevGr41~254710967844~MPESAC2B_400222~CLIFFORD SIOCHA  </t>
  </si>
  <si>
    <t xml:space="preserve">UCVOPAZUPG~441211#VBSAMB~254726561839~MPESAC2B_400222~CLEOPAS OMETE  </t>
  </si>
  <si>
    <t xml:space="preserve">UCVQZB2LEA~441211#devgrp41~254711707728~MPESAC2B_400222~VALERIA OSORO  </t>
  </si>
  <si>
    <t xml:space="preserve">UCVC4BD48Q~441211#choir launch~254710299911~MPESAC2B_400222~PHILUS MOGERE  </t>
  </si>
  <si>
    <t xml:space="preserve">UCV0DB0DYV~441211#TITHE~254792249172~MPESAC2B_400222~KELVIN MWATHI  </t>
  </si>
  <si>
    <t xml:space="preserve">UCV0DB0M21~441211#TITHE~254792249172~MPESAC2B_400222~KELVIN MWATHI  </t>
  </si>
  <si>
    <t xml:space="preserve">UCV0DB0FI0~441211#TITHE~254792249172~MPESAC2B_400222~KELVIN MWATHI  </t>
  </si>
  <si>
    <t xml:space="preserve">UCV0DB0J52~441211#TITHE~254792249172~MPESAC2B_400222~KELVIN MWATHI  </t>
  </si>
  <si>
    <t xml:space="preserve">UCV0DB0M50~441211#TITHE~254792249172~MPESAC2B_400222~KELVIN MWATHI  </t>
  </si>
  <si>
    <t xml:space="preserve">UCV0DB0FLE~441211#TITHE~254792249172~MPESAC2B_400222~KELVIN MWATHI  </t>
  </si>
  <si>
    <t xml:space="preserve">UCV0DB0OVS~441211#TITHE~254792249172~MPESAC2B_400222~KELVIN MWATHI  </t>
  </si>
  <si>
    <t xml:space="preserve">UCVF3BBPL1~441211#ChoirLaunch~254759205042~MPESAC2B_400222~Michael Akama  </t>
  </si>
  <si>
    <t xml:space="preserve">UCV6TB6M9J~441211#choirlaunch~254726636081~MPESAC2B_400222~COLVIN MOKAYA  </t>
  </si>
  <si>
    <t xml:space="preserve">UCV5ABGGH8~441211#AWMVBS~254718188346~MPESAC2B_400222~TERESIA MOGIRE  </t>
  </si>
  <si>
    <t xml:space="preserve">UCVIXB4U82~441211#devgrp41~254701796827~MPESAC2B_400222~MAUREEN NGOCHI  </t>
  </si>
  <si>
    <t xml:space="preserve">UCVAUB7WSL~441211#choirlaunch~254701314042~MPESAC2B_400222~OLIVENT ADIKAH  </t>
  </si>
  <si>
    <t xml:space="preserve">UCVRRB1QZ8~441211#CHOIRLAUNCH~254725326721~MPESAC2B_400222~DENNIS ONGORI  </t>
  </si>
  <si>
    <t xml:space="preserve">UCV0DB1ECB~441211#VBSAMB~254792249172~MPESAC2B_400222~KELVIN MWATHI  </t>
  </si>
  <si>
    <t xml:space="preserve">UCV1OBFJP9~441211# choirlaunch~254725765987~MPESAC2B_400222~HELLEN NAIMADU  </t>
  </si>
  <si>
    <t xml:space="preserve">UCVQ7B4V73~441211#choirlaunch~254723585391~MPESAC2B_400222~DAVID OTAJA  </t>
  </si>
  <si>
    <t xml:space="preserve">UCV8KB1SVY~441211#AYRTT~254740857585~MPESAC2B_400222~BEAVON RORI  </t>
  </si>
  <si>
    <t xml:space="preserve">UCV5SB4C5V~441211#CMFOOD~254703228506~MPESAC2B_400222~Nancy obare  </t>
  </si>
  <si>
    <t xml:space="preserve">UCV7QBE59S~441211#choirlaunch~254714560462~MPESAC2B_400222~LYDIA WANJARA  </t>
  </si>
  <si>
    <t xml:space="preserve">UCVBAB6ZOU~441211#CHOIRLAUNCH~254722327397~MPESAC2B_400222~edwin odhiambo  </t>
  </si>
  <si>
    <t xml:space="preserve">UCVK9BBQXT~441211#AYRTT~254757686170~MPESAC2B_400222~wesley nyagaka  </t>
  </si>
  <si>
    <t xml:space="preserve">UCVM0BCXHR~441211#ChoirLaunch~254725445620~MPESAC2B_400222~JOB NYABUTO  </t>
  </si>
  <si>
    <t xml:space="preserve">UCVFBBL8TC~441211#Choirlaunch~254726410608~MPESAC2B_400222~CALVINCE OUMA OTIENO  </t>
  </si>
  <si>
    <t xml:space="preserve">UCVACB6J2W~441211#choirlaunch~254727640141~MPESAC2B_400222~NYANCHIENG'A SHEILA  </t>
  </si>
  <si>
    <t xml:space="preserve">UCVR4ASZIN~441211#devgrp41~254715407724~MPESAC2B_400222~EVERLINE ARIKA  </t>
  </si>
  <si>
    <t xml:space="preserve">UCVJMB6CYD~441211#Choirlaunch~254700312820~MPESAC2B_400222~JOEL NGETA  </t>
  </si>
  <si>
    <t xml:space="preserve">UCVIVB5123~441211# choirlaunch~254703112927~MPESAC2B_400222~COLLINS ODOYO  </t>
  </si>
  <si>
    <t xml:space="preserve">UCVNMB0T6G~441211# choir launch~254710842979~MPESAC2B_400222~BEATRICE OLUOCH  </t>
  </si>
  <si>
    <t xml:space="preserve">UCVQXBC0VF~441211#CMFOOD~254727900144~MPESAC2B_400222~RISPA OENGA  </t>
  </si>
  <si>
    <t xml:space="preserve">UCVPQB5DL8~441211#Choirlaunch~254708592682~MPESAC2B_400222~MAUREEN NYAMAMBA  </t>
  </si>
  <si>
    <t xml:space="preserve">UCV2IB8W6B~441211#Choirlaunch~254727292832~MPESAC2B_400222~AQUINUS SHIKUKU  </t>
  </si>
  <si>
    <t xml:space="preserve">UCVGSB750F~441211#choirlounch~254729561304~MPESAC2B_400222~HENRY NYONGESA  </t>
  </si>
  <si>
    <t xml:space="preserve">UCVE6B3AXP~441211#cmfood~254729803605~MPESAC2B_400222~Diana Aboki  </t>
  </si>
  <si>
    <t xml:space="preserve">UCVIIB8YAZ~441211#CHOIRLAUNCH~254715257513~MPESAC2B_400222~Samuel Ogembo  </t>
  </si>
  <si>
    <t xml:space="preserve">UCVCWBA75R~441211#Choirlaunch~254716804186~MPESAC2B_400222~ALAN OTIENO  </t>
  </si>
  <si>
    <t xml:space="preserve">UCVOPB1ZIF~441211# CHOIRLAUNCH~254726561839~MPESAC2B_400222~CLEOPAS OMETE  </t>
  </si>
  <si>
    <t xml:space="preserve">UCV2TB67EW~441211# choirlaunch~254707192114~MPESAC2B_400222~Irene Mirioba  </t>
  </si>
  <si>
    <t xml:space="preserve">UCV6IB9O0A~441211#choirlaunch~254714035685~MPESAC2B_400222~sarah ocharo  </t>
  </si>
  <si>
    <t xml:space="preserve">UCV8NB7HKG~441211#choirlaunch~254704531346~MPESAC2B_400222~NYABUTO LYDIAH  </t>
  </si>
  <si>
    <t xml:space="preserve">UCVF6B6OCQ~441211#Choirlaunch~254722693245~MPESAC2B_400222~JOSEPH OSORO  </t>
  </si>
  <si>
    <t xml:space="preserve">UCVKOBE5PO~441211# choirllaunch~254726771544~MPESAC2B_400222~MILKA MAGARA  </t>
  </si>
  <si>
    <t xml:space="preserve">UCV5SB4O8X~441211#choirlaunch~254703228506~MPESAC2B_400222~Nancy obare  </t>
  </si>
  <si>
    <t xml:space="preserve">UCV6TB8HYZ~441211#choirlaunch~254726636081~MPESAC2B_400222~COLVIN MOKAYA  </t>
  </si>
  <si>
    <t>29-03-2026</t>
  </si>
  <si>
    <t>30-03-2026</t>
  </si>
  <si>
    <t>31-03-2026</t>
  </si>
  <si>
    <t>UCSKOB052C</t>
  </si>
  <si>
    <t>UCSG7AKZAT</t>
  </si>
  <si>
    <t>UCSF6ATI9N</t>
  </si>
  <si>
    <t>UCS5CAWZQQ</t>
  </si>
  <si>
    <t>UCSA2AZRTX</t>
  </si>
  <si>
    <t>UCS6TAVR3M</t>
  </si>
  <si>
    <t>UCTJKAPBE7</t>
  </si>
  <si>
    <t>UCTE0AZFLD</t>
  </si>
  <si>
    <t>UCTHTASZSJ</t>
  </si>
  <si>
    <t>UCTGUB3ZYR</t>
  </si>
  <si>
    <t>UCT7RB0WC9</t>
  </si>
  <si>
    <t>UCTO0B50N4</t>
  </si>
  <si>
    <t>UCTHTAUKWV</t>
  </si>
  <si>
    <t>UCU02AY8OZ</t>
  </si>
  <si>
    <t>UCUAHAWUDD</t>
  </si>
  <si>
    <t>UCU2QAYM3C</t>
  </si>
  <si>
    <t>UCUAQAWB2L</t>
  </si>
  <si>
    <t>UCU4JBHE06</t>
  </si>
  <si>
    <t>UCUJ9B1UBN</t>
  </si>
  <si>
    <t>UCU28B89AJ</t>
  </si>
  <si>
    <t>UCUEEAYVLK</t>
  </si>
  <si>
    <t>UCU28B89DO</t>
  </si>
  <si>
    <t>UCU6JAZ1VK</t>
  </si>
  <si>
    <t>UCUHKB6TAH</t>
  </si>
  <si>
    <t>UCUHXAW3PP</t>
  </si>
  <si>
    <t>UCU9VAQ8M5</t>
  </si>
  <si>
    <t>UCUC5AZSGN</t>
  </si>
  <si>
    <t>UCURHAYW6K</t>
  </si>
  <si>
    <t>UCURHAYTEQ</t>
  </si>
  <si>
    <t>UCUGCAZ1QZ</t>
  </si>
  <si>
    <t>UCU11AZ7IG</t>
  </si>
  <si>
    <t>UCUJMAZ3LZ</t>
  </si>
  <si>
    <t>UCU9MB0YF1</t>
  </si>
  <si>
    <t>UCU5NB0R0P</t>
  </si>
  <si>
    <t>UCUO0B7O8A</t>
  </si>
  <si>
    <t>UCU6TB10AJ</t>
  </si>
  <si>
    <t>UCU9VAQI8J</t>
  </si>
  <si>
    <t>UCUACAZITF</t>
  </si>
  <si>
    <t>UCU4LAZ9PU</t>
  </si>
  <si>
    <t>UCU2TAZ6TT</t>
  </si>
  <si>
    <t>UCU53BC3YQ</t>
  </si>
  <si>
    <t>UCUBVB4LXZ</t>
  </si>
  <si>
    <t>UCUEEAZNB3</t>
  </si>
  <si>
    <t>UCUQJB1U78</t>
  </si>
  <si>
    <t>UCUR2AZOQ3</t>
  </si>
  <si>
    <t>UCUAXB44PW</t>
  </si>
  <si>
    <t>UCU28B9886</t>
  </si>
  <si>
    <t>UCUC5B0GDV</t>
  </si>
  <si>
    <t>UCUMAAW939</t>
  </si>
  <si>
    <t>UCU7QB8OIY</t>
  </si>
  <si>
    <t>UCUK3AY78I</t>
  </si>
  <si>
    <t>UCU2TB0HPK</t>
  </si>
  <si>
    <t>UCUFBBFN84</t>
  </si>
  <si>
    <t>UCUCWB4JL0</t>
  </si>
  <si>
    <t>UCUC4B9TCM</t>
  </si>
  <si>
    <t>UCU5SAZQVW</t>
  </si>
  <si>
    <t>UCUAUB4GPF</t>
  </si>
  <si>
    <t>UCUIVB0F9U</t>
  </si>
  <si>
    <t>UCU6IB51H2</t>
  </si>
  <si>
    <t>UCUKOB9ICJ</t>
  </si>
  <si>
    <t>UCUJMB28X7</t>
  </si>
  <si>
    <t>UCUPQB0WKO</t>
  </si>
  <si>
    <t>UCU6YAZ4MN</t>
  </si>
  <si>
    <t>UCU3TBAUNQ</t>
  </si>
  <si>
    <t>UCUOPAXQL6</t>
  </si>
  <si>
    <t>UCU7RB75XN</t>
  </si>
  <si>
    <t>UCUQXB7R4X</t>
  </si>
  <si>
    <t>UCU1OBCC3K</t>
  </si>
  <si>
    <t>UCUQJB4HIE</t>
  </si>
  <si>
    <t>UCUPDB0RZR</t>
  </si>
  <si>
    <t>UCUK9B82IY</t>
  </si>
  <si>
    <t>UCUIIB4V9O</t>
  </si>
  <si>
    <t>UCUBNBAODL</t>
  </si>
  <si>
    <t>UCURRAZ73X</t>
  </si>
  <si>
    <t>UCUJ9B5DGG</t>
  </si>
  <si>
    <t>UCVA1B6JTH</t>
  </si>
  <si>
    <t>UCVAHB0OGM</t>
  </si>
  <si>
    <t>UCVKWB5C9H</t>
  </si>
  <si>
    <t>UCV2ABIM6C</t>
  </si>
  <si>
    <t>UCVKWB5CGU</t>
  </si>
  <si>
    <t>UCVNBASCB4</t>
  </si>
  <si>
    <t>UCVK3B0JZZ</t>
  </si>
  <si>
    <t>UCVCCB4WAJ</t>
  </si>
  <si>
    <t>UCVPMB64VN</t>
  </si>
  <si>
    <t>UCV2TB2SIS</t>
  </si>
  <si>
    <t>UCVCCB4WLX</t>
  </si>
  <si>
    <t>UCVKBAW3UG</t>
  </si>
  <si>
    <t>UCV53BFF7S</t>
  </si>
  <si>
    <t>UCV2QB2XCC</t>
  </si>
  <si>
    <t>UCVJVAX3YJ</t>
  </si>
  <si>
    <t>UCVAHB14HL</t>
  </si>
  <si>
    <t>UCVAHB0XSD</t>
  </si>
  <si>
    <t>P75SN31032686641</t>
  </si>
  <si>
    <t>UCVEJAZN9U</t>
  </si>
  <si>
    <t>UCVK3B0VXM</t>
  </si>
  <si>
    <t>UCVHYBA931</t>
  </si>
  <si>
    <t>UCV28BCFIA</t>
  </si>
  <si>
    <t>UCV6TB4YR4</t>
  </si>
  <si>
    <t>UCVJ9B69QY</t>
  </si>
  <si>
    <t>UCVFBBI7JL</t>
  </si>
  <si>
    <t>UCV9VAUFU7</t>
  </si>
  <si>
    <t>UCV49BG17V</t>
  </si>
  <si>
    <t>UCV47BJNOA</t>
  </si>
  <si>
    <t>UCV9GAUEMH</t>
  </si>
  <si>
    <t>UCV1LBB8LF</t>
  </si>
  <si>
    <t>UCVC5B3XT6</t>
  </si>
  <si>
    <t>UCVAXB7NOD</t>
  </si>
  <si>
    <t>UCVQJB5PYO</t>
  </si>
  <si>
    <t>UCVJMB3J4J</t>
  </si>
  <si>
    <t>UCVO0BCA2X</t>
  </si>
  <si>
    <t>SYBINSE00039316343720260331</t>
  </si>
  <si>
    <t>SYBINSE00039016344320260331</t>
  </si>
  <si>
    <t>UCVNCB1PGK</t>
  </si>
  <si>
    <t>UCVC7AWMWT</t>
  </si>
  <si>
    <t>UCVAHB1TII</t>
  </si>
  <si>
    <t>UCVFBBIY6P</t>
  </si>
  <si>
    <t>UCVC5B4MKD</t>
  </si>
  <si>
    <t>UCVEHB3LMY</t>
  </si>
  <si>
    <t>UCVFMB0DCS</t>
  </si>
  <si>
    <t>UCVQXB9T13</t>
  </si>
  <si>
    <t>UCVLQAZ9HK</t>
  </si>
  <si>
    <t>UCVBVB9C0U</t>
  </si>
  <si>
    <t>UCV5SB2N76</t>
  </si>
  <si>
    <t>UCV78B65VI</t>
  </si>
  <si>
    <t>UCVPMB7F54</t>
  </si>
  <si>
    <t>UCVPMB7HOZ</t>
  </si>
  <si>
    <t>UCVOPAZUPG</t>
  </si>
  <si>
    <t>UCVQZB2LEA</t>
  </si>
  <si>
    <t>UCVC4BD48Q</t>
  </si>
  <si>
    <t>UCV0DB0DYV</t>
  </si>
  <si>
    <t>UCV0DB0M21</t>
  </si>
  <si>
    <t>UCV0DB0FI0</t>
  </si>
  <si>
    <t>UCV0DB0J52</t>
  </si>
  <si>
    <t>UCV0DB0M50</t>
  </si>
  <si>
    <t>UCV0DB0FLE</t>
  </si>
  <si>
    <t>UCV0DB0OVS</t>
  </si>
  <si>
    <t>UCVF3BBPL1</t>
  </si>
  <si>
    <t>UCV6TB6M9J</t>
  </si>
  <si>
    <t>UCV5ABGGH8</t>
  </si>
  <si>
    <t>UCVIXB4U82</t>
  </si>
  <si>
    <t>UCVAUB7WSL</t>
  </si>
  <si>
    <t>UCVRRB1QZ8</t>
  </si>
  <si>
    <t>UCV0DB1ECB</t>
  </si>
  <si>
    <t>UCV1OBFJP9</t>
  </si>
  <si>
    <t>UCVQ7B4V73</t>
  </si>
  <si>
    <t>UCV8KB1SVY</t>
  </si>
  <si>
    <t>UCV5SB4C5V</t>
  </si>
  <si>
    <t>UCV7QBE59S</t>
  </si>
  <si>
    <t>UCVBAB6ZOU</t>
  </si>
  <si>
    <t>UCVK9BBQXT</t>
  </si>
  <si>
    <t>UCVM0BCXHR</t>
  </si>
  <si>
    <t>UCVFBBL8TC</t>
  </si>
  <si>
    <t>UCVACB6J2W</t>
  </si>
  <si>
    <t>UCVR4ASZIN</t>
  </si>
  <si>
    <t>UCVJMB6CYD</t>
  </si>
  <si>
    <t>UCVIVB5123</t>
  </si>
  <si>
    <t>UCVNMB0T6G</t>
  </si>
  <si>
    <t>UCVQXBC0VF</t>
  </si>
  <si>
    <t>UCVPQB5DL8</t>
  </si>
  <si>
    <t>UCV2IB8W6B</t>
  </si>
  <si>
    <t>UCVGSB750F</t>
  </si>
  <si>
    <t>UCVE6B3AXP</t>
  </si>
  <si>
    <t>UCVIIB8YAZ</t>
  </si>
  <si>
    <t>UCVCWBA75R</t>
  </si>
  <si>
    <t>UCVOPB1ZIF</t>
  </si>
  <si>
    <t>UCV2TB67EW</t>
  </si>
  <si>
    <t>UCV6IB9O0A</t>
  </si>
  <si>
    <t>UCV8NB7HKG</t>
  </si>
  <si>
    <t>UCVF6B6OCQ</t>
  </si>
  <si>
    <t>UCVKOBE5PO</t>
  </si>
  <si>
    <t>UCV5SB4O8X</t>
  </si>
  <si>
    <t>UCV6TB8HYZ</t>
  </si>
  <si>
    <t>LAST COLLECTION</t>
  </si>
  <si>
    <t>ADDITIONAL</t>
  </si>
  <si>
    <t xml:space="preserve">UD102B6HME~441211#Ikondeni~254721406814~MPESAC2B_400222~VINCENT OTARA  </t>
  </si>
  <si>
    <t xml:space="preserve">UD11MB2S7K~441211#tithe~254798692774~MPESAC2B_400222~Phylis Kefa  </t>
  </si>
  <si>
    <t xml:space="preserve">UD1PMBAC6Q~441211#DEVGR1~254710967844~MPESAC2B_400222~CLIFFORD SIOCHA  </t>
  </si>
  <si>
    <t xml:space="preserve">UD1C5B7RNG~441211#AMBVBS~254792658839~MPESAC2B_400222~MERAB WANDOLLAH  </t>
  </si>
  <si>
    <t xml:space="preserve">UD19VAY59N~441211#ChoirLaunch~254726861853~MPESAC2B_400222~NANJALA JUMA  </t>
  </si>
  <si>
    <t xml:space="preserve">UD1QJB9C47~441211#choirlaunch~254723310854~MPESAC2B_400222~GRACE OGOLA  </t>
  </si>
  <si>
    <t xml:space="preserve">CHQ No.000392  </t>
  </si>
  <si>
    <t xml:space="preserve">CHQ No.000389  </t>
  </si>
  <si>
    <t xml:space="preserve">CHQ No.000391  </t>
  </si>
  <si>
    <t xml:space="preserve">UD128BGQFC~441211#choirlaunc~254721898381~MPESAC2B_400222~GILBERT IMO  </t>
  </si>
  <si>
    <t xml:space="preserve">UD1NMB1ZBJ~441211# choir launch~254710842979~MPESAC2B_400222~BEATRICE OLUOCH  </t>
  </si>
  <si>
    <t xml:space="preserve">UD12VBHSX3~441211#choirlaunch~254743653313~MPESAC2B_400222~RUTH NGARA  </t>
  </si>
  <si>
    <t xml:space="preserve">UD11OBHMZ4~441211# choirlaunch~254725765987~MPESAC2B_400222~HELLEN NAIMADU  </t>
  </si>
  <si>
    <t xml:space="preserve">UD16TB9D6S~441211#choirlaunch~254726636081~MPESAC2B_400222~COLVIN MOKAYA  </t>
  </si>
  <si>
    <t xml:space="preserve">UD1KOBF4VX~441211# choirllaunch~254726771544~MPESAC2B_400222~MILKA MAGARA  </t>
  </si>
  <si>
    <t xml:space="preserve">UD136BLDWY~441211#choirlaunch~254720089809~MPESAC2B_400222~DELIEYS MASESE  </t>
  </si>
  <si>
    <t xml:space="preserve">UD1E0BBUYP~441211#Choirlaunch~254720323255~MPESAC2B_400222~ROSELYNE OMANYA  </t>
  </si>
  <si>
    <t xml:space="preserve">UD1E0BBW7U~441211#Choirlaunch~254720323255~MPESAC2B_400222~ROSELYNE OMANYA  </t>
  </si>
  <si>
    <t xml:space="preserve">UD1E0BBYS0~441211#DEVGRP11~254720323255~MPESAC2B_400222~ROSELYNE OMANYA  </t>
  </si>
  <si>
    <t xml:space="preserve">UD1O0BGGAS~441211#choirlaunch~254720585928~MPESAC2B_400222~WINFRED OKELO  </t>
  </si>
  <si>
    <t xml:space="preserve">UD19VAYV2O~441211#ChourLaunch~254726861853~MPESAC2B_400222~NANJALA JUMA  </t>
  </si>
  <si>
    <t xml:space="preserve">UD1BVBD05G~441211#choirlaunch~254723249077~MPESAC2B_400222~JOHN MOTARI  </t>
  </si>
  <si>
    <t xml:space="preserve">UD138BPS8C~441211#choirlaunch~254721419284~MPESAC2B_400222~GRACE KANYI  </t>
  </si>
  <si>
    <t xml:space="preserve">UD1PYB09WY~441211#choirlaunch~254714194133~MPESAC2B_400222~AWUOR OWITI  </t>
  </si>
  <si>
    <t xml:space="preserve">UD1QJBAAVL~441211#choirlaunch~254723310854~MPESAC2B_400222~GRACE OGOLA  </t>
  </si>
  <si>
    <t xml:space="preserve">UD19VAZ2KB~441211# ChoirLaunch~254726861853~MPESAC2B_400222~NANJALA JUMA  </t>
  </si>
  <si>
    <t xml:space="preserve">UD1OPB3JNX~441211#WESONGAKALAAN~254726561839~MPESAC2B_400222~CLEOPAS OMETE  </t>
  </si>
  <si>
    <t xml:space="preserve">UD19VAZAWP~441211#ChoirLauch~254726861853~MPESAC2B_400222~NANJALA JUMA  </t>
  </si>
  <si>
    <t xml:space="preserve">UD1QJBAMUF~441211#choirlaunch~254723310854~MPESAC2B_400222~GRACE OGOLA  </t>
  </si>
  <si>
    <t xml:space="preserve">UD1KMB60IR~441211#cmFood~254725310343~MPESAC2B_400222~NANCY MOTARI  </t>
  </si>
  <si>
    <t xml:space="preserve">UD16TBAP1G~441211#choirlaunch~254726636081~MPESAC2B_400222~COLVIN MOKAYA  </t>
  </si>
  <si>
    <t xml:space="preserve">UD1C4BHO3D~441211#choir launch~254710299911~MPESAC2B_400222~PHILUS MOGERE  </t>
  </si>
  <si>
    <t xml:space="preserve">UD1MYB40IB~441211#ChoirLaunch~254729090199~MPESAC2B_400222~JOSPHINE NYAKOE  </t>
  </si>
  <si>
    <t xml:space="preserve">UD1PDB7IEN~441211#choirlaunch~254740938866~MPESAC2B_400222~Mayaka Martin  </t>
  </si>
  <si>
    <t xml:space="preserve">UD1IIBCPJ7~441211#CHOIRLAUNCH~254715257513~MPESAC2B_400222~Samuel Ogembo  </t>
  </si>
  <si>
    <t xml:space="preserve">UD147BQV8R~441211#choir launch~254708320068~MPESAC2B_400222~lilian mokaya  </t>
  </si>
  <si>
    <t xml:space="preserve">UD1J9BDF4K~441211#ChoirLaunch~254723565952~MPESAC2B_400222~JOB OMETE  </t>
  </si>
  <si>
    <t xml:space="preserve">UD17RBFAYA~441211#tithe~254799957092~MPESAC2B_400222~Purity John  </t>
  </si>
  <si>
    <t xml:space="preserve">UD130BETM7~441211#devgr1~254717001584~MPESAC2B_400222~NELISHA MBUBA  </t>
  </si>
  <si>
    <t xml:space="preserve">UD19VB1LPY~441211#ChoirLaunch~254726861853~MPESAC2B_400222~NANJALA JUMA  </t>
  </si>
  <si>
    <t xml:space="preserve">UD1AUBDD7C~441211#choirlaunch~254701314042~MPESAC2B_400222~OLIVENT ADIKAH  </t>
  </si>
  <si>
    <t xml:space="preserve">UD1EHBA82V~441211# Tithe~254799604985~MPESAC2B_400222~DAVIS MIRONGA  </t>
  </si>
  <si>
    <t xml:space="preserve">UD1KOBICC2~441211# choirllaunch~254726771544~MPESAC2B_400222~MILKA MAGARA  </t>
  </si>
  <si>
    <t xml:space="preserve">UD16IBDU7O~441211#choirlaunch~254714035685~MPESAC2B_400222~sarah ocharo  </t>
  </si>
  <si>
    <t xml:space="preserve">UD1JMBAS85~441211#Choirlaunch~254700312820~MPESAC2B_400222~JOEL NGETA  </t>
  </si>
  <si>
    <t xml:space="preserve">UD28CB8VFP~441211#tithe~254743841530~MPESAC2B_400222~Vincent Gesanda  </t>
  </si>
  <si>
    <t xml:space="preserve">UD28CB8VI6~441211#dvpgrp18~254743841530~MPESAC2B_400222~Vincent Gesanda  </t>
  </si>
  <si>
    <t xml:space="preserve">UD2MWB770I~441211#devgr1~254711526536~MPESAC2B_400222~MCGOVARN KAMAU  </t>
  </si>
  <si>
    <t xml:space="preserve">UD2EHBAWDD~441211# Tithe~254799604985~MPESAC2B_400222~DAVIS MIRONGA  </t>
  </si>
  <si>
    <t xml:space="preserve">UD2FBBQQ40~441211#CMFOOD~254726410608~MPESAC2B_400222~CALVINCE OUMA OTIENO  </t>
  </si>
  <si>
    <t xml:space="preserve">UD2QEB7MSV~441211#cmfood~254715209523~MPESAC2B_400222~NYABUTO OONGE  </t>
  </si>
  <si>
    <t xml:space="preserve">UD20CBEDTI~441211#CMFOOD~254722496355~MPESAC2B_400222~QUINTER NYOLOO  </t>
  </si>
  <si>
    <t xml:space="preserve">UD2J9BEMEN~441211#AMMFood~254723565952~MPESAC2B_400222~JOB OMETE  </t>
  </si>
  <si>
    <t xml:space="preserve">UD2Q8BCX9M~441211#cmfood~254724262615~MPESAC2B_400222~EZRA MOGIRE  </t>
  </si>
  <si>
    <t xml:space="preserve">UD26TBDRMM~441211#AMMVBS~254726636081~MPESAC2B_400222~COLVIN MOKAYA  </t>
  </si>
  <si>
    <t xml:space="preserve">UD2PDBA5XH~441211#ammvbs~254740938866~MPESAC2B_400222~Mayaka Martin  </t>
  </si>
  <si>
    <t xml:space="preserve">UD2CLBE40S~441211#AMMVBS~254729446263~MPESAC2B_400222~DOUGLAS ONDIERE  </t>
  </si>
  <si>
    <t xml:space="preserve">UD2K3B9MWV~441211#AMMVbs~254723234824~MPESAC2B_400222~EVANCE OJWANG  </t>
  </si>
  <si>
    <t xml:space="preserve">UD2PMBF09K~441211#AmmVBS~254710967844~MPESAC2B_400222~CLIFFORD SIOCHA  </t>
  </si>
  <si>
    <t xml:space="preserve">UD2AXBG5V5~441211# AMMVBS~254713322053~MPESAC2B_400222~ERICK OGUCHA  </t>
  </si>
  <si>
    <t xml:space="preserve">UD2QEB8A3Z~441211#ammvbs~254715209523~MPESAC2B_400222~NYABUTO OONGE  </t>
  </si>
  <si>
    <t xml:space="preserve">UD2QEB8D3O~441211#grp18~254715209523~MPESAC2B_400222~NYABUTO OONGE  </t>
  </si>
  <si>
    <t xml:space="preserve">UD2Q8BD9DS~441211#AMMVBS~254724262615~MPESAC2B_400222~EZRA MOGIRE  </t>
  </si>
  <si>
    <t xml:space="preserve">UD25SBAILB~441211#Boardbalance~254703228506~MPESAC2B_400222~Nancy obare  </t>
  </si>
  <si>
    <t xml:space="preserve">UD2FBBRCQB~441211#AMMVBS~254726410608~MPESAC2B_400222~CALVINCE OUMA OTIENO  </t>
  </si>
  <si>
    <t xml:space="preserve">UD24LBCACE~441211#AMMVBS~254728772225~MPESAC2B_400222~ISAAC MOMANYI  </t>
  </si>
  <si>
    <t xml:space="preserve">UD202BC5OO~441211#CMFOOD~254716534437~MPESAC2B_400222~JOYCE MIANO  </t>
  </si>
  <si>
    <t xml:space="preserve">UD2IVBB6EY~441211# AMMVBS~254703112927~MPESAC2B_400222~COLLINS ODOYO  </t>
  </si>
  <si>
    <t xml:space="preserve">UD2NBB1TFG~441211#AmmVbs~254727766722~MPESAC2B_400222~SAMSON NYARERU  </t>
  </si>
  <si>
    <t xml:space="preserve">UD27TBCK6T~441211# AMM VBS~254723492692~MPESAC2B_400222~SAMUEL ABAYA  </t>
  </si>
  <si>
    <t xml:space="preserve">UD2IXBCGU8~441211#AWMVBS~254701796827~MPESAC2B_400222~MAUREEN NGOCHI  </t>
  </si>
  <si>
    <t xml:space="preserve">UD2CBBCNLI~441211# tithe~254720026043~MPESAC2B_400222~ELEN KIMANI  </t>
  </si>
  <si>
    <t xml:space="preserve">UD2CWBGNLM~441211#AMMVBS~254716804186~MPESAC2B_400222~ALAN OTIENO  </t>
  </si>
  <si>
    <t xml:space="preserve">UD2EVBCXSS~441211#AMMVBS~254718336967~MPESAC2B_400222~BEAUTTAH NYAUMA  </t>
  </si>
  <si>
    <t xml:space="preserve">UD2A1BGO2F~441211#AMMVBS~254713538816~MPESAC2B_400222~ONGAKI OGARO  </t>
  </si>
  <si>
    <t xml:space="preserve">UD2PQBBTN5~441211#Choirwelkitty~254708592682~MPESAC2B_400222~MAUREEN NYAMAMBA  </t>
  </si>
  <si>
    <t xml:space="preserve">UD23IBP16A~441211#cmfood~254725415275~MPESAC2B_400222~NANCY KEMUNTO OSORO  </t>
  </si>
  <si>
    <t xml:space="preserve">UD28LBLMIW~441211#vbsreg~254708503207~MPESAC2B_400222~Veronicah Kimani  </t>
  </si>
  <si>
    <t xml:space="preserve">UD28LBLFOM~441211#CMFOOD~254708503207~MPESAC2B_400222~Veronicah Kimani  </t>
  </si>
  <si>
    <t xml:space="preserve">UD2QJBFGPQ~441211#awmvbs~254723310854~MPESAC2B_400222~GRACE OGOLA  </t>
  </si>
  <si>
    <t xml:space="preserve">UD2K3BB5Z9~441211#AMMVBS~254715752287~MPESAC2B_400222~lameck ongeri  </t>
  </si>
  <si>
    <t xml:space="preserve">UD2QSBGJAW~441211#AMMVBS~254724018066~MPESAC2B_400222~RAYMOND OTIENO  </t>
  </si>
  <si>
    <t xml:space="preserve">UD2A1BH86U~441211#CMfood~254713538816~MPESAC2B_400222~ONGAKI OGARO  </t>
  </si>
  <si>
    <t xml:space="preserve">UD2KWBG7LS~441211#DevGrp6~254705014561~MPESAC2B_400222~NYABUTO FANISH  </t>
  </si>
  <si>
    <t xml:space="preserve">UD2IPBLRJ3~441211#wendani LCB~254725363907~MPESAC2B_400222~MIRITI TABITHA  </t>
  </si>
  <si>
    <t xml:space="preserve">UD29VB5C3M~441211#Cmfood~254726861853~MPESAC2B_400222~NANJALA JUMA  </t>
  </si>
  <si>
    <t xml:space="preserve">UD2K2BD4ZB~441211#CMFOOD~254713193947~MPESAC2B_400222~FLORENCE OGOLLAH  </t>
  </si>
  <si>
    <t xml:space="preserve">UD2EHBEJOF~441211#Tithe~254799604985~MPESAC2B_400222~DAVIS MIRONGA  </t>
  </si>
  <si>
    <t xml:space="preserve">UD2F6BFBFT~441211#AMMVBS~254722693245~MPESAC2B_400222~JOSEPH OSORO  </t>
  </si>
  <si>
    <t xml:space="preserve">UD3RPBJJKQ~441211#AyVBSgrp4~254720011562~MPESAC2B_400222~Adrienne Ogonyo  </t>
  </si>
  <si>
    <t xml:space="preserve">UD3KIBRTNZ~441211#CMFOOD~254726441228~MPESAC2B_400222~LINET NYAKAMBI  </t>
  </si>
  <si>
    <t xml:space="preserve">UD3HTBEUEH~441211#tithe~254726721194~MPESAC2B_400222~HAPPINESS MUKORA  </t>
  </si>
  <si>
    <t xml:space="preserve">UD3PMBLMEJ~441211#DEVGR1~254710967844~MPESAC2B_400222~CLIFFORD SIOCHA  </t>
  </si>
  <si>
    <t xml:space="preserve">UD3R2BHZUC~441211#DEVGR1~254724282270~MPESAC2B_400222~FREDRICK NYATEMU  </t>
  </si>
  <si>
    <t xml:space="preserve">UD38KBEETM~441211#AYVBS~254740857585~MPESAC2B_400222~BEAVON RORI  </t>
  </si>
  <si>
    <t xml:space="preserve">UD3PJBGO0V~441211#OFFERING~254745207622~MPESAC2B_400222~MARK NDEGWA  </t>
  </si>
  <si>
    <t xml:space="preserve">UD3EJBFNS6~441211#VBS~254707733198~MPESAC2B_400222~ROBINAH MANUGUTI  </t>
  </si>
  <si>
    <t xml:space="preserve">UD4UA84XQE~441211#thanksgiving~254114242236~MPESAC2B_400222~ABEL ONGAGA OSIEMO  </t>
  </si>
  <si>
    <t xml:space="preserve">UD4MZBL2G2~441211#DERGP18~254726794291~MPESAC2B_400222~PENINAH KERUBO  </t>
  </si>
  <si>
    <t xml:space="preserve">UD4EIBHDOP~441211#tithe~254710323254~MPESAC2B_400222~LUCY ODHIAMBO  </t>
  </si>
  <si>
    <t xml:space="preserve">UD4A1BO3RU~441211#group18~254713538816~MPESAC2B_400222~ONGAKI OGARO  </t>
  </si>
  <si>
    <t xml:space="preserve">UD48KBG2RX~441211#co~254740857585~MPESAC2B_400222~BEAVON RORI  </t>
  </si>
  <si>
    <t xml:space="preserve">UD48DBGA2P~441211#COMBOFFER~254711521418~MPESAC2B_400222~THADDEUS MOGOI  </t>
  </si>
  <si>
    <t xml:space="preserve">UD4QEBGHAA~441211#camplcb~254715209523~MPESAC2B_400222~NYABUTO OONGE  </t>
  </si>
  <si>
    <t xml:space="preserve">UD4M8BJDKJ~441211#OFFERING~254710183034~MPESAC2B_400222~beatrice asumwa  </t>
  </si>
  <si>
    <t xml:space="preserve">UD4GUBT2XE~441211#Tithe~254704084222~MPESAC2B_400222~DEISY CHEPKEMOI  </t>
  </si>
  <si>
    <t xml:space="preserve">UD4LJBTVE3~441211#tithe~254715557874~MPESAC2B_400222~CHERYL OTIENO  </t>
  </si>
  <si>
    <t xml:space="preserve">UD4F6BKG4M~441211#LEreg~254722693245~MPESAC2B_400222~JOSEPH OSORO  </t>
  </si>
  <si>
    <t xml:space="preserve">UD4E0BON71~441211#AWMVBS~254720323255~MPESAC2B_400222~ROSELYNE OMANYA  </t>
  </si>
  <si>
    <t xml:space="preserve">UD4F6BKK4W~441211#Tithe~254721594911~MPESAC2B_400222~EVANS KOMBO  </t>
  </si>
  <si>
    <t xml:space="preserve">UD4JVBECOK~441211#thanksgiving~254729984831~MPESAC2B_400222~MAURINE OMBURA  </t>
  </si>
  <si>
    <t xml:space="preserve">UD47NBME02~441211#Dev Grp3~254700393250~MPESAC2B_400222~SAMWEL ONGORO  </t>
  </si>
  <si>
    <t xml:space="preserve">UD4P0BH77Y~441211#Devgr3~254723714872~MPESAC2B_400222~DUNCAN OUMA  </t>
  </si>
  <si>
    <t xml:space="preserve">UD47RBPHEQ~441211#tithe~254799957092~MPESAC2B_400222~Purity John  </t>
  </si>
  <si>
    <t xml:space="preserve">UD4A6BJP86~441211#TITHE~254742745468~MPESAC2B_400222~PHOEBE MAINGI  </t>
  </si>
  <si>
    <t xml:space="preserve">UD4PMBNSK4~441211#off~254704355687~MPESAC2B_400222~NAOMI NJUGUNA  </t>
  </si>
  <si>
    <t xml:space="preserve">UD4JZBHRK5~441211#tithe~254725767167~MPESAC2B_400222~EVANS NYAKWARA  </t>
  </si>
  <si>
    <t xml:space="preserve">UD4NBB9F34~441211#Offering~254727766722~MPESAC2B_400222~SAMSON NYARERU  </t>
  </si>
  <si>
    <t xml:space="preserve">UD4EFBGKBV~441211#COMBDOFFRG~254707210055~MPESAC2B_400222~LEVI KABATI  </t>
  </si>
  <si>
    <t xml:space="preserve">UD4N1BLMLB~441211#offering~254704208204~MPESAC2B_400222~DAVIES JAMES  </t>
  </si>
  <si>
    <t xml:space="preserve">UD4R2BK7ZE~441211#offering~254717752128~MPESAC2B_400222~SHELINE OYOO  </t>
  </si>
  <si>
    <t xml:space="preserve">UD443BS4IF~441211# tithe~254724360973~MPESAC2B_400222~OMWENGA OGETO  </t>
  </si>
  <si>
    <t xml:space="preserve">UD428BU1AS~441211#tithe~254721898381~MPESAC2B_400222~GILBERT IMO  </t>
  </si>
  <si>
    <t xml:space="preserve">UD4P8BC0VZ~441211#tithe~254799088258~MPESAC2B_400222~FINLAY GISOI  </t>
  </si>
  <si>
    <t xml:space="preserve">UD4E0BOT2S~441211#Tithe~254720323255~MPESAC2B_400222~ROSELYNE OMANYA  </t>
  </si>
  <si>
    <t xml:space="preserve">UD4FCBTCPP~441211#offering~254706472982~MPESAC2B_400222~Sarah Irungu  </t>
  </si>
  <si>
    <t xml:space="preserve">UD4KNBTSAB~441211#offering~254714464616~MPESAC2B_400222~ERIKA MULI  </t>
  </si>
  <si>
    <t xml:space="preserve">UD4QPBJDUY~441211#offering~254799612907~MPESAC2B_400222~kevin masaki  </t>
  </si>
  <si>
    <t xml:space="preserve">UD47YBEGBZ~441211#Offering~254797221960~MPESAC2B_400222~MILLICENT MAZENGE  </t>
  </si>
  <si>
    <t xml:space="preserve">UD4BIBLR0F~441211#offering~254742953933~MPESAC2B_400222~Joseph Kimo  </t>
  </si>
  <si>
    <t xml:space="preserve">UD456BOKU0~441211#TITHE~254768670631~MPESAC2B_400222~fidel oluoch  </t>
  </si>
  <si>
    <t xml:space="preserve">UD4EXBTQAG~441211#tithe~254716047412~MPESAC2B_400222~OCHIENG VICTOR  </t>
  </si>
  <si>
    <t xml:space="preserve">UD47XBJXWY~441211#OF~254114287980~MPESAC2B_400222~LYDIA WAMAYI  </t>
  </si>
  <si>
    <t xml:space="preserve">UD47RBPHKI~441211#offering~254799957092~MPESAC2B_400222~Purity John  </t>
  </si>
  <si>
    <t xml:space="preserve">UD4MEBJTQX~441211#Tithe~254726969306~MPESAC2B_400222~ARIKA PHILIP  </t>
  </si>
  <si>
    <t xml:space="preserve">UD4LRB9O4B~441211#Offering~254741758559~MPESAC2B_400222~Okoth francis  </t>
  </si>
  <si>
    <t xml:space="preserve">UD4EJBGX26~441211#offering~254707733198~MPESAC2B_400222~ROBINAH MANUGUTI  </t>
  </si>
  <si>
    <t xml:space="preserve">UD4EQBWN48~441211#tithe~254729617073~MPESAC2B_400222~KENNEDY AKECH  </t>
  </si>
  <si>
    <t xml:space="preserve">UD4E5BLI03~441211# offering~254704610392~MPESAC2B_400222~MUGINI CHACHA  </t>
  </si>
  <si>
    <t xml:space="preserve">UD4QVBFUK6~441211#Tithe~254729501712~MPESAC2B_400222~VIOLET JUMA  </t>
  </si>
  <si>
    <t xml:space="preserve">UD4G405BGK~441211#THANKSGIVING~254114285075~MPESAC2B_400222~samuel waithaka  </t>
  </si>
  <si>
    <t xml:space="preserve">UD4EIBHQ8B~441211#TITHE~254701730257~MPESAC2B_400222~Cynthia Hudson  </t>
  </si>
  <si>
    <t xml:space="preserve">UD4GWBM3ZC~441211#DEV~254712366156~MPESAC2B_400222~CHRISTINE KENANI  </t>
  </si>
  <si>
    <t xml:space="preserve">UD4HBBO9EH~441211#tithes~254705868715~MPESAC2B_400222~NAMAN OBIERO  </t>
  </si>
  <si>
    <t xml:space="preserve">UD40ABEYMA~441211#tithe~254745579811~MPESAC2B_400222~ISAIHA SHARKOIYIO  </t>
  </si>
  <si>
    <t xml:space="preserve">UD4MYBFG47~441211#C.O~254715181864~MPESAC2B_400222~AMOS CHACHA  </t>
  </si>
  <si>
    <t xml:space="preserve">UD405BHOZZ~441211#tithe~254713607482~MPESAC2B_400222~Richard Achieng  </t>
  </si>
  <si>
    <t xml:space="preserve">UD41Q017K5~441211#combined~254726791378~MPESAC2B_400222~ENOCK ANDREW  </t>
  </si>
  <si>
    <t xml:space="preserve">UD47XBJZGP~441211#offering~254790782745~MPESAC2B_400222~ELIZABETH NGUMBAU  </t>
  </si>
  <si>
    <t xml:space="preserve">UD40CBN55D~441211#C Offering~254742403697~MPESAC2B_400222~GRACE ONGUSO  </t>
  </si>
  <si>
    <t xml:space="preserve">UD4PMBNVJF~441211#LCB500#AMMVB~254710967844~MPESAC2B_400222~CLIFFORD SIOCHA  </t>
  </si>
  <si>
    <t xml:space="preserve">UD4RSBGP0P~441211#THANKSGIVING~254112875371~MPESAC2B_400222~Arna Makabe  </t>
  </si>
  <si>
    <t xml:space="preserve">UD4L8BO281~441211#Tithe~254758748431~MPESAC2B_400222~Daniel Okumu  </t>
  </si>
  <si>
    <t xml:space="preserve">UD4NMBEZHW~441211#Tith/Off~254726768973~MPESAC2B_400222~MAUREEN ONGUBO  </t>
  </si>
  <si>
    <t xml:space="preserve">UD4DCBLK2A~441211#tithe~254727860484~MPESAC2B_400222~LENCER GANDA  </t>
  </si>
  <si>
    <t xml:space="preserve">UD4GT001JA~441211#thanksgiving~254795422548~MPESAC2B_400222~JOSEPH NGWATO  </t>
  </si>
  <si>
    <t xml:space="preserve">UD47DBH2H1~441211#thankoffering~254794844967~MPESAC2B_400222~GOULDAH MBYUTA  </t>
  </si>
  <si>
    <t xml:space="preserve">UD48RBLRPW~441211#Tithe~254795073703~MPESAC2B_400222~Winnie Omondi  </t>
  </si>
  <si>
    <t xml:space="preserve">UD4O7BJGOF~441211#TITHE~254714315168~MPESAC2B_400222~SHADRACK ODHIAMBO  </t>
  </si>
  <si>
    <t xml:space="preserve">UD42IBMVXV~441211#TITHE~254713260189~MPESAC2B_400222~OBONGO OKOTH  </t>
  </si>
  <si>
    <t xml:space="preserve">UD4MHBMECU~441211# offerings~254707436678~MPESAC2B_400222~AKINYI ONYANGO  </t>
  </si>
  <si>
    <t xml:space="preserve">UD4L2BCDJZ~441211#TITHE~254757248006~MPESAC2B_400222~George Odoyo  </t>
  </si>
  <si>
    <t xml:space="preserve">UD499BL3S1~441211#offering~254705980461~MPESAC2B_400222~Josephine Ayienda  </t>
  </si>
  <si>
    <t xml:space="preserve">UD4N9BG68R~441211#DEVELOPMENT~254758523089~MPESAC2B_400222~elijah roy  </t>
  </si>
  <si>
    <t xml:space="preserve">UD4CCBME94~441211#TITHE~254745666217~MPESAC2B_400222~James omoro  </t>
  </si>
  <si>
    <t xml:space="preserve">UD4BPBJMVC~441211#OFFERRING~254711388329~MPESAC2B_400222~Joseph Nyambati  </t>
  </si>
  <si>
    <t xml:space="preserve">UD4EIBHQ96~441211#development~254710323254~MPESAC2B_400222~LUCY ODHIAMBO  </t>
  </si>
  <si>
    <t xml:space="preserve">UD476B9ZTV~441211#tithe~254769320804~MPESAC2B_400222~STANELY MBUGUA  </t>
  </si>
  <si>
    <t xml:space="preserve">UD4FYBCB1S~441211#offering~254703759530~MPESAC2B_400222~BRENDA AUMA  </t>
  </si>
  <si>
    <t xml:space="preserve">UD4HCBHHWD~441211#Off~254725633693~MPESAC2B_400222~CLIFF MASIRA  </t>
  </si>
  <si>
    <t xml:space="preserve">UD46GBG2DI~441211#Tithe~254726717182~MPESAC2B_400222~FELIX ONGUBO  </t>
  </si>
  <si>
    <t xml:space="preserve">UD47DBGUHQ~441211#tithe~254796648960~MPESAC2B_400222~ANTHONY OBWENGI  </t>
  </si>
  <si>
    <t xml:space="preserve">UD4K3BIHG5~441211#LCB~254715752287~MPESAC2B_400222~lameck ongeri  </t>
  </si>
  <si>
    <t xml:space="preserve">UD4Q2B5CLH~441211#TITHE~254720498394~MPESAC2B_400222~DANIEL MBAKA  </t>
  </si>
  <si>
    <t xml:space="preserve">UD43FBVN7G~441211#TITHE~254707378300~MPESAC2B_400222~FABIAN MWENDA  </t>
  </si>
  <si>
    <t xml:space="preserve">UD49GBBBNI~441211#TITHE~254715627734~MPESAC2B_400222~david nyaundi  </t>
  </si>
  <si>
    <t xml:space="preserve">UD4QXBQB11~441211#comboffering~254727900144~MPESAC2B_400222~RISPA OENGA  </t>
  </si>
  <si>
    <t xml:space="preserve">UD4KRBRPAG~441211#offering~254729767077~MPESAC2B_400222~Vincent Okaru  </t>
  </si>
  <si>
    <t xml:space="preserve">UD4LMBBZB6~441211#lcb~254720482779~MPESAC2B_400222~MARTIN KABAYA  </t>
  </si>
  <si>
    <t xml:space="preserve">UD4OEBOI7X~441211#OFFERING~254797383594~MPESAC2B_400222~Peris Atuti  </t>
  </si>
  <si>
    <t xml:space="preserve">UD4A1BODIR~441211#LCB~254713538816~MPESAC2B_400222~ONGAKI OGARO  </t>
  </si>
  <si>
    <t xml:space="preserve">UD40VBTKOT~441211# tithe~254117141380~MPESAC2B_400222~Evalline Maemba  </t>
  </si>
  <si>
    <t xml:space="preserve">UD422BL1BY~441211#tithe~254717768379~MPESAC2B_400222~FARIDAH KAMAU  </t>
  </si>
  <si>
    <t xml:space="preserve">UD4CCBME9S~441211#C.O.~254745666217~MPESAC2B_400222~James omoro  </t>
  </si>
  <si>
    <t xml:space="preserve">UD4MGBMA1Z~441211#offering~254706586664~MPESAC2B_400222~everline nyaoga  </t>
  </si>
  <si>
    <t xml:space="preserve">UD4CVBFHTV~441211#OFFERING~254719831582~MPESAC2B_400222~Rael Omenyi  </t>
  </si>
  <si>
    <t xml:space="preserve">UD4KOBS8YA~441211# offering~254726771544~MPESAC2B_400222~MILKA MAGARA  </t>
  </si>
  <si>
    <t xml:space="preserve">UD44M05DU4~441211#TITHE~254114789943~MPESAC2B_400222~Alphonce Danga  </t>
  </si>
  <si>
    <t xml:space="preserve">UD4MHBMFW4~441211#thanksgiving.~254726842629~MPESAC2B_400222~HILDERGARD MORAA KA MANDA </t>
  </si>
  <si>
    <t xml:space="preserve">UD4CCBMDDW~441211#Tithe~254712474831~MPESAC2B_400222~AGISA WAFULA  </t>
  </si>
  <si>
    <t xml:space="preserve">UD4BBBNCB3~441211#COMBINED~254768587018~MPESAC2B_400222~FANUEL ONDUTO  </t>
  </si>
  <si>
    <t xml:space="preserve">UD4MWBGML8~441211#CO~254791313934~MPESAC2B_400222~Teresia Karimi  </t>
  </si>
  <si>
    <t xml:space="preserve">UD4EYBKB9N~441211#tithe~254716288069~MPESAC2B_400222~rael mokaya  </t>
  </si>
  <si>
    <t xml:space="preserve">UD4RRBGZ2M~441211#Tithe~254112475725~MPESAC2B_400222~MARTHA OROTI  </t>
  </si>
  <si>
    <t xml:space="preserve">UD4LTBDXAM~441211#Tithe~254728644841~MPESAC2B_400222~WILLIAM DULO  </t>
  </si>
  <si>
    <t xml:space="preserve">UD45MBN1GN~441211#TITHE~254704921627~MPESAC2B_400222~REUBEN NYAKUNDI  </t>
  </si>
  <si>
    <t xml:space="preserve">UD40TBNS0C~441211#tithe~254713793371~MPESAC2B_400222~Aunty Peter  </t>
  </si>
  <si>
    <t xml:space="preserve">UD4GHBRCBA~441211#tithe~254792622511~MPESAC2B_400222~EVANS OKUMU  </t>
  </si>
  <si>
    <t xml:space="preserve">UD41XBP0VM~441211#offering~254759494872~MPESAC2B_400222~MILCAH MOKAMBA  </t>
  </si>
  <si>
    <t xml:space="preserve">UD407B8Y5D~441211#Co~254792577780~MPESAC2B_400222~JANET KARITHI  </t>
  </si>
  <si>
    <t xml:space="preserve">UD4A3BML6S~441211#tithe~254725727580~MPESAC2B_400222~OTIENO VIVIAN  </t>
  </si>
  <si>
    <t xml:space="preserve">UD4GDBF5B3~441211# tithe~254117244282~MPESAC2B_400222~Ezekiel Kenduiya  </t>
  </si>
  <si>
    <t xml:space="preserve">UD4BVBPMY8~441211#comboff~254723249077~MPESAC2B_400222~JOHN MOTARI  </t>
  </si>
  <si>
    <t xml:space="preserve">UD45OBMPSW~441211#DEVGRP23~254707762719~MPESAC2B_400222~NICHOLAS AGINDO  </t>
  </si>
  <si>
    <t xml:space="preserve">UD4INBDIRH~441211#tith~254798548200~MPESAC2B_400222~Maureen Nabiswa  </t>
  </si>
  <si>
    <t xml:space="preserve">UD4RPBO21J~441211#LCB~254720011562~MPESAC2B_400222~Adrienne Ogonyo  </t>
  </si>
  <si>
    <t xml:space="preserve">UD4KMBI0BM~441211#TITHE~254701753395~MPESAC2B_400222~MERCY OYUGI  </t>
  </si>
  <si>
    <t xml:space="preserve">UD4EABRAAX~441211#DEVGRP3*~254726447320~MPESAC2B_400222~DUNCAN NJORA  </t>
  </si>
  <si>
    <t xml:space="preserve">UD4C7BDE6L~441211#tithe~254728925757~MPESAC2B_400222~GEOFFREY NYASAGARE  </t>
  </si>
  <si>
    <t xml:space="preserve">UD44G03TRK~441211#comb offer~254717597226~MPESAC2B_400222~DIVINAH NYAKEYO  </t>
  </si>
  <si>
    <t xml:space="preserve">UD4KOBSKYR~441211# vbsreg~254726771544~MPESAC2B_400222~MILKA MAGARA  </t>
  </si>
  <si>
    <t xml:space="preserve">UD4P0BHOVB~441211#AMMVBS~254723714872~MPESAC2B_400222~DUNCAN OUMA  </t>
  </si>
  <si>
    <t xml:space="preserve">UD47NBN27A~441211#VBS reg~254700393250~MPESAC2B_400222~SAMWEL ONGORO  </t>
  </si>
  <si>
    <t xml:space="preserve">UD47NBN6BK~441211#Amm VBS~254700393250~MPESAC2B_400222~SAMWEL ONGORO  </t>
  </si>
  <si>
    <t xml:space="preserve">UD45FBSSUG~441211#Tithe~254725626507~MPESAC2B_400222~SUSAN KIMANI  </t>
  </si>
  <si>
    <t xml:space="preserve">UD45FBT12Z~441211#ASAM~254725626507~MPESAC2B_400222~SUSAN KIMANI  </t>
  </si>
  <si>
    <t xml:space="preserve">UD4QVBHKDZ~441211#AWMVBS~254729501712~MPESAC2B_400222~VIOLET JUMA  </t>
  </si>
  <si>
    <t xml:space="preserve">UD43Y02O2Q~441211#vbsreg~254723138235~MPESAC2B_400222~IRINE CHEPTUM  </t>
  </si>
  <si>
    <t xml:space="preserve">UD415BLRYD~441211#VBSReg~254727653472~MPESAC2B_400222~CALLEN MAKORI  </t>
  </si>
  <si>
    <t xml:space="preserve">UD5PMBRCW8~441211#DEVGR1~254710967844~MPESAC2B_400222~CLIFFORD SIOCHA  </t>
  </si>
  <si>
    <t xml:space="preserve">UD5KOBWAI2~441211# CMfood~254726771544~MPESAC2B_400222~MILKA MAGARA  </t>
  </si>
  <si>
    <t xml:space="preserve">UD57RBW1FZ~441211#tithe~254799957092~MPESAC2B_400222~Purity John  </t>
  </si>
  <si>
    <t xml:space="preserve">UD57RBVVUR~441211#advreg~254799957092~MPESAC2B_400222~Purity John  </t>
  </si>
  <si>
    <t xml:space="preserve">UD6MOBGFNW~441211#CMFOOD~254722672034~MPESAC2B_400222~YVETTE AROKO  </t>
  </si>
  <si>
    <t xml:space="preserve">UD6O003XWW~441211#cm food~254720585928~MPESAC2B_400222~WINFRED OKELO  </t>
  </si>
  <si>
    <t xml:space="preserve">UD67R005HW~441211#tithe~254799957092~MPESAC2B_400222~Purity John  </t>
  </si>
  <si>
    <t xml:space="preserve">UD6KHBR6S5~441211#CMFOOD~254716098478~MPESAC2B_400222~DAMARIS NYAMBANE  </t>
  </si>
  <si>
    <t xml:space="preserve">UD6F6BS98T~441211#AMMVBS~254722693245~MPESAC2B_400222~JOSEPH OSORO  </t>
  </si>
  <si>
    <t xml:space="preserve">UD66TBU4OZ~441211#AMMVBS~254726636081~MPESAC2B_400222~COLVIN MOKAYA  </t>
  </si>
  <si>
    <t xml:space="preserve">UD6EQ07MM2~441211#AMMVBS~254729617073~MPESAC2B_400222~KENNEDY AKECH  </t>
  </si>
  <si>
    <t xml:space="preserve">UD6D7070WU~441211#choirlaunch~254728256896~MPESAC2B_400222~DAMARIS OMANYA  </t>
  </si>
  <si>
    <t xml:space="preserve">UD62805CQJ~441211#CMFOOD~254721898381~MPESAC2B_400222~GILBERT IMO  </t>
  </si>
  <si>
    <t xml:space="preserve">UD6DIBUV5M~441211# AWM VBS~254722756719~MPESAC2B_400222~CATHERINE MOSERO OMWENO  </t>
  </si>
  <si>
    <t xml:space="preserve">UD6M9BN8FX~441211#CM~254726986607~MPESAC2B_400222~FAITH OMETE  </t>
  </si>
  <si>
    <t xml:space="preserve">UD6OPBOBJH~441211#CMFOOD~254726561839~MPESAC2B_400222~CLEOPAS OMETE  </t>
  </si>
  <si>
    <t xml:space="preserve">UD6QZBRBXC~441211#CMFOOD~254722780411~MPESAC2B_400222~JOAB ONYACH  </t>
  </si>
  <si>
    <t xml:space="preserve">UD6HQ00SEZ~441211#tithe~254722382948~MPESAC2B_400222~KENNETH NYAKITI  </t>
  </si>
  <si>
    <t xml:space="preserve">UD61O074OU~441211# vbsawm~254725765987~MPESAC2B_400222~HELLEN NAIMADU  </t>
  </si>
  <si>
    <t xml:space="preserve">UD6OPBPFL0~441211#AMMVBS~254726561839~MPESAC2B_400222~CLEOPAS OMETE  </t>
  </si>
  <si>
    <t xml:space="preserve">UD6NDBMCB5~441211#AMMVBS~254710162964~MPESAC2B_400222~ARANI JOB  </t>
  </si>
  <si>
    <t xml:space="preserve">UD66KBLIF5~441211#AYVBSGrp5~254724244925~MPESAC2B_400222~FELIX ONYANGO  </t>
  </si>
  <si>
    <t xml:space="preserve">UD6RRBQNUS~441211#CMFOOD~254725326721~MPESAC2B_400222~DENNIS ONGORI  </t>
  </si>
  <si>
    <t xml:space="preserve">UD6RRBQTEQ~441211#AMMVBS~254725326721~MPESAC2B_400222~DENNIS ONGORI  </t>
  </si>
  <si>
    <t xml:space="preserve">UD6EHBTZBJ~441211#Tithe~254799604985~MPESAC2B_400222~DAVIS MIRONGA  </t>
  </si>
  <si>
    <t xml:space="preserve">UD6HGBRNRC~441211#AMMVBS~254729706797~MPESAC2B_400222~DENNIS KONANA  </t>
  </si>
  <si>
    <t xml:space="preserve">UD6780076T~441211#CMFOOD~254724986639~MPESAC2B_400222~GLADYS OTIENO  </t>
  </si>
  <si>
    <t xml:space="preserve">UD6K700441~441211#cmfood~254722697602~MPESAC2B_400222~ALICE OKOTH  </t>
  </si>
  <si>
    <t xml:space="preserve">UD62Z06O99~441211#AMMVBS~254724987302~MPESAC2B_400222~JARED NGARE  </t>
  </si>
  <si>
    <t xml:space="preserve">UD7A3016W9~441211#cmfood~254725727580~MPESAC2B_400222~OTIENO VIVIAN  </t>
  </si>
  <si>
    <t xml:space="preserve">UD76JBWGQ1~441211#vbsreg~254758315357~MPESAC2B_400222~denis menge  </t>
  </si>
  <si>
    <t xml:space="preserve">UD7EM043X7~441211#awmvbs~254725690241~MPESAC2B_400222~TERESA MUSEBE  </t>
  </si>
  <si>
    <t xml:space="preserve">UD7380I3G6~441211#awmvbs~254721700718~MPESAC2B_400222~VANNICE NYANDIDRI  </t>
  </si>
  <si>
    <t xml:space="preserve">UD77GBVG8I~441211#awmvbs~254725050323~MPESAC2B_400222~DOLYPHINE MORURI  </t>
  </si>
  <si>
    <t xml:space="preserve">UD7380HZBL~441211#vbs~254721419284~MPESAC2B_400222~GRACE KANYI  </t>
  </si>
  <si>
    <t xml:space="preserve">UD768084IM~441211#AWMVBS~254725729020~MPESAC2B_400222~JANE GATI  </t>
  </si>
  <si>
    <t xml:space="preserve">UD7EHBW671~441211#Tithe~254799604985~MPESAC2B_400222~DAVIS MIRONGA  </t>
  </si>
  <si>
    <t xml:space="preserve">UD7M8BVUX4~441211#Vbsreg~254710183034~MPESAC2B_400222~beatrice asumwa  </t>
  </si>
  <si>
    <t xml:space="preserve">UD7EFBSQYS~441211#VBSREG~254707210055~MPESAC2B_400222~LEVI KABATI  </t>
  </si>
  <si>
    <t xml:space="preserve">UD77CBUP90~441211#awmvbs~254707030845~MPESAC2B_400222~EZINAH NYANGARESI  </t>
  </si>
  <si>
    <t xml:space="preserve">UD7O009EGO~441211#awmvbs~254720585928~MPESAC2B_400222~WINFRED OKELO  </t>
  </si>
  <si>
    <t xml:space="preserve">UD79400AMG~441211#Tithe~254721390324~MPESAC2B_400222~FLORENCE ACHOKI  </t>
  </si>
  <si>
    <t xml:space="preserve">UD75W05ENV~441211#AWMVBS~254713155577~MPESAC2B_400222~RUTH ODOYO  </t>
  </si>
  <si>
    <t xml:space="preserve">UD7FL00LQI~441211#CMFOOD~254715264842~MPESAC2B_400222~Awuor Joseph  </t>
  </si>
  <si>
    <t xml:space="preserve">UD7GT0E0H9~441211# AWMVBS~254720802572~MPESAC2B_400222~BEATRICE MORAA OGURI  </t>
  </si>
  <si>
    <t xml:space="preserve">UD7KO09GTH~441211# awmvbs~254726771544~MPESAC2B_400222~MILKA MAGARA  </t>
  </si>
  <si>
    <t xml:space="preserve">UD7K3BWLZK~441211#Awmvbs~254723234824~MPESAC2B_400222~EVANCE OJWANG  </t>
  </si>
  <si>
    <t xml:space="preserve">UD71O0CQQO~441211# vbsAWM~254725765987~MPESAC2B_400222~HELLEN NAIMADU  </t>
  </si>
  <si>
    <t xml:space="preserve">UD7EM070LA~441211#awmvbs~254725690241~MPESAC2B_400222~TERESA MUSEBE  </t>
  </si>
  <si>
    <t xml:space="preserve">UD77IBUZ27~441211#CMFOOD~254758671707~MPESAC2B_400222~Brenda Isaiah  </t>
  </si>
  <si>
    <t xml:space="preserve">UD7IX026D5~441211#AWMVBS~254701796827~MPESAC2B_400222~MAUREEN NGOCHI  </t>
  </si>
  <si>
    <t xml:space="preserve">UD73Z098DJ~441211#AwmVBS~254722489286~MPESAC2B_400222~SUSAN MOMANYI  </t>
  </si>
  <si>
    <t xml:space="preserve">UD7GRBV7H4~441211#Awmvbs~254711768682~MPESAC2B_400222~ONDARA MARGRET  </t>
  </si>
  <si>
    <t xml:space="preserve">UD70202D5R~441211#AWMVBS~254716534437~MPESAC2B_400222~JOYCE MIANO  </t>
  </si>
  <si>
    <t xml:space="preserve">UD70XBUQ6Q~441211#AWMVBS~254725768358~MPESAC2B_400222~ESTHER MUCHOKI  </t>
  </si>
  <si>
    <t xml:space="preserve">UD707BNMYP~441211#Devgrp35~254792577780~MPESAC2B_400222~JANET KARITHI  </t>
  </si>
  <si>
    <t xml:space="preserve">UD7C0BUGRG~441211#AWMVBS~254728914905~MPESAC2B_400222~JERUSHA RIRO  </t>
  </si>
  <si>
    <t xml:space="preserve">UD7KH01TIS~441211#AWMVBS~254716098478~MPESAC2B_400222~DAMARIS NYAMBANE  </t>
  </si>
  <si>
    <t xml:space="preserve">UD7KI0DI02~441211#VBSreg~254726441228~MPESAC2B_400222~LINET NYAKAMBI  </t>
  </si>
  <si>
    <t xml:space="preserve">UD7PQ01PNV~441211# CMFOOD~254708592682~MPESAC2B_400222~MAUREEN NYAMAMBA  </t>
  </si>
  <si>
    <t xml:space="preserve">UD7M801RTB~441211#Awmvbs~254710183034~MPESAC2B_400222~beatrice asumwa  </t>
  </si>
  <si>
    <t xml:space="preserve">UD7PQ01WA5~441211# AWMVBS~254708592682~MPESAC2B_400222~MAUREEN NYAMAMBA  </t>
  </si>
  <si>
    <t xml:space="preserve">UD7KW05BZW~441211#AWMVBS~254705014561~MPESAC2B_400222~NYABUTO FANISH  </t>
  </si>
  <si>
    <t xml:space="preserve">UD77804J4J~441211#awmvbs~254724986639~MPESAC2B_400222~GLADYS OTIENO  </t>
  </si>
  <si>
    <t xml:space="preserve">UD7M801RXO~441211#CMFOOD~254710183034~MPESAC2B_400222~beatrice asumwa  </t>
  </si>
  <si>
    <t xml:space="preserve">UD71O0D924~441211# vbsawm~254725765987~MPESAC2B_400222~HELLEN NAIMADU  </t>
  </si>
  <si>
    <t xml:space="preserve">UD7CW06TS5~441211#CMFOOD~254716804186~MPESAC2B_400222~ALAN OTIENO  </t>
  </si>
  <si>
    <t xml:space="preserve">UD7GT0FDDL~441211#CMFOOD~254795422548~MPESAC2B_400222~JOSEPH NGWATO  </t>
  </si>
  <si>
    <t xml:space="preserve">UD76I05SB3~441211#cmfood~254714035685~MPESAC2B_400222~sarah ocharo  </t>
  </si>
  <si>
    <t xml:space="preserve">UD7PGBRLV2~441211#awmvbs~254722449657~MPESAC2B_400222~MARY GITURU  </t>
  </si>
  <si>
    <t xml:space="preserve">UD7GU0BSG6~441211#AWMVBS~254711548871~MPESAC2B_400222~JANE NYAMONGO  </t>
  </si>
  <si>
    <t xml:space="preserve">UD7LSBQRE3~441211# AWMVBS~254799795295~MPESAC2B_400222~VICKY GITONGA  </t>
  </si>
  <si>
    <t xml:space="preserve">UD71O0D7TX~441211# cmfood~254725765987~MPESAC2B_400222~HELLEN NAIMADU  </t>
  </si>
  <si>
    <t xml:space="preserve">UD7680B8X1~441211#AWMVBS~254725729020~MPESAC2B_400222~JANE GATI  </t>
  </si>
  <si>
    <t xml:space="preserve">UD7DC044AE~441211#AWMVbs~254796398604~MPESAC2B_400222~DONA ODERO  </t>
  </si>
  <si>
    <t xml:space="preserve">UD75D02EIG~441211#AwmVbs~254721431647~MPESAC2B_400222~LENCER OKWAH  </t>
  </si>
  <si>
    <t xml:space="preserve">UD8MH04SHG~441211#awmvbs~254726842629~MPESAC2B_400222~HILDERGARD MORAA KAMANDA  </t>
  </si>
  <si>
    <t xml:space="preserve">UD80Y017AV~441211#VBSAYGroup5~254726281936~MPESAC2B_400222~ROBIONSON MOCHONI  </t>
  </si>
  <si>
    <t xml:space="preserve">UD8R4BMCAN~441211#awmvbs~254715407724~MPESAC2B_400222~EVERLINE ARIKA  </t>
  </si>
  <si>
    <t xml:space="preserve">UD8R2038NE~441211#AYVBSGrp1~254724282270~MPESAC2B_400222~FREDRICK NYATEMU  </t>
  </si>
  <si>
    <t xml:space="preserve">UD8R4BMFA1~441211#cmfood~254715407724~MPESAC2B_400222~EVERLINE ARIKA  </t>
  </si>
  <si>
    <t xml:space="preserve">UD8380M06C~441211#awmvbs~254721700718~MPESAC2B_400222~VANNICE NYANDIDRI  </t>
  </si>
  <si>
    <t xml:space="preserve">UD8EH02QPI~441211#Tithe~254799604985~MPESAC2B_400222~DAVIS MIRONGA  </t>
  </si>
  <si>
    <t xml:space="preserve">UD80XBVJU6~441211#devgrp17~254725768358~MPESAC2B_400222~ESTHER MUCHOKI  </t>
  </si>
  <si>
    <t xml:space="preserve">UD8C40CO0B~441211#AwmVBS~254710299911~MPESAC2B_400222~PHILUS MOGERE  </t>
  </si>
  <si>
    <t xml:space="preserve">UD8IK02DN9~441211#CMFOOD~254714813414~MPESAC2B_400222~MARY AKINYI  </t>
  </si>
  <si>
    <t xml:space="preserve">UD8LSBRCOS~441211# CMFOOD~254799795295~MPESAC2B_400222~VICKY GITONGA  </t>
  </si>
  <si>
    <t xml:space="preserve">UD86Y00J68~441211# vbsreg~254702638111~MPESAC2B_400222~JESCA OCHIENG  </t>
  </si>
  <si>
    <t xml:space="preserve">UD86Y00OT3~441211#AWMVBS~254702638111~MPESAC2B_400222~JESCA OCHIENG  </t>
  </si>
  <si>
    <t xml:space="preserve">UD86Y00NG1~441211#CMFOOD~254702638111~MPESAC2B_400222~JESCA OCHIENG  </t>
  </si>
  <si>
    <t xml:space="preserve">UD87Q0CI0Z~441211#AwmVbs~254714560462~MPESAC2B_400222~LYDIA WANJARA  </t>
  </si>
  <si>
    <t xml:space="preserve">UD8OPBVWFH~441211#AWMVBS~254726561839~MPESAC2B_400222~CLEOPAS OMETE  </t>
  </si>
  <si>
    <t xml:space="preserve">UD81H0AF74~441211#vbsreg~254716039801~MPESAC2B_400222~LINET OMBATI  </t>
  </si>
  <si>
    <t xml:space="preserve">UD81H0ACED~441211#cmFOOD~254716039801~MPESAC2B_400222~LINET OMBATI  </t>
  </si>
  <si>
    <t xml:space="preserve">UD8LJ0DJN8~441211# AWMVBS~254715557874~MPESAC2B_400222~CHERYL OTIENO  </t>
  </si>
  <si>
    <t xml:space="preserve">UD8LJ0DOTU~441211# VBSREG~254715557874~MPESAC2B_400222~CHERYL OTIENO  </t>
  </si>
  <si>
    <t xml:space="preserve">UD8GT0GJN2~441211#CMFOOD~254795422548~MPESAC2B_400222~JOSEPH NGWATO  </t>
  </si>
  <si>
    <t xml:space="preserve">UD84M0M7JF~441211#awmvbs~254721467680~MPESAC2B_400222~JANET ONYANGO  </t>
  </si>
  <si>
    <t xml:space="preserve">UD8QJ06MIL~441211#awmvbs~254723310854~MPESAC2B_400222~GRACE OGOLA  </t>
  </si>
  <si>
    <t xml:space="preserve">UD8EM08ZI7~441211#awmvbs~254725690241~MPESAC2B_400222~TERESA MUSEBE  </t>
  </si>
  <si>
    <t xml:space="preserve">UD87Q0CXDB~441211#CMFood~254724610237~MPESAC2B_400222~DISMAS NDUKO  </t>
  </si>
  <si>
    <t xml:space="preserve">UD8IP0CXUR~441211#cmfood~254725363907~MPESAC2B_400222~MIRITI TABITHA  </t>
  </si>
  <si>
    <t xml:space="preserve">UD8KTBTBNK~441211#VBSReg~254711572417~MPESAC2B_400222~EMELDA APONDI  </t>
  </si>
  <si>
    <t xml:space="preserve">UD8MIBTQ80~441211#CMFood~254702315730~MPESAC2B_400222~CECILIA KIGOTHO  </t>
  </si>
  <si>
    <t xml:space="preserve">UD8MA0159O~441211#AWMVBS~254724576546~MPESAC2B_400222~NAOMI NGITHI  </t>
  </si>
  <si>
    <t xml:space="preserve">UD8MIBTSZJ~441211#VBSREG~254702315730~MPESAC2B_400222~CECILIA KIGOTHO  </t>
  </si>
  <si>
    <t xml:space="preserve">UD8AH040RH~441211#CM food~254707965257~MPESAC2B_400222~JENIFFER JAMES  </t>
  </si>
  <si>
    <t xml:space="preserve">UD8680EOVD~441211#AWMVBS~254725729020~MPESAC2B_400222~JANE GATI  </t>
  </si>
  <si>
    <t xml:space="preserve">UD82T0682K~441211# AWMVBS~254707192114~MPESAC2B_400222~Irene Mirioba  </t>
  </si>
  <si>
    <t xml:space="preserve">UD85A0IUXV~441211#AwmVBS~254718188346~MPESAC2B_400222~TERESIA MOGIRE  </t>
  </si>
  <si>
    <t xml:space="preserve">UD8KW08ZUN~441211#AWMVBS~254705014561~MPESAC2B_400222~NYABUTO FANISH  </t>
  </si>
  <si>
    <t xml:space="preserve">UD8IC089NL~441211#awmvbs~254727931885~MPESAC2B_400222~SHARON ORERO  </t>
  </si>
  <si>
    <t xml:space="preserve">UD8380P9E0~441211#awmvbs~254721700718~MPESAC2B_400222~VANNICE NYANDIDRI  </t>
  </si>
  <si>
    <t xml:space="preserve">UD87G060C1~441211#awmvbs~254725050323~MPESAC2B_400222~DOLYPHINE MORURI  </t>
  </si>
  <si>
    <t xml:space="preserve">UD8E909D7Y~441211#AWMVBS~254711559935~MPESAC2B_400222~MILLICENT ATIENO  </t>
  </si>
  <si>
    <t xml:space="preserve">UD8ME06BEU~441211#AWMVBS~254727983975~MPESAC2B_400222~JOSEPHINE ONTITA  </t>
  </si>
  <si>
    <t xml:space="preserve">UD8QV01VMP~441211#AWMVBS~254729501712~MPESAC2B_400222~VIOLET JUMA  </t>
  </si>
  <si>
    <t xml:space="preserve">UD83I0JH8J~441211#awmvbs~254725415275~MPESAC2B_400222~NANCY KEMUNTO OSORO  </t>
  </si>
  <si>
    <t xml:space="preserve">UD8E00BGTN~441211#AWMVBS~254720323255~MPESAC2B_400222~ROSELYNE OMANYA  </t>
  </si>
  <si>
    <t xml:space="preserve">UD8RR03E7L~441211#ambt§shitt~254112475725~MPESAC2B_400222~MARTHA OROTI  </t>
  </si>
  <si>
    <t xml:space="preserve">UD8HL0301D~441211#AWMVBS~254720741710~MPESAC2B_400222~OMBEGO ZILPAH  </t>
  </si>
  <si>
    <t xml:space="preserve">UD8HT04FAA~441211#vbs reg~254726721194~MPESAC2B_400222~HAPPINESS MUKORA  </t>
  </si>
  <si>
    <t xml:space="preserve">UD83T0G0T6~441211#AWMVBS~254720025616~MPESAC2B_400222~CHRISTINE MOMANYI  </t>
  </si>
  <si>
    <t xml:space="preserve">UD8470O58R~441211#awmvbs~254708320068~MPESAC2B_400222~lilian mokaya  </t>
  </si>
  <si>
    <t xml:space="preserve">UD8300BPIM~441211#awmvbs~254717001584~MPESAC2B_400222~NELISHA MBUBA  </t>
  </si>
  <si>
    <t xml:space="preserve">UD8H0038AL~441211#AWMvbs~254728302634~MPESAC2B_400222~OMUSUMY OMOCHE  </t>
  </si>
  <si>
    <t xml:space="preserve">UD8NT09HGF~441211#AWMVBS~254792034984~MPESAC2B_400222~LINET MAGETO  </t>
  </si>
  <si>
    <t xml:space="preserve">UD9FYBVG7I~441211#AWMVBS~254703759530~MPESAC2B_400222~BRENDA AUMA  </t>
  </si>
  <si>
    <t xml:space="preserve">UD9NT09NCO~441211#tCMFOOD~254792034984~MPESAC2B_400222~LINET MAGETO  </t>
  </si>
  <si>
    <t xml:space="preserve">UD97R0C9YP~441211#tithe/off~254799957092~MPESAC2B_400222~Purity John  </t>
  </si>
  <si>
    <t xml:space="preserve">UD97R0C8OX~441211#AWMVBS~254799957092~MPESAC2B_400222~Purity John  </t>
  </si>
  <si>
    <t xml:space="preserve">UD97R0C4I6~441211#CMFOOD~254799957092~MPESAC2B_400222~Purity John  </t>
  </si>
  <si>
    <t xml:space="preserve">UD90X02LRL~441211#vbsfood~254725768358~MPESAC2B_400222~ESTHER MUCHOKI  </t>
  </si>
  <si>
    <t xml:space="preserve">UD94A0RVUD~441211#CMFood~254711747621~MPESAC2B_400222~ONGARA ELIAS ODHIAMBO  </t>
  </si>
  <si>
    <t xml:space="preserve">UD9C002AV2~441211#vbsfood~254728914905~MPESAC2B_400222~JERUSHA RIRO  </t>
  </si>
  <si>
    <t xml:space="preserve">UD9BA08MCM~441211#CMFOOD~254722327397~MPESAC2B_400222~edwin odhiambo  </t>
  </si>
  <si>
    <t xml:space="preserve">UD95F0ERAE~441211#AWMVBS~254725626507~MPESAC2B_400222~SUSAN KIMANI  </t>
  </si>
  <si>
    <t xml:space="preserve">UD9770DKEC~441211#DEVGR4~254707469463~MPESAC2B_400222~ISAAKA NYASAGARE  </t>
  </si>
  <si>
    <t xml:space="preserve">UD99VBUNX5~441211#Vbs food~254726861853~MPESAC2B_400222~NANJALA JUMA  </t>
  </si>
  <si>
    <t xml:space="preserve">UD9NE05ZRZ~441211#vbsreg~254721297826~MPESAC2B_400222~PHERAH OUMA  </t>
  </si>
  <si>
    <t xml:space="preserve">UD9680FRQC~441211#AWMVBS~254725729020~MPESAC2B_400222~JANE GATI  </t>
  </si>
  <si>
    <t xml:space="preserve">UD9380Q1HV~441211#awmvbs~254721700718~MPESAC2B_400222~VANNICE NYANDIDRI  </t>
  </si>
  <si>
    <t xml:space="preserve">UD9K3054Z0~441211#AWMvbs~254723234824~MPESAC2B_400222~EVANCE OJWANG  </t>
  </si>
  <si>
    <t xml:space="preserve">UD90206ZAD~441211#AWMVBS~254716534437~MPESAC2B_400222~JOYCE MIANO  </t>
  </si>
  <si>
    <t xml:space="preserve">UD9RH07CHJ~441211#Ayvbsgrp4~254795359277~MPESAC2B_400222~Elizabeth Shikuku  </t>
  </si>
  <si>
    <t xml:space="preserve">UD9GT0KF40~441211#awmvbs~254792270404~MPESAC2B_400222~Lavenda Opata  </t>
  </si>
  <si>
    <t xml:space="preserve">UD99K0456L~441211#awmvbs~254725161791~MPESAC2B_400222~JANET MWALUTA  </t>
  </si>
  <si>
    <t xml:space="preserve">UD9KO0FPJ9~441211# AWMvbs~254726771544~MPESAC2B_400222~MILKA MAGARA  </t>
  </si>
  <si>
    <t xml:space="preserve">UD9KR0EZT7~441211# AYVBSGRp5~254729767077~MPESAC2B_400222~Vincent Okaru  </t>
  </si>
  <si>
    <t xml:space="preserve">UD9R00ARFK~441211#AYVBSGrp5~254748382469~MPESAC2B_400222~Isabel begi  </t>
  </si>
  <si>
    <t xml:space="preserve">UD9HZ01723~441211#AYVBSGrp5~254713698981~MPESAC2B_400222~Brian Nyangwono  </t>
  </si>
  <si>
    <t xml:space="preserve">UD9BA099PD~441211#AMMBVS~254722327397~MPESAC2B_400222~edwin odhiambo  </t>
  </si>
  <si>
    <t xml:space="preserve">UD93Y0KXSM~441211#AWMVBS~254723138235~MPESAC2B_400222~IRINE CHEPTUM  </t>
  </si>
  <si>
    <t xml:space="preserve">UD93Y0KXUL~441211#cmfood~254723138235~MPESAC2B_400222~IRINE CHEPTUM  </t>
  </si>
  <si>
    <t xml:space="preserve">UD9C0031AV~441211#AWMVBS~254728914905~MPESAC2B_400222~JERUSHA RIRO  </t>
  </si>
  <si>
    <t xml:space="preserve">UD9PH05NUQ~441211#VBS~254711237203~MPESAC2B_400222~ASNATH MATARA  </t>
  </si>
  <si>
    <t xml:space="preserve">UD9PM0BV3L~441211#VBS~254704355687~MPESAC2B_400222~NAOMI NJUGUNA  </t>
  </si>
  <si>
    <t xml:space="preserve">UD9L10F25K~441211#cmfood~254792119868~MPESAC2B_400222~SILAS MANYASA  </t>
  </si>
  <si>
    <t xml:space="preserve">UD9BV0DQK4~441211#AMMVBS~254723249077~MPESAC2B_400222~JOHN MOTARI  </t>
  </si>
  <si>
    <t xml:space="preserve">UD95S06ELQ~441211#awmvbs~254703228506~MPESAC2B_400222~Nancy obare  </t>
  </si>
  <si>
    <t xml:space="preserve">UD95F0FVO8~441211#AYVBSGrp5~254717311811~MPESAC2B_400222~KEVIN KAKA  </t>
  </si>
  <si>
    <t xml:space="preserve">UD9KR0FOGS~441211#COMMUNICATION~254716794363~MPESAC2B_400222~GIFTMACVANE MOMANYI  </t>
  </si>
  <si>
    <t xml:space="preserve">UD98C06ZD1~441211#ayvbsgrp4~254743841530~MPESAC2B_400222~Vincent Gesanda  </t>
  </si>
  <si>
    <t xml:space="preserve">UD99VBWENB~441211#Vbs food~254726861853~MPESAC2B_400222~NANJALA JUMA  </t>
  </si>
  <si>
    <t xml:space="preserve">UD9EM0E1UI~441211#awmvbs~254725690241~MPESAC2B_400222~TERESA MUSEBE  </t>
  </si>
  <si>
    <t xml:space="preserve">UD9M808DFX~441211#Awmvbs~254710183034~MPESAC2B_400222~beatrice asumwa  </t>
  </si>
  <si>
    <t xml:space="preserve">UD96RBVWM3~441211#AYVBSGrp3~254748013595~MPESAC2B_400222~VIRGINIA KEA  </t>
  </si>
  <si>
    <t xml:space="preserve">UD95A0M00G~441211#AWMVBS~254718188346~MPESAC2B_400222~TERESIA MOGIRE  </t>
  </si>
  <si>
    <t xml:space="preserve">UD96Y062XI~441211# AWMVBS~254702638111~MPESAC2B_400222~JESCA OCHIENG  </t>
  </si>
  <si>
    <t xml:space="preserve">UD9O00IKJ9~441211#awmvbs~254720585928~MPESAC2B_400222~WINFRED OKELO  </t>
  </si>
  <si>
    <t xml:space="preserve">UD9CB09A24~441211# tithe~254720026043~MPESAC2B_400222~ELEN KIMANI  </t>
  </si>
  <si>
    <t xml:space="preserve">UD9AO00U3X~441211#AYVBSGrp5~254768857845~MPESAC2B_400222~SETH MUNENE  </t>
  </si>
  <si>
    <t xml:space="preserve">UD99R0AQZW~441211#AWMVBS~254768212836~MPESAC2B_400222~naom angwenyi  </t>
  </si>
  <si>
    <t xml:space="preserve">UD97I05KNI~441211#AWMVBS~254758671707~MPESAC2B_400222~Brenda Isaiah  </t>
  </si>
  <si>
    <t xml:space="preserve">UD9DC0AQ3A~441211#cmfood~254796398604~MPESAC2B_400222~DONA ODERO  </t>
  </si>
  <si>
    <t xml:space="preserve">UD91U0B4TD~441211#AYVBSGrp3~254748912844~MPESAC2B_400222~Ngolanye Muinde  </t>
  </si>
  <si>
    <t xml:space="preserve">UD9O00ILNZ~441211#cmfood~254720585928~MPESAC2B_400222~WINFRED OKELO  </t>
  </si>
  <si>
    <t xml:space="preserve">UD9IV08FC5~441211#CMFOOD~254703112927~MPESAC2B_400222~COLLINS ODOYO  </t>
  </si>
  <si>
    <t xml:space="preserve">UD9PM0DM45~441211#devgr1~254710967844~MPESAC2B_400222~CLIFFORD SIOCHA  </t>
  </si>
  <si>
    <t xml:space="preserve">UD9Q80B26E~441211#CMFOOD~254712403508~MPESAC2B_400222~HILLARY SAMOITA  </t>
  </si>
  <si>
    <t xml:space="preserve">UD924096FC~441211#CMFOOD~254715095590~MPESAC2B_400222~GICHABA VERONICAH  </t>
  </si>
  <si>
    <t xml:space="preserve">UD9QV04VJ3~441211#CMFOOD~254729501712~MPESAC2B_400222~VIOLET JUMA  </t>
  </si>
  <si>
    <t xml:space="preserve">UD9QV053NC~441211#AWMVBS~254729501712~MPESAC2B_400222~VIOLET JUMA  </t>
  </si>
  <si>
    <t xml:space="preserve">UD9240955A~441211#vbsreg~254715095590~MPESAC2B_400222~GICHABA VERONICAH  </t>
  </si>
  <si>
    <t xml:space="preserve">UD92A0QGFF~441211#vbsreg~254710127933~MPESAC2B_400222~Sharon Mato  </t>
  </si>
  <si>
    <t xml:space="preserve">UD9C702SNA~441211# AWMVBS~254721387142~MPESAC2B_400222~CALLEN GESARE  </t>
  </si>
  <si>
    <t xml:space="preserve">UD9KW0D19U~441211#AWMVBS~254705014561~MPESAC2B_400222~NYABUTO FANISH  </t>
  </si>
  <si>
    <t xml:space="preserve">UD9OT0ITTA~441211#vbsreg~254713725978~MPESAC2B_400222~ABIGAIL MATOKE  </t>
  </si>
  <si>
    <t xml:space="preserve">UD9CS01JMA~441211#AWMVBS~254718747528~MPESAC2B_400222~LYDIAH ANCHING'A  </t>
  </si>
  <si>
    <t xml:space="preserve">UD9FM06BOT~441211#cmfood~254705589015~MPESAC2B_400222~Kobi Edward  </t>
  </si>
  <si>
    <t xml:space="preserve">UD91O0L0OH~441211# vbsawm~254725765987~MPESAC2B_400222~HELLEN NAIMADU  </t>
  </si>
  <si>
    <t xml:space="preserve">UD9NM04TT9~441211# Awmvbs~254710842979~MPESAC2B_400222~BEATRICE OLUOCH  </t>
  </si>
  <si>
    <t xml:space="preserve">UD9380T6QP~441211#awmvbs~254721700718~MPESAC2B_400222~VANNICE NYANDIDRI  </t>
  </si>
  <si>
    <t xml:space="preserve">UD9K208SJO~441211#CM food~254713193947~MPESAC2B_400222~FLORENCE OGOLLAH  </t>
  </si>
  <si>
    <t xml:space="preserve">UD91O0L2BK~441211# AYvbsgp4~254725765987~MPESAC2B_400222~HELLEN NAIMADU  </t>
  </si>
  <si>
    <t xml:space="preserve">UD9KI0LPCK~441211#AWMVBS~254726441228~MPESAC2B_400222~LINET NYAKAMBI  </t>
  </si>
  <si>
    <t xml:space="preserve">UD9BQ0734T~441211#AYVBSGrp5~254799919471~MPESAC2B_400222~ADIKA OJWANG  </t>
  </si>
  <si>
    <t xml:space="preserve">UD9HT087HY~441211#awmvbs~254726721194~MPESAC2B_400222~HAPPINESS MUKORA  </t>
  </si>
  <si>
    <t xml:space="preserve">UD9K00GJ10~441211#VBS~254725324262~MPESAC2B_400222~Elizabeth Njuguna  </t>
  </si>
  <si>
    <t xml:space="preserve">UD9K90GXMW~441211#AYVBSGrp5~254757686170~MPESAC2B_400222~wesley nyagaka  </t>
  </si>
  <si>
    <t xml:space="preserve">UD97T0B130~441211#awmvbs~254723492692~MPESAC2B_400222~SAMUEL ABAYA  </t>
  </si>
  <si>
    <t xml:space="preserve">UD9O50A1W1~441211#AYVBSGRP5~254722452043~MPESAC2B_400222~VILET MAGATA  </t>
  </si>
  <si>
    <t xml:space="preserve">UD9CQ0EWN2~441211#Awmvbs~254717231080~MPESAC2B_400222~ZIPPORAH MAUTI  </t>
  </si>
  <si>
    <t xml:space="preserve">UD9E00FIA7~441211#DEVGRP11~254720323255~MPESAC2B_400222~ROSELYNE OMANYA  </t>
  </si>
  <si>
    <t xml:space="preserve">UD9QX0H9HL~441211#AWMVBS~254727900144~MPESAC2B_400222~RISPA OENGA  </t>
  </si>
  <si>
    <t xml:space="preserve">UD9680JHL4~441211#AWMVBS~254725729020~MPESAC2B_400222~JANE GATI  </t>
  </si>
  <si>
    <t xml:space="preserve">UD9680JKG8~441211#AWMVBS~254725729020~MPESAC2B_400222~JANE GATI  </t>
  </si>
  <si>
    <t xml:space="preserve">UD9280KW02~441211#AWMVBS~254728594657~MPESAC2B_400222~GLORIAH MICHIRA  </t>
  </si>
  <si>
    <t xml:space="preserve">UDA360PN4F~441211#Awmvbs~254720089809~MPESAC2B_400222~DELIEYS MASESE  </t>
  </si>
  <si>
    <t xml:space="preserve">UDA7I07H87~441211#vbsreg~254758671707~MPESAC2B_400222~Brenda Isaiah  </t>
  </si>
  <si>
    <t xml:space="preserve">UDA680K5FU~441211#AWMVBS~254725729020~MPESAC2B_400222~JANE GATI  </t>
  </si>
  <si>
    <t xml:space="preserve">UDA380UASB~441211#awmvbs~254721700718~MPESAC2B_400222~VANNICE NYANDIDRI  </t>
  </si>
  <si>
    <t xml:space="preserve">UDAE00G48T~441211#AWMVBS~254720323255~MPESAC2B_400222~ROSELYNE OMANYA  </t>
  </si>
  <si>
    <t xml:space="preserve">UDA2W04XM3~441211#vbsreg~254705430428~MPESAC2B_400222~PHIDELIAH SHISIGANI  </t>
  </si>
  <si>
    <t xml:space="preserve">UDAKW0ECTD~441211#AWMVBS~254705014561~MPESAC2B_400222~NYABUTO FANISH  </t>
  </si>
  <si>
    <t xml:space="preserve">UDAPM0FMS3~441211#VBS~254704355687~MPESAC2B_400222~NAOMI NJUGUNA  </t>
  </si>
  <si>
    <t xml:space="preserve">UDA9V02FJ8~441211#Vbs food~254726861853~MPESAC2B_400222~NANJALA JUMA  </t>
  </si>
  <si>
    <t xml:space="preserve">UDAQJ0ECTS~441211#awmvbs~254723310854~MPESAC2B_400222~GRACE OGOLA  </t>
  </si>
  <si>
    <t xml:space="preserve">UDAC40LFXO~441211#Awmvbs~254710299911~MPESAC2B_400222~PHILUS MOGERE  </t>
  </si>
  <si>
    <t xml:space="preserve">UDA3X0I5KX~441211#AWMVBS~254712609860~MPESAC2B_400222~GLADYS MOGOI  </t>
  </si>
  <si>
    <t xml:space="preserve">UDARR08CRH~441211#vbsreg~254725326721~MPESAC2B_400222~DENNIS ONGORI  </t>
  </si>
  <si>
    <t xml:space="preserve">UDAEE0C4JC~441211#AYVBSGrp3~254768372269~MPESAC2B_400222~Ian Kingsley  </t>
  </si>
  <si>
    <t xml:space="preserve">UDAFY045WI~441211#vbsreg~254703759530~MPESAC2B_400222~BRENDA AUMA  </t>
  </si>
  <si>
    <t xml:space="preserve">UDA5Q0QDYO~441211 #ikondeni~254724733793~MPESAC2B_400222~MACJOE MUEMA MUSESI  </t>
  </si>
  <si>
    <t xml:space="preserve">UDAND04983~441211#vbsreg~254710162964~MPESAC2B_400222~ARANI JOB  </t>
  </si>
  <si>
    <t xml:space="preserve">UDAA30EE3I~441211#VBSreg~254725727580~MPESAC2B_400222~OTIENO VIVIAN  </t>
  </si>
  <si>
    <t xml:space="preserve">UDAND0499X~441211#CMFOOD~254710162964~MPESAC2B_400222~ARANI JOB  </t>
  </si>
  <si>
    <t xml:space="preserve">UDAHV06ZKH~441211#AWMVBS~254740530840~MPESAC2B_400222~DAISY OJOWI  </t>
  </si>
  <si>
    <t xml:space="preserve">UDAIX0CE5J~441211#AWMVBS~254701796827~MPESAC2B_400222~MAUREEN NGOCHI  </t>
  </si>
  <si>
    <t xml:space="preserve">UDAK30A95J~441211#AYSvbsgr5~254723234824~MPESAC2B_400222~EVANCE OJWANG  </t>
  </si>
  <si>
    <t xml:space="preserve">UDAHT09VDP~441211#vbsfood~254726721194~MPESAC2B_400222~HAPPINESS MUKORA  </t>
  </si>
  <si>
    <t xml:space="preserve">UDADC0DJAH~441211#vbsreg~254796398604~MPESAC2B_400222~DONA ODERO  </t>
  </si>
  <si>
    <t xml:space="preserve">UDADM0DZXE~441211#AWMVBS~254796184554~MPESAC2B_400222~Mercy Ochanda  </t>
  </si>
  <si>
    <t xml:space="preserve">UDA6Y09FN1~441211#Tithe~254794079496~MPESAC2B_400222~sydney ndlovu  </t>
  </si>
  <si>
    <t xml:space="preserve">UDA6Y09CTJ~441211# Offering~254794079496~MPESAC2B_400222~sydney ndlovu  </t>
  </si>
  <si>
    <t xml:space="preserve">UDAEH0CB43~441211#Tithe~254799604985~MPESAC2B_400222~DAVIS MIRONGA  </t>
  </si>
  <si>
    <t xml:space="preserve">UDAEM0HHI3~441211#awmvbs~254725690241~MPESAC2B_400222~TERESA MUSEBE  </t>
  </si>
  <si>
    <t xml:space="preserve">UDAN408JI2~441211#AYVBSGrp3~254112907003~MPESAC2B_400222~billy illa  </t>
  </si>
  <si>
    <t xml:space="preserve">UDAPM0GXP1~441211#AYSVBSGR5~254710967844~MPESAC2B_400222~CLIFFORD SIOCHA  </t>
  </si>
  <si>
    <t xml:space="preserve">UDAKR0KCFD~441211#TITHE~254716794363~MPESAC2B_400222~GIFTMACVANE MOMANYI  </t>
  </si>
  <si>
    <t xml:space="preserve">UDAKR0KDVA~441211#AYSVBSGRP5~254716794363~MPESAC2B_400222~GIFTMACVANE MOMANYI  </t>
  </si>
  <si>
    <t xml:space="preserve">UDA0Y0B5E2~441211#Ikolomani~254726281936~MPESAC2B_400222~ROBIONSON MOCHONI  </t>
  </si>
  <si>
    <t xml:space="preserve">UDA2A0TOKT~441211#AWMVBS~254702006004~MPESAC2B_400222~LUCY MUTHENGI  </t>
  </si>
  <si>
    <t xml:space="preserve">UDA2H0RFWV~441211#AYVBSGrp5~254704843248~MPESAC2B_400222~SHARON CHWEYA  </t>
  </si>
  <si>
    <t xml:space="preserve">UDAMW09ANG~441211#AYVBSGrp5~254791313934~MPESAC2B_400222~Teresia Karimi  </t>
  </si>
  <si>
    <t xml:space="preserve">UDA1O0NQRA~441211# ikondeni~254725765987~MPESAC2B_400222~HELLEN NAIMADU  </t>
  </si>
  <si>
    <t xml:space="preserve">UDAK30B4OE~441211#Ikondeni~254723234824~MPESAC2B_400222~EVANCE OJWANG  </t>
  </si>
  <si>
    <t xml:space="preserve">UDAH30EXXM~441211#AYVBSGrp5~254791792126~MPESAC2B_400222~caroline mundia  </t>
  </si>
  <si>
    <t xml:space="preserve">UDAPM0HCKC~441211#Ikondeni~254710967844~MPESAC2B_400222~CLIFFORD SIOCHA  </t>
  </si>
  <si>
    <t xml:space="preserve">UDA330DI70~441211#AyVBSG5~254769695836~MPESAC2B_400222~Stephen Okeyo  </t>
  </si>
  <si>
    <t xml:space="preserve">UDAFB0TAKA~441211#Tithe~254726410608~MPESAC2B_400222~CALVINCE OUMA OTIENO  </t>
  </si>
  <si>
    <t xml:space="preserve">UDADR0K02D~441211#AYVBSGrp1~254115568400~MPESAC2B_400222~Azariah Jamari  </t>
  </si>
  <si>
    <t xml:space="preserve">UDAU197FON~441211#AWMVBS~254743071616~MPESAC2B_400222~SYLVIA SYOMITI KYALO  </t>
  </si>
  <si>
    <t xml:space="preserve">UDA300INWS~441211#awmvbs~254717001584~MPESAC2B_400222~NELISHA MBUBA  </t>
  </si>
  <si>
    <t xml:space="preserve">UDAQE09N7G~441211#ikondeni~254715209523~MPESAC2B_400222~NYABUTO OONGE  </t>
  </si>
  <si>
    <t xml:space="preserve">UDAFB0TRMT~441211#AWMVBS~254726410608~MPESAC2B_400222~CALVINCE OUMA OTIENO  </t>
  </si>
  <si>
    <t xml:space="preserve">UDAMA0A1XO~441211#AWMVBS~254724576546~MPESAC2B_400222~NAOMI NGITHI  </t>
  </si>
  <si>
    <t xml:space="preserve">UDA3Q118CA~441211#AYVBSGR1~254714210919~MPESAC2B_400222~OCHIENG LEONARD  </t>
  </si>
  <si>
    <t xml:space="preserve">UDA6I0HF1M~441211#AWMVBS~254714035685~MPESAC2B_400222~sarah ocharo  </t>
  </si>
  <si>
    <t xml:space="preserve">UDA0T0HOMJ~441211#Awmvbs~254720749397~MPESAC2B_400222~DARMACLINE ONDUSO  </t>
  </si>
  <si>
    <t xml:space="preserve">UDAKM0BGYG~441211#AWMVBS~254701753395~MPESAC2B_400222~MERCY OYUGI  </t>
  </si>
  <si>
    <t xml:space="preserve">UDAPABU8V7~441211#AWMVBS~254700029757~MPESAC2B_400222~Winnie Adhiambo  </t>
  </si>
  <si>
    <t xml:space="preserve">UDA290O5AM~441211#vbsreg~254722798065~MPESAC2B_400222~redempta barasa  </t>
  </si>
  <si>
    <t xml:space="preserve">UDA7R0JP6Q~441211#tithe~254799957092~MPESAC2B_400222~Purity John  </t>
  </si>
  <si>
    <t xml:space="preserve">UDAR20ECUN~441211#AYVBSGRP1~254724282270~MPESAC2B_400222~FREDRICK NYATEMU  </t>
  </si>
  <si>
    <t xml:space="preserve">UDAPJ0CHJB~441211#OFFERING~254745207622~MPESAC2B_400222~MARK NDEGWA  </t>
  </si>
  <si>
    <t xml:space="preserve">UDA290OY73~441211#AWMVBS~254722798065~MPESAC2B_400222~redempta barasa  </t>
  </si>
  <si>
    <t xml:space="preserve">UDAFV0POUB~441211#Tithe~254724140562~MPESAC2B_400222~CHRISTINE NGARI  </t>
  </si>
  <si>
    <t xml:space="preserve">UDB6T0HQP3~441211#choirlaunch~254726636081~MPESAC2B_400222~COLVIN MOKAYA  </t>
  </si>
  <si>
    <t xml:space="preserve">UDBKR0N5TZ~441211#vbsreg~254701752743~MPESAC2B_400222~JANET NYANGARESI  </t>
  </si>
  <si>
    <t xml:space="preserve">UDB5M0IIWF~441211#TITHE~254704921627~MPESAC2B_400222~REUBEN NYAKUNDI  </t>
  </si>
  <si>
    <t xml:space="preserve">UDB7Q0OVSX~441211#VBSREG~254724610237~MPESAC2B_400222~DISMAS NDUKO  </t>
  </si>
  <si>
    <t xml:space="preserve">UDBF60G0RU~441211#Ikondeni~254721594911~MPESAC2B_400222~EVANS KOMBO  </t>
  </si>
  <si>
    <t xml:space="preserve">UDBDP063YO~441211#s.sshool~254700374441~MPESAC2B_400222~CATHERINE MEYO  </t>
  </si>
  <si>
    <t xml:space="preserve">UDBAK0DV0P~441211#s.school~254720094122~MPESAC2B_400222~DARDDIUS MWEBI  </t>
  </si>
  <si>
    <t xml:space="preserve">UDBOI0PE3J~441211#lcb~254712410422~MPESAC2B_400222~FELIX MUSIU  </t>
  </si>
  <si>
    <t xml:space="preserve">UDB7T0GAAA~441211#AMMvbs~254723492692~MPESAC2B_400222~SAMUEL ABAYA  </t>
  </si>
  <si>
    <t xml:space="preserve">UDBEF0C9DO~441211#AMMVBS~254707210055~MPESAC2B_400222~LEVI KABATI  </t>
  </si>
  <si>
    <t xml:space="preserve">UDBQE0C441~441211#ammvbs~254715209523~MPESAC2B_400222~NYABUTO OONGE  </t>
  </si>
  <si>
    <t xml:space="preserve">UDBM80FBZA~441211#Ammvbs~254722608364~MPESAC2B_400222~ENOCK MOMANYI  </t>
  </si>
  <si>
    <t xml:space="preserve">UDB0Y0E69C~441211#VBSAMM~254726281936~MPESAC2B_400222~ROBIONSON MOCHONI  </t>
  </si>
  <si>
    <t xml:space="preserve">UDBJ90JLX2~441211#AMMFood~254723565952~MPESAC2B_400222~JOB OMETE  </t>
  </si>
  <si>
    <t xml:space="preserve">UDB5P0PDS9~441211#vbs~254726796897~MPESAC2B_400222~RONALD GEKOMBE  </t>
  </si>
  <si>
    <t xml:space="preserve">UDBPM0K6SW~441211#AmmVBS~254710967844~MPESAC2B_400222~CLIFFORD SIOCHA  </t>
  </si>
  <si>
    <t xml:space="preserve">UDB6H04O1J~441211#Ammvbs~254727942682~MPESAC2B_400222~DANIEL NYAKUNDI  </t>
  </si>
  <si>
    <t xml:space="preserve">UDBAX0KSCZ~441211# AMMVBS~254713322053~MPESAC2B_400222~ERICK OGUCHA  </t>
  </si>
  <si>
    <t xml:space="preserve">UDBN80J125~441211#awmvbs~254719586392~MPESAC2B_400222~VALERIA OSORO  </t>
  </si>
  <si>
    <t xml:space="preserve">UDBK90MDY3~441211#Ammbbs~254724765794~MPESAC2B_400222~WYCLIFFE OCHIENG OJUONDO  </t>
  </si>
  <si>
    <t xml:space="preserve">UDBK10F363~441211#Vps~254710134100~MPESAC2B_400222~DOUGLAS OINO  </t>
  </si>
  <si>
    <t xml:space="preserve">UDBS59FI3A~441211#AMMVBS~~MPESAC2B_400222~EDWIN EKIRAPA OLEKETE  </t>
  </si>
  <si>
    <t xml:space="preserve">UDBRR0CPED~441211#AMMVBS~254725326721~MPESAC2B_400222~DENNIS ONGORI  </t>
  </si>
  <si>
    <t xml:space="preserve">UDB5M0IN7Y~441211#ammvbs~254704921627~MPESAC2B_400222~REUBEN NYAKUNDI  </t>
  </si>
  <si>
    <t xml:space="preserve">UDBKU0IU96~441211#AWMVBS~254721724081~MPESAC2B_400222~GLADYS KWAMBOKA ONGERI  </t>
  </si>
  <si>
    <t xml:space="preserve">UDB020G2XN~441211#Ammvbs~254721406814~MPESAC2B_400222~VINCENT OTARA  </t>
  </si>
  <si>
    <t xml:space="preserve">UDBNB04UX3~441211#AMMVbs~254727766722~MPESAC2B_400222~SAMSON NYARERU  </t>
  </si>
  <si>
    <t xml:space="preserve">UDBPG08KI0~441211#AMMBBS~254742420983~MPESAC2B_400222~samuel ooko  </t>
  </si>
  <si>
    <t xml:space="preserve">UDB2I0IQVF~441211#AmmVbs~254727292832~MPESAC2B_400222~AQUINUS SHIKUKU  </t>
  </si>
  <si>
    <t xml:space="preserve">UDBRH0G6G7~441211#Ayvbsgrp4~254795359277~MPESAC2B_400222~Elizabeth Shikuku  </t>
  </si>
  <si>
    <t xml:space="preserve">UDBHY0NLAW~441211#AYVBS~254712941842~MPESAC2B_400222~Daniel Njoroge  </t>
  </si>
  <si>
    <t xml:space="preserve">UDB2Q0G8F4~441211#AYVBS~254798047032~MPESAC2B_400222~Mitchelle Anyango  </t>
  </si>
  <si>
    <t xml:space="preserve">UDB8E0HND4~441211#AWMVBS~254701703023~MPESAC2B_400222~NAOM NYABOGA  </t>
  </si>
  <si>
    <t xml:space="preserve">UDB5R0KLZK~441211#Ayvbsgrp4~254740340632~MPESAC2B_400222~ABSALOM OCHIENG  </t>
  </si>
  <si>
    <t xml:space="preserve">UDBPQ0FJDO~441211#VBSAWM~254708592682~MPESAC2B_400222~MAUREEN NYAMAMBA  </t>
  </si>
  <si>
    <t xml:space="preserve">UDBKR0NOZA~441211# AYVBSGRP5~254729767077~MPESAC2B_400222~Vincent Okaru  </t>
  </si>
  <si>
    <t xml:space="preserve">UDB0Y0E3IM~441211#AYVBSGrp1~254726281936~MPESAC2B_400222~ROBIONSON MOCHONI  </t>
  </si>
  <si>
    <t xml:space="preserve">UDB5J0NZIC~441211#AYVBSGRP5~254704546365~MPESAC2B_400222~Kiptooo Stephen  </t>
  </si>
  <si>
    <t xml:space="preserve">UDB020FWC9~441211#AWMVBS~254716534437~MPESAC2B_400222~JOYCE MIANO  </t>
  </si>
  <si>
    <t xml:space="preserve">UDBMK0GJPY~441211#Grp1~254716458052~MPESAC2B_400222~ROSE MUKONO  </t>
  </si>
  <si>
    <t xml:space="preserve">UDB8C0EK8N~441211#vbsgrp4~254743841530~MPESAC2B_400222~Vincent Gesanda  </t>
  </si>
  <si>
    <t xml:space="preserve">UDBHZ09PXE~441211#AYVBSGr5~254713698981~MPESAC2B_400222~Brian Nyangwono  </t>
  </si>
  <si>
    <t xml:space="preserve">UDBME0FSMN~441211#AYVBSGRP5~254728249438~MPESAC2B_400222~DERRICK MLAMBA  </t>
  </si>
  <si>
    <t xml:space="preserve">UDBDF0M0T5~441211#AyVbs~254745452529~MPESAC2B_400222~GLORYA KATANA  </t>
  </si>
  <si>
    <t xml:space="preserve">UDBDG06S83~441211#AYVBS~254796764119~MPESAC2B_400222~peter Mauti  </t>
  </si>
  <si>
    <t xml:space="preserve">UDB790E4LQ~441211#AYVBSGR1~254703227269~MPESAC2B_400222~MOCHERE ERICK  </t>
  </si>
  <si>
    <t xml:space="preserve">UDBFN0IJFJ~441211#AWM VBS~254713747022~MPESAC2B_400222~EMMACULATE ODHIAMBO  </t>
  </si>
  <si>
    <t xml:space="preserve">UDB5M0IQ8K~441211#vbsreg~254704921627~MPESAC2B_400222~REUBEN NYAKUNDI  </t>
  </si>
  <si>
    <t xml:space="preserve">UDBL40CNHB~441211#AMMVBS~254704191278~MPESAC2B_400222~MAURICE MUNGA  </t>
  </si>
  <si>
    <t xml:space="preserve">UDBDY0FTT2~441211#AyVbsgrp4~254757772695~MPESAC2B_400222~ELIJAH PAPAI  </t>
  </si>
  <si>
    <t xml:space="preserve">UDB7X0FROV~441211#AWMVBS~254114287980~MPESAC2B_400222~LYDIA WAMAYI  </t>
  </si>
  <si>
    <t xml:space="preserve">UDBKW0J395~441211#AYSVBSGRP5~254705014561~MPESAC2B_400222~NYABUTO FANISH  </t>
  </si>
  <si>
    <t xml:space="preserve">UDBFM0CBJQ~441211#AYVBSGrp4~254701953683~MPESAC2B_400222~BRIAN OMENYI  </t>
  </si>
  <si>
    <t xml:space="preserve">UDBQV0BB66~441211#AWMVBS~254729501712~MPESAC2B_400222~VIOLET JUMA  </t>
  </si>
  <si>
    <t xml:space="preserve">UDBKR0NV31~441211#BENEV REG~254729767077~MPESAC2B_400222~Vincent Okaru  </t>
  </si>
  <si>
    <t xml:space="preserve">UDBKM0DKS8~441211#AWMVBS~254725310343~MPESAC2B_400222~NANCY MOTARI  </t>
  </si>
  <si>
    <t xml:space="preserve">UDBJU09RIN~441211#TITHE~254713793916~MPESAC2B_400222~LOVIAN CHEPKEMBOI  </t>
  </si>
  <si>
    <t xml:space="preserve">UDB6T0IWKV~441211#AMMVBS~254726636081~MPESAC2B_400222~COLVIN MOKAYA  </t>
  </si>
  <si>
    <t xml:space="preserve">UDBDC0HPPL~441211#AWMVBS~254727860484~MPESAC2B_400222~LENCER GANDA  </t>
  </si>
  <si>
    <t xml:space="preserve">UDBOM0FI7P~441211#offe~254113645516~MPESAC2B_400222~Wilfred Onditi  </t>
  </si>
  <si>
    <t xml:space="preserve">UDB7Q0PE7O~441211#AwmVbs~254714560462~MPESAC2B_400222~LYDIA WANJARA  </t>
  </si>
  <si>
    <t xml:space="preserve">UDBLJ0QDJC~441211# AWMVBS~254715557874~MPESAC2B_400222~CHERYL OTIENO  </t>
  </si>
  <si>
    <t xml:space="preserve">UDB940G9J9~441211#Offering~254721390324~MPESAC2B_400222~FLORENCE ACHOKI  </t>
  </si>
  <si>
    <t xml:space="preserve">UDB050DHRD~441211# AYVBSGRP5~254705204177~MPESAC2B_400222~JANET ACHIENG  </t>
  </si>
  <si>
    <t xml:space="preserve">UDBQE0C7F2~441211#camplcb~254715209523~MPESAC2B_400222~NYABUTO OONGE  </t>
  </si>
  <si>
    <t xml:space="preserve">UDB6C049I1~441211# offering~254115998932~MPESAC2B_400222~James Sato  </t>
  </si>
  <si>
    <t xml:space="preserve">UDBBB0JMR1~441211#TITHE~254768587018~MPESAC2B_400222~FANUEL ONDUTO  </t>
  </si>
  <si>
    <t xml:space="preserve">UDBNB04ZDE~441211#offering~254727766722~MPESAC2B_400222~SAMSON NYARERU  </t>
  </si>
  <si>
    <t xml:space="preserve">UDB770N44E~441211#offering~254701579235~MPESAC2B_400222~MARWA KERARIO  </t>
  </si>
  <si>
    <t xml:space="preserve">UDB0R0TVML~441211# Tithe~254704193853~MPESAC2B_400222~VINCENT ONSEMBE  </t>
  </si>
  <si>
    <t xml:space="preserve">UDB7T0GPUO~441211#offering~254723492692~MPESAC2B_400222~SAMUEL ABAYA  </t>
  </si>
  <si>
    <t xml:space="preserve">UDBJZ0DO9K~441211#tithe~254725767167~MPESAC2B_400222~EVANS NYAKWARA  </t>
  </si>
  <si>
    <t xml:space="preserve">UDBPW0FV0Z~441211#offering~254701538901~MPESAC2B_400222~Melvine Omondi  </t>
  </si>
  <si>
    <t xml:space="preserve">UDB7X0G2XZ~441211#OF~254114287980~MPESAC2B_400222~LYDIA WAMAYI  </t>
  </si>
  <si>
    <t xml:space="preserve">UDB8W0CKDS~441211#~254114273013~MPESAC2B_400222~NAOM MOTARI  </t>
  </si>
  <si>
    <t xml:space="preserve">UDBKR0O57F~441211#OFFERING~254716794363~MPESAC2B_400222~GIFTMACVANE MOMANYI  </t>
  </si>
  <si>
    <t xml:space="preserve">UDBQ70FRKM~441211#LCB~254723585391~MPESAC2B_400222~DAVID OTAJA  </t>
  </si>
  <si>
    <t xml:space="preserve">UDB970DVNL~441211#offering~254704263041~MPESAC2B_400222~NGARIBA CHACH  </t>
  </si>
  <si>
    <t xml:space="preserve">UDB0704UET~441211#CO~254792577780~MPESAC2B_400222~JANET KARITHI  </t>
  </si>
  <si>
    <t xml:space="preserve">UDB7D0CR4I~441211#offering~254796648960~MPESAC2B_400222~ANTHONY OBWENGI  </t>
  </si>
  <si>
    <t xml:space="preserve">UDBBK0SHAD~441211#LCB~254741273665~MPESAC2B_400222~FRED NGOCI  </t>
  </si>
  <si>
    <t xml:space="preserve">UDBG40YNX0~441211#THANKSGIVING~254114285075~MPESAC2B_400222~samuel waithaka  </t>
  </si>
  <si>
    <t xml:space="preserve">UDBN10HQC4~441211#tithe~254704208204~MPESAC2B_400222~DAVIES JAMES  </t>
  </si>
  <si>
    <t xml:space="preserve">UDBEX0Q5GQ~441211#tithe~254716047412~MPESAC2B_400222~OCHIENG VICTOR  </t>
  </si>
  <si>
    <t xml:space="preserve">UDBDC0HP4A~441211#tithe~254727860484~MPESAC2B_400222~LENCER GANDA  </t>
  </si>
  <si>
    <t xml:space="preserve">UDBOL0JPNG~441211#tithe~254713867575~MPESAC2B_400222~SIMON WAKANYI  </t>
  </si>
  <si>
    <t xml:space="preserve">UDBHC0D9IT~441211 #off~254725633693~MPESAC2B_400222~CLIFF MASIRA  </t>
  </si>
  <si>
    <t xml:space="preserve">UDB7F0LG4H~441211#OFFERING~254715713604~MPESAC2B_400222~JAMES NYAMWEYA  </t>
  </si>
  <si>
    <t xml:space="preserve">UDB8J0GICW~441211#offering~254758410097~MPESAC2B_400222~MARION OWINO  </t>
  </si>
  <si>
    <t xml:space="preserve">UDBEI0DKF4~441211#TITHE~254701730257~MPESAC2B_400222~Cynthia Hudson  </t>
  </si>
  <si>
    <t xml:space="preserve">UDBMJ0PL2O~441211#offering~254791186642~MPESAC2B_400222~MARGRET OTIENO  </t>
  </si>
  <si>
    <t xml:space="preserve">UDBAU0JVGV~441211#Offering~254769582060~MPESAC2B_400222~KEZIAH KIMANI  </t>
  </si>
  <si>
    <t xml:space="preserve">UDB280QETG~441211#lcb~254721898381~MPESAC2B_400222~GILBERT IMO  </t>
  </si>
  <si>
    <t xml:space="preserve">UDBG00IH3I~441211#offering~254708802636~MPESAC2B_400222~Sharon Tindi  </t>
  </si>
  <si>
    <t xml:space="preserve">UDBPM0KFU8~441211#lcb~254710967844~MPESAC2B_400222~CLIFFORD SIOCHA  </t>
  </si>
  <si>
    <t xml:space="preserve">UDBB10LIQU~441211#Thanksgiving~254792455781~MPESAC2B_400222~MILTON OCHIENG  </t>
  </si>
  <si>
    <t xml:space="preserve">UDBPH0E4SY~441211#tithe~254711237203~MPESAC2B_400222~ASNATH MATARA  </t>
  </si>
  <si>
    <t xml:space="preserve">UDBRR0CVRN~441211#Tithe~254112475725~MPESAC2B_400222~MARTHA OROTI  </t>
  </si>
  <si>
    <t xml:space="preserve">UDB0C0J6JW~441211#Tithe~254742403697~MPESAC2B_400222~GRACE ONGUSO  </t>
  </si>
  <si>
    <t xml:space="preserve">UDBMK0GP29~441211#TITHE~254725073620~MPESAC2B_400222~datches nyongesa  </t>
  </si>
  <si>
    <t xml:space="preserve">UDBLH0LZ1S~441211#tithe~254719570736~MPESAC2B_400222~OPONDO SUSAN  </t>
  </si>
  <si>
    <t xml:space="preserve">UDB0A0B59O~441211#tithes~254745579811~MPESAC2B_400222~ISAIHA SHARKOIYIO  </t>
  </si>
  <si>
    <t xml:space="preserve">UDB1Q0UG19~441211#combined~254726791378~MPESAC2B_400222~ENOCK ANDREW  </t>
  </si>
  <si>
    <t xml:space="preserve">UDBAT0IHCI~441211#tithe~254741897316~MPESAC2B_400222~Perez Ologi  </t>
  </si>
  <si>
    <t xml:space="preserve">UDB7D0CN0G~441211#combi.offerin~254794844967~MPESAC2B_400222~GOULDAH MBYUTA  </t>
  </si>
  <si>
    <t xml:space="preserve">UDBAA0LYRC~441211#offering~254710191200~MPESAC2B_400222~BEAVON OSUMO  </t>
  </si>
  <si>
    <t xml:space="preserve">UDBB00KUVF~441211#offering~254701775744~MPESAC2B_400222~HARON MOMANYI  </t>
  </si>
  <si>
    <t xml:space="preserve">UDB0V0Q5G5~441211#tithe~254117141380~MPESAC2B_400222~Evalline Maemba  </t>
  </si>
  <si>
    <t xml:space="preserve">UDBMY0BAP4~441211# tithe~254713999424~MPESAC2B_400222~ONUNDU ODHIAMBO  </t>
  </si>
  <si>
    <t xml:space="preserve">UDBK00MA22~441211# offering~254114733303~MPESAC2B_400222~EPHY OMONDI  </t>
  </si>
  <si>
    <t xml:space="preserve">UDBBI0HOGA~441211#Offering~254742953933~MPESAC2B_400222~Joseph Kimo  </t>
  </si>
  <si>
    <t xml:space="preserve">UDBEF0CIO7~441211#CMBDOFFRG~254707210055~MPESAC2B_400222~LEVI KABATI  </t>
  </si>
  <si>
    <t xml:space="preserve">UDBIK0FIYN~441211#Local budget~254714813414~MPESAC2B_400222~MARY AKINYI  </t>
  </si>
  <si>
    <t xml:space="preserve">UDBL207ZJ0~441211#TITHE~254757248006~MPESAC2B_400222~George Odoyo  </t>
  </si>
  <si>
    <t xml:space="preserve">UDBRE0ONNG~441211#Offering~254713596076~MPESAC2B_400222~MERCY GUDA  </t>
  </si>
  <si>
    <t xml:space="preserve">UDB560KSFW~441211#TITHE~254768670631~MPESAC2B_400222~fidel oluoch  </t>
  </si>
  <si>
    <t xml:space="preserve">UDBF20FDGM~441211#TITHE~254798709480~MPESAC2B_400222~Levis Nduko  </t>
  </si>
  <si>
    <t xml:space="preserve">UDBUI8UKAS~441211#Tithe~254704861339~MPESAC2B_400222~HELLEN ACHIENG ADHANJA  </t>
  </si>
  <si>
    <t xml:space="preserve">UDB9T0FCTW~441211#Tithe~254114900913~MPESAC2B_400222~Eliazar Atula  </t>
  </si>
  <si>
    <t xml:space="preserve">UDB9G06OKU~441211# TITHE~254715627734~MPESAC2B_400222~david nyaundi  </t>
  </si>
  <si>
    <t xml:space="preserve">UDB3C0R2CM~441211#OFFERING~254704723066~MPESAC2B_400222~PRECIOUS NYANDEGA  </t>
  </si>
  <si>
    <t xml:space="preserve">UDB1X0LGSO~441211#offering~254759494872~MPESAC2B_400222~MILCAH MOKAMBA  </t>
  </si>
  <si>
    <t xml:space="preserve">UDBEJ0CR4U~441211#offering~254707733198~MPESAC2B_400222~ROBINAH MANUGUTI  </t>
  </si>
  <si>
    <t xml:space="preserve">UDBFY08J8V~441211#offering~254703759530~MPESAC2B_400222~BRENDA AUMA  </t>
  </si>
  <si>
    <t xml:space="preserve">UDBOM0FOO0~441211# TITHE~254110139001~MPESAC2B_400222~OTIENO OTIENO  </t>
  </si>
  <si>
    <t xml:space="preserve">UDBO80EF27~441211#LCB~254722340363~MPESAC2B_400222~ELIJAH WERE  </t>
  </si>
  <si>
    <t xml:space="preserve">UDBE60D5WP~441211#tithe~254729803605~MPESAC2B_400222~Diana Aboki  </t>
  </si>
  <si>
    <t xml:space="preserve">UDB8N0HUTW~441211#offering~254704531346~MPESAC2B_400222~NYABUTO LYDIAH  </t>
  </si>
  <si>
    <t xml:space="preserve">UDBKR0O59I~441211# offering~254729767077~MPESAC2B_400222~Vincent Okaru  </t>
  </si>
  <si>
    <t xml:space="preserve">UDBAK0EAAT~441211#offering~254720094122~MPESAC2B_400222~DARDDIUS MWEBI  </t>
  </si>
  <si>
    <t xml:space="preserve">UDBNT0J7T5~MULTI~254792034984~Tithe300LocalChurch100CampOffering100  </t>
  </si>
  <si>
    <t xml:space="preserve">UDBKH0FTHT~441211#lcb&amp;comb~254716098478~MPESAC2B_400222~DAMARIS NYAMBANE  </t>
  </si>
  <si>
    <t xml:space="preserve">UDBNW0H14U~441211#Tith~254769289567~MPESAC2B_400222~MARY OSIGE  </t>
  </si>
  <si>
    <t xml:space="preserve">UDB0J0FFBS~441211#CO~254114387903~MPESAC2B_400222~ELIAS KIPKEMBOI  </t>
  </si>
  <si>
    <t xml:space="preserve">UDB1O0QYNP~441211# LCB,camp~254725765987~MPESAC2B_400222~HELLEN NAIMADU  </t>
  </si>
  <si>
    <t xml:space="preserve">UDBEV0GQFO~441211#TITHE~254791589717~MPESAC2B_400222~marion moraa  </t>
  </si>
  <si>
    <t xml:space="preserve">UDB530TPOW~441211#tithe~254769462679~MPESAC2B_400222~GEOFFREY OTIENO  </t>
  </si>
  <si>
    <t xml:space="preserve">UDBIZ055QZ~441211#offering~254743206103~MPESAC2B_400222~merceline okeyo  </t>
  </si>
  <si>
    <t xml:space="preserve">UDBIM0JX4T~441211#Tithe~254717339397~MPESAC2B_400222~FELIX MOCHACHE  </t>
  </si>
  <si>
    <t xml:space="preserve">UDBBP0FQ80~441211#TITHE~254711388329~MPESAC2B_400222~Joseph Nyambati  </t>
  </si>
  <si>
    <t xml:space="preserve">UDBTZ9246E~441211#Tithe~254720011562~MPESAC2B_400222~GULF AFRICAN BANK- B2B RECE IVERBLES </t>
  </si>
  <si>
    <t xml:space="preserve">UDBAX0L8HY~441211# offering~254713322053~MPESAC2B_400222~ERICK OGUCHA  </t>
  </si>
  <si>
    <t xml:space="preserve">UDB6H0500W~441211#lcb/comb~254727942682~MPESAC2B_400222~DANIEL NYAKUNDI  </t>
  </si>
  <si>
    <t xml:space="preserve">UDB2Y0JNRW~441211#LCB~254706408033~MPESAC2B_400222~TOM BIRUNDU  </t>
  </si>
  <si>
    <t xml:space="preserve">UDBO30STEH~441211#TITHE~254796481689~MPESAC2B_400222~AMINA HINZANO  </t>
  </si>
  <si>
    <t xml:space="preserve">UDB7X0G4IJ~441211#offering~254790782745~MPESAC2B_400222~ELIZABETH NGUMBAU  </t>
  </si>
  <si>
    <t xml:space="preserve">UDB4G0WSHZ~441211#comb offer~254717597226~MPESAC2B_400222~DIVINAH NYAKEYO  </t>
  </si>
  <si>
    <t xml:space="preserve">UDBDW0IG4X~441211#Thithe~254712493397~MPESAC2B_400222~MARSDEN MUMBO  </t>
  </si>
  <si>
    <t xml:space="preserve">UDBC90M42V~441211#T&amp;O,dedicatio~254798540630~MPESAC2B_400222~Eyarn Samuel  </t>
  </si>
  <si>
    <t xml:space="preserve">UDBQV0BLFY~441211#offerig~254729501712~MPESAC2B_400222~VIOLET JUMA  </t>
  </si>
  <si>
    <t xml:space="preserve">UDB2T0GAPS~441211# tithe~254707192114~MPESAC2B_400222~Irene Mirioba  </t>
  </si>
  <si>
    <t xml:space="preserve">UDB5F0O6UT~441211#tithe~254725626507~MPESAC2B_400222~SUSAN KIMANI  </t>
  </si>
  <si>
    <t xml:space="preserve">UDBBB0JWBD~441211#Tithe~254768587018~MPESAC2B_400222~FANUEL ONDUTO  </t>
  </si>
  <si>
    <t xml:space="preserve">UDBBV0M9DX~441211#comboff~254723249077~MPESAC2B_400222~JOHN MOTARI  </t>
  </si>
  <si>
    <t xml:space="preserve">UDBCM0J6CX~441211#tithe~254797866404~MPESAC2B_400222~NANCY OUMA  </t>
  </si>
  <si>
    <t xml:space="preserve">UDB3X0MS46~441211#tithe~254712609860~MPESAC2B_400222~GLADYS MOGOI  </t>
  </si>
  <si>
    <t xml:space="preserve">UDBPQ0FSRR~441211#offering~254708592682~MPESAC2B_400222~MAUREEN NYAMAMBA  </t>
  </si>
  <si>
    <t xml:space="preserve">UDB940GH33~441211#offerigs~254719218847~MPESAC2B_400222~DOMINIC MAKORI  </t>
  </si>
  <si>
    <t xml:space="preserve">UDB5P0PGK4~441211#tithe50~254726796897~MPESAC2B_400222~RONALD GEKOMBE  </t>
  </si>
  <si>
    <t xml:space="preserve">UDB680PC3S~441211#THANKSGIVING~254725729020~MPESAC2B_400222~JANE GATI  </t>
  </si>
  <si>
    <t>01-04-2026</t>
  </si>
  <si>
    <t>02-04-2026</t>
  </si>
  <si>
    <t>03-04-2026</t>
  </si>
  <si>
    <t>04-04-2026</t>
  </si>
  <si>
    <t>05-04-2026</t>
  </si>
  <si>
    <t>06-04-2026</t>
  </si>
  <si>
    <t>07-04-2026</t>
  </si>
  <si>
    <t>08-04-2026</t>
  </si>
  <si>
    <t>09-04-2026</t>
  </si>
  <si>
    <t>10-04-2026</t>
  </si>
  <si>
    <t>11-04-2026</t>
  </si>
  <si>
    <t>UD102B6HME</t>
  </si>
  <si>
    <t>UD11MB2S7K</t>
  </si>
  <si>
    <t>UD1PMBAC6Q</t>
  </si>
  <si>
    <t>UD1C5B7RNG</t>
  </si>
  <si>
    <t>UD19VAY59N</t>
  </si>
  <si>
    <t>UD1QJB9C47</t>
  </si>
  <si>
    <t>SYBLCYIN498620260401000392</t>
  </si>
  <si>
    <t>SYBLCYIN474120260401000389</t>
  </si>
  <si>
    <t>SYBLCYIN553420260401000391</t>
  </si>
  <si>
    <t>UD128BGQFC</t>
  </si>
  <si>
    <t>UD1NMB1ZBJ</t>
  </si>
  <si>
    <t>UD12VBHSX3</t>
  </si>
  <si>
    <t>UD11OBHMZ4</t>
  </si>
  <si>
    <t>UD16TB9D6S</t>
  </si>
  <si>
    <t>UD1KOBF4VX</t>
  </si>
  <si>
    <t>UD136BLDWY</t>
  </si>
  <si>
    <t>UD1E0BBUYP</t>
  </si>
  <si>
    <t>UD1E0BBW7U</t>
  </si>
  <si>
    <t>UD1E0BBYS0</t>
  </si>
  <si>
    <t>UD1O0BGGAS</t>
  </si>
  <si>
    <t>UD19VAYV2O</t>
  </si>
  <si>
    <t>UD1BVBD05G</t>
  </si>
  <si>
    <t>UD138BPS8C</t>
  </si>
  <si>
    <t>UD1PYB09WY</t>
  </si>
  <si>
    <t>UD1QJBAAVL</t>
  </si>
  <si>
    <t>UD19VAZ2KB</t>
  </si>
  <si>
    <t>UD1OPB3JNX</t>
  </si>
  <si>
    <t>UD19VAZAWP</t>
  </si>
  <si>
    <t>UD1QJBAMUF</t>
  </si>
  <si>
    <t>UD1KMB60IR</t>
  </si>
  <si>
    <t>UD16TBAP1G</t>
  </si>
  <si>
    <t>UD1C4BHO3D</t>
  </si>
  <si>
    <t>UD1MYB40IB</t>
  </si>
  <si>
    <t>UD1PDB7IEN</t>
  </si>
  <si>
    <t>UD1IIBCPJ7</t>
  </si>
  <si>
    <t>UD147BQV8R</t>
  </si>
  <si>
    <t>UD1J9BDF4K</t>
  </si>
  <si>
    <t>UD17RBFAYA</t>
  </si>
  <si>
    <t>UD130BETM7</t>
  </si>
  <si>
    <t>UD19VB1LPY</t>
  </si>
  <si>
    <t>UD1AUBDD7C</t>
  </si>
  <si>
    <t>UD1EHBA82V</t>
  </si>
  <si>
    <t>UD1KOBICC2</t>
  </si>
  <si>
    <t>UD16IBDU7O</t>
  </si>
  <si>
    <t>UD1JMBAS85</t>
  </si>
  <si>
    <t>UD28CB8VFP</t>
  </si>
  <si>
    <t>UD28CB8VI6</t>
  </si>
  <si>
    <t>UD2MWB770I</t>
  </si>
  <si>
    <t>UD2EHBAWDD</t>
  </si>
  <si>
    <t>UD2FBBQQ40</t>
  </si>
  <si>
    <t>UD2QEB7MSV</t>
  </si>
  <si>
    <t>UD20CBEDTI</t>
  </si>
  <si>
    <t>UD2J9BEMEN</t>
  </si>
  <si>
    <t>UD2Q8BCX9M</t>
  </si>
  <si>
    <t>UD26TBDRMM</t>
  </si>
  <si>
    <t>UD2PDBA5XH</t>
  </si>
  <si>
    <t>UD2CLBE40S</t>
  </si>
  <si>
    <t>UD2K3B9MWV</t>
  </si>
  <si>
    <t>UD2PMBF09K</t>
  </si>
  <si>
    <t>UD2AXBG5V5</t>
  </si>
  <si>
    <t>UD2QEB8A3Z</t>
  </si>
  <si>
    <t>UD2QEB8D3O</t>
  </si>
  <si>
    <t>UD2Q8BD9DS</t>
  </si>
  <si>
    <t>UD25SBAILB</t>
  </si>
  <si>
    <t>UD2FBBRCQB</t>
  </si>
  <si>
    <t>UD24LBCACE</t>
  </si>
  <si>
    <t>UD202BC5OO</t>
  </si>
  <si>
    <t>UD2IVBB6EY</t>
  </si>
  <si>
    <t>UD2NBB1TFG</t>
  </si>
  <si>
    <t>UD27TBCK6T</t>
  </si>
  <si>
    <t>UD2IXBCGU8</t>
  </si>
  <si>
    <t>UD2CBBCNLI</t>
  </si>
  <si>
    <t>UD2CWBGNLM</t>
  </si>
  <si>
    <t>UD2EVBCXSS</t>
  </si>
  <si>
    <t>UD2A1BGO2F</t>
  </si>
  <si>
    <t>UD2PQBBTN5</t>
  </si>
  <si>
    <t>UD23IBP16A</t>
  </si>
  <si>
    <t>UD28LBLMIW</t>
  </si>
  <si>
    <t>UD28LBLFOM</t>
  </si>
  <si>
    <t>UD2QJBFGPQ</t>
  </si>
  <si>
    <t>UD2K3BB5Z9</t>
  </si>
  <si>
    <t>UD2QSBGJAW</t>
  </si>
  <si>
    <t>UD2A1BH86U</t>
  </si>
  <si>
    <t>UD2KWBG7LS</t>
  </si>
  <si>
    <t>UD2IPBLRJ3</t>
  </si>
  <si>
    <t>UD29VB5C3M</t>
  </si>
  <si>
    <t>UD2K2BD4ZB</t>
  </si>
  <si>
    <t>UD2EHBEJOF</t>
  </si>
  <si>
    <t>UD2F6BFBFT</t>
  </si>
  <si>
    <t>UD3RPBJJKQ</t>
  </si>
  <si>
    <t>UD3KIBRTNZ</t>
  </si>
  <si>
    <t>UD3HTBEUEH</t>
  </si>
  <si>
    <t>UD3PMBLMEJ</t>
  </si>
  <si>
    <t>UD3R2BHZUC</t>
  </si>
  <si>
    <t>UD38KBEETM</t>
  </si>
  <si>
    <t>UD3PJBGO0V</t>
  </si>
  <si>
    <t>UD3EJBFNS6</t>
  </si>
  <si>
    <t>UD4UA84XQE</t>
  </si>
  <si>
    <t>UD4MZBL2G2</t>
  </si>
  <si>
    <t>UD4EIBHDOP</t>
  </si>
  <si>
    <t>UD4A1BO3RU</t>
  </si>
  <si>
    <t>UD48KBG2RX</t>
  </si>
  <si>
    <t>UD48DBGA2P</t>
  </si>
  <si>
    <t>UD4QEBGHAA</t>
  </si>
  <si>
    <t>UD4M8BJDKJ</t>
  </si>
  <si>
    <t>UD4GUBT2XE</t>
  </si>
  <si>
    <t>UD4LJBTVE3</t>
  </si>
  <si>
    <t>UD4F6BKG4M</t>
  </si>
  <si>
    <t>UD4E0BON71</t>
  </si>
  <si>
    <t>UD4F6BKK4W</t>
  </si>
  <si>
    <t>UD4JVBECOK</t>
  </si>
  <si>
    <t>UD47NBME02</t>
  </si>
  <si>
    <t>UD4P0BH77Y</t>
  </si>
  <si>
    <t>UD47RBPHEQ</t>
  </si>
  <si>
    <t>UD4A6BJP86</t>
  </si>
  <si>
    <t>UD4PMBNSK4</t>
  </si>
  <si>
    <t>UD4JZBHRK5</t>
  </si>
  <si>
    <t>UD4NBB9F34</t>
  </si>
  <si>
    <t>UD4EFBGKBV</t>
  </si>
  <si>
    <t>UD4N1BLMLB</t>
  </si>
  <si>
    <t>UD4R2BK7ZE</t>
  </si>
  <si>
    <t>UD443BS4IF</t>
  </si>
  <si>
    <t>UD428BU1AS</t>
  </si>
  <si>
    <t>UD4P8BC0VZ</t>
  </si>
  <si>
    <t>UD4E0BOT2S</t>
  </si>
  <si>
    <t>UD4FCBTCPP</t>
  </si>
  <si>
    <t>UD4KNBTSAB</t>
  </si>
  <si>
    <t>UD4QPBJDUY</t>
  </si>
  <si>
    <t>UD47YBEGBZ</t>
  </si>
  <si>
    <t>UD4BIBLR0F</t>
  </si>
  <si>
    <t>UD456BOKU0</t>
  </si>
  <si>
    <t>UD4EXBTQAG</t>
  </si>
  <si>
    <t>UD47XBJXWY</t>
  </si>
  <si>
    <t>UD47RBPHKI</t>
  </si>
  <si>
    <t>UD4MEBJTQX</t>
  </si>
  <si>
    <t>UD4LRB9O4B</t>
  </si>
  <si>
    <t>UD4EJBGX26</t>
  </si>
  <si>
    <t>UD4EQBWN48</t>
  </si>
  <si>
    <t>UD4E5BLI03</t>
  </si>
  <si>
    <t>UD4QVBFUK6</t>
  </si>
  <si>
    <t>UD4G405BGK</t>
  </si>
  <si>
    <t>UD4EIBHQ8B</t>
  </si>
  <si>
    <t>UD4GWBM3ZC</t>
  </si>
  <si>
    <t>UD4HBBO9EH</t>
  </si>
  <si>
    <t>UD40ABEYMA</t>
  </si>
  <si>
    <t>UD4MYBFG47</t>
  </si>
  <si>
    <t>UD405BHOZZ</t>
  </si>
  <si>
    <t>UD41Q017K5</t>
  </si>
  <si>
    <t>UD47XBJZGP</t>
  </si>
  <si>
    <t>UD40CBN55D</t>
  </si>
  <si>
    <t>UD4PMBNVJF</t>
  </si>
  <si>
    <t>UD4RSBGP0P</t>
  </si>
  <si>
    <t>UD4L8BO281</t>
  </si>
  <si>
    <t>UD4NMBEZHW</t>
  </si>
  <si>
    <t>UD4DCBLK2A</t>
  </si>
  <si>
    <t>UD4GT001JA</t>
  </si>
  <si>
    <t>UD47DBH2H1</t>
  </si>
  <si>
    <t>UD48RBLRPW</t>
  </si>
  <si>
    <t>UD4O7BJGOF</t>
  </si>
  <si>
    <t>UD42IBMVXV</t>
  </si>
  <si>
    <t>UD4MHBMECU</t>
  </si>
  <si>
    <t>UD4L2BCDJZ</t>
  </si>
  <si>
    <t>UD499BL3S1</t>
  </si>
  <si>
    <t>UD4N9BG68R</t>
  </si>
  <si>
    <t>UD4CCBME94</t>
  </si>
  <si>
    <t>UD4BPBJMVC</t>
  </si>
  <si>
    <t>UD4EIBHQ96</t>
  </si>
  <si>
    <t>UD476B9ZTV</t>
  </si>
  <si>
    <t>UD4FYBCB1S</t>
  </si>
  <si>
    <t>UD4HCBHHWD</t>
  </si>
  <si>
    <t>UD46GBG2DI</t>
  </si>
  <si>
    <t>UD47DBGUHQ</t>
  </si>
  <si>
    <t>UD4K3BIHG5</t>
  </si>
  <si>
    <t>UD4Q2B5CLH</t>
  </si>
  <si>
    <t>UD43FBVN7G</t>
  </si>
  <si>
    <t>UD49GBBBNI</t>
  </si>
  <si>
    <t>UD4QXBQB11</t>
  </si>
  <si>
    <t>UD4KRBRPAG</t>
  </si>
  <si>
    <t>UD4LMBBZB6</t>
  </si>
  <si>
    <t>UD4OEBOI7X</t>
  </si>
  <si>
    <t>UD4A1BODIR</t>
  </si>
  <si>
    <t>UD40VBTKOT</t>
  </si>
  <si>
    <t>UD422BL1BY</t>
  </si>
  <si>
    <t>UD4CCBME9S</t>
  </si>
  <si>
    <t>UD4MGBMA1Z</t>
  </si>
  <si>
    <t>UD4CVBFHTV</t>
  </si>
  <si>
    <t>UD4KOBS8YA</t>
  </si>
  <si>
    <t>UD44M05DU4</t>
  </si>
  <si>
    <t>UD4MHBMFW4</t>
  </si>
  <si>
    <t>UD4CCBMDDW</t>
  </si>
  <si>
    <t>UD4BBBNCB3</t>
  </si>
  <si>
    <t>UD4MWBGML8</t>
  </si>
  <si>
    <t>UD4EYBKB9N</t>
  </si>
  <si>
    <t>UD4RRBGZ2M</t>
  </si>
  <si>
    <t>UD4LTBDXAM</t>
  </si>
  <si>
    <t>UD45MBN1GN</t>
  </si>
  <si>
    <t>UD40TBNS0C</t>
  </si>
  <si>
    <t>UD4GHBRCBA</t>
  </si>
  <si>
    <t>UD41XBP0VM</t>
  </si>
  <si>
    <t>UD407B8Y5D</t>
  </si>
  <si>
    <t>UD4A3BML6S</t>
  </si>
  <si>
    <t>UD4GDBF5B3</t>
  </si>
  <si>
    <t>UD4BVBPMY8</t>
  </si>
  <si>
    <t>UD45OBMPSW</t>
  </si>
  <si>
    <t>UD4INBDIRH</t>
  </si>
  <si>
    <t>UD4RPBO21J</t>
  </si>
  <si>
    <t>UD4KMBI0BM</t>
  </si>
  <si>
    <t>UD4EABRAAX</t>
  </si>
  <si>
    <t>UD4C7BDE6L</t>
  </si>
  <si>
    <t>UD44G03TRK</t>
  </si>
  <si>
    <t>UD4KOBSKYR</t>
  </si>
  <si>
    <t>UD4P0BHOVB</t>
  </si>
  <si>
    <t>UD47NBN27A</t>
  </si>
  <si>
    <t>UD47NBN6BK</t>
  </si>
  <si>
    <t>UD45FBSSUG</t>
  </si>
  <si>
    <t>UD45FBT12Z</t>
  </si>
  <si>
    <t>UD4QVBHKDZ</t>
  </si>
  <si>
    <t>UD43Y02O2Q</t>
  </si>
  <si>
    <t>UD415BLRYD</t>
  </si>
  <si>
    <t>UD5PMBRCW8</t>
  </si>
  <si>
    <t>UD5KOBWAI2</t>
  </si>
  <si>
    <t>UD57RBW1FZ</t>
  </si>
  <si>
    <t>UD57RBVVUR</t>
  </si>
  <si>
    <t>UD6MOBGFNW</t>
  </si>
  <si>
    <t>UD6O003XWW</t>
  </si>
  <si>
    <t>UD67R005HW</t>
  </si>
  <si>
    <t>UD6KHBR6S5</t>
  </si>
  <si>
    <t>UD6F6BS98T</t>
  </si>
  <si>
    <t>UD66TBU4OZ</t>
  </si>
  <si>
    <t>UD6EQ07MM2</t>
  </si>
  <si>
    <t>UD6D7070WU</t>
  </si>
  <si>
    <t>UD62805CQJ</t>
  </si>
  <si>
    <t>UD6DIBUV5M</t>
  </si>
  <si>
    <t>UD6M9BN8FX</t>
  </si>
  <si>
    <t>UD6OPBOBJH</t>
  </si>
  <si>
    <t>UD6QZBRBXC</t>
  </si>
  <si>
    <t>UD6HQ00SEZ</t>
  </si>
  <si>
    <t>UD61O074OU</t>
  </si>
  <si>
    <t>UD6OPBPFL0</t>
  </si>
  <si>
    <t>UD6NDBMCB5</t>
  </si>
  <si>
    <t>UD66KBLIF5</t>
  </si>
  <si>
    <t>UD6RRBQNUS</t>
  </si>
  <si>
    <t>UD6RRBQTEQ</t>
  </si>
  <si>
    <t>UD6EHBTZBJ</t>
  </si>
  <si>
    <t>UD6HGBRNRC</t>
  </si>
  <si>
    <t>UD6780076T</t>
  </si>
  <si>
    <t>UD6K700441</t>
  </si>
  <si>
    <t>UD62Z06O99</t>
  </si>
  <si>
    <t>UD7A3016W9</t>
  </si>
  <si>
    <t>UD76JBWGQ1</t>
  </si>
  <si>
    <t>UD7EM043X7</t>
  </si>
  <si>
    <t>UD7380I3G6</t>
  </si>
  <si>
    <t>UD77GBVG8I</t>
  </si>
  <si>
    <t>UD7380HZBL</t>
  </si>
  <si>
    <t>UD768084IM</t>
  </si>
  <si>
    <t>UD7EHBW671</t>
  </si>
  <si>
    <t>UD7M8BVUX4</t>
  </si>
  <si>
    <t>UD7EFBSQYS</t>
  </si>
  <si>
    <t>UD77CBUP90</t>
  </si>
  <si>
    <t>UD7O009EGO</t>
  </si>
  <si>
    <t>UD79400AMG</t>
  </si>
  <si>
    <t>UD75W05ENV</t>
  </si>
  <si>
    <t>UD7FL00LQI</t>
  </si>
  <si>
    <t>UD7GT0E0H9</t>
  </si>
  <si>
    <t>UD7KO09GTH</t>
  </si>
  <si>
    <t>UD7K3BWLZK</t>
  </si>
  <si>
    <t>UD71O0CQQO</t>
  </si>
  <si>
    <t>UD7EM070LA</t>
  </si>
  <si>
    <t>UD77IBUZ27</t>
  </si>
  <si>
    <t>UD7IX026D5</t>
  </si>
  <si>
    <t>UD73Z098DJ</t>
  </si>
  <si>
    <t>UD7GRBV7H4</t>
  </si>
  <si>
    <t>UD70202D5R</t>
  </si>
  <si>
    <t>UD70XBUQ6Q</t>
  </si>
  <si>
    <t>UD707BNMYP</t>
  </si>
  <si>
    <t>UD7C0BUGRG</t>
  </si>
  <si>
    <t>UD7KH01TIS</t>
  </si>
  <si>
    <t>UD7KI0DI02</t>
  </si>
  <si>
    <t>UD7PQ01PNV</t>
  </si>
  <si>
    <t>UD7M801RTB</t>
  </si>
  <si>
    <t>UD7PQ01WA5</t>
  </si>
  <si>
    <t>UD7KW05BZW</t>
  </si>
  <si>
    <t>UD77804J4J</t>
  </si>
  <si>
    <t>UD7M801RXO</t>
  </si>
  <si>
    <t>UD71O0D924</t>
  </si>
  <si>
    <t>UD7CW06TS5</t>
  </si>
  <si>
    <t>UD7GT0FDDL</t>
  </si>
  <si>
    <t>UD76I05SB3</t>
  </si>
  <si>
    <t>UD7PGBRLV2</t>
  </si>
  <si>
    <t>UD7GU0BSG6</t>
  </si>
  <si>
    <t>UD7LSBQRE3</t>
  </si>
  <si>
    <t>UD71O0D7TX</t>
  </si>
  <si>
    <t>UD7680B8X1</t>
  </si>
  <si>
    <t>UD7DC044AE</t>
  </si>
  <si>
    <t>UD75D02EIG</t>
  </si>
  <si>
    <t>UD8MH04SHG</t>
  </si>
  <si>
    <t>UD80Y017AV</t>
  </si>
  <si>
    <t>UD8R4BMCAN</t>
  </si>
  <si>
    <t>UD8R2038NE</t>
  </si>
  <si>
    <t>UD8R4BMFA1</t>
  </si>
  <si>
    <t>UD8380M06C</t>
  </si>
  <si>
    <t>UD8EH02QPI</t>
  </si>
  <si>
    <t>UD80XBVJU6</t>
  </si>
  <si>
    <t>UD8C40CO0B</t>
  </si>
  <si>
    <t>UD8IK02DN9</t>
  </si>
  <si>
    <t>UD8LSBRCOS</t>
  </si>
  <si>
    <t>UD86Y00J68</t>
  </si>
  <si>
    <t>UD86Y00OT3</t>
  </si>
  <si>
    <t>UD86Y00NG1</t>
  </si>
  <si>
    <t>UD87Q0CI0Z</t>
  </si>
  <si>
    <t>UD8OPBVWFH</t>
  </si>
  <si>
    <t>UD81H0AF74</t>
  </si>
  <si>
    <t>UD81H0ACED</t>
  </si>
  <si>
    <t>UD8LJ0DJN8</t>
  </si>
  <si>
    <t>UD8LJ0DOTU</t>
  </si>
  <si>
    <t>UD8GT0GJN2</t>
  </si>
  <si>
    <t>UD84M0M7JF</t>
  </si>
  <si>
    <t>UD8QJ06MIL</t>
  </si>
  <si>
    <t>UD8EM08ZI7</t>
  </si>
  <si>
    <t>UD87Q0CXDB</t>
  </si>
  <si>
    <t>UD8IP0CXUR</t>
  </si>
  <si>
    <t>UD8KTBTBNK</t>
  </si>
  <si>
    <t>UD8MIBTQ80</t>
  </si>
  <si>
    <t>UD8MA0159O</t>
  </si>
  <si>
    <t>UD8MIBTSZJ</t>
  </si>
  <si>
    <t>UD8AH040RH</t>
  </si>
  <si>
    <t>UD8680EOVD</t>
  </si>
  <si>
    <t>UD82T0682K</t>
  </si>
  <si>
    <t>UD85A0IUXV</t>
  </si>
  <si>
    <t>UD8KW08ZUN</t>
  </si>
  <si>
    <t>UD8IC089NL</t>
  </si>
  <si>
    <t>UD8380P9E0</t>
  </si>
  <si>
    <t>UD87G060C1</t>
  </si>
  <si>
    <t>UD8E909D7Y</t>
  </si>
  <si>
    <t>UD8ME06BEU</t>
  </si>
  <si>
    <t>UD8QV01VMP</t>
  </si>
  <si>
    <t>UD83I0JH8J</t>
  </si>
  <si>
    <t>UD8E00BGTN</t>
  </si>
  <si>
    <t>UD8RR03E7L</t>
  </si>
  <si>
    <t>UD8HL0301D</t>
  </si>
  <si>
    <t>UD8HT04FAA</t>
  </si>
  <si>
    <t>UD83T0G0T6</t>
  </si>
  <si>
    <t>UD8470O58R</t>
  </si>
  <si>
    <t>UD8300BPIM</t>
  </si>
  <si>
    <t>UD8H0038AL</t>
  </si>
  <si>
    <t>UD8NT09HGF</t>
  </si>
  <si>
    <t>UD9FYBVG7I</t>
  </si>
  <si>
    <t>UD9NT09NCO</t>
  </si>
  <si>
    <t>UD97R0C9YP</t>
  </si>
  <si>
    <t>UD97R0C8OX</t>
  </si>
  <si>
    <t>UD97R0C4I6</t>
  </si>
  <si>
    <t>UD90X02LRL</t>
  </si>
  <si>
    <t>UD94A0RVUD</t>
  </si>
  <si>
    <t>UD9C002AV2</t>
  </si>
  <si>
    <t>UD9BA08MCM</t>
  </si>
  <si>
    <t>UD95F0ERAE</t>
  </si>
  <si>
    <t>UD9770DKEC</t>
  </si>
  <si>
    <t>UD99VBUNX5</t>
  </si>
  <si>
    <t>UD9NE05ZRZ</t>
  </si>
  <si>
    <t>UD9680FRQC</t>
  </si>
  <si>
    <t>UD9380Q1HV</t>
  </si>
  <si>
    <t>UD9K3054Z0</t>
  </si>
  <si>
    <t>UD90206ZAD</t>
  </si>
  <si>
    <t>UD9RH07CHJ</t>
  </si>
  <si>
    <t>UD9GT0KF40</t>
  </si>
  <si>
    <t>UD99K0456L</t>
  </si>
  <si>
    <t>UD9KO0FPJ9</t>
  </si>
  <si>
    <t>UD9KR0EZT7</t>
  </si>
  <si>
    <t>UD9R00ARFK</t>
  </si>
  <si>
    <t>UD9HZ01723</t>
  </si>
  <si>
    <t>UD9BA099PD</t>
  </si>
  <si>
    <t>UD93Y0KXSM</t>
  </si>
  <si>
    <t>UD93Y0KXUL</t>
  </si>
  <si>
    <t>UD9C0031AV</t>
  </si>
  <si>
    <t>UD9PH05NUQ</t>
  </si>
  <si>
    <t>UD9PM0BV3L</t>
  </si>
  <si>
    <t>UD9L10F25K</t>
  </si>
  <si>
    <t>UD9BV0DQK4</t>
  </si>
  <si>
    <t>UD95S06ELQ</t>
  </si>
  <si>
    <t>UD95F0FVO8</t>
  </si>
  <si>
    <t>UD9KR0FOGS</t>
  </si>
  <si>
    <t>UD98C06ZD1</t>
  </si>
  <si>
    <t>UD99VBWENB</t>
  </si>
  <si>
    <t>UD9EM0E1UI</t>
  </si>
  <si>
    <t>UD9M808DFX</t>
  </si>
  <si>
    <t>UD96RBVWM3</t>
  </si>
  <si>
    <t>UD95A0M00G</t>
  </si>
  <si>
    <t>UD96Y062XI</t>
  </si>
  <si>
    <t>UD9O00IKJ9</t>
  </si>
  <si>
    <t>UD9CB09A24</t>
  </si>
  <si>
    <t>UD9AO00U3X</t>
  </si>
  <si>
    <t>UD99R0AQZW</t>
  </si>
  <si>
    <t>UD97I05KNI</t>
  </si>
  <si>
    <t>UD9DC0AQ3A</t>
  </si>
  <si>
    <t>UD91U0B4TD</t>
  </si>
  <si>
    <t>UD9O00ILNZ</t>
  </si>
  <si>
    <t>UD9IV08FC5</t>
  </si>
  <si>
    <t>UD9PM0DM45</t>
  </si>
  <si>
    <t>UD9Q80B26E</t>
  </si>
  <si>
    <t>UD924096FC</t>
  </si>
  <si>
    <t>UD9QV04VJ3</t>
  </si>
  <si>
    <t>UD9QV053NC</t>
  </si>
  <si>
    <t>UD9240955A</t>
  </si>
  <si>
    <t>UD92A0QGFF</t>
  </si>
  <si>
    <t>UD9C702SNA</t>
  </si>
  <si>
    <t>UD9KW0D19U</t>
  </si>
  <si>
    <t>UD9OT0ITTA</t>
  </si>
  <si>
    <t>UD9CS01JMA</t>
  </si>
  <si>
    <t>UD9FM06BOT</t>
  </si>
  <si>
    <t>UD91O0L0OH</t>
  </si>
  <si>
    <t>UD9NM04TT9</t>
  </si>
  <si>
    <t>UD9380T6QP</t>
  </si>
  <si>
    <t>UD9K208SJO</t>
  </si>
  <si>
    <t>UD91O0L2BK</t>
  </si>
  <si>
    <t>UD9KI0LPCK</t>
  </si>
  <si>
    <t>UD9BQ0734T</t>
  </si>
  <si>
    <t>UD9HT087HY</t>
  </si>
  <si>
    <t>UD9K00GJ10</t>
  </si>
  <si>
    <t>UD9K90GXMW</t>
  </si>
  <si>
    <t>UD97T0B130</t>
  </si>
  <si>
    <t>UD9O50A1W1</t>
  </si>
  <si>
    <t>UD9CQ0EWN2</t>
  </si>
  <si>
    <t>UD9E00FIA7</t>
  </si>
  <si>
    <t>UD9QX0H9HL</t>
  </si>
  <si>
    <t>UD9680JHL4</t>
  </si>
  <si>
    <t>UD9680JKG8</t>
  </si>
  <si>
    <t>UD9280KW02</t>
  </si>
  <si>
    <t>UDA360PN4F</t>
  </si>
  <si>
    <t>UDA7I07H87</t>
  </si>
  <si>
    <t>UDA680K5FU</t>
  </si>
  <si>
    <t>UDA380UASB</t>
  </si>
  <si>
    <t>UDAE00G48T</t>
  </si>
  <si>
    <t>UDA2W04XM3</t>
  </si>
  <si>
    <t>UDAKW0ECTD</t>
  </si>
  <si>
    <t>UDAPM0FMS3</t>
  </si>
  <si>
    <t>UDA9V02FJ8</t>
  </si>
  <si>
    <t>UDAQJ0ECTS</t>
  </si>
  <si>
    <t>UDAC40LFXO</t>
  </si>
  <si>
    <t>UDA3X0I5KX</t>
  </si>
  <si>
    <t>UDARR08CRH</t>
  </si>
  <si>
    <t>UDAEE0C4JC</t>
  </si>
  <si>
    <t>UDAFY045WI</t>
  </si>
  <si>
    <t>UDA5Q0QDYO</t>
  </si>
  <si>
    <t>UDAND04983</t>
  </si>
  <si>
    <t>UDAA30EE3I</t>
  </si>
  <si>
    <t>UDAND0499X</t>
  </si>
  <si>
    <t>UDAHV06ZKH</t>
  </si>
  <si>
    <t>UDAIX0CE5J</t>
  </si>
  <si>
    <t>UDAK30A95J</t>
  </si>
  <si>
    <t>UDAHT09VDP</t>
  </si>
  <si>
    <t>UDADC0DJAH</t>
  </si>
  <si>
    <t>UDADM0DZXE</t>
  </si>
  <si>
    <t>UDA6Y09FN1</t>
  </si>
  <si>
    <t>UDA6Y09CTJ</t>
  </si>
  <si>
    <t>UDAEH0CB43</t>
  </si>
  <si>
    <t>UDAEM0HHI3</t>
  </si>
  <si>
    <t>UDAN408JI2</t>
  </si>
  <si>
    <t>UDAPM0GXP1</t>
  </si>
  <si>
    <t>UDAKR0KCFD</t>
  </si>
  <si>
    <t>UDAKR0KDVA</t>
  </si>
  <si>
    <t>UDA0Y0B5E2</t>
  </si>
  <si>
    <t>UDA2A0TOKT</t>
  </si>
  <si>
    <t>UDA2H0RFWV</t>
  </si>
  <si>
    <t>UDAMW09ANG</t>
  </si>
  <si>
    <t>UDA1O0NQRA</t>
  </si>
  <si>
    <t>UDAK30B4OE</t>
  </si>
  <si>
    <t>UDAH30EXXM</t>
  </si>
  <si>
    <t>UDAPM0HCKC</t>
  </si>
  <si>
    <t>UDA330DI70</t>
  </si>
  <si>
    <t>UDAFB0TAKA</t>
  </si>
  <si>
    <t>UDADR0K02D</t>
  </si>
  <si>
    <t>UDAU197FON</t>
  </si>
  <si>
    <t>UDA300INWS</t>
  </si>
  <si>
    <t>UDAQE09N7G</t>
  </si>
  <si>
    <t>UDAFB0TRMT</t>
  </si>
  <si>
    <t>UDAMA0A1XO</t>
  </si>
  <si>
    <t>UDA3Q118CA</t>
  </si>
  <si>
    <t>UDA6I0HF1M</t>
  </si>
  <si>
    <t>UDA0T0HOMJ</t>
  </si>
  <si>
    <t>UDAKM0BGYG</t>
  </si>
  <si>
    <t>UDAPABU8V7</t>
  </si>
  <si>
    <t>UDA290O5AM</t>
  </si>
  <si>
    <t>UDA7R0JP6Q</t>
  </si>
  <si>
    <t>UDAR20ECUN</t>
  </si>
  <si>
    <t>UDAPJ0CHJB</t>
  </si>
  <si>
    <t>UDA290OY73</t>
  </si>
  <si>
    <t>UDAFV0POUB</t>
  </si>
  <si>
    <t>UDB6T0HQP3</t>
  </si>
  <si>
    <t>UDBKR0N5TZ</t>
  </si>
  <si>
    <t>UDB5M0IIWF</t>
  </si>
  <si>
    <t>UDB7Q0OVSX</t>
  </si>
  <si>
    <t>UDBF60G0RU</t>
  </si>
  <si>
    <t>UDBDP063YO</t>
  </si>
  <si>
    <t>UDBAK0DV0P</t>
  </si>
  <si>
    <t>UDBOI0PE3J</t>
  </si>
  <si>
    <t>UDB7T0GAAA</t>
  </si>
  <si>
    <t>UDBEF0C9DO</t>
  </si>
  <si>
    <t>UDBQE0C441</t>
  </si>
  <si>
    <t>UDBM80FBZA</t>
  </si>
  <si>
    <t>UDB0Y0E69C</t>
  </si>
  <si>
    <t>UDBJ90JLX2</t>
  </si>
  <si>
    <t>UDB5P0PDS9</t>
  </si>
  <si>
    <t>UDBPM0K6SW</t>
  </si>
  <si>
    <t>UDB6H04O1J</t>
  </si>
  <si>
    <t>UDBAX0KSCZ</t>
  </si>
  <si>
    <t>UDBN80J125</t>
  </si>
  <si>
    <t>UDBK90MDY3</t>
  </si>
  <si>
    <t>UDBK10F363</t>
  </si>
  <si>
    <t>UDBS59FI3A</t>
  </si>
  <si>
    <t>UDBRR0CPED</t>
  </si>
  <si>
    <t>UDB5M0IN7Y</t>
  </si>
  <si>
    <t>UDBKU0IU96</t>
  </si>
  <si>
    <t>UDB020G2XN</t>
  </si>
  <si>
    <t>UDBNB04UX3</t>
  </si>
  <si>
    <t>UDBPG08KI0</t>
  </si>
  <si>
    <t>UDB2I0IQVF</t>
  </si>
  <si>
    <t>UDBRH0G6G7</t>
  </si>
  <si>
    <t>UDBHY0NLAW</t>
  </si>
  <si>
    <t>UDB2Q0G8F4</t>
  </si>
  <si>
    <t>UDB8E0HND4</t>
  </si>
  <si>
    <t>UDB5R0KLZK</t>
  </si>
  <si>
    <t>UDBPQ0FJDO</t>
  </si>
  <si>
    <t>UDBKR0NOZA</t>
  </si>
  <si>
    <t>UDB0Y0E3IM</t>
  </si>
  <si>
    <t>UDB5J0NZIC</t>
  </si>
  <si>
    <t>UDB020FWC9</t>
  </si>
  <si>
    <t>UDBMK0GJPY</t>
  </si>
  <si>
    <t>UDB8C0EK8N</t>
  </si>
  <si>
    <t>UDBHZ09PXE</t>
  </si>
  <si>
    <t>UDBME0FSMN</t>
  </si>
  <si>
    <t>UDBDF0M0T5</t>
  </si>
  <si>
    <t>UDBDG06S83</t>
  </si>
  <si>
    <t>UDB790E4LQ</t>
  </si>
  <si>
    <t>UDBFN0IJFJ</t>
  </si>
  <si>
    <t>UDB5M0IQ8K</t>
  </si>
  <si>
    <t>UDBL40CNHB</t>
  </si>
  <si>
    <t>UDBDY0FTT2</t>
  </si>
  <si>
    <t>UDB7X0FROV</t>
  </si>
  <si>
    <t>UDBKW0J395</t>
  </si>
  <si>
    <t>UDBFM0CBJQ</t>
  </si>
  <si>
    <t>UDBQV0BB66</t>
  </si>
  <si>
    <t>UDBKR0NV31</t>
  </si>
  <si>
    <t>UDBKM0DKS8</t>
  </si>
  <si>
    <t>UDBJU09RIN</t>
  </si>
  <si>
    <t>UDB6T0IWKV</t>
  </si>
  <si>
    <t>UDBDC0HPPL</t>
  </si>
  <si>
    <t>UDBOM0FI7P</t>
  </si>
  <si>
    <t>UDB7Q0PE7O</t>
  </si>
  <si>
    <t>UDBLJ0QDJC</t>
  </si>
  <si>
    <t>UDB940G9J9</t>
  </si>
  <si>
    <t>UDB050DHRD</t>
  </si>
  <si>
    <t>UDBQE0C7F2</t>
  </si>
  <si>
    <t>UDB6C049I1</t>
  </si>
  <si>
    <t>UDBBB0JMR1</t>
  </si>
  <si>
    <t>UDBNB04ZDE</t>
  </si>
  <si>
    <t>UDB770N44E</t>
  </si>
  <si>
    <t>UDB0R0TVML</t>
  </si>
  <si>
    <t>UDB7T0GPUO</t>
  </si>
  <si>
    <t>UDBJZ0DO9K</t>
  </si>
  <si>
    <t>UDBPW0FV0Z</t>
  </si>
  <si>
    <t>UDB7X0G2XZ</t>
  </si>
  <si>
    <t>UDB8W0CKDS</t>
  </si>
  <si>
    <t>UDBKR0O57F</t>
  </si>
  <si>
    <t>UDBQ70FRKM</t>
  </si>
  <si>
    <t>UDB970DVNL</t>
  </si>
  <si>
    <t>UDB0704UET</t>
  </si>
  <si>
    <t>UDB7D0CR4I</t>
  </si>
  <si>
    <t>UDBBK0SHAD</t>
  </si>
  <si>
    <t>UDBG40YNX0</t>
  </si>
  <si>
    <t>UDBN10HQC4</t>
  </si>
  <si>
    <t>UDBEX0Q5GQ</t>
  </si>
  <si>
    <t>UDBDC0HP4A</t>
  </si>
  <si>
    <t>UDBOL0JPNG</t>
  </si>
  <si>
    <t>UDBHC0D9IT</t>
  </si>
  <si>
    <t>UDB7F0LG4H</t>
  </si>
  <si>
    <t>UDB8J0GICW</t>
  </si>
  <si>
    <t>UDBEI0DKF4</t>
  </si>
  <si>
    <t>UDBMJ0PL2O</t>
  </si>
  <si>
    <t>UDBAU0JVGV</t>
  </si>
  <si>
    <t>UDB280QETG</t>
  </si>
  <si>
    <t>UDBG00IH3I</t>
  </si>
  <si>
    <t>UDBPM0KFU8</t>
  </si>
  <si>
    <t>UDBB10LIQU</t>
  </si>
  <si>
    <t>UDBPH0E4SY</t>
  </si>
  <si>
    <t>UDBRR0CVRN</t>
  </si>
  <si>
    <t>UDB0C0J6JW</t>
  </si>
  <si>
    <t>UDBMK0GP29</t>
  </si>
  <si>
    <t>UDBLH0LZ1S</t>
  </si>
  <si>
    <t>UDB0A0B59O</t>
  </si>
  <si>
    <t>UDB1Q0UG19</t>
  </si>
  <si>
    <t>UDBAT0IHCI</t>
  </si>
  <si>
    <t>UDB7D0CN0G</t>
  </si>
  <si>
    <t>UDBAA0LYRC</t>
  </si>
  <si>
    <t>UDBB00KUVF</t>
  </si>
  <si>
    <t>UDB0V0Q5G5</t>
  </si>
  <si>
    <t>UDBMY0BAP4</t>
  </si>
  <si>
    <t>UDBK00MA22</t>
  </si>
  <si>
    <t>UDBBI0HOGA</t>
  </si>
  <si>
    <t>UDBEF0CIO7</t>
  </si>
  <si>
    <t>UDBIK0FIYN</t>
  </si>
  <si>
    <t>UDBL207ZJ0</t>
  </si>
  <si>
    <t>UDBRE0ONNG</t>
  </si>
  <si>
    <t>UDB560KSFW</t>
  </si>
  <si>
    <t>UDBF20FDGM</t>
  </si>
  <si>
    <t>UDBUI8UKAS</t>
  </si>
  <si>
    <t>UDB9T0FCTW</t>
  </si>
  <si>
    <t>UDB9G06OKU</t>
  </si>
  <si>
    <t>UDB3C0R2CM</t>
  </si>
  <si>
    <t>UDB1X0LGSO</t>
  </si>
  <si>
    <t>UDBEJ0CR4U</t>
  </si>
  <si>
    <t>UDBFY08J8V</t>
  </si>
  <si>
    <t>UDBOM0FOO0</t>
  </si>
  <si>
    <t>UDBO80EF27</t>
  </si>
  <si>
    <t>UDBE60D5WP</t>
  </si>
  <si>
    <t>UDB8N0HUTW</t>
  </si>
  <si>
    <t>UDBKR0O59I</t>
  </si>
  <si>
    <t>UDBAK0EAAT</t>
  </si>
  <si>
    <t>UDBKH0FTHT</t>
  </si>
  <si>
    <t>UDBNW0H14U</t>
  </si>
  <si>
    <t>UDB0J0FFBS</t>
  </si>
  <si>
    <t>UDB1O0QYNP</t>
  </si>
  <si>
    <t>UDBEV0GQFO</t>
  </si>
  <si>
    <t>UDB530TPOW</t>
  </si>
  <si>
    <t>UDBIZ055QZ</t>
  </si>
  <si>
    <t>UDBIM0JX4T</t>
  </si>
  <si>
    <t>UDBBP0FQ80</t>
  </si>
  <si>
    <t>UDBTZ9246E</t>
  </si>
  <si>
    <t>UDBAX0L8HY</t>
  </si>
  <si>
    <t>UDB6H0500W</t>
  </si>
  <si>
    <t>UDB2Y0JNRW</t>
  </si>
  <si>
    <t>UDBO30STEH</t>
  </si>
  <si>
    <t>UDB7X0G4IJ</t>
  </si>
  <si>
    <t>UDB4G0WSHZ</t>
  </si>
  <si>
    <t>UDBDW0IG4X</t>
  </si>
  <si>
    <t>UDBC90M42V</t>
  </si>
  <si>
    <t>UDBQV0BLFY</t>
  </si>
  <si>
    <t>UDB2T0GAPS</t>
  </si>
  <si>
    <t>UDB5F0O6UT</t>
  </si>
  <si>
    <t>UDBBB0JWBD</t>
  </si>
  <si>
    <t>UDBBV0M9DX</t>
  </si>
  <si>
    <t>UDBCM0J6CX</t>
  </si>
  <si>
    <t>UDB3X0MS46</t>
  </si>
  <si>
    <t>UDBPQ0FSRR</t>
  </si>
  <si>
    <t>UDB940GH33</t>
  </si>
  <si>
    <t>UDB5P0PGK4</t>
  </si>
  <si>
    <t>UDB680PC3S</t>
  </si>
  <si>
    <t>VBS_CMFOOD</t>
  </si>
  <si>
    <t xml:space="preserve">UDB0X0C3ZB~441211#offering~254725768358~MPESAC2B_400222~ESTHER MUCHOKI  </t>
  </si>
  <si>
    <t xml:space="preserve">UDB5S0EJQ0~441211#offering~254703228506~MPESAC2B_400222~Nancy obare  </t>
  </si>
  <si>
    <t xml:space="preserve">UDB320J6S3~441211#vbsreg~254729984507~MPESAC2B_400222~elijah nyanusi  </t>
  </si>
  <si>
    <t xml:space="preserve">UDBLS07QWZ~441211# vbsreg~254799795295~MPESAC2B_400222~VICKY GITONGA  </t>
  </si>
  <si>
    <t xml:space="preserve">UDBDJ0E7MP~441211#TITHE~254700025622~MPESAC2B_400222~GEOFFREY MAINA  </t>
  </si>
  <si>
    <t xml:space="preserve">UDBC70982M~441211# Ikondeni~254721387142~MPESAC2B_400222~CALLEN GESARE  </t>
  </si>
  <si>
    <t xml:space="preserve">UDB1U0I4NS~441211#offering~254748912844~MPESAC2B_400222~Ngolanye Muinde  </t>
  </si>
  <si>
    <t xml:space="preserve">UDB430OSVD~441211#DEVGRP12~254711165935~MPESAC2B_400222~EDWIN KENYANSA  </t>
  </si>
  <si>
    <t>UDB0X0C3ZB</t>
  </si>
  <si>
    <t>UDB5S0EJQ0</t>
  </si>
  <si>
    <t>UDB320J6S3</t>
  </si>
  <si>
    <t>UDBLS07QWZ</t>
  </si>
  <si>
    <t>UDBDJ0E7MP</t>
  </si>
  <si>
    <t>UDBC70982M</t>
  </si>
  <si>
    <t>UDB1U0I4NS</t>
  </si>
  <si>
    <t>UDB430OSVD</t>
  </si>
  <si>
    <t xml:space="preserve">UDBBI0HS5T~441211#stepinchrist~254742953933~MPESAC2B_400222~Joseph Kimo  </t>
  </si>
  <si>
    <t xml:space="preserve">UDBQX0NACC~441211#VBSREG~254727900144~MPESAC2B_400222~RISPA OENGA  </t>
  </si>
  <si>
    <t xml:space="preserve">UDBFY08VUL~441211#vbsreg~254703759530~MPESAC2B_400222~BRENDA AUMA  </t>
  </si>
  <si>
    <t xml:space="preserve">UDB1O0ROZD~441211#vbsreg~254724267099~MPESAC2B_400222~HILDA KAMAU  </t>
  </si>
  <si>
    <t xml:space="preserve">UDBEE0H361~441211#OFFERING~254768372269~MPESAC2B_400222~Ian Kingsley  </t>
  </si>
  <si>
    <t xml:space="preserve">UDB6K086CV~441211#ayvbsgr5~254724244925~MPESAC2B_400222~FELIX ONYANGO  </t>
  </si>
  <si>
    <t xml:space="preserve">UDBAH0FAVQ~441211#tithe~254707965257~MPESAC2B_400222~JENIFFER JAMES  </t>
  </si>
  <si>
    <t xml:space="preserve">UDBPM0LIUZ~441211#DEVGR1~254710967844~MPESAC2B_400222~CLIFFORD SIOCHA  </t>
  </si>
  <si>
    <t>UDBBI0HS5T</t>
  </si>
  <si>
    <t>UDBQX0NACC</t>
  </si>
  <si>
    <t>UDBFY08VUL</t>
  </si>
  <si>
    <t>UDB1O0ROZD</t>
  </si>
  <si>
    <t>UDBEE0H361</t>
  </si>
  <si>
    <t>UDB6K086CV</t>
  </si>
  <si>
    <t>UDBAH0FAVQ</t>
  </si>
  <si>
    <t>UDBPM0LIUZ</t>
  </si>
  <si>
    <t>Wedding Gift - Muyodi</t>
  </si>
  <si>
    <t>Church wedding Gift - Muyodi</t>
  </si>
  <si>
    <t>Gladys Mogoi</t>
  </si>
  <si>
    <t>Speakers appreciation - publishing week</t>
  </si>
  <si>
    <t>James Mireri</t>
  </si>
  <si>
    <t>Youth retreat refund</t>
  </si>
  <si>
    <t>Felix Onyango</t>
  </si>
  <si>
    <t>Msamaria Mwema</t>
  </si>
  <si>
    <t>VBS Registration</t>
  </si>
  <si>
    <t>Speakers transport</t>
  </si>
  <si>
    <t>Ikondeni Fundraising</t>
  </si>
  <si>
    <t>Transport for the Publishing Week of Prayer</t>
  </si>
  <si>
    <t>Elder Mireri</t>
  </si>
  <si>
    <t>District Ambassadors Lunch</t>
  </si>
  <si>
    <t xml:space="preserve">Bowtie Purchase </t>
  </si>
  <si>
    <t>Parking Lease Payment</t>
  </si>
  <si>
    <t xml:space="preserve">UDBR20HPXW~441211#DEVGR1~254724282270~MPESAC2B_400222~FREDRICK NYATEMU  </t>
  </si>
  <si>
    <t xml:space="preserve">UDB3810XR3~441211#Ayrtt~254799095244~MPESAC2B_400222~Synkline Nyabuto  </t>
  </si>
  <si>
    <t xml:space="preserve">UDB5S0G0DU~441211#vbsreg~254703228506~MPESAC2B_400222~Nancy obare  </t>
  </si>
  <si>
    <t xml:space="preserve">UDB470ZVUK~441211#vbsreg~254708320068~MPESAC2B_400222~lilian mokaya  </t>
  </si>
  <si>
    <t xml:space="preserve">UDBR20IEUA~441211#DEVGR1~254724282270~MPESAC2B_400222~FREDRICK NYATEMU  </t>
  </si>
  <si>
    <t xml:space="preserve">UDBIK0I0R4~441211#VBSREG~254714813414~MPESAC2B_400222~MARY AKINYI  </t>
  </si>
  <si>
    <t xml:space="preserve">UDB4E0XDIR~441211#cmfood~254727899932~MPESAC2B_400222~IRENE JEREMIAH  </t>
  </si>
  <si>
    <t xml:space="preserve">UDB4E0XF13~441211#vbsreg~254727899932~MPESAC2B_400222~IRENE JEREMIAH  </t>
  </si>
  <si>
    <t xml:space="preserve">UDBNT0M9B7~441211#VBSREG~254792034984~MPESAC2B_400222~LINET MAGETO  </t>
  </si>
  <si>
    <t xml:space="preserve">UDCQ80L1OU~441211#VBSReg~254712403508~MPESAC2B_400222~HILLARY SAMOITA  </t>
  </si>
  <si>
    <t xml:space="preserve">UDCE90ML48~441211#VBSREG~254711559935~MPESAC2B_400222~MILLICENT ATIENO  </t>
  </si>
  <si>
    <t xml:space="preserve">UDCPD0IHVO~441211#vbsreg~254712014978~MPESAC2B_400222~NYACHIENGA ANGWENYI  </t>
  </si>
  <si>
    <t xml:space="preserve">UDCGS0L14F~441211#vbsreg~254729561304~MPESAC2B_400222~HENRY NYONGESA  </t>
  </si>
  <si>
    <t xml:space="preserve">UDC7R0PUJQ~441211#tithe~254799957092~MPESAC2B_400222~Purity John  </t>
  </si>
  <si>
    <t xml:space="preserve">UDCP00HZ4I~441211#vbsreg~254723714872~MPESAC2B_400222~DUNCAN OUMA  </t>
  </si>
  <si>
    <t xml:space="preserve">UDC6I0OJGL~441211#vbsreg~254714035685~MPESAC2B_400222~sarah ocharo  </t>
  </si>
  <si>
    <t xml:space="preserve">UDCDM0MXA3~441211#AyVBSgrp4~254799825033~MPESAC2B_400222~mercy ogero  </t>
  </si>
  <si>
    <t xml:space="preserve">UDCA10PNTV~441211#vbsreg~254713538816~MPESAC2B_400222~ONGAKI OGARO  </t>
  </si>
  <si>
    <t xml:space="preserve">UDCEH0LK9L~441211#Tithe~254799604985~MPESAC2B_400222~DAVIS MIRONGA  </t>
  </si>
  <si>
    <t xml:space="preserve">UDC1V0SWG9~441211#vbsreg~254728913876~MPESAC2B_400222~GEOFRY SURE  </t>
  </si>
  <si>
    <t xml:space="preserve">UDDQ80OVAO~441211#AYVBDGRP3~254724262615~MPESAC2B_400222~EZRA MOGIRE  </t>
  </si>
  <si>
    <t xml:space="preserve">UDD3816ZJX~441211#vbsgrp1~254721419284~MPESAC2B_400222~GRACE KANYI  </t>
  </si>
  <si>
    <t xml:space="preserve">UDDDY0N58L~441211#ayVBs 4~254757772695~MPESAC2B_400222~ELIJAH PAPAI  </t>
  </si>
  <si>
    <t xml:space="preserve">UDDEE0NXWP~441211#AYVBSGrp3~254768372269~MPESAC2B_400222~Ian Kingsley  </t>
  </si>
  <si>
    <t xml:space="preserve">UDDKM0L5LT~441211#DEVGR2~254714454473~MPESAC2B_400222~TIMOTHY OUKO OMARE  </t>
  </si>
  <si>
    <t xml:space="preserve">UDD5W0SNNL~441211#VBSREG~254724293772~MPESAC2B_400222~ELIUD KEMBOI  </t>
  </si>
  <si>
    <t xml:space="preserve">160738: 1 100 LEAF CHEQUE BK FOR RANGE 401 TO 500 160738: 1 100 LEAF CHEQUE BK FOR RANGE 401 TO 500 </t>
  </si>
  <si>
    <t xml:space="preserve">EXCISE EXCISE </t>
  </si>
  <si>
    <t xml:space="preserve">STAMP DUTY STAMP DUTY </t>
  </si>
  <si>
    <t xml:space="preserve">EDWIN ORIOKI CHQ No.000395  </t>
  </si>
  <si>
    <t xml:space="preserve">EDWIN ORIOKI CHQ No.000394  </t>
  </si>
  <si>
    <t xml:space="preserve">UDD120PQI8~441211#vbsreg~254700800825~MPESAC2B_400222~YUNES OKONG'O  </t>
  </si>
  <si>
    <t xml:space="preserve">UDDO00XS2I~441211#Ayvbs~254799232926~MPESAC2B_400222~BENSON OKELLO  </t>
  </si>
  <si>
    <t xml:space="preserve">UDDNB0CSB7~441211#VbsReg~254727766722~MPESAC2B_400222~SAMSON NYARERU  </t>
  </si>
  <si>
    <t xml:space="preserve">606597:MBANKING~UDCEV0LJN9 441211#Vbsreg 25470***~E CHANNELS~ENOV3  </t>
  </si>
  <si>
    <t xml:space="preserve">UDDC70H120~441211#ayvbs4~254702060158~MPESAC2B_400222~LYDIA MOTARI  </t>
  </si>
  <si>
    <t xml:space="preserve">UDDL10VL04~441211#Tithe~254792119868~MPESAC2B_400222~SILAS MANYASA  </t>
  </si>
  <si>
    <t>12-04-2026</t>
  </si>
  <si>
    <t>13-04-2026</t>
  </si>
  <si>
    <t>UDBR20HPXW</t>
  </si>
  <si>
    <t>UDB3810XR3</t>
  </si>
  <si>
    <t>UDB5S0G0DU</t>
  </si>
  <si>
    <t>UDB470ZVUK</t>
  </si>
  <si>
    <t>UDBR20IEUA</t>
  </si>
  <si>
    <t>UDBIK0I0R4</t>
  </si>
  <si>
    <t>UDB4E0XDIR</t>
  </si>
  <si>
    <t>UDB4E0XF13</t>
  </si>
  <si>
    <t>UDBNT0M9B7</t>
  </si>
  <si>
    <t>UDCQ80L1OU</t>
  </si>
  <si>
    <t>UDCE90ML48</t>
  </si>
  <si>
    <t>UDCPD0IHVO</t>
  </si>
  <si>
    <t>UDCGS0L14F</t>
  </si>
  <si>
    <t>UDC7R0PUJQ</t>
  </si>
  <si>
    <t>UDCP00HZ4I</t>
  </si>
  <si>
    <t>UDC6I0OJGL</t>
  </si>
  <si>
    <t>UDCDM0MXA3</t>
  </si>
  <si>
    <t>UDCA10PNTV</t>
  </si>
  <si>
    <t>UDCEH0LK9L</t>
  </si>
  <si>
    <t>UDC1V0SWG9</t>
  </si>
  <si>
    <t>UDDQ80OVAO</t>
  </si>
  <si>
    <t>UDD3816ZJX</t>
  </si>
  <si>
    <t>UDDDY0N58L</t>
  </si>
  <si>
    <t>UDDEE0NXWP</t>
  </si>
  <si>
    <t>UDDKM0L5LT</t>
  </si>
  <si>
    <t>UDD5W0SNNL</t>
  </si>
  <si>
    <t>CB0170485_13042026</t>
  </si>
  <si>
    <t>SYBINSE00039523951320260413</t>
  </si>
  <si>
    <t>SYBINSE00039423950620260413</t>
  </si>
  <si>
    <t>UDD120PQI8</t>
  </si>
  <si>
    <t>UDDO00XS2I</t>
  </si>
  <si>
    <t>UDDNB0CSB7</t>
  </si>
  <si>
    <t>SFI43609D1E8CE34293C</t>
  </si>
  <si>
    <t>UDDC70H120</t>
  </si>
  <si>
    <t>UDDL10VL04</t>
  </si>
  <si>
    <t>Refund for a failed church board expenses</t>
  </si>
  <si>
    <t>Laborers</t>
  </si>
  <si>
    <t>61 no. big size gumpoles @12200 Transport @1200</t>
  </si>
  <si>
    <t>1L Ballast and 1L Riversand Purchase</t>
  </si>
  <si>
    <t>150 Bamburi Cement</t>
  </si>
  <si>
    <t xml:space="preserve">Testing Charges (Cement, Riversand, Ballast) </t>
  </si>
  <si>
    <t>JARED NGARE</t>
  </si>
  <si>
    <t xml:space="preserve">LESNAH REIGN </t>
  </si>
  <si>
    <t>FIDEL SAMSON NYARERU</t>
  </si>
  <si>
    <t>AMANDA KIMBERLY</t>
  </si>
  <si>
    <t>ELD JAMES MIRERI</t>
  </si>
  <si>
    <t>CATHERINE MEYO</t>
  </si>
  <si>
    <t xml:space="preserve">UDDMA0KX6C~441211#VBSReg~254724576546~MPESAC2B_400222~NAOMI NGITHI  </t>
  </si>
  <si>
    <t xml:space="preserve">UDDPH0MKXF~441211#VBSreg~254711237203~MPESAC2B_400222~ASNATH MATARA  </t>
  </si>
  <si>
    <t xml:space="preserve">UDD8K0KS2U~441211#tithe~254740857585~MPESAC2B_400222~BEAVON RORI  </t>
  </si>
  <si>
    <t xml:space="preserve">UDDQ80QF7L~441211#Tithe~254724262615~MPESAC2B_400222~EZRA MOGIRE  </t>
  </si>
  <si>
    <t xml:space="preserve">UDDLS0GCWK~441211# tithe~254799795295~MPESAC2B_400222~VICKY GITONGA  </t>
  </si>
  <si>
    <t xml:space="preserve">UDDCB0P454~441211# tithe~254720026043~MPESAC2B_400222~ELEN KIMANI  </t>
  </si>
  <si>
    <t xml:space="preserve">UDDK70R7V5~441211#vbsreg~254705298102~MPESAC2B_400222~TABITHA KIMEU  </t>
  </si>
  <si>
    <t xml:space="preserve">UDD0P0OMXK~441211#VbsReg~254708064630~MPESAC2B_400222~AWUOR JOSEPH  </t>
  </si>
  <si>
    <t xml:space="preserve">UDDA80RN2N~441211#vbsreg~254713175204~MPESAC2B_400222~MOSES OMBUKI ATEI  </t>
  </si>
  <si>
    <t xml:space="preserve">UDDL10YLJX~441211#Tithe~254792119868~MPESAC2B_400222~SILAS MANYASA  </t>
  </si>
  <si>
    <t xml:space="preserve">UDDF50ZHWN~441211#AYVBSGrp5~254796472241~MPESAC2B_400222~Cannon Odhiambo  </t>
  </si>
  <si>
    <t xml:space="preserve">UDEKR0Z7UC~441211#TITHE~254716794363~MPESAC2B_400222~GIFTMACVANE MOMANYI  </t>
  </si>
  <si>
    <t xml:space="preserve">UDEKR0Z0QS~441211#OFFERING~254716794363~MPESAC2B_400222~GIFTMACVANE MOMANYI  </t>
  </si>
  <si>
    <t xml:space="preserve">UDE9W0VY3U~441211#vbsreg~254717275992~MPESAC2B_400222~PETER NYANGARESI  </t>
  </si>
  <si>
    <t xml:space="preserve">UDE6J0S2LS~441211#vbsreg~254713490326~MPESAC2B_400222~FIDES MUTHONI  </t>
  </si>
  <si>
    <t xml:space="preserve">UDEBA0TIAF~441211#AMMBVS~254722327397~MPESAC2B_400222~edwin odhiambo  </t>
  </si>
  <si>
    <t xml:space="preserve">UDEAR0NRZC~441211#AYVBS~254718113284~MPESAC2B_400222~Jane Ogola  </t>
  </si>
  <si>
    <t xml:space="preserve">UDEEF0NZI2~441211#AMMVBS~254707210055~MPESAC2B_400222~LEVI KABATI  </t>
  </si>
  <si>
    <t xml:space="preserve">UDEA10WF49~441211#VBS~254713538816~MPESAC2B_400222~ONGAKI OGARO  </t>
  </si>
  <si>
    <t xml:space="preserve">UDEF60S86Y~441211#Ammvbs~254722693245~MPESAC2B_400222~JOSEPH OSORO  </t>
  </si>
  <si>
    <t xml:space="preserve">UDE5W0XFXC~441211#AMMVBS~254724293772~MPESAC2B_400222~ELIUD KEMBOI  </t>
  </si>
  <si>
    <t xml:space="preserve">UDE0Y0QUZ2~441211#AMMVBS~254726281936~MPESAC2B_400222~ROBIONSON MOCHONI  </t>
  </si>
  <si>
    <t xml:space="preserve">UDEM80S85I~441211#AmmVbs~254722608364~MPESAC2B_400222~ENOCK MOMANYI  </t>
  </si>
  <si>
    <t xml:space="preserve">UDEK30QYK6~441211#AMMVBS~254715752287~MPESAC2B_400222~lameck ongeri  </t>
  </si>
  <si>
    <t xml:space="preserve">UDEOP0OJNU~441211#AMMVBS~254726561839~MPESAC2B_400222~CLEOPAS OMETE  </t>
  </si>
  <si>
    <t xml:space="preserve">UDEKM0QBJ0~441211#DEVGR2~254714454473~MPESAC2B_400222~TIMOTHY OUKO OMARE  </t>
  </si>
  <si>
    <t xml:space="preserve">UDEHG0Q41I~441211#AMMVBS~254729706797~MPESAC2B_400222~DENNIS KONANA  </t>
  </si>
  <si>
    <t xml:space="preserve">UDE6T0W79Q~441211#AMMVBS~254726636081~MPESAC2B_400222~COLVIN MOKAYA  </t>
  </si>
  <si>
    <t xml:space="preserve">UDE6Y0QB3Y~441211# Offering~254794079496~MPESAC2B_400222~sydney ndlovu  </t>
  </si>
  <si>
    <t xml:space="preserve">UDE6Y0QL30~441211#Tithe~254794079496~MPESAC2B_400222~sydney ndlovu  </t>
  </si>
  <si>
    <t xml:space="preserve">UDEII0X3LE~441211#vbsreg~254715257513~MPESAC2B_400222~Samuel Ogembo  </t>
  </si>
  <si>
    <t xml:space="preserve">UDER20UF0P~441211#AMMVBS~254724282270~MPESAC2B_400222~FREDRICK NYATEMU  </t>
  </si>
  <si>
    <t xml:space="preserve">UDEEH0UDMM~441211#Tithe~254799604985~MPESAC2B_400222~DAVIS MIRONGA  </t>
  </si>
  <si>
    <t xml:space="preserve">UDEF60V6MQ~441211#Ammvbs~254722693245~MPESAC2B_400222~JOSEPH OSORO  </t>
  </si>
  <si>
    <t xml:space="preserve">UDE0X0QUJC~441211#tithe~254725768358~MPESAC2B_400222~ESTHER MUCHOKI  </t>
  </si>
  <si>
    <t xml:space="preserve">UDE020V7IL~441211#AyvbsGrp3~254721406814~MPESAC2B_400222~VINCENT OTARA  </t>
  </si>
  <si>
    <t xml:space="preserve">UDEEV0VKFW~441211#AMMVBS~254718336967~MPESAC2B_400222~BEAUTTAH NYAUMA  </t>
  </si>
  <si>
    <t xml:space="preserve">UDEFB1BPM1~441211#AMMVBS~254726410608~MPESAC2B_400222~CALVINCE OUMA OTIENO  </t>
  </si>
  <si>
    <t xml:space="preserve">UDEIP14EFO~441211#vbsreg~254725363907~MPESAC2B_400222~MIRITI TABITHA  </t>
  </si>
  <si>
    <t xml:space="preserve">UDFQX12A7Z~441211# vbsreg~254758799038~MPESAC2B_400222~NAOM OMAGWA  </t>
  </si>
  <si>
    <t xml:space="preserve">UDF6N0TWU5~441211#reg~254746760183~MPESAC2B_400222~SARAH AWITI  </t>
  </si>
  <si>
    <t xml:space="preserve">UDF6N0U2E1~441211#CMFOOD~254746760183~MPESAC2B_400222~SARAH AWITI  </t>
  </si>
  <si>
    <t xml:space="preserve">UDF0Y0TQDU~441211#AMMVBS~254726281936~MPESAC2B_400222~ROBIONSON MOCHONI  </t>
  </si>
  <si>
    <t xml:space="preserve">UDFK30TVDV~441211#AMMvbs~254723234824~MPESAC2B_400222~EVANCE OJWANG  </t>
  </si>
  <si>
    <t xml:space="preserve">UDF6T0YQMU~441211#AMMVBS~254726636081~MPESAC2B_400222~COLVIN MOKAYA  </t>
  </si>
  <si>
    <t xml:space="preserve">UDFAX10SO2~441211# AMMVBS~254713322053~MPESAC2B_400222~ERICK OGUCHA  </t>
  </si>
  <si>
    <t xml:space="preserve">UDFJ90ZCQD~441211#AMMVBS~254723565952~MPESAC2B_400222~JOB OMETE  </t>
  </si>
  <si>
    <t xml:space="preserve">UDFGQ0VBFY~441211#AMMVBS~254723968535~MPESAC2B_400222~LAMBERT ONYANGO  </t>
  </si>
  <si>
    <t xml:space="preserve">UDFOM0VDPH~441211#offe~254113645516~MPESAC2B_400222~Wilfred Onditi  </t>
  </si>
  <si>
    <t xml:space="preserve">UDFIV0USHO~441211# AMMVBS~254703112927~MPESAC2B_400222~COLLINS ODOYO  </t>
  </si>
  <si>
    <t xml:space="preserve">UDF3W1AV8X~441211#AMMVBS~254795671365~MPESAC2B_400222~Edwin Muthuri  </t>
  </si>
  <si>
    <t xml:space="preserve">UDFBA0XLKP~441211#AMMBVS~254722327397~MPESAC2B_400222~edwin odhiambo  </t>
  </si>
  <si>
    <t xml:space="preserve">UDFF60W2WS~441211#Ammvbs~254722693245~MPESAC2B_400222~JOSEPH OSORO  </t>
  </si>
  <si>
    <t xml:space="preserve">UDFA110G15~441211#AMMVBS~254713538816~MPESAC2B_400222~ONGAKI OGARO  </t>
  </si>
  <si>
    <t xml:space="preserve">UDFGT19IKW~441211#AMMVBS~254795422548~MPESAC2B_400222~JOSEPH NGWATO  </t>
  </si>
  <si>
    <t xml:space="preserve">UDFPM10KOL~441211#ammvbs~254710967844~MPESAC2B_400222~CLIFFORD SIOCHA  </t>
  </si>
  <si>
    <t xml:space="preserve">UDFQZ0UNFN~441211#AMMVBS~254722780411~MPESAC2B_400222~JOAB ONYACH  </t>
  </si>
  <si>
    <t xml:space="preserve">UDFP00T9V7~441211#ammvbs~254723714872~MPESAC2B_400222~DUNCAN OUMA  </t>
  </si>
  <si>
    <t xml:space="preserve">UDF4A1I02S~441211#VbsReg~254711747621~MPESAC2B_400222~ONGARA ELIAS ODHIAMBO  </t>
  </si>
  <si>
    <t xml:space="preserve">UDF4A1I1QF~441211#AMMVbs~254711747621~MPESAC2B_400222~ONGARA ELIAS ODHIAMBO  </t>
  </si>
  <si>
    <t xml:space="preserve">UDFEQ19NPV~441211#Ammvbs~254729617073~MPESAC2B_400222~KENNEDY AKECH  </t>
  </si>
  <si>
    <t xml:space="preserve">UDFBI0XP71~441211#VBS~254742953933~MPESAC2B_400222~Joseph Kimo  </t>
  </si>
  <si>
    <t xml:space="preserve">UDFQS10DAU~441211#AMMVBS~254724018066~MPESAC2B_400222~RAYMOND OTIENO  </t>
  </si>
  <si>
    <t xml:space="preserve">UDF5Q1B4D7~441211#vbsreg~254724733793~MPESAC2B_400222~MACJOE MUEMA MUSESI  </t>
  </si>
  <si>
    <t xml:space="preserve">UDFM90QXOY~441211#vbsreg~254726986607~MPESAC2B_400222~FAITH OMETE  </t>
  </si>
  <si>
    <t xml:space="preserve">UDFQ80XYOA~441211#AMMVBS~254724262615~MPESAC2B_400222~EZRA MOGIRE  </t>
  </si>
  <si>
    <t xml:space="preserve">UDF7Q165P9~441211#vbsreg~254714560462~MPESAC2B_400222~LYDIA WANJARA  </t>
  </si>
  <si>
    <t xml:space="preserve">UDF4315GPL~441211#AMMVBS~254711165935~MPESAC2B_400222~EDWIN KENYANSA  </t>
  </si>
  <si>
    <t xml:space="preserve">UDF2816U4I~441211#Ammvbs~254721898381~MPESAC2B_400222~GILBERT IMO  </t>
  </si>
  <si>
    <t xml:space="preserve">UDF220XBZU~441211#ayvbsgrp2~254717768379~MPESAC2B_400222~FARIDAH KAMAU  </t>
  </si>
  <si>
    <t xml:space="preserve">UDF7R12G26~441211#tithe~254799957092~MPESAC2B_400222~Purity John  </t>
  </si>
  <si>
    <t xml:space="preserve">UDF4L0X6Z1~441211#AMMVBS~254728772225~MPESAC2B_400222~ISAAC MOMANYI  </t>
  </si>
  <si>
    <t xml:space="preserve">UDF7G0WR4Z~441211#vbsreg~254725050323~MPESAC2B_400222~DOLYPHINE MORURI  </t>
  </si>
  <si>
    <t xml:space="preserve">UDF6Y0U1Q8~441211# vbsreg~254702638111~MPESAC2B_400222~JESCA OCHIENG  </t>
  </si>
  <si>
    <t xml:space="preserve">UDFFC16RON~441211#AMMVBS~254726012163~MPESAC2B_400222~ROGERS MACHOKA  </t>
  </si>
  <si>
    <t xml:space="preserve">UDFPM128L5~441211#VBSgrp2~254704355687~MPESAC2B_400222~NAOMI NJUGUNA  </t>
  </si>
  <si>
    <t xml:space="preserve">UDF6T10GD2~441211#AMMVBS~254726636081~MPESAC2B_400222~COLVIN MOKAYA  </t>
  </si>
  <si>
    <t xml:space="preserve">UDFF60XOHZ~441211#Ammvbs~254722693245~MPESAC2B_400222~JOSEPH OSORO  </t>
  </si>
  <si>
    <t xml:space="preserve">UDFPA0GNJU~441211#vbsreg~254700029757~MPESAC2B_400222~Winnie Adhiambo  </t>
  </si>
  <si>
    <t xml:space="preserve">UDFCW12626~441211#AMMVBS~254716804186~MPESAC2B_400222~ALAN OTIENO  </t>
  </si>
  <si>
    <t xml:space="preserve">UDFNP116A5~441211#AMMVBS~254704147219~MPESAC2B_400222~OROTO CLINTON  </t>
  </si>
  <si>
    <t xml:space="preserve">UDF7Q17COT~441211#AMMVBS~254724610237~MPESAC2B_400222~DISMAS NDUKO  </t>
  </si>
  <si>
    <t xml:space="preserve">UDF7T0Y3D0~441211#ammvbs~254723492692~MPESAC2B_400222~SAMUEL ABAYA  </t>
  </si>
  <si>
    <t xml:space="preserve">UDFFB1E3K6~441211#AMMVBS~254726410608~MPESAC2B_400222~CALVINCE OUMA OTIENO  </t>
  </si>
  <si>
    <t xml:space="preserve">UDFQE0TPH6~441211#ammvbs~254715209523~MPESAC2B_400222~NYABUTO OONGE  </t>
  </si>
  <si>
    <t xml:space="preserve">UDF3C18UT9~441211#vbsreg~254724580947~MPESAC2B_400222~PHILLIS OSANO  </t>
  </si>
  <si>
    <t xml:space="preserve">UDF1M0TUGE~441211# tithe~254798692774~MPESAC2B_400222~Phylis Kefa  </t>
  </si>
  <si>
    <t xml:space="preserve">UDFAA13SP1~441211#AMMVBS~254710191200~MPESAC2B_400222~BEAVON OSUMO  </t>
  </si>
  <si>
    <t xml:space="preserve">UDF5Q1CIHO~441211#ammvbs~254724733793~MPESAC2B_400222~MACJOE MUEMA MUSESI  </t>
  </si>
  <si>
    <t xml:space="preserve">UDFHT0VEDW~441211#choirlaunch~254726721194~MPESAC2B_400222~HAPPINESS MUKORA  </t>
  </si>
  <si>
    <t xml:space="preserve">UDF5M10FOF~441211#AMMVBS~254704921627~MPESAC2B_400222~REUBEN NYAKUNDI  </t>
  </si>
  <si>
    <t xml:space="preserve">UDFKM0VBUL~441211#AMMVBS~254714454473~MPESAC2B_400222~TIMOTHY OUKO OMARE  </t>
  </si>
  <si>
    <t xml:space="preserve">UDFF60YAW0~441211#ammVBS~254721594911~MPESAC2B_400222~EVANS KOMBO  </t>
  </si>
  <si>
    <t xml:space="preserve">UDFHG0UTVL~441211#AMMVBS~254729706797~MPESAC2B_400222~DENNIS KONANA  </t>
  </si>
  <si>
    <t xml:space="preserve">UDFEU16MME~441211#AMMVBS~254713480829~MPESAC2B_400222~DANIEL SAGWE  </t>
  </si>
  <si>
    <t xml:space="preserve">UDFBA105K1~441211#AMMBVS~254722327397~MPESAC2B_400222~edwin odhiambo  </t>
  </si>
  <si>
    <t xml:space="preserve">UDF5C11P4Y~441211#Amm vbs~254712001599~MPESAC2B_400222~JAMES MIRERI  </t>
  </si>
  <si>
    <t xml:space="preserve">UDFI40XP82~441211#Vbsreg~254707190569~MPESAC2B_400222~Sharon Omenda  </t>
  </si>
  <si>
    <t xml:space="preserve">UDFRR0V9UI~441211#vbsreg~254112475725~MPESAC2B_400222~MARTHA OROTI  </t>
  </si>
  <si>
    <t xml:space="preserve">UDFPD0XU4E~441211#vbsreg~254740938866~MPESAC2B_400222~Mayaka Martin  </t>
  </si>
  <si>
    <t xml:space="preserve">UDF6K0QFH9~441211#ayvbs~254724244925~MPESAC2B_400222~FELIX ONYANGO  </t>
  </si>
  <si>
    <t xml:space="preserve">UDFKW126WZ~441211#AYVBS~254705014561~MPESAC2B_400222~NYABUTO FANISH  </t>
  </si>
  <si>
    <t xml:space="preserve">UDG3G16OKB~441211#Ammvbs~254726219400~MPESAC2B_400222~GILBERT OMEDO  </t>
  </si>
  <si>
    <t xml:space="preserve">UDG7R15KRP~441211#vbsreg~254799957092~MPESAC2B_400222~Purity John  </t>
  </si>
  <si>
    <t xml:space="preserve">UDGMY0UPKW~441211#AyVbs~254715181864~MPESAC2B_400222~AMOS CHACHA  </t>
  </si>
  <si>
    <t xml:space="preserve">UDGO019I9X~441211#AyVbs~254799232926~MPESAC2B_400222~BENSON OKELLO  </t>
  </si>
  <si>
    <t xml:space="preserve">UDGR013D56~441211#AyVbs~254746498674~MPESAC2B_400222~Faith Nyakundi  </t>
  </si>
  <si>
    <t xml:space="preserve">UDG471I68M~441211#choirlaunch~254708320068~MPESAC2B_400222~lilian mokaya  </t>
  </si>
  <si>
    <t xml:space="preserve">UDGR013HBT~441211#DevGr35~254746498674~MPESAC2B_400222~Faith Nyakundi  </t>
  </si>
  <si>
    <t xml:space="preserve">UDGLM0R9M1~441211#AYVBS~254720482779~MPESAC2B_400222~MARTIN KABAYA  </t>
  </si>
  <si>
    <t xml:space="preserve">UDG0Y0YDZ5~441211#AYVBS~254726281936~MPESAC2B_400222~ROBIONSON MOCHONI  </t>
  </si>
  <si>
    <t xml:space="preserve">UDG2V1BDS3~441211#Vbsreg~254743653313~MPESAC2B_400222~RUTH NGARA  </t>
  </si>
  <si>
    <t xml:space="preserve">UDGEJ0WJK0~441211#ayVBS2~254707733198~MPESAC2B_400222~ROBINAH MANUGUTI  </t>
  </si>
  <si>
    <t xml:space="preserve">UDGEJ0WH7F~441211#VBS~254707733198~MPESAC2B_400222~ROBINAH MANUGUTI  </t>
  </si>
  <si>
    <t xml:space="preserve">UDGPM14VLQ~441211#VBS~254704355687~MPESAC2B_400222~NAOMI NJUGUNA  </t>
  </si>
  <si>
    <t xml:space="preserve">UDGO019X7B~441211#choirlaunch~254720585928~MPESAC2B_400222~WINFRED OKELO  </t>
  </si>
  <si>
    <t xml:space="preserve">UDGKG0T9I8~441211#Ayvbs~254714612176~MPESAC2B_400222~omoke Judith  </t>
  </si>
  <si>
    <t xml:space="preserve">UDG6T13EPN~441211#choirlaunch~254726636081~MPESAC2B_400222~COLVIN MOKAYA  </t>
  </si>
  <si>
    <t xml:space="preserve">UDG6T13CEE~441211#choirlaunch~254726636081~MPESAC2B_400222~COLVIN MOKAYA  </t>
  </si>
  <si>
    <t xml:space="preserve">UDG1O1C63G~441211# vbsreg~254725765987~MPESAC2B_400222~HELLEN NAIMADU  </t>
  </si>
  <si>
    <t xml:space="preserve">UDGA314K44~441211#tithe~254725727580~MPESAC2B_400222~OTIENO VIVIAN  </t>
  </si>
  <si>
    <t xml:space="preserve">UDGQJ166QM~441211#choirlaunch~254723310854~MPESAC2B_400222~GRACE OGOLA  </t>
  </si>
  <si>
    <t xml:space="preserve">UDG7Q1CTGP~441211#choirlaunch~254714560462~MPESAC2B_400222~LYDIA WANJARA  </t>
  </si>
  <si>
    <t xml:space="preserve">UDGKZ18I3E~441211#choirlaunch~254716951268~MPESAC2B_400222~JUDITH ODOYO  </t>
  </si>
  <si>
    <t xml:space="preserve">UDGPQ12ZDP~441211#Choirlaunch~254708592682~MPESAC2B_400222~MAUREEN NYAMAMBA  </t>
  </si>
  <si>
    <t xml:space="preserve">UDG6I16TBL~441211#choirlaunch~254714035685~MPESAC2B_400222~sarah ocharo  </t>
  </si>
  <si>
    <t xml:space="preserve">UDGBA15CH7~441211#CHOIRLAUNCH~254722327397~MPESAC2B_400222~edwin odhiambo  </t>
  </si>
  <si>
    <t xml:space="preserve">UDH9711Q17~441211#vbsreg~254704263041~MPESAC2B_400222~NGARIBA CHACH  </t>
  </si>
  <si>
    <t xml:space="preserve">UDHMX0YJEL~441211#ChoirLaunc~254792534618~MPESAC2B_400222~HESBON ZABLON  </t>
  </si>
  <si>
    <t>14-04-2026</t>
  </si>
  <si>
    <t>15-04-2026</t>
  </si>
  <si>
    <t>16-04-2026</t>
  </si>
  <si>
    <t>17-04-2026</t>
  </si>
  <si>
    <t>UDDMA0KX6C</t>
  </si>
  <si>
    <t>UDDPH0MKXF</t>
  </si>
  <si>
    <t>UDD8K0KS2U</t>
  </si>
  <si>
    <t>UDDQ80QF7L</t>
  </si>
  <si>
    <t>UDDLS0GCWK</t>
  </si>
  <si>
    <t>UDDCB0P454</t>
  </si>
  <si>
    <t>UDDK70R7V5</t>
  </si>
  <si>
    <t>UDD0P0OMXK</t>
  </si>
  <si>
    <t>UDDA80RN2N</t>
  </si>
  <si>
    <t>UDDL10YLJX</t>
  </si>
  <si>
    <t>UDDF50ZHWN</t>
  </si>
  <si>
    <t>UDEKR0Z7UC</t>
  </si>
  <si>
    <t>UDEKR0Z0QS</t>
  </si>
  <si>
    <t>UDE9W0VY3U</t>
  </si>
  <si>
    <t>UDE6J0S2LS</t>
  </si>
  <si>
    <t>UDEBA0TIAF</t>
  </si>
  <si>
    <t>UDEAR0NRZC</t>
  </si>
  <si>
    <t>UDEEF0NZI2</t>
  </si>
  <si>
    <t>UDEA10WF49</t>
  </si>
  <si>
    <t>UDEF60S86Y</t>
  </si>
  <si>
    <t>UDE5W0XFXC</t>
  </si>
  <si>
    <t>UDE0Y0QUZ2</t>
  </si>
  <si>
    <t>UDEM80S85I</t>
  </si>
  <si>
    <t>UDEK30QYK6</t>
  </si>
  <si>
    <t>UDEOP0OJNU</t>
  </si>
  <si>
    <t>UDEKM0QBJ0</t>
  </si>
  <si>
    <t>UDEHG0Q41I</t>
  </si>
  <si>
    <t>UDE6T0W79Q</t>
  </si>
  <si>
    <t>UDE6Y0QB3Y</t>
  </si>
  <si>
    <t>UDE6Y0QL30</t>
  </si>
  <si>
    <t>UDEII0X3LE</t>
  </si>
  <si>
    <t>UDER20UF0P</t>
  </si>
  <si>
    <t>UDEEH0UDMM</t>
  </si>
  <si>
    <t>UDEF60V6MQ</t>
  </si>
  <si>
    <t>UDE0X0QUJC</t>
  </si>
  <si>
    <t>UDE020V7IL</t>
  </si>
  <si>
    <t>UDEEV0VKFW</t>
  </si>
  <si>
    <t>UDEFB1BPM1</t>
  </si>
  <si>
    <t>UDEIP14EFO</t>
  </si>
  <si>
    <t>UDFQX12A7Z</t>
  </si>
  <si>
    <t>UDF6N0TWU5</t>
  </si>
  <si>
    <t>UDF6N0U2E1</t>
  </si>
  <si>
    <t>UDF0Y0TQDU</t>
  </si>
  <si>
    <t>UDFK30TVDV</t>
  </si>
  <si>
    <t>UDF6T0YQMU</t>
  </si>
  <si>
    <t>UDFAX10SO2</t>
  </si>
  <si>
    <t>UDFJ90ZCQD</t>
  </si>
  <si>
    <t>UDFGQ0VBFY</t>
  </si>
  <si>
    <t>UDFOM0VDPH</t>
  </si>
  <si>
    <t>UDFIV0USHO</t>
  </si>
  <si>
    <t>UDF3W1AV8X</t>
  </si>
  <si>
    <t>UDFBA0XLKP</t>
  </si>
  <si>
    <t>UDFF60W2WS</t>
  </si>
  <si>
    <t>UDFA110G15</t>
  </si>
  <si>
    <t>UDFGT19IKW</t>
  </si>
  <si>
    <t>UDFPM10KOL</t>
  </si>
  <si>
    <t>UDFQZ0UNFN</t>
  </si>
  <si>
    <t>UDFP00T9V7</t>
  </si>
  <si>
    <t>UDF4A1I02S</t>
  </si>
  <si>
    <t>UDF4A1I1QF</t>
  </si>
  <si>
    <t>UDFEQ19NPV</t>
  </si>
  <si>
    <t>UDFBI0XP71</t>
  </si>
  <si>
    <t>UDFQS10DAU</t>
  </si>
  <si>
    <t>UDF5Q1B4D7</t>
  </si>
  <si>
    <t>UDFM90QXOY</t>
  </si>
  <si>
    <t>UDFQ80XYOA</t>
  </si>
  <si>
    <t>UDF7Q165P9</t>
  </si>
  <si>
    <t>UDF4315GPL</t>
  </si>
  <si>
    <t>UDF2816U4I</t>
  </si>
  <si>
    <t>UDF220XBZU</t>
  </si>
  <si>
    <t>UDF7R12G26</t>
  </si>
  <si>
    <t>UDF4L0X6Z1</t>
  </si>
  <si>
    <t>UDF7G0WR4Z</t>
  </si>
  <si>
    <t>UDF6Y0U1Q8</t>
  </si>
  <si>
    <t>UDFFC16RON</t>
  </si>
  <si>
    <t>UDFPM128L5</t>
  </si>
  <si>
    <t>UDF6T10GD2</t>
  </si>
  <si>
    <t>UDFF60XOHZ</t>
  </si>
  <si>
    <t>UDFPA0GNJU</t>
  </si>
  <si>
    <t>UDFCW12626</t>
  </si>
  <si>
    <t>UDFNP116A5</t>
  </si>
  <si>
    <t>UDF7Q17COT</t>
  </si>
  <si>
    <t>UDF7T0Y3D0</t>
  </si>
  <si>
    <t>UDFFB1E3K6</t>
  </si>
  <si>
    <t>UDFQE0TPH6</t>
  </si>
  <si>
    <t>UDF3C18UT9</t>
  </si>
  <si>
    <t>UDF1M0TUGE</t>
  </si>
  <si>
    <t>UDFAA13SP1</t>
  </si>
  <si>
    <t>UDF5Q1CIHO</t>
  </si>
  <si>
    <t>UDFHT0VEDW</t>
  </si>
  <si>
    <t>UDF5M10FOF</t>
  </si>
  <si>
    <t>UDFKM0VBUL</t>
  </si>
  <si>
    <t>UDFF60YAW0</t>
  </si>
  <si>
    <t>UDFHG0UTVL</t>
  </si>
  <si>
    <t>UDFEU16MME</t>
  </si>
  <si>
    <t>UDFBA105K1</t>
  </si>
  <si>
    <t>UDF5C11P4Y</t>
  </si>
  <si>
    <t>UDFI40XP82</t>
  </si>
  <si>
    <t>UDFRR0V9UI</t>
  </si>
  <si>
    <t>UDFPD0XU4E</t>
  </si>
  <si>
    <t>UDF6K0QFH9</t>
  </si>
  <si>
    <t>UDFKW126WZ</t>
  </si>
  <si>
    <t>UDG3G16OKB</t>
  </si>
  <si>
    <t>UDG7R15KRP</t>
  </si>
  <si>
    <t>UDGMY0UPKW</t>
  </si>
  <si>
    <t>UDGO019I9X</t>
  </si>
  <si>
    <t>UDGR013D56</t>
  </si>
  <si>
    <t>UDG471I68M</t>
  </si>
  <si>
    <t>UDGR013HBT</t>
  </si>
  <si>
    <t>UDGLM0R9M1</t>
  </si>
  <si>
    <t>UDG0Y0YDZ5</t>
  </si>
  <si>
    <t>UDG2V1BDS3</t>
  </si>
  <si>
    <t>UDGEJ0WJK0</t>
  </si>
  <si>
    <t>UDGEJ0WH7F</t>
  </si>
  <si>
    <t>UDGPM14VLQ</t>
  </si>
  <si>
    <t>UDGO019X7B</t>
  </si>
  <si>
    <t>UDGKG0T9I8</t>
  </si>
  <si>
    <t>UDG6T13EPN</t>
  </si>
  <si>
    <t>UDG6T13CEE</t>
  </si>
  <si>
    <t>UDG1O1C63G</t>
  </si>
  <si>
    <t>UDGA314K44</t>
  </si>
  <si>
    <t>UDGQJ166QM</t>
  </si>
  <si>
    <t>UDG7Q1CTGP</t>
  </si>
  <si>
    <t>UDGKZ18I3E</t>
  </si>
  <si>
    <t>UDGPQ12ZDP</t>
  </si>
  <si>
    <t>UDG6I16TBL</t>
  </si>
  <si>
    <t>UDGBA15CH7</t>
  </si>
  <si>
    <t>UDH9711Q17</t>
  </si>
  <si>
    <t>UDHMX0YJEL</t>
  </si>
  <si>
    <t>TITHE - GBP VISTOR</t>
  </si>
  <si>
    <t>Purchase of Gumpoles</t>
  </si>
  <si>
    <t>Timber</t>
  </si>
  <si>
    <t xml:space="preserve">Ambassadors </t>
  </si>
  <si>
    <t xml:space="preserve">UDH6Y11QZR~441211#Tithe~254794079496~MPESAC2B_400222~sydney ndlovu  </t>
  </si>
  <si>
    <t xml:space="preserve">UDH6Y11RAD~441211# Offering~254794079496~MPESAC2B_400222~sydney ndlovu  </t>
  </si>
  <si>
    <t xml:space="preserve">UDH4O1LEV0~441211#AYVBSG2~254719221680~MPESAC2B_400222~JULIETTE OTIENO  </t>
  </si>
  <si>
    <t xml:space="preserve">UDHPM1ATVI~441211#DEVGR1~254710967844~MPESAC2B_400222~CLIFFORD SIOCHA  </t>
  </si>
  <si>
    <t xml:space="preserve">UDHPM1AR5W~441211#DEVGR12~254710967844~MPESAC2B_400222~CLIFFORD SIOCHA  </t>
  </si>
  <si>
    <t xml:space="preserve">UDHPM1AZNE~441211#DEVGR41~254710967844~MPESAC2B_400222~CLIFFORD SIOCHA  </t>
  </si>
  <si>
    <t xml:space="preserve">UDHPM1AWUC~441211#DEVGR40~254710967844~MPESAC2B_400222~CLIFFORD SIOCHA  </t>
  </si>
  <si>
    <t xml:space="preserve">UDH7R1CFOI~441211#tithe and off~254722471485~MPESAC2B_400222~FAITH OSORO  </t>
  </si>
  <si>
    <t xml:space="preserve">UDH0X129YU~441211#devgrp17~254725768358~MPESAC2B_400222~ESTHER MUCHOKI  </t>
  </si>
  <si>
    <t xml:space="preserve">UDHEH15Z8L~441211#Tithe~254799604985~MPESAC2B_400222~DAVIS MIRONGA  </t>
  </si>
  <si>
    <t xml:space="preserve">UDHEH16UBZ~441211#Tithe~254799604985~MPESAC2B_400222~DAVIS MIRONGA  </t>
  </si>
  <si>
    <t xml:space="preserve">UDHFM13EFM~441211#AYVBSG2~254705589015~MPESAC2B_400222~Kobi Edward  </t>
  </si>
  <si>
    <t xml:space="preserve">UDIAK166ZL~441211#s.school~254720094122~MPESAC2B_400222~DARDDIUS MWEBI  </t>
  </si>
  <si>
    <t xml:space="preserve">UDIFB1P3L7~441211#AYVBSGRP 3~254726410608~MPESAC2B_400222~CALVINCE OUMA OTIENO  </t>
  </si>
  <si>
    <t xml:space="preserve">UDIMA14MJG~441211# Ayvbs~254717741983~MPESAC2B_400222~Charles Ndung'u  </t>
  </si>
  <si>
    <t xml:space="preserve">UDIN414ECB~441211#AYVBSGR3~254112907003~MPESAC2B_400222~billy illa  </t>
  </si>
  <si>
    <t xml:space="preserve">UDIAR14E0W~441211#AYVBSG2~254718113284~MPESAC2B_400222~Jane Ogola  </t>
  </si>
  <si>
    <t xml:space="preserve">UDIDG0YZJO~441211#AYVBS~254796764119~MPESAC2B_400222~peter Mauti  </t>
  </si>
  <si>
    <t xml:space="preserve">UDI381SG1Q~441211#AYVBS~254799095244~MPESAC2B_400222~Synkline Nyabuto  </t>
  </si>
  <si>
    <t xml:space="preserve">UDIQ819Z4W~441211#Ayvbs~254724262615~MPESAC2B_400222~EZRA MOGIRE  </t>
  </si>
  <si>
    <t xml:space="preserve">UDIFB1P7T0~441211#AYVBSGrp1~254726410608~MPESAC2B_400222~CALVINCE OUMA OTIENO  </t>
  </si>
  <si>
    <t xml:space="preserve">UDI8K1489B~441211#AYVBS GROUP2~254740857585~MPESAC2B_400222~BEAVON RORI  </t>
  </si>
  <si>
    <t xml:space="preserve">UDI22192TS~441211#Ayvbs~254717768379~MPESAC2B_400222~FARIDAH KAMAU  </t>
  </si>
  <si>
    <t xml:space="preserve">UDI6K0ZHBE~441211#ayvbs~254724244925~MPESAC2B_400222~FELIX ONYANGO  </t>
  </si>
  <si>
    <t xml:space="preserve">UDIOP13X2X~441211#AYVBSG1~254726561839~MPESAC2B_400222~CLEOPAS OMETE  </t>
  </si>
  <si>
    <t xml:space="preserve">UDIPM1DA1C~441211#AYVBSGR1~254710967844~MPESAC2B_400222~CLIFFORD SIOCHA  </t>
  </si>
  <si>
    <t xml:space="preserve">UDI9B186LC~441211#AYVBSGrp4~254718323347~MPESAC2B_400222~Sylviah Nyakundi  </t>
  </si>
  <si>
    <t xml:space="preserve">UDIQ81A1QP~441211#Ayvbs3~254724262615~MPESAC2B_400222~EZRA MOGIRE  </t>
  </si>
  <si>
    <t xml:space="preserve">UDI2219752~441211#ayvbs~254717768379~MPESAC2B_400222~FARIDAH KAMAU  </t>
  </si>
  <si>
    <t xml:space="preserve">UDI9B1883U~441211#AYVBSGrp4~254718323347~MPESAC2B_400222~Sylviah Nyakundi  </t>
  </si>
  <si>
    <t xml:space="preserve">UDI6K0ZPJP~441211#ayvbs~254724244925~MPESAC2B_400222~FELIX ONYANGO  </t>
  </si>
  <si>
    <t xml:space="preserve">UDIC710SVO~441211#ayvbs~254702060158~MPESAC2B_400222~LYDIA MOTARI  </t>
  </si>
  <si>
    <t xml:space="preserve">UDI5F1GPQU~441211#AYVBSGr3~254717311811~MPESAC2B_400222~KEVIN KAKA  </t>
  </si>
  <si>
    <t xml:space="preserve">UDILM0ZM62~441211#ayvbs~254720482779~MPESAC2B_400222~MARTIN KABAYA  </t>
  </si>
  <si>
    <t xml:space="preserve">UDIAU1CC17~441211#ayvbsgr4~254769582060~MPESAC2B_400222~KEZIAH KIMANI  </t>
  </si>
  <si>
    <t xml:space="preserve">UDIJ91C7P3~441211#AYVBS~254723565952~MPESAC2B_400222~JOB OMETE  </t>
  </si>
  <si>
    <t xml:space="preserve">UDIF51H361~441211#AYVBS~254796472241~MPESAC2B_400222~Cannon Odhiambo  </t>
  </si>
  <si>
    <t xml:space="preserve">UDI381SL1L~441211#Ayvbs~254799095244~MPESAC2B_400222~Synkline Nyabuto  </t>
  </si>
  <si>
    <t xml:space="preserve">UDI1W1H6OZ~441211#OFFERING~254758591170~MPESAC2B_400222~George Akoko  </t>
  </si>
  <si>
    <t xml:space="preserve">UDIFV1J5RC~441211#Tithe~254724140562~MPESAC2B_400222~CHRISTINE NGARI  </t>
  </si>
  <si>
    <t xml:space="preserve">UDINY16RAB~441211#AUVBSGroup3~254714829914~MPESAC2B_400222~NYABUTO MAITEKA  </t>
  </si>
  <si>
    <t xml:space="preserve">UDI4A1UYSH~441211#AYVBS~254711747621~MPESAC2B_400222~ONGARA ELIAS ODHIAMBO  </t>
  </si>
  <si>
    <t xml:space="preserve">UDI5F1GU8N~441211#AY~254725626507~MPESAC2B_400222~SUSAN KIMANI  </t>
  </si>
  <si>
    <t xml:space="preserve">UDI3U1ILL4~441211#AYVBS~254797789739~MPESAC2B_400222~Frank Otieno  </t>
  </si>
  <si>
    <t xml:space="preserve">UDI5F1GU9J~441211#Tithe~254725626507~MPESAC2B_400222~SUSAN KIMANI  </t>
  </si>
  <si>
    <t xml:space="preserve">UDI0Y16SVW~441211#AY~254726281936~MPESAC2B_400222~ROBIONSON MOCHONI  </t>
  </si>
  <si>
    <t xml:space="preserve">UDIRH18KP1~441211#Ayvbs~254795359277~MPESAC2B_400222~Elizabeth Shikuku  </t>
  </si>
  <si>
    <t xml:space="preserve">UDI7W1FZU6~441211#tithe~254797409083~MPESAC2B_400222~DAVID THIAURI  </t>
  </si>
  <si>
    <t xml:space="preserve">UDI281IWF8~441211#lcb~254721898381~MPESAC2B_400222~GILBERT IMO  </t>
  </si>
  <si>
    <t xml:space="preserve">UDIMA14ZWG~441211# tithe~254717741983~MPESAC2B_400222~Charles Ndung'u  </t>
  </si>
  <si>
    <t xml:space="preserve">UDINB0X0IX~441211#offering~254727766722~MPESAC2B_400222~SAMSON NYARERU  </t>
  </si>
  <si>
    <t xml:space="preserve">UDI7R1ET0I~441211#tithe~254799957092~MPESAC2B_400222~Purity John  </t>
  </si>
  <si>
    <t xml:space="preserve">UDIPH16T47~441211#AYVbs~254711237203~MPESAC2B_400222~ASNATH MATARA  </t>
  </si>
  <si>
    <t xml:space="preserve">UDI1Q1N8E9~441211#combined~254726791378~MPESAC2B_400222~ENOCK ANDREW  </t>
  </si>
  <si>
    <t xml:space="preserve">UDI070WY1L~441211#TITHE~254714980832~MPESAC2B_400222~FAITH MAGETO  </t>
  </si>
  <si>
    <t xml:space="preserve">UDIN11AFSL~441211# tithe~254704208204~MPESAC2B_400222~DAVIES JAMES  </t>
  </si>
  <si>
    <t xml:space="preserve">UDIKN1J1XM~441211#offering~254714464616~MPESAC2B_400222~ERIKA MULI  </t>
  </si>
  <si>
    <t xml:space="preserve">UDIPJ17AP2~441211#OFFERING~254745207622~MPESAC2B_400222~MARK NDEGWA  </t>
  </si>
  <si>
    <t xml:space="preserve">UDIQ7184PG~441211#devgrp38~254723585391~MPESAC2B_400222~DAVID OTAJA  </t>
  </si>
  <si>
    <t xml:space="preserve">UDIQE14Q4W~441211#camplcb~254715209523~MPESAC2B_400222~NYABUTO OONGE  </t>
  </si>
  <si>
    <t xml:space="preserve">UDIEK16C1G~441211#, Tithe~254721324904~MPESAC2B_400222~Jackson Ndama  </t>
  </si>
  <si>
    <t xml:space="preserve">UDIBI19Y0X~441211#offering~254742953933~MPESAC2B_400222~Joseph Kimo  </t>
  </si>
  <si>
    <t xml:space="preserve">UDIIY1DY6C~441211#tithe~254717575647~MPESAC2B_400222~Harmon Omusugu  </t>
  </si>
  <si>
    <t xml:space="preserve">UDIIZ0X6L1~441211#offering~254743206103~MPESAC2B_400222~merceline okeyo  </t>
  </si>
  <si>
    <t xml:space="preserve">UDIBV1F0H7~441211#~254723249077~MPESAC2B_400222~JOHN MOTARI  </t>
  </si>
  <si>
    <t xml:space="preserve">UDIOX1DEES~441211#OFFERING~254706229546~MPESAC2B_400222~STEPHEN JUMA  </t>
  </si>
  <si>
    <t xml:space="preserve">UDI431HD7S~441211#T/A~254712167461~MPESAC2B_400222~LEVINAH WYCKLIFE  </t>
  </si>
  <si>
    <t xml:space="preserve">UDIL81CVGU~441211#tithe~254758748431~MPESAC2B_400222~Daniel Okumu  </t>
  </si>
  <si>
    <t xml:space="preserve">UDI070X13J~441211#CO~254792577780~MPESAC2B_400222~JANET KARITHI  </t>
  </si>
  <si>
    <t xml:space="preserve">UDI5T1IHH7~441211# tithe~254703154422~MPESAC2B_400222~TONNY OTUOMA  </t>
  </si>
  <si>
    <t xml:space="preserve">UDIB91CYHI~441211#tithe~254746324480~MPESAC2B_400222~KEVIN EBUSURU  </t>
  </si>
  <si>
    <t xml:space="preserve">UDIKK10EQ2~441211#offering~254799231646~MPESAC2B_400222~SHEM OCHIENG  </t>
  </si>
  <si>
    <t xml:space="preserve">UDIRR1526I~441211#Titheoffering~254725326721~MPESAC2B_400222~DENNIS ONGORI  </t>
  </si>
  <si>
    <t xml:space="preserve">UDIMT1AK4V~441211#TITHE~254794585001~MPESAC2B_400222~valarie kwamboka  </t>
  </si>
  <si>
    <t xml:space="preserve">UDIDC1A7JM~441211#tithe~254727860484~MPESAC2B_400222~LENCER GANDA  </t>
  </si>
  <si>
    <t xml:space="preserve">UDIQ81A5H7~441211#Tithe~254712403508~MPESAC2B_400222~HILLARY SAMOITA  </t>
  </si>
  <si>
    <t xml:space="preserve">UDI9Y14N3I~441211#tithe~254711122712~MPESAC2B_400222~JOSEPH WANJOHI WAINAINA  </t>
  </si>
  <si>
    <t xml:space="preserve">UDIOL1C38M~441211#tithe~254713867575~MPESAC2B_400222~SIMON WAKANYI  </t>
  </si>
  <si>
    <t xml:space="preserve">UDIPM1DG83~441211#LCB~254710967844~MPESAC2B_400222~CLIFFORD SIOCHA  </t>
  </si>
  <si>
    <t xml:space="preserve">UDIQV13SLB~441211#offering~254729501712~MPESAC2B_400222~VIOLET JUMA  </t>
  </si>
  <si>
    <t xml:space="preserve">UDIEU1H516~441211# tithe~254704776904~MPESAC2B_400222~RICHARD OWINO  </t>
  </si>
  <si>
    <t xml:space="preserve">UDIBP18B00~441211#TITHE~254711388329~MPESAC2B_400222~Joseph Nyambati  </t>
  </si>
  <si>
    <t xml:space="preserve">UDI281IXRK~441211#offering~254768317653~MPESAC2B_400222~YUNIAH ONDIEKI  </t>
  </si>
  <si>
    <t xml:space="preserve">UDI0C1BNG9~441211#Tithe~254742403697~MPESAC2B_400222~GRACE ONGUSO  </t>
  </si>
  <si>
    <t xml:space="preserve">UDI0A137OT~441211# tithes~254745579811~MPESAC2B_400222~ISAIHA SHARKOIYIO  </t>
  </si>
  <si>
    <t xml:space="preserve">UDIB61D65X~441211#offering~254719208369~MPESAC2B_400222~SIMON OKUMU  </t>
  </si>
  <si>
    <t xml:space="preserve">UDIHM15193~441211#TITHE~254792706075~MPESAC2B_400222~TIMOTHY KIPLIMO  </t>
  </si>
  <si>
    <t xml:space="preserve">UDILW1BTU5~441211#CO~254746646432~MPESAC2B_400222~DEBORAH KOECH  </t>
  </si>
  <si>
    <t xml:space="preserve">UDIKZ1DWYF~441211#tithe~254711489564~MPESAC2B_400222~Samwel Olumbe  </t>
  </si>
  <si>
    <t xml:space="preserve">UDIJ313X59~441211#C.offering~254797100997~MPESAC2B_400222~DOLPHINE OKEMWA  </t>
  </si>
  <si>
    <t xml:space="preserve">UDI3N1FMZQ~441211#Tithe.~254707960869~MPESAC2B_400222~Nessie Aduda  </t>
  </si>
  <si>
    <t xml:space="preserve">UDIK01F9S0~441211# offering~254114733303~MPESAC2B_400222~EPHY OMONDI  </t>
  </si>
  <si>
    <t xml:space="preserve">UDI2A1Q9C6~441211#tithe~254702006004~MPESAC2B_400222~LUCY MUTHENGI  </t>
  </si>
  <si>
    <t xml:space="preserve">UDI5P1I8BF~441211#100 tithe~254726796897~MPESAC2B_400222~RONALD GEKOMBE  </t>
  </si>
  <si>
    <t xml:space="preserve">UDIHC15BII~441211#Off~254725633693~MPESAC2B_400222~CLIFF MASIRA  </t>
  </si>
  <si>
    <t xml:space="preserve">UDIOC19SEE~441211#TITH~254710423227~MPESAC2B_400222~HESBON OGOCH  </t>
  </si>
  <si>
    <t xml:space="preserve">UDI4G1PX42~441211# comb offer~254717597226~MPESAC2B_400222~DIVINAH NYAKEYO  </t>
  </si>
  <si>
    <t xml:space="preserve">UDIEI15W2A~441211#TITHE~254701730257~MPESAC2B_400222~Cynthia Hudson  </t>
  </si>
  <si>
    <t xml:space="preserve">UDIPQ18BAK~441211# LCBoffering~254708592682~MPESAC2B_400222~MAUREEN NYAMAMBA  </t>
  </si>
  <si>
    <t xml:space="preserve">UDIL20ZXNT~441211# TITHE~254757248006~MPESAC2B_400222~George Odoyo  </t>
  </si>
  <si>
    <t xml:space="preserve">UDIJ91CDNZ~441211#AMMTithe~254723565952~MPESAC2B_400222~JOB OMETE  </t>
  </si>
  <si>
    <t xml:space="preserve">UDIP31B08C~441211#co~254717910670~MPESAC2B_400222~DAMACLINE GESARE  </t>
  </si>
  <si>
    <t xml:space="preserve">UDIJS15ZQG~441211#TITHE~254743904909~MPESAC2B_400222~Khayumbi Gedrge  </t>
  </si>
  <si>
    <t xml:space="preserve">UDIF618TVI~441211#c/off,lcb~254721594911~MPESAC2B_400222~EVANS KOMBO  </t>
  </si>
  <si>
    <t xml:space="preserve">UDIEJ152RA~441211#offering~254707733198~MPESAC2B_400222~ROBINAH MANUGUTI  </t>
  </si>
  <si>
    <t xml:space="preserve">UDIMH1B9HP~441211#offerings~254707436678~MPESAC2B_400222~AKINYI ONYANGO  </t>
  </si>
  <si>
    <t xml:space="preserve">UDIB61CZU4~441211#OFFERING~254704758644~MPESAC2B_400222~DAISY OMOLLO  </t>
  </si>
  <si>
    <t xml:space="preserve">UDI2S15A9T~441211#Tithe~254722957431~MPESAC2B_400222~PHILIMONA LUSENAKA  </t>
  </si>
  <si>
    <t xml:space="preserve">UDIEV1900U~441211#tithe~254712652892~MPESAC2B_400222~KIPLANGAT ISAIAH  </t>
  </si>
  <si>
    <t xml:space="preserve">UDI8H1AFJ2~441211#tithe~254746289024~MPESAC2B_400222~Annette Sabugi  </t>
  </si>
  <si>
    <t xml:space="preserve">UDI5P1I4AF~441211#Offering~254700022332~MPESAC2B_400222~fridah isoe  </t>
  </si>
  <si>
    <t xml:space="preserve">UDIOS1FCIT~441211#DEVELOPMENT~254790526427~MPESAC2B_400222~daniel ngotho  </t>
  </si>
  <si>
    <t xml:space="preserve">UDICW1D7L5~441211#TITHE~254716804186~MPESAC2B_400222~ALAN OTIENO  </t>
  </si>
  <si>
    <t xml:space="preserve">UDIKR1GU2X~441211# offering~254729767077~MPESAC2B_400222~Vincent Okaru  </t>
  </si>
  <si>
    <t xml:space="preserve">UDINU18NDZ~441211#TITHE~254706052725~MPESAC2B_400222~GIAMFI JOHN  </t>
  </si>
  <si>
    <t xml:space="preserve">UDIFY10JVD~441211# offering~254769201731~MPESAC2B_400222~Sabbastian kaindi  </t>
  </si>
  <si>
    <t xml:space="preserve">UDI8K14HL8~441211#co~254740857585~MPESAC2B_400222~BEAVON RORI  </t>
  </si>
  <si>
    <t xml:space="preserve">UDI1D15436~441211# offering~254757430956~MPESAC2B_400222~EVERLYNE MAGETO  </t>
  </si>
  <si>
    <t xml:space="preserve">UDI431HJ5E~441211#combined~254711165935~MPESAC2B_400222~EDWIN KENYANSA  </t>
  </si>
  <si>
    <t xml:space="preserve">UDI0515Y6Z~441211#tithe~254713607482~MPESAC2B_400222~Richard Achieng  </t>
  </si>
  <si>
    <t xml:space="preserve">UDIEJ15012~441211#tithe~254707733198~MPESAC2B_400222~ROBINAH MANUGUTI  </t>
  </si>
  <si>
    <t xml:space="preserve">UDIIY1DSJS~441211#thanksgiving~254712384579~MPESAC2B_400222~ANN SHEM  </t>
  </si>
  <si>
    <t xml:space="preserve">UDI760XEFL~441211#Tithes~254746166638~MPESAC2B_400222~naman obiero  </t>
  </si>
  <si>
    <t xml:space="preserve">UDIEV193ZQ~441211#OFFERING~254700028534~MPESAC2B_400222~EDHER NYATIKA  </t>
  </si>
  <si>
    <t xml:space="preserve">UDIFM14GAX~441211#LCB~254701953683~MPESAC2B_400222~BRIAN OMENYI  </t>
  </si>
  <si>
    <t xml:space="preserve">UDIRR154XN~441211#Tithe~254112475725~MPESAC2B_400222~MARTHA OROTI  </t>
  </si>
  <si>
    <t xml:space="preserve">UDIMY13CNL~441211#Comb offring~254729090199~MPESAC2B_400222~JOSPHINE NYAKOE  </t>
  </si>
  <si>
    <t xml:space="preserve">UDI0S0YA89~441211#offering~254720605852~MPESAC2B_400222~EDWARD ONYINO  </t>
  </si>
  <si>
    <t xml:space="preserve">UDIAP1CTAH~441211#camp offrs~254725301969~MPESAC2B_400222~JEMIMA NYOLOO  </t>
  </si>
  <si>
    <t xml:space="preserve">UDIJZ16VCV~441211#tithe~254725767167~MPESAC2B_400222~EVANS NYAKWARA  </t>
  </si>
  <si>
    <t xml:space="preserve">UDIFM14R8M~441211#APM~254701953683~MPESAC2B_400222~BRIAN OMENYI  </t>
  </si>
  <si>
    <t xml:space="preserve">UDIEI164CB~441211#APM~254701730257~MPESAC2B_400222~Cynthia Hudson  </t>
  </si>
  <si>
    <t xml:space="preserve">UDIJ3148B7~441211#APM~254797100997~MPESAC2B_400222~DOLPHINE OKEMWA  </t>
  </si>
  <si>
    <t xml:space="preserve">UDIQH13R44~441211#APM~254721334507~MPESAC2B_400222~LEWIS MURITHI  </t>
  </si>
  <si>
    <t xml:space="preserve">UDI9Y14U2P~441211#APM~254711122712~MPESAC2B_400222~JOSEPH WANJOHI WAINAINA  </t>
  </si>
  <si>
    <t xml:space="preserve">UDI9T184GL~441211#apm~254721612917~MPESAC2B_400222~JOHN ONGWESA  </t>
  </si>
  <si>
    <t xml:space="preserve">UDIRP1D76U~441211#APM~254720011562~MPESAC2B_400222~Adrienne Ogonyo  </t>
  </si>
  <si>
    <t xml:space="preserve">UDIFY1106E~441211#APM~254769201731~MPESAC2B_400222~Sabbastian kaindi  </t>
  </si>
  <si>
    <t xml:space="preserve">UDIPH174BD~441211#APM~254711237203~MPESAC2B_400222~ASNATH MATARA  </t>
  </si>
  <si>
    <t xml:space="preserve">UDIQJ1BZHY~441211#APM~254723310854~MPESAC2B_400222~GRACE OGOLA  </t>
  </si>
  <si>
    <t xml:space="preserve">UDI0C1BX99~441211#APM~254742403697~MPESAC2B_400222~GRACE ONGUSO  </t>
  </si>
  <si>
    <t xml:space="preserve">UDI3N1FYBV~441211#APM~254720371284~MPESAC2B_400222~ISAAC MEKUBO  </t>
  </si>
  <si>
    <t xml:space="preserve">UDICQ1DLNK~441211#vbsreg~254717231080~MPESAC2B_400222~ZIPPORAH MAUTI  </t>
  </si>
  <si>
    <t xml:space="preserve">UDIOP14UK7~441211#Tithe~254726561839~MPESAC2B_400222~CLEOPAS OMETE  </t>
  </si>
  <si>
    <t>18-04-2026</t>
  </si>
  <si>
    <t>UDH6Y11QZR</t>
  </si>
  <si>
    <t>UDH6Y11RAD</t>
  </si>
  <si>
    <t>UDH4O1LEV0</t>
  </si>
  <si>
    <t>UDHPM1ATVI</t>
  </si>
  <si>
    <t>UDHPM1AR5W</t>
  </si>
  <si>
    <t>UDHPM1AZNE</t>
  </si>
  <si>
    <t>UDHPM1AWUC</t>
  </si>
  <si>
    <t>UDH7R1CFOI</t>
  </si>
  <si>
    <t>UDH0X129YU</t>
  </si>
  <si>
    <t>UDHEH15Z8L</t>
  </si>
  <si>
    <t>UDHEH16UBZ</t>
  </si>
  <si>
    <t>UDHFM13EFM</t>
  </si>
  <si>
    <t>UDIAK166ZL</t>
  </si>
  <si>
    <t>UDIFB1P3L7</t>
  </si>
  <si>
    <t>UDIMA14MJG</t>
  </si>
  <si>
    <t>UDIN414ECB</t>
  </si>
  <si>
    <t>UDIAR14E0W</t>
  </si>
  <si>
    <t>UDIDG0YZJO</t>
  </si>
  <si>
    <t>UDI381SG1Q</t>
  </si>
  <si>
    <t>UDIQ819Z4W</t>
  </si>
  <si>
    <t>UDIFB1P7T0</t>
  </si>
  <si>
    <t>UDI8K1489B</t>
  </si>
  <si>
    <t>UDI22192TS</t>
  </si>
  <si>
    <t>UDI6K0ZHBE</t>
  </si>
  <si>
    <t>UDIOP13X2X</t>
  </si>
  <si>
    <t>UDIPM1DA1C</t>
  </si>
  <si>
    <t>UDI9B186LC</t>
  </si>
  <si>
    <t>UDIQ81A1QP</t>
  </si>
  <si>
    <t>UDI2219752</t>
  </si>
  <si>
    <t>UDI9B1883U</t>
  </si>
  <si>
    <t>UDI6K0ZPJP</t>
  </si>
  <si>
    <t>UDIC710SVO</t>
  </si>
  <si>
    <t>UDI5F1GPQU</t>
  </si>
  <si>
    <t>UDILM0ZM62</t>
  </si>
  <si>
    <t>UDIAU1CC17</t>
  </si>
  <si>
    <t>UDIJ91C7P3</t>
  </si>
  <si>
    <t>UDIF51H361</t>
  </si>
  <si>
    <t>UDI381SL1L</t>
  </si>
  <si>
    <t>UDI1W1H6OZ</t>
  </si>
  <si>
    <t>UDIFV1J5RC</t>
  </si>
  <si>
    <t>UDINY16RAB</t>
  </si>
  <si>
    <t>UDI4A1UYSH</t>
  </si>
  <si>
    <t>UDI5F1GU8N</t>
  </si>
  <si>
    <t>UDI3U1ILL4</t>
  </si>
  <si>
    <t>UDI5F1GU9J</t>
  </si>
  <si>
    <t>UDI0Y16SVW</t>
  </si>
  <si>
    <t>UDIRH18KP1</t>
  </si>
  <si>
    <t>UDI7W1FZU6</t>
  </si>
  <si>
    <t>UDI281IWF8</t>
  </si>
  <si>
    <t>UDIMA14ZWG</t>
  </si>
  <si>
    <t>UDINB0X0IX</t>
  </si>
  <si>
    <t>UDI7R1ET0I</t>
  </si>
  <si>
    <t>UDIPH16T47</t>
  </si>
  <si>
    <t>UDI1Q1N8E9</t>
  </si>
  <si>
    <t>UDI070WY1L</t>
  </si>
  <si>
    <t>UDIN11AFSL</t>
  </si>
  <si>
    <t>UDIKN1J1XM</t>
  </si>
  <si>
    <t>UDIPJ17AP2</t>
  </si>
  <si>
    <t>UDIQ7184PG</t>
  </si>
  <si>
    <t>UDIQE14Q4W</t>
  </si>
  <si>
    <t>UDIEK16C1G</t>
  </si>
  <si>
    <t>UDIBI19Y0X</t>
  </si>
  <si>
    <t>UDIIY1DY6C</t>
  </si>
  <si>
    <t>UDIIZ0X6L1</t>
  </si>
  <si>
    <t>UDIBV1F0H7</t>
  </si>
  <si>
    <t>UDIOX1DEES</t>
  </si>
  <si>
    <t>UDI431HD7S</t>
  </si>
  <si>
    <t>UDIL81CVGU</t>
  </si>
  <si>
    <t>UDI070X13J</t>
  </si>
  <si>
    <t>UDI5T1IHH7</t>
  </si>
  <si>
    <t>UDIB91CYHI</t>
  </si>
  <si>
    <t>UDIKK10EQ2</t>
  </si>
  <si>
    <t>UDIRR1526I</t>
  </si>
  <si>
    <t>UDIMT1AK4V</t>
  </si>
  <si>
    <t>UDIDC1A7JM</t>
  </si>
  <si>
    <t>UDIQ81A5H7</t>
  </si>
  <si>
    <t>UDI9Y14N3I</t>
  </si>
  <si>
    <t>UDIOL1C38M</t>
  </si>
  <si>
    <t>UDIPM1DG83</t>
  </si>
  <si>
    <t>UDIQV13SLB</t>
  </si>
  <si>
    <t>UDIEU1H516</t>
  </si>
  <si>
    <t>UDIBP18B00</t>
  </si>
  <si>
    <t>UDI281IXRK</t>
  </si>
  <si>
    <t>UDI0C1BNG9</t>
  </si>
  <si>
    <t>UDI0A137OT</t>
  </si>
  <si>
    <t>UDIB61D65X</t>
  </si>
  <si>
    <t>UDIHM15193</t>
  </si>
  <si>
    <t>UDILW1BTU5</t>
  </si>
  <si>
    <t>UDIKZ1DWYF</t>
  </si>
  <si>
    <t>UDIJ313X59</t>
  </si>
  <si>
    <t>UDI3N1FMZQ</t>
  </si>
  <si>
    <t>UDIK01F9S0</t>
  </si>
  <si>
    <t>UDI2A1Q9C6</t>
  </si>
  <si>
    <t>UDI5P1I8BF</t>
  </si>
  <si>
    <t>UDIHC15BII</t>
  </si>
  <si>
    <t>UDIOC19SEE</t>
  </si>
  <si>
    <t>UDI4G1PX42</t>
  </si>
  <si>
    <t>UDIEI15W2A</t>
  </si>
  <si>
    <t>UDIPQ18BAK</t>
  </si>
  <si>
    <t>UDIL20ZXNT</t>
  </si>
  <si>
    <t>UDIJ91CDNZ</t>
  </si>
  <si>
    <t>UDIP31B08C</t>
  </si>
  <si>
    <t>UDIJS15ZQG</t>
  </si>
  <si>
    <t>UDIF618TVI</t>
  </si>
  <si>
    <t>UDIEJ152RA</t>
  </si>
  <si>
    <t>UDIMH1B9HP</t>
  </si>
  <si>
    <t>UDIB61CZU4</t>
  </si>
  <si>
    <t>UDI2S15A9T</t>
  </si>
  <si>
    <t>UDIEV1900U</t>
  </si>
  <si>
    <t>UDI8H1AFJ2</t>
  </si>
  <si>
    <t>UDI5P1I4AF</t>
  </si>
  <si>
    <t>UDIOS1FCIT</t>
  </si>
  <si>
    <t>UDICW1D7L5</t>
  </si>
  <si>
    <t>UDIKR1GU2X</t>
  </si>
  <si>
    <t>UDINU18NDZ</t>
  </si>
  <si>
    <t>UDIFY10JVD</t>
  </si>
  <si>
    <t>UDI8K14HL8</t>
  </si>
  <si>
    <t>UDI1D15436</t>
  </si>
  <si>
    <t>UDI431HJ5E</t>
  </si>
  <si>
    <t>UDI0515Y6Z</t>
  </si>
  <si>
    <t>UDIEJ15012</t>
  </si>
  <si>
    <t>UDIIY1DSJS</t>
  </si>
  <si>
    <t>UDI760XEFL</t>
  </si>
  <si>
    <t>UDIEV193ZQ</t>
  </si>
  <si>
    <t>UDIFM14GAX</t>
  </si>
  <si>
    <t>UDIRR154XN</t>
  </si>
  <si>
    <t>UDIMY13CNL</t>
  </si>
  <si>
    <t>UDI0S0YA89</t>
  </si>
  <si>
    <t>UDIAP1CTAH</t>
  </si>
  <si>
    <t>UDIJZ16VCV</t>
  </si>
  <si>
    <t>UDIFM14R8M</t>
  </si>
  <si>
    <t>UDIEI164CB</t>
  </si>
  <si>
    <t>UDIJ3148B7</t>
  </si>
  <si>
    <t>UDIQH13R44</t>
  </si>
  <si>
    <t>UDI9Y14U2P</t>
  </si>
  <si>
    <t>UDI9T184GL</t>
  </si>
  <si>
    <t>UDIRP1D76U</t>
  </si>
  <si>
    <t>UDIFY1106E</t>
  </si>
  <si>
    <t>UDIPH174BD</t>
  </si>
  <si>
    <t>UDIQJ1BZHY</t>
  </si>
  <si>
    <t>UDI0C1BX99</t>
  </si>
  <si>
    <t>UDI3N1FYBV</t>
  </si>
  <si>
    <t>UDICQ1DLNK</t>
  </si>
  <si>
    <t>UDIOP14UK7</t>
  </si>
  <si>
    <t xml:space="preserve">Deaconry weakly </t>
  </si>
  <si>
    <t>Msamaria Mwema - Charles Ogeto</t>
  </si>
  <si>
    <t>Ambassadors</t>
  </si>
  <si>
    <t>Clearing ground for VBS</t>
  </si>
  <si>
    <t xml:space="preserve">UDI6Y16OVE~441211# Group5VBS~254794079496~MPESAC2B_400222~sydney ndlovu  </t>
  </si>
  <si>
    <t xml:space="preserve">UDIGU1JLVV~441211#LCB~254711548871~MPESAC2B_400222~JANE NYAMONGO  </t>
  </si>
  <si>
    <t xml:space="preserve">UDIEU1IHIB~441211#LCB~254713480829~MPESAC2B_400222~DANIEL SAGWE  </t>
  </si>
  <si>
    <t xml:space="preserve">UDIEU1IHN8~441211#APM~254713480829~MPESAC2B_400222~DANIEL SAGWE  </t>
  </si>
  <si>
    <t xml:space="preserve">UDILS116YT~441211# vbsreg~254799795295~MPESAC2B_400222~VICKY GITONGA  </t>
  </si>
  <si>
    <t xml:space="preserve">UDI7T1AHGE~441211#vbsreg~254728588774~MPESAC2B_400222~JUSTINE MANYARA  </t>
  </si>
  <si>
    <t xml:space="preserve">UDJOM1B6Z9~441211#offe~254113645516~MPESAC2B_400222~Wilfred Onditi  </t>
  </si>
  <si>
    <t xml:space="preserve">UDJKR1KWUR~441211#PCM~254715319635~MPESAC2B_400222~ESTHER NJOROGE  </t>
  </si>
  <si>
    <t xml:space="preserve">UDJDJ1AV5A~441211#Tithe~254790616988~MPESAC2B_400222~JOHN MOKAYA  </t>
  </si>
  <si>
    <t xml:space="preserve">UDJJS1AFDI~441211#choirlaunch~254721707857~MPESAC2B_400222~GERALD OKONG'O  </t>
  </si>
  <si>
    <t xml:space="preserve">UDJ0X1AITC~441211#ambreg~254725768358~MPESAC2B_400222~ESTHER MUCHOKI  </t>
  </si>
  <si>
    <t xml:space="preserve">UDK0X1B8BJ~441211#tithe~254725768358~MPESAC2B_400222~ESTHER MUCHOKI  </t>
  </si>
  <si>
    <t xml:space="preserve">UDKPM1KKB5~441211#PCM~254710967844~MPESAC2B_400222~CLIFFORD SIOCHA  </t>
  </si>
  <si>
    <t xml:space="preserve">UDK9T1EQFT~441211#vbs reg~254721612917~MPESAC2B_400222~JOHN ONGWESA  </t>
  </si>
  <si>
    <t xml:space="preserve">UDKFA1L9CX~441211#vbsreg~254706284335~MPESAC2B_400222~OLIVER KENYAKISA  </t>
  </si>
  <si>
    <t xml:space="preserve">UDKIO1MC7V~441211#Aybs~254717240098~MPESAC2B_400222~FAITH ASANGO  </t>
  </si>
  <si>
    <t xml:space="preserve">UDKD51IVIX~441211#vbs dnyakundi~254728937222~MPESAC2B_400222~RICHARD OBWOCHA  </t>
  </si>
  <si>
    <t xml:space="preserve">UDKK11G8M6~441211#ChoirLaunch~254711577695~MPESAC2B_400222~LABAN MACHOGU  </t>
  </si>
  <si>
    <t xml:space="preserve">UDKNT1JZD7~441211#CHOIRLAUNCH~254792034984~MPESAC2B_400222~LINET MAGETO  </t>
  </si>
  <si>
    <t xml:space="preserve">UDKIV1GBZ1~441211# choirlaunch~254703112927~MPESAC2B_400222~COLLINS ODOYO  </t>
  </si>
  <si>
    <t xml:space="preserve">UDKQJ1KH6B~441211#choirlaunch~254723310854~MPESAC2B_400222~GRACE OGOLA  </t>
  </si>
  <si>
    <t xml:space="preserve">UDKLS18Y9E~441211# vbsreg~254799795295~MPESAC2B_400222~VICKY GITONGA  </t>
  </si>
  <si>
    <t xml:space="preserve">UDKAH1H6QQ~441211#ambskitty~254707965257~MPESAC2B_400222~JENIFFER JAMES  </t>
  </si>
  <si>
    <t xml:space="preserve">UDLE01PLSR~441211#DEVGRP11~254720323255~MPESAC2B_400222~ROSELYNE OMANYA  </t>
  </si>
  <si>
    <t xml:space="preserve">UDLII1ND2X~441211#CHOIRLAUNCH~254715257513~MPESAC2B_400222~Samuel Ogembo  </t>
  </si>
  <si>
    <t xml:space="preserve">UDL281UPDH~441211#choirlaunch~254721898381~MPESAC2B_400222~GILBERT IMO  </t>
  </si>
  <si>
    <t xml:space="preserve">UDL431TE1R~441211#CHOIRLAUNCH~254711165935~MPESAC2B_400222~EDWIN KENYANSA  </t>
  </si>
  <si>
    <t xml:space="preserve">UDL6T1NII2~441211#Choirlaunch~254726636081~MPESAC2B_400222~COLVIN MOKAYA  </t>
  </si>
  <si>
    <t>19-04-2026</t>
  </si>
  <si>
    <t>20-04-2026</t>
  </si>
  <si>
    <t>21-04-2026</t>
  </si>
  <si>
    <t>UDI6Y16OVE</t>
  </si>
  <si>
    <t>UDIGU1JLVV</t>
  </si>
  <si>
    <t>UDIEU1IHIB</t>
  </si>
  <si>
    <t>UDIEU1IHN8</t>
  </si>
  <si>
    <t>UDILS116YT</t>
  </si>
  <si>
    <t>UDI7T1AHGE</t>
  </si>
  <si>
    <t>UDJOM1B6Z9</t>
  </si>
  <si>
    <t>UDJKR1KWUR</t>
  </si>
  <si>
    <t>UDJDJ1AV5A</t>
  </si>
  <si>
    <t>UDJJS1AFDI</t>
  </si>
  <si>
    <t>UDJ0X1AITC</t>
  </si>
  <si>
    <t>UDK0X1B8BJ</t>
  </si>
  <si>
    <t>UDKPM1KKB5</t>
  </si>
  <si>
    <t>UDK9T1EQFT</t>
  </si>
  <si>
    <t>UDKFA1L9CX</t>
  </si>
  <si>
    <t>UDKIO1MC7V</t>
  </si>
  <si>
    <t>UDKD51IVIX</t>
  </si>
  <si>
    <t>UDKK11G8M6</t>
  </si>
  <si>
    <t>UDKNT1JZD7</t>
  </si>
  <si>
    <t>UDKIV1GBZ1</t>
  </si>
  <si>
    <t>UDKQJ1KH6B</t>
  </si>
  <si>
    <t>UDKLS18Y9E</t>
  </si>
  <si>
    <t>UDKAH1H6QQ</t>
  </si>
  <si>
    <t>UDLE01PLSR</t>
  </si>
  <si>
    <t>UDLII1ND2X</t>
  </si>
  <si>
    <t>UDL281UPDH</t>
  </si>
  <si>
    <t>UDL431TE1R</t>
  </si>
  <si>
    <t>UDL6T1NII2</t>
  </si>
  <si>
    <t>PUBLIC CAMPUS MINISTRY</t>
  </si>
  <si>
    <t>HOLLYNE GUENS</t>
  </si>
  <si>
    <t>Ambassadors - funds to purchase food stuffs</t>
  </si>
  <si>
    <t>Additional space for children on sabbath, for the month of March</t>
  </si>
  <si>
    <t>Video Producer</t>
  </si>
  <si>
    <t>Food preparation for launch</t>
  </si>
  <si>
    <t>Purchase of metals from Bronster</t>
  </si>
  <si>
    <t>Lab testing charge</t>
  </si>
  <si>
    <t>CHURCH_CHOIR_WELFARE</t>
  </si>
  <si>
    <t>DEV_GROUP_REFUND</t>
  </si>
  <si>
    <t>CMA</t>
  </si>
  <si>
    <t xml:space="preserve">UDL6Y1HERC~441211#AYLunchGroup5~254794079496~MPESAC2B_400222~sydney ndlovu  </t>
  </si>
  <si>
    <t xml:space="preserve">UDL6Y1HLVU~441211#Tithe~254794079496~MPESAC2B_400222~sydney ndlovu  </t>
  </si>
  <si>
    <t xml:space="preserve">UDL6Y1HLZE~441211# Offering~254794079496~MPESAC2B_400222~sydney ndlovu  </t>
  </si>
  <si>
    <t xml:space="preserve">UDLGO1A4Y5~441211#choir launch~254748169211~MPESAC2B_400222~FRANKLIN OIGARA  </t>
  </si>
  <si>
    <t xml:space="preserve">UDLLQ1FGXL~441211#CHOIRLAUNCH~254712394186~MPESAC2B_400222~STEPHEN SHIKUKU  </t>
  </si>
  <si>
    <t xml:space="preserve">UDLKT1CYRH~441211#choirlaunch~254711572417~MPESAC2B_400222~EMELDA APONDI  </t>
  </si>
  <si>
    <t xml:space="preserve">UDLQJ1O1K2~441211#choirlaunch~254723310854~MPESAC2B_400222~GRACE OGOLA  </t>
  </si>
  <si>
    <t xml:space="preserve">UDLLS1CR9J~441211# vbsreg~254799795295~MPESAC2B_400222~VICKY GITONGA  </t>
  </si>
  <si>
    <t xml:space="preserve">UDLCW1QQTK~441211#DevGrp6~254716804186~MPESAC2B_400222~ALAN OTIENO  </t>
  </si>
  <si>
    <t xml:space="preserve">UDL1O1XJBA~441211# choirlaunch~254725765987~MPESAC2B_400222~HELLEN NAIMADU  </t>
  </si>
  <si>
    <t xml:space="preserve">UDMQJ1R01I~441211#choirlaunch~254723310854~MPESAC2B_400222~GRACE OGOLA  </t>
  </si>
  <si>
    <t xml:space="preserve">UDMPG1GR24~441211#vbs~254722449657~MPESAC2B_400222~MARY GITURU  </t>
  </si>
  <si>
    <t xml:space="preserve">UDM3828XLN~441211#choirlaunch~254799095244~MPESAC2B_400222~Synkline Nyabuto  </t>
  </si>
  <si>
    <t xml:space="preserve">UDM0T1SSIN~441211#choir launch~254720749397~MPESAC2B_400222~DARMACLINE ONDUSO  </t>
  </si>
  <si>
    <t xml:space="preserve">UDM9V1EKGT~441211#Choir Launch~254726861853~MPESAC2B_400222~NANJALA JUMA  </t>
  </si>
  <si>
    <t xml:space="preserve">UDM1O20768~441211# choirlaunch~254725765987~MPESAC2B_400222~HELLEN NAIMADU  </t>
  </si>
  <si>
    <t xml:space="preserve">UDM2T1OR6H~441211# choirlaunch~254707192114~MPESAC2B_400222~Irene Mirioba  </t>
  </si>
  <si>
    <t xml:space="preserve">UDMEH1O1XQ~441211#Tithe~254799604985~MPESAC2B_400222~DAVIS MIRONGA  </t>
  </si>
  <si>
    <t xml:space="preserve">UDM3624IY3~441211#choirlaunch~254720089809~MPESAC2B_400222~DELIEYS MASESE  </t>
  </si>
  <si>
    <t xml:space="preserve">UDMNM1JM90~441211# choirlaunch~254710842979~MPESAC2B_400222~BEATRICE OLUOCH  </t>
  </si>
  <si>
    <t xml:space="preserve">UDMKO1ZCOF~441211# choirllaunch~254726771544~MPESAC2B_400222~MILKA MAGARA  </t>
  </si>
  <si>
    <t xml:space="preserve">UDMQE1LZWK~441211#choirlaunch~254715209523~MPESAC2B_400222~NYABUTO OONGE  </t>
  </si>
  <si>
    <t xml:space="preserve">UDM6T1TULH~441211#choirlaunch~254726636081~MPESAC2B_400222~COLVIN MOKAYA  </t>
  </si>
  <si>
    <t xml:space="preserve">UDMC421KU6~441211#choirlaunch~254710299911~MPESAC2B_400222~PHILUS MOGERE  </t>
  </si>
  <si>
    <t xml:space="preserve">UDM9V1H62W~441211#Choir Launch~254726861853~MPESAC2B_400222~NANJALA JUMA  </t>
  </si>
  <si>
    <t xml:space="preserve">UDM382BJEF~441211# choir launch~254721419284~MPESAC2B_400222~GRACE KANYI  </t>
  </si>
  <si>
    <t xml:space="preserve">UDMBA1TFD5~441211#CHOIRLAUCH~254722327397~MPESAC2B_400222~edwin odhiambo  </t>
  </si>
  <si>
    <t xml:space="preserve">UDMOP1MEZ2~441211# CHOIRLAUNCH~254726561839~MPESAC2B_400222~CLEOPAS OMETE  </t>
  </si>
  <si>
    <t xml:space="preserve">UDMFB28DXB~441211#ChoirLaunch~254726410608~MPESAC2B_400222~CALVINCE OUMA OTIENO  </t>
  </si>
  <si>
    <t xml:space="preserve">UDM9V1HL26~441211#Choir Launch~254726861853~MPESAC2B_400222~NANJALA JUMA  </t>
  </si>
  <si>
    <t xml:space="preserve">UDNL11ZKES~441211#Tithe~254792119868~MPESAC2B_400222~SILAS MANYASA  </t>
  </si>
  <si>
    <t xml:space="preserve">UDNIY1X1TY~441211#ChoirLaunch~254727988116~MPESAC2B_400222~BETHWEL OYOO  </t>
  </si>
  <si>
    <t xml:space="preserve">UDNFY1K0Z2~441211#choirlaunch~254703759530~MPESAC2B_400222~BRENDA AUMA  </t>
  </si>
  <si>
    <t xml:space="preserve">UDNK11SEAM~441211#ChoirLaunch~254711577695~MPESAC2B_400222~LABAN MACHOGU  </t>
  </si>
  <si>
    <t xml:space="preserve">UDN6T1WLQR~441211#choirlaunch~254726636081~MPESAC2B_400222~COLVIN MOKAYA  </t>
  </si>
  <si>
    <t xml:space="preserve">UDNQJ1WKDD~441211#choirlaunch~254723310854~MPESAC2B_400222~GRACE OGOLA  </t>
  </si>
  <si>
    <t xml:space="preserve">UDNKR23PVS~Tithe~254716794363~Tithe1  </t>
  </si>
  <si>
    <t xml:space="preserve">UDOII1Z77U~441211#CHOIR LAUNCH~254715257513~MPESAC2B_400222~Samuel Ogembo  </t>
  </si>
  <si>
    <t xml:space="preserve">UDOQJ1ZADZ~441211#choirlaunch~254723310854~MPESAC2B_400222~GRACE OGOLA  </t>
  </si>
  <si>
    <t xml:space="preserve">UDOGS1XOKU~441211#devgr1~254700263026~MPESAC2B_400222~EUPHEMIA KINGERECHI  </t>
  </si>
  <si>
    <t xml:space="preserve">UDO0Y1UT95~441211#Tithes and Of~254726281936~MPESAC2B_400222~ROBIONSON MOCHONI  </t>
  </si>
  <si>
    <t xml:space="preserve">UDOEH1W2S7~441211#Tithe~254799604985~MPESAC2B_400222~DAVIS MIRONGA  </t>
  </si>
  <si>
    <t xml:space="preserve">UDOQJ1ZTRJ~441211#choirlaunch~254723310854~MPESAC2B_400222~GRACE OGOLA  </t>
  </si>
  <si>
    <t xml:space="preserve">UDO472G139~441211#choir launch~254708320068~MPESAC2B_400222~lilian mokaya  </t>
  </si>
  <si>
    <t xml:space="preserve">UDOEF1SHT9~441211#DEVcilREFUND~254707210055~MPESAC2B_400222~LEVI KABATI  </t>
  </si>
  <si>
    <t xml:space="preserve">UDO9V1MXUV~441211#Choir Launch~254726861853~MPESAC2B_400222~NANJALA JUMA  </t>
  </si>
  <si>
    <t xml:space="preserve">UDOPQ1X37K~441211# Choirlaunch~254708592682~MPESAC2B_400222~MAUREEN NYAMAMBA  </t>
  </si>
  <si>
    <t xml:space="preserve">UDOJ92172H~441211#Choirlaunch~254723565952~MPESAC2B_400222~JOB OMETE  </t>
  </si>
  <si>
    <t xml:space="preserve">UDO7Q27VRC~441211#choirlaunch~254714560462~MPESAC2B_400222~LYDIA WANJARA  </t>
  </si>
  <si>
    <t xml:space="preserve">UDOK11XOF9~441211#ChoirLaunch~254711577695~MPESAC2B_400222~LABAN MACHOGU  </t>
  </si>
  <si>
    <t xml:space="preserve">UDO8N207N3~441211#choirlaunch~254704531346~MPESAC2B_400222~NYABUTO LYDIAH  </t>
  </si>
  <si>
    <t xml:space="preserve">UDO5P284B8~441211#choir launch~254743802267~MPESAC2B_400222~Elvina Turungi  </t>
  </si>
  <si>
    <t xml:space="preserve">UDOKR26VPF~MULTI~254716794363~Tithe150Offering200  </t>
  </si>
  <si>
    <t xml:space="preserve">UDO6I21W38~441211#choirlaunch~254714035685~MPESAC2B_400222~sarah ocharo  </t>
  </si>
  <si>
    <t xml:space="preserve">UDOIV1XI6D~441211# choirlaunch~254703112927~MPESAC2B_400222~COLLINS ODOYO  </t>
  </si>
  <si>
    <t xml:space="preserve">UDOCW23J90~441211# CHOIRLAUNCH~254716804186~MPESAC2B_400222~ALAN OTIENO  </t>
  </si>
  <si>
    <t xml:space="preserve">UDOR1227JJ~441211#choirlaunch~254703510440~MPESAC2B_400222~LAWRENCE GEORGE  </t>
  </si>
  <si>
    <t xml:space="preserve">UDOHT1W6OR~441211#dvpgrp34~254711218781~MPESAC2B_400222~VIOLET MOSE  </t>
  </si>
  <si>
    <t xml:space="preserve">UDOO029BUJ~441211#choirlaunch~254720585928~MPESAC2B_400222~WINFRED OKELO  </t>
  </si>
  <si>
    <t xml:space="preserve">UDOKO28ATG~441211# choirllaunch~254726771544~MPESAC2B_400222~MILKA MAGARA  </t>
  </si>
  <si>
    <t xml:space="preserve">UDOHV1TDG7~441211#cmaccount~254740530840~MPESAC2B_400222~DAISY OJOWI  </t>
  </si>
  <si>
    <t xml:space="preserve">UDO4L1ZMIJ~441211#cmaccount~254721465229~MPESAC2B_400222~HARRIET MEJA  </t>
  </si>
  <si>
    <t xml:space="preserve">UDO6T22OLK~441211#choirlaunch~254726636081~MPESAC2B_400222~COLVIN MOKAYA  </t>
  </si>
  <si>
    <t xml:space="preserve">UDOJ9239TI~441211#Choirlaunch~254723565952~MPESAC2B_400222~JOB OMETE  </t>
  </si>
  <si>
    <t xml:space="preserve">UDO6I231NQ~441211#choirlaunch~254714035685~MPESAC2B_400222~sarah ocharo  </t>
  </si>
  <si>
    <t xml:space="preserve">UDOBA21TOO~441211#CHOIRLAUCH~254722327397~MPESAC2B_400222~edwin odhiambo  </t>
  </si>
  <si>
    <t xml:space="preserve">UDO11206H0~441211#CHOIRLAUNCH~254721366125~MPESAC2B_400222~JUSTUS MAKWAE  </t>
  </si>
  <si>
    <t xml:space="preserve">UDOC42A5A9~441211#choirlaunch~254710299911~MPESAC2B_400222~PHILUS MOGERE  </t>
  </si>
  <si>
    <t xml:space="preserve">UDOQJ22KPJ~441211#choirlaunch~254723310854~MPESAC2B_400222~GRACE OGOLA  </t>
  </si>
  <si>
    <t xml:space="preserve">UDOBA21SY0~441211#choirlaunch~254722327397~MPESAC2B_400222~edwin odhiambo  </t>
  </si>
  <si>
    <t xml:space="preserve">UDOHG1W68I~441211#CHOIRLAUNCH~254729706797~MPESAC2B_400222~DENNIS KONANA  </t>
  </si>
  <si>
    <t xml:space="preserve">UDO5S1X6YO~441211#choirlaunch~254703228506~MPESAC2B_400222~Nancy obare  </t>
  </si>
  <si>
    <t xml:space="preserve">UDORR1VVW6~441211#CHOIRLAUNCH~254725326721~MPESAC2B_400222~DENNIS ONGORI  </t>
  </si>
  <si>
    <t xml:space="preserve">UDOQJ22T0M~441211#choirlaunch~254723310854~MPESAC2B_400222~GRACE OGOLA  </t>
  </si>
  <si>
    <t xml:space="preserve">UDO6I237BG~441211#choirlaunch~254714035685~MPESAC2B_400222~sarah ocharo  </t>
  </si>
  <si>
    <t xml:space="preserve">UDO1120B47~441211#choirlaunch~254721366125~MPESAC2B_400222~JUSTUS MAKWAE  </t>
  </si>
  <si>
    <t xml:space="preserve">UDO6T22PJ3~441211#choirlaunch~254726636081~MPESAC2B_400222~COLVIN MOKAYA  </t>
  </si>
  <si>
    <t xml:space="preserve">UDOPQ1ZRC9~441211# Choirlaunch~254708592682~MPESAC2B_400222~MAUREEN NYAMAMBA  </t>
  </si>
  <si>
    <t xml:space="preserve">UDO6T22V6O~441211#choirlaunch~254726636081~MPESAC2B_400222~COLVIN MOKAYA  </t>
  </si>
  <si>
    <t xml:space="preserve">UDOPQ1ZQ9N~441211# Choirlaunch~254708592682~MPESAC2B_400222~MAUREEN NYAMAMBA  </t>
  </si>
  <si>
    <t xml:space="preserve">UDO472J0WF~441211#choirlaunch~254708320068~MPESAC2B_400222~lilian mokaya  </t>
  </si>
  <si>
    <t xml:space="preserve">UDO6T22V9Q~441211#choirlaunch~254726636081~MPESAC2B_400222~COLVIN MOKAYA  </t>
  </si>
  <si>
    <t xml:space="preserve">UDPA41WRWJ~441211#AYVBSGrp5~254799920317~MPESAC2B_400222~BENARD MASARA  </t>
  </si>
  <si>
    <t xml:space="preserve">UDPBQ1W5KS~441211#potluck5~254799919471~MPESAC2B_400222~ADIKA OJWANG  </t>
  </si>
  <si>
    <t xml:space="preserve">UDP7W286GN~441211#tithe~254797409083~MPESAC2B_400222~DAVID THIAURI  </t>
  </si>
  <si>
    <t xml:space="preserve">UDP9T1ZE6K~441211#englishB~254721612917~MPESAC2B_400222~JOHN ONGWESA  </t>
  </si>
  <si>
    <t xml:space="preserve">UDP5M233DI~441211#TITHE~254704921627~MPESAC2B_400222~REUBEN NYAKUNDI  </t>
  </si>
  <si>
    <t xml:space="preserve">UDPQV1VGP2~441211#tythe/offerin~254729501712~MPESAC2B_400222~VIOLET JUMA  </t>
  </si>
  <si>
    <t xml:space="preserve">UDPIY25WWG~441211#Devgrp8~254727988116~MPESAC2B_400222~BETHWEL OYOO  </t>
  </si>
  <si>
    <t xml:space="preserve">UDP1W29IJY~441211#OFFERING~254758591170~MPESAC2B_400222~George Akoko  </t>
  </si>
  <si>
    <t xml:space="preserve">UDPJR21YAX~441211#choirlaunch~254721499834~MPESAC2B_400222~ROBERT GESEMBE  </t>
  </si>
  <si>
    <t xml:space="preserve">UDPNB1OE0Z~441211#Tithe~254727766722~MPESAC2B_400222~SAMSON NYARERU  </t>
  </si>
  <si>
    <t xml:space="preserve">UDPF423EBX~441211#choirlaunch~254712223793~MPESAC2B_400222~DORICE CHISIKA  </t>
  </si>
  <si>
    <t xml:space="preserve">UDPO02B3DT~441211#tithe~254720585928~MPESAC2B_400222~WINFRED OKELO  </t>
  </si>
  <si>
    <t xml:space="preserve">UDPO02B27H~441211#lcb~254720585928~MPESAC2B_400222~WINFRED OKELO  </t>
  </si>
  <si>
    <t xml:space="preserve">UDPPJ1ZD08~441211#OFFERING~254745207622~MPESAC2B_400222~MARK NDEGWA  </t>
  </si>
  <si>
    <t xml:space="preserve">UDP9421IFR~441211#Offering~254721390324~MPESAC2B_400222~FLORENCE ACHOKI  </t>
  </si>
  <si>
    <t xml:space="preserve">UDPJZ1Z086~441211#lcd~254725767167~MPESAC2B_400222~EVANS NYAKWARA  </t>
  </si>
  <si>
    <t xml:space="preserve">UDPF6212BV~441211#Tithe~254721594911~MPESAC2B_400222~EVANS KOMBO  </t>
  </si>
  <si>
    <t xml:space="preserve">UDPQE1WGAA~441211#camplcb~254715209523~MPESAC2B_400222~NYABUTO OONGE  </t>
  </si>
  <si>
    <t xml:space="preserve">UDPQ7208NE~441211#LCB~254723585391~MPESAC2B_400222~DAVID OTAJA  </t>
  </si>
  <si>
    <t xml:space="preserve">UDPLC21TI9~441211#offering~254726477635~MPESAC2B_400222~OSIEMO NGIRA  </t>
  </si>
  <si>
    <t xml:space="preserve">UDPMB1RQJ8~441211#devpt~254721432080~MPESAC2B_400222~EMILY MOKUA  </t>
  </si>
  <si>
    <t xml:space="preserve">UDPJG1Y2IL~441211#OFFERING~254724228676~MPESAC2B_400222~EVANS NYAKWARA  </t>
  </si>
  <si>
    <t xml:space="preserve">UDP282BIE5~441211#lcb~254721898381~MPESAC2B_400222~GILBERT IMO  </t>
  </si>
  <si>
    <t xml:space="preserve">UDPN122O3K~441211#tithe~254704208204~MPESAC2B_400222~DAVIES JAMES  </t>
  </si>
  <si>
    <t xml:space="preserve">UDPGG1ZSMI~441211#Tithe~254719587770~MPESAC2B_400222~VALENTINE NYABUTI  </t>
  </si>
  <si>
    <t xml:space="preserve">UDPLC21ML4~441211#tithe~254792336163~MPESAC2B_400222~KENNEDY OLENDI  </t>
  </si>
  <si>
    <t xml:space="preserve">UDP3Q2PV16~441211#TITHE~254714210919~MPESAC2B_400222~OCHIENG LEONARD  </t>
  </si>
  <si>
    <t xml:space="preserve">UDPR220WGF~441211#lcb~254717752128~MPESAC2B_400222~SHELINE OYOO  </t>
  </si>
  <si>
    <t xml:space="preserve">UDP801ZPPM~441211# tithes~254759220461~MPESAC2B_400222~Esther Sharkoyio  </t>
  </si>
  <si>
    <t xml:space="preserve">UDPO81YDSO~441211#titheoffering~254724005034~MPESAC2B_400222~MAXWELL OTIENO  </t>
  </si>
  <si>
    <t xml:space="preserve">UDPC21TP0R~441211#offering~254720674671~MPESAC2B_400222~RUBY MOSE  </t>
  </si>
  <si>
    <t xml:space="preserve">UDP1X26QUZ~441211#tithe~254759494872~MPESAC2B_400222~MILCAH MOKAMBA  </t>
  </si>
  <si>
    <t xml:space="preserve">UDP1W29PYZ~441211#offering~254712663443~MPESAC2B_400222~BRENDA CHEBET  </t>
  </si>
  <si>
    <t xml:space="preserve">UDPL41XC4R~441211#Dv Gr30~254704191278~MPESAC2B_400222~MAURICE MUNGA  </t>
  </si>
  <si>
    <t xml:space="preserve">UDP6N1ZQ8H~441211#tithe~254746760183~MPESAC2B_400222~SARAH AWITI  </t>
  </si>
  <si>
    <t xml:space="preserve">UDPDC22PPS~441211#tithe~254727860484~MPESAC2B_400222~LENCER GANDA  </t>
  </si>
  <si>
    <t xml:space="preserve">UDP5J29NLA~441211#TITHE~254717522172~MPESAC2B_400222~WILLYS AYAKO  </t>
  </si>
  <si>
    <t xml:space="preserve">UDPD923NNX~441211#tithe~254717687493~MPESAC2B_400222~vivian kemboi  </t>
  </si>
  <si>
    <t xml:space="preserve">UDP9T1ZRZL~441211#lcb~254721612917~MPESAC2B_400222~JOHN ONGWESA  </t>
  </si>
  <si>
    <t xml:space="preserve">UDPEX2B3E2~441211#tithe~254716047412~MPESAC2B_400222~OCHIENG VICTOR  </t>
  </si>
  <si>
    <t xml:space="preserve">UDP711SROP~441211#offering~254791491684~MPESAC2B_400222~Vera Masira  </t>
  </si>
  <si>
    <t xml:space="preserve">UDPNA22YEK~441211# T-730,CO-500~254702739051~MPESAC2B_400222~DENIS NJERU  </t>
  </si>
  <si>
    <t xml:space="preserve">UDPLW2452R~441211#TITHE~254796919951~MPESAC2B_400222~vincent onyango  </t>
  </si>
  <si>
    <t xml:space="preserve">UDP9922PK1~441211#offering~254705980461~MPESAC2B_400222~Josephine Ayienda  </t>
  </si>
  <si>
    <t xml:space="preserve">UDPHC1XFEN~441211 #off~254725633693~MPESAC2B_400222~CLIFF MASIRA  </t>
  </si>
  <si>
    <t xml:space="preserve">UDPMH23YNQ~441211#offerings~254707436678~MPESAC2B_400222~AKINYI ONYANGO  </t>
  </si>
  <si>
    <t xml:space="preserve">UDPEU29LH0~441211#tithe~254704776904~MPESAC2B_400222~RICHARD OWINO  </t>
  </si>
  <si>
    <t xml:space="preserve">UDP6Z26OQH~441211#Lcb~254745172242~MPESAC2B_400222~MARTIN KABAYA  </t>
  </si>
  <si>
    <t xml:space="preserve">UDPGT2FELN~441211# LCB~254795422548~MPESAC2B_400222~JOSEPH NGWATO  </t>
  </si>
  <si>
    <t xml:space="preserve">UDPFL20MZJ~441211#offering~254715264842~MPESAC2B_400222~Awuor Joseph  </t>
  </si>
  <si>
    <t xml:space="preserve">UDPIK207A6~441211#Tithe~254714813414~MPESAC2B_400222~MARY AKINYI  </t>
  </si>
  <si>
    <t xml:space="preserve">UDP6K1RR5R~441211#TITHE~254703723060~MPESAC2B_400222~BRIAN AJON  </t>
  </si>
  <si>
    <t xml:space="preserve">UDPC42BK9W~441211#LCB~254710299911~MPESAC2B_400222~PHILUS MOGERE  </t>
  </si>
  <si>
    <t xml:space="preserve">UDP131X75Q~441211#tith~254708909885~MPESAC2B_400222~BENSON OTIENO  </t>
  </si>
  <si>
    <t xml:space="preserve">UDPOT2ATJ7~441211#offering~254713725978~MPESAC2B_400222~ABIGAIL MATOKE  </t>
  </si>
  <si>
    <t xml:space="preserve">UDPMB1RUX6~441211#offering~254721432080~MPESAC2B_400222~EMILY MOKUA  </t>
  </si>
  <si>
    <t xml:space="preserve">UDP8K1WJP8~441211#co~254740857585~MPESAC2B_400222~BEAVON RORI  </t>
  </si>
  <si>
    <t xml:space="preserve">UDP4G2IN3Q~441211#co~254714153330~MPESAC2B_400222~SYLIVIAH MOGOI  </t>
  </si>
  <si>
    <t xml:space="preserve">UDP7U1ZI7Z~441211# TITHE~254794396903~MPESAC2B_400222~TRACY AUMA  </t>
  </si>
  <si>
    <t xml:space="preserve">UDPR220Z6X~441211#Offering~254724282270~MPESAC2B_400222~FREDRICK NYATEMU  </t>
  </si>
  <si>
    <t xml:space="preserve">UDPBB2580T~441211#combined~254768587018~MPESAC2B_400222~FANUEL ONDUTO  </t>
  </si>
  <si>
    <t xml:space="preserve">UDP8M21K81~441211#OFFERING~254792027175~MPESAC2B_400222~Georgina Nyadundo  </t>
  </si>
  <si>
    <t xml:space="preserve">UDP8V2AJSO~441211#Offering~254746980816~MPESAC2B_400222~fredrick njue  </t>
  </si>
  <si>
    <t xml:space="preserve">UDP9T1ZW3A~441211#Tithe~254114900913~MPESAC2B_400222~Eliazar Atula  </t>
  </si>
  <si>
    <t xml:space="preserve">UDPP6201TE~441211#Title~254703965299~MPESAC2B_400222~Elias Onyango  </t>
  </si>
  <si>
    <t xml:space="preserve">UDP232CAJV~441211# tithes~254701268083~MPESAC2B_400222~shaban aluoch  </t>
  </si>
  <si>
    <t xml:space="preserve">UDP8N22ZW3~441211#TITHE~254714225475~MPESAC2B_400222~queenvasnti osoro  </t>
  </si>
  <si>
    <t xml:space="preserve">UDPEI1XWCN~441211#TITHE~254701730257~MPESAC2B_400222~Cynthia Hudson  </t>
  </si>
  <si>
    <t xml:space="preserve">UDPMI1SB3P~441211#tithe~254702315730~MPESAC2B_400222~CECILIA KIGOTHO  </t>
  </si>
  <si>
    <t xml:space="preserve">UDPGU2AZW9~441211#LCB~254711548871~MPESAC2B_400222~JANE NYAMONGO  </t>
  </si>
  <si>
    <t xml:space="preserve">UDP131X0FK~441211# offering~254723330963~MPESAC2B_400222~JEMIMAH MWEBI  </t>
  </si>
  <si>
    <t xml:space="preserve">UDPMA1X77F~441211#Tithe&amp;LCB~254724576546~MPESAC2B_400222~NAOMI NGITHI  </t>
  </si>
  <si>
    <t xml:space="preserve">UDPKO2A0T4~441211# comb~254726771544~MPESAC2B_400222~MILKA MAGARA  </t>
  </si>
  <si>
    <t xml:space="preserve">UDPKR29HNL~441211#offering~254701752743~MPESAC2B_400222~JANET NYANGARESI  </t>
  </si>
  <si>
    <t xml:space="preserve">UDPNW21EVA~441211#tith~254769289567~MPESAC2B_400222~MARY OSIGE  </t>
  </si>
  <si>
    <t xml:space="preserve">UDPMZ224RT~441211#tithe~254726794291~MPESAC2B_400222~PENINAH KERUBO  </t>
  </si>
  <si>
    <t xml:space="preserve">UDPBO2464D~441211#offerings~254706474267~MPESAC2B_400222~CAROLINE JEPKOECH  </t>
  </si>
  <si>
    <t xml:space="preserve">UDPMF1NC3R~441211#TITHE~254748761856~MPESAC2B_400222~RODA NGWATO  </t>
  </si>
  <si>
    <t xml:space="preserve">UDP1O2CJH1~441211# LCB~254725765987~MPESAC2B_400222~HELLEN NAIMADU  </t>
  </si>
  <si>
    <t xml:space="preserve">UDPBA238MV~441211#tithe,comboff~254722327397~MPESAC2B_400222~edwin odhiambo  </t>
  </si>
  <si>
    <t xml:space="preserve">UDP8N2343H~441211#offering~254704531346~MPESAC2B_400222~NYABUTO LYDIAH  </t>
  </si>
  <si>
    <t xml:space="preserve">UDP382LOL9~441211#TITHE~254723408309~MPESAC2B_400222~lydiah mokaya  </t>
  </si>
  <si>
    <t xml:space="preserve">UDPQI1XCSC~441211#~254717074849~MPESAC2B_400222~THOMAS OBUYA  </t>
  </si>
  <si>
    <t xml:space="preserve">UDPIN1TF6H~441211#tithe~254798548200~MPESAC2B_400222~Maureen Nabiswa  </t>
  </si>
  <si>
    <t xml:space="preserve">UDPKB1TD75~441211#TITHE~254114583435~MPESAC2B_400222~WESLEY MATOKE  </t>
  </si>
  <si>
    <t xml:space="preserve">UDPJ126225~441211#THANKSGIVING~254724128138~MPESAC2B_400222~JANE GATI  </t>
  </si>
  <si>
    <t xml:space="preserve">UDPIX20X4P~441211#Tithe~254701796827~MPESAC2B_400222~MAUREEN NGOCHI  </t>
  </si>
  <si>
    <t xml:space="preserve">UDPO720ZQ5~441211#TITHE~254714315168~MPESAC2B_400222~SHADRACK ODHIAMBO  </t>
  </si>
  <si>
    <t xml:space="preserve">UDPFY1SWFS~441211#offering~254703759530~MPESAC2B_400222~BRENDA AUMA  </t>
  </si>
  <si>
    <t xml:space="preserve">UDPHM1X0F1~441211#TITHE~254792706075~MPESAC2B_400222~TIMOTHY KIPLIMO  </t>
  </si>
  <si>
    <t xml:space="preserve">UDPLH276OE~441211#tithe~254719570736~MPESAC2B_400222~OPONDO SUSAN  </t>
  </si>
  <si>
    <t xml:space="preserve">UDP562676P~441211#TiTHE~254768670631~MPESAC2B_400222~fidel oluoch  </t>
  </si>
  <si>
    <t xml:space="preserve">UDPEQ2EUJE~441211#tith&amp;combi~254729617073~MPESAC2B_400222~KENNEDY AKECH  </t>
  </si>
  <si>
    <t xml:space="preserve">UDP0G2947C~441211#TITHE~254792870079~MPESAC2B_400222~Beryl Orimba  </t>
  </si>
  <si>
    <t xml:space="preserve">UDPA125P7O~441211#tithe~254721774043~MPESAC2B_400222~Awino Asenath  </t>
  </si>
  <si>
    <t xml:space="preserve">UDPBV27LVC~441211#comboff~254723249077~MPESAC2B_400222~JOHN MOTARI  </t>
  </si>
  <si>
    <t xml:space="preserve">UDP2S1X7C9~441211#TITHE~254722957431~MPESAC2B_400222~PHILIMONA LUSENAKA  </t>
  </si>
  <si>
    <t xml:space="preserve">UDPHO1VVP6~441211#TITHE~254768970278~MPESAC2B_400222~Moureen Ongori  </t>
  </si>
  <si>
    <t xml:space="preserve">UDPIV1ZZUG~441211# tithe~254703112927~MPESAC2B_400222~COLLINS ODOYO  </t>
  </si>
  <si>
    <t xml:space="preserve">UDPKA25CN4~441211#TITHE~254701133908~MPESAC2B_400222~hesbon orenge  </t>
  </si>
  <si>
    <t xml:space="preserve">UDP4M2L76T~441211#TITHE~254743395671~MPESAC2B_400222~JOYCE ONWONG'A  </t>
  </si>
  <si>
    <t xml:space="preserve">UDP6K1RNN5~441211#tithe~254724244925~MPESAC2B_400222~FELIX ONYANGO  </t>
  </si>
  <si>
    <t xml:space="preserve">UDPFM1WB0M~441211#LCB~254701953683~MPESAC2B_400222~BRIAN OMENYI  </t>
  </si>
  <si>
    <t xml:space="preserve">UDPQJ23WQU~441211#CampComLCB~254723310854~MPESAC2B_400222~GRACE OGOLA  </t>
  </si>
  <si>
    <t xml:space="preserve">UDPPM267ES~441211#DEVGR1~254710967844~MPESAC2B_400222~CLIFFORD SIOCHA  </t>
  </si>
  <si>
    <t xml:space="preserve">UDPPM2662M~441211#LCB~254710967844~MPESAC2B_400222~CLIFFORD SIOCHA  </t>
  </si>
  <si>
    <t xml:space="preserve">UDP5S1YEWB~441211#tithe~254703228506~MPESAC2B_400222~Nancy obare  </t>
  </si>
  <si>
    <t xml:space="preserve">UDPBK2DVM1~441211# tithe &amp; offe~254741273665~MPESAC2B_400222~FRED NGOCI  </t>
  </si>
  <si>
    <t xml:space="preserve">UDP4G2IT8H~441211#comb of~254717597226~MPESAC2B_400222~DIVINAH NYAKEYO  </t>
  </si>
  <si>
    <t xml:space="preserve">UDPPH1ZB9T~441211#tithe~254711237203~MPESAC2B_400222~ASNATH MATARA  </t>
  </si>
  <si>
    <t xml:space="preserve">UDPAP25F07~441211#camp offrs~254725301969~MPESAC2B_400222~JEMIMA NYOLOO  </t>
  </si>
  <si>
    <t>22-04-2026</t>
  </si>
  <si>
    <t>23-04-2026</t>
  </si>
  <si>
    <t>24-04-2026</t>
  </si>
  <si>
    <t>25-04-2026</t>
  </si>
  <si>
    <t>UDL6Y1HERC</t>
  </si>
  <si>
    <t>UDL6Y1HLVU</t>
  </si>
  <si>
    <t>UDL6Y1HLZE</t>
  </si>
  <si>
    <t>UDLGO1A4Y5</t>
  </si>
  <si>
    <t>UDLLQ1FGXL</t>
  </si>
  <si>
    <t>UDLKT1CYRH</t>
  </si>
  <si>
    <t>UDLQJ1O1K2</t>
  </si>
  <si>
    <t>UDLLS1CR9J</t>
  </si>
  <si>
    <t>UDLCW1QQTK</t>
  </si>
  <si>
    <t>UDL1O1XJBA</t>
  </si>
  <si>
    <t>UDMQJ1R01I</t>
  </si>
  <si>
    <t>UDMPG1GR24</t>
  </si>
  <si>
    <t>UDM3828XLN</t>
  </si>
  <si>
    <t>UDM0T1SSIN</t>
  </si>
  <si>
    <t>UDM9V1EKGT</t>
  </si>
  <si>
    <t>UDM1O20768</t>
  </si>
  <si>
    <t>UDM2T1OR6H</t>
  </si>
  <si>
    <t>UDMEH1O1XQ</t>
  </si>
  <si>
    <t>UDM3624IY3</t>
  </si>
  <si>
    <t>UDMNM1JM90</t>
  </si>
  <si>
    <t>UDMKO1ZCOF</t>
  </si>
  <si>
    <t>UDMQE1LZWK</t>
  </si>
  <si>
    <t>UDM6T1TULH</t>
  </si>
  <si>
    <t>UDMC421KU6</t>
  </si>
  <si>
    <t>UDM9V1H62W</t>
  </si>
  <si>
    <t>UDM382BJEF</t>
  </si>
  <si>
    <t>UDMBA1TFD5</t>
  </si>
  <si>
    <t>UDMOP1MEZ2</t>
  </si>
  <si>
    <t>UDMFB28DXB</t>
  </si>
  <si>
    <t>UDM9V1HL26</t>
  </si>
  <si>
    <t>UDNL11ZKES</t>
  </si>
  <si>
    <t>UDNIY1X1TY</t>
  </si>
  <si>
    <t>UDNFY1K0Z2</t>
  </si>
  <si>
    <t>UDNK11SEAM</t>
  </si>
  <si>
    <t>UDN6T1WLQR</t>
  </si>
  <si>
    <t>UDNQJ1WKDD</t>
  </si>
  <si>
    <t>UDOII1Z77U</t>
  </si>
  <si>
    <t>UDOQJ1ZADZ</t>
  </si>
  <si>
    <t>UDOGS1XOKU</t>
  </si>
  <si>
    <t>UDO0Y1UT95</t>
  </si>
  <si>
    <t>UDOEH1W2S7</t>
  </si>
  <si>
    <t>UDOQJ1ZTRJ</t>
  </si>
  <si>
    <t>UDO472G139</t>
  </si>
  <si>
    <t>UDOEF1SHT9</t>
  </si>
  <si>
    <t>UDO9V1MXUV</t>
  </si>
  <si>
    <t>UDOPQ1X37K</t>
  </si>
  <si>
    <t>UDOJ92172H</t>
  </si>
  <si>
    <t>UDO7Q27VRC</t>
  </si>
  <si>
    <t>UDOK11XOF9</t>
  </si>
  <si>
    <t>UDO8N207N3</t>
  </si>
  <si>
    <t>UDO5P284B8</t>
  </si>
  <si>
    <t>UDO6I21W38</t>
  </si>
  <si>
    <t>UDOIV1XI6D</t>
  </si>
  <si>
    <t>UDOCW23J90</t>
  </si>
  <si>
    <t>UDOR1227JJ</t>
  </si>
  <si>
    <t>UDOHT1W6OR</t>
  </si>
  <si>
    <t>UDOO029BUJ</t>
  </si>
  <si>
    <t>UDOKO28ATG</t>
  </si>
  <si>
    <t>UDOHV1TDG7</t>
  </si>
  <si>
    <t>UDO4L1ZMIJ</t>
  </si>
  <si>
    <t>UDO6T22OLK</t>
  </si>
  <si>
    <t>UDOJ9239TI</t>
  </si>
  <si>
    <t>UDO6I231NQ</t>
  </si>
  <si>
    <t>UDOBA21TOO</t>
  </si>
  <si>
    <t>UDO11206H0</t>
  </si>
  <si>
    <t>UDOC42A5A9</t>
  </si>
  <si>
    <t>UDOQJ22KPJ</t>
  </si>
  <si>
    <t>UDOBA21SY0</t>
  </si>
  <si>
    <t>UDOHG1W68I</t>
  </si>
  <si>
    <t>UDO5S1X6YO</t>
  </si>
  <si>
    <t>UDORR1VVW6</t>
  </si>
  <si>
    <t>UDOQJ22T0M</t>
  </si>
  <si>
    <t>UDO6I237BG</t>
  </si>
  <si>
    <t>UDO1120B47</t>
  </si>
  <si>
    <t>UDO6T22PJ3</t>
  </si>
  <si>
    <t>UDOPQ1ZRC9</t>
  </si>
  <si>
    <t>UDO6T22V6O</t>
  </si>
  <si>
    <t>UDOPQ1ZQ9N</t>
  </si>
  <si>
    <t>UDO472J0WF</t>
  </si>
  <si>
    <t>UDO6T22V9Q</t>
  </si>
  <si>
    <t>UDPA41WRWJ</t>
  </si>
  <si>
    <t>UDPBQ1W5KS</t>
  </si>
  <si>
    <t>UDP7W286GN</t>
  </si>
  <si>
    <t>UDP9T1ZE6K</t>
  </si>
  <si>
    <t>UDP5M233DI</t>
  </si>
  <si>
    <t>UDPQV1VGP2</t>
  </si>
  <si>
    <t>UDPIY25WWG</t>
  </si>
  <si>
    <t>UDP1W29IJY</t>
  </si>
  <si>
    <t>UDPJR21YAX</t>
  </si>
  <si>
    <t>UDPNB1OE0Z</t>
  </si>
  <si>
    <t>UDPF423EBX</t>
  </si>
  <si>
    <t>UDPO02B3DT</t>
  </si>
  <si>
    <t>UDPO02B27H</t>
  </si>
  <si>
    <t>UDPPJ1ZD08</t>
  </si>
  <si>
    <t>UDP9421IFR</t>
  </si>
  <si>
    <t>UDPJZ1Z086</t>
  </si>
  <si>
    <t>UDPF6212BV</t>
  </si>
  <si>
    <t>UDPQE1WGAA</t>
  </si>
  <si>
    <t>UDPQ7208NE</t>
  </si>
  <si>
    <t>UDPLC21TI9</t>
  </si>
  <si>
    <t>UDPMB1RQJ8</t>
  </si>
  <si>
    <t>UDPJG1Y2IL</t>
  </si>
  <si>
    <t>UDP282BIE5</t>
  </si>
  <si>
    <t>UDPN122O3K</t>
  </si>
  <si>
    <t>UDPGG1ZSMI</t>
  </si>
  <si>
    <t>UDPLC21ML4</t>
  </si>
  <si>
    <t>UDP3Q2PV16</t>
  </si>
  <si>
    <t>UDPR220WGF</t>
  </si>
  <si>
    <t>UDP801ZPPM</t>
  </si>
  <si>
    <t>UDPO81YDSO</t>
  </si>
  <si>
    <t>UDPC21TP0R</t>
  </si>
  <si>
    <t>UDP1X26QUZ</t>
  </si>
  <si>
    <t>UDP1W29PYZ</t>
  </si>
  <si>
    <t>UDPL41XC4R</t>
  </si>
  <si>
    <t>UDP6N1ZQ8H</t>
  </si>
  <si>
    <t>UDPDC22PPS</t>
  </si>
  <si>
    <t>UDP5J29NLA</t>
  </si>
  <si>
    <t>UDPD923NNX</t>
  </si>
  <si>
    <t>UDP9T1ZRZL</t>
  </si>
  <si>
    <t>UDPEX2B3E2</t>
  </si>
  <si>
    <t>UDP711SROP</t>
  </si>
  <si>
    <t>UDPNA22YEK</t>
  </si>
  <si>
    <t>UDPLW2452R</t>
  </si>
  <si>
    <t>UDP9922PK1</t>
  </si>
  <si>
    <t>UDPHC1XFEN</t>
  </si>
  <si>
    <t>UDPMH23YNQ</t>
  </si>
  <si>
    <t>UDPEU29LH0</t>
  </si>
  <si>
    <t>UDP6Z26OQH</t>
  </si>
  <si>
    <t>UDPGT2FELN</t>
  </si>
  <si>
    <t>UDPFL20MZJ</t>
  </si>
  <si>
    <t>UDPIK207A6</t>
  </si>
  <si>
    <t>UDP6K1RR5R</t>
  </si>
  <si>
    <t>UDPC42BK9W</t>
  </si>
  <si>
    <t>UDP131X75Q</t>
  </si>
  <si>
    <t>UDPOT2ATJ7</t>
  </si>
  <si>
    <t>UDPMB1RUX6</t>
  </si>
  <si>
    <t>UDP8K1WJP8</t>
  </si>
  <si>
    <t>UDP4G2IN3Q</t>
  </si>
  <si>
    <t>UDP7U1ZI7Z</t>
  </si>
  <si>
    <t>UDPR220Z6X</t>
  </si>
  <si>
    <t>UDPBB2580T</t>
  </si>
  <si>
    <t>UDP8M21K81</t>
  </si>
  <si>
    <t>UDP8V2AJSO</t>
  </si>
  <si>
    <t>UDP9T1ZW3A</t>
  </si>
  <si>
    <t>UDPP6201TE</t>
  </si>
  <si>
    <t>UDP232CAJV</t>
  </si>
  <si>
    <t>UDP8N22ZW3</t>
  </si>
  <si>
    <t>UDPEI1XWCN</t>
  </si>
  <si>
    <t>UDPMI1SB3P</t>
  </si>
  <si>
    <t>UDPGU2AZW9</t>
  </si>
  <si>
    <t>UDP131X0FK</t>
  </si>
  <si>
    <t>UDPMA1X77F</t>
  </si>
  <si>
    <t>UDPKO2A0T4</t>
  </si>
  <si>
    <t>UDPKR29HNL</t>
  </si>
  <si>
    <t>UDPNW21EVA</t>
  </si>
  <si>
    <t>UDPMZ224RT</t>
  </si>
  <si>
    <t>UDPBO2464D</t>
  </si>
  <si>
    <t>UDPMF1NC3R</t>
  </si>
  <si>
    <t>UDP1O2CJH1</t>
  </si>
  <si>
    <t>UDPBA238MV</t>
  </si>
  <si>
    <t>UDP8N2343H</t>
  </si>
  <si>
    <t>UDP382LOL9</t>
  </si>
  <si>
    <t>UDPQI1XCSC</t>
  </si>
  <si>
    <t>UDPIN1TF6H</t>
  </si>
  <si>
    <t>UDPKB1TD75</t>
  </si>
  <si>
    <t>UDPJ126225</t>
  </si>
  <si>
    <t>UDPIX20X4P</t>
  </si>
  <si>
    <t>UDPO720ZQ5</t>
  </si>
  <si>
    <t>UDPFY1SWFS</t>
  </si>
  <si>
    <t>UDPHM1X0F1</t>
  </si>
  <si>
    <t>UDPLH276OE</t>
  </si>
  <si>
    <t>UDP562676P</t>
  </si>
  <si>
    <t>UDPEQ2EUJE</t>
  </si>
  <si>
    <t>UDP0G2947C</t>
  </si>
  <si>
    <t>UDPA125P7O</t>
  </si>
  <si>
    <t>UDPBV27LVC</t>
  </si>
  <si>
    <t>UDP2S1X7C9</t>
  </si>
  <si>
    <t>UDPHO1VVP6</t>
  </si>
  <si>
    <t>UDPIV1ZZUG</t>
  </si>
  <si>
    <t>UDPKA25CN4</t>
  </si>
  <si>
    <t>UDP4M2L76T</t>
  </si>
  <si>
    <t>UDP6K1RNN5</t>
  </si>
  <si>
    <t>UDPFM1WB0M</t>
  </si>
  <si>
    <t>UDPQJ23WQU</t>
  </si>
  <si>
    <t>UDPPM267ES</t>
  </si>
  <si>
    <t>UDPPM2662M</t>
  </si>
  <si>
    <t>UDP5S1YEWB</t>
  </si>
  <si>
    <t>UDPBK2DVM1</t>
  </si>
  <si>
    <t>UDP4G2IT8H</t>
  </si>
  <si>
    <t>UDPPH1ZB9T</t>
  </si>
  <si>
    <t>UDPAP25F07</t>
  </si>
  <si>
    <t>FROM 13TH APR</t>
  </si>
  <si>
    <t>BEFORE</t>
  </si>
  <si>
    <t xml:space="preserve">UDPEU2A62V~441211#LBC~254713480829~MPESAC2B_400222~DANIEL SAGWE  </t>
  </si>
  <si>
    <t xml:space="preserve">UDPFA26W28~441211#tithe/off~254700656073~MPESAC2B_400222~ANGELA KYENDE  </t>
  </si>
  <si>
    <t xml:space="preserve">UDPDF28EYP~441211#tithe~254745452529~MPESAC2B_400222~GLORYA KATANA  </t>
  </si>
  <si>
    <t xml:space="preserve">UDP7D1YEKH~441211#tithe~254794844967~MPESAC2B_400222~GOULDAH MBYUTA  </t>
  </si>
  <si>
    <t xml:space="preserve">UDP8D204NK~441211#CHOIRLAUNCH~254711521418~MPESAC2B_400222~THADDEUS MOGOI  </t>
  </si>
  <si>
    <t xml:space="preserve">UDPKR2C7ER~441211# potluck5~254729767077~MPESAC2B_400222~Vincent Okaru  </t>
  </si>
  <si>
    <t xml:space="preserve">UDQE82A84D~441211#ChoirLaunch~254719237332~MPESAC2B_400222~DENIS NYABUTO  </t>
  </si>
  <si>
    <t xml:space="preserve">UDQJJ1ZIBR~441211#Choirlaunch~254717248122~MPESAC2B_400222~Dancun Arogo  </t>
  </si>
  <si>
    <t xml:space="preserve">UDQOM2434B~441211#offe~254113645516~MPESAC2B_400222~Wilfred Onditi  </t>
  </si>
  <si>
    <t xml:space="preserve">UDQ602CWAK~441211#DEVGRP34~254722872904~MPESAC2B_400222~JOYCE NDEGE  </t>
  </si>
  <si>
    <t xml:space="preserve">UDQRP29MXX~441211# choir launch~254722809800~MPESAC2B_400222~JOHN GITAU  </t>
  </si>
  <si>
    <t xml:space="preserve">UDQ692871U~441211#ChoirLaunch~254742180722~MPESAC2B_400222~CALEB AYIOKA  </t>
  </si>
  <si>
    <t xml:space="preserve">UDQ2T24YXW~441211# choirlaunch~254707192114~MPESAC2B_400222~Irene Mirioba  </t>
  </si>
  <si>
    <t xml:space="preserve">UDQ6T28BH7~441211#choirlaunch~254726636081~MPESAC2B_400222~COLVIN MOKAYA  </t>
  </si>
  <si>
    <t xml:space="preserve">UDQ0T29NL6~441211#choir launch~254718265501~MPESAC2B_400222~MOLLINE ODHIAMBO  </t>
  </si>
  <si>
    <t xml:space="preserve">UDQ8N27NXI~441211#choirlaunch~254704531346~MPESAC2B_400222~NYABUTO LYDIAH  </t>
  </si>
  <si>
    <t xml:space="preserve">UDQ1O2H53B~441211# choirlaunch~254725765987~MPESAC2B_400222~HELLEN NAIMADU  </t>
  </si>
  <si>
    <t xml:space="preserve">UDQM824YHQ~441211#choirlaunch~254722608364~MPESAC2B_400222~ENOCK MOMANYI  </t>
  </si>
  <si>
    <t xml:space="preserve">UDQR225OS1~441211#ChoirLaunch~254724282270~MPESAC2B_400222~FREDRICK NYATEMU  </t>
  </si>
  <si>
    <t xml:space="preserve">UDQRR21XIY~441211#CHOIRLAUNCH~254725326721~MPESAC2B_400222~DENNIS ONGORI  </t>
  </si>
  <si>
    <t xml:space="preserve">UDQR225OWU~441211#ChoirLaunch~254724282270~MPESAC2B_400222~FREDRICK NYATEMU  </t>
  </si>
  <si>
    <t xml:space="preserve">UDQ8N27YA9~441211#choirlaunch~254704531346~MPESAC2B_400222~NYABUTO LYDIAH  </t>
  </si>
  <si>
    <t xml:space="preserve">UDQ5S2345O~441211#choirlaunch~254703228506~MPESAC2B_400222~Nancy obare  </t>
  </si>
  <si>
    <t xml:space="preserve">UDQ5S232WL~441211#choirlaunch~254703228506~MPESAC2B_400222~Nancy obare  </t>
  </si>
  <si>
    <t xml:space="preserve">UDQPY1Y9FZ~441211#choirlaunch~254722833625~MPESAC2B_400222~Osoro Alex  </t>
  </si>
  <si>
    <t xml:space="preserve">UDQ0Y240P3~441211#ChoirCDLuanch~254726281936~MPESAC2B_400222~ROBIONSON MOCHONI  </t>
  </si>
  <si>
    <t xml:space="preserve">UDQ2X24BX6~441211#choirlaunch~254723927152~MPESAC2B_400222~lucky moraa  </t>
  </si>
  <si>
    <t xml:space="preserve">UDQ7W2DHTO~441211#ChoirLaunch~254797409083~MPESAC2B_400222~DAVID THIAURI  </t>
  </si>
  <si>
    <t xml:space="preserve">UDQFB2MXU7~441211#ChoirLaunch~254726410608~MPESAC2B_400222~CALVINCE OUMA OTIENO  </t>
  </si>
  <si>
    <t xml:space="preserve">UDQ5S234Y2~441211#choirlaunch~254703228506~MPESAC2B_400222~Nancy obare  </t>
  </si>
  <si>
    <t xml:space="preserve">UDQ2I28ELK~441211#ChoirLaunch~254727292832~MPESAC2B_400222~AQUINUS SHIKUKU  </t>
  </si>
  <si>
    <t xml:space="preserve">UDQ8N2827U~441211#choirlaunch~254704531346~MPESAC2B_400222~NYABUTO LYDIAH  </t>
  </si>
  <si>
    <t xml:space="preserve">UDQP02338Z~441211#choir~254722886353~MPESAC2B_400222~ATAI PHARES  </t>
  </si>
  <si>
    <t xml:space="preserve">UDQJM25Q9D~441211#ChoirLaunch~254700312820~MPESAC2B_400222~JOEL NGETA  </t>
  </si>
  <si>
    <t xml:space="preserve">UDQJ929XFT~441211#Choirlaunch~254723565952~MPESAC2B_400222~JOB OMETE  </t>
  </si>
  <si>
    <t xml:space="preserve">UDQ282GGR6~441211#choirlaunch~254721898381~MPESAC2B_400222~GILBERT IMO  </t>
  </si>
  <si>
    <t xml:space="preserve">UDQ1O2HN01~441211# choirlaunch~254725765987~MPESAC2B_400222~HELLEN NAIMADU  </t>
  </si>
  <si>
    <t xml:space="preserve">UDQOP211VQ~441211# CHOIRLAUNCH~254726561839~MPESAC2B_400222~CLEOPAS OMETE  </t>
  </si>
  <si>
    <t xml:space="preserve">UDQK7287D3~441211#choirlaunch~254705298102~MPESAC2B_400222~TABITHA KIMEU  </t>
  </si>
  <si>
    <t xml:space="preserve">UDQBV2CK48~441211#choirlaunh~254723249077~MPESAC2B_400222~JOHN MOTARI  </t>
  </si>
  <si>
    <t xml:space="preserve">UDQMH2928H~441211#choirLaunch~254726842629~MPESAC2B_400222~HILDERGARD MORAA KAMA NDA </t>
  </si>
  <si>
    <t xml:space="preserve">UDQNB1TISL~441211#choirluanch~254727766722~MPESAC2B_400222~SAMSON NYARERU  </t>
  </si>
  <si>
    <t xml:space="preserve">UDQFB2N1L0~441211#ChoirLaunch~254726410608~MPESAC2B_400222~CALVINCE OUMA OTIENO  </t>
  </si>
  <si>
    <t xml:space="preserve">UDQ6Z2BV92~441211#choirlaunch~254745172242~MPESAC2B_400222~MARTIN KABAYA  </t>
  </si>
  <si>
    <t xml:space="preserve">UDQPM2B6YH~441211#choirlaunch~254710967844~MPESAC2B_400222~CLIFFORD SIOCHA  </t>
  </si>
  <si>
    <t xml:space="preserve">UDQ282GI2Y~441211#choirlaunch~254721898381~MPESAC2B_400222~GILBERT IMO  </t>
  </si>
  <si>
    <t xml:space="preserve">UDQQX2D7KO~441211# choirlaunch~254758799038~MPESAC2B_400222~NAOM OMAGWA  </t>
  </si>
  <si>
    <t xml:space="preserve">UDQ5P2FEIX~441211#choirlaunch~254743802267~MPESAC2B_400222~Elvina Turungi  </t>
  </si>
  <si>
    <t xml:space="preserve">UDQFB2N0UJ~441211#ChoirLaunch~254726410608~MPESAC2B_400222~CALVINCE OUMA OTIENO  </t>
  </si>
  <si>
    <t xml:space="preserve">UDQD22BJSI~441211#ChoirLaunch~254700695190~MPESAC2B_400222~EDWIN BOGE  </t>
  </si>
  <si>
    <t xml:space="preserve">UDQ8N284P8~441211#choirlaunch~254704531346~MPESAC2B_400222~NYABUTO LYDIAH  </t>
  </si>
  <si>
    <t xml:space="preserve">UDQ9V1VO9M~441211#Choir Launch~254726861853~MPESAC2B_400222~NANJALA JUMA  </t>
  </si>
  <si>
    <t xml:space="preserve">UDQ2I28EWL~441211#ChoirLaunch~254727292832~MPESAC2B_400222~AQUINUS SHIKUKU  </t>
  </si>
  <si>
    <t xml:space="preserve">UDQRE2FI2C~441211#CHOIRLAUNCH~254728209459~MPESAC2B_400222~BILDARD OUMA  </t>
  </si>
  <si>
    <t xml:space="preserve">UDQIV24UWL~441211# choirlaunch~254703112927~MPESAC2B_400222~COLLINS ODOYO  </t>
  </si>
  <si>
    <t xml:space="preserve">UDQRC26QS8~441211#choirlaunch~254726174644~MPESAC2B_400222~CAROLINE KIBAGENDI  </t>
  </si>
  <si>
    <t xml:space="preserve">UDQ5S23B10~441211#choirlaunch~254703228506~MPESAC2B_400222~Nancy obare  </t>
  </si>
  <si>
    <t xml:space="preserve">UDQ6Q21F3N~441211#choirlaunch~254725312168~MPESAC2B_400222~JOTHAM ORIDO  </t>
  </si>
  <si>
    <t xml:space="preserve">UDQN421R5O~441211#ChoirLaunch~254728968466~MPESAC2B_400222~MESHACK ANJEJO  </t>
  </si>
  <si>
    <t xml:space="preserve">UDQOP2127N~441211# CHOIRLAUNCH~254726561839~MPESAC2B_400222~CLEOPAS OMETE  </t>
  </si>
  <si>
    <t xml:space="preserve">UDQ3T2GTKJ~441211#choirlaunch~254720025616~MPESAC2B_400222~CHRISTINE MOMANYI  </t>
  </si>
  <si>
    <t xml:space="preserve">UDQEE25UX7~441211#ChoirLaunch~254710551787~MPESAC2B_400222~LILIAN KEMUMA ONGWAE  </t>
  </si>
  <si>
    <t xml:space="preserve">UDQPD24JD5~441211#~254740938866~MPESAC2B_400222~Mayaka Martin  </t>
  </si>
  <si>
    <t xml:space="preserve">UDQOP20ZSP~441211# CHOIRLAUNCH~254726561839~MPESAC2B_400222~CLEOPAS OMETE  </t>
  </si>
  <si>
    <t xml:space="preserve">UDQ362LLR3~441211#choirlaunch~254720089809~MPESAC2B_400222~DELIEYS MASESE  </t>
  </si>
  <si>
    <t xml:space="preserve">UDQC42GTU6~441211#choir launch~254710299911~MPESAC2B_400222~PHILUS MOGERE  </t>
  </si>
  <si>
    <t xml:space="preserve">UDQF626740~441211#Choirlaunch~254721594911~MPESAC2B_400222~EVANS KOMBO  </t>
  </si>
  <si>
    <t xml:space="preserve">UDQRC26XXV~441211#choirlaunch~254726174644~MPESAC2B_400222~CAROLINE KIBAGENDI  </t>
  </si>
  <si>
    <t xml:space="preserve">UDQ4M2QBDN~441211#choirLaunch~254721467680~MPESAC2B_400222~JANET ONYANGO  </t>
  </si>
  <si>
    <t xml:space="preserve">UDQ7Q2GOFB~441211#Choirlaunch~254714560462~MPESAC2B_400222~LYDIA WANJARA  </t>
  </si>
  <si>
    <t xml:space="preserve">UDQJV1ZZ22~441211#choirlaunch~254741523780~MPESAC2B_400222~EDDAH AYON  </t>
  </si>
  <si>
    <t xml:space="preserve">UDQQJ290JI~441211#choirlaunch~254723310854~MPESAC2B_400222~GRACE OGOLA  </t>
  </si>
  <si>
    <t xml:space="preserve">UDQ9V1VX0Y~441211#Choir Launch~254726861853~MPESAC2B_400222~NANJALA JUMA  </t>
  </si>
  <si>
    <t xml:space="preserve">UDQAP2A8ZM~441211#choirlaunch~254725301969~MPESAC2B_400222~JEMIMA NYOLOO  </t>
  </si>
  <si>
    <t xml:space="preserve">UDQPH24FOF~441211#Choirlaunch~254711237203~MPESAC2B_400222~ASNATH MATARA  </t>
  </si>
  <si>
    <t xml:space="preserve">UDQ2T25ZGH~441211#ChoirLaunch~254705311534~MPESAC2B_400222~Daniella Mwamba  </t>
  </si>
  <si>
    <t xml:space="preserve">UDQMY20LI1~441211#CHOIR LAUNCH~254729090199~MPESAC2B_400222~JOSPHINE NYAKOE  </t>
  </si>
  <si>
    <t xml:space="preserve">UDQKO2FAXE~441211# choirllaunch~254726771544~MPESAC2B_400222~MILKA MAGARA  </t>
  </si>
  <si>
    <t xml:space="preserve">UDQ5I28S5G~441211#choirlaunch~254793005212~MPESAC2B_400222~Truphosa Onyango  </t>
  </si>
  <si>
    <t xml:space="preserve">UDQAR21S3I~441211#CHOIRLAUNCH~254718113284~MPESAC2B_400222~Jane Ogola  </t>
  </si>
  <si>
    <t xml:space="preserve">UDQC5273NY~441211#choirlaunch~254792658839~MPESAC2B_400222~MERAB WANDOLLAH  </t>
  </si>
  <si>
    <t xml:space="preserve">UDQP81XKQF~441211#CHOIRLAUNCH~254792861131~MPESAC2B_400222~MYRA WANDOLLAH  </t>
  </si>
  <si>
    <t xml:space="preserve">UDQJM25VHY~441211#CHOIRLAUNCH~254741295971~MPESAC2B_400222~patience ogwoka  </t>
  </si>
  <si>
    <t xml:space="preserve">UDQ2Q26AB5~441211#choirlaunch~254791824899~MPESAC2B_400222~EDINAH MAOMBE  </t>
  </si>
  <si>
    <t xml:space="preserve">UDQAR21JV7~441211# CHOIRLAUNCH~254718113284~MPESAC2B_400222~Jane Ogola  </t>
  </si>
  <si>
    <t xml:space="preserve">UDQMX206HO~441211#CHolR LOUNcH~254722909238~MPESAC2B_400222~LOISE MOMANYI  </t>
  </si>
  <si>
    <t xml:space="preserve">UDQC526ZXW~441211#choirlaunch~254792658839~MPESAC2B_400222~MERAB WANDOLLAH  </t>
  </si>
  <si>
    <t xml:space="preserve">UDQ5I28PS0~441211#choirlaunch~254793005212~MPESAC2B_400222~Truphosa Onyango  </t>
  </si>
  <si>
    <t xml:space="preserve">UDQRE2FLFK~441211#CHOIRLAUNCH~254728209459~MPESAC2B_400222~BILDARD OUMA  </t>
  </si>
  <si>
    <t xml:space="preserve">UDQAP2AAKU~441211#choirlaunch~254725301969~MPESAC2B_400222~JEMIMA NYOLOO  </t>
  </si>
  <si>
    <t xml:space="preserve">UDQ6T297WL~441211#choirlaunch~254726636081~MPESAC2B_400222~COLVIN MOKAYA  </t>
  </si>
  <si>
    <t xml:space="preserve">UDQ282GK4W~441211#choirlaunch~254721898381~MPESAC2B_400222~GILBERT IMO  </t>
  </si>
  <si>
    <t xml:space="preserve">UDQQJ293QL~441211#choirlaunch~254723310854~MPESAC2B_400222~GRACE OGOLA  </t>
  </si>
  <si>
    <t xml:space="preserve">UDQPY1YIY3~441211#CHOIRLAUNCH~254714194133~MPESAC2B_400222~AWUOR OWITI  </t>
  </si>
  <si>
    <t xml:space="preserve">UDQO02GITW~441211#choirlaunch~254720585928~MPESAC2B_400222~WINFRED OKELO  </t>
  </si>
  <si>
    <t xml:space="preserve">UDQ9V1VYA5~441211#Choir Launch~254726861853~MPESAC2B_400222~NANJALA JUMA  </t>
  </si>
  <si>
    <t xml:space="preserve">UDQ4M2QG8W~441211#choirlaunch~254721467680~MPESAC2B_400222~JANET ONYANGO  </t>
  </si>
  <si>
    <t xml:space="preserve">UDQ7828E5I~441211#choirlaunch~254724986639~MPESAC2B_400222~GLADYS OTIENO  </t>
  </si>
  <si>
    <t xml:space="preserve">UDQBV2CROB~441211#choirlaunch~254723249077~MPESAC2B_400222~JOHN MOTARI  </t>
  </si>
  <si>
    <t xml:space="preserve">UDQ5Q2LPWS~441211#choirlaunch~254724733793~MPESAC2B_400222~MACJOE MUEMA MUSESI  </t>
  </si>
  <si>
    <t xml:space="preserve">UDQR41RNTI~441211#choirlaunch~254715407724~MPESAC2B_400222~EVERLINE ARIKA  </t>
  </si>
  <si>
    <t xml:space="preserve">UDQNK26SVD~441211#choirlaunch~254792131306~MPESAC2B_400222~MILKA JUMA  </t>
  </si>
  <si>
    <t xml:space="preserve">UDQJH1ZVAD~441211#CHOIRLAUNCH~254721832684~MPESAC2B_400222~AGNES ODONGO  </t>
  </si>
  <si>
    <t xml:space="preserve">UDQF626BPL~441211#CHOIRLAUNCH~254796820481~MPESAC2B_400222~Wyclife Kimoi  </t>
  </si>
  <si>
    <t xml:space="preserve">UDQAJ22ZXS~441211#CHOIRLAUNCH~254722270462~MPESAC2B_400222~MARY ADHANJA  </t>
  </si>
  <si>
    <t xml:space="preserve">UDQ5P2FVXH~441211#choirlaunch~254743802267~MPESAC2B_400222~Elvina Turungi  </t>
  </si>
  <si>
    <t xml:space="preserve">UDQBM2D7X3~441211#ChoirLaunch~254713196106~MPESAC2B_400222~ATIENO OKELLO  </t>
  </si>
  <si>
    <t xml:space="preserve">UDQRH2692V~441211#Choirlaunch~254795359277~MPESAC2B_400222~Elizabeth Shikuku  </t>
  </si>
  <si>
    <t xml:space="preserve">UDQBZ24W4L~441211#choirlaunch~254728207235~MPESAC2B_400222~SUSAN JONYO  </t>
  </si>
  <si>
    <t xml:space="preserve">UDQPQ26D2G~441211# Choirlaunch~254708592682~MPESAC2B_400222~MAUREEN NYAMAMBA  </t>
  </si>
  <si>
    <t xml:space="preserve">UDQ182GUOG~441211#choirlaunch~254720072802~MPESAC2B_400222~MICHAEL OKAL  </t>
  </si>
  <si>
    <t xml:space="preserve">UDQLQ20S4U~441211#CHOIRLAUNCH~254712394186~MPESAC2B_400222~STEPHEN SHIKUKU  </t>
  </si>
  <si>
    <t xml:space="preserve">UDQJM25YKE~441211#choirlaunch~254700312820~MPESAC2B_400222~JOEL NGETA  </t>
  </si>
  <si>
    <t xml:space="preserve">UDQHG22MF8~441211#Choirlaunch~254729706797~MPESAC2B_400222~DENNIS KONANA  </t>
  </si>
  <si>
    <t xml:space="preserve">UDQ5D25LT0~441211#Choir Launch~254728843146~MPESAC2B_400222~LILIAN OKIBO  </t>
  </si>
  <si>
    <t xml:space="preserve">UDQ5D25PXU~441211#ChoirLaunch~254728843146~MPESAC2B_400222~LILIAN OKIBO  </t>
  </si>
  <si>
    <t xml:space="preserve">UDQRC272TS~441211#choirlaunch~254726174644~MPESAC2B_400222~CAROLINE KIBAGENDI  </t>
  </si>
  <si>
    <t xml:space="preserve">UDQAP2AHQY~441211#churchlaunch~254725301969~MPESAC2B_400222~JEMIMA NYOLOO  </t>
  </si>
  <si>
    <t xml:space="preserve">UDQ7T26KNL~441211#lauch~254723492692~MPESAC2B_400222~SAMUEL ABAYA  </t>
  </si>
  <si>
    <t xml:space="preserve">UDQLJ2GUVT~441211# choir launch~254715557874~MPESAC2B_400222~CHERYL OTIENO  </t>
  </si>
  <si>
    <t xml:space="preserve">UDQPQ26C5B~441211# Choirlaunch~254708592682~MPESAC2B_400222~MAUREEN NYAMAMBA  </t>
  </si>
  <si>
    <t xml:space="preserve">UDQBA28HVR~441211#choirlauch~254722327397~MPESAC2B_400222~edwin odhiambo  </t>
  </si>
  <si>
    <t xml:space="preserve">UDQKO2FJX7~441211# choirllaunch~254726771544~MPESAC2B_400222~MILKA MAGARA  </t>
  </si>
  <si>
    <t xml:space="preserve">UDQ7T26M8S~441211#launch~254723492692~MPESAC2B_400222~SAMUEL ABAYA  </t>
  </si>
  <si>
    <t xml:space="preserve">UDQ0X21Q7X~441211#choirlaunch~254725768358~MPESAC2B_400222~ESTHER MUCHOKI  </t>
  </si>
  <si>
    <t xml:space="preserve">UDQML22D7U~441211#Choirlaunch~254721976179~MPESAC2B_400222~OLIVER OUMA  </t>
  </si>
  <si>
    <t xml:space="preserve">UDQJ92AFXT~441211#Choirlaunch~254723565952~MPESAC2B_400222~JOB OMETE  </t>
  </si>
  <si>
    <t xml:space="preserve">UDQE22PAKU~441211#choirlaunch~254721620240~MPESAC2B_400222~CYRUS BARAZA  </t>
  </si>
  <si>
    <t xml:space="preserve">UDQ7Q2HFMM~441211#choirlaunch~254714560462~MPESAC2B_400222~LYDIA WANJARA  </t>
  </si>
  <si>
    <t xml:space="preserve">UDQ4L278M5~441211#Choirlaunch~254728772225~MPESAC2B_400222~ISAAC MOMANYI  </t>
  </si>
  <si>
    <t xml:space="preserve">UDQ362MG0B~441211#choirlaunch~254720089809~MPESAC2B_400222~DELIEYS MASESE  </t>
  </si>
  <si>
    <t xml:space="preserve">UDQ6T2ATT5~441211#choirlaunch~254726636081~MPESAC2B_400222~COLVIN MOKAYA  </t>
  </si>
  <si>
    <t xml:space="preserve">UDQ5S24XP6~441211#devgr8~254703228506~MPESAC2B_400222~Nancy obare  </t>
  </si>
  <si>
    <t xml:space="preserve">UDQRP2CGFA~441211#choirlaunch~254720011562~MPESAC2B_400222~Adrienne Ogonyo  </t>
  </si>
  <si>
    <t xml:space="preserve">UDR2T28GXH~441211# choirlaunch~254707192114~MPESAC2B_400222~Irene Mirioba  </t>
  </si>
  <si>
    <t xml:space="preserve">UDR7D25IFS~441211#tithe~254794844967~MPESAC2B_400222~GOULDAH MBYUTA  </t>
  </si>
  <si>
    <t xml:space="preserve">UDRKR2IIZE~MULTI~254716794363~Tithe25Offering50  </t>
  </si>
  <si>
    <t xml:space="preserve">UDRL12IX6C~441211#Tithe~254792119868~MPESAC2B_400222~SILAS MANYASA  </t>
  </si>
  <si>
    <t xml:space="preserve">UDRQJ2ED6Y~441211#choirlaunch~254723310854~MPESAC2B_400222~GRACE OGOLA  </t>
  </si>
  <si>
    <t xml:space="preserve">UDR5S28VUL~441211#choirlaunch~254703228506~MPESAC2B_400222~Nancy obare  </t>
  </si>
  <si>
    <t xml:space="preserve">UDR7Q2MEYF~441211#choirlaunch~254714560462~MPESAC2B_400222~LYDIA WANJARA  </t>
  </si>
  <si>
    <t xml:space="preserve">UDSOP27G2Y~441211#CHAPSABBATH~254726561839~MPESAC2B_400222~CLEOPAS OMETE  </t>
  </si>
  <si>
    <t xml:space="preserve">UDS432M23Q~441211#DEVGRP12~254711165935~MPESAC2B_400222~EDWIN KENYANSA  </t>
  </si>
  <si>
    <t xml:space="preserve">UDSRH2CG3O~441211#Aypotluck4~254795359277~MPESAC2B_400222~Elizabeth Shikuku  </t>
  </si>
  <si>
    <t xml:space="preserve">UDSDI2F39I~441211# DEV GRP 13~254722756719~MPESAC2B_400222~CATHERINE MOSERO OMWE NO </t>
  </si>
  <si>
    <t xml:space="preserve">UDS282NGOE~441211#devgrp34~254721898381~MPESAC2B_400222~GILBERT IMO  </t>
  </si>
  <si>
    <t>26-04-2026</t>
  </si>
  <si>
    <t>27-04-2026</t>
  </si>
  <si>
    <t>28-04-2026</t>
  </si>
  <si>
    <t>UDPEU2A62V</t>
  </si>
  <si>
    <t>UDPFA26W28</t>
  </si>
  <si>
    <t>UDPDF28EYP</t>
  </si>
  <si>
    <t>UDP7D1YEKH</t>
  </si>
  <si>
    <t>UDP8D204NK</t>
  </si>
  <si>
    <t>UDPKR2C7ER</t>
  </si>
  <si>
    <t>UDQE82A84D</t>
  </si>
  <si>
    <t>UDQJJ1ZIBR</t>
  </si>
  <si>
    <t>UDQOM2434B</t>
  </si>
  <si>
    <t>UDQ602CWAK</t>
  </si>
  <si>
    <t>UDQRP29MXX</t>
  </si>
  <si>
    <t>UDQ692871U</t>
  </si>
  <si>
    <t>UDQ2T24YXW</t>
  </si>
  <si>
    <t>UDQ6T28BH7</t>
  </si>
  <si>
    <t>UDQ0T29NL6</t>
  </si>
  <si>
    <t>UDQ8N27NXI</t>
  </si>
  <si>
    <t>UDQ1O2H53B</t>
  </si>
  <si>
    <t>UDQM824YHQ</t>
  </si>
  <si>
    <t>UDQR225OS1</t>
  </si>
  <si>
    <t>UDQRR21XIY</t>
  </si>
  <si>
    <t>UDQR225OWU</t>
  </si>
  <si>
    <t>UDQ8N27YA9</t>
  </si>
  <si>
    <t>UDQ5S2345O</t>
  </si>
  <si>
    <t>UDQ5S232WL</t>
  </si>
  <si>
    <t>UDQPY1Y9FZ</t>
  </si>
  <si>
    <t>UDQ0Y240P3</t>
  </si>
  <si>
    <t>UDQ2X24BX6</t>
  </si>
  <si>
    <t>UDQ7W2DHTO</t>
  </si>
  <si>
    <t>UDQFB2MXU7</t>
  </si>
  <si>
    <t>UDQ5S234Y2</t>
  </si>
  <si>
    <t>UDQ2I28ELK</t>
  </si>
  <si>
    <t>UDQ8N2827U</t>
  </si>
  <si>
    <t>UDQP02338Z</t>
  </si>
  <si>
    <t>UDQJM25Q9D</t>
  </si>
  <si>
    <t>UDQJ929XFT</t>
  </si>
  <si>
    <t>UDQ282GGR6</t>
  </si>
  <si>
    <t>UDQ1O2HN01</t>
  </si>
  <si>
    <t>UDQOP211VQ</t>
  </si>
  <si>
    <t>UDQK7287D3</t>
  </si>
  <si>
    <t>UDQBV2CK48</t>
  </si>
  <si>
    <t>UDQMH2928H</t>
  </si>
  <si>
    <t>UDQNB1TISL</t>
  </si>
  <si>
    <t>UDQFB2N1L0</t>
  </si>
  <si>
    <t>UDQ6Z2BV92</t>
  </si>
  <si>
    <t>UDQPM2B6YH</t>
  </si>
  <si>
    <t>UDQ282GI2Y</t>
  </si>
  <si>
    <t>UDQQX2D7KO</t>
  </si>
  <si>
    <t>UDQ5P2FEIX</t>
  </si>
  <si>
    <t>UDQFB2N0UJ</t>
  </si>
  <si>
    <t>UDQD22BJSI</t>
  </si>
  <si>
    <t>UDQ8N284P8</t>
  </si>
  <si>
    <t>UDQ9V1VO9M</t>
  </si>
  <si>
    <t>UDQ2I28EWL</t>
  </si>
  <si>
    <t>UDQRE2FI2C</t>
  </si>
  <si>
    <t>UDQIV24UWL</t>
  </si>
  <si>
    <t>UDQRC26QS8</t>
  </si>
  <si>
    <t>UDQ5S23B10</t>
  </si>
  <si>
    <t>UDQ6Q21F3N</t>
  </si>
  <si>
    <t>UDQN421R5O</t>
  </si>
  <si>
    <t>UDQOP2127N</t>
  </si>
  <si>
    <t>UDQ3T2GTKJ</t>
  </si>
  <si>
    <t>UDQEE25UX7</t>
  </si>
  <si>
    <t>UDQPD24JD5</t>
  </si>
  <si>
    <t>UDQOP20ZSP</t>
  </si>
  <si>
    <t>UDQ362LLR3</t>
  </si>
  <si>
    <t>UDQC42GTU6</t>
  </si>
  <si>
    <t>UDQF626740</t>
  </si>
  <si>
    <t>UDQRC26XXV</t>
  </si>
  <si>
    <t>UDQ4M2QBDN</t>
  </si>
  <si>
    <t>UDQ7Q2GOFB</t>
  </si>
  <si>
    <t>UDQJV1ZZ22</t>
  </si>
  <si>
    <t>UDQQJ290JI</t>
  </si>
  <si>
    <t>UDQ9V1VX0Y</t>
  </si>
  <si>
    <t>UDQAP2A8ZM</t>
  </si>
  <si>
    <t>UDQPH24FOF</t>
  </si>
  <si>
    <t>UDQ2T25ZGH</t>
  </si>
  <si>
    <t>UDQMY20LI1</t>
  </si>
  <si>
    <t>UDQKO2FAXE</t>
  </si>
  <si>
    <t>UDQ5I28S5G</t>
  </si>
  <si>
    <t>UDQAR21S3I</t>
  </si>
  <si>
    <t>UDQC5273NY</t>
  </si>
  <si>
    <t>UDQP81XKQF</t>
  </si>
  <si>
    <t>UDQJM25VHY</t>
  </si>
  <si>
    <t>UDQ2Q26AB5</t>
  </si>
  <si>
    <t>UDQAR21JV7</t>
  </si>
  <si>
    <t>UDQMX206HO</t>
  </si>
  <si>
    <t>UDQC526ZXW</t>
  </si>
  <si>
    <t>UDQ5I28PS0</t>
  </si>
  <si>
    <t>UDQRE2FLFK</t>
  </si>
  <si>
    <t>UDQAP2AAKU</t>
  </si>
  <si>
    <t>UDQ6T297WL</t>
  </si>
  <si>
    <t>UDQ282GK4W</t>
  </si>
  <si>
    <t>UDQQJ293QL</t>
  </si>
  <si>
    <t>UDQPY1YIY3</t>
  </si>
  <si>
    <t>UDQO02GITW</t>
  </si>
  <si>
    <t>UDQ9V1VYA5</t>
  </si>
  <si>
    <t>UDQ4M2QG8W</t>
  </si>
  <si>
    <t>UDQ7828E5I</t>
  </si>
  <si>
    <t>UDQBV2CROB</t>
  </si>
  <si>
    <t>UDQ5Q2LPWS</t>
  </si>
  <si>
    <t>UDQR41RNTI</t>
  </si>
  <si>
    <t>UDQNK26SVD</t>
  </si>
  <si>
    <t>UDQJH1ZVAD</t>
  </si>
  <si>
    <t>UDQF626BPL</t>
  </si>
  <si>
    <t>UDQAJ22ZXS</t>
  </si>
  <si>
    <t>UDQ5P2FVXH</t>
  </si>
  <si>
    <t>UDQBM2D7X3</t>
  </si>
  <si>
    <t>UDQRH2692V</t>
  </si>
  <si>
    <t>UDQBZ24W4L</t>
  </si>
  <si>
    <t>UDQPQ26D2G</t>
  </si>
  <si>
    <t>UDQ182GUOG</t>
  </si>
  <si>
    <t>UDQLQ20S4U</t>
  </si>
  <si>
    <t>UDQJM25YKE</t>
  </si>
  <si>
    <t>UDQHG22MF8</t>
  </si>
  <si>
    <t>UDQ5D25LT0</t>
  </si>
  <si>
    <t>UDQ5D25PXU</t>
  </si>
  <si>
    <t>UDQRC272TS</t>
  </si>
  <si>
    <t>UDQAP2AHQY</t>
  </si>
  <si>
    <t>UDQ7T26KNL</t>
  </si>
  <si>
    <t>UDQLJ2GUVT</t>
  </si>
  <si>
    <t>UDQPQ26C5B</t>
  </si>
  <si>
    <t>UDQBA28HVR</t>
  </si>
  <si>
    <t>UDQKO2FJX7</t>
  </si>
  <si>
    <t>UDQ7T26M8S</t>
  </si>
  <si>
    <t>UDQ0X21Q7X</t>
  </si>
  <si>
    <t>UDQML22D7U</t>
  </si>
  <si>
    <t>UDQJ92AFXT</t>
  </si>
  <si>
    <t>UDQE22PAKU</t>
  </si>
  <si>
    <t>UDQ7Q2HFMM</t>
  </si>
  <si>
    <t>UDQ4L278M5</t>
  </si>
  <si>
    <t>UDQ362MG0B</t>
  </si>
  <si>
    <t>UDQ6T2ATT5</t>
  </si>
  <si>
    <t>UDQ5S24XP6</t>
  </si>
  <si>
    <t>UDQRP2CGFA</t>
  </si>
  <si>
    <t>UDR2T28GXH</t>
  </si>
  <si>
    <t>UDR7D25IFS</t>
  </si>
  <si>
    <t>UDRL12IX6C</t>
  </si>
  <si>
    <t>UDRQJ2ED6Y</t>
  </si>
  <si>
    <t>UDR5S28VUL</t>
  </si>
  <si>
    <t>UDR7Q2MEYF</t>
  </si>
  <si>
    <t>UDSOP27G2Y</t>
  </si>
  <si>
    <t>UDS432M23Q</t>
  </si>
  <si>
    <t>UDSRH2CG3O</t>
  </si>
  <si>
    <t>UDSDI2F39I</t>
  </si>
  <si>
    <t>UDS282NGOE</t>
  </si>
  <si>
    <t>Lunch costs during kitchen construction 19th April</t>
  </si>
  <si>
    <t>Gutters labour</t>
  </si>
  <si>
    <t>VBS Expenses</t>
  </si>
  <si>
    <t xml:space="preserve">Timber 3by2 5,020ft @ 24 - Duncan </t>
  </si>
  <si>
    <t>Gumpoles 289no. @ 180 Lilian</t>
  </si>
  <si>
    <t>Choir Launch Expenses</t>
  </si>
  <si>
    <t>13th APR</t>
  </si>
  <si>
    <t>UDS6T2GMZI</t>
  </si>
  <si>
    <t>SYBINSE00039732291020260428</t>
  </si>
  <si>
    <t>UDS6Y2C02H</t>
  </si>
  <si>
    <t>UDS6Y2C5QI</t>
  </si>
  <si>
    <t>UDSEF2BDPB</t>
  </si>
  <si>
    <t>UDS3Q35A8M</t>
  </si>
  <si>
    <t>SYBLCYIN384320260429000399</t>
  </si>
  <si>
    <t>SYBLCYIN387020260429000398</t>
  </si>
  <si>
    <t>SYBLCYIN379220260429000396</t>
  </si>
  <si>
    <t>UDTOP2C5NE</t>
  </si>
  <si>
    <t>29-04-2026</t>
  </si>
  <si>
    <t xml:space="preserve">UDS6T2GMZI~441211#choirlaunch~254726636081~MPESAC2B_400222~COLVIN MOKAYA  </t>
  </si>
  <si>
    <t xml:space="preserve">HENRY NYONGESA CHQ No.000397  </t>
  </si>
  <si>
    <t xml:space="preserve">UDS6Y2C02H~441211# Offering~254794079496~MPESAC2B_400222~sydney ndlovu  </t>
  </si>
  <si>
    <t xml:space="preserve">UDS6Y2C5QI~441211#Tithe~254794079496~MPESAC2B_400222~sydney ndlovu  </t>
  </si>
  <si>
    <t xml:space="preserve">UDSEF2BDPB~441211#DEVGRP11~254707210055~MPESAC2B_400222~LEVI KABATI  </t>
  </si>
  <si>
    <t xml:space="preserve">UDS3Q35A8M~441211#DEVGRP28~254714210919~MPESAC2B_400222~OCHIENG LEONARD  </t>
  </si>
  <si>
    <t xml:space="preserve">CHQ No.000399  </t>
  </si>
  <si>
    <t xml:space="preserve">CHQ No.000398  </t>
  </si>
  <si>
    <t xml:space="preserve">CHQ No.000396  </t>
  </si>
  <si>
    <t xml:space="preserve">UDTOP2C5NE~441211# DEVGR7~254726561839~MPESAC2B_400222~CLEOPAS OMETE  </t>
  </si>
  <si>
    <t>8% LCB</t>
  </si>
  <si>
    <t>Expenses</t>
  </si>
  <si>
    <t>5000 mpesa 30000 cash</t>
  </si>
  <si>
    <t xml:space="preserve">UDT3832A7Y~441211#grp19~254721419284~MPESAC2B_400222~GRACE KANYI  </t>
  </si>
  <si>
    <t xml:space="preserve">UDTJ92LSX1~441211#DevGr40~254723565952~MPESAC2B_400222~JOB OMETE  </t>
  </si>
  <si>
    <t xml:space="preserve">UDT362XEQA~441211#DevGrp40~254720089809~MPESAC2B_400222~DELIEYS MASESE  </t>
  </si>
  <si>
    <t xml:space="preserve">UDTEH2GZCN~441211#Tithe~254799604985~MPESAC2B_400222~DAVIS MIRONGA  </t>
  </si>
  <si>
    <t xml:space="preserve">UDTMR2JJGK~441211#Dev GR30~254706858931~MPESAC2B_400222~ESTHER MAKORI  </t>
  </si>
  <si>
    <t xml:space="preserve">UDTPM2NMBD~441211#DEVGR30~254710967844~MPESAC2B_400222~CLIFFORD SIOCHA  </t>
  </si>
  <si>
    <t xml:space="preserve">UDT5A2WJIM~441211#choirlaunch~254718188346~MPESAC2B_400222~TERESIA MOGIRE  </t>
  </si>
  <si>
    <t xml:space="preserve">UDT942J4QP~441211#Tithe~254721390324~MPESAC2B_400222~FLORENCE ACHOKI  </t>
  </si>
  <si>
    <t xml:space="preserve">UDU7R2RAL4~441211#tithe~254799957092~MPESAC2B_400222~Purity John  </t>
  </si>
  <si>
    <t xml:space="preserve">UDUQJ2NZKQ~441211#grp6~254723310854~MPESAC2B_400222~GRACE OGOLA  </t>
  </si>
  <si>
    <t xml:space="preserve">[SUBSCRIPTION CHARGES]BANK COMMISSION FOR :P75SN30042604573  </t>
  </si>
  <si>
    <t xml:space="preserve">UDUKR2U4TV~MULTI~254716794363~Tithe120Offering150  </t>
  </si>
  <si>
    <t xml:space="preserve">UDUR22L57P~441211#DEVGR1~254724282270~MPESAC2B_400222~FREDRICK NYATEMU  </t>
  </si>
  <si>
    <t xml:space="preserve">UDUR22LCWW~441211#DEVGR1~254724282270~MPESAC2B_400222~FREDRICK NYATEMU  </t>
  </si>
  <si>
    <t xml:space="preserve">UDUPM2R6ZN~441211#DEVGR1~254710967844~MPESAC2B_400222~CLIFFORD SIOCHA  </t>
  </si>
  <si>
    <t xml:space="preserve">UDUDD2JHUY~441211#DEVGR7~254722166150~MPESAC2B_400222~SETH BONUKE  </t>
  </si>
  <si>
    <t xml:space="preserve">UDUAM2OGCZ~441211#tithe~254717380606~MPESAC2B_400222~RUTH MOMANYI  </t>
  </si>
  <si>
    <t xml:space="preserve">UDUPM2SCG3~441211#DEVGR1~254710967844~MPESAC2B_400222~CLIFFORD SIOCHA  </t>
  </si>
  <si>
    <t xml:space="preserve">UDUGR2IL95~441211#devgr1~254711768682~MPESAC2B_400222~ONDARA MARGRET  </t>
  </si>
  <si>
    <t xml:space="preserve">UDUI42M9OV~441211#dvpgrp34~254722921749~MPESAC2B_400222~JANET OKOTH  </t>
  </si>
  <si>
    <t xml:space="preserve">UDUP02LHCT~441211#Devgr3~254723714872~MPESAC2B_400222~DUNCAN OUMA  </t>
  </si>
  <si>
    <t xml:space="preserve">UE1EA2W0RC~441211#DEVGRP3*~254726447320~MPESAC2B_400222~DUNCAN NJORA  </t>
  </si>
  <si>
    <t xml:space="preserve">UE1KM2MCIY~441211#DEVGR2~254714454473~MPESAC2B_400222~TIMOTHY OUKO OMARE  </t>
  </si>
  <si>
    <t xml:space="preserve">UE15E2UNN4~441211#DEVGR3~254715751266~MPESAC2B_400222~NYAGWOKA DUKE  </t>
  </si>
  <si>
    <t xml:space="preserve">UE1Q72PEEX~441211#DEVGRP38~254723585391~MPESAC2B_400222~DAVID OTAJA  </t>
  </si>
  <si>
    <t xml:space="preserve">UE12830RU5~441211#dvpgrp34~254721898381~MPESAC2B_400222~GILBERT IMO  </t>
  </si>
  <si>
    <t xml:space="preserve">UE11M2LJHQ~441211#tithe~254798692774~MPESAC2B_400222~Phylis Kefa  </t>
  </si>
  <si>
    <t xml:space="preserve">UE1M62SFC5~441211#Dev.GR7~254726262866~MPESAC2B_400222~JANE ONSARE  </t>
  </si>
  <si>
    <t xml:space="preserve">UE1942RU3N~441211#DEVGR12~254721390324~MPESAC2B_400222~FLORENCE ACHOKI  </t>
  </si>
  <si>
    <t xml:space="preserve">UE128320DW~441211#dvpgrp34~254721898381~MPESAC2B_400222~GILBERT IMO  </t>
  </si>
  <si>
    <t xml:space="preserve">UE1P02OBSU~441211#devgr3~254723714872~MPESAC2B_400222~DUNCAN OUMA  </t>
  </si>
  <si>
    <t xml:space="preserve">UE1M82QIW7~441211#Devgrp34~254710183034~MPESAC2B_400222~beatrice asumwa  </t>
  </si>
  <si>
    <t xml:space="preserve">UE1A32UIXA~441211#DEVGRP34~254725727580~MPESAC2B_400222~OTIENO VIVIAN  </t>
  </si>
  <si>
    <t xml:space="preserve">UE1E02XK1T~441211#GRP34~254724824766~MPESAC2B_400222~HELLEN ABUGA  </t>
  </si>
  <si>
    <t xml:space="preserve">UE1E02XTES~441211#GRP34~254724824766~MPESAC2B_400222~HELLEN ABUGA  </t>
  </si>
  <si>
    <t xml:space="preserve">UE1KW2UXMV~441211#DEVGRP34~254718354855~MPESAC2B_400222~JASPER ONYANGO  </t>
  </si>
  <si>
    <t xml:space="preserve">UE1KO316I5~441211#devgrp3~254743338269~MPESAC2B_400222~nancy abuya  </t>
  </si>
  <si>
    <t xml:space="preserve">UE11H2Z7S5~441211#devgrp34~254716039801~MPESAC2B_400222~LINET OMBATI  </t>
  </si>
  <si>
    <t xml:space="preserve">UE1PJ2QTXC~441211#OFFERING~254745207622~MPESAC2B_400222~MARK NDEGWA  </t>
  </si>
  <si>
    <t xml:space="preserve">UE1M82REAP~441211#DevgrP34~254710183034~MPESAC2B_400222~beatrice asumwa  </t>
  </si>
  <si>
    <t xml:space="preserve">UE2CW2XX7R~441211#DEVGR6~254716804186~MPESAC2B_400222~ALAN OTIENO  </t>
  </si>
  <si>
    <t xml:space="preserve">UE2EJ2P22Z~441211#devgrp10~254707733198~MPESAC2B_400222~ROBINAH MANUGUTI  </t>
  </si>
  <si>
    <t xml:space="preserve">UE2GU33LB4~441211#Tithe~254704084222~MPESAC2B_400222~DEISY CHEPKEMOI  </t>
  </si>
  <si>
    <t xml:space="preserve">UE28C2SKZY~441211#tithe~254743841530~MPESAC2B_400222~Vincent Gesanda  </t>
  </si>
  <si>
    <t xml:space="preserve">UE28C2SF5V~441211#dvpgrp18~254743841530~MPESAC2B_400222~Vincent Gesanda  </t>
  </si>
  <si>
    <t xml:space="preserve">UE2R42EDE8~441211#s.s~254745027276~MPESAC2B_400222~Bravin Nyaegah  </t>
  </si>
  <si>
    <t xml:space="preserve">UE2KM2R2JP~441211#DEVGR2~254714454473~MPESAC2B_400222~TIMOTHY OUKO OMARE  </t>
  </si>
  <si>
    <t xml:space="preserve">UE22M327II~441211#TITHE~254705030135~MPESAC2B_400222~dennis onyango  </t>
  </si>
  <si>
    <t xml:space="preserve">UE2EH2SSEA~441211#Tithe~254799604985~MPESAC2B_400222~DAVIS MIRONGA  </t>
  </si>
  <si>
    <t xml:space="preserve">UE2EF2P3DS~441211#CMDOFFRG~254707210055~MPESAC2B_400222~LEVI KABATI  </t>
  </si>
  <si>
    <t xml:space="preserve">UE27N2WOBN~441211#Dev Grp 3~254700393250~MPESAC2B_400222~SAMWEL ONGORO  </t>
  </si>
  <si>
    <t xml:space="preserve">UE2A62TP6C~441211#tithe~254742745468~MPESAC2B_400222~PHOEBE MAINGI  </t>
  </si>
  <si>
    <t xml:space="preserve">UE2A12YN7L~441211#thankgiving~254713538816~MPESAC2B_400222~ONGAKI OGARO  </t>
  </si>
  <si>
    <t xml:space="preserve">UE25339GZG~441211#tithe~254769462679~MPESAC2B_400222~GEOFFREY OTIENO  </t>
  </si>
  <si>
    <t xml:space="preserve">UE2IY2Z7YY~441211#tithe~254712384579~MPESAC2B_400222~ANN SHEM  </t>
  </si>
  <si>
    <t xml:space="preserve">UE22S2PUH9~441211#Tithe~254704097381~MPESAC2B_400222~DAVID ODERO  </t>
  </si>
  <si>
    <t xml:space="preserve">UE2J12Z4CD~441211#THANKSGIVING~254724128138~MPESAC2B_400222~JANE GATI  </t>
  </si>
  <si>
    <t xml:space="preserve">UE2NB2GOTB~441211#offering~254727766722~MPESAC2B_400222~SAMSON NYARERU  </t>
  </si>
  <si>
    <t xml:space="preserve">UE27X2TUT9~441211#OFF~254114287980~MPESAC2B_400222~LYDIA WAMAYI  </t>
  </si>
  <si>
    <t xml:space="preserve">UE2FC33US8~441211#Tithe~254706472982~MPESAC2B_400222~Sarah Irungu  </t>
  </si>
  <si>
    <t xml:space="preserve">UE2DC2VTKS~441211#tithe~254727860484~MPESAC2B_400222~LENCER GANDA  </t>
  </si>
  <si>
    <t xml:space="preserve">UE2K32SB67~441211#Tithe~254723234824~MPESAC2B_400222~EVANCE OJWANG  </t>
  </si>
  <si>
    <t xml:space="preserve">UE2R22TMUM~441211#offering~254717752128~MPESAC2B_400222~SHELINE OYOO  </t>
  </si>
  <si>
    <t xml:space="preserve">UE24L2TZ67~441211#Devgrp4~254728772225~MPESAC2B_400222~ISAAC MOMANYI  </t>
  </si>
  <si>
    <t xml:space="preserve">UE22X2SAFG~441211#TITHE~254743330471~MPESAC2B_400222~GRIVINE OMONDI  </t>
  </si>
  <si>
    <t xml:space="preserve">UE2MU31A4Y~441211#Tithe~254712569203~MPESAC2B_400222~ANNABEL AGANTO  </t>
  </si>
  <si>
    <t xml:space="preserve">UE2C92ZIBD~441211#offering~254791541572~MPESAC2B_400222~Sam Ogoti  </t>
  </si>
  <si>
    <t xml:space="preserve">UE2992VVXJ~441211#offering~254705980461~MPESAC2B_400222~Josephine Ayienda  </t>
  </si>
  <si>
    <t xml:space="preserve">UE2AA30850~441211#offering~254710191200~MPESAC2B_400222~BEAVON OSUMO  </t>
  </si>
  <si>
    <t xml:space="preserve">UE2N82XCF2~441211#offering~254792117674~MPESAC2B_400222~ROXANNE ACHIENG  </t>
  </si>
  <si>
    <t xml:space="preserve">UE22S2PV6W~441211#TITHE~254722957431~MPESAC2B_400222~PHILIMONA LUSENAKA  </t>
  </si>
  <si>
    <t xml:space="preserve">UE28U2VLBT~441211#offering~254724993635~MPESAC2B_400222~PAUL NYABUTO  </t>
  </si>
  <si>
    <t xml:space="preserve">UE2QE2P57T~441211#tithcamplcb~254715209523~MPESAC2B_400222~NYABUTO OONGE  </t>
  </si>
  <si>
    <t xml:space="preserve">UE2MY2O0DT~441211#tithe~254713999424~MPESAC2B_400222~ONUNDU ODHIAMBO  </t>
  </si>
  <si>
    <t xml:space="preserve">UE27731267~441211#offering~254701579235~MPESAC2B_400222~MARWA KERARIO  </t>
  </si>
  <si>
    <t xml:space="preserve">UE2R42EPW9~441211#C.O~254745027276~MPESAC2B_400222~Bravin Nyaegah  </t>
  </si>
  <si>
    <t xml:space="preserve">UE2HC2QAA2~441211#off~254725633693~MPESAC2B_400222~CLIFF MASIRA  </t>
  </si>
  <si>
    <t xml:space="preserve">UE2MG2W8B2~441211#offering~254706586664~MPESAC2B_400222~everline nyaoga  </t>
  </si>
  <si>
    <t xml:space="preserve">UE20A2NYXN~441211#tithes~254745579811~MPESAC2B_400222~ISAIHA SHARKOIYIO  </t>
  </si>
  <si>
    <t xml:space="preserve">UE2G43EGDK~441211#THANKSGIVING~254114285075~MPESAC2B_400222~samuel waithaka  </t>
  </si>
  <si>
    <t xml:space="preserve">UE28R2W138~441211#Tithe~254795073703~MPESAC2B_400222~Winnie Omondi  </t>
  </si>
  <si>
    <t xml:space="preserve">UE2822SEYU~441211# offering~254708572136~MPESAC2B_400222~VINIC ONDIEKI  </t>
  </si>
  <si>
    <t xml:space="preserve">UE2PM2ZPCI~441211#DEVGR1~254710967844~MPESAC2B_400222~CLIFFORD SIOCHA  </t>
  </si>
  <si>
    <t xml:space="preserve">UE2DG2JKK0~441211#Offering~254798817264~MPESAC2B_400222~BILIA OMORO  </t>
  </si>
  <si>
    <t xml:space="preserve">UE25B31ET7~441211#TITHE~254114348081~MPESAC2B_400222~OTIENO OWINO  </t>
  </si>
  <si>
    <t xml:space="preserve">UE2O52SMUD~441211#OFFERING~254705882471~MPESAC2B_400222~Rael Omom  </t>
  </si>
  <si>
    <t xml:space="preserve">UE2F22SCL3~441211#TITHE~254798709480~MPESAC2B_400222~Levis Nduko  </t>
  </si>
  <si>
    <t xml:space="preserve">UE2QC2VDA0~441211#offerring~254794938225~MPESAC2B_400222~Marcy Akuongo  </t>
  </si>
  <si>
    <t xml:space="preserve">UE25138D2S~441211#TITHE~254758579343~MPESAC2B_400222~Fredrick Kieti  </t>
  </si>
  <si>
    <t xml:space="preserve">UE28P2N6US~441211#Tithe~254759944312~MPESAC2B_400222~VIVIAN OKUMU  </t>
  </si>
  <si>
    <t xml:space="preserve">UE2RQ2DCJP~441211#offering~254740415875~MPESAC2B_400222~Juliet Ndungu  </t>
  </si>
  <si>
    <t xml:space="preserve">UE245345AG~441211#OFFERING~254704033928~MPESAC2B_400222~Joyce Wamaitha  </t>
  </si>
  <si>
    <t xml:space="preserve">UE2KO332ZY~441211# lcb~254726771544~MPESAC2B_400222~MILKA MAGARA  </t>
  </si>
  <si>
    <t xml:space="preserve">UE2BI2UWTU~441211#Dev14~254742953933~MPESAC2B_400222~Joseph Kimo  </t>
  </si>
  <si>
    <t xml:space="preserve">UE2DW2WLGZ~441211#tithe~254704745481~MPESAC2B_400222~EDGAH NDUBI  </t>
  </si>
  <si>
    <t xml:space="preserve">UE22F2Y5B5~441211#offering~254112626328~MPESAC2B_400222~Alfayo Omoro  </t>
  </si>
  <si>
    <t xml:space="preserve">UE25A38790~441211#tithe~254718188346~MPESAC2B_400222~TERESIA MOGIRE  </t>
  </si>
  <si>
    <t xml:space="preserve">UE27F2ZB0C~441211#OFFERING~254715713604~MPESAC2B_400222~JAMES NYAMWEYA  </t>
  </si>
  <si>
    <t xml:space="preserve">UE28Z2RRRD~441211#offering~254714709269~MPESAC2B_400222~MELVINE MWAMBA  </t>
  </si>
  <si>
    <t xml:space="preserve">UE2EJ2PIFK~441211#offering~254707733198~MPESAC2B_400222~ROBINAH MANUGUTI  </t>
  </si>
  <si>
    <t xml:space="preserve">UE2F62TUHO~441211#CampOff~254721594911~MPESAC2B_400222~EVANS KOMBO  </t>
  </si>
  <si>
    <t xml:space="preserve">UE2PM2ZMAO~441211#LCB~254710967844~MPESAC2B_400222~CLIFFORD SIOCHA  </t>
  </si>
  <si>
    <t xml:space="preserve">UE2IO30489~441211#Offering~254717240098~MPESAC2B_400222~FAITH ASANGO  </t>
  </si>
  <si>
    <t xml:space="preserve">UE26Y2QITJ~441211# tithe~254702638111~MPESAC2B_400222~JESCA OCHIENG  </t>
  </si>
  <si>
    <t xml:space="preserve">UE2BQ2P76P~441211#offerings~254790157076~MPESAC2B_400222~Clare Isanda  </t>
  </si>
  <si>
    <t xml:space="preserve">UE29G2IZ1M~441211#Tithe~254706937473~MPESAC2B_400222~GERALD KITHAKA  </t>
  </si>
  <si>
    <t xml:space="preserve">UE2KR32VGE~441211# offering~254729767077~MPESAC2B_400222~Vincent Okaru  </t>
  </si>
  <si>
    <t xml:space="preserve">UE2RR2PUO3~441211#Tithe~254112475725~MPESAC2B_400222~MARTHA OROTI  </t>
  </si>
  <si>
    <t xml:space="preserve">UE2KV2WWVN~441211#TITHE~254792733537~MPESAC2B_400222~SHARON MAALA  </t>
  </si>
  <si>
    <t xml:space="preserve">UE2LQ2OBGN~441211#TITHE~254712394186~MPESAC2B_400222~STEPHEN SHIKUKU  </t>
  </si>
  <si>
    <t xml:space="preserve">UE2132PTFI~441211#NARRATION~254793854594~MPESAC2B_400222~faith nkirote  </t>
  </si>
  <si>
    <t xml:space="preserve">UE23I37ZE5~441211#tithe~254725415275~MPESAC2B_400222~NANCY KEMUNTO OSORO  </t>
  </si>
  <si>
    <t xml:space="preserve">UE2EO2XN89~441211#TITHE~254768908519~MPESAC2B_400222~REAL ROBBY  </t>
  </si>
  <si>
    <t xml:space="preserve">UE2GH32AY6~441211#TITHE~254792622511~MPESAC2B_400222~EVANS OKUMU  </t>
  </si>
  <si>
    <t xml:space="preserve">UE2E62PXXI~441211#TITHE~254797752005~MPESAC2B_400222~ANOLD OKELLO  </t>
  </si>
  <si>
    <t xml:space="preserve">UE25C2WW54~441211#taith~254712001599~MPESAC2B_400222~JAMES MIRERI  </t>
  </si>
  <si>
    <t xml:space="preserve">UE2AT2VH79~441211#tithe~254741897316~MPESAC2B_400222~Perez Ologi  </t>
  </si>
  <si>
    <t xml:space="preserve">UE24333IF7~441211#COMBINED~254711165935~MPESAC2B_400222~EDWIN KENYANSA  </t>
  </si>
  <si>
    <t xml:space="preserve">UE20G326I3~441211#TITHE~254792870079~MPESAC2B_400222~Beryl Orimba  </t>
  </si>
  <si>
    <t xml:space="preserve">UE2KU2WXC7~441211#OFFERING~254702596310~MPESAC2B_400222~CHARLES ABENGA  </t>
  </si>
  <si>
    <t xml:space="preserve">UE2NF2SH8F~441211#~254759575742~MPESAC2B_400222~SILIPA AUGO  </t>
  </si>
  <si>
    <t xml:space="preserve">UE2EI2QNL5~441211#offering~254712000818~MPESAC2B_400222~WILKISTER MAGARA  </t>
  </si>
  <si>
    <t xml:space="preserve">UE22834EAL~441211#lcb~254721898381~MPESAC2B_400222~GILBERT IMO  </t>
  </si>
  <si>
    <t xml:space="preserve">UE2EQ388QD~441211#tithe~254729617073~MPESAC2B_400222~KENNEDY AKECH  </t>
  </si>
  <si>
    <t xml:space="preserve">UE22834KKJ~441211#coffering~254701433158~MPESAC2B_400222~DOLPHINE OKEMWA  </t>
  </si>
  <si>
    <t xml:space="preserve">UE2PN2T8SO~441211#~254799880129~MPESAC2B_400222~Ronald Gekombe  </t>
  </si>
  <si>
    <t xml:space="preserve">UE2FV34Z4F~441211#Tithe~254724140562~MPESAC2B_400222~CHRISTINE NGARI  </t>
  </si>
  <si>
    <t xml:space="preserve">UE2BA2WB2H~441211#tithe&amp;combin~254722327397~MPESAC2B_400222~edwin odhiambo  </t>
  </si>
  <si>
    <t xml:space="preserve">UE2IX2TQ9R~441211#Tithe&amp;co~254701796827~MPESAC2B_400222~MAUREEN NGOCHI  </t>
  </si>
  <si>
    <t xml:space="preserve">UE2PP2ON7L~441211#Tithe~254708505869~MPESAC2B_400222~DICKSON NYAKWEBA  </t>
  </si>
  <si>
    <t xml:space="preserve">UE2EA3151V~441211#DEVGRP3*~254726447320~MPESAC2B_400222~DUNCAN NJORA  </t>
  </si>
  <si>
    <t xml:space="preserve">UE27R30H2E~441211#tithe~254799957092~MPESAC2B_400222~Purity John  </t>
  </si>
  <si>
    <t xml:space="preserve">UE2PM2ZT99~441211#combinedoff~254704355687~MPESAC2B_400222~NAOMI NJUGUNA  </t>
  </si>
  <si>
    <t xml:space="preserve">UE2FY2LS5G~441211# offering~254769201731~MPESAC2B_400222~Sabbastian kaindi  </t>
  </si>
  <si>
    <t xml:space="preserve">UE28K2PB9H~441211#co~254740857585~MPESAC2B_400222~BEAVON RORI  </t>
  </si>
  <si>
    <t xml:space="preserve">UE2O72UIC6~441211#DEVGR2~254714315168~MPESAC2B_400222~SHADRACK ODHIAMBO  </t>
  </si>
  <si>
    <t xml:space="preserve">UE2KR336JW~Offering~254716794363~Offering100  </t>
  </si>
  <si>
    <t xml:space="preserve">UE21G3059Z~441211#Offering~254704971757~MPESAC2B_400222~ROBERT JUMA  </t>
  </si>
  <si>
    <t xml:space="preserve">UE2BV31DWY~441211#dev14~254723249077~MPESAC2B_400222~JOHN MOTARI  </t>
  </si>
  <si>
    <t>30-04-2026</t>
  </si>
  <si>
    <t>UDT3832A7Y</t>
  </si>
  <si>
    <t>UDTJ92LSX1</t>
  </si>
  <si>
    <t>UDT362XEQA</t>
  </si>
  <si>
    <t>UDTEH2GZCN</t>
  </si>
  <si>
    <t>UDTMR2JJGK</t>
  </si>
  <si>
    <t>UDTPM2NMBD</t>
  </si>
  <si>
    <t>UDT5A2WJIM</t>
  </si>
  <si>
    <t>UDT942J4QP</t>
  </si>
  <si>
    <t>UDU7R2RAL4</t>
  </si>
  <si>
    <t>UDUQJ2NZKQ</t>
  </si>
  <si>
    <t>P75SN30042604573</t>
  </si>
  <si>
    <t>UDUR22L57P</t>
  </si>
  <si>
    <t>UDUR22LCWW</t>
  </si>
  <si>
    <t>UDUPM2R6ZN</t>
  </si>
  <si>
    <t>UDUDD2JHUY</t>
  </si>
  <si>
    <t>UDUAM2OGCZ</t>
  </si>
  <si>
    <t>UDUPM2SCG3</t>
  </si>
  <si>
    <t>UDUGR2IL95</t>
  </si>
  <si>
    <t>UDUI42M9OV</t>
  </si>
  <si>
    <t>UDUP02LHCT</t>
  </si>
  <si>
    <t>UE1EA2W0RC</t>
  </si>
  <si>
    <t>UE1KM2MCIY</t>
  </si>
  <si>
    <t>UE15E2UNN4</t>
  </si>
  <si>
    <t>UE1Q72PEEX</t>
  </si>
  <si>
    <t>UE12830RU5</t>
  </si>
  <si>
    <t>UE11M2LJHQ</t>
  </si>
  <si>
    <t>UE1M62SFC5</t>
  </si>
  <si>
    <t>UE1942RU3N</t>
  </si>
  <si>
    <t>UE128320DW</t>
  </si>
  <si>
    <t>UE1P02OBSU</t>
  </si>
  <si>
    <t>UE1M82QIW7</t>
  </si>
  <si>
    <t>UE1A32UIXA</t>
  </si>
  <si>
    <t>UE1E02XK1T</t>
  </si>
  <si>
    <t>UE1E02XTES</t>
  </si>
  <si>
    <t>UE1KW2UXMV</t>
  </si>
  <si>
    <t>UE1KO316I5</t>
  </si>
  <si>
    <t>UE11H2Z7S5</t>
  </si>
  <si>
    <t>UE1PJ2QTXC</t>
  </si>
  <si>
    <t>UE1M82REAP</t>
  </si>
  <si>
    <t>UE2CW2XX7R</t>
  </si>
  <si>
    <t>UE2EJ2P22Z</t>
  </si>
  <si>
    <t>UE2GU33LB4</t>
  </si>
  <si>
    <t>UE28C2SKZY</t>
  </si>
  <si>
    <t>UE28C2SF5V</t>
  </si>
  <si>
    <t>UE2R42EDE8</t>
  </si>
  <si>
    <t>UE2KM2R2JP</t>
  </si>
  <si>
    <t>UE22M327II</t>
  </si>
  <si>
    <t>UE2EH2SSEA</t>
  </si>
  <si>
    <t>UE2EF2P3DS</t>
  </si>
  <si>
    <t>UE27N2WOBN</t>
  </si>
  <si>
    <t>UE2A62TP6C</t>
  </si>
  <si>
    <t>UE2A12YN7L</t>
  </si>
  <si>
    <t>UE25339GZG</t>
  </si>
  <si>
    <t>UE2IY2Z7YY</t>
  </si>
  <si>
    <t>UE22S2PUH9</t>
  </si>
  <si>
    <t>UE2J12Z4CD</t>
  </si>
  <si>
    <t>UE2NB2GOTB</t>
  </si>
  <si>
    <t>UE27X2TUT9</t>
  </si>
  <si>
    <t>UE2FC33US8</t>
  </si>
  <si>
    <t>UE2DC2VTKS</t>
  </si>
  <si>
    <t>UE2K32SB67</t>
  </si>
  <si>
    <t>UE2R22TMUM</t>
  </si>
  <si>
    <t>UE24L2TZ67</t>
  </si>
  <si>
    <t>UE22X2SAFG</t>
  </si>
  <si>
    <t>UE2MU31A4Y</t>
  </si>
  <si>
    <t>UE2C92ZIBD</t>
  </si>
  <si>
    <t>UE2992VVXJ</t>
  </si>
  <si>
    <t>UE2AA30850</t>
  </si>
  <si>
    <t>UE2N82XCF2</t>
  </si>
  <si>
    <t>UE22S2PV6W</t>
  </si>
  <si>
    <t>UE28U2VLBT</t>
  </si>
  <si>
    <t>UE2QE2P57T</t>
  </si>
  <si>
    <t>UE2MY2O0DT</t>
  </si>
  <si>
    <t>UE27731267</t>
  </si>
  <si>
    <t>UE2R42EPW9</t>
  </si>
  <si>
    <t>UE2HC2QAA2</t>
  </si>
  <si>
    <t>UE2MG2W8B2</t>
  </si>
  <si>
    <t>UE20A2NYXN</t>
  </si>
  <si>
    <t>UE2G43EGDK</t>
  </si>
  <si>
    <t>UE28R2W138</t>
  </si>
  <si>
    <t>UE2822SEYU</t>
  </si>
  <si>
    <t>UE2PM2ZPCI</t>
  </si>
  <si>
    <t>UE2DG2JKK0</t>
  </si>
  <si>
    <t>UE25B31ET7</t>
  </si>
  <si>
    <t>UE2O52SMUD</t>
  </si>
  <si>
    <t>UE2F22SCL3</t>
  </si>
  <si>
    <t>UE2QC2VDA0</t>
  </si>
  <si>
    <t>UE25138D2S</t>
  </si>
  <si>
    <t>UE28P2N6US</t>
  </si>
  <si>
    <t>UE2RQ2DCJP</t>
  </si>
  <si>
    <t>UE245345AG</t>
  </si>
  <si>
    <t>UE2KO332ZY</t>
  </si>
  <si>
    <t>UE2BI2UWTU</t>
  </si>
  <si>
    <t>UE2DW2WLGZ</t>
  </si>
  <si>
    <t>UE22F2Y5B5</t>
  </si>
  <si>
    <t>UE25A38790</t>
  </si>
  <si>
    <t>UE27F2ZB0C</t>
  </si>
  <si>
    <t>UE28Z2RRRD</t>
  </si>
  <si>
    <t>UE2EJ2PIFK</t>
  </si>
  <si>
    <t>UE2F62TUHO</t>
  </si>
  <si>
    <t>UE2PM2ZMAO</t>
  </si>
  <si>
    <t>UE2IO30489</t>
  </si>
  <si>
    <t>UE26Y2QITJ</t>
  </si>
  <si>
    <t>UE2BQ2P76P</t>
  </si>
  <si>
    <t>UE29G2IZ1M</t>
  </si>
  <si>
    <t>UE2KR32VGE</t>
  </si>
  <si>
    <t>UE2RR2PUO3</t>
  </si>
  <si>
    <t>UE2KV2WWVN</t>
  </si>
  <si>
    <t>UE2LQ2OBGN</t>
  </si>
  <si>
    <t>UE2132PTFI</t>
  </si>
  <si>
    <t>UE23I37ZE5</t>
  </si>
  <si>
    <t>UE2EO2XN89</t>
  </si>
  <si>
    <t>UE2GH32AY6</t>
  </si>
  <si>
    <t>UE2E62PXXI</t>
  </si>
  <si>
    <t>UE25C2WW54</t>
  </si>
  <si>
    <t>UE2AT2VH79</t>
  </si>
  <si>
    <t>UE24333IF7</t>
  </si>
  <si>
    <t>UE20G326I3</t>
  </si>
  <si>
    <t>UE2KU2WXC7</t>
  </si>
  <si>
    <t>UE2NF2SH8F</t>
  </si>
  <si>
    <t>UE2EI2QNL5</t>
  </si>
  <si>
    <t>UE22834EAL</t>
  </si>
  <si>
    <t>UE2EQ388QD</t>
  </si>
  <si>
    <t>UE22834KKJ</t>
  </si>
  <si>
    <t>UE2PN2T8SO</t>
  </si>
  <si>
    <t>UE2FV34Z4F</t>
  </si>
  <si>
    <t>UE2BA2WB2H</t>
  </si>
  <si>
    <t>UE2IX2TQ9R</t>
  </si>
  <si>
    <t>UE2PP2ON7L</t>
  </si>
  <si>
    <t>UE2EA3151V</t>
  </si>
  <si>
    <t>UE27R30H2E</t>
  </si>
  <si>
    <t>UE2PM2ZT99</t>
  </si>
  <si>
    <t>UE2FY2LS5G</t>
  </si>
  <si>
    <t>UE28K2PB9H</t>
  </si>
  <si>
    <t>UE2O72UIC6</t>
  </si>
  <si>
    <t>UE21G3059Z</t>
  </si>
  <si>
    <t>UE2BV31DWY</t>
  </si>
  <si>
    <t>01-05-2026</t>
  </si>
  <si>
    <t>02-05-2026</t>
  </si>
  <si>
    <t>NDUKO DISMAS</t>
  </si>
  <si>
    <t>JOHN ONGWESO</t>
  </si>
  <si>
    <t xml:space="preserve">DAVID OTAJA </t>
  </si>
  <si>
    <t>RACHAEL NYAMONGO</t>
  </si>
  <si>
    <t>NANCY OTIENO</t>
  </si>
  <si>
    <t>PA + Soldering wire</t>
  </si>
  <si>
    <t xml:space="preserve">Youth video recording </t>
  </si>
  <si>
    <t>Choir - Music Sabbath</t>
  </si>
  <si>
    <t>Adams Obare</t>
  </si>
  <si>
    <t xml:space="preserve">Msamaria - </t>
  </si>
  <si>
    <t>Tents to Mlela</t>
  </si>
  <si>
    <t>Transport for cheque signing and taking receipt for the Church Clerk</t>
  </si>
  <si>
    <t>Wedding Gift - Ezra</t>
  </si>
  <si>
    <t>CHOIR</t>
  </si>
  <si>
    <t xml:space="preserve">UE2RR2R8O2~441211#titheoffering~254725326721~MPESAC2B_400222~DENNIS ONGORI  </t>
  </si>
  <si>
    <t xml:space="preserve">UE2KM2SO51~441211#DEVGR2~254714454473~MPESAC2B_400222~TIMOTHY OUKO OMARE  </t>
  </si>
  <si>
    <t xml:space="preserve">UE37L2WVTB~441211#DEVGR18~254707338933~MPESAC2B_400222~PIERA MAKENA  </t>
  </si>
  <si>
    <t xml:space="preserve">UE3A132HRX~441211#group18~254713538816~MPESAC2B_400222~ONGAKI OGARO  </t>
  </si>
  <si>
    <t xml:space="preserve">UE36T31CEG~441211#devgroup23~254726636081~MPESAC2B_400222~COLVIN MOKAYA  </t>
  </si>
  <si>
    <t xml:space="preserve">UE37830556~441211#DevGrp23~254724986639~MPESAC2B_400222~GLADYS OTIENO  </t>
  </si>
  <si>
    <t xml:space="preserve">UE4O03BY4O~441211#DEVGR2~254799232926~MPESAC2B_400222~BENSON OKELLO  </t>
  </si>
  <si>
    <t xml:space="preserve">UE43O3NAT0~441211#devgrp20~254790495591~MPESAC2B_400222~DOROTHY OMARE  </t>
  </si>
  <si>
    <t xml:space="preserve">UE40X2X021~441211#devgrp17~254725768358~MPESAC2B_400222~ESTHER MUCHOKI  </t>
  </si>
  <si>
    <t xml:space="preserve">619905:MBANKING~UE3KW31NPC 441211#Devgrp6 25470**~E CHANNELS~ENOV3  </t>
  </si>
  <si>
    <t xml:space="preserve">UE4383NY35~441211#grp19~254721419284~MPESAC2B_400222~GRACE KANYI  </t>
  </si>
  <si>
    <t xml:space="preserve">UE47834TEE~441211#DevGrp41~254724986639~MPESAC2B_400222~GLADYS OTIENO  </t>
  </si>
  <si>
    <t xml:space="preserve">UE4ML30BQA~441211#dvpgrp34~254721872814~MPESAC2B_400222~DENNIS MAJIWA  </t>
  </si>
  <si>
    <t xml:space="preserve">UE5EH34EZI~441211#Tithe~254799604985~MPESAC2B_400222~DAVIS MIRONGA  </t>
  </si>
  <si>
    <t xml:space="preserve">UE5KW38U35~441211#devgrp6~254705014561~MPESAC2B_400222~NYABUTO FANISH  </t>
  </si>
  <si>
    <t xml:space="preserve">UE5NJ3915K~441211#DevGrp6~254715862095~MPESAC2B_400222~OBIRI DIANA  </t>
  </si>
  <si>
    <t xml:space="preserve">UE5IX35HS9~441211#DEVGR41~254701796827~MPESAC2B_400222~MAUREEN NGOCHI  </t>
  </si>
  <si>
    <t xml:space="preserve">UE5GT3LCRH~441211# DevGrp41~254795422548~MPESAC2B_400222~JOSEPH NGWATO  </t>
  </si>
  <si>
    <t xml:space="preserve">UE5433FKN9~441211#DEVGRP41~254711165935~MPESAC2B_400222~EDWIN KENYANSA  </t>
  </si>
  <si>
    <t xml:space="preserve">UE5433FRC8~441211#DEVGRP12~254711165935~MPESAC2B_400222~EDWIN KENYANSA  </t>
  </si>
  <si>
    <t>03-05-2026</t>
  </si>
  <si>
    <t>04-05-2026</t>
  </si>
  <si>
    <t>05-05-2026</t>
  </si>
  <si>
    <t>UE2RR2R8O2</t>
  </si>
  <si>
    <t>UE2KM2SO51</t>
  </si>
  <si>
    <t>UE37L2WVTB</t>
  </si>
  <si>
    <t>UE3A132HRX</t>
  </si>
  <si>
    <t>UE36T31CEG</t>
  </si>
  <si>
    <t>UE37830556</t>
  </si>
  <si>
    <t>UE4O03BY4O</t>
  </si>
  <si>
    <t>UE43O3NAT0</t>
  </si>
  <si>
    <t>UE40X2X021</t>
  </si>
  <si>
    <t>SFI4933BDF4512CDBACC</t>
  </si>
  <si>
    <t>UE4383NY35</t>
  </si>
  <si>
    <t>UE47834TEE</t>
  </si>
  <si>
    <t>UE4ML30BQA</t>
  </si>
  <si>
    <t>UE5EH34EZI</t>
  </si>
  <si>
    <t>UE5KW38U35</t>
  </si>
  <si>
    <t>UE5NJ3915K</t>
  </si>
  <si>
    <t>UE5IX35HS9</t>
  </si>
  <si>
    <t>UE5GT3LCRH</t>
  </si>
  <si>
    <t>UE5433FKN9</t>
  </si>
  <si>
    <t>UE5433FRC8</t>
  </si>
  <si>
    <t xml:space="preserve">UE5383RQ5W~441211# grp19~254721419284~MPESAC2B_400222~GRACE KANYI  </t>
  </si>
  <si>
    <t xml:space="preserve">UE5OV3DX6X~441211#DEVGR29~254700237350~MPESAC2B_400222~ELVIS NDUBI  </t>
  </si>
  <si>
    <t xml:space="preserve">UE5QE31AO3~441211#grp18~254715209523~MPESAC2B_400222~NYABUTO OONGE  </t>
  </si>
  <si>
    <t xml:space="preserve">UE5QE31D3V~441211#chaplaincy~254715209523~MPESAC2B_400222~NYABUTO OONGE  </t>
  </si>
  <si>
    <t xml:space="preserve">UE5MI2XC1L~441211#DEVGR37~254726311205~MPESAC2B_400222~VINCENT ARANI  </t>
  </si>
  <si>
    <t xml:space="preserve">UE5QS3AZX3~441211#DEVGRP23~254724018066~MPESAC2B_400222~RAYMOND OTIENO  </t>
  </si>
  <si>
    <t xml:space="preserve">UE56T3A9DY~441211#devgroup23~254726636081~MPESAC2B_400222~COLVIN MOKAYA  </t>
  </si>
  <si>
    <t xml:space="preserve">UE5P033RSA~441211#DevGr3~254723714872~MPESAC2B_400222~DUNCAN OUMA  </t>
  </si>
  <si>
    <t xml:space="preserve">UE5KW39ZLV~441211#devgrp6~254705014561~MPESAC2B_400222~NYABUTO FANISH  </t>
  </si>
  <si>
    <t xml:space="preserve">UE51O3IO8L~441211# chaplaincy~254725765987~MPESAC2B_400222~HELLEN NAIMADU  </t>
  </si>
  <si>
    <t xml:space="preserve">UE5R42RSNQ~441211#devgrp6~254715407724~MPESAC2B_400222~EVERLINE ARIKA  </t>
  </si>
  <si>
    <t xml:space="preserve">UE5QX3ENDY~441211#DEVGR29~254727900144~MPESAC2B_400222~RISPA OENGA  </t>
  </si>
  <si>
    <t xml:space="preserve">UE5FK3DASS~441211#Devgrp6~254701854903~MPESAC2B_400222~Fendrick SINEMA  </t>
  </si>
  <si>
    <t xml:space="preserve">UE5KM34QWB~441211#DEVGR2~254714454473~MPESAC2B_400222~TIMOTHY OUKO OMARE  </t>
  </si>
  <si>
    <t xml:space="preserve">UE57R3E52S~441211#tithe~254799957092~MPESAC2B_400222~Purity John  </t>
  </si>
  <si>
    <t xml:space="preserve">UE5CW3CMPV~441211#DEVGR6~254716804186~MPESAC2B_400222~ALAN OTIENO  </t>
  </si>
  <si>
    <t xml:space="preserve">UE5M32USEQ~441211#devgrp6~254717641720~MPESAC2B_400222~AGNES NYAUMA  </t>
  </si>
  <si>
    <t xml:space="preserve">UE5KR3H4WI~MULTI~254716794363~Tithe190Offering200  </t>
  </si>
  <si>
    <t xml:space="preserve">UE5PM3ESEE~441211#Devgrp23~254704355687~MPESAC2B_400222~NAOMI NJUGUNA  </t>
  </si>
  <si>
    <t xml:space="preserve">UE58N3BCGF~441211#Devgrp6~254704531346~MPESAC2B_400222~NYABUTO LYDIAH  </t>
  </si>
  <si>
    <t xml:space="preserve">UE51O3KUW6~441211# devgp24~254725765987~MPESAC2B_400222~HELLEN NAIMADU  </t>
  </si>
  <si>
    <t xml:space="preserve">UE56C2VCNY~441211#DevGrp22~254115998932~MPESAC2B_400222~James Sato  </t>
  </si>
  <si>
    <t xml:space="preserve">UE5QJ3CDX3~441211#grp6~254723310854~MPESAC2B_400222~GRACE OGOLA  </t>
  </si>
  <si>
    <t xml:space="preserve">UE5LP30RFI~441211#DEVGR2~254722532916~MPESAC2B_400222~GEOFFREY OMANGI  </t>
  </si>
  <si>
    <t xml:space="preserve">UE6KW3D21F~441211#Devgrp6~254705014561~MPESAC2B_400222~NYABUTO FANISH  </t>
  </si>
  <si>
    <t xml:space="preserve">UE6PQ3A1ZO~441211# Devgrp6~254708592682~MPESAC2B_400222~MAUREEN NYAMAMBA  </t>
  </si>
  <si>
    <t xml:space="preserve">UE68N3C57S~441211#Devgrp6~254704531346~MPESAC2B_400222~NYABUTO LYDIAH  </t>
  </si>
  <si>
    <t xml:space="preserve">UE6QE35B1I~441211#pcm~254715209523~MPESAC2B_400222~NYABUTO OONGE  </t>
  </si>
  <si>
    <t xml:space="preserve">UE6D23GKW2~441211#DevGr24~254700695190~MPESAC2B_400222~EDWIN BOGE  </t>
  </si>
  <si>
    <t xml:space="preserve">UE66K30XD5~441211#devgrp24~254724244925~MPESAC2B_400222~FELIX ONYANGO  </t>
  </si>
  <si>
    <t xml:space="preserve">UE6CW3FXTR~441211#DevGrp6~254716804186~MPESAC2B_400222~ALAN OTIENO  </t>
  </si>
  <si>
    <t xml:space="preserve">UE6383X2RI~441211# grp19~254721419284~MPESAC2B_400222~GRACE KANYI  </t>
  </si>
  <si>
    <t xml:space="preserve">UE6QJ3EMIP~441211#grp6~254723310854~MPESAC2B_400222~GRACE OGOLA  </t>
  </si>
  <si>
    <t xml:space="preserve">UE61A34TL5~441211#Devgrp6~254792833810~MPESAC2B_400222~Irene gitundu  </t>
  </si>
  <si>
    <t xml:space="preserve">UE65036DRA~441211#Devgrp6~254705299773~MPESAC2B_400222~CELESTINE KISUYIA  </t>
  </si>
  <si>
    <t xml:space="preserve">UE6KW3FYEC~441211#Devgrp6~254705014561~MPESAC2B_400222~NYABUTO FANISH  </t>
  </si>
  <si>
    <t xml:space="preserve">UE6R42XFRR~441211#devgrp6~254715407724~MPESAC2B_400222~EVERLINE ARIKA  </t>
  </si>
  <si>
    <t xml:space="preserve">UE68N3F72P~441211#Devgrp6~254704531346~MPESAC2B_400222~NYABUTO LYDIAH  </t>
  </si>
  <si>
    <t xml:space="preserve">UE65D3CDRC~441211#devgrp6~254721431647~MPESAC2B_400222~LENCER OKWAH  </t>
  </si>
  <si>
    <t xml:space="preserve">UE61O3P5O5~441211# devgp24~254725765987~MPESAC2B_400222~HELLEN NAIMADU  </t>
  </si>
  <si>
    <t xml:space="preserve">UE60T3IA6S~441211#DevGr24~254718265501~MPESAC2B_400222~MOLLINE ODHIAMBO  </t>
  </si>
  <si>
    <t xml:space="preserve">UE6IN34XKA~441211#DevGr24~254143085776~MPESAC2B_400222~JOY NDINDA  </t>
  </si>
  <si>
    <t xml:space="preserve">UE68N3FR0C~441211#Devgrp6~254704531346~MPESAC2B_400222~NYABUTO LYDIAH  </t>
  </si>
  <si>
    <t xml:space="preserve">UE6MR3F6O3~441211# GR30~254706858931~MPESAC2B_400222~ESTHER MAKORI  </t>
  </si>
  <si>
    <t xml:space="preserve">UE6D139U2J~441211#Dev GP 6~254791203111~MPESAC2B_400222~PHILIP ONGAGA  </t>
  </si>
  <si>
    <t xml:space="preserve">UE7CW3J0P6~441211#DEVGR6~254716804186~MPESAC2B_400222~ALAN OTIENO  </t>
  </si>
  <si>
    <t xml:space="preserve">UE7QS3ITDP~441211#DEVGRP23~254724018066~MPESAC2B_400222~RAYMOND OTIENO  </t>
  </si>
  <si>
    <t xml:space="preserve">UE7KW3HV8P~441211#Devgrp41~254705014561~MPESAC2B_400222~NYABUTO FANISH  </t>
  </si>
  <si>
    <t xml:space="preserve">UE7KW3HTPI~441211#Devgrp6~254705014561~MPESAC2B_400222~NYABUTO FANISH  </t>
  </si>
  <si>
    <t xml:space="preserve">UE7DI3HCWF~441211#DEV GRP 13~254722756719~MPESAC2B_400222~CATHERINE MOSERO OMWEN O </t>
  </si>
  <si>
    <t xml:space="preserve">UE7QJ3HXAZ~441211#grp6~254723310854~MPESAC2B_400222~GRACE OGOLA  </t>
  </si>
  <si>
    <t xml:space="preserve">UE7PQ3FDM7~441211# Devgrp6~254708592682~MPESAC2B_400222~MAUREEN NYAMAMBA  </t>
  </si>
  <si>
    <t xml:space="preserve">UE7KM3C0UT~441211#DEVGR2~254714454473~MPESAC2B_400222~TIMOTHY OUKO OMARE  </t>
  </si>
  <si>
    <t xml:space="preserve">UE7J438MR1~441211#DEVGR2~254769860064~MPESAC2B_400222~Isaack Mobisa  </t>
  </si>
  <si>
    <t xml:space="preserve">UE7GU3PEO4~441211#DEVGR2~254711548871~MPESAC2B_400222~JANE NYAMONGO  </t>
  </si>
  <si>
    <t xml:space="preserve">UE7KM3CGVW~441211#DEVGR2~254714454473~MPESAC2B_400222~TIMOTHY OUKO OMARE  </t>
  </si>
  <si>
    <t xml:space="preserve">UE78N3IF0A~441211#Devgrp6~254704531346~MPESAC2B_400222~NYABUTO LYDIAH  </t>
  </si>
  <si>
    <t xml:space="preserve">UE7R430PNF~441211#devgrp6~254715407724~MPESAC2B_400222~EVERLINE ARIKA  </t>
  </si>
  <si>
    <t xml:space="preserve">UE7AA3MO6I~441211#GRP7~254710191200~MPESAC2B_400222~BEAVON OSUMO  </t>
  </si>
  <si>
    <t xml:space="preserve">UE7HQ3N4RD~441211#TITHE~254740175221~MPESAC2B_400222~marion onchari  </t>
  </si>
  <si>
    <t xml:space="preserve">UE7EH3G820~441211#Tithe~254799604985~MPESAC2B_400222~DAVIS MIRONGA  </t>
  </si>
  <si>
    <t xml:space="preserve">UE78Z3FFQW~441211#DEVGRP27~254768282383~MPESAC2B_400222~JULIET BANGE  </t>
  </si>
  <si>
    <t xml:space="preserve">UE8KW3LHZX~441211#devgrp6~254705014561~MPESAC2B_400222~NYABUTO FANISH  </t>
  </si>
  <si>
    <t xml:space="preserve">UE838448ZN~441211# grp19~254721419284~MPESAC2B_400222~GRACE KANYI  </t>
  </si>
  <si>
    <t xml:space="preserve">UE8PQ3IV9V~441211# Devgrp6~254708592682~MPESAC2B_400222~MAUREEN NYAMAMBA  </t>
  </si>
  <si>
    <t xml:space="preserve">UE88N3KVM6~441211#Devgrp6~254704531346~MPESAC2B_400222~NYABUTO LYDIAH  </t>
  </si>
  <si>
    <t xml:space="preserve">UE8GT3Y93L~441211# DevGr19~254720802572~MPESAC2B_400222~BEATRICE MORAA OGURI  </t>
  </si>
  <si>
    <t xml:space="preserve">UE8QX3QFLG~441211#DEVGR29~254727900144~MPESAC2B_400222~RISPA OENGA  </t>
  </si>
  <si>
    <t xml:space="preserve">UE8OV3QGU2~441211#DEVGR29~254700237350~MPESAC2B_400222~ELVIS NDUBI  </t>
  </si>
  <si>
    <t xml:space="preserve">UE8PM3OR4W~441211#DEVGR41~254710967844~MPESAC2B_400222~CLIFFORD SIOCHA  </t>
  </si>
  <si>
    <t xml:space="preserve">UE8FB40PT9~441211#Tithe~254726410608~MPESAC2B_400222~CALVINCE OUMA OTIENO  </t>
  </si>
  <si>
    <t xml:space="preserve">UE8303OZ4W~441211#Dev Gr1~254717001584~MPESAC2B_400222~NELISHA MBUBA  </t>
  </si>
  <si>
    <t xml:space="preserve">UE8303OVIF~441211#Devgr41~254717001584~MPESAC2B_400222~NELISHA MBUBA  </t>
  </si>
  <si>
    <t xml:space="preserve">UE8KM3G0FY~441211#DEVGRP41~254714454473~MPESAC2B_400222~TIMOTHY OUKO OMARE  </t>
  </si>
  <si>
    <t xml:space="preserve">UE8KM3G6UB~441211#DEVGR2~254714454473~MPESAC2B_400222~TIMOTHY OUKO OMARE  </t>
  </si>
  <si>
    <t xml:space="preserve">UE8HW3U5CW~441211#devgr29~254741223492~MPESAC2B_400222~LAVENDA OPATA  </t>
  </si>
  <si>
    <t xml:space="preserve">UE85D3IJGS~441211#devgrp6~254721431647~MPESAC2B_400222~LENCER OKWAH  </t>
  </si>
  <si>
    <t xml:space="preserve">UE8QJ3N9X9~441211#grp6~254723310854~MPESAC2B_400222~GRACE OGOLA  </t>
  </si>
  <si>
    <t xml:space="preserve">UE8R23KJ11~441211#DEVGR1~254724282270~MPESAC2B_400222~FREDRICK NYATEMU  </t>
  </si>
  <si>
    <t xml:space="preserve">UE8CW3Q3JV~441211#DEVGR6~254716804186~MPESAC2B_400222~ALAN OTIENO  </t>
  </si>
  <si>
    <t xml:space="preserve">UE8KO3UJAV~441211# devgrp13~254726771544~MPESAC2B_400222~MILKA MAGARA  </t>
  </si>
  <si>
    <t xml:space="preserve">UE8F63LM1S~441211#DEVGR35~254721594911~MPESAC2B_400222~EVANS KOMBO  </t>
  </si>
  <si>
    <t xml:space="preserve">UE80C3O893~441211#DevGrp 34~254742403697~MPESAC2B_400222~GRACE ONGUSO  </t>
  </si>
  <si>
    <t xml:space="preserve">UE8LM3C87R~441211#DEVGRP41~254740163469~MPESAC2B_400222~Kenneth Caleb  </t>
  </si>
  <si>
    <t xml:space="preserve">UE9HQ3S2S6~441211#TITHE~254740175221~MPESAC2B_400222~marion onchari  </t>
  </si>
  <si>
    <t xml:space="preserve">UE9E03SYFU~441211#tithe~254720323255~MPESAC2B_400222~ROSELYNE OMANYA  </t>
  </si>
  <si>
    <t xml:space="preserve">UE97W3UESD~441211#tithe~254797409083~MPESAC2B_400222~DAVID THIAURI  </t>
  </si>
  <si>
    <t xml:space="preserve">UE9HG3IWB3~441211#Devgrp33~254729706797~MPESAC2B_400222~DENNIS KONANA  </t>
  </si>
  <si>
    <t xml:space="preserve">UE9PG3F2D4~441211#SS~254742420983~MPESAC2B_400222~samuel ooko  </t>
  </si>
  <si>
    <t xml:space="preserve">UE9NB39LLF~441211#offering~254727766722~MPESAC2B_400222~SAMSON NYARERU  </t>
  </si>
  <si>
    <t xml:space="preserve">UE9LJ3Y37A~441211# tithe~254715557874~MPESAC2B_400222~CHERYL OTIENO  </t>
  </si>
  <si>
    <t xml:space="preserve">UE9ER3Z09D~441211#aDEVELOPMENT~254703377070~MPESAC2B_400222~ELVINE ONKUI  </t>
  </si>
  <si>
    <t xml:space="preserve">UE9GR3IGPK~441211# dvpgrp1~254711768682~MPESAC2B_400222~ONDARA MARGRET  </t>
  </si>
  <si>
    <t xml:space="preserve">UE9MR3ORXS~441211# GR30~254706858931~MPESAC2B_400222~ESTHER MAKORI  </t>
  </si>
  <si>
    <t xml:space="preserve">UE9F63N2YX~441211#lcb/campoff~254721594911~MPESAC2B_400222~EVANS KOMBO  </t>
  </si>
  <si>
    <t xml:space="preserve">UE9053K00W~441211#lcb~254705204177~MPESAC2B_400222~JANET ACHIENG  </t>
  </si>
  <si>
    <t xml:space="preserve">UE9053JS77~441211#devgrp10~254705204177~MPESAC2B_400222~JANET ACHIENG  </t>
  </si>
  <si>
    <t xml:space="preserve">UE9QJ3Q4KP~441211#tithe~254723310854~MPESAC2B_400222~GRACE OGOLA  </t>
  </si>
  <si>
    <t xml:space="preserve">UE9BV3U3MW~441211#comboff~254723249077~MPESAC2B_400222~JOHN MOTARI  </t>
  </si>
  <si>
    <t xml:space="preserve">UE9BV3U99H~441211#devg14~254723249077~MPESAC2B_400222~JOHN MOTARI  </t>
  </si>
  <si>
    <t xml:space="preserve">UE9O03Y2E5~441211#DEVGR2~254799232926~MPESAC2B_400222~BENSON OKELLO  </t>
  </si>
  <si>
    <t xml:space="preserve">UE9333N35D~441211#dvg1~254769695836~MPESAC2B_400222~Stephen Okeyo  </t>
  </si>
  <si>
    <t xml:space="preserve">UE9283Y71K~441211#lcb~254721898381~MPESAC2B_400222~GILBERT IMO  </t>
  </si>
  <si>
    <t xml:space="preserve">UE9OV3V94E~441211#Tithe~254700237350~MPESAC2B_400222~ELVIS NDUBI  </t>
  </si>
  <si>
    <t xml:space="preserve">UE9DI3PLQP~441211# TITHE~254722756719~MPESAC2B_400222~CATHERINE MOSERO OMWENO  </t>
  </si>
  <si>
    <t xml:space="preserve">UE9HZ3FFQT~441211#Tithe~254713698981~MPESAC2B_400222~Brian Nyangwono  </t>
  </si>
  <si>
    <t xml:space="preserve">UE9PJ3M147~441211#OFFERING~254745207622~MPESAC2B_400222~MARK NDEGWA  </t>
  </si>
  <si>
    <t xml:space="preserve">UE9PP3HZR6~441211#OFFERING~254708505869~MPESAC2B_400222~DICKSON NYAKWEBA  </t>
  </si>
  <si>
    <t xml:space="preserve">UE9R23NBBG~441211#offering~254717752128~MPESAC2B_400222~SHELINE OYOO  </t>
  </si>
  <si>
    <t xml:space="preserve">UE9943O0LD~441211#Offering~254721390324~MPESAC2B_400222~FLORENCE ACHOKI  </t>
  </si>
  <si>
    <t xml:space="preserve">UE9IQ3NO52~441211#offering~254723590196~MPESAC2B_400222~REGINAH CHEMELI  </t>
  </si>
  <si>
    <t xml:space="preserve">UE98V3XBEP~441211#offering~254746980816~MPESAC2B_400222~fredrick njue  </t>
  </si>
  <si>
    <t xml:space="preserve">UE9KO3WSAB~441211# combine~254726771544~MPESAC2B_400222~MILKA MAGARA  </t>
  </si>
  <si>
    <t xml:space="preserve">UE97G3MTMJ~441211#offering~254725050323~MPESAC2B_400222~DOLYPHINE MORURI  </t>
  </si>
  <si>
    <t xml:space="preserve">UE9683WYK7~441211#THANKSGIVING~254725729020~MPESAC2B_400222~JANE GATI  </t>
  </si>
  <si>
    <t xml:space="preserve">UE9E43MBMV~441211#NARRATION~254707004650~MPESAC2B_400222~ESWELL NYONGESA  </t>
  </si>
  <si>
    <t xml:space="preserve">UE9MH3QGGD~441211#Thanksgiving~254726842629~MPESAC2B_400222~HILDERGARD MORAA KAM ANDA </t>
  </si>
  <si>
    <t xml:space="preserve">UE9EI3JIZE~441211#TITHE~254701730257~MPESAC2B_400222~Cynthia Hudson  </t>
  </si>
  <si>
    <t xml:space="preserve">UE9PH3LEWC~441211# offering~254711237203~MPESAC2B_400222~ASNATH MATARA  </t>
  </si>
  <si>
    <t xml:space="preserve">UE98Z3KVXJ~441211#offering~254714709269~MPESAC2B_400222~MELVINE MWAMBA  </t>
  </si>
  <si>
    <t xml:space="preserve">UE9DR3UP8B~441211#tithe~254703255860~MPESAC2B_400222~MERYL ODERA  </t>
  </si>
  <si>
    <t xml:space="preserve">UE9N93H4C4~441211#TITHE~254758523089~MPESAC2B_400222~elijah roy  </t>
  </si>
  <si>
    <t xml:space="preserve">UE9DC3PE2S~441211#tithe~254727860484~MPESAC2B_400222~LENCER GANDA  </t>
  </si>
  <si>
    <t xml:space="preserve">UE98N3PNMT~441211#offering~254704531346~MPESAC2B_400222~NYABUTO LYDIAH  </t>
  </si>
  <si>
    <t xml:space="preserve">UE90M3HB23~441211#DEV12~254718909675~MPESAC2B_400222~KELVINE OTIENO  </t>
  </si>
  <si>
    <t xml:space="preserve">UE9O03Y7FL~441211#lcb~254720585928~MPESAC2B_400222~WINFRED OKELO  </t>
  </si>
  <si>
    <t xml:space="preserve">UE9IY3SYO3~441211#thanksgiving~254712384579~MPESAC2B_400222~ANN SHEM  </t>
  </si>
  <si>
    <t xml:space="preserve">UE9QV3HWHX~441211#LCB~254729501712~MPESAC2B_400222~VIOLET JUMA  </t>
  </si>
  <si>
    <t xml:space="preserve">UE9GG3M2AA~441211#Tithe~254719587770~MPESAC2B_400222~VALENTINE NYABUTI  </t>
  </si>
  <si>
    <t xml:space="preserve">UE95W3RI4E~441211#Tithe~254797713396~MPESAC2B_400222~DAVID KIPLANGAT  </t>
  </si>
  <si>
    <t xml:space="preserve">UE96K3DA21~441211#tithe~254724244925~MPESAC2B_400222~FELIX ONYANGO  </t>
  </si>
  <si>
    <t xml:space="preserve">UE9Q13X5AS~441211#TITHE~254702931453~MPESAC2B_400222~BRENDA OTIENO  </t>
  </si>
  <si>
    <t xml:space="preserve">UE9683X01T~441211#OFFERINGS~254795296506~MPESAC2B_400222~Jasphar Abuki  </t>
  </si>
  <si>
    <t xml:space="preserve">UE9P83DZNP~441211#TITHE~254792861131~MPESAC2B_400222~MYRA WANDOLLAH  </t>
  </si>
  <si>
    <t xml:space="preserve">UE92S3J713~441211#Tithe~254704097381~MPESAC2B_400222~DAVID ODERO  </t>
  </si>
  <si>
    <t xml:space="preserve">UE9KR3WI1A~441211# offering~254729767077~MPESAC2B_400222~Vincent Okaru  </t>
  </si>
  <si>
    <t xml:space="preserve">UE9653RTW9~441211#NARRATION~254115055202~MPESAC2B_400222~EZRA NYAMWARO  </t>
  </si>
  <si>
    <t xml:space="preserve">UE96N3MAER~441211#Thanksgiving~254746760183~MPESAC2B_400222~SARAH AWITI  </t>
  </si>
  <si>
    <t xml:space="preserve">UE9EQ42B3C~441211#T&amp;camp~254729617073~MPESAC2B_400222~KENNEDY AKECH  </t>
  </si>
  <si>
    <t xml:space="preserve">UE9313R16L~441211#Offering~254726239596~MPESAC2B_400222~EDWIN MOGUNDE  </t>
  </si>
  <si>
    <t xml:space="preserve">UE9G448V8X~441211#THANKSGIVING~254114285075~MPESAC2B_400222~samuel waithaka  </t>
  </si>
  <si>
    <t xml:space="preserve">UE9QE3I3X1~441211#lcbcampmeetin~254715209523~MPESAC2B_400222~NYABUTO OONGE  </t>
  </si>
  <si>
    <t xml:space="preserve">UE9PM3TDQL~441211#DEVGR1~254710967844~MPESAC2B_400222~CLIFFORD SIOCHA  </t>
  </si>
  <si>
    <t xml:space="preserve">UE9JH3GW11~441211#TITHE~254745994136~MPESAC2B_400222~Okelo Passy  </t>
  </si>
  <si>
    <t xml:space="preserve">UE9GO3BQ6A~441211#tithecomb~254728162740~MPESAC2B_400222~EDWIN ODHIAMBO  </t>
  </si>
  <si>
    <t xml:space="preserve">UE9NW3NBR4~441211#TITHE~254718106733~MPESAC2B_400222~LAVENDA OOKO  </t>
  </si>
  <si>
    <t xml:space="preserve">UE9I63LZV9~441211#offering~254748025712~MPESAC2B_400222~Angelicah okeri  </t>
  </si>
  <si>
    <t xml:space="preserve">UE9EV3NAFV~441211#OFFERING~254700028534~MPESAC2B_400222~EDHER NYATIKA  </t>
  </si>
  <si>
    <t xml:space="preserve">UE9AG3SUC7~441211#devvis~254717621500~MPESAC2B_400222~GILBERT OBIERO  </t>
  </si>
  <si>
    <t xml:space="preserve">UE9DL3XRI1~441211#TITHE~254792618606~MPESAC2B_400222~CHERELY CHEPKOECH  </t>
  </si>
  <si>
    <t xml:space="preserve">UE9833R734~441211#OFFERING~254740916722~MPESAC2B_400222~Robson Nyagaka  </t>
  </si>
  <si>
    <t xml:space="preserve">UE9MI3DRZ5~441211#Tithe~254702315730~MPESAC2B_400222~CECILIA KIGOTHO  </t>
  </si>
  <si>
    <t xml:space="preserve">UE9MR3OXR8~441211# tithe/offeri~254706858931~MPESAC2B_400222~ESTHER MAKORI  </t>
  </si>
  <si>
    <t xml:space="preserve">UE9MK3NYPI~441211#Tithe~254118260256~MPESAC2B_400222~Brighton Ooko  </t>
  </si>
  <si>
    <t xml:space="preserve">UE9N43IUS5~441211#offering~254790842696~MPESAC2B_400222~MAUREEN LUYAKHA  </t>
  </si>
  <si>
    <t xml:space="preserve">UE9HB3S8EK~441211#God'stithes~254705868715~MPESAC2B_400222~NAMAN OBIERO  </t>
  </si>
  <si>
    <t xml:space="preserve">UE9GY3IL7U~441211#TITHE~254799731715~MPESAC2B_400222~Getrude Bisonga  </t>
  </si>
  <si>
    <t xml:space="preserve">UE9763AIBE~441211#TITHE~254725665251~MPESAC2B_400222~EUGINE ORINA  </t>
  </si>
  <si>
    <t xml:space="preserve">UE9AT3P0WH~441211#tithe~254741897316~MPESAC2B_400222~Perez Ologi  </t>
  </si>
  <si>
    <t xml:space="preserve">UE9JB3ERLV~441211#tithe and offering~254711135422~MPESAC2B_400222~HUMPHREY ASUMA RI </t>
  </si>
  <si>
    <t xml:space="preserve">UE99D3U4KF~441211#TITHE~254740359309~MPESAC2B_400222~EDNER OCHIENG  </t>
  </si>
  <si>
    <t xml:space="preserve">UE9MV3QU6J~441211#offering~254111902388~MPESAC2B_400222~Jacob Kioko  </t>
  </si>
  <si>
    <t xml:space="preserve">UE9BK40OZ9~441211#tithe~254741273665~MPESAC2B_400222~FRED NGOCI  </t>
  </si>
  <si>
    <t xml:space="preserve">UE9E03TLO9~441211#offering~254792315236~MPESAC2B_400222~OTUKE ANNE  </t>
  </si>
  <si>
    <t xml:space="preserve">UE97V3X6K2~441211#DEV~254748923118~MPESAC2B_400222~GIDEON JAMES  </t>
  </si>
  <si>
    <t xml:space="preserve">UE9Q73MGOX~441211#LCB~254723585391~MPESAC2B_400222~DAVID OTAJA  </t>
  </si>
  <si>
    <t xml:space="preserve">UE9H53QOB1~441211# tithes~254701062102~MPESAC2B_400222~RITA MIGIRO  </t>
  </si>
  <si>
    <t xml:space="preserve">UE9J43H2DQ~441211#TITHE~254745083198~MPESAC2B_400222~BRENDA ABUYA  </t>
  </si>
  <si>
    <t xml:space="preserve">UE9F03VIWS~441211#TITHE~254759110003~MPESAC2B_400222~MARY OKEYO  </t>
  </si>
  <si>
    <t xml:space="preserve">UE9KG3EWCF~441211#TITHE~254711802570~MPESAC2B_400222~MILDRED SHIKUKU  </t>
  </si>
  <si>
    <t xml:space="preserve">UE93C3ZMUR~441211#combined~254791810946~MPESAC2B_400222~Lydia Onditi  </t>
  </si>
  <si>
    <t xml:space="preserve">UE9IV3M1TX~441211# tithe~254703112927~MPESAC2B_400222~COLLINS ODOYO  </t>
  </si>
  <si>
    <t xml:space="preserve">UE9JL3KHLX~441211#TITHE~254742418083~MPESAC2B_400222~Otieno Otieno  </t>
  </si>
  <si>
    <t xml:space="preserve">UE9FU3CTDN~441211#TITHE~254759958609~MPESAC2B_400222~ELSIE MONG'INA  </t>
  </si>
  <si>
    <t xml:space="preserve">UE9KS3D80G~441211#TITHE~254716353958~MPESAC2B_400222~CYPRIAN KENNEDY  </t>
  </si>
  <si>
    <t xml:space="preserve">UE9O23JD0M~441211#OFFERING~254728865157~MPESAC2B_400222~VENICAH OMBOGO  </t>
  </si>
  <si>
    <t xml:space="preserve">UE90J3NS2H~441211#OFFERING~254715208294~MPESAC2B_400222~DICKSON MACHUKI  </t>
  </si>
  <si>
    <t xml:space="preserve">UE90X3I4ZK~441211#devgrp17~254725768358~MPESAC2B_400222~ESTHER MUCHOKI  </t>
  </si>
  <si>
    <t xml:space="preserve">UE9HQ3T61J~441211#DEVGR1~254725953583~MPESAC2B_400222~MALACK KERIMU  </t>
  </si>
  <si>
    <t xml:space="preserve">UE91G3T8I1~441211#DEVGR35~254114321439~MPESAC2B_400222~Edwin Muthuri  </t>
  </si>
  <si>
    <t xml:space="preserve">UE95S3KJG1~441211#TITHE~254119254626~MPESAC2B_400222~musembi muasya  </t>
  </si>
  <si>
    <t xml:space="preserve">UE9EV3NG7N~441211#tithe~254701379851~MPESAC2B_400222~ANDREW WAMBURA  </t>
  </si>
  <si>
    <t xml:space="preserve">UE9EE3MOMM~441211#OFF~254768372269~MPESAC2B_400222~Ian Kingsley  </t>
  </si>
  <si>
    <t xml:space="preserve">UE9LC3NW21~441211#offering~254726477635~MPESAC2B_400222~OSIEMO NGIRA  </t>
  </si>
  <si>
    <t xml:space="preserve">UE9GE3I69E~441211#DevGrp15~254721918094~MPESAC2B_400222~Hillary Samoita  </t>
  </si>
  <si>
    <t xml:space="preserve">UE94M48T2O~441211#~254707776386~MPESAC2B_400222~Brenda Ochieng  </t>
  </si>
  <si>
    <t xml:space="preserve">UE9J63E8JZ~441211#God tithe~254724684622~MPESAC2B_400222~RUTH NYANGAU  </t>
  </si>
  <si>
    <t xml:space="preserve">UE97R3U65R~441211#tithe/off~254799957092~MPESAC2B_400222~Purity John  </t>
  </si>
  <si>
    <t xml:space="preserve">UE9023MZZX~441211#DevGrp15~254716534437~MPESAC2B_400222~JOYCE MIANO  </t>
  </si>
  <si>
    <t xml:space="preserve">UE95P3XIDS~441211#100 tithe~254726796897~MPESAC2B_400222~RONALD GEKOMBE  </t>
  </si>
  <si>
    <t xml:space="preserve">UE9KR3WP5T~Offering~254716794363~Offering50  </t>
  </si>
  <si>
    <t xml:space="preserve">UE9HT3KKXH~441211#Tithe~254726721194~MPESAC2B_400222~HAPPINESS MUKORA  </t>
  </si>
  <si>
    <t xml:space="preserve">UE9C43Z41A~441211#Lcb~254710299911~MPESAC2B_400222~PHILUS MOGERE  </t>
  </si>
  <si>
    <t xml:space="preserve">UE97C3L9EZ~441211#TITHE~254711425011~MPESAC2B_400222~BUNDI STEPHEN  </t>
  </si>
  <si>
    <t xml:space="preserve">UE9N13PT2A~441211#GVDR2~254704208204~MPESAC2B_400222~DAVIES JAMES  </t>
  </si>
  <si>
    <t xml:space="preserve">UE95P3XSYS~441211#tithe~254746156246~MPESAC2B_400222~john owuor  </t>
  </si>
  <si>
    <t xml:space="preserve">UE9AP3SLQM~441211#DEV~254725301969~MPESAC2B_400222~JEMIMA NYOLOO  </t>
  </si>
  <si>
    <t>06-05-2026</t>
  </si>
  <si>
    <t>07-05-2026</t>
  </si>
  <si>
    <t>08-05-2026</t>
  </si>
  <si>
    <t>09-05-2026</t>
  </si>
  <si>
    <t>UE5383RQ5W</t>
  </si>
  <si>
    <t>UE5OV3DX6X</t>
  </si>
  <si>
    <t>UE5QE31AO3</t>
  </si>
  <si>
    <t>UE5QE31D3V</t>
  </si>
  <si>
    <t>UE5MI2XC1L</t>
  </si>
  <si>
    <t>UE5QS3AZX3</t>
  </si>
  <si>
    <t>UE56T3A9DY</t>
  </si>
  <si>
    <t>UE5P033RSA</t>
  </si>
  <si>
    <t>UE5KW39ZLV</t>
  </si>
  <si>
    <t>UE51O3IO8L</t>
  </si>
  <si>
    <t>UE5R42RSNQ</t>
  </si>
  <si>
    <t>UE5QX3ENDY</t>
  </si>
  <si>
    <t>UE5FK3DASS</t>
  </si>
  <si>
    <t>UE5KM34QWB</t>
  </si>
  <si>
    <t>UE57R3E52S</t>
  </si>
  <si>
    <t>UE5CW3CMPV</t>
  </si>
  <si>
    <t>UE5M32USEQ</t>
  </si>
  <si>
    <t>UE5PM3ESEE</t>
  </si>
  <si>
    <t>UE58N3BCGF</t>
  </si>
  <si>
    <t>UE51O3KUW6</t>
  </si>
  <si>
    <t>UE56C2VCNY</t>
  </si>
  <si>
    <t>UE5QJ3CDX3</t>
  </si>
  <si>
    <t>UE5LP30RFI</t>
  </si>
  <si>
    <t>UE6KW3D21F</t>
  </si>
  <si>
    <t>UE6PQ3A1ZO</t>
  </si>
  <si>
    <t>UE68N3C57S</t>
  </si>
  <si>
    <t>UE6QE35B1I</t>
  </si>
  <si>
    <t>UE6D23GKW2</t>
  </si>
  <si>
    <t>UE66K30XD5</t>
  </si>
  <si>
    <t>UE6CW3FXTR</t>
  </si>
  <si>
    <t>UE6383X2RI</t>
  </si>
  <si>
    <t>UE6QJ3EMIP</t>
  </si>
  <si>
    <t>UE61A34TL5</t>
  </si>
  <si>
    <t>UE65036DRA</t>
  </si>
  <si>
    <t>UE6KW3FYEC</t>
  </si>
  <si>
    <t>UE6R42XFRR</t>
  </si>
  <si>
    <t>UE68N3F72P</t>
  </si>
  <si>
    <t>UE65D3CDRC</t>
  </si>
  <si>
    <t>UE61O3P5O5</t>
  </si>
  <si>
    <t>UE60T3IA6S</t>
  </si>
  <si>
    <t>UE6IN34XKA</t>
  </si>
  <si>
    <t>UE68N3FR0C</t>
  </si>
  <si>
    <t>UE6MR3F6O3</t>
  </si>
  <si>
    <t>UE6D139U2J</t>
  </si>
  <si>
    <t>UE7CW3J0P6</t>
  </si>
  <si>
    <t>UE7QS3ITDP</t>
  </si>
  <si>
    <t>UE7KW3HV8P</t>
  </si>
  <si>
    <t>UE7KW3HTPI</t>
  </si>
  <si>
    <t>UE7DI3HCWF</t>
  </si>
  <si>
    <t>UE7QJ3HXAZ</t>
  </si>
  <si>
    <t>UE7PQ3FDM7</t>
  </si>
  <si>
    <t>UE7KM3C0UT</t>
  </si>
  <si>
    <t>UE7J438MR1</t>
  </si>
  <si>
    <t>UE7GU3PEO4</t>
  </si>
  <si>
    <t>UE7KM3CGVW</t>
  </si>
  <si>
    <t>UE78N3IF0A</t>
  </si>
  <si>
    <t>UE7R430PNF</t>
  </si>
  <si>
    <t>UE7AA3MO6I</t>
  </si>
  <si>
    <t>UE7HQ3N4RD</t>
  </si>
  <si>
    <t>UE7EH3G820</t>
  </si>
  <si>
    <t>UE78Z3FFQW</t>
  </si>
  <si>
    <t>UE8KW3LHZX</t>
  </si>
  <si>
    <t>UE838448ZN</t>
  </si>
  <si>
    <t>UE8PQ3IV9V</t>
  </si>
  <si>
    <t>UE88N3KVM6</t>
  </si>
  <si>
    <t>UE8GT3Y93L</t>
  </si>
  <si>
    <t>UE8QX3QFLG</t>
  </si>
  <si>
    <t>UE8OV3QGU2</t>
  </si>
  <si>
    <t>UE8PM3OR4W</t>
  </si>
  <si>
    <t>UE8FB40PT9</t>
  </si>
  <si>
    <t>UE8303OZ4W</t>
  </si>
  <si>
    <t>UE8303OVIF</t>
  </si>
  <si>
    <t>UE8KM3G0FY</t>
  </si>
  <si>
    <t>UE8KM3G6UB</t>
  </si>
  <si>
    <t>UE8HW3U5CW</t>
  </si>
  <si>
    <t>UE85D3IJGS</t>
  </si>
  <si>
    <t>UE8QJ3N9X9</t>
  </si>
  <si>
    <t>UE8R23KJ11</t>
  </si>
  <si>
    <t>UE8CW3Q3JV</t>
  </si>
  <si>
    <t>UE8KO3UJAV</t>
  </si>
  <si>
    <t>UE8F63LM1S</t>
  </si>
  <si>
    <t>UE80C3O893</t>
  </si>
  <si>
    <t>UE8LM3C87R</t>
  </si>
  <si>
    <t>UE9HQ3S2S6</t>
  </si>
  <si>
    <t>UE9E03SYFU</t>
  </si>
  <si>
    <t>UE97W3UESD</t>
  </si>
  <si>
    <t>UE9HG3IWB3</t>
  </si>
  <si>
    <t>UE9PG3F2D4</t>
  </si>
  <si>
    <t>UE9NB39LLF</t>
  </si>
  <si>
    <t>UE9LJ3Y37A</t>
  </si>
  <si>
    <t>UE9ER3Z09D</t>
  </si>
  <si>
    <t>UE9GR3IGPK</t>
  </si>
  <si>
    <t>UE9MR3ORXS</t>
  </si>
  <si>
    <t>UE9F63N2YX</t>
  </si>
  <si>
    <t>UE9053K00W</t>
  </si>
  <si>
    <t>UE9053JS77</t>
  </si>
  <si>
    <t>UE9QJ3Q4KP</t>
  </si>
  <si>
    <t>UE9BV3U3MW</t>
  </si>
  <si>
    <t>UE9BV3U99H</t>
  </si>
  <si>
    <t>UE9O03Y2E5</t>
  </si>
  <si>
    <t>UE9333N35D</t>
  </si>
  <si>
    <t>UE9283Y71K</t>
  </si>
  <si>
    <t>UE9OV3V94E</t>
  </si>
  <si>
    <t>UE9DI3PLQP</t>
  </si>
  <si>
    <t>UE9HZ3FFQT</t>
  </si>
  <si>
    <t>UE9PJ3M147</t>
  </si>
  <si>
    <t>UE9PP3HZR6</t>
  </si>
  <si>
    <t>UE9R23NBBG</t>
  </si>
  <si>
    <t>UE9943O0LD</t>
  </si>
  <si>
    <t>UE9IQ3NO52</t>
  </si>
  <si>
    <t>UE98V3XBEP</t>
  </si>
  <si>
    <t>UE9KO3WSAB</t>
  </si>
  <si>
    <t>UE97G3MTMJ</t>
  </si>
  <si>
    <t>UE9683WYK7</t>
  </si>
  <si>
    <t>UE9E43MBMV</t>
  </si>
  <si>
    <t>UE9MH3QGGD</t>
  </si>
  <si>
    <t>UE9EI3JIZE</t>
  </si>
  <si>
    <t>UE9PH3LEWC</t>
  </si>
  <si>
    <t>UE98Z3KVXJ</t>
  </si>
  <si>
    <t>UE9DR3UP8B</t>
  </si>
  <si>
    <t>UE9N93H4C4</t>
  </si>
  <si>
    <t>UE9DC3PE2S</t>
  </si>
  <si>
    <t>UE98N3PNMT</t>
  </si>
  <si>
    <t>UE90M3HB23</t>
  </si>
  <si>
    <t>UE9O03Y7FL</t>
  </si>
  <si>
    <t>UE9IY3SYO3</t>
  </si>
  <si>
    <t>UE9QV3HWHX</t>
  </si>
  <si>
    <t>UE9GG3M2AA</t>
  </si>
  <si>
    <t>UE95W3RI4E</t>
  </si>
  <si>
    <t>UE96K3DA21</t>
  </si>
  <si>
    <t>UE9Q13X5AS</t>
  </si>
  <si>
    <t>UE9683X01T</t>
  </si>
  <si>
    <t>UE9P83DZNP</t>
  </si>
  <si>
    <t>UE92S3J713</t>
  </si>
  <si>
    <t>UE9KR3WI1A</t>
  </si>
  <si>
    <t>UE9653RTW9</t>
  </si>
  <si>
    <t>UE96N3MAER</t>
  </si>
  <si>
    <t>UE9EQ42B3C</t>
  </si>
  <si>
    <t>UE9313R16L</t>
  </si>
  <si>
    <t>UE9G448V8X</t>
  </si>
  <si>
    <t>UE9QE3I3X1</t>
  </si>
  <si>
    <t>UE9PM3TDQL</t>
  </si>
  <si>
    <t>UE9JH3GW11</t>
  </si>
  <si>
    <t>UE9GO3BQ6A</t>
  </si>
  <si>
    <t>UE9NW3NBR4</t>
  </si>
  <si>
    <t>UE9I63LZV9</t>
  </si>
  <si>
    <t>UE9EV3NAFV</t>
  </si>
  <si>
    <t>UE9AG3SUC7</t>
  </si>
  <si>
    <t>UE9DL3XRI1</t>
  </si>
  <si>
    <t>UE9833R734</t>
  </si>
  <si>
    <t>UE9MI3DRZ5</t>
  </si>
  <si>
    <t>UE9MR3OXR8</t>
  </si>
  <si>
    <t>UE9MK3NYPI</t>
  </si>
  <si>
    <t>UE9N43IUS5</t>
  </si>
  <si>
    <t>UE9HB3S8EK</t>
  </si>
  <si>
    <t>UE9GY3IL7U</t>
  </si>
  <si>
    <t>UE9763AIBE</t>
  </si>
  <si>
    <t>UE9AT3P0WH</t>
  </si>
  <si>
    <t>UE9JB3ERLV</t>
  </si>
  <si>
    <t>UE99D3U4KF</t>
  </si>
  <si>
    <t>UE9MV3QU6J</t>
  </si>
  <si>
    <t>UE9BK40OZ9</t>
  </si>
  <si>
    <t>UE9E03TLO9</t>
  </si>
  <si>
    <t>UE97V3X6K2</t>
  </si>
  <si>
    <t>UE9Q73MGOX</t>
  </si>
  <si>
    <t>UE9H53QOB1</t>
  </si>
  <si>
    <t>UE9J43H2DQ</t>
  </si>
  <si>
    <t>UE9F03VIWS</t>
  </si>
  <si>
    <t>UE9KG3EWCF</t>
  </si>
  <si>
    <t>UE93C3ZMUR</t>
  </si>
  <si>
    <t>UE9IV3M1TX</t>
  </si>
  <si>
    <t>UE9JL3KHLX</t>
  </si>
  <si>
    <t>UE9FU3CTDN</t>
  </si>
  <si>
    <t>UE9KS3D80G</t>
  </si>
  <si>
    <t>UE9O23JD0M</t>
  </si>
  <si>
    <t>UE90J3NS2H</t>
  </si>
  <si>
    <t>UE90X3I4ZK</t>
  </si>
  <si>
    <t>UE9HQ3T61J</t>
  </si>
  <si>
    <t>UE91G3T8I1</t>
  </si>
  <si>
    <t>UE95S3KJG1</t>
  </si>
  <si>
    <t>UE9EV3NG7N</t>
  </si>
  <si>
    <t>UE9EE3MOMM</t>
  </si>
  <si>
    <t>UE9LC3NW21</t>
  </si>
  <si>
    <t>UE9GE3I69E</t>
  </si>
  <si>
    <t>UE94M48T2O</t>
  </si>
  <si>
    <t>UE9J63E8JZ</t>
  </si>
  <si>
    <t>UE97R3U65R</t>
  </si>
  <si>
    <t>UE9023MZZX</t>
  </si>
  <si>
    <t>UE95P3XIDS</t>
  </si>
  <si>
    <t>UE9HT3KKXH</t>
  </si>
  <si>
    <t>UE9C43Z41A</t>
  </si>
  <si>
    <t>UE97C3L9EZ</t>
  </si>
  <si>
    <t>UE9N13PT2A</t>
  </si>
  <si>
    <t>UE95P3XSYS</t>
  </si>
  <si>
    <t>UE9AP3SLQM</t>
  </si>
  <si>
    <t>Deaconry weekly expense</t>
  </si>
  <si>
    <t>Music Sabbath Contribution</t>
  </si>
  <si>
    <t>Gumpoles (first lorry) 530no. @180 and 48no. @120 - Eric Monanda</t>
  </si>
  <si>
    <t>Delivery of the nails - Kinywa</t>
  </si>
  <si>
    <t xml:space="preserve">3" stell nails, 3" iron nails, 4" iron </t>
  </si>
  <si>
    <t>FLORENCE BOCHABERI</t>
  </si>
  <si>
    <t>WENDANI SDA</t>
  </si>
  <si>
    <t>LESNAH REIGN</t>
  </si>
  <si>
    <t>ELDER ISAAC MOMANYI</t>
  </si>
  <si>
    <t>ELDER MIRERI'S FAMILY</t>
  </si>
  <si>
    <t>DELLEYS NYABOKE</t>
  </si>
  <si>
    <t>DISMAS NDUKO</t>
  </si>
  <si>
    <t>HELLEN WANDOLLAH</t>
  </si>
  <si>
    <t>Station Registration</t>
  </si>
  <si>
    <t>Sabbath school seminar</t>
  </si>
  <si>
    <t>JOHN MOTARI</t>
  </si>
  <si>
    <t xml:space="preserve">UE95W3SHL2~441211#dev_30~254797713396~MPESAC2B_400222~DAVID KIPLANGAT  </t>
  </si>
  <si>
    <t xml:space="preserve">UE9KR3ZCIM~441211# devgrp35~254729767077~MPESAC2B_400222~Vincent Okaru  </t>
  </si>
  <si>
    <t xml:space="preserve">UE9DI3SFVK~441211# CHAP REG~254722756719~MPESAC2B_400222~CATHERINE MOSERO OMWENO  </t>
  </si>
  <si>
    <t xml:space="preserve">UEAPQ3R5V7~441211# choirwelkitty~254708592682~MPESAC2B_400222~MAUREEN NYAMAMBA  </t>
  </si>
  <si>
    <t xml:space="preserve">UEA7R3XYR8~441211#tithe~254799957092~MPESAC2B_400222~Purity John  </t>
  </si>
  <si>
    <t xml:space="preserve">UEA6Y3OLF0~441211# Offering~254794079496~MPESAC2B_400222~sydney ndlovu  </t>
  </si>
  <si>
    <t xml:space="preserve">UEA6Y3OP46~441211#Tithe~254794079496~MPESAC2B_400222~sydney ndlovu  </t>
  </si>
  <si>
    <t xml:space="preserve">UEA4343UMI~441211#ADVTRANSPORT~254711165935~MPESAC2B_400222~EDWIN KENYANSA  </t>
  </si>
  <si>
    <t xml:space="preserve">UEA783W8J0~441211#ADVTRANSPORT~254724986639~MPESAC2B_400222~GLADYS OTIENO  </t>
  </si>
  <si>
    <t xml:space="preserve">UEBCW3ZR53~441211#DevGrp6~254716804186~MPESAC2B_400222~ALAN OTIENO  </t>
  </si>
  <si>
    <t xml:space="preserve">UEBKW3Y145~441211#Devgrp6~254705014561~MPESAC2B_400222~NYABUTO FANISH  </t>
  </si>
  <si>
    <t xml:space="preserve">UEBLS3L0ND~441211# CMRALLY~254799795295~MPESAC2B_400222~VICKY GITONGA  </t>
  </si>
  <si>
    <t xml:space="preserve">UEBK73XHNV~441211#cmrally~254722697602~MPESAC2B_400222~ALICE OKOTH  </t>
  </si>
  <si>
    <t xml:space="preserve">UEBQJ3YCEZ~441211#grp6~254723310854~MPESAC2B_400222~GRACE OGOLA  </t>
  </si>
  <si>
    <t xml:space="preserve">UEBCW40C8R~441211#DEVGR6~254716804186~MPESAC2B_400222~ALAN OTIENO  </t>
  </si>
  <si>
    <t xml:space="preserve">UEBKM3SGO7~441211#DEVGR2~254714454473~MPESAC2B_400222~TIMOTHY OUKO OMARE  </t>
  </si>
  <si>
    <t xml:space="preserve">UEBOP3QB6V~441211#ADVTRANSPORT~254726561839~MPESAC2B_400222~CLEOPAS OMETE  </t>
  </si>
  <si>
    <t xml:space="preserve">UEBQS40N0F~441211#DEVGRP23~254724018066~MPESAC2B_400222~RAYMOND OTIENO  </t>
  </si>
  <si>
    <t xml:space="preserve">UEBE042ROU~441211#Devgrp11~254720323255~MPESAC2B_400222~ROSELYNE OMANYA  </t>
  </si>
  <si>
    <t xml:space="preserve">UEB4L3WTXY~441211#ADVTransport~254728772225~MPESAC2B_400222~ISAAC MOMANYI  </t>
  </si>
  <si>
    <t xml:space="preserve">UEBLS3MQ0W~441211# ADVTRANSPORT~254799795295~MPESAC2B_400222~VICKY GITONGA  </t>
  </si>
  <si>
    <t xml:space="preserve">UEBK73ZCOY~441211#advtransport~254722697602~MPESAC2B_400222~ALICE OKOTH  </t>
  </si>
  <si>
    <t xml:space="preserve">UEBJ9429KE~441211#DEVGR35~254725689858~MPESAC2B_400222~RISPER NGOGE  </t>
  </si>
  <si>
    <t xml:space="preserve">UEBKW41I25~441211#Devgrp6~254705014561~MPESAC2B_400222~NYABUTO FANISH  </t>
  </si>
  <si>
    <t xml:space="preserve">UEBCW438B1~441211#DevGrp6~254716804186~MPESAC2B_400222~ALAN OTIENO  </t>
  </si>
  <si>
    <t xml:space="preserve">UECKM3VTTK~441211#DEVGR2~254714454473~MPESAC2B_400222~TIMOTHY OUKO OMARE  </t>
  </si>
  <si>
    <t xml:space="preserve">UECR43J8EM~441211#advtransport~254715407724~MPESAC2B_400222~EVERLINE ARIKA  </t>
  </si>
  <si>
    <t xml:space="preserve">UECKW4243I~441211#Devgrp6~254705014561~MPESAC2B_400222~NYABUTO FANISH  </t>
  </si>
  <si>
    <t xml:space="preserve">UECJ9437XL~441211#ADVTRANSPORT~254723565952~MPESAC2B_400222~JOB OMETE  </t>
  </si>
  <si>
    <t xml:space="preserve">UECQJ41WV5~441211#Grp6~254723310854~MPESAC2B_400222~GRACE OGOLA  </t>
  </si>
  <si>
    <t xml:space="preserve">UEC023YRBR~441211#CMRally~254716534437~MPESAC2B_400222~JOYCE MIANO  </t>
  </si>
  <si>
    <t xml:space="preserve">UEC023YPV4~441211#ADVTransport~254716534437~MPESAC2B_400222~JOYCE MIANO  </t>
  </si>
  <si>
    <t xml:space="preserve">UECBV464TD~441211#chapsab~254723249077~MPESAC2B_400222~JOHN MOTARI  </t>
  </si>
  <si>
    <t xml:space="preserve">UECKW42FRK~441211#CMRALLY~254705014561~MPESAC2B_400222~NYABUTO FANISH  </t>
  </si>
  <si>
    <t xml:space="preserve">UECP83PVKS~441211#DEVGR13~254792861131~MPESAC2B_400222~MYRA WANDOLLAH  </t>
  </si>
  <si>
    <t xml:space="preserve">UECDI41EJQ~441211# DEV GRP13~254722756719~MPESAC2B_400222~CATHERINE MOSERO OMWEN O </t>
  </si>
  <si>
    <t xml:space="preserve">UEC5F487HV~441211#DEVGRP13~254725626507~MPESAC2B_400222~SUSAN KIMANI  </t>
  </si>
  <si>
    <t xml:space="preserve">UECM93S8OW~441211#Advtransport~254726986607~MPESAC2B_400222~FAITH OMETE  </t>
  </si>
  <si>
    <t xml:space="preserve">UECQZ3X758~441211#ADVTRANSPORT~254722780411~MPESAC2B_400222~JOAB ONYACH  </t>
  </si>
  <si>
    <t xml:space="preserve">UECMT41T9H~441211#DEVGRP2~254115707458~MPESAC2B_400222~DUNCAN OGENO  </t>
  </si>
  <si>
    <t xml:space="preserve">UECNB3MEKY~441211#Advtransport~254727766722~MPESAC2B_400222~SAMSON NYARERU  </t>
  </si>
  <si>
    <t xml:space="preserve">UECQV3UJ5W~441211#advtransport~254729501712~MPESAC2B_400222~VIOLET JUMA  </t>
  </si>
  <si>
    <t xml:space="preserve">UECK33ZBGF~441211#Advtransport~254723234824~MPESAC2B_400222~EVANCE OJWANG  </t>
  </si>
  <si>
    <t xml:space="preserve">UECPG3UFMV~441211#chapsabbath~254722449657~MPESAC2B_400222~MARY GITURU  </t>
  </si>
  <si>
    <t xml:space="preserve">UEDK3416V0~441211#Advetransp~254723234824~MPESAC2B_400222~EVANCE OJWANG  </t>
  </si>
  <si>
    <t xml:space="preserve">UED6I46D1X~441211#ADVTransport~254714035685~MPESAC2B_400222~sarah ocharo  </t>
  </si>
  <si>
    <t xml:space="preserve">UEDEH41B63~441211#Tithe~254799604985~MPESAC2B_400222~DAVIS MIRONGA  </t>
  </si>
  <si>
    <t xml:space="preserve">UED6J43TV5~441211#ADVTRANSPORT~254758315357~MPESAC2B_400222~denis menge  </t>
  </si>
  <si>
    <t xml:space="preserve">UEDKR4C9D6~441211#advtrans~254715319635~MPESAC2B_400222~ESTHER NJOROGE  </t>
  </si>
  <si>
    <t xml:space="preserve">UEDNT467NM~441211#ADVTRANSPORT~254792034984~MPESAC2B_400222~LINET MAGETO  </t>
  </si>
  <si>
    <t xml:space="preserve">UEDKM409LS~441211#ADVTransport~254714454473~MPESAC2B_400222~TIMOTHY OUKO OMARE  </t>
  </si>
  <si>
    <t>10-05-2026</t>
  </si>
  <si>
    <t>11-05-2026</t>
  </si>
  <si>
    <t>12-05-2026</t>
  </si>
  <si>
    <t>13-05-2026</t>
  </si>
  <si>
    <t>UE95W3SHL2</t>
  </si>
  <si>
    <t>UE9KR3ZCIM</t>
  </si>
  <si>
    <t>UE9DI3SFVK</t>
  </si>
  <si>
    <t>UEAPQ3R5V7</t>
  </si>
  <si>
    <t>UEA7R3XYR8</t>
  </si>
  <si>
    <t>UEA6Y3OLF0</t>
  </si>
  <si>
    <t>UEA6Y3OP46</t>
  </si>
  <si>
    <t>UEA4343UMI</t>
  </si>
  <si>
    <t>UEA783W8J0</t>
  </si>
  <si>
    <t>UEBCW3ZR53</t>
  </si>
  <si>
    <t>UEBKW3Y145</t>
  </si>
  <si>
    <t>UEBLS3L0ND</t>
  </si>
  <si>
    <t>UEBK73XHNV</t>
  </si>
  <si>
    <t>UEBQJ3YCEZ</t>
  </si>
  <si>
    <t>UEBCW40C8R</t>
  </si>
  <si>
    <t>UEBKM3SGO7</t>
  </si>
  <si>
    <t>UEBOP3QB6V</t>
  </si>
  <si>
    <t>UEBQS40N0F</t>
  </si>
  <si>
    <t>UEBE042ROU</t>
  </si>
  <si>
    <t>UEB4L3WTXY</t>
  </si>
  <si>
    <t>UEBLS3MQ0W</t>
  </si>
  <si>
    <t>UEBK73ZCOY</t>
  </si>
  <si>
    <t>UEBJ9429KE</t>
  </si>
  <si>
    <t>UEBKW41I25</t>
  </si>
  <si>
    <t>UEBCW438B1</t>
  </si>
  <si>
    <t>UECKM3VTTK</t>
  </si>
  <si>
    <t>UECR43J8EM</t>
  </si>
  <si>
    <t>UECKW4243I</t>
  </si>
  <si>
    <t>UECJ9437XL</t>
  </si>
  <si>
    <t>UECQJ41WV5</t>
  </si>
  <si>
    <t>UEC023YRBR</t>
  </si>
  <si>
    <t>UEC023YPV4</t>
  </si>
  <si>
    <t>UECBV464TD</t>
  </si>
  <si>
    <t>UECKW42FRK</t>
  </si>
  <si>
    <t>UECP83PVKS</t>
  </si>
  <si>
    <t>UECDI41EJQ</t>
  </si>
  <si>
    <t>UEC5F487HV</t>
  </si>
  <si>
    <t>UECM93S8OW</t>
  </si>
  <si>
    <t>UECQZ3X758</t>
  </si>
  <si>
    <t>UECMT41T9H</t>
  </si>
  <si>
    <t>UECNB3MEKY</t>
  </si>
  <si>
    <t>UECQV3UJ5W</t>
  </si>
  <si>
    <t>UECK33ZBGF</t>
  </si>
  <si>
    <t>UECPG3UFMV</t>
  </si>
  <si>
    <t>UEDK3416V0</t>
  </si>
  <si>
    <t>UED6I46D1X</t>
  </si>
  <si>
    <t>UEDEH41B63</t>
  </si>
  <si>
    <t>UED6J43TV5</t>
  </si>
  <si>
    <t>UEDKR4C9D6</t>
  </si>
  <si>
    <t>UEDNT467NM</t>
  </si>
  <si>
    <t>UEDKM409LS</t>
  </si>
  <si>
    <t>Chaplaincy Sabbath expenses</t>
  </si>
  <si>
    <t>Prison toillerreries - prison visitation</t>
  </si>
  <si>
    <t xml:space="preserve">UEDGU4E0SD~441211#CHAPSABBATH~254711548871~MPESAC2B_400222~JANE NYAMONGO  </t>
  </si>
  <si>
    <t xml:space="preserve">UEDKM40T6R~441211#DEVGR2~254714454473~MPESAC2B_400222~TIMOTHY OUKO OMARE  </t>
  </si>
  <si>
    <t xml:space="preserve">UED5M46LF4~441211#DEVGRP25~254704921627~MPESAC2B_400222~REUBEN NYAKUNDI  </t>
  </si>
  <si>
    <t xml:space="preserve">UEDK241XWG~441211#ADVTRANS~254713193947~MPESAC2B_400222~FLORENCE OGOLLAH  </t>
  </si>
  <si>
    <t xml:space="preserve">UEDHT41KBK~441211#Tithe~254726721194~MPESAC2B_400222~HAPPINESS MUKORA  </t>
  </si>
  <si>
    <t xml:space="preserve">UEDHT41NAB~441211#combinedofrng~254726721194~MPESAC2B_400222~HAPPINESS MUKORA  </t>
  </si>
  <si>
    <t xml:space="preserve">UEDJM44NNZ~441211#devgr18~254725587811~MPESAC2B_400222~JOYCE MOGIRE  </t>
  </si>
  <si>
    <t xml:space="preserve">UEDR049JMU~441211#Devgr35~254746498674~MPESAC2B_400222~Faith Nyakundi  </t>
  </si>
  <si>
    <t xml:space="preserve">UEDQE40KYP~441211#grp18~254715209523~MPESAC2B_400222~NYABUTO OONGE  </t>
  </si>
  <si>
    <t xml:space="preserve">UEDQV40Q0H~441211#DevGr22~254729501712~MPESAC2B_400222~VIOLET JUMA  </t>
  </si>
  <si>
    <t xml:space="preserve">UEDCW4BGUM~441211#DevGrp6~254716804186~MPESAC2B_400222~ALAN OTIENO  </t>
  </si>
  <si>
    <t xml:space="preserve">UEDCW4BFEA~441211#DevGrp35~254716804186~MPESAC2B_400222~ALAN OTIENO  </t>
  </si>
  <si>
    <t xml:space="preserve">UEEFB4P8AD~441211#DevGrp16~254726410608~MPESAC2B_400222~CALVINCE OUMA OTIENO  </t>
  </si>
  <si>
    <t xml:space="preserve">UEEL544HKP~441211#ADVTRANSPORT~254706898391~MPESAC2B_400222~Nyabuto Dorothy  </t>
  </si>
  <si>
    <t xml:space="preserve">UEE7I42ZZ8~441211#ADVTRANSPORT~254758671707~MPESAC2B_400222~Brenda Isaiah  </t>
  </si>
  <si>
    <t xml:space="preserve">UEEKW4ABLT~441211#AdvTransport~254705014561~MPESAC2B_400222~NYABUTO FANISH  </t>
  </si>
  <si>
    <t xml:space="preserve">UEEP0448UO~441211#AdvTranpt~254723714872~MPESAC2B_400222~DUNCAN OUMA  </t>
  </si>
  <si>
    <t xml:space="preserve">UEEP83XUXW~441211#DEVGR13~254792861131~MPESAC2B_400222~MYRA WANDOLLAH  </t>
  </si>
  <si>
    <t xml:space="preserve">UEE0C49OGT~441211#ADVTRANSPORT~254722496355~MPESAC2B_400222~QUINTER NYOLOO  </t>
  </si>
  <si>
    <t xml:space="preserve">UEE1G4DEK1~441211#Devgr35~254114321439~MPESAC2B_400222~Edwin Muthuri  </t>
  </si>
  <si>
    <t xml:space="preserve">UEEDJ45HRE~441211#tithe~254790616988~MPESAC2B_400222~JOHN MOKAYA  </t>
  </si>
  <si>
    <t xml:space="preserve">UEEIK46L71~441211#ADVTRANSPORT~254714813414~MPESAC2B_400222~MARY AKINYI  </t>
  </si>
  <si>
    <t xml:space="preserve">UEECW4CSWO~441211#AdvTransport~254716804186~MPESAC2B_400222~ALAN OTIENO  </t>
  </si>
  <si>
    <t xml:space="preserve">UEE2W3ZC4H~441211#Advtransport~254705430428~MPESAC2B_400222~PHIDELIAH SHISIGANI  </t>
  </si>
  <si>
    <t xml:space="preserve">UEEUIA43XY~441211#ADVTRANSPORT~254704861339~MPESAC2B_400222~HELLEN ACHIENG ADHAN JA </t>
  </si>
  <si>
    <t xml:space="preserve">UEENJ4BP2G~441211#Devgrp6~254715862095~MPESAC2B_400222~OBIRI DIANA  </t>
  </si>
  <si>
    <t xml:space="preserve">UEEEV47TM7~441211#ADVTRANSPORT~254700028534~MPESAC2B_400222~EDHER NYATIKA  </t>
  </si>
  <si>
    <t xml:space="preserve">UEE9T46GDL~441211#advtransp~254721612917~MPESAC2B_400222~JOHN ONGWESA  </t>
  </si>
  <si>
    <t xml:space="preserve">UEEKD488OY~441211#DVTransport~254700027288~MPESAC2B_400222~RISPER FUNDI  </t>
  </si>
  <si>
    <t xml:space="preserve">UEEQS4DEWS~441211#DEVGRP23~254724018066~MPESAC2B_400222~RAYMOND OTIENO  </t>
  </si>
  <si>
    <t xml:space="preserve">UEEPQ49SSC~441211# Devgrp6~254708592682~MPESAC2B_400222~MAUREEN NYAMAMBA  </t>
  </si>
  <si>
    <t xml:space="preserve">UEEA34CTP9~441211#tithe~254725727580~MPESAC2B_400222~OTIENO VIVIAN  </t>
  </si>
  <si>
    <t xml:space="preserve">UEEEH47WI1~441211#Tithe~254799604985~MPESAC2B_400222~DAVIS MIRONGA  </t>
  </si>
  <si>
    <t xml:space="preserve">UEE5D48TJ9~441211# devgp6~254721431647~MPESAC2B_400222~LENCER OKWAH  </t>
  </si>
  <si>
    <t xml:space="preserve">UEE124BCRQ~441211#ADVTRANSPORT~254727487897~MPESAC2B_400222~DANIEL SANGA  </t>
  </si>
  <si>
    <t xml:space="preserve">UEECW4F8YB~441211# DevGrp6~254716804186~MPESAC2B_400222~ALAN OTIENO  </t>
  </si>
  <si>
    <t xml:space="preserve">UEEKW4DLW3~441211#Devgrp6~254705014561~MPESAC2B_400222~NYABUTO FANISH  </t>
  </si>
  <si>
    <t xml:space="preserve">UEEQJ4DOGN~441211#grp6~254723310854~MPESAC2B_400222~GRACE OGOLA  </t>
  </si>
  <si>
    <t xml:space="preserve">UEE6Y46TP3~441211# ADVTRANSPORT~254702638111~MPESAC2B_400222~JESCA OCHIENG  </t>
  </si>
  <si>
    <t xml:space="preserve">UEEMR4CD0X~441211# GR30~254706858931~MPESAC2B_400222~ESTHER MAKORI  </t>
  </si>
  <si>
    <t xml:space="preserve">UEFPD493DS~441211#ADVTRANSPORT~254740938866~MPESAC2B_400222~Mayaka Martin  </t>
  </si>
  <si>
    <t xml:space="preserve">UEFNB3X2JT~441211#advtransport~254727766722~MPESAC2B_400222~SAMSON NYARERU  </t>
  </si>
  <si>
    <t xml:space="preserve">UEFEQ4QBTH~441211#ADVTRANSPORT~254729617073~MPESAC2B_400222~KENNEDY AKECH  </t>
  </si>
  <si>
    <t xml:space="preserve">UEF9R4C1HY~441211#DEVGR35~254768212836~MPESAC2B_400222~naom angwenyi  </t>
  </si>
  <si>
    <t xml:space="preserve">UEFFY42KMH~441211#ADVTRANSPORT~254703759530~MPESAC2B_400222~BRENDA AUMA  </t>
  </si>
  <si>
    <t xml:space="preserve">UEFKM48KBU~441211#DEVGR2~254714454473~MPESAC2B_400222~TIMOTHY OUKO OMARE  </t>
  </si>
  <si>
    <t xml:space="preserve">UEFKT42V62~441211#ADVTRANSPORT~254711572417~MPESAC2B_400222~EMELDA APONDI  </t>
  </si>
  <si>
    <t xml:space="preserve">UEFFB4UNJM~441211#DevGrp16~254726410608~MPESAC2B_400222~CALVINCE OUMA OTIENO  </t>
  </si>
  <si>
    <t xml:space="preserve">UEF6J4DN2V~441211#ADVTransport~254713490326~MPESAC2B_400222~FIDES MUTHONI  </t>
  </si>
  <si>
    <t xml:space="preserve">UEFHT4AQ9T~441211#advtransport~254726721194~MPESAC2B_400222~HAPPINESS MUKORA  </t>
  </si>
  <si>
    <t xml:space="preserve">UEF0Y4BH4Y~441211#ADVTRANSPORT~254726281936~MPESAC2B_400222~ROBIONSON MOCHONI  </t>
  </si>
  <si>
    <t xml:space="preserve">UEFPM4KASL~441211#DEVGR30~254710967844~MPESAC2B_400222~CLIFFORD SIOCHA  </t>
  </si>
  <si>
    <t xml:space="preserve">UEF284P5VF~441211#AdvTransport~254728594657~MPESAC2B_400222~GLORIAH MICHIRA  </t>
  </si>
  <si>
    <t xml:space="preserve">UEFO34TN28~441211#ADVTRANSPort~254796481689~MPESAC2B_400222~AMINA HINZANO  </t>
  </si>
  <si>
    <t xml:space="preserve">UEFPJ4D08D~441211#OFFERING~254745207622~MPESAC2B_400222~MARK NDEGWA  </t>
  </si>
  <si>
    <t xml:space="preserve">UEF6Y4AZ9T~441211# ADVTRANSPORT~254702638111~MPESAC2B_400222~JESCA OCHIENG  </t>
  </si>
  <si>
    <t xml:space="preserve">UEF9047G8O~441211#DevGr16~254700258839~MPESAC2B_400222~RUTH KERUBO  </t>
  </si>
  <si>
    <t xml:space="preserve">UEFNM48NUL~441211#ADVTRANSPORT~254726768973~MPESAC2B_400222~MAUREEN ONGUBO  </t>
  </si>
  <si>
    <t xml:space="preserve">UEGKM4CN01~441211#DEVGR2~254714454473~MPESAC2B_400222~TIMOTHY OUKO OMARE  </t>
  </si>
  <si>
    <t xml:space="preserve">UEGRD4P93V~441211#GR7~254794446788~MPESAC2B_400222~OKELLO CALVINCE  </t>
  </si>
  <si>
    <t xml:space="preserve">UEGB94K9DK~441211#GR37~254796305585~MPESAC2B_400222~JACKLINE NDURI  </t>
  </si>
  <si>
    <t xml:space="preserve">UEGKM4CJJ5~441211#ADVTRANSPORT~254714454473~MPESAC2B_400222~TIMOTHY OUKO OMARE  </t>
  </si>
  <si>
    <t>14-05-2026</t>
  </si>
  <si>
    <t>15-05-2026</t>
  </si>
  <si>
    <t>16-05-2026</t>
  </si>
  <si>
    <t>UEDGU4E0SD</t>
  </si>
  <si>
    <t>UEDKM40T6R</t>
  </si>
  <si>
    <t>UED5M46LF4</t>
  </si>
  <si>
    <t>UEDK241XWG</t>
  </si>
  <si>
    <t>UEDHT41KBK</t>
  </si>
  <si>
    <t>UEDHT41NAB</t>
  </si>
  <si>
    <t>UEDJM44NNZ</t>
  </si>
  <si>
    <t>UEDR049JMU</t>
  </si>
  <si>
    <t>UEDQE40KYP</t>
  </si>
  <si>
    <t>UEDQV40Q0H</t>
  </si>
  <si>
    <t>UEDCW4BGUM</t>
  </si>
  <si>
    <t>UEDCW4BFEA</t>
  </si>
  <si>
    <t>UEEFB4P8AD</t>
  </si>
  <si>
    <t>UEEL544HKP</t>
  </si>
  <si>
    <t>UEE7I42ZZ8</t>
  </si>
  <si>
    <t>UEEKW4ABLT</t>
  </si>
  <si>
    <t>UEEP0448UO</t>
  </si>
  <si>
    <t>UEEP83XUXW</t>
  </si>
  <si>
    <t>UEE0C49OGT</t>
  </si>
  <si>
    <t>UEE1G4DEK1</t>
  </si>
  <si>
    <t>UEEDJ45HRE</t>
  </si>
  <si>
    <t>UEEIK46L71</t>
  </si>
  <si>
    <t>UEECW4CSWO</t>
  </si>
  <si>
    <t>UEE2W3ZC4H</t>
  </si>
  <si>
    <t>UEEUIA43XY</t>
  </si>
  <si>
    <t>UEENJ4BP2G</t>
  </si>
  <si>
    <t>UEEEV47TM7</t>
  </si>
  <si>
    <t>UEE9T46GDL</t>
  </si>
  <si>
    <t>UEEKD488OY</t>
  </si>
  <si>
    <t>UEEQS4DEWS</t>
  </si>
  <si>
    <t>UEEPQ49SSC</t>
  </si>
  <si>
    <t>UEEA34CTP9</t>
  </si>
  <si>
    <t>UEEEH47WI1</t>
  </si>
  <si>
    <t>UEE5D48TJ9</t>
  </si>
  <si>
    <t>UEE124BCRQ</t>
  </si>
  <si>
    <t>UEECW4F8YB</t>
  </si>
  <si>
    <t>UEEKW4DLW3</t>
  </si>
  <si>
    <t>UEEQJ4DOGN</t>
  </si>
  <si>
    <t>UEE6Y46TP3</t>
  </si>
  <si>
    <t>UEEMR4CD0X</t>
  </si>
  <si>
    <t>UEFPD493DS</t>
  </si>
  <si>
    <t>UEFNB3X2JT</t>
  </si>
  <si>
    <t>UEFEQ4QBTH</t>
  </si>
  <si>
    <t>UEF9R4C1HY</t>
  </si>
  <si>
    <t>UEFFY42KMH</t>
  </si>
  <si>
    <t>UEFKM48KBU</t>
  </si>
  <si>
    <t>UEFKT42V62</t>
  </si>
  <si>
    <t>UEFFB4UNJM</t>
  </si>
  <si>
    <t>UEF6J4DN2V</t>
  </si>
  <si>
    <t>UEFHT4AQ9T</t>
  </si>
  <si>
    <t>UEF0Y4BH4Y</t>
  </si>
  <si>
    <t>UEFPM4KASL</t>
  </si>
  <si>
    <t>UEF284P5VF</t>
  </si>
  <si>
    <t>UEFO34TN28</t>
  </si>
  <si>
    <t>UEFPJ4D08D</t>
  </si>
  <si>
    <t>UEF6Y4AZ9T</t>
  </si>
  <si>
    <t>UEF9047G8O</t>
  </si>
  <si>
    <t>UEFNM48NUL</t>
  </si>
  <si>
    <t>UEGKM4CN01</t>
  </si>
  <si>
    <t>UEGRD4P93V</t>
  </si>
  <si>
    <t>UEGB94K9DK</t>
  </si>
  <si>
    <t>UEGKM4CJJ5</t>
  </si>
  <si>
    <t xml:space="preserve">UEG0X4A339~441211#devgrp17~254725768358~MPESAC2B_400222~ESTHER MUCHOKI  </t>
  </si>
  <si>
    <t xml:space="preserve">UEG07430SS~441211#55~254714980832~MPESAC2B_400222~FAITH MAGETO  </t>
  </si>
  <si>
    <t xml:space="preserve">UEGJB46XD7~441211#55~254795212170~MPESAC2B_400222~ZEBBY JEROP  </t>
  </si>
  <si>
    <t xml:space="preserve">UEGPM4MIKL~441211#DEVGR1~254710967844~MPESAC2B_400222~CLIFFORD SIOCHA  </t>
  </si>
  <si>
    <t xml:space="preserve">UEGPM4MILF~441211#DEVGR30~254710967844~MPESAC2B_400222~CLIFFORD SIOCHA  </t>
  </si>
  <si>
    <t xml:space="preserve">UEG434Q130~441211#DEVGRP12~254711165935~MPESAC2B_400222~EDWIN KENYANSA  </t>
  </si>
  <si>
    <t xml:space="preserve">UEGJ94K7EF~441211#DEVGRP21~254723565952~MPESAC2B_400222~JOB OMETE  </t>
  </si>
  <si>
    <t xml:space="preserve">UEGCW4L0KF~441211# AdvTransport~254716804186~MPESAC2B_400222~ALAN OTIENO  </t>
  </si>
  <si>
    <t xml:space="preserve">UEGFW4GFUO~441211#DEVGR35~254797370191~MPESAC2B_400222~KEVIN KIPKORIR  </t>
  </si>
  <si>
    <t xml:space="preserve">UEGE04MLT6~441211#Devgrp11~254720323255~MPESAC2B_400222~ROSELYNE OMANYA  </t>
  </si>
  <si>
    <t xml:space="preserve">UEGP04D5HX~441211#Devgr3~254723714872~MPESAC2B_400222~DUNCAN OUMA  </t>
  </si>
  <si>
    <t xml:space="preserve">UEG7R4MNWT~441211#GRP26~254799957092~MPESAC2B_400222~Purity John  </t>
  </si>
  <si>
    <t xml:space="preserve">UEG5M4IAX8~441211#TITHE~254704921627~MPESAC2B_400222~REUBEN NYAKUNDI  </t>
  </si>
  <si>
    <t xml:space="preserve">UEGEA4N424~441211#DEVGRP3*~254726447320~MPESAC2B_400222~DUNCAN NJORA  </t>
  </si>
  <si>
    <t xml:space="preserve">UEGNS46PNA~441211#DEVGRP11~254723845487~MPESAC2B_400222~ODHIAMBO OTIENO  </t>
  </si>
  <si>
    <t xml:space="preserve">UEGMG4IHT8~441211#devgroup4~254706586664~MPESAC2B_400222~everline nyaoga  </t>
  </si>
  <si>
    <t xml:space="preserve">UEGKM4D5WD~441211#~254725310343~MPESAC2B_400222~NANCY MOTARI  </t>
  </si>
  <si>
    <t xml:space="preserve">UEG5M4ICB5~441211#DEVGRP25~254704921627~MPESAC2B_400222~REUBEN NYAKUNDI  </t>
  </si>
  <si>
    <t xml:space="preserve">UEGR24G2IV~441211#Devgrp19~254717752128~MPESAC2B_400222~SHELINE OYOO  </t>
  </si>
  <si>
    <t xml:space="preserve">UEG7T4G3SS~441211#devt grp5~254723492692~MPESAC2B_400222~SAMUEL ABAYA  </t>
  </si>
  <si>
    <t xml:space="preserve">UEGIV4F1WX~441211# DevGrp16~254703112927~MPESAC2B_400222~COLLINS ODOYO  </t>
  </si>
  <si>
    <t xml:space="preserve">UEGDG44U6F~441211#DEVGR32~254727991754~MPESAC2B_400222~WILFRED KIRIAGO  </t>
  </si>
  <si>
    <t xml:space="preserve">UEGEZ4PJNA~441211# devgrp25~254710826980~MPESAC2B_400222~Emily Osoro  </t>
  </si>
  <si>
    <t xml:space="preserve">UEG024FPP6~441211#Gp20~254721406814~MPESAC2B_400222~VINCENT OTARA  </t>
  </si>
  <si>
    <t xml:space="preserve">UEG0C4IFD3~441211#DEVGRP34~254742403697~MPESAC2B_400222~GRACE ONGUSO  </t>
  </si>
  <si>
    <t xml:space="preserve">UEGPG4870A~441211#g7~254742420983~MPESAC2B_400222~samuel ooko  </t>
  </si>
  <si>
    <t xml:space="preserve">UEGC049DZJ~441211#gp20~254721733889~MPESAC2B_400222~HELLEN NYABAYO  </t>
  </si>
  <si>
    <t xml:space="preserve">UEGNT4JA4O~441211#DEVGRP12~254792034984~MPESAC2B_400222~LINET MAGETO  </t>
  </si>
  <si>
    <t xml:space="preserve">UEGHM4B8FT~441211#DEV~254792706075~MPESAC2B_400222~TIMOTHY KIPLIMO  </t>
  </si>
  <si>
    <t xml:space="preserve">UEGQ74F4GM~441211#DEVGRP38~254723585391~MPESAC2B_400222~DAVID OTAJA  </t>
  </si>
  <si>
    <t xml:space="preserve">UEG134BU6D~441211#DEVGR25~254708909885~MPESAC2B_400222~BENSON OTIENO  </t>
  </si>
  <si>
    <t xml:space="preserve">UEGCW4L183~441211# DevGrp6~254716804186~MPESAC2B_400222~ALAN OTIENO  </t>
  </si>
  <si>
    <t xml:space="preserve">UEG3I4V6RU~441211#grp20~254725415275~MPESAC2B_400222~NANCY KEMUNTO OSORO  </t>
  </si>
  <si>
    <t xml:space="preserve">UEG154FNEY~441211#DEV18~254727653472~MPESAC2B_400222~CALLEN MAKORI  </t>
  </si>
  <si>
    <t xml:space="preserve">UEGEU4P3EG~441211#grp10-dev~254713480829~MPESAC2B_400222~DANIEL SAGWE  </t>
  </si>
  <si>
    <t xml:space="preserve">UEGE34R1AW~441211#DEV~254757427853~MPESAC2B_400222~Diana Okumu  </t>
  </si>
  <si>
    <t xml:space="preserve">UEGGK4DY9N~441211#DEVGR11~254728609363~MPESAC2B_400222~MARY MOKAYA  </t>
  </si>
  <si>
    <t xml:space="preserve">UEG7R4MWA1~441211# tithe~254799957092~MPESAC2B_400222~Purity John  </t>
  </si>
  <si>
    <t xml:space="preserve">UEGIX4FMYT~441211#DevGRP12~254701796827~MPESAC2B_400222~MAUREEN NGOCHI  </t>
  </si>
  <si>
    <t xml:space="preserve">UEGEF4ACT8~441211#DEVGRP11~254707210055~MPESAC2B_400222~LEVI KABATI  </t>
  </si>
  <si>
    <t xml:space="preserve">UEG6C41F8F~441211#DevG9~254729383424~MPESAC2B_400222~MESHACK ONGERA  </t>
  </si>
  <si>
    <t xml:space="preserve">UEGR4403G5~441211#devgrp6~254715407724~MPESAC2B_400222~EVERLINE ARIKA  </t>
  </si>
  <si>
    <t xml:space="preserve">UEGP94JB38~441211#GR37~254112837040~MPESAC2B_400222~OUMA ODHIAMBO  </t>
  </si>
  <si>
    <t xml:space="preserve">UEG5D4EZW5~441211#devgrp6~254721431647~MPESAC2B_400222~LENCER OKWAH  </t>
  </si>
  <si>
    <t xml:space="preserve">UEGBP4FVTV~441211#DEVELOPMENT~254716455592~MPESAC2B_400222~Juliet manoti  </t>
  </si>
  <si>
    <t xml:space="preserve">UEGC247C6L~441211#Devgrp2~254720674671~MPESAC2B_400222~RUBY MOSE  </t>
  </si>
  <si>
    <t xml:space="preserve">UEGEQ4VI5Q~441211#G14~254725542006~MPESAC2B_400222~LUCY NYANDEGA  </t>
  </si>
  <si>
    <t xml:space="preserve">UEGK34EEJA~441211#DEV GRP25~254715752287~MPESAC2B_400222~lameck ongeri  </t>
  </si>
  <si>
    <t xml:space="preserve">UEGAH4EK6P~441211#devgrp7~254707965257~MPESAC2B_400222~JENIFFER JAMES  </t>
  </si>
  <si>
    <t xml:space="preserve">UEGGU4QIFU~441211#DEVGR2~254711548871~MPESAC2B_400222~JANE NYAMONGO  </t>
  </si>
  <si>
    <t xml:space="preserve">UEGD24MPA2~441211#DevGr24~254700695190~MPESAC2B_400222~EDWIN BOGE  </t>
  </si>
  <si>
    <t xml:space="preserve">UEGOP4ABOU~441211# DEVGR7~254726561839~MPESAC2B_400222~CLEOPAS OMETE  </t>
  </si>
  <si>
    <t xml:space="preserve">UEG284R9Q3~441211#Devgrp7~254728594657~MPESAC2B_400222~GLORIAH MICHIRA  </t>
  </si>
  <si>
    <t xml:space="preserve">UEGKA4KSO0~441211#Devgp24~254722893864~MPESAC2B_400222~PURITY RIUNGU  </t>
  </si>
  <si>
    <t xml:space="preserve">UEGAC4GZJJ~441211#DEVG9~254729841076~MPESAC2B_400222~ONGERA EVANS  </t>
  </si>
  <si>
    <t xml:space="preserve">UEGNM49VO3~441211#DEV 27~254726768973~MPESAC2B_400222~MAUREEN ONGUBO  </t>
  </si>
  <si>
    <t xml:space="preserve">UEGFG4ER42~441211#devgrp34~254720205808~MPESAC2B_400222~JOSEPHINE AYIENDA  </t>
  </si>
  <si>
    <t xml:space="preserve">UEGJM4FDCR~441211#devgr18~254725587811~MPESAC2B_400222~JOYCE MOGIRE  </t>
  </si>
  <si>
    <t xml:space="preserve">UEG7T4GB4R~441211#devgrp 25~254728588774~MPESAC2B_400222~JUSTINE MANYARA  </t>
  </si>
  <si>
    <t xml:space="preserve">UEG804EX9Q~441211#dev~254759220461~MPESAC2B_400222~Esther Sharkoyio  </t>
  </si>
  <si>
    <t xml:space="preserve">UEGIM4KY96~441211#DEV~254720849331~MPESAC2B_400222~MELODY OMENGE  </t>
  </si>
  <si>
    <t xml:space="preserve">UEGMY49NF2~441211#devgrp 11~254729090199~MPESAC2B_400222~JOSPHINE NYAKOE  </t>
  </si>
  <si>
    <t xml:space="preserve">UEGLC4GT0I~441211#DVT~254726477635~MPESAC2B_400222~OSIEMO NGIRA  </t>
  </si>
  <si>
    <t xml:space="preserve">UEG2A5059V~441211#DEV16~254702006004~MPESAC2B_400222~LUCY MUTHENGI  </t>
  </si>
  <si>
    <t xml:space="preserve">UEG7D4ASEV~441211#DevGroup17~254723498258~MPESAC2B_400222~JANET NYANDIRI  </t>
  </si>
  <si>
    <t xml:space="preserve">UEGEU4P924~441211#gr 22~254726294545~MPESAC2B_400222~MERCY ONCHWATI  </t>
  </si>
  <si>
    <t xml:space="preserve">UEGBV4NAIY~441211#g14~254723249077~MPESAC2B_400222~JOHN MOTARI  </t>
  </si>
  <si>
    <t xml:space="preserve">UEG5W4K6K9~441211#DEVGROUP25~254724293772~MPESAC2B_400222~ELIUD KEMBOI  </t>
  </si>
  <si>
    <t xml:space="preserve">UEG284R6ZW~441211#Devgrp37~254728594657~MPESAC2B_400222~GLORIAH MICHIRA  </t>
  </si>
  <si>
    <t xml:space="preserve">UEG364WTOD~441211#devgrp8~254720089809~MPESAC2B_400222~DELIEYS MASESE  </t>
  </si>
  <si>
    <t xml:space="preserve">UEGE04MNKD~441211#Grp11~254720323255~MPESAC2B_400222~ROSELYNE OMANYA  </t>
  </si>
  <si>
    <t xml:space="preserve">UEG324HW3K~441211#grp23~254729984507~MPESAC2B_400222~elijah nyanusi  </t>
  </si>
  <si>
    <t xml:space="preserve">UEG3W4WWVJ~441211#devgrp29~254715624480~MPESAC2B_400222~BRIAN ONSEMBE  </t>
  </si>
  <si>
    <t xml:space="preserve">UEGOF4J039~441211#TITHE~254716633218~MPESAC2B_400222~DAUDI ONDIGO  </t>
  </si>
  <si>
    <t xml:space="preserve">UEGMY49OY3~441211#comboffering~254729090199~MPESAC2B_400222~JOSPHINE NYAKOE  </t>
  </si>
  <si>
    <t xml:space="preserve">UEGIX4FQ1D~441211#Devgroup 8~254798886972~MPESAC2B_400222~LORINE DEDE  </t>
  </si>
  <si>
    <t xml:space="preserve">UEG364WYTQ~441211#thithe~254720089809~MPESAC2B_400222~DELIEYS MASESE  </t>
  </si>
  <si>
    <t xml:space="preserve">UEG1O4S4FP~441211# LCB/field~254725765987~MPESAC2B_400222~HELLEN NAIMADU  </t>
  </si>
  <si>
    <t xml:space="preserve">UEG1O4S77K~441211# devgp24~254725765987~MPESAC2B_400222~HELLEN NAIMADU  </t>
  </si>
  <si>
    <t xml:space="preserve">UEG7Q4RYCV~441211#DevGp32~254724610237~MPESAC2B_400222~DISMAS NDUKO  </t>
  </si>
  <si>
    <t xml:space="preserve">UEGE04MPBR~441211#offering~254720323255~MPESAC2B_400222~ROSELYNE OMANYA  </t>
  </si>
  <si>
    <t xml:space="preserve">UEGIN478C5~441211#Dev24~254143085776~MPESAC2B_400222~JOY NDINDA  </t>
  </si>
  <si>
    <t xml:space="preserve">UEGO04RGZ8~441211#DEVGRP2~254799232926~MPESAC2B_400222~BENSON OKELLO  </t>
  </si>
  <si>
    <t xml:space="preserve">UEG334FJHS~441211#devg1~254769695836~MPESAC2B_400222~Stephen Okeyo  </t>
  </si>
  <si>
    <t xml:space="preserve">UEG1W4P0ZA~441211#OFFERING~254758591170~MPESAC2B_400222~George Akoko  </t>
  </si>
  <si>
    <t xml:space="preserve">UEGKW4JFXY~441211#devgrp6~254705014561~MPESAC2B_400222~NYABUTO FANISH  </t>
  </si>
  <si>
    <t xml:space="preserve">UEG3852QP3~441211#offering~254723408309~MPESAC2B_400222~lydiah mokaya  </t>
  </si>
  <si>
    <t xml:space="preserve">UEG0Y4DWY9~441211#DevGroup17~254726281936~MPESAC2B_400222~ROBIONSON MOCHONI  </t>
  </si>
  <si>
    <t xml:space="preserve">UEG4L4GI61~441211#Devgrp4~254728772225~MPESAC2B_400222~ISAAC MOMANYI  </t>
  </si>
  <si>
    <t xml:space="preserve">UEG284RIET~441211#lcb~254721898381~MPESAC2B_400222~GILBERT IMO  </t>
  </si>
  <si>
    <t xml:space="preserve">UEGQE4AS7W~441211#camplcb~254715209523~MPESAC2B_400222~NYABUTO OONGE  </t>
  </si>
  <si>
    <t xml:space="preserve">UEG5P4QGUM~441211#camp off. 100~254726796897~MPESAC2B_400222~RONALD GEKOMBE  </t>
  </si>
  <si>
    <t xml:space="preserve">UEGR24GA8N~441211#tithe~254717752128~MPESAC2B_400222~SHELINE OYOO  </t>
  </si>
  <si>
    <t xml:space="preserve">UEG7N4JG6J~441211#offering~254700393250~MPESAC2B_400222~SAMWEL ONGORO  </t>
  </si>
  <si>
    <t xml:space="preserve">UEGEE4FM94~441211#OFF~254768372269~MPESAC2B_400222~Ian Kingsley  </t>
  </si>
  <si>
    <t xml:space="preserve">UEG6N4F8BN~441211#LCB~254746760183~MPESAC2B_400222~SARAH AWITI  </t>
  </si>
  <si>
    <t xml:space="preserve">UEGOL4JK68~441211#tithe~254713867575~MPESAC2B_400222~SIMON WAKANYI  </t>
  </si>
  <si>
    <t xml:space="preserve">UEGER4SDT3~441211#combined~254703377070~MPESAC2B_400222~ELVINE ONKUI  </t>
  </si>
  <si>
    <t xml:space="preserve">UEG2M4PPKU~441211#TITHE~254705030135~MPESAC2B_400222~dennis onyango  </t>
  </si>
  <si>
    <t xml:space="preserve">UEGKN4QU8T~441211#offering~254714464616~MPESAC2B_400222~ERIKA MULI  </t>
  </si>
  <si>
    <t xml:space="preserve">UEGG452HWN~441211#Offering~254115209510~MPESAC2B_400222~Clare Auma  </t>
  </si>
  <si>
    <t xml:space="preserve">UEGG452CS8~441211#THANKSGIVING~254114285075~MPESAC2B_400222~samuel waithaka  </t>
  </si>
  <si>
    <t xml:space="preserve">UEGLC4GTVT~441211#tithe~254792336163~MPESAC2B_400222~KENNEDY OLENDI  </t>
  </si>
  <si>
    <t xml:space="preserve">UEG0V4RM52~441211#tithe~254117141380~MPESAC2B_400222~Evalline Maemba  </t>
  </si>
  <si>
    <t xml:space="preserve">UEGQZ4E55X~441211#tithe~254703158678~MPESAC2B_400222~NYANSIMERA JOSEPHAT  </t>
  </si>
  <si>
    <t xml:space="preserve">UEG5D4F2C2~441211#LCB~254721431647~MPESAC2B_400222~LENCER OKWAH  </t>
  </si>
  <si>
    <t xml:space="preserve">UEGB64KM34~441211#OFFERING~254704758644~MPESAC2B_400222~DAISY OMOLLO  </t>
  </si>
  <si>
    <t xml:space="preserve">UEG564M6SO~441211#TITHE~254768670631~MPESAC2B_400222~fidel oluoch  </t>
  </si>
  <si>
    <t xml:space="preserve">UEGA64GJJE~441211#CO~254794274427~MPESAC2B_400222~DOREEN KENYATTA  </t>
  </si>
  <si>
    <t xml:space="preserve">UEGJ34BVTH~441211#C.offering~254797100997~MPESAC2B_400222~DOLPHINE OKEMWA  </t>
  </si>
  <si>
    <t xml:space="preserve">UEG5R4L247~441211#CO~254740340632~MPESAC2B_400222~ABSALOM OCHIENG  </t>
  </si>
  <si>
    <t xml:space="preserve">UEGHM4BGAI~441211#CO~254792706075~MPESAC2B_400222~TIMOTHY KIPLIMO  </t>
  </si>
  <si>
    <t xml:space="preserve">UEG674U3PT~441211#tithe~254792977594~MPESAC2B_400222~ochieng victor  </t>
  </si>
  <si>
    <t xml:space="preserve">UEG5W4KBED~441211#offerings~254797713396~MPESAC2B_400222~DAVID KIPLANGAT  </t>
  </si>
  <si>
    <t xml:space="preserve">UEGHW4RXJ4~441211#TITHE~254113956462~MPESAC2B_400222~Steven Ochieng  </t>
  </si>
  <si>
    <t xml:space="preserve">UEGMK4GWCK~441211#TITHE~254725073620~MPESAC2B_400222~datches nyongesa  </t>
  </si>
  <si>
    <t xml:space="preserve">UEGRE4R2EP~441211#Offering~254713596076~MPESAC2B_400222~MERCY GUDA  </t>
  </si>
  <si>
    <t xml:space="preserve">UEGIM4L5RU~441211#TITHE~254720849331~MPESAC2B_400222~MELODY OMENGE  </t>
  </si>
  <si>
    <t xml:space="preserve">UEGN84KEST~441211#TITHE~254703794263~MPESAC2B_400222~Charity Ouma  </t>
  </si>
  <si>
    <t xml:space="preserve">UEG9Y4BB8E~441211#Sabbath schoo~254711122712~MPESAC2B_400222~JOSEPH WANJOHI WAIN AINA </t>
  </si>
  <si>
    <t xml:space="preserve">UEG2W47XA2~441211#offering~254705430428~MPESAC2B_400222~PHIDELIAH SHISIGANI  </t>
  </si>
  <si>
    <t xml:space="preserve">UEG7D4B6HV~441211#offering~254796648960~MPESAC2B_400222~ANTHONY OBWENGI  </t>
  </si>
  <si>
    <t xml:space="preserve">UEGDW4J1PB~441211#offring~254704745481~MPESAC2B_400222~EDGAH NDUBI  </t>
  </si>
  <si>
    <t xml:space="preserve">UEGQ14QRFV~441211#TITHE~254702931453~MPESAC2B_400222~BRENDA OTIENO  </t>
  </si>
  <si>
    <t xml:space="preserve">UEGEU4PB96~441211#tithe~254704776904~MPESAC2B_400222~RICHARD OWINO  </t>
  </si>
  <si>
    <t xml:space="preserve">UEGMX49UU5~441211#Tithe~254715878688~MPESAC2B_400222~DAVID ODERO  </t>
  </si>
  <si>
    <t xml:space="preserve">UEG804F3F6~441211#TITHE~254759220461~MPESAC2B_400222~Esther Sharkoyio  </t>
  </si>
  <si>
    <t xml:space="preserve">UEG434QGHZ~441211#tithe~254724360973~MPESAC2B_400222~OMWENGA OGETO  </t>
  </si>
  <si>
    <t xml:space="preserve">UEGEF4AR89~441211#CMBDOFRG~254707210055~MPESAC2B_400222~LEVI KABATI  </t>
  </si>
  <si>
    <t xml:space="preserve">UEG0C4IK6W~441211#Tithe~254742403697~MPESAC2B_400222~GRACE ONGUSO  </t>
  </si>
  <si>
    <t xml:space="preserve">UEG9G44KOY~441211#combindoffrng~254706937473~MPESAC2B_400222~GERALD KITHAKA  </t>
  </si>
  <si>
    <t xml:space="preserve">UEGGY4B19E~441211#TITHE~254741132161~MPESAC2B_400222~COLLINCE ODIWUOR  </t>
  </si>
  <si>
    <t xml:space="preserve">UEGID4J2L5~441211#tithe~254799563708~MPESAC2B_400222~JULIE OKOTH  </t>
  </si>
  <si>
    <t xml:space="preserve">UEGHC4CHPV~441211#TITHE~254725633693~MPESAC2B_400222~CLIFF MASIRA  </t>
  </si>
  <si>
    <t xml:space="preserve">UEGEI4CEAI~441211#tithe~254710323254~MPESAC2B_400222~LUCY ODHIAMBO  </t>
  </si>
  <si>
    <t xml:space="preserve">UEG284RFYW~441211#LCB~254728594657~MPESAC2B_400222~GLORIAH MICHIRA  </t>
  </si>
  <si>
    <t xml:space="preserve">UEGG845RM8~441211#Tithe~254714048093~MPESAC2B_400222~LINDER OUMA  </t>
  </si>
  <si>
    <t xml:space="preserve">UEGM74P242~441211#Offerings~254707673851~MPESAC2B_400222~RISPA ADEGO  </t>
  </si>
  <si>
    <t xml:space="preserve">UEGBV4NKT8~441211#comboff~254723249077~MPESAC2B_400222~JOHN MOTARI  </t>
  </si>
  <si>
    <t xml:space="preserve">UEGO54EX84~441211#Tithe~254705882471~MPESAC2B_400222~Rael Omom  </t>
  </si>
  <si>
    <t xml:space="preserve">UEGIY4LXP5~441211#Tithe~254792217976~MPESAC2B_400222~Purity Nyamusi  </t>
  </si>
  <si>
    <t xml:space="preserve">UEG114H7MJ~441211#tithe~254701440569~MPESAC2B_400222~JOSEPHAT JUMA  </t>
  </si>
  <si>
    <t xml:space="preserve">UEG9G44O0E~441211#TITHE~254715627734~MPESAC2B_400222~david nyaundi  </t>
  </si>
  <si>
    <t xml:space="preserve">UEGOJ48S37~441211#TITHE~254722125546~MPESAC2B_400222~LUCY OMOLLO  </t>
  </si>
  <si>
    <t xml:space="preserve">UEG534WQ77~441211#tithe~254769462679~MPESAC2B_400222~GEOFFREY OTIENO  </t>
  </si>
  <si>
    <t xml:space="preserve">UEGJY4M5Q5~441211#NARRATION~254706746885~MPESAC2B_400222~OTISO MOSES  </t>
  </si>
  <si>
    <t xml:space="preserve">UEGAR4AZ7C~441211#TITHE~254718113284~MPESAC2B_400222~Jane Ogola  </t>
  </si>
  <si>
    <t xml:space="preserve">UEGEU4PGNI~441211#LCB~254713480829~MPESAC2B_400222~DANIEL SAGWE  </t>
  </si>
  <si>
    <t xml:space="preserve">UEGKR4PWH0~441211#Offering~254701752743~MPESAC2B_400222~JANET NYANGARESI  </t>
  </si>
  <si>
    <t xml:space="preserve">UEGOC4HDR4~441211#DevGr24~254711597501~MPESAC2B_400222~GENEVIEVE AROKO  </t>
  </si>
  <si>
    <t xml:space="preserve">UEGAP4LJZY~441211#camp offrs~254725301969~MPESAC2B_400222~JEMIMA NYOLOO  </t>
  </si>
  <si>
    <t>UEG0X4A339</t>
  </si>
  <si>
    <t>UEG07430SS</t>
  </si>
  <si>
    <t>UEGJB46XD7</t>
  </si>
  <si>
    <t>UEGPM4MIKL</t>
  </si>
  <si>
    <t>UEGPM4MILF</t>
  </si>
  <si>
    <t>UEG434Q130</t>
  </si>
  <si>
    <t>UEGJ94K7EF</t>
  </si>
  <si>
    <t>UEGCW4L0KF</t>
  </si>
  <si>
    <t>UEGFW4GFUO</t>
  </si>
  <si>
    <t>UEGE04MLT6</t>
  </si>
  <si>
    <t>UEGP04D5HX</t>
  </si>
  <si>
    <t>UEG7R4MNWT</t>
  </si>
  <si>
    <t>UEG5M4IAX8</t>
  </si>
  <si>
    <t>UEGEA4N424</t>
  </si>
  <si>
    <t>UEGNS46PNA</t>
  </si>
  <si>
    <t>UEGMG4IHT8</t>
  </si>
  <si>
    <t>UEGKM4D5WD</t>
  </si>
  <si>
    <t>UEG5M4ICB5</t>
  </si>
  <si>
    <t>UEGR24G2IV</t>
  </si>
  <si>
    <t>UEG7T4G3SS</t>
  </si>
  <si>
    <t>UEGIV4F1WX</t>
  </si>
  <si>
    <t>UEGDG44U6F</t>
  </si>
  <si>
    <t>UEGEZ4PJNA</t>
  </si>
  <si>
    <t>UEG024FPP6</t>
  </si>
  <si>
    <t>UEG0C4IFD3</t>
  </si>
  <si>
    <t>UEGPG4870A</t>
  </si>
  <si>
    <t>UEGC049DZJ</t>
  </si>
  <si>
    <t>UEGNT4JA4O</t>
  </si>
  <si>
    <t>UEGHM4B8FT</t>
  </si>
  <si>
    <t>UEGQ74F4GM</t>
  </si>
  <si>
    <t>UEG134BU6D</t>
  </si>
  <si>
    <t>UEGCW4L183</t>
  </si>
  <si>
    <t>UEG3I4V6RU</t>
  </si>
  <si>
    <t>UEG154FNEY</t>
  </si>
  <si>
    <t>UEGEU4P3EG</t>
  </si>
  <si>
    <t>UEGE34R1AW</t>
  </si>
  <si>
    <t>UEGGK4DY9N</t>
  </si>
  <si>
    <t>UEG7R4MWA1</t>
  </si>
  <si>
    <t>UEGIX4FMYT</t>
  </si>
  <si>
    <t>UEGEF4ACT8</t>
  </si>
  <si>
    <t>UEG6C41F8F</t>
  </si>
  <si>
    <t>UEGR4403G5</t>
  </si>
  <si>
    <t>UEGP94JB38</t>
  </si>
  <si>
    <t>UEG5D4EZW5</t>
  </si>
  <si>
    <t>UEGBP4FVTV</t>
  </si>
  <si>
    <t>UEGC247C6L</t>
  </si>
  <si>
    <t>UEGEQ4VI5Q</t>
  </si>
  <si>
    <t>UEGK34EEJA</t>
  </si>
  <si>
    <t>UEGAH4EK6P</t>
  </si>
  <si>
    <t>UEGGU4QIFU</t>
  </si>
  <si>
    <t>UEGD24MPA2</t>
  </si>
  <si>
    <t>UEGOP4ABOU</t>
  </si>
  <si>
    <t>UEG284R9Q3</t>
  </si>
  <si>
    <t>UEGKA4KSO0</t>
  </si>
  <si>
    <t>UEGAC4GZJJ</t>
  </si>
  <si>
    <t>UEGNM49VO3</t>
  </si>
  <si>
    <t>UEGFG4ER42</t>
  </si>
  <si>
    <t>UEGJM4FDCR</t>
  </si>
  <si>
    <t>UEG7T4GB4R</t>
  </si>
  <si>
    <t>UEG804EX9Q</t>
  </si>
  <si>
    <t>UEGIM4KY96</t>
  </si>
  <si>
    <t>UEGMY49NF2</t>
  </si>
  <si>
    <t>UEGLC4GT0I</t>
  </si>
  <si>
    <t>UEG2A5059V</t>
  </si>
  <si>
    <t>UEG7D4ASEV</t>
  </si>
  <si>
    <t>UEGEU4P924</t>
  </si>
  <si>
    <t>UEGBV4NAIY</t>
  </si>
  <si>
    <t>UEG5W4K6K9</t>
  </si>
  <si>
    <t>UEG284R6ZW</t>
  </si>
  <si>
    <t>UEG364WTOD</t>
  </si>
  <si>
    <t>UEGE04MNKD</t>
  </si>
  <si>
    <t>UEG324HW3K</t>
  </si>
  <si>
    <t>UEG3W4WWVJ</t>
  </si>
  <si>
    <t>UEGOF4J039</t>
  </si>
  <si>
    <t>UEGMY49OY3</t>
  </si>
  <si>
    <t>UEGIX4FQ1D</t>
  </si>
  <si>
    <t>UEG364WYTQ</t>
  </si>
  <si>
    <t>UEG1O4S4FP</t>
  </si>
  <si>
    <t>UEG1O4S77K</t>
  </si>
  <si>
    <t>UEG7Q4RYCV</t>
  </si>
  <si>
    <t>UEGE04MPBR</t>
  </si>
  <si>
    <t>UEGIN478C5</t>
  </si>
  <si>
    <t>UEGO04RGZ8</t>
  </si>
  <si>
    <t>UEG334FJHS</t>
  </si>
  <si>
    <t>UEG1W4P0ZA</t>
  </si>
  <si>
    <t>UEGKW4JFXY</t>
  </si>
  <si>
    <t>UEG3852QP3</t>
  </si>
  <si>
    <t>UEG0Y4DWY9</t>
  </si>
  <si>
    <t>UEG4L4GI61</t>
  </si>
  <si>
    <t>UEG284RIET</t>
  </si>
  <si>
    <t>UEGQE4AS7W</t>
  </si>
  <si>
    <t>UEG5P4QGUM</t>
  </si>
  <si>
    <t>UEGR24GA8N</t>
  </si>
  <si>
    <t>UEG7N4JG6J</t>
  </si>
  <si>
    <t>UEGEE4FM94</t>
  </si>
  <si>
    <t>UEG6N4F8BN</t>
  </si>
  <si>
    <t>UEGOL4JK68</t>
  </si>
  <si>
    <t>UEGER4SDT3</t>
  </si>
  <si>
    <t>UEG2M4PPKU</t>
  </si>
  <si>
    <t>UEGKN4QU8T</t>
  </si>
  <si>
    <t>UEGG452HWN</t>
  </si>
  <si>
    <t>UEGG452CS8</t>
  </si>
  <si>
    <t>UEGLC4GTVT</t>
  </si>
  <si>
    <t>UEG0V4RM52</t>
  </si>
  <si>
    <t>UEGQZ4E55X</t>
  </si>
  <si>
    <t>UEG5D4F2C2</t>
  </si>
  <si>
    <t>UEGB64KM34</t>
  </si>
  <si>
    <t>UEG564M6SO</t>
  </si>
  <si>
    <t>UEGA64GJJE</t>
  </si>
  <si>
    <t>UEGJ34BVTH</t>
  </si>
  <si>
    <t>UEG5R4L247</t>
  </si>
  <si>
    <t>UEGHM4BGAI</t>
  </si>
  <si>
    <t>UEG674U3PT</t>
  </si>
  <si>
    <t>UEG5W4KBED</t>
  </si>
  <si>
    <t>UEGHW4RXJ4</t>
  </si>
  <si>
    <t>UEGMK4GWCK</t>
  </si>
  <si>
    <t>UEGRE4R2EP</t>
  </si>
  <si>
    <t>UEGIM4L5RU</t>
  </si>
  <si>
    <t>UEGN84KEST</t>
  </si>
  <si>
    <t>UEG9Y4BB8E</t>
  </si>
  <si>
    <t>UEG2W47XA2</t>
  </si>
  <si>
    <t>UEG7D4B6HV</t>
  </si>
  <si>
    <t>UEGDW4J1PB</t>
  </si>
  <si>
    <t>UEGQ14QRFV</t>
  </si>
  <si>
    <t>UEGEU4PB96</t>
  </si>
  <si>
    <t>UEGMX49UU5</t>
  </si>
  <si>
    <t>UEG804F3F6</t>
  </si>
  <si>
    <t>UEG434QGHZ</t>
  </si>
  <si>
    <t>UEGEF4AR89</t>
  </si>
  <si>
    <t>UEG0C4IK6W</t>
  </si>
  <si>
    <t>UEG9G44KOY</t>
  </si>
  <si>
    <t>UEGGY4B19E</t>
  </si>
  <si>
    <t>UEGID4J2L5</t>
  </si>
  <si>
    <t>UEGHC4CHPV</t>
  </si>
  <si>
    <t>UEGEI4CEAI</t>
  </si>
  <si>
    <t>UEG284RFYW</t>
  </si>
  <si>
    <t>UEGG845RM8</t>
  </si>
  <si>
    <t>UEGM74P242</t>
  </si>
  <si>
    <t>UEGBV4NKT8</t>
  </si>
  <si>
    <t>UEGO54EX84</t>
  </si>
  <si>
    <t>UEGIY4LXP5</t>
  </si>
  <si>
    <t>UEG114H7MJ</t>
  </si>
  <si>
    <t>UEG9G44O0E</t>
  </si>
  <si>
    <t>UEGOJ48S37</t>
  </si>
  <si>
    <t>UEG534WQ77</t>
  </si>
  <si>
    <t>UEGJY4M5Q5</t>
  </si>
  <si>
    <t>UEGAR4AZ7C</t>
  </si>
  <si>
    <t>UEGEU4PGNI</t>
  </si>
  <si>
    <t>UEGKR4PWH0</t>
  </si>
  <si>
    <t>UEGOC4HDR4</t>
  </si>
  <si>
    <t>UEGAP4LJZY</t>
  </si>
  <si>
    <t>6 Gumpoles 180</t>
  </si>
  <si>
    <t>Adventures Transport</t>
  </si>
  <si>
    <t xml:space="preserve">Church ablution repairs </t>
  </si>
  <si>
    <t>Gladys Nyatichi</t>
  </si>
  <si>
    <t xml:space="preserve">UEG4G506QN~441211#~254717597226~MPESAC2B_400222~DIVINAH NYAKEYO  </t>
  </si>
  <si>
    <t xml:space="preserve">UEGAH4FL5P~441211#tithe~254707965257~MPESAC2B_400222~JENIFFER JAMES  </t>
  </si>
  <si>
    <t xml:space="preserve">UEG1M4BLTS~441211#tithe~254798692774~MPESAC2B_400222~Phylis Kefa  </t>
  </si>
  <si>
    <t xml:space="preserve">UEGFC4RH7V~441211#DEVGRP32~254726012163~MPESAC2B_400222~ROGERS MACHOKA  </t>
  </si>
  <si>
    <t xml:space="preserve">UEGFB4ZTKE~441211# DEVGR30~254727381001~MPESAC2B_400222~ENOCK MOKAYA  </t>
  </si>
  <si>
    <t xml:space="preserve">UEG4G50WT1~441211#tithe~254717597226~MPESAC2B_400222~DIVINAH NYAKEYO  </t>
  </si>
  <si>
    <t xml:space="preserve">UEGGU4TO7N~441211#DEVGR2~254711548871~MPESAC2B_400222~JANE NYAMONGO  </t>
  </si>
  <si>
    <t xml:space="preserve">UEG8D4FQR4~441211#DEVGRP27~254711521418~MPESAC2B_400222~THADDEUS MOGOI  </t>
  </si>
  <si>
    <t xml:space="preserve">UEG5C4M3Q2~441211#Devgrp27~254712001599~MPESAC2B_400222~JAMES MIRERI  </t>
  </si>
  <si>
    <t xml:space="preserve">UEHRC4K1UF~441211# lcb100~254114624202~MPESAC2B_400222~David njiru  </t>
  </si>
  <si>
    <t xml:space="preserve">UEHPM4SVWG~441211#DEVGR1~254710967844~MPESAC2B_400222~CLIFFORD SIOCHA  </t>
  </si>
  <si>
    <t xml:space="preserve">UEHR24M564~441211#DEVGR1~254724282270~MPESAC2B_400222~FREDRICK NYATEMU  </t>
  </si>
  <si>
    <t xml:space="preserve">UEHPM4SWOW~441211#DEVGR1~254710967844~MPESAC2B_400222~CLIFFORD SIOCHA  </t>
  </si>
  <si>
    <t xml:space="preserve">UEIDC4PES1~441211#cmrally~254796398604~MPESAC2B_400222~DONA ODERO  </t>
  </si>
  <si>
    <t xml:space="preserve">UEIR4479XJ~441211#cmrally~254715407724~MPESAC2B_400222~EVERLINE ARIKA  </t>
  </si>
  <si>
    <t xml:space="preserve">UEIJZ4MSNW~441211#tithe~254725767167~MPESAC2B_400222~EVANS NYAKWARA  </t>
  </si>
  <si>
    <t xml:space="preserve">UEIEH4M8TC~441211#Tithe~254799604985~MPESAC2B_400222~DAVIS MIRONGA  </t>
  </si>
  <si>
    <t xml:space="preserve">UEIO04ZO77~441211#DEVGR2~254799232926~MPESAC2B_400222~BENSON OKELLO  </t>
  </si>
  <si>
    <t xml:space="preserve">UEIKR4XSKM~MULTI~254716794363~Tithe50Offering100  </t>
  </si>
  <si>
    <t xml:space="preserve">UEIKM4LM0H~441211#DEVGR2~254714454473~MPESAC2B_400222~TIMOTHY OUKO OMARE  </t>
  </si>
  <si>
    <t xml:space="preserve">UEIK34MT33~441211#CMrally~254723234824~MPESAC2B_400222~EVANCE OJWANG  </t>
  </si>
  <si>
    <t xml:space="preserve">UEILS4E14Z~441211# CMRALLY~254799795295~MPESAC2B_400222~VICKY GITONGA  </t>
  </si>
  <si>
    <t xml:space="preserve">UEIDC4QE2M~441211#cmrally~254796398604~MPESAC2B_400222~DONA ODERO  </t>
  </si>
  <si>
    <t xml:space="preserve">UEIPY4GEI0~441211#CMRALLY~254714194133~MPESAC2B_400222~AWUOR OWITI  </t>
  </si>
  <si>
    <t xml:space="preserve">UEIR448V8Y~441211#cmrally~254715407724~MPESAC2B_400222~EVERLINE ARIKA  </t>
  </si>
  <si>
    <t xml:space="preserve">UEIKW4S8G1~441211#CMRally~254705014561~MPESAC2B_400222~NYABUTO FANISH  </t>
  </si>
  <si>
    <t xml:space="preserve">UEI385C211~441211# grp19~254721419284~MPESAC2B_400222~GRACE KANYI  </t>
  </si>
  <si>
    <t xml:space="preserve">UEI024P5J0~441211#CMRALLY~254716534437~MPESAC2B_400222~JOYCE MIANO  </t>
  </si>
  <si>
    <t xml:space="preserve">UEIR44AHLA~441211#cmrally~254715407724~MPESAC2B_400222~EVERLINE ARIKA  </t>
  </si>
  <si>
    <t xml:space="preserve">UEIRC4RHHU~441211#LCB100~254114624202~MPESAC2B_400222~David njiru  </t>
  </si>
  <si>
    <t xml:space="preserve">UEJE94TX6W~441211#DEVGRP38~254711559935~MPESAC2B_400222~MILLICENT ATIENO  </t>
  </si>
  <si>
    <t xml:space="preserve">UEJ2W4L5QA~441211#cmRally~254705430428~MPESAC2B_400222~PHIDELIAH SHISIGANI  </t>
  </si>
  <si>
    <t xml:space="preserve">UEJIP54FX4~441211#tithe~254725363907~MPESAC2B_400222~MIRITI TABITHA  </t>
  </si>
  <si>
    <t xml:space="preserve">UEJR94H4B9~441211#Benevolentfun~254114220367~MPESAC2B_400222~EDWIN KENYANSA  </t>
  </si>
  <si>
    <t xml:space="preserve">UEK2Y4ZAG3~441211#DEVGRP7~254706408033~MPESAC2B_400222~TOM BIRUNDU  </t>
  </si>
  <si>
    <t xml:space="preserve">UEKL154B9R~441211#Tith~254792119868~MPESAC2B_400222~SILAS MANYASA  </t>
  </si>
  <si>
    <t xml:space="preserve">UEK5D4ULP4~441211#devgrp6~254721431647~MPESAC2B_400222~LENCER OKWAH  </t>
  </si>
  <si>
    <t xml:space="preserve">UEK6R4JHSR~441211#DevGrp16~254720877103~MPESAC2B_400222~ERIC JAOKO  </t>
  </si>
  <si>
    <t xml:space="preserve">UEKQJ4Z6AM~441211#grp6~254723310854~MPESAC2B_400222~GRACE OGOLA  </t>
  </si>
  <si>
    <t xml:space="preserve">UEKOP4PZZ6~441211# DEVGR41~254726561839~MPESAC2B_400222~CLEOPAS OMETE  </t>
  </si>
  <si>
    <t xml:space="preserve">UEKMI4M728~441211#CMRALLY~254726311205~MPESAC2B_400222~VINCENT ARANI  </t>
  </si>
  <si>
    <t xml:space="preserve">UEKM34IE3O~441211#devgrp41~254717641720~MPESAC2B_400222~AGNES NYAUMA  </t>
  </si>
  <si>
    <t xml:space="preserve">UEKJZ4VNG1~441211#tithe~254725767167~MPESAC2B_400222~EVANS NYAKWARA  </t>
  </si>
  <si>
    <t xml:space="preserve">UEKPQ4YIE6~441211# Devgrp6~254708592682~MPESAC2B_400222~MAUREEN NYAMAMBA  </t>
  </si>
  <si>
    <t xml:space="preserve">UEKOA54RSO~441211# GR30~254746872218~MPESAC2B_400222~ESTHER MAKORI  </t>
  </si>
  <si>
    <t xml:space="preserve">UEKCW53SG9~Other~254716804186~DEVELOPMENT500  </t>
  </si>
  <si>
    <t xml:space="preserve">UELQV4SKO2~441211#DevGr40~254729501712~MPESAC2B_400222~VIOLET JUMA  </t>
  </si>
  <si>
    <t xml:space="preserve">UELQV4SJ64~441211#DevGr41~254729501712~MPESAC2B_400222~VIOLET JUMA  </t>
  </si>
  <si>
    <t xml:space="preserve">UELQV4SOUM~441211#CMRally~254729501712~MPESAC2B_400222~VIOLET JUMA  </t>
  </si>
  <si>
    <t xml:space="preserve">UELPQ4ZYWT~441211#CMRALLY~254708592682~MPESAC2B_400222~MAUREEN NYAMAMBA  </t>
  </si>
  <si>
    <t xml:space="preserve">UEL244XSKV~441211#CMRALLY~254715095590~MPESAC2B_400222~GICHABA VERONICAH  </t>
  </si>
  <si>
    <t xml:space="preserve">UEL2V5CENG~441211#CmRally~254743653313~MPESAC2B_400222~RUTH NGARA  </t>
  </si>
  <si>
    <t>17-05-2026</t>
  </si>
  <si>
    <t>18-05-2026</t>
  </si>
  <si>
    <t>19-05-2026</t>
  </si>
  <si>
    <t>20-05-2026</t>
  </si>
  <si>
    <t>21-05-2026</t>
  </si>
  <si>
    <t>UEG4G506QN</t>
  </si>
  <si>
    <t>UEGAH4FL5P</t>
  </si>
  <si>
    <t>UEG1M4BLTS</t>
  </si>
  <si>
    <t>UEGFC4RH7V</t>
  </si>
  <si>
    <t>UEGFB4ZTKE</t>
  </si>
  <si>
    <t>UEG4G50WT1</t>
  </si>
  <si>
    <t>UEGGU4TO7N</t>
  </si>
  <si>
    <t>UEG8D4FQR4</t>
  </si>
  <si>
    <t>UEG5C4M3Q2</t>
  </si>
  <si>
    <t>UEHRC4K1UF</t>
  </si>
  <si>
    <t>UEHPM4SVWG</t>
  </si>
  <si>
    <t>UEHR24M564</t>
  </si>
  <si>
    <t>UEHPM4SWOW</t>
  </si>
  <si>
    <t>UEIDC4PES1</t>
  </si>
  <si>
    <t>UEIR4479XJ</t>
  </si>
  <si>
    <t>UEIJZ4MSNW</t>
  </si>
  <si>
    <t>UEIEH4M8TC</t>
  </si>
  <si>
    <t>UEIO04ZO77</t>
  </si>
  <si>
    <t>UEIKR4XSKM</t>
  </si>
  <si>
    <t>UEIKM4LM0H</t>
  </si>
  <si>
    <t>UEIK34MT33</t>
  </si>
  <si>
    <t>UEILS4E14Z</t>
  </si>
  <si>
    <t>UEIDC4QE2M</t>
  </si>
  <si>
    <t>UEIPY4GEI0</t>
  </si>
  <si>
    <t>UEIR448V8Y</t>
  </si>
  <si>
    <t>UEIKW4S8G1</t>
  </si>
  <si>
    <t>UEI385C211</t>
  </si>
  <si>
    <t>UEI024P5J0</t>
  </si>
  <si>
    <t>UEIR44AHLA</t>
  </si>
  <si>
    <t>UEIRC4RHHU</t>
  </si>
  <si>
    <t>UEJE94TX6W</t>
  </si>
  <si>
    <t>UEJ2W4L5QA</t>
  </si>
  <si>
    <t>UEJIP54FX4</t>
  </si>
  <si>
    <t>UEJR94H4B9</t>
  </si>
  <si>
    <t>UEK2Y4ZAG3</t>
  </si>
  <si>
    <t>UEKL154B9R</t>
  </si>
  <si>
    <t>UEK5D4ULP4</t>
  </si>
  <si>
    <t>UEK6R4JHSR</t>
  </si>
  <si>
    <t>UEKQJ4Z6AM</t>
  </si>
  <si>
    <t>UEKOP4PZZ6</t>
  </si>
  <si>
    <t>UEKMI4M728</t>
  </si>
  <si>
    <t>UEKM34IE3O</t>
  </si>
  <si>
    <t>UEKJZ4VNG1</t>
  </si>
  <si>
    <t>UEKPQ4YIE6</t>
  </si>
  <si>
    <t>UEKOA54RSO</t>
  </si>
  <si>
    <t>UEKCW53SG9</t>
  </si>
  <si>
    <t>UELQV4SKO2</t>
  </si>
  <si>
    <t>UELQV4SJ64</t>
  </si>
  <si>
    <t>UELQV4SOUM</t>
  </si>
  <si>
    <t>UELPQ4ZYWT</t>
  </si>
  <si>
    <t>UEL244XSKV</t>
  </si>
  <si>
    <t>UEL2V5CENG</t>
  </si>
  <si>
    <t xml:space="preserve">UELK24XAPV~441211#CMRALLY~254713193947~MPESAC2B_400222~FLORENCE OGOLLAH  </t>
  </si>
  <si>
    <t xml:space="preserve">UELO24VNAC~441211#CMRALLY~254728865157~MPESAC2B_400222~VENICAH OMBOGO  </t>
  </si>
  <si>
    <t xml:space="preserve">UEL0X4U1OW~441211#CMRALLY~254725768358~MPESAC2B_400222~ESTHER MUCHOKI  </t>
  </si>
  <si>
    <t xml:space="preserve">UELDI52J5X~441211# DEV GRP 13~254722756719~MPESAC2B_400222~CATHERINE MOSERO OMWE NO </t>
  </si>
  <si>
    <t xml:space="preserve">UELO05BWLJ~441211#CMrally~254720585928~MPESAC2B_400222~WINFRED OKELO  </t>
  </si>
  <si>
    <t xml:space="preserve">UEL3T5D61S~441211#CMrally~254720025616~MPESAC2B_400222~CHRISTINE MOMANYI  </t>
  </si>
  <si>
    <t xml:space="preserve">UEL0X4V1JF~441211#devgrp17~254725768358~MPESAC2B_400222~ESTHER MUCHOKI  </t>
  </si>
  <si>
    <t xml:space="preserve">UELK151P0W~441211#devgrp17~254711577695~MPESAC2B_400222~LABAN MACHOGU  </t>
  </si>
  <si>
    <t xml:space="preserve">UELLC52CFS~441211#dvgp17~254724358439~MPESAC2B_400222~NAOMI OTWORI  </t>
  </si>
  <si>
    <t xml:space="preserve">UELKW5515D~441211#Devgrp6~254705014561~MPESAC2B_400222~NYABUTO FANISH  </t>
  </si>
  <si>
    <t xml:space="preserve">UELPQ52KEK~441211# Devgrp6~254708592682~MPESAC2B_400222~MAUREEN NYAMAMBA  </t>
  </si>
  <si>
    <t xml:space="preserve">UELOL55QQ3~441211#tithe~254713867575~MPESAC2B_400222~SIMON WAKANYI  </t>
  </si>
  <si>
    <t xml:space="preserve">UELR357E08~441211#potluck5~254742355057~MPESAC2B_400222~Edith Ogechi  </t>
  </si>
  <si>
    <t xml:space="preserve">UELME53HJK~441211 #Potluck5~254728249438~MPESAC2B_400222~DERRICK MLAMBA  </t>
  </si>
  <si>
    <t xml:space="preserve">UEL9U52BNS~441211#DEVGR28~254712802649~MPESAC2B_400222~JOSHUA OKINYI  </t>
  </si>
  <si>
    <t xml:space="preserve">UELFV5DYGJ~441211#Tithe~254724140562~MPESAC2B_400222~CHRISTINE NGARI  </t>
  </si>
  <si>
    <t xml:space="preserve">UELO551BSU~441211#potluck5~254722452043~MPESAC2B_400222~VILET MAGATA  </t>
  </si>
  <si>
    <t xml:space="preserve">UEM5M550EO~441211#CMRALLY~254704921627~MPESAC2B_400222~REUBEN NYAKUNDI  </t>
  </si>
  <si>
    <t xml:space="preserve">UEM6I562S2~441211#ACMrally~254714035685~MPESAC2B_400222~sarah ocharo  </t>
  </si>
  <si>
    <t xml:space="preserve">UEMPG4USOQ~441211#cmrally~254722449657~MPESAC2B_400222~MARY GITURU  </t>
  </si>
  <si>
    <t xml:space="preserve">UEMOP4WWE8~441211#CMRALLY~254726561839~MPESAC2B_400222~CLEOPAS OMETE  </t>
  </si>
  <si>
    <t xml:space="preserve">UEMA25B727~441211#CM rally~254729330893~MPESAC2B_400222~JOYCE JEMBE  </t>
  </si>
  <si>
    <t xml:space="preserve">UEM3Q5UR0J~441211#DEVGR28~254714210919~MPESAC2B_400222~OCHIENG LEONARD  </t>
  </si>
  <si>
    <t xml:space="preserve">UEM7Q5F2P5~441211#Devgrp21~254714560462~MPESAC2B_400222~LYDIA WANJARA  </t>
  </si>
  <si>
    <t xml:space="preserve">UEM9U5340Z~441211#DEVGR28~254712802649~MPESAC2B_400222~JOSHUA OKINYI  </t>
  </si>
  <si>
    <t xml:space="preserve">UEM5E59J25~441211#DEVGR3~254715751266~MPESAC2B_400222~NYAGWOKA DUKE  </t>
  </si>
  <si>
    <t xml:space="preserve">UEMIK5281O~441211#CMRALLY~254714813414~MPESAC2B_400222~MARY AKINYI  </t>
  </si>
  <si>
    <t xml:space="preserve">UEMEQ5JEBC~441211#CMRALLY~254729617073~MPESAC2B_400222~KENNEDY AKECH  </t>
  </si>
  <si>
    <t xml:space="preserve">UEMDC55IEM~441211#cmrally~254796398604~MPESAC2B_400222~DONA ODERO  </t>
  </si>
  <si>
    <t xml:space="preserve">UEM0550DBL~441211#potluck~254705204177~MPESAC2B_400222~JANET ACHIENG  </t>
  </si>
  <si>
    <t xml:space="preserve">UEMF55ETCB~441211#potluck5~254796472241~MPESAC2B_400222~Cannon Odhiambo  </t>
  </si>
  <si>
    <t xml:space="preserve">UEM5W57PB8~441211#CMRALLY~254713155577~MPESAC2B_400222~RUTH ODOYO  </t>
  </si>
  <si>
    <t xml:space="preserve">UEM1553J07~441211#CMRALLY~254727653472~MPESAC2B_400222~CALLEN MAKORI  </t>
  </si>
  <si>
    <t xml:space="preserve">UEM5F5DHSH~441211#potluck5~254717311811~MPESAC2B_400222~KEVIN KAKA  </t>
  </si>
  <si>
    <t xml:space="preserve">UEM5C571YB~441211#cmrally~254712001599~MPESAC2B_400222~JAMES MIRERI  </t>
  </si>
  <si>
    <t xml:space="preserve">UEMAH52K40~441211#CMRALLY~254707965257~MPESAC2B_400222~JENIFFER JAMES  </t>
  </si>
  <si>
    <t xml:space="preserve">UEM4L548FU~441211#CMRALLY~254728772225~MPESAC2B_400222~ISAAC MOMANYI  </t>
  </si>
  <si>
    <t xml:space="preserve">UEM3I5K52F~441211#CMRALLY~254725415275~MPESAC2B_400222~NANCY KEMUNTO OSORO  </t>
  </si>
  <si>
    <t xml:space="preserve">UEMJZ544C2~441211#devgrp26~254725767167~MPESAC2B_400222~EVANS NYAKWARA  </t>
  </si>
  <si>
    <t xml:space="preserve">UEM6Y511KV~441211# CMRALLY~254702638111~MPESAC2B_400222~JESCA OCHIENG  </t>
  </si>
  <si>
    <t xml:space="preserve">UEM475QXKZ~441211# Cm Rally~254708320068~MPESAC2B_400222~lilian mokaya  </t>
  </si>
  <si>
    <t xml:space="preserve">UEM4A5UZFU~441211#DevGrp17~254711747621~MPESAC2B_400222~ONGARA ELIAS ODHIAMBO  </t>
  </si>
  <si>
    <t xml:space="preserve">UEMJ959EOM~441211#CMRally~254723565952~MPESAC2B_400222~JOB OMETE  </t>
  </si>
  <si>
    <t xml:space="preserve">UEM5D53OCY~441211#CmRally~254728843146~MPESAC2B_400222~LILIAN OKIBO  </t>
  </si>
  <si>
    <t xml:space="preserve">UEM7I50ZJT~441211#CMRALLY~254758671707~MPESAC2B_400222~Brenda Isaiah  </t>
  </si>
  <si>
    <t xml:space="preserve">UEMPD53067~441211#CMrally~254740938866~MPESAC2B_400222~Mayaka Martin  </t>
  </si>
  <si>
    <t xml:space="preserve">UEMNP597AH~441211# CMRALLY~254704147219~MPESAC2B_400222~OROTO CLINTON  </t>
  </si>
  <si>
    <t xml:space="preserve">UEME05C806~441211#DevGrp11~254720323255~MPESAC2B_400222~ROSELYNE OMANYA  </t>
  </si>
  <si>
    <t xml:space="preserve">UEMKR5EV3L~MULTI~254716794363~Tithe300Offering300DEVGR200  </t>
  </si>
  <si>
    <t xml:space="preserve">UEMEH53GF9~441211#Tithe~254799604985~MPESAC2B_400222~DAVIS MIRONGA  </t>
  </si>
  <si>
    <t xml:space="preserve">UEMI4541J2~441211#CMRALLY~254707190569~MPESAC2B_400222~Sharon Omenda  </t>
  </si>
  <si>
    <t xml:space="preserve">UEMDP4TJQ9~441211#CMRALLY~254700374441~MPESAC2B_400222~CATHERINE MEYO  </t>
  </si>
  <si>
    <t xml:space="preserve">UEMD558A68~441211#cmrally~254142388649~MPESAC2B_400222~FIDES MUTHONI  </t>
  </si>
  <si>
    <t xml:space="preserve">UEMLJ5HLCX~441211# CMRALLY~254715557874~MPESAC2B_400222~CHERYL OTIENO  </t>
  </si>
  <si>
    <t xml:space="preserve">UEMCW5BIKH~Other~254716804186~CMRALLY480  </t>
  </si>
  <si>
    <t>22-05-2026</t>
  </si>
  <si>
    <t>UELK24XAPV</t>
  </si>
  <si>
    <t>UELO24VNAC</t>
  </si>
  <si>
    <t>UEL0X4U1OW</t>
  </si>
  <si>
    <t>UELDI52J5X</t>
  </si>
  <si>
    <t>UELO05BWLJ</t>
  </si>
  <si>
    <t>UEL3T5D61S</t>
  </si>
  <si>
    <t>UEL0X4V1JF</t>
  </si>
  <si>
    <t>UELK151P0W</t>
  </si>
  <si>
    <t>UELLC52CFS</t>
  </si>
  <si>
    <t>UELKW5515D</t>
  </si>
  <si>
    <t>UELPQ52KEK</t>
  </si>
  <si>
    <t>UELOL55QQ3</t>
  </si>
  <si>
    <t>UELR357E08</t>
  </si>
  <si>
    <t>UELME53HJK</t>
  </si>
  <si>
    <t>UEL9U52BNS</t>
  </si>
  <si>
    <t>UELFV5DYGJ</t>
  </si>
  <si>
    <t>UELO551BSU</t>
  </si>
  <si>
    <t>UEM5M550EO</t>
  </si>
  <si>
    <t>UEM6I562S2</t>
  </si>
  <si>
    <t>UEMPG4USOQ</t>
  </si>
  <si>
    <t>UEMOP4WWE8</t>
  </si>
  <si>
    <t>UEMA25B727</t>
  </si>
  <si>
    <t>UEM3Q5UR0J</t>
  </si>
  <si>
    <t>UEM7Q5F2P5</t>
  </si>
  <si>
    <t>UEM9U5340Z</t>
  </si>
  <si>
    <t>UEM5E59J25</t>
  </si>
  <si>
    <t>UEMIK5281O</t>
  </si>
  <si>
    <t>UEMEQ5JEBC</t>
  </si>
  <si>
    <t>UEMDC55IEM</t>
  </si>
  <si>
    <t>UEM0550DBL</t>
  </si>
  <si>
    <t>UEMF55ETCB</t>
  </si>
  <si>
    <t>UEM5W57PB8</t>
  </si>
  <si>
    <t>UEM1553J07</t>
  </si>
  <si>
    <t>UEM5F5DHSH</t>
  </si>
  <si>
    <t>UEM5C571YB</t>
  </si>
  <si>
    <t>UEMAH52K40</t>
  </si>
  <si>
    <t>UEM4L548FU</t>
  </si>
  <si>
    <t>UEM3I5K52F</t>
  </si>
  <si>
    <t>UEMJZ544C2</t>
  </si>
  <si>
    <t>UEM6Y511KV</t>
  </si>
  <si>
    <t>UEM475QXKZ</t>
  </si>
  <si>
    <t>UEM4A5UZFU</t>
  </si>
  <si>
    <t>UEMJ959EOM</t>
  </si>
  <si>
    <t>UEM5D53OCY</t>
  </si>
  <si>
    <t>UEM7I50ZJT</t>
  </si>
  <si>
    <t>UEMPD53067</t>
  </si>
  <si>
    <t>UEMNP597AH</t>
  </si>
  <si>
    <t>UEME05C806</t>
  </si>
  <si>
    <t>UEMEH53GF9</t>
  </si>
  <si>
    <t>UEMI4541J2</t>
  </si>
  <si>
    <t>UEMDP4TJQ9</t>
  </si>
  <si>
    <t>UEMD558A68</t>
  </si>
  <si>
    <t>UEMLJ5HLCX</t>
  </si>
  <si>
    <t xml:space="preserve">UEMPJ55L4G~441211#OFFERING~254745207622~MPESAC2B_400222~MARK NDEGWA  </t>
  </si>
  <si>
    <t xml:space="preserve">UENE758B10~441211#CMRALLY~254727292947~MPESAC2B_400222~CHARLES ARIGA  </t>
  </si>
  <si>
    <t xml:space="preserve">UEN3O5UQLY~441211#CMRally~254790495591~MPESAC2B_400222~DOROTHY OMARE  </t>
  </si>
  <si>
    <t xml:space="preserve">UEN7N5AXQ0~441211#DEV Grp3~254700393250~MPESAC2B_400222~SAMWEL ONGORO  </t>
  </si>
  <si>
    <t xml:space="preserve">UEN4L57WFD~441211#DEVGRP4~254728772225~MPESAC2B_400222~ISAAC MOMANYI  </t>
  </si>
  <si>
    <t xml:space="preserve">UEN1W5GQDO~441211#OFFERING~254758591170~MPESAC2B_400222~George Akoko  </t>
  </si>
  <si>
    <t xml:space="preserve">UENC74YXQ9~441211# Offering~254721387142~MPESAC2B_400222~CALLEN GESARE  </t>
  </si>
  <si>
    <t xml:space="preserve">UENA15CYFE~441211#DevGrp18~254713538816~MPESAC2B_400222~ONGAKI OGARO  </t>
  </si>
  <si>
    <t xml:space="preserve">UENKM54UNP~441211#DEVGR2~254714454473~MPESAC2B_400222~TIMOTHY OUKO OMARE  </t>
  </si>
  <si>
    <t xml:space="preserve">UENO05JK4K~441211#lcb~254720585928~MPESAC2B_400222~WINFRED OKELO  </t>
  </si>
  <si>
    <t xml:space="preserve">UENAP5D7AJ~441211#camp offrs~254725301969~MPESAC2B_400222~JEMIMA NYOLOO  </t>
  </si>
  <si>
    <t xml:space="preserve">UENEV57WB9~441211#Devgrp18~254718336967~MPESAC2B_400222~BEAUTTAH NYAUMA  </t>
  </si>
  <si>
    <t xml:space="preserve">UENP054Y2P~441211#DevGr3~254723714872~MPESAC2B_400222~DUNCAN OUMA  </t>
  </si>
  <si>
    <t xml:space="preserve">UENO75951M~441211#DEVGR2~254714315168~MPESAC2B_400222~SHADRACK ODHIAMBO  </t>
  </si>
  <si>
    <t xml:space="preserve">UENLM4XRYT~441211#Devgrp33~254720482779~MPESAC2B_400222~MARTIN KABAYA  </t>
  </si>
  <si>
    <t xml:space="preserve">UENJU50SUY~441211# TITHE~254713793916~MPESAC2B_400222~LOVIAN CHEPKEMBOI  </t>
  </si>
  <si>
    <t xml:space="preserve">UENNB4TFOW~441211#offering~254727766722~MPESAC2B_400222~SAMSON NYARERU  </t>
  </si>
  <si>
    <t xml:space="preserve">UENQE52HHF~441211#camplcb~254715209523~MPESAC2B_400222~NYABUTO OONGE  </t>
  </si>
  <si>
    <t xml:space="preserve">UEN5W5C6KU~441211#offerings~254797713396~MPESAC2B_400222~DAVID KIPLANGAT  </t>
  </si>
  <si>
    <t xml:space="preserve">UEN2Y5C8SE~441211#LCB~254706408033~MPESAC2B_400222~TOM BIRUNDU  </t>
  </si>
  <si>
    <t xml:space="preserve">UEN6H4UF5G~441211#comb&amp;lcb~254727942682~MPESAC2B_400222~DANIEL NYAKUNDI  </t>
  </si>
  <si>
    <t xml:space="preserve">UENLC58U9F~441211#offering~254726477635~MPESAC2B_400222~OSIEMO NGIRA  </t>
  </si>
  <si>
    <t xml:space="preserve">UENPH56FGW~441211#devgrp15~254711237203~MPESAC2B_400222~ASNATH MATARA  </t>
  </si>
  <si>
    <t xml:space="preserve">UEN6N56XD3~441211#LCB~254746760183~MPESAC2B_400222~SARAH AWITI  </t>
  </si>
  <si>
    <t xml:space="preserve">UENPM5EQLY~441211#LCB~254710967844~MPESAC2B_400222~CLIFFORD SIOCHA  </t>
  </si>
  <si>
    <t xml:space="preserve">UEN0554P3T~441211# offering~254705204177~MPESAC2B_400222~JANET ACHIENG  </t>
  </si>
  <si>
    <t xml:space="preserve">UENN15ABN9~441211# tithe~254704208204~MPESAC2B_400222~DAVIES JAMES  </t>
  </si>
  <si>
    <t xml:space="preserve">UEN9F52AP7~441211#TITHE~254703173746~MPESAC2B_400222~Deborah Omae  </t>
  </si>
  <si>
    <t xml:space="preserve">UENK35658Y~441211#LCB~254715752287~MPESAC2B_400222~lameck ongeri  </t>
  </si>
  <si>
    <t xml:space="preserve">UEN5D56VB5~441211#LCB~254721431647~MPESAC2B_400222~LENCER OKWAH  </t>
  </si>
  <si>
    <t xml:space="preserve">UENMK58KTY~441211#TITHE~254725073620~MPESAC2B_400222~datches nyongesa  </t>
  </si>
  <si>
    <t xml:space="preserve">UEN435IHAN~441211#combined~254711165935~MPESAC2B_400222~EDWIN KENYANSA  </t>
  </si>
  <si>
    <t xml:space="preserve">UENJ353TIC~441211#c.offering~254797100997~MPESAC2B_400222~DOLPHINE OKEMWA  </t>
  </si>
  <si>
    <t xml:space="preserve">UENEU5H9EM~441211# tithe~254704776904~MPESAC2B_400222~RICHARD OWINO  </t>
  </si>
  <si>
    <t xml:space="preserve">UENBQ52HY4~441211# offering~254799919471~MPESAC2B_400222~ADIKA OJWANG  </t>
  </si>
  <si>
    <t xml:space="preserve">UENPX5799F~441211#TITHE~254794441288~MPESAC2B_400222~Edgar Kamau  </t>
  </si>
  <si>
    <t xml:space="preserve">UENJR59SFY~441211#offering~254728147874~MPESAC2B_400222~COLLINS BETT  </t>
  </si>
  <si>
    <t xml:space="preserve">UENNE56T37~441211#TITHE~254729346484~MPESAC2B_400222~Alex Nyangau  </t>
  </si>
  <si>
    <t xml:space="preserve">UEND55AKXM~441211#Tithe~254113104407~MPESAC2B_400222~Real Robby  </t>
  </si>
  <si>
    <t xml:space="preserve">UENIB56HW9~441211#TITHE~254758542354~MPESAC2B_400222~john obuya  </t>
  </si>
  <si>
    <t xml:space="preserve">UENG45UW00~441211#THANKSGIVING~254114285075~MPESAC2B_400222~samuel waithaka  </t>
  </si>
  <si>
    <t xml:space="preserve">UENIM5DHQJ~441211# THITHE~254720849331~MPESAC2B_400222~MELODY OMENGE  </t>
  </si>
  <si>
    <t xml:space="preserve">UENQF5AKK7~441211#TITHE~254742487214~MPESAC2B_400222~rebecca barasa  </t>
  </si>
  <si>
    <t xml:space="preserve">UEN5P5INJL~441211#Tithe~254700022332~MPESAC2B_400222~fridah isoe  </t>
  </si>
  <si>
    <t xml:space="preserve">UEN3F5LV7F~441211#tithe~254707378300~MPESAC2B_400222~FABIAN MWENDA  </t>
  </si>
  <si>
    <t xml:space="preserve">UEN074V2QW~441211#CO~254792577780~MPESAC2B_400222~JANET KARITHI  </t>
  </si>
  <si>
    <t xml:space="preserve">UEN1Q5PMPJ~441211#offering~254726791378~MPESAC2B_400222~ENOCK ANDREW  </t>
  </si>
  <si>
    <t xml:space="preserve">UENKO5I39G~441211# lcb~254726771544~MPESAC2B_400222~MILKA MAGARA  </t>
  </si>
  <si>
    <t xml:space="preserve">UEN8056Q4D~441211#tithes~254759220461~MPESAC2B_400222~Esther Sharkoyio  </t>
  </si>
  <si>
    <t xml:space="preserve">UENCK5EIXA~441211#TITHE~254723028617~MPESAC2B_400222~WINFRED ONYANGO  </t>
  </si>
  <si>
    <t xml:space="preserve">UENMY519D2~441211#comboffering~254729090199~MPESAC2B_400222~JOSPHINE NYAKOE  </t>
  </si>
  <si>
    <t xml:space="preserve">UEN7D52ET4~441211#offering~254794844967~MPESAC2B_400222~GOULDAH MBYUTA  </t>
  </si>
  <si>
    <t xml:space="preserve">UENJ15DJDT~441211#TITHE~254741118975~MPESAC2B_400222~NAOMI NYABUTO  </t>
  </si>
  <si>
    <t xml:space="preserve">UENKC5AJOB~441211#LCB~254715492288~MPESAC2B_400222~VIVIAN ACHIENG  </t>
  </si>
  <si>
    <t xml:space="preserve">UEN3D5KCEH~441211#NARRATION~254712925495~MPESAC2B_400222~Nicole Owino  </t>
  </si>
  <si>
    <t xml:space="preserve">UENMH5BGPK~441211#offering~254707436678~MPESAC2B_400222~AKINYI ONYANGO  </t>
  </si>
  <si>
    <t xml:space="preserve">UENEQ5NYCI~441211#Camp~254729617073~MPESAC2B_400222~KENNEDY AKECH  </t>
  </si>
  <si>
    <t xml:space="preserve">UENMH5BFF8~441211#TITHE~254796164116~MPESAC2B_400222~INNOCENT WAFULA  </t>
  </si>
  <si>
    <t xml:space="preserve">UENKR5HT5B~441211# offering~254729767077~MPESAC2B_400222~Vincent Okaru  </t>
  </si>
  <si>
    <t xml:space="preserve">UENHB5D15F~441211#Offering~254702507074~MPESAC2B_400222~Winnie Cheptanui  </t>
  </si>
  <si>
    <t xml:space="preserve">UENFY4Z4KF~441211#TITHE~254768358051~MPESAC2B_400222~NELLY ADIKA  </t>
  </si>
  <si>
    <t xml:space="preserve">UENOR5DBQB~441211#TITHE~254746433824~MPESAC2B_400222~Nyambane Rebecca  </t>
  </si>
  <si>
    <t xml:space="preserve">UENRE5JE6O~441211#Offering~254713596076~MPESAC2B_400222~MERCY GUDA  </t>
  </si>
  <si>
    <t xml:space="preserve">UENOA5EYWF~441211#offering~254746872218~MPESAC2B_400222~ESTHER MAKORI  </t>
  </si>
  <si>
    <t xml:space="preserve">UENIK56U3Q~441211#Tithe~254714813414~MPESAC2B_400222~MARY AKINYI  </t>
  </si>
  <si>
    <t xml:space="preserve">UENO854MDL~441211#tithe~254758868684~MPESAC2B_400222~MELVIN SIBWOGA  </t>
  </si>
  <si>
    <t xml:space="preserve">UEN535P452~441211#TITHE~254726796606~MPESAC2B_400222~Bivon Onyancha  </t>
  </si>
  <si>
    <t xml:space="preserve">UEN1X5ESLM~441211#tithe~254759494872~MPESAC2B_400222~MILCAH MOKAMBA  </t>
  </si>
  <si>
    <t xml:space="preserve">UENEF524J0~441211#TITHE~254707210055~MPESAC2B_400222~LEVI KABATI  </t>
  </si>
  <si>
    <t xml:space="preserve">UENMF4T6YI~441211#tithe~254748761856~MPESAC2B_400222~RODA NGWATO  </t>
  </si>
  <si>
    <t xml:space="preserve">UEN4G5RY9G~441211#comb offer~254717597226~MPESAC2B_400222~DIVINAH NYAKEYO  </t>
  </si>
  <si>
    <t xml:space="preserve">UENEI5466T~441211#TITHE~254701730257~MPESAC2B_400222~Cynthia Hudson  </t>
  </si>
  <si>
    <t xml:space="preserve">UENH659A51~441211#tithe~254727655946~MPESAC2B_400222~MATHEW ONGECHI  </t>
  </si>
  <si>
    <t xml:space="preserve">UENDW5AWEG~441211#offring~254704745481~MPESAC2B_400222~EDGAH NDUBI  </t>
  </si>
  <si>
    <t xml:space="preserve">UENFM51VBK~441211#Tithe~254701953683~MPESAC2B_400222~BRIAN OMENYI  </t>
  </si>
  <si>
    <t xml:space="preserve">UENB65CI3R~441211#OFFERING~254704758644~MPESAC2B_400222~DAISY OMOLLO  </t>
  </si>
  <si>
    <t xml:space="preserve">UENCW5DB9A~Other~254716804186~DevGrp6200  </t>
  </si>
  <si>
    <t xml:space="preserve">UENMI4XPYC~441211#GR37~254726311205~MPESAC2B_400222~VINCENT ARANI  </t>
  </si>
  <si>
    <t xml:space="preserve">UEN0554SPH~441211#offering~254740587469~MPESAC2B_400222~Charles Njoroge  </t>
  </si>
  <si>
    <t xml:space="preserve">UENEA5FN2L~441211#DEVGRP3*~254726447320~MPESAC2B_400222~DUNCAN NJORA  </t>
  </si>
  <si>
    <t>23-05-2026</t>
  </si>
  <si>
    <t>UEMPJ55L4G</t>
  </si>
  <si>
    <t>UENE758B10</t>
  </si>
  <si>
    <t>UEN3O5UQLY</t>
  </si>
  <si>
    <t>UEN7N5AXQ0</t>
  </si>
  <si>
    <t>UEN4L57WFD</t>
  </si>
  <si>
    <t>UEN1W5GQDO</t>
  </si>
  <si>
    <t>UENC74YXQ9</t>
  </si>
  <si>
    <t>UENA15CYFE</t>
  </si>
  <si>
    <t>UENKM54UNP</t>
  </si>
  <si>
    <t>UENO05JK4K</t>
  </si>
  <si>
    <t>UENAP5D7AJ</t>
  </si>
  <si>
    <t>UENEV57WB9</t>
  </si>
  <si>
    <t>UENP054Y2P</t>
  </si>
  <si>
    <t>UENO75951M</t>
  </si>
  <si>
    <t>UENLM4XRYT</t>
  </si>
  <si>
    <t>UENJU50SUY</t>
  </si>
  <si>
    <t>UENNB4TFOW</t>
  </si>
  <si>
    <t>UENQE52HHF</t>
  </si>
  <si>
    <t>UEN5W5C6KU</t>
  </si>
  <si>
    <t>UEN2Y5C8SE</t>
  </si>
  <si>
    <t>UEN6H4UF5G</t>
  </si>
  <si>
    <t>UENLC58U9F</t>
  </si>
  <si>
    <t>UENPH56FGW</t>
  </si>
  <si>
    <t>UEN6N56XD3</t>
  </si>
  <si>
    <t>UENPM5EQLY</t>
  </si>
  <si>
    <t>UEN0554P3T</t>
  </si>
  <si>
    <t>UENN15ABN9</t>
  </si>
  <si>
    <t>UEN9F52AP7</t>
  </si>
  <si>
    <t>UENK35658Y</t>
  </si>
  <si>
    <t>UEN5D56VB5</t>
  </si>
  <si>
    <t>UENMK58KTY</t>
  </si>
  <si>
    <t>UEN435IHAN</t>
  </si>
  <si>
    <t>UENJ353TIC</t>
  </si>
  <si>
    <t>UENEU5H9EM</t>
  </si>
  <si>
    <t>UENBQ52HY4</t>
  </si>
  <si>
    <t>UENPX5799F</t>
  </si>
  <si>
    <t>UENJR59SFY</t>
  </si>
  <si>
    <t>UENNE56T37</t>
  </si>
  <si>
    <t>UEND55AKXM</t>
  </si>
  <si>
    <t>UENIB56HW9</t>
  </si>
  <si>
    <t>UENG45UW00</t>
  </si>
  <si>
    <t>UENIM5DHQJ</t>
  </si>
  <si>
    <t>UENQF5AKK7</t>
  </si>
  <si>
    <t>UEN5P5INJL</t>
  </si>
  <si>
    <t>UEN3F5LV7F</t>
  </si>
  <si>
    <t>UEN074V2QW</t>
  </si>
  <si>
    <t>UEN1Q5PMPJ</t>
  </si>
  <si>
    <t>UENKO5I39G</t>
  </si>
  <si>
    <t>UEN8056Q4D</t>
  </si>
  <si>
    <t>UENCK5EIXA</t>
  </si>
  <si>
    <t>UENMY519D2</t>
  </si>
  <si>
    <t>UEN7D52ET4</t>
  </si>
  <si>
    <t>UENJ15DJDT</t>
  </si>
  <si>
    <t>UENKC5AJOB</t>
  </si>
  <si>
    <t>UEN3D5KCEH</t>
  </si>
  <si>
    <t>UENMH5BGPK</t>
  </si>
  <si>
    <t>UENEQ5NYCI</t>
  </si>
  <si>
    <t>UENMH5BFF8</t>
  </si>
  <si>
    <t>UENKR5HT5B</t>
  </si>
  <si>
    <t>UENHB5D15F</t>
  </si>
  <si>
    <t>UENFY4Z4KF</t>
  </si>
  <si>
    <t>UENOR5DBQB</t>
  </si>
  <si>
    <t>UENRE5JE6O</t>
  </si>
  <si>
    <t>UENOA5EYWF</t>
  </si>
  <si>
    <t>UENIK56U3Q</t>
  </si>
  <si>
    <t>UENO854MDL</t>
  </si>
  <si>
    <t>UEN535P452</t>
  </si>
  <si>
    <t>UEN1X5ESLM</t>
  </si>
  <si>
    <t>UENEF524J0</t>
  </si>
  <si>
    <t>UENMF4T6YI</t>
  </si>
  <si>
    <t>UEN4G5RY9G</t>
  </si>
  <si>
    <t>UENEI5466T</t>
  </si>
  <si>
    <t>UENH659A51</t>
  </si>
  <si>
    <t>UENDW5AWEG</t>
  </si>
  <si>
    <t>UENFM51VBK</t>
  </si>
  <si>
    <t>UENB65CI3R</t>
  </si>
  <si>
    <t>UENMI4XPYC</t>
  </si>
  <si>
    <t>UEN0554SPH</t>
  </si>
  <si>
    <t>UENEA5FN2L</t>
  </si>
  <si>
    <t>GROUP 7</t>
  </si>
  <si>
    <t>SAMUEL KIRAUNI</t>
  </si>
  <si>
    <t>GROUP 18</t>
  </si>
  <si>
    <t>MOTARI MATUNDA</t>
  </si>
  <si>
    <t>Deaconry weekly</t>
  </si>
  <si>
    <t xml:space="preserve">Speaker's appreciation </t>
  </si>
  <si>
    <t>Chaplaincy Food</t>
  </si>
  <si>
    <t>QS Fee Note 2 - Jared Omwamba</t>
  </si>
  <si>
    <t>50pcs of Marine Boards 2250</t>
  </si>
  <si>
    <t>Adventures</t>
  </si>
  <si>
    <t>Chaplaincy</t>
  </si>
  <si>
    <t>Children Transport plus Chairs</t>
  </si>
  <si>
    <t>374 Gumpoles 205</t>
  </si>
  <si>
    <t>Children's Ministry Rally Registration - to Mary Onyango</t>
  </si>
  <si>
    <t>Edwin Orioi</t>
  </si>
  <si>
    <t xml:space="preserve">Timber 3217ft @33 </t>
  </si>
  <si>
    <t xml:space="preserve">UEOHT587GM~441211#tithe~254726721194~MPESAC2B_400222~HAPPINESS MUKORA  </t>
  </si>
  <si>
    <t xml:space="preserve">UEOHT588YO~441211#combinedofrng~254726721194~MPESAC2B_400222~HAPPINESS MUKORA  </t>
  </si>
  <si>
    <t xml:space="preserve">UEOLS51P0T~441211# CM ACCOUNT~254799795295~MPESAC2B_400222~VICKY GITONGA  </t>
  </si>
  <si>
    <t xml:space="preserve">UEPNB512SC~441211#Tithe~254727766722~MPESAC2B_400222~SAMSON NYARERU  </t>
  </si>
  <si>
    <t xml:space="preserve">UEPR25FPND~441211#Tithe~254724282270~MPESAC2B_400222~FREDRICK NYATEMU  </t>
  </si>
  <si>
    <t xml:space="preserve">UEPBV5NKJC~441211#chaphosmin~254723249077~MPESAC2B_400222~JOHN MOTARI  </t>
  </si>
  <si>
    <t xml:space="preserve">UEPBV5NN5B~441211#pcm~254723249077~MPESAC2B_400222~JOHN MOTARI  </t>
  </si>
  <si>
    <t xml:space="preserve">UEP0Y5EYRH~441211#Tithes and Of~254726281936~MPESAC2B_400222~ROBIONSON MOCHONI  </t>
  </si>
  <si>
    <t xml:space="preserve">UEP3865GMB~441211# pcm~254721419284~MPESAC2B_400222~GRACE KANYI  </t>
  </si>
  <si>
    <t xml:space="preserve">UEPB65MR03~441211#DEVGRP12~254704758644~MPESAC2B_400222~DAISY OMOLLO  </t>
  </si>
  <si>
    <t xml:space="preserve">UEPIQ5IY1P~441211#devgrp18~254723590196~MPESAC2B_400222~REGINAH CHEMELI  </t>
  </si>
  <si>
    <t xml:space="preserve">UEP0X5CEOL~441211#devgrp17~254725768358~MPESAC2B_400222~ESTHER MUCHOKI  </t>
  </si>
  <si>
    <t xml:space="preserve">UEPF65ISPY~441211#TITHE~254721594911~MPESAC2B_400222~EVANS KOMBO  </t>
  </si>
  <si>
    <t xml:space="preserve">UEP386693V~441211# hosministry~254721419284~MPESAC2B_400222~GRACE KANYI  </t>
  </si>
  <si>
    <t xml:space="preserve">UEPK95RA7R~441211#DevGroup17~254757686170~MPESAC2B_400222~wesley nyagaka  </t>
  </si>
  <si>
    <t xml:space="preserve">UEQQE5DHXY~441211#grp18~254715209523~MPESAC2B_400222~NYABUTO OONGE  </t>
  </si>
  <si>
    <t xml:space="preserve">UEQ0X5DGS0~441211#devgrp17~254725768358~MPESAC2B_400222~ESTHER MUCHOKI  </t>
  </si>
  <si>
    <t xml:space="preserve">UEQNJ5O9Z0~441211#Devgrp6~254715862095~MPESAC2B_400222~OBIRI DIANA  </t>
  </si>
  <si>
    <t xml:space="preserve">UEQQ85LQIF~441211# DevGrp6~254724262615~MPESAC2B_400222~EZRA MOGIRE  </t>
  </si>
  <si>
    <t xml:space="preserve">UEQBC5UV2I~441211#TITHE~254701176598~MPESAC2B_400222~ELVINE MOKUA  </t>
  </si>
  <si>
    <t xml:space="preserve">UEQ2K5WG8I~441211#Devgrp6~254711983152~MPESAC2B_400222~RUTH NYANGAU  </t>
  </si>
  <si>
    <t xml:space="preserve">UEQPQ5L3ZJ~441211#Devgrp6~254708592682~MPESAC2B_400222~MAUREEN NYAMAMBA  </t>
  </si>
  <si>
    <t xml:space="preserve">UEQ5D5J4D7~441211#devgp6~254721431647~MPESAC2B_400222~LENCER OKWAH  </t>
  </si>
  <si>
    <t xml:space="preserve">UEQBZ5JN95~441211#Devgrp6~254726846665~MPESAC2B_400222~MIINDA NYAKEGO  </t>
  </si>
  <si>
    <t xml:space="preserve">UEQKW5O8YY~441211#Devgrp6~254705014561~MPESAC2B_400222~NYABUTO FANISH  </t>
  </si>
  <si>
    <t xml:space="preserve">UEQ7Y5DY9B~441211#Devgrp6~254726732599~MPESAC2B_400222~JUDITH GERVASIO  </t>
  </si>
  <si>
    <t xml:space="preserve">UEQB15QSYJ~441211#Devgrp6~254746595312~MPESAC2B_400222~DONNA JEPKIRUI  </t>
  </si>
  <si>
    <t xml:space="preserve">UEQR454YA2~441211#devgrp6~254715407724~MPESAC2B_400222~EVERLINE ARIKA  </t>
  </si>
  <si>
    <t xml:space="preserve">UEQCW5QYNR~Other~254716804186~Development200  </t>
  </si>
  <si>
    <t xml:space="preserve">UEQEV5LHT7~441211#DVgrp18~254718336967~MPESAC2B_400222~BEAUTTAH NYAUMA  </t>
  </si>
  <si>
    <t xml:space="preserve">UEQMR5N6DG~441211#DEVGrp 30~254706858931~MPESAC2B_400222~ESTHER MAKORI  </t>
  </si>
  <si>
    <t xml:space="preserve">UEQPM5SQ9W~441211#DEVGR30~254710967844~MPESAC2B_400222~CLIFFORD SIOCHA  </t>
  </si>
  <si>
    <t xml:space="preserve">UEQPQ5N0QI~441211#Devgrp6~254708592682~MPESAC2B_400222~MAUREEN NYAMAMBA  </t>
  </si>
  <si>
    <t xml:space="preserve">UEQEH5JSHG~441211#Tithe~254799604985~MPESAC2B_400222~DAVIS MIRONGA  </t>
  </si>
  <si>
    <t xml:space="preserve">UEQQJ5Q56V~441211#grp6~254723310854~MPESAC2B_400222~GRACE OGOLA  </t>
  </si>
  <si>
    <t xml:space="preserve">UEQCW5S3V8~Other~254716804186~Development200  </t>
  </si>
  <si>
    <t xml:space="preserve">UEQKW5Q6R4~441211#Devgrp6~254705014561~MPESAC2B_400222~NYABUTO FANISH  </t>
  </si>
  <si>
    <t xml:space="preserve">UEROP5H64Q~441211# DEVGR7~254726561839~MPESAC2B_400222~CLEOPAS OMETE  </t>
  </si>
  <si>
    <t xml:space="preserve">UER0X5HI7B~441211#pcm~254725768358~MPESAC2B_400222~ESTHER MUCHOKI  </t>
  </si>
  <si>
    <t xml:space="preserve">UERPM5UGYR~441211#PCM~254710967844~MPESAC2B_400222~CLIFFORD SIOCHA  </t>
  </si>
  <si>
    <t xml:space="preserve">UER2Q5NF2W~441211#tithe~254790301470~MPESAC2B_400222~KEVIN OGEGA  </t>
  </si>
  <si>
    <t xml:space="preserve">UERAA5UEIZ~441211#GRP7~254710191200~MPESAC2B_400222~BEAVON OSUMO  </t>
  </si>
  <si>
    <t xml:space="preserve">UERKW5QYEK~441211#Devgrp6~254705014561~MPESAC2B_400222~NYABUTO FANISH  </t>
  </si>
  <si>
    <t xml:space="preserve">UERKR5XXK9~441211#DEVGR12~254715319635~MPESAC2B_400222~ESTHER NJOROGE  </t>
  </si>
  <si>
    <t xml:space="preserve">UER5D5MY0W~441211#devgrp6~254721431647~MPESAC2B_400222~LENCER OKWAH  </t>
  </si>
  <si>
    <t xml:space="preserve">UERCW5TIVN~Other~254716804186~Development200  </t>
  </si>
  <si>
    <t>24-05-2026</t>
  </si>
  <si>
    <t>25-05-2026</t>
  </si>
  <si>
    <t>26-05-2026</t>
  </si>
  <si>
    <t>27-05-2026</t>
  </si>
  <si>
    <t>UEOHT587GM</t>
  </si>
  <si>
    <t>UEOHT588YO</t>
  </si>
  <si>
    <t>UEOLS51P0T</t>
  </si>
  <si>
    <t>UEPNB512SC</t>
  </si>
  <si>
    <t>UEPR25FPND</t>
  </si>
  <si>
    <t>UEPBV5NKJC</t>
  </si>
  <si>
    <t>UEPBV5NN5B</t>
  </si>
  <si>
    <t>UEP0Y5EYRH</t>
  </si>
  <si>
    <t>UEP3865GMB</t>
  </si>
  <si>
    <t>UEPB65MR03</t>
  </si>
  <si>
    <t>UEPIQ5IY1P</t>
  </si>
  <si>
    <t>UEP0X5CEOL</t>
  </si>
  <si>
    <t>UEPF65ISPY</t>
  </si>
  <si>
    <t>UEP386693V</t>
  </si>
  <si>
    <t>UEPK95RA7R</t>
  </si>
  <si>
    <t>UEQQE5DHXY</t>
  </si>
  <si>
    <t>UEQ0X5DGS0</t>
  </si>
  <si>
    <t>UEQNJ5O9Z0</t>
  </si>
  <si>
    <t>UEQQ85LQIF</t>
  </si>
  <si>
    <t>UEQBC5UV2I</t>
  </si>
  <si>
    <t>UEQ2K5WG8I</t>
  </si>
  <si>
    <t>UEQPQ5L3ZJ</t>
  </si>
  <si>
    <t>UEQ5D5J4D7</t>
  </si>
  <si>
    <t>UEQBZ5JN95</t>
  </si>
  <si>
    <t>UEQKW5O8YY</t>
  </si>
  <si>
    <t>UEQ7Y5DY9B</t>
  </si>
  <si>
    <t>UEQB15QSYJ</t>
  </si>
  <si>
    <t>UEQR454YA2</t>
  </si>
  <si>
    <t>UEQEV5LHT7</t>
  </si>
  <si>
    <t>UEQMR5N6DG</t>
  </si>
  <si>
    <t>UEQPM5SQ9W</t>
  </si>
  <si>
    <t>UEQPQ5N0QI</t>
  </si>
  <si>
    <t>UEQEH5JSHG</t>
  </si>
  <si>
    <t>UEQQJ5Q56V</t>
  </si>
  <si>
    <t>UEQKW5Q6R4</t>
  </si>
  <si>
    <t>UEROP5H64Q</t>
  </si>
  <si>
    <t>UER0X5HI7B</t>
  </si>
  <si>
    <t>UERPM5UGYR</t>
  </si>
  <si>
    <t>UER2Q5NF2W</t>
  </si>
  <si>
    <t>UERAA5UEIZ</t>
  </si>
  <si>
    <t>UERKW5QYEK</t>
  </si>
  <si>
    <t>UERKR5XXK9</t>
  </si>
  <si>
    <t>UER5D5MY0W</t>
  </si>
  <si>
    <t>NANCY MOTARI</t>
  </si>
  <si>
    <t xml:space="preserve">UERJM5NH89~441211#DEVGR7~254741295971~MPESAC2B_400222~patience ogwoka  </t>
  </si>
  <si>
    <t xml:space="preserve">UERAM5Q50T~441211#tithe~254717380606~MPESAC2B_400222~RUTH MOMANYI  </t>
  </si>
  <si>
    <t xml:space="preserve">UER0Y5M1XT~441211#DevGroup17~254726281936~MPESAC2B_400222~ROBIONSON MOCHONI  </t>
  </si>
  <si>
    <t xml:space="preserve">UEREH5MRCS~441211#Tithe~254799604985~MPESAC2B_400222~DAVIS MIRONGA  </t>
  </si>
  <si>
    <t xml:space="preserve">UERQ85QY7K~441211#PCM~254724262615~MPESAC2B_400222~EZRA MOGIRE  </t>
  </si>
  <si>
    <t xml:space="preserve">UER6360GIC~441211#devgrp6~254711307295~MPESAC2B_400222~MOKAYA KERUBO  </t>
  </si>
  <si>
    <t xml:space="preserve">UERC462NT1~441211#hosminsry~254710299911~MPESAC2B_400222~PHILUS MOGERE  </t>
  </si>
  <si>
    <t xml:space="preserve">UERA15UWLR~441211#hosministry~254713538816~MPESAC2B_400222~ONGAKI OGARO  </t>
  </si>
  <si>
    <t xml:space="preserve">UERC462SEO~441211#dev grp12~254710299911~MPESAC2B_400222~PHILUS MOGERE  </t>
  </si>
  <si>
    <t xml:space="preserve">UERDI5RXN3~441211# GRP 13 DEV~254722756719~MPESAC2B_400222~CATHERINE MOSERO OMWE NO </t>
  </si>
  <si>
    <t xml:space="preserve">UERRD5ZTA5~441211#DEVGR7~254794446788~MPESAC2B_400222~OKELLO CALVINCE  </t>
  </si>
  <si>
    <t xml:space="preserve">UERNJ5UQAN~441211#Devgrp6~254715862095~MPESAC2B_400222~OBIRI DIANA  </t>
  </si>
  <si>
    <t xml:space="preserve">UERKG5H3FF~441211# DEVGRP3~254712123912~MPESAC2B_400222~MESHACK ISABOKE OMOSA  </t>
  </si>
  <si>
    <t xml:space="preserve">AC0C40FD2E26 EDWIN ORIOKI KENYANSA Grp12dev  </t>
  </si>
  <si>
    <t xml:space="preserve">UESRJ5DGH3~441211#devgrp6~254722383965~MPESAC2B_400222~ROSELYN MUTHENGI  </t>
  </si>
  <si>
    <t xml:space="preserve">UES5F61CWM~441211#DEVGRP13~254725626507~MPESAC2B_400222~SUSAN KIMANI  </t>
  </si>
  <si>
    <t xml:space="preserve">UESOP5L7E3~441211#HOSministry~254726561839~MPESAC2B_400222~CLEOPAS OMETE  </t>
  </si>
  <si>
    <t xml:space="preserve">UESMR5TNV1~441211#GRP 30~254706858931~MPESAC2B_400222~ESTHER MAKORI  </t>
  </si>
  <si>
    <t xml:space="preserve">UES9U5S5VT~441211#DEVGR28~254712802649~MPESAC2B_400222~JOSHUA OKINYI  </t>
  </si>
  <si>
    <t xml:space="preserve">UES3Q6KIPN~441211#DEVGR28~254714210919~MPESAC2B_400222~OCHIENG LEONARD  </t>
  </si>
  <si>
    <t xml:space="preserve">UES0X5MALV~441211#devgrp17~254725768358~MPESAC2B_400222~ESTHER MUCHOKI  </t>
  </si>
  <si>
    <t xml:space="preserve">EDWIN ORIOKO CHQ No.000401  </t>
  </si>
  <si>
    <t xml:space="preserve">UESIK5REZK~441211#DevGR33~254721132964~MPESAC2B_400222~ROBERT KEENGU  </t>
  </si>
  <si>
    <t xml:space="preserve">UESQS5YFMO~441211#devGrp23~254724018066~MPESAC2B_400222~RAYMOND OTIENO  </t>
  </si>
  <si>
    <t xml:space="preserve">UES6T5XAPJ~441211#devgroup23~254726636081~MPESAC2B_400222~COLVIN MOKAYA  </t>
  </si>
  <si>
    <t xml:space="preserve">UESF45WHBC~441211#devpgrp28~254712223793~MPESAC2B_400222~DORICE CHISIKA  </t>
  </si>
  <si>
    <t xml:space="preserve">UESEU635EM~441211#DEVGR7~254704776904~MPESAC2B_400222~RICHARD OWINO  </t>
  </si>
  <si>
    <t xml:space="preserve">UESDI5VZ4K~441211# DEV GRP 13~254722756719~MPESAC2B_400222~CATHERINE MOSERO OMWE NO </t>
  </si>
  <si>
    <t xml:space="preserve">UES2Y5YICM~441211#DEVGRP7~254706408033~MPESAC2B_400222~TOM BIRUNDU  </t>
  </si>
  <si>
    <t xml:space="preserve">UESFB6DYKH~441211#Tithe~254727381001~MPESAC2B_400222~ENOCK MOKAYA  </t>
  </si>
  <si>
    <t xml:space="preserve">UESFB6E2VP~441211#DEVGR30~254727381001~MPESAC2B_400222~ENOCK MOKAYA  </t>
  </si>
  <si>
    <t xml:space="preserve">UESPM61H57~441211#DEVGR12~254710967844~MPESAC2B_400222~CLIFFORD SIOCHA  </t>
  </si>
  <si>
    <t xml:space="preserve">UESPM61BUW~441211#DEVGR1~254710967844~MPESAC2B_400222~CLIFFORD SIOCHA  </t>
  </si>
  <si>
    <t xml:space="preserve">UESPM61JVJ~441211#DEVGR40~254710967844~MPESAC2B_400222~CLIFFORD SIOCHA  </t>
  </si>
  <si>
    <t xml:space="preserve">UESPM61IJU~441211#DEVGR41~254710967844~MPESAC2B_400222~CLIFFORD SIOCHA  </t>
  </si>
  <si>
    <t xml:space="preserve">UESJM5TSXK~441211#DEVGR7~254741295971~MPESAC2B_400222~patience ogwoka  </t>
  </si>
  <si>
    <t xml:space="preserve">UES2Y5YZ0J~441211#DEVGRP12~254706408033~MPESAC2B_400222~TOM BIRUNDU  </t>
  </si>
  <si>
    <t xml:space="preserve">UESB65ZEII~441211#DEVGRP12~254704758644~MPESAC2B_400222~DAISY OMOLLO  </t>
  </si>
  <si>
    <t xml:space="preserve">UES1U5VFZR~441211#DEVGRP7~254706040145~MPESAC2B_400222~billiah birundu  </t>
  </si>
  <si>
    <t xml:space="preserve">UESL55RWER~441211#DEVGRP7~254704960165~MPESAC2B_400222~CAROLINE KITHEKA  </t>
  </si>
  <si>
    <t xml:space="preserve">UES28671W8~441211#Grp7~254728594657~MPESAC2B_400222~GLORIAH MICHIRA  </t>
  </si>
  <si>
    <t xml:space="preserve">UESPG5MWQL~441211#devgp7~254742420983~MPESAC2B_400222~samuel ooko  </t>
  </si>
  <si>
    <t>27-05-2027</t>
  </si>
  <si>
    <t>27-05-2028</t>
  </si>
  <si>
    <t>27-05-2029</t>
  </si>
  <si>
    <t>27-05-2030</t>
  </si>
  <si>
    <t>27-05-2031</t>
  </si>
  <si>
    <t>27-05-2032</t>
  </si>
  <si>
    <t>27-05-2033</t>
  </si>
  <si>
    <t>27-05-2034</t>
  </si>
  <si>
    <t>27-05-2035</t>
  </si>
  <si>
    <t>27-05-2036</t>
  </si>
  <si>
    <t>27-05-2037</t>
  </si>
  <si>
    <t>27-05-2038</t>
  </si>
  <si>
    <t>27-05-2039</t>
  </si>
  <si>
    <t>27-05-2040</t>
  </si>
  <si>
    <t>27-05-2041</t>
  </si>
  <si>
    <t>27-05-2042</t>
  </si>
  <si>
    <t>27-05-2043</t>
  </si>
  <si>
    <t>27-05-2044</t>
  </si>
  <si>
    <t>27-05-2045</t>
  </si>
  <si>
    <t>27-05-2046</t>
  </si>
  <si>
    <t>27-05-2047</t>
  </si>
  <si>
    <t>27-05-2048</t>
  </si>
  <si>
    <t>27-05-2049</t>
  </si>
  <si>
    <t>27-05-2050</t>
  </si>
  <si>
    <t>27-05-2051</t>
  </si>
  <si>
    <t>27-05-2052</t>
  </si>
  <si>
    <t>27-05-2053</t>
  </si>
  <si>
    <t>27-05-2054</t>
  </si>
  <si>
    <t>27-05-2055</t>
  </si>
  <si>
    <t>27-05-2056</t>
  </si>
  <si>
    <t>27-05-2057</t>
  </si>
  <si>
    <t>27-05-2058</t>
  </si>
  <si>
    <t>27-05-2059</t>
  </si>
  <si>
    <t>27-05-2060</t>
  </si>
  <si>
    <t>27-05-2061</t>
  </si>
  <si>
    <t>27-05-2062</t>
  </si>
  <si>
    <t>27-05-2063</t>
  </si>
  <si>
    <t>27-05-2064</t>
  </si>
  <si>
    <t>27-05-2065</t>
  </si>
  <si>
    <t>27-05-2066</t>
  </si>
  <si>
    <t>27-05-2067</t>
  </si>
  <si>
    <t>27-05-2068</t>
  </si>
  <si>
    <t>UERJM5NH89</t>
  </si>
  <si>
    <t>UERAM5Q50T</t>
  </si>
  <si>
    <t>UER0Y5M1XT</t>
  </si>
  <si>
    <t>UEREH5MRCS</t>
  </si>
  <si>
    <t>UERQ85QY7K</t>
  </si>
  <si>
    <t>UER6360GIC</t>
  </si>
  <si>
    <t>UERC462NT1</t>
  </si>
  <si>
    <t>UERA15UWLR</t>
  </si>
  <si>
    <t>UERC462SEO</t>
  </si>
  <si>
    <t>UERDI5RXN3</t>
  </si>
  <si>
    <t>UERRD5ZTA5</t>
  </si>
  <si>
    <t>UERNJ5UQAN</t>
  </si>
  <si>
    <t>UERKG5H3FF</t>
  </si>
  <si>
    <t>AC0C40FD2E26</t>
  </si>
  <si>
    <t>UESRJ5DGH3</t>
  </si>
  <si>
    <t>UES5F61CWM</t>
  </si>
  <si>
    <t>UESOP5L7E3</t>
  </si>
  <si>
    <t>UESMR5TNV1</t>
  </si>
  <si>
    <t>UES9U5S5VT</t>
  </si>
  <si>
    <t>UES3Q6KIPN</t>
  </si>
  <si>
    <t>UES0X5MALV</t>
  </si>
  <si>
    <t>SYBINSE00040151441120260528</t>
  </si>
  <si>
    <t>UESIK5REZK</t>
  </si>
  <si>
    <t>UESQS5YFMO</t>
  </si>
  <si>
    <t>UES6T5XAPJ</t>
  </si>
  <si>
    <t>UESF45WHBC</t>
  </si>
  <si>
    <t>UESEU635EM</t>
  </si>
  <si>
    <t>UESDI5VZ4K</t>
  </si>
  <si>
    <t>UES2Y5YICM</t>
  </si>
  <si>
    <t>UESFB6DYKH</t>
  </si>
  <si>
    <t>UESFB6E2VP</t>
  </si>
  <si>
    <t>UESPM61H57</t>
  </si>
  <si>
    <t>UESPM61BUW</t>
  </si>
  <si>
    <t>UESPM61JVJ</t>
  </si>
  <si>
    <t>UESPM61IJU</t>
  </si>
  <si>
    <t>UESJM5TSXK</t>
  </si>
  <si>
    <t>UES2Y5YZ0J</t>
  </si>
  <si>
    <t>UESB65ZEII</t>
  </si>
  <si>
    <t>UES1U5VFZR</t>
  </si>
  <si>
    <t>UESL55RWER</t>
  </si>
  <si>
    <t>UES28671W8</t>
  </si>
  <si>
    <t>UESPG5MWQL</t>
  </si>
  <si>
    <t xml:space="preserve">UES4365UAH~441211#DEVGRP12~254711165935~MPESAC2B_400222~EDWIN KENYANSA  </t>
  </si>
  <si>
    <t xml:space="preserve">UES025UZX5~441211#DevGrp20~254721406814~MPESAC2B_400222~VINCENT OTARA  </t>
  </si>
  <si>
    <t xml:space="preserve">UESKM5S68U~441211#DEVGR2~254714454473~MPESAC2B_400222~TIMOTHY OUKO OMARE  </t>
  </si>
  <si>
    <t xml:space="preserve">UET325X6NT~441211#DVPGRP23~254729984507~MPESAC2B_400222~elijah nyanusi  </t>
  </si>
  <si>
    <t xml:space="preserve">UET5F65OBE~441211#DevGr30~254717311811~MPESAC2B_400222~KEVIN KAKA  </t>
  </si>
  <si>
    <t xml:space="preserve">UETMR5X4N7~441211#grp30~254706858931~MPESAC2B_400222~ESTHER MAKORI  </t>
  </si>
  <si>
    <t xml:space="preserve">UET0Y5T7EH~441211#PCM~254726281936~MPESAC2B_400222~ROBIONSON MOCHONI  </t>
  </si>
  <si>
    <t xml:space="preserve">UETOP5PG8E~441211# DEVGR7~254726561839~MPESAC2B_400222~CLEOPAS OMETE  </t>
  </si>
  <si>
    <t xml:space="preserve">UETNM5PNHS~441211# hospministry~254710842979~MPESAC2B_400222~BEATRICE OLUOCH  </t>
  </si>
  <si>
    <t xml:space="preserve">UETAU6121T~441211#Hosministry~254701314042~MPESAC2B_400222~OLIVENT ADIKAH  </t>
  </si>
  <si>
    <t xml:space="preserve">UETKH5UIY1~441211#DEVGR20~254716098478~MPESAC2B_400222~DAMARIS NYAMBANE  </t>
  </si>
  <si>
    <t xml:space="preserve">UETFB6FGRO~441211#DEVGR30~254727381001~MPESAC2B_400222~ENOCK MOKAYA  </t>
  </si>
  <si>
    <t xml:space="preserve">UET9U5VKYO~441211#PCM~254712802649~MPESAC2B_400222~JOSHUA OKINYI  </t>
  </si>
  <si>
    <t xml:space="preserve">UET9U5VQNA~441211#DEVGR28~254712802649~MPESAC2B_400222~JOSHUA OKINYI  </t>
  </si>
  <si>
    <t xml:space="preserve">UET785YT1C~441211#devgrp41~254724986639~MPESAC2B_400222~GLADYS OTIENO  </t>
  </si>
  <si>
    <t xml:space="preserve">UET785YO05~441211#Hosministry~254724986639~MPESAC2B_400222~GLADYS OTIENO  </t>
  </si>
  <si>
    <t xml:space="preserve">UETCW61IMY~Other~254716804186~Development500  </t>
  </si>
  <si>
    <t xml:space="preserve">UET5D5UURR~441211# devgp6~254721431647~MPESAC2B_400222~LENCER OKWAH  </t>
  </si>
  <si>
    <t xml:space="preserve">UETO0683NI~441211#hosministry~254720585928~MPESAC2B_400222~WINFRED OKELO  </t>
  </si>
  <si>
    <t xml:space="preserve">UETDI5YGAX~441211# Hos MINISTRY~254722756719~MPESAC2B_400222~CATHERINE MOSERO OM WENO </t>
  </si>
  <si>
    <t xml:space="preserve">UETLM5LU4A~441211#Hosministry~254720482779~MPESAC2B_400222~MARTIN KABAYA  </t>
  </si>
  <si>
    <t xml:space="preserve">UETR060LCW~441211#DevGr35~254746498674~MPESAC2B_400222~Faith Nyakundi  </t>
  </si>
  <si>
    <t xml:space="preserve">UET6Y5SR59~441211# Devgrp41~254702638111~MPESAC2B_400222~JESCA OCHIENG  </t>
  </si>
  <si>
    <t xml:space="preserve">UETQ85YSEA~441211#Tithe~254724262615~MPESAC2B_400222~EZRA MOGIRE  </t>
  </si>
  <si>
    <t xml:space="preserve">UET025WS2N~441211#pcm~254721406814~MPESAC2B_400222~VINCENT OTARA  </t>
  </si>
  <si>
    <t xml:space="preserve">UETPG5P5WM~441211#tithe~254722449657~MPESAC2B_400222~MARY GITURU  </t>
  </si>
  <si>
    <t xml:space="preserve">UET5E63MER~441211#DEVGR3~254715751266~MPESAC2B_400222~NYAGWOKA DUKE  </t>
  </si>
  <si>
    <t xml:space="preserve">UETDD5TFQ4~441211#DVEGR7~254722166150~MPESAC2B_400222~SETH BONUKE  </t>
  </si>
  <si>
    <t xml:space="preserve">UETJ962FB7~441211#HosMinistry~254723565952~MPESAC2B_400222~JOB OMETE  </t>
  </si>
  <si>
    <t xml:space="preserve">UETAH5W9HL~441211# hosministry~254707965257~MPESAC2B_400222~JENIFFER JAMES  </t>
  </si>
  <si>
    <t xml:space="preserve">UETFM5ROZX~441211#Hosministry~254705589015~MPESAC2B_400222~Kobi Edward  </t>
  </si>
  <si>
    <t xml:space="preserve">UETEM647X7~441211#hosministry~254725690241~MPESAC2B_400222~TERESA MUSEBE  </t>
  </si>
  <si>
    <t xml:space="preserve">UETQE5SIO3~441211#hosministry~254715209523~MPESAC2B_400222~NYABUTO OONGE  </t>
  </si>
  <si>
    <t xml:space="preserve">UETKM5VD8A~441211#DEVGR2~254714454473~MPESAC2B_400222~TIMOTHY OUKO OMARE  </t>
  </si>
  <si>
    <t xml:space="preserve">UETEE5XS6Q~441211#DEVGRP41~254706322464~MPESAC2B_400222~BRIAN ODONGO  </t>
  </si>
  <si>
    <t xml:space="preserve">UETQM642YL~441211#grp9~254712880855~MPESAC2B_400222~EDWIN EKIRAPA  </t>
  </si>
  <si>
    <t xml:space="preserve">UETJ164JIU~441211#HosMinistry~254724128138~MPESAC2B_400222~JANE GATI  </t>
  </si>
  <si>
    <t xml:space="preserve">UETNB5JX5B~441211#Hosministry~254727766722~MPESAC2B_400222~SAMSON NYARERU  </t>
  </si>
  <si>
    <t xml:space="preserve">UETKO69A72~441211# devgrp13~254726771544~MPESAC2B_400222~MILKA MAGARA  </t>
  </si>
  <si>
    <t xml:space="preserve">UETEJ5TYGD~441211#devgrp10~254707733198~MPESAC2B_400222~ROBINAH MANUGUTI  </t>
  </si>
  <si>
    <t xml:space="preserve">UETPG5RA0M~441211#hosministry~254722449657~MPESAC2B_400222~MARY GITURU  </t>
  </si>
  <si>
    <t xml:space="preserve">UEUF56BB14~441211#DEVGR7~254796472241~MPESAC2B_400222~Cannon Odhiambo  </t>
  </si>
  <si>
    <t xml:space="preserve">UEU9Y5UBNJ~441211#DEVGR35~254711122712~MPESAC2B_400222~JOSEPH WANJOHI WAINAINA  </t>
  </si>
  <si>
    <t xml:space="preserve">UEUBV67OWT~441211#devg14~254723249077~MPESAC2B_400222~JOHN MOTARI  </t>
  </si>
  <si>
    <t xml:space="preserve">UEUP85PEYE~441211#DEVGR13~254792861131~MPESAC2B_400222~MYRA WANDOLLAH  </t>
  </si>
  <si>
    <t xml:space="preserve">UEUGU6ALNY~441211#hosministry~254711548871~MPESAC2B_400222~JANE NYAMONGO  </t>
  </si>
  <si>
    <t xml:space="preserve">UEUMA5VNC0~441211#HosMinistry~254724576546~MPESAC2B_400222~NAOMI NGITHI  </t>
  </si>
  <si>
    <t xml:space="preserve">UEUE067F7B~441211#Devgrp11~254720323255~MPESAC2B_400222~ROSELYNE OMANYA  </t>
  </si>
  <si>
    <t xml:space="preserve">UEUBI61AYL~441211#DEVLOP GP14~254742953933~MPESAC2B_400222~Joseph Kimo  </t>
  </si>
  <si>
    <t xml:space="preserve">UEU0X5U2QU~441211#devgrp17~254725768358~MPESAC2B_400222~ESTHER MUCHOKI  </t>
  </si>
  <si>
    <t>28-05-2026</t>
  </si>
  <si>
    <t>29-05-2026</t>
  </si>
  <si>
    <t>30-05-2026</t>
  </si>
  <si>
    <t>UES4365UAH</t>
  </si>
  <si>
    <t>UES025UZX5</t>
  </si>
  <si>
    <t>UESKM5S68U</t>
  </si>
  <si>
    <t>UET325X6NT</t>
  </si>
  <si>
    <t>UET5F65OBE</t>
  </si>
  <si>
    <t>UETMR5X4N7</t>
  </si>
  <si>
    <t>UET0Y5T7EH</t>
  </si>
  <si>
    <t>UETOP5PG8E</t>
  </si>
  <si>
    <t>UETNM5PNHS</t>
  </si>
  <si>
    <t>UETAU6121T</t>
  </si>
  <si>
    <t>UETKH5UIY1</t>
  </si>
  <si>
    <t>UETFB6FGRO</t>
  </si>
  <si>
    <t>UET9U5VKYO</t>
  </si>
  <si>
    <t>UET9U5VQNA</t>
  </si>
  <si>
    <t>UET785YT1C</t>
  </si>
  <si>
    <t>UET785YO05</t>
  </si>
  <si>
    <t>UETCW61IMY</t>
  </si>
  <si>
    <t>UET5D5UURR</t>
  </si>
  <si>
    <t>UETO0683NI</t>
  </si>
  <si>
    <t>UETDI5YGAX</t>
  </si>
  <si>
    <t>UETLM5LU4A</t>
  </si>
  <si>
    <t>UETR060LCW</t>
  </si>
  <si>
    <t>UET6Y5SR59</t>
  </si>
  <si>
    <t>UETQ85YSEA</t>
  </si>
  <si>
    <t>UET025WS2N</t>
  </si>
  <si>
    <t>UETPG5P5WM</t>
  </si>
  <si>
    <t>UET5E63MER</t>
  </si>
  <si>
    <t>UETDD5TFQ4</t>
  </si>
  <si>
    <t>UETJ962FB7</t>
  </si>
  <si>
    <t>UETAH5W9HL</t>
  </si>
  <si>
    <t>UETFM5ROZX</t>
  </si>
  <si>
    <t>UETEM647X7</t>
  </si>
  <si>
    <t>UETQE5SIO3</t>
  </si>
  <si>
    <t>UETKM5VD8A</t>
  </si>
  <si>
    <t>UETEE5XS6Q</t>
  </si>
  <si>
    <t>UETQM642YL</t>
  </si>
  <si>
    <t>UETJ164JIU</t>
  </si>
  <si>
    <t>UETNB5JX5B</t>
  </si>
  <si>
    <t>UETKO69A72</t>
  </si>
  <si>
    <t>UETEJ5TYGD</t>
  </si>
  <si>
    <t>UETPG5RA0M</t>
  </si>
  <si>
    <t>UEUF56BB14</t>
  </si>
  <si>
    <t>UEU9Y5UBNJ</t>
  </si>
  <si>
    <t>UEUBV67OWT</t>
  </si>
  <si>
    <t>UEUP85PEYE</t>
  </si>
  <si>
    <t>UEUGU6ALNY</t>
  </si>
  <si>
    <t>UEUMA5VNC0</t>
  </si>
  <si>
    <t>UEUE067F7B</t>
  </si>
  <si>
    <t>UEUBI61AYL</t>
  </si>
  <si>
    <t>UEU0X5U2QU</t>
  </si>
  <si>
    <t xml:space="preserve">UEUPG5SAJH~441211#sabbathschool~254742420983~MPESAC2B_400222~samuel ooko  </t>
  </si>
  <si>
    <t xml:space="preserve">UEU5P6BC0R~441211#ss~254726796897~MPESAC2B_400222~RONALD GEKOMBE  </t>
  </si>
  <si>
    <t xml:space="preserve">UEUCW65RTH~441211#DevGrp6~254716804186~MPESAC2B_400222~ALAN OTIENO  </t>
  </si>
  <si>
    <t xml:space="preserve">UEU7T60POK~441211#dev grp5~254723492692~MPESAC2B_400222~SAMUEL ABAYA  </t>
  </si>
  <si>
    <t xml:space="preserve">UEUOP5U5CO~441211# DEVGR26~254726561839~MPESAC2B_400222~CLEOPAS OMETE  </t>
  </si>
  <si>
    <t xml:space="preserve">UEUEA67XC5~441211#DEVGRP3*~254726447320~MPESAC2B_400222~DUNCAN NJORA  </t>
  </si>
  <si>
    <t xml:space="preserve">UEUOJ5SFEU~441211#DEv Gp39~254712604328~MPESAC2B_400222~BANGE MIRIAM  </t>
  </si>
  <si>
    <t xml:space="preserve">UEU0D5UTHL~441211#TITHE~254792249172~MPESAC2B_400222~KELVIN MWATHI  </t>
  </si>
  <si>
    <t xml:space="preserve">UEU0D5V0BQ~441211#TITHE~254792249172~MPESAC2B_400222~KELVIN MWATHI  </t>
  </si>
  <si>
    <t xml:space="preserve">UEU0D5UUZK~441211#TITHE~254792249172~MPESAC2B_400222~KELVIN MWATHI  </t>
  </si>
  <si>
    <t xml:space="preserve">UEUEE5ZO5U~441211#dev~254768372269~MPESAC2B_400222~Ian Kingsley  </t>
  </si>
  <si>
    <t xml:space="preserve">UEUKM5XDEF~441211#dev Grp4~254725310343~MPESAC2B_400222~NANCY MOTARI  </t>
  </si>
  <si>
    <t xml:space="preserve">UEU0D5V0EH~441211#TITHE~254792249172~MPESAC2B_400222~KELVIN MWATHI  </t>
  </si>
  <si>
    <t xml:space="preserve">UEU0D5UYWU~441211#TITHE~254792249172~MPESAC2B_400222~KELVIN MWATHI  </t>
  </si>
  <si>
    <t xml:space="preserve">UEU1560DM5~441211#DEVGP18~254727653472~MPESAC2B_400222~CALLEN MAKORI  </t>
  </si>
  <si>
    <t xml:space="preserve">UEU0D5UYXP~441211#TITHE~254792249172~MPESAC2B_400222~KELVIN MWATHI  </t>
  </si>
  <si>
    <t xml:space="preserve">UEUM95SO9W~441211#Dev5~254726986607~MPESAC2B_400222~FAITH OMETE  </t>
  </si>
  <si>
    <t xml:space="preserve">UEUPH5YW2Q~441211# dev~254711237203~MPESAC2B_400222~ASNATH MATARA  </t>
  </si>
  <si>
    <t xml:space="preserve">UEU0D5V0HO~441211#TITHE~254792249172~MPESAC2B_400222~KELVIN MWATHI  </t>
  </si>
  <si>
    <t xml:space="preserve">UEU3Q6T0BT~441211#DEVGR28~254714210919~MPESAC2B_400222~OCHIENG LEONARD  </t>
  </si>
  <si>
    <t xml:space="preserve">UEUM661IFF~441211#Dev.GR7~254726262866~MPESAC2B_400222~JANE ONSARE  </t>
  </si>
  <si>
    <t xml:space="preserve">UEU2Q604I3~441211#Development~254798047032~MPESAC2B_400222~Mitchelle Anyango  </t>
  </si>
  <si>
    <t xml:space="preserve">UEUAP6672I~441211#dev grp25~254725301969~MPESAC2B_400222~JEMIMA NYOLOO  </t>
  </si>
  <si>
    <t xml:space="preserve">UEULC61K90~441211#dvt~254726477635~MPESAC2B_400222~OSIEMO NGIRA  </t>
  </si>
  <si>
    <t xml:space="preserve">UEU6L5YDT8~441211#Dev Grp18~254704575058~MPESAC2B_400222~Ronald Nyangaresi  </t>
  </si>
  <si>
    <t xml:space="preserve">UEU436BC7A~441211#DEVGRP12~254711165935~MPESAC2B_400222~EDWIN KENYANSA  </t>
  </si>
  <si>
    <t xml:space="preserve">UEU7X606VT~441211#devgrp 40~254715181657~MPESAC2B_400222~ABUYA NYABOKE  </t>
  </si>
  <si>
    <t xml:space="preserve">UEU3X68EBX~441211#GRP12~254712609860~MPESAC2B_400222~GLADYS MOGOI  </t>
  </si>
  <si>
    <t xml:space="preserve">UEUPF5Z5K1~441211#DEVELOPMENT~254795572895~MPESAC2B_400222~Nancy Chebet  </t>
  </si>
  <si>
    <t xml:space="preserve">UEUQJ64816~441211#grp6~254723310854~MPESAC2B_400222~GRACE OGOLA  </t>
  </si>
  <si>
    <t xml:space="preserve">UEUSIBFA0F~441211#DEVGRP32~~MPESAC2B_400222~Ezinah Kemunto Maina  </t>
  </si>
  <si>
    <t xml:space="preserve">UEUNM5UAGL~441211# DEV~254710842979~MPESAC2B_400222~BEATRICE OLUOCH  </t>
  </si>
  <si>
    <t xml:space="preserve">UEUGR5V2AB~441211# dvpgrp1~254711768682~MPESAC2B_400222~ONDARA MARGRET  </t>
  </si>
  <si>
    <t xml:space="preserve">UEUM069VLJ~441211#DEVGRP20~254725445620~MPESAC2B_400222~JOB NYABUTO  </t>
  </si>
  <si>
    <t xml:space="preserve">UEULC61NAS~441211#gp17~254724358439~MPESAC2B_400222~NAOMI OTWORI  </t>
  </si>
  <si>
    <t xml:space="preserve">UEU7C5YFX8~441211#DEV~254792103543~MPESAC2B_400222~JOSHUA OGERO  </t>
  </si>
  <si>
    <t xml:space="preserve">UEUNT63RTR~441211#DEVGRP12~254792034984~MPESAC2B_400222~LINET MAGETO  </t>
  </si>
  <si>
    <t xml:space="preserve">UEUAP6681Q~441211#dev grp8~254725301969~MPESAC2B_400222~JEMIMA NYOLOO  </t>
  </si>
  <si>
    <t xml:space="preserve">UEU5R65MB0~441211#Devgrp5~254740340632~MPESAC2B_400222~ABSALOM OCHIENG  </t>
  </si>
  <si>
    <t xml:space="preserve">UEUKU63990~441211#grp14~254721724081~MPESAC2B_400222~GLADYS KWAMBOKA ONGERI  </t>
  </si>
  <si>
    <t xml:space="preserve">UEU7Y5T9LH~441211#DEV~254797221960~MPESAC2B_400222~MILLICENT MAZENGE  </t>
  </si>
  <si>
    <t xml:space="preserve">UEU0S5NCRI~441211#DEV~254798335927~MPESAC2B_400222~MONICAH OBINO  </t>
  </si>
  <si>
    <t xml:space="preserve">UEU0260H8K~441211#DevGrp15~254716534437~MPESAC2B_400222~JOYCE MIANO  </t>
  </si>
  <si>
    <t xml:space="preserve">UEUEX6AC3W~441211#dev6~254716047412~MPESAC2B_400222~OCHIENG VICTOR  </t>
  </si>
  <si>
    <t xml:space="preserve">UEUNT63QE2~441211#DEVGRP41~254792034984~MPESAC2B_400222~LINET MAGETO  </t>
  </si>
  <si>
    <t xml:space="preserve">UEU5S5WY7S~441211#devgr8~254703228506~MPESAC2B_400222~Nancy obare  </t>
  </si>
  <si>
    <t xml:space="preserve">UEUC46DVOC~441211#grp 12~254710299911~MPESAC2B_400222~PHILUS MOGERE  </t>
  </si>
  <si>
    <t xml:space="preserve">UEU3O6OHTM~441211 #devgrp20~254790495591~MPESAC2B_400222~DOROTHY OMARE  </t>
  </si>
  <si>
    <t xml:space="preserve">UEUJ9657TY~441211#DEVGRP21~254723565952~MPESAC2B_400222~JOB OMETE  </t>
  </si>
  <si>
    <t xml:space="preserve">UEU5D5Z6CK~441211#devgrp6~254721431647~MPESAC2B_400222~LENCER OKWAH  </t>
  </si>
  <si>
    <t xml:space="preserve">UEU9266N46~441211#DEVELOPMENT~254715536742~MPESAC2B_400222~juliah ondieki  </t>
  </si>
  <si>
    <t xml:space="preserve">UEU7R67PK0~441211#devgr15~254722471485~MPESAC2B_400222~FAITH OSORO  </t>
  </si>
  <si>
    <t xml:space="preserve">UEUKW63UDK~441211#devgrp6~254705014561~MPESAC2B_400222~NYABUTO FANISH  </t>
  </si>
  <si>
    <t xml:space="preserve">UEUIV5ZR3A~441211# DevGrp16~254703112927~MPESAC2B_400222~COLLINS ODOYO  </t>
  </si>
  <si>
    <t xml:space="preserve">UEUC75RBNV~441211#DEV~254795128599~MPESAC2B_400222~BENJAMIN KHAN  </t>
  </si>
  <si>
    <t xml:space="preserve">UEUA268WZH~441211#Dev grp 18~254729330893~MPESAC2B_400222~JOYCE JEMBE  </t>
  </si>
  <si>
    <t xml:space="preserve">UEU7T60U3B~441211#devgrp25~254728588774~MPESAC2B_400222~JUSTINE MANYARA  </t>
  </si>
  <si>
    <t xml:space="preserve">UEUC5623FV~441211#devgrp14~254792658839~MPESAC2B_400222~MERAB WANDOLLAH  </t>
  </si>
  <si>
    <t xml:space="preserve">UEUP05XC9W~441211#devgrp15~254722886353~MPESAC2B_400222~ATAI PHARES  </t>
  </si>
  <si>
    <t xml:space="preserve">UEU0M5UMQE~441211#DEVGRP12~254718909675~MPESAC2B_400222~KELVINE OTIENO  </t>
  </si>
  <si>
    <t xml:space="preserve">UEU6E5QT7V~441211#DEVGR2~254705126402~MPESAC2B_400222~MICAH ODERO  </t>
  </si>
  <si>
    <t xml:space="preserve">UEUNB5LAQK~441211#Grp11~254727766722~MPESAC2B_400222~SAMSON NYARERU  </t>
  </si>
  <si>
    <t xml:space="preserve">UEU225ZINO~441211#devgrp3~254717768379~MPESAC2B_400222~FARIDAH KAMAU  </t>
  </si>
  <si>
    <t xml:space="preserve">UEUQE5UIJ6~441211#grp18~254715209523~MPESAC2B_400222~NYABUTO OONGE  </t>
  </si>
  <si>
    <t xml:space="preserve">UEUG46O2R7~441211#DevGr24~254114285075~MPESAC2B_400222~samuel waithaka  </t>
  </si>
  <si>
    <t xml:space="preserve">UEUO55Z2R3~441211#GRP41~254705882471~MPESAC2B_400222~Rael Omom  </t>
  </si>
  <si>
    <t xml:space="preserve">UEUA165LQ1~441211#dev21~254721774043~MPESAC2B_400222~Awino Asenath  </t>
  </si>
  <si>
    <t xml:space="preserve">UEU3Y6GG2E~441211#grp19~254723138235~MPESAC2B_400222~IRINE CHEPTUM  </t>
  </si>
  <si>
    <t xml:space="preserve">UEUKM5XI50~441211#DEVGR2~254714454473~MPESAC2B_400222~TIMOTHY OUKO OMARE  </t>
  </si>
  <si>
    <t xml:space="preserve">UEUEU69UUO~441211# DEVGR7~254704776904~MPESAC2B_400222~RICHARD OWINO  </t>
  </si>
  <si>
    <t xml:space="preserve">UEUMA5W55L~441211#19~254792469700~MPESAC2B_400222~Caroline Jemutai  </t>
  </si>
  <si>
    <t xml:space="preserve">UEUDC62SNG~441211#DEV19~254727860484~MPESAC2B_400222~LENCER GANDA  </t>
  </si>
  <si>
    <t xml:space="preserve">UEU4L60NVR~441211#DEVGRP4~254728772225~MPESAC2B_400222~ISAAC MOMANYI  </t>
  </si>
  <si>
    <t xml:space="preserve">UEU5I63KT2~441211#DevGR13~254793005212~MPESAC2B_400222~Truphosa Onyango  </t>
  </si>
  <si>
    <t xml:space="preserve">UEU3I6GRRF~441211#devgrp20~254725415275~MPESAC2B_400222~NANCY KEMUNTO OSORO  </t>
  </si>
  <si>
    <t xml:space="preserve">UEUEI5WRHT~441211#DEV~254701730257~MPESAC2B_400222~Cynthia Hudson  </t>
  </si>
  <si>
    <t xml:space="preserve">UEU6I63QWV~441211#GrP5~254714035685~MPESAC2B_400222~sarah ocharo  </t>
  </si>
  <si>
    <t xml:space="preserve">UEU3C6DPL7~441211#DevGrp21~254724580947~MPESAC2B_400222~PHILLIS OSANO  </t>
  </si>
  <si>
    <t xml:space="preserve">UEULS5PDN4~441211# DEVGRP41~254799795295~MPESAC2B_400222~VICKY GITONGA  </t>
  </si>
  <si>
    <t xml:space="preserve">UEU5D5Z965~441211#DEVGRP41~254741572648~MPESAC2B_400222~Judith Ondiek  </t>
  </si>
  <si>
    <t xml:space="preserve">UEU7R67L43~441211# devgrp26~254799957092~MPESAC2B_400222~Purity John  </t>
  </si>
  <si>
    <t xml:space="preserve">UEU8C60NEU~441211#dev_grp18~254743841530~MPESAC2B_400222~Vincent Gesanda  </t>
  </si>
  <si>
    <t xml:space="preserve">UEUPG5SEAC~441211#GRp7~254742420983~MPESAC2B_400222~samuel ooko  </t>
  </si>
  <si>
    <t xml:space="preserve">UEU436BGCE~441211#DEV GR NO 14~254712167461~MPESAC2B_400222~LEVINAH WYCKLIFE  </t>
  </si>
  <si>
    <t xml:space="preserve">UEUHY69Q4J~441211#DEVGR15~254712941842~MPESAC2B_400222~Daniel Njoroge  </t>
  </si>
  <si>
    <t xml:space="preserve">UEUKH5Z4UA~441211# DEVGR20~254716098478~MPESAC2B_400222~DAMARIS NYAMBANE  </t>
  </si>
  <si>
    <t xml:space="preserve">UEUMY5TGH5~441211#Dev GR11~254729090199~MPESAC2B_400222~JOSPHINE NYAKOE  </t>
  </si>
  <si>
    <t xml:space="preserve">UEUFB6K8GO~441211#DevGrp16~254726410608~MPESAC2B_400222~CALVINCE OUMA OTIENO  </t>
  </si>
  <si>
    <t xml:space="preserve">UEUAR5UJ7H~441211#development~254712310905~MPESAC2B_400222~seline menya  </t>
  </si>
  <si>
    <t xml:space="preserve">UEU935VY09~441211#grp19~254719399773~MPESAC2B_400222~OYOTO ACHUODHO  </t>
  </si>
  <si>
    <t xml:space="preserve">UEULC61ON9~441211#visitors~254792336163~MPESAC2B_400222~KENNEDY OLENDI  </t>
  </si>
  <si>
    <t xml:space="preserve">UEU0A5USHC~441211#VISITORS~254743522258~MPESAC2B_400222~JEFF OMONDI  </t>
  </si>
  <si>
    <t xml:space="preserve">UEUPA5GEN2~441211#devgp13~254700029757~MPESAC2B_400222~Winnie Adhiambo  </t>
  </si>
  <si>
    <t xml:space="preserve">UEURH6072D~441211#visitors~254706567333~MPESAC2B_400222~DICKSON WAFULA  </t>
  </si>
  <si>
    <t xml:space="preserve">UEU6K5P8NB~441211#devgr24~254724244925~MPESAC2B_400222~FELIX ONYANGO  </t>
  </si>
  <si>
    <t xml:space="preserve">UEUIN5QUEU~441211#Dev Grp24~254143085776~MPESAC2B_400222~JOY NDINDA  </t>
  </si>
  <si>
    <t xml:space="preserve">UEUB665BYU~441211#DEVGRP12~254704758644~MPESAC2B_400222~DAISY OMOLLO  </t>
  </si>
  <si>
    <t xml:space="preserve">UEUKR6ASPS~441211#DEV41~254701752743~MPESAC2B_400222~JANET NYANGARESI  </t>
  </si>
  <si>
    <t xml:space="preserve">UEU5W64QYT~441211#dev30~254797713396~MPESAC2B_400222~DAVID KIPLANGAT  </t>
  </si>
  <si>
    <t xml:space="preserve">UEUFY5RNS3~441211#DEVGRP16~254115479310~MPESAC2B_400222~Abigael Mochoni  </t>
  </si>
  <si>
    <t xml:space="preserve">UEU0A5UTYS~441211#visitors~254745579811~MPESAC2B_400222~ISAIHA SHARKOIYIO  </t>
  </si>
  <si>
    <t xml:space="preserve">UEUAH5YX2W~441211#devgrp7~254707965257~MPESAC2B_400222~JENIFFER JAMES  </t>
  </si>
  <si>
    <t xml:space="preserve">UEUK35YKHJ~441211#GRP25~254715752287~MPESAC2B_400222~lameck ongeri  </t>
  </si>
  <si>
    <t xml:space="preserve">UEUP15XNWA~441211#DEVGR24~254741898602~MPESAC2B_400222~Moirore Neville  </t>
  </si>
  <si>
    <t xml:space="preserve">UEUI45Z52O~441211#DVPGRP34~254722921749~MPESAC2B_400222~JANET OKOTH  </t>
  </si>
  <si>
    <t xml:space="preserve">UEUI45Z3MX~441211#DEV 41~254742190194~MPESAC2B_400222~ruth bett  </t>
  </si>
  <si>
    <t xml:space="preserve">UEURR5W96F~441211#GRP15~254725326721~MPESAC2B_400222~DENNIS ONGORI  </t>
  </si>
  <si>
    <t xml:space="preserve">UEUNM5UAK0~441211#DEVGR27~254726768973~MPESAC2B_400222~MAUREEN ONGUBO  </t>
  </si>
  <si>
    <t xml:space="preserve">UEU4G6L06L~441211#GP24~254717597226~MPESAC2B_400222~DIVINAH NYAKEYO  </t>
  </si>
  <si>
    <t xml:space="preserve">UEU795Y5L6~441211#DEVGRP38~254703227269~MPESAC2B_400222~MOCHERE ERICK  </t>
  </si>
  <si>
    <t xml:space="preserve">UEU1461DBX~441211#DevVisitor~254707766059~MPESAC2B_400222~Samuel Okongo  </t>
  </si>
  <si>
    <t xml:space="preserve">UEU0D5UZ8L~441211#DEVVISITORS~254792249172~MPESAC2B_400222~KELVIN MWATHI  </t>
  </si>
  <si>
    <t xml:space="preserve">UEUKS5OZCA~441211#VISITOR~254716353958~MPESAC2B_400222~CYPRIAN KENNEDY  </t>
  </si>
  <si>
    <t xml:space="preserve">UEUEO63IN9~441211# visitors~254768908519~MPESAC2B_400222~REAL ROBBY  </t>
  </si>
  <si>
    <t xml:space="preserve">UEUO85X1SN~441211#~254758868684~MPESAC2B_400222~MELVIN SIBWOGA  </t>
  </si>
  <si>
    <t xml:space="preserve">UEUKX69Z9A~441211#dev g 9~254728333028~MPESAC2B_400222~DOMINIC MAKORI  </t>
  </si>
  <si>
    <t xml:space="preserve">UEUDK5YNS8~441211#DEVVISITORS~254706456344~MPESAC2B_400222~DENNIS KIPCHIRCHIR  </t>
  </si>
  <si>
    <t xml:space="preserve">UEUH464H6Z~441211#DEVgp13~254729224629~MPESAC2B_400222~NAOMI MUPUSI  </t>
  </si>
  <si>
    <t xml:space="preserve">UEUPB5SM3V~441211#DEVVISITORS~254111486239~MPESAC2B_400222~ABIUD KIPYEGON  </t>
  </si>
  <si>
    <t xml:space="preserve">UEUEF5UGMQ~441211#DEVGRP11~254707210055~MPESAC2B_400222~LEVI KABATI  </t>
  </si>
  <si>
    <t xml:space="preserve">UEU2V6E0G1~441211#Devgr27~254743653313~MPESAC2B_400222~RUTH NGARA  </t>
  </si>
  <si>
    <t xml:space="preserve">UEU286CVD3~441211#dvpgrp34~254721898381~MPESAC2B_400222~GILBERT IMO  </t>
  </si>
  <si>
    <t xml:space="preserve">UEUKR6AZLZ~441211# devgrp35~254729767077~MPESAC2B_400222~Vincent Okaru  </t>
  </si>
  <si>
    <t xml:space="preserve">UEU8K5UA8Y~441211#-grou10~254740857585~MPESAC2B_400222~BEAVON RORI  </t>
  </si>
  <si>
    <t xml:space="preserve">UEUPY5S45K~441211#DEVGRP11~254714194133~MPESAC2B_400222~AWUOR OWITI  </t>
  </si>
  <si>
    <t xml:space="preserve">UEUB065Y8C~441211#Dev~254701775744~MPESAC2B_400222~HARON MOMANYI  </t>
  </si>
  <si>
    <t xml:space="preserve">UEUQD5QUOP~441211#DEVVISITORS~254707976327~MPESAC2B_400222~Lornax Okeyo  </t>
  </si>
  <si>
    <t xml:space="preserve">UEUL25PKYV~441211#DEVVISITORS~254757081627~MPESAC2B_400222~BETTY KADZO  </t>
  </si>
  <si>
    <t xml:space="preserve">UEUEU69UY9~441211#DevGr7~254704776904~MPESAC2B_400222~RICHARD OWINO  </t>
  </si>
  <si>
    <t xml:space="preserve">UEUKH5Z7KP~441211# DEVGR20~254716098478~MPESAC2B_400222~DAMARIS NYAMBANE  </t>
  </si>
  <si>
    <t xml:space="preserve">UEUAT61H6I~441211#visiteors~254741897316~MPESAC2B_400222~Perez Ologi  </t>
  </si>
  <si>
    <t xml:space="preserve">UEU5F6ANV9~441211#DevGr30~254717311811~MPESAC2B_400222~KEVIN KAKA  </t>
  </si>
  <si>
    <t xml:space="preserve">UEUQM65SRB~441211#DEVVISITORS~254725977651~MPESAC2B_400222~Juma Ochieng  </t>
  </si>
  <si>
    <t xml:space="preserve">UEUHB65FBM~441211#Dev Grp30~254705868715~MPESAC2B_400222~NAMAN OBIERO  </t>
  </si>
  <si>
    <t xml:space="preserve">UEUBV68EDF~441211#devgp25~254725878822~MPESAC2B_400222~Nyaboga Joseph  </t>
  </si>
  <si>
    <t xml:space="preserve">UEU5P6BI6M~441211#dev.g9~254726796897~MPESAC2B_400222~RONALD GEKOMBE  </t>
  </si>
  <si>
    <t xml:space="preserve">UEU6B5VUE6~441211#DEV~254702068947~MPESAC2B_400222~Beryl Agade  </t>
  </si>
  <si>
    <t xml:space="preserve">UEUIK5Z4MR~441211#Devgrp33~254714813414~MPESAC2B_400222~MARY AKINYI  </t>
  </si>
  <si>
    <t xml:space="preserve">UEURH6049Z~441211#Devgrp15~254795359277~MPESAC2B_400222~Elizabeth Shikuku  </t>
  </si>
  <si>
    <t xml:space="preserve">UEU1461BXY~441211#DEVGRP4~254115367870~MPESAC2B_400222~CLIFF NYANGARESI  </t>
  </si>
  <si>
    <t xml:space="preserve">UEUJM5ZIVP~441211#DEVGR7~254741295971~MPESAC2B_400222~patience ogwoka  </t>
  </si>
  <si>
    <t xml:space="preserve">UEU1G66TZA~441211#DEVGRP13~254713747436~MPESAC2B_400222~CHACHA MAROA  </t>
  </si>
  <si>
    <t xml:space="preserve">UEUI8641G6~441211#DEVVISITORS~254702650740~MPESAC2B_400222~Ruth Monda  </t>
  </si>
  <si>
    <t xml:space="preserve">UEUMH649TO~441211#DEVGR18~254726842629~MPESAC2B_400222~HILDERGARD MORAA KAMANDA  </t>
  </si>
  <si>
    <t xml:space="preserve">UEUKN6AZ7Z~441211#devgr27~254704474605~MPESAC2B_400222~EVERLINE ZADOCK  </t>
  </si>
  <si>
    <t xml:space="preserve">UEU5W64TG4~441211#DEVGROUP25~254724293772~MPESAC2B_400222~ELIUD KEMBOI  </t>
  </si>
  <si>
    <t xml:space="preserve">UEU536IIC8~441211#Devvisitors~254726796606~MPESAC2B_400222~Bivon Onyancha  </t>
  </si>
  <si>
    <t xml:space="preserve">UEUP05XHP4~441211#devgrp41~254722886353~MPESAC2B_400222~ATAI PHARES  </t>
  </si>
  <si>
    <t xml:space="preserve">UEUBU6AQG7~441211#Grp11~254725257083~MPESAC2B_400222~VICTOR KIPNYOKOS  </t>
  </si>
  <si>
    <t xml:space="preserve">UEULV61NKX~441211#DEVGP18~254712519215~MPESAC2B_400222~Josephine Nyakoe  </t>
  </si>
  <si>
    <t xml:space="preserve">UEUEV60JA8~441211#dev7~254701379851~MPESAC2B_400222~ANDREW WAMBURA  </t>
  </si>
  <si>
    <t xml:space="preserve">UEUDR691ID~441211#DEVVISITORS~254701372746~MPESAC2B_400222~EBRAHIM OKOTH  </t>
  </si>
  <si>
    <t xml:space="preserve">UEUA268X4T~441211#Dev grp 40~254729330893~MPESAC2B_400222~JOYCE JEMBE  </t>
  </si>
  <si>
    <t xml:space="preserve">UEULS5PC71~441211# devgrp8~254799795295~MPESAC2B_400222~VICKY GITONGA  </t>
  </si>
  <si>
    <t xml:space="preserve">UEUH362UDK~441211#grp35~254791792126~MPESAC2B_400222~caroline mundia  </t>
  </si>
  <si>
    <t xml:space="preserve">UEU266AEQJ~441211#DEV GRP34~254703592475~MPESAC2B_400222~WINNIE MCHANA  </t>
  </si>
  <si>
    <t xml:space="preserve">UEUPR65F4G~441211# group 41~254794033027~MPESAC2B_400222~ORURU JULIET  </t>
  </si>
  <si>
    <t xml:space="preserve">UEUIK5Z8OY~441211#Devgrp40~254714813414~MPESAC2B_400222~MARY AKINYI  </t>
  </si>
  <si>
    <t xml:space="preserve">UEU7R67MOE~441211#grp40~254799957092~MPESAC2B_400222~Purity John  </t>
  </si>
  <si>
    <t xml:space="preserve">UEU9B609A7~441211#DEVGRP11~254718323347~MPESAC2B_400222~Sylviah Nyakundi  </t>
  </si>
  <si>
    <t xml:space="preserve">UEUOT6CTJB~441211#dev?g9~254799704974~MPESAC2B_400222~Flank Ocharo  </t>
  </si>
  <si>
    <t xml:space="preserve">UEUPM67HXJ~441211#DEVGR35~254710967844~MPESAC2B_400222~CLIFFORD SIOCHA  </t>
  </si>
  <si>
    <t xml:space="preserve">UEU2I633VC~441211#DEVVISITORS~254116468743~MPESAC2B_400222~Lilian Muli  </t>
  </si>
  <si>
    <t xml:space="preserve">UEUAA678D5~441211#DVPGRP7~254710191200~MPESAC2B_400222~BEAVON OSUMO  </t>
  </si>
  <si>
    <t xml:space="preserve">UEUKG5R8XC~441211#Devgrp11~254711802570~MPESAC2B_400222~MILDRED SHIKUKU  </t>
  </si>
  <si>
    <t xml:space="preserve">UEUQZ5XYLX~441211#DEVGRP17~254722780411~MPESAC2B_400222~JOAB ONYACH  </t>
  </si>
  <si>
    <t xml:space="preserve">UEUA165RPL~441211#dev19~254721774043~MPESAC2B_400222~Awino Asenath  </t>
  </si>
  <si>
    <t xml:space="preserve">UEU6N5ZKE4~441211#DevGr8~254746760183~MPESAC2B_400222~SARAH AWITI  </t>
  </si>
  <si>
    <t xml:space="preserve">UEUAP667AV~441211#dev grp4~254725301969~MPESAC2B_400222~JEMIMA NYOLOO  </t>
  </si>
  <si>
    <t xml:space="preserve">UEU9G5O3TB~441211#DEVGR~254715627734~MPESAC2B_400222~david nyaundi  </t>
  </si>
  <si>
    <t xml:space="preserve">UEU9U60APC~441211#DEVVISITORS~254743087342~MPESAC2B_400222~Edinah Agwata  </t>
  </si>
  <si>
    <t xml:space="preserve">UEUN865CPO~441211#DEVGR39~254792117674~MPESAC2B_400222~ROXANNE ACHIENG  </t>
  </si>
  <si>
    <t xml:space="preserve">UEUKH5Z6C6~441211# DEVGR41~254716098478~MPESAC2B_400222~DAMARIS NYAMBANE  </t>
  </si>
  <si>
    <t xml:space="preserve">UEU9R6186R~441211#devgp30~254706692932~MPESAC2B_400222~NANCY OTHINA  </t>
  </si>
  <si>
    <t xml:space="preserve">UEU8J61VQX~441211#devgrp27~254741850644~MPESAC2B_400222~VINCENT AKOYA  </t>
  </si>
  <si>
    <t xml:space="preserve">UEUCL64IVG~441211#DEVGR2~254729446263~MPESAC2B_400222~DOUGLAS ONDIERE  </t>
  </si>
  <si>
    <t xml:space="preserve">UEU1261CR5~441211#devgrp17~254725738277~MPESAC2B_400222~INNOCENT MASIRA  </t>
  </si>
  <si>
    <t xml:space="preserve">UEU7R67TBQ~441211# grp41~254799957092~MPESAC2B_400222~Purity John  </t>
  </si>
  <si>
    <t xml:space="preserve">UEUJ1667MR~441211#GRP9~254724128138~MPESAC2B_400222~JANE GATI  </t>
  </si>
  <si>
    <t xml:space="preserve">UEUEV60DZT~441211#DEVGR18~254718336967~MPESAC2B_400222~BEAUTTAH NYAUMA  </t>
  </si>
  <si>
    <t xml:space="preserve">UEUR45JWA4~441211#devgrp6~254715407724~MPESAC2B_400222~EVERLINE ARIKA  </t>
  </si>
  <si>
    <t xml:space="preserve">UEUIK5Z3DL~441211#Devgrp41~254714813414~MPESAC2B_400222~MARY AKINYI  </t>
  </si>
  <si>
    <t xml:space="preserve">UEUD05TRJ0~441211#devgrp17~254111721671~MPESAC2B_400222~ONYWOKI BICHANGA  </t>
  </si>
  <si>
    <t xml:space="preserve">UEU8D5XBW6~441211#DEVGR27~254711521418~MPESAC2B_400222~THADDEUS MOGOI  </t>
  </si>
  <si>
    <t xml:space="preserve">UEUAE642QZ~441211#devgrp17~254728937761~MPESAC2B_400222~OKEROSI MACHUKI  </t>
  </si>
  <si>
    <t xml:space="preserve">UEU366IG2X~441211# Devgrp 8~254720089809~MPESAC2B_400222~DELIEYS MASESE  </t>
  </si>
  <si>
    <t xml:space="preserve">UEU7Q6CUCR~441211#Devgrp21~254714560462~MPESAC2B_400222~LYDIA WANJARA  </t>
  </si>
  <si>
    <t xml:space="preserve">UEU045S58G~441211#DevGR23~254712103180~MPESAC2B_400222~BRENDA MATOKE  </t>
  </si>
  <si>
    <t xml:space="preserve">UEUD268BMB~441211#devgr24~254700695190~MPESAC2B_400222~EDWIN BOGE  </t>
  </si>
  <si>
    <t xml:space="preserve">UEUP05XGDW~441211#devgrp40~254722886353~MPESAC2B_400222~ATAI PHARES  </t>
  </si>
  <si>
    <t xml:space="preserve">UEUAO5Q4X0~441211#DEVVISITORS~254117781199~MPESAC2B_400222~JULIET OTIENO  </t>
  </si>
  <si>
    <t xml:space="preserve">UEUPM67KTP~441211#DEVGR12~254715170093~MPESAC2B_400222~Evalyne Okero  </t>
  </si>
  <si>
    <t xml:space="preserve">UEUQZ5XXB6~441211#DevGrp41~254722780411~MPESAC2B_400222~JOAB ONYACH  </t>
  </si>
  <si>
    <t xml:space="preserve">UEUMR62260~441211#Grp30~254706858931~MPESAC2B_400222~ESTHER MAKORI  </t>
  </si>
  <si>
    <t xml:space="preserve">UEUOT6D011~441211#DevGR37~254746113463~MPESAC2B_400222~Elizabeth Ontita  </t>
  </si>
  <si>
    <t xml:space="preserve">UEU5A6HEYS~441211#Devgrp41~254718188346~MPESAC2B_400222~TERESIA MOGIRE  </t>
  </si>
  <si>
    <t xml:space="preserve">UEUOP5UESX~441211# DEVGR7~254726561839~MPESAC2B_400222~CLEOPAS OMETE  </t>
  </si>
  <si>
    <t xml:space="preserve">UEU5F6AMTO~441211#DEVGRP13~254725626507~MPESAC2B_400222~SUSAN KIMANI  </t>
  </si>
  <si>
    <t xml:space="preserve">UEUHL5UQ2R~441211#devgroup17~254720741710~MPESAC2B_400222~OMBEGO ZILPAH  </t>
  </si>
  <si>
    <t xml:space="preserve">UEUAP669KP~441211#camp offr~254725301969~MPESAC2B_400222~JEMIMA NYOLOO  </t>
  </si>
  <si>
    <t xml:space="preserve">UEUKO6ATIC~441211# devgrp13~254726771544~MPESAC2B_400222~MILKA MAGARA  </t>
  </si>
  <si>
    <t xml:space="preserve">UEUHQ67TFC~441211#DEVGR1~254725953583~MPESAC2B_400222~MALACK KERIMU  </t>
  </si>
  <si>
    <t xml:space="preserve">UEUKO6ARZC~441211# devgrp40~254726771544~MPESAC2B_400222~MILKA MAGARA  </t>
  </si>
  <si>
    <t xml:space="preserve">UEUFM5U2Q3~441211#Devgrp9~254701953683~MPESAC2B_400222~BRIAN OMENYI  </t>
  </si>
  <si>
    <t xml:space="preserve">UEU5A6HGI9~441211#tithe~254718188346~MPESAC2B_400222~TERESIA MOGIRE  </t>
  </si>
  <si>
    <t xml:space="preserve">UEU075N9DN~441211#Devgrp35~254792577780~MPESAC2B_400222~JANET KARITHI  </t>
  </si>
  <si>
    <t xml:space="preserve">UEUMI5PUZ8~441211#DEVGR37~254726311205~MPESAC2B_400222~VINCENT ARANI  </t>
  </si>
  <si>
    <t xml:space="preserve">UEUGK5Y5PO~441211#NJDEVGRP40~254723864207~MPESAC2B_400222~DENNIS KENGERE  </t>
  </si>
  <si>
    <t xml:space="preserve">UEU4L60OE1~441211#DEVGRP40~254728772225~MPESAC2B_400222~ISAAC MOMANYI  </t>
  </si>
  <si>
    <t xml:space="preserve">UEU065UVWQ~441211#DevGR16~254710791869~MPESAC2B_400222~NELLY ONDIEKI  </t>
  </si>
  <si>
    <t xml:space="preserve">UEUEQ6GXNA~441211#DEVGRP10~254729617073~MPESAC2B_400222~KENNEDY AKECH  </t>
  </si>
  <si>
    <t xml:space="preserve">UEU6T64X4P~441211#devgroup23~254726636081~MPESAC2B_400222~COLVIN MOKAYA  </t>
  </si>
  <si>
    <t xml:space="preserve">UEUME61YS1~441211#DEVGR13~254727983975~MPESAC2B_400222~JOSEPHINE ONTITA  </t>
  </si>
  <si>
    <t xml:space="preserve">UEUBX69TZR~441211#DEVGR25~254745740094~MPESAC2B_400222~MAXWELL OTIENO  </t>
  </si>
  <si>
    <t xml:space="preserve">UEUO06CU8R~441211#offering~254720585928~MPESAC2B_400222~WINFRED OKELO  </t>
  </si>
  <si>
    <t xml:space="preserve">UEUCT691K8~441211#tithesimon~254716839475~MPESAC2B_400222~SIMON WAKANYI  </t>
  </si>
  <si>
    <t xml:space="preserve">UEUMR62C0B~441211#grp30~254706858931~MPESAC2B_400222~ESTHER MAKORI  </t>
  </si>
  <si>
    <t xml:space="preserve">UEUOB61U0N~441211#Tithe~254722918077~MPESAC2B_400222~RUTH SAMBA  </t>
  </si>
  <si>
    <t xml:space="preserve">UEUNB5LH0M~441211#offering~254727766722~MPESAC2B_400222~SAMSON NYARERU  </t>
  </si>
  <si>
    <t xml:space="preserve">UEU2W5RVFK~441211#offering~254705430428~MPESAC2B_400222~PHIDELIAH SHISIGANI  </t>
  </si>
  <si>
    <t xml:space="preserve">UEUQ16CE7O~441211#TITHE~254700439250~MPESAC2B_400222~VICTOR OURU  </t>
  </si>
  <si>
    <t xml:space="preserve">UEUEX6AQAJ~441211#tithe~254796718762~MPESAC2B_400222~EVANS OWINO  </t>
  </si>
  <si>
    <t xml:space="preserve">UEU8P5TPPO~441211#TITHE~254759944312~MPESAC2B_400222~VIVIAN OKUMU  </t>
  </si>
  <si>
    <t xml:space="preserve">UEUKO6AU59~441211# comb~254726771544~MPESAC2B_400222~MILKA MAGARA  </t>
  </si>
  <si>
    <t xml:space="preserve">UEUSIBFAF0~441211#TITHE~~MPESAC2B_400222~Ezinah Kemunto Maina  </t>
  </si>
  <si>
    <t xml:space="preserve">UEUE26MK2T~441211#TITHE~254793852923~MPESAC2B_400222~Belinda Mwamba  </t>
  </si>
  <si>
    <t xml:space="preserve">UEUGG5Z2TN~441211#tithe~254719587770~MPESAC2B_400222~VALENTINE NYABUTI  </t>
  </si>
  <si>
    <t xml:space="preserve">UEU6K5PIWG~441211#LCB~254724244925~MPESAC2B_400222~FELIX ONYANGO  </t>
  </si>
  <si>
    <t xml:space="preserve">UEU7Z5XFKR~441211#L.kitty~254708148610~MPESAC2B_400222~FREDRICK OUKO  </t>
  </si>
  <si>
    <t xml:space="preserve">UEUKR6B1UP~Offering~254716794363~Offering50  </t>
  </si>
  <si>
    <t xml:space="preserve">UEURH60IVE~441211#tithe~254706567333~MPESAC2B_400222~DICKSON WAFULA  </t>
  </si>
  <si>
    <t xml:space="preserve">UEULC61ODO~441211#ofaring~254792336163~MPESAC2B_400222~KENNEDY OLENDI  </t>
  </si>
  <si>
    <t xml:space="preserve">UEU5P6BNIS~441211#50camp~254726796897~MPESAC2B_400222~RONALD GEKOMBE  </t>
  </si>
  <si>
    <t xml:space="preserve">UEUKZ664DA~441211#tithe~254711489564~MPESAC2B_400222~Samwel Olumbe  </t>
  </si>
  <si>
    <t xml:space="preserve">UEUAA67FXM~441211#offering~254710191200~MPESAC2B_400222~BEAVON OSUMO  </t>
  </si>
  <si>
    <t xml:space="preserve">UEUAO5QEYM~441211#NARRATION~254117781199~MPESAC2B_400222~JULIET OTIENO  </t>
  </si>
  <si>
    <t xml:space="preserve">UEUGP64LX4~441211#combined~254712528599~MPESAC2B_400222~LINDA OERI  </t>
  </si>
  <si>
    <t xml:space="preserve">UEU075NE9A~441211#CO~254792577780~MPESAC2B_400222~JANET KARITHI  </t>
  </si>
  <si>
    <t xml:space="preserve">UEUKG5RKLL~441211#offering~254711802570~MPESAC2B_400222~MILDRED SHIKUKU  </t>
  </si>
  <si>
    <t xml:space="preserve">UEU3C6DXJW~441211#OFFERING~254704723066~MPESAC2B_400222~PRECIOUS NYANDEGA  </t>
  </si>
  <si>
    <t xml:space="preserve">UEUAE64EDE~441211#LCB~254728937761~MPESAC2B_400222~OKEROSI MACHUKI  </t>
  </si>
  <si>
    <t xml:space="preserve">UEUG46OADD~441211#THANKSGIVING~254114285075~MPESAC2B_400222~samuel waithaka  </t>
  </si>
  <si>
    <t xml:space="preserve">UEUBY68F54~441211#tithe~254713237020~MPESAC2B_400222~Esther Onsongo  </t>
  </si>
  <si>
    <t xml:space="preserve">UEUQZ5Y0T3~441211#narration~254703158678~MPESAC2B_400222~NYANSIMERA JOSEPHAT  </t>
  </si>
  <si>
    <t xml:space="preserve">UEU2A6MAWE~441211#TITHE~254111214816~MPESAC2B_400222~Faith Nyabuto  </t>
  </si>
  <si>
    <t xml:space="preserve">UEU0A5UUZF~441211#tithes~254745579811~MPESAC2B_400222~ISAIHA SHARKOIYIO  </t>
  </si>
  <si>
    <t xml:space="preserve">UEUEU6A6QG~441211#gr22~254726294545~MPESAC2B_400222~MERCY ONCHWATI  </t>
  </si>
  <si>
    <t xml:space="preserve">UEU0C62QXD~441211#Tithe~254742403697~MPESAC2B_400222~GRACE ONGUSO  </t>
  </si>
  <si>
    <t xml:space="preserve">UEU7C5YJFP~441211#TITH~254792103543~MPESAC2B_400222~JOSHUA OGERO  </t>
  </si>
  <si>
    <t xml:space="preserve">UEUN95TF45~441211#TITHE~254758523089~MPESAC2B_400222~elijah roy  </t>
  </si>
  <si>
    <t xml:space="preserve">UEU7U5ZCT1~441211#Tithe~254712602230~MPESAC2B_400222~NAOMI MUTORO  </t>
  </si>
  <si>
    <t xml:space="preserve">UEUI45ZDZP~441211#LCB~254742190194~MPESAC2B_400222~ruth bett  </t>
  </si>
  <si>
    <t xml:space="preserve">UEU4I6CGT2~441211#Tithe~254716756450~MPESAC2B_400222~Barak Ojuka  </t>
  </si>
  <si>
    <t xml:space="preserve">UEURR5WJGT~441211#Titheoffering~254725326721~MPESAC2B_400222~DENNIS ONGORI  </t>
  </si>
  <si>
    <t xml:space="preserve">UEU9266YUV~441211#COMBINED OFF~254715536742~MPESAC2B_400222~juliah ondieki  </t>
  </si>
  <si>
    <t xml:space="preserve">UEUC75RKPT~441211#tithe~254795128599~MPESAC2B_400222~BENJAMIN KHAN  </t>
  </si>
  <si>
    <t xml:space="preserve">UEU386ORUU~441211#TITHE~254758925541~MPESAC2B_400222~Joshua Otieno  </t>
  </si>
  <si>
    <t xml:space="preserve">UEUDW63S4Y~441211#offring~254704745481~MPESAC2B_400222~EDGAH NDUBI  </t>
  </si>
  <si>
    <t xml:space="preserve">UEUR260JW6~441211#DEVGR1~254724282270~MPESAC2B_400222~FREDRICK NYATEMU  </t>
  </si>
  <si>
    <t xml:space="preserve">UEUKS5P5IN~441211#TITHE~254716353958~MPESAC2B_400222~CYPRIAN KENNEDY  </t>
  </si>
  <si>
    <t xml:space="preserve">UEUEO63UJW~441211# tithe~254768908519~MPESAC2B_400222~REAL ROBBY  </t>
  </si>
  <si>
    <t xml:space="preserve">UEUA165U1C~441211#tithe~254721774043~MPESAC2B_400222~Awino Asenath  </t>
  </si>
  <si>
    <t xml:space="preserve">UEUMH64DN2~441211#Thanksgiving~254726842629~MPESAC2B_400222~HILDERGARD MORAA KAM ANDA </t>
  </si>
  <si>
    <t xml:space="preserve">UEUKR6B33Y~441211# offering~254729767077~MPESAC2B_400222~Vincent Okaru  </t>
  </si>
  <si>
    <t xml:space="preserve">UEUP05XO9C~441211#lcb~254722886353~MPESAC2B_400222~ATAI PHARES  </t>
  </si>
  <si>
    <t xml:space="preserve">UEU5F6AY7S~441211#Tithe~254725626507~MPESAC2B_400222~SUSAN KIMANI  </t>
  </si>
  <si>
    <t xml:space="preserve">UEU2I63BZN~441211#TITHE~254116468743~MPESAC2B_400222~Lilian Muli  </t>
  </si>
  <si>
    <t xml:space="preserve">UEU1461NQ2~441211#tithe~254707766059~MPESAC2B_400222~Samuel Okongo  </t>
  </si>
  <si>
    <t xml:space="preserve">UEUFA65S1H~441211# tithe/off~254700656073~MPESAC2B_400222~ANGELA KYENDE  </t>
  </si>
  <si>
    <t xml:space="preserve">UEU1L6B66E~441211#TITHE~254743280907~MPESAC2B_400222~Frankline Otieno  </t>
  </si>
  <si>
    <t xml:space="preserve">UEUJ166DVS~441211#TITHE~254741118975~MPESAC2B_400222~NAOMI NYABUTO  </t>
  </si>
  <si>
    <t xml:space="preserve">UEU0F5MWBB~441211#Tithe~254758950306~MPESAC2B_400222~Samwel Omondi  </t>
  </si>
  <si>
    <t xml:space="preserve">UEUJY6733N~441211#NARRATION~254706746885~MPESAC2B_400222~OTISO MOSES  </t>
  </si>
  <si>
    <t xml:space="preserve">UEU3X68M01~441211#tithe~254712609860~MPESAC2B_400222~GLADYS MOGOI  </t>
  </si>
  <si>
    <t xml:space="preserve">UEUKM5XSO6~441211#Offering~254725310343~MPESAC2B_400222~NANCY MOTARI  </t>
  </si>
  <si>
    <t xml:space="preserve">UEU8K5UHX5~441211#co~254740857585~MPESAC2B_400222~BEAVON RORI  </t>
  </si>
  <si>
    <t xml:space="preserve">UEU7Q6D371~441211#DEVGRP 32~254724610237~MPESAC2B_400222~DISMAS NDUKO  </t>
  </si>
  <si>
    <t xml:space="preserve">UEUB665IRI~441211#OFFERING~254704758644~MPESAC2B_400222~DAISY OMOLLO  </t>
  </si>
  <si>
    <t xml:space="preserve">UEUFC6BWQZ~441211#DEVGRP32~254726012163~MPESAC2B_400222~ROGERS MACHOKA  </t>
  </si>
  <si>
    <t xml:space="preserve">UEU5S5XA2I~441211#tithe/offerin~254703228506~MPESAC2B_400222~Nancy obare  </t>
  </si>
  <si>
    <t xml:space="preserve">UEUDG5P09O~441211#DevGr32~254727991754~MPESAC2B_400222~WILFRED KIRIAGO  </t>
  </si>
  <si>
    <t xml:space="preserve">UEUPJ5ZDZX~441211#OFFERING~254745207622~MPESAC2B_400222~MARK NDEGWA  </t>
  </si>
  <si>
    <t xml:space="preserve">UEU4G6LHN0~441211# COM OFFER~254717597226~MPESAC2B_400222~DIVINAH NYAKEYO  </t>
  </si>
  <si>
    <t xml:space="preserve">UEUOL64BXJ~441211#DevGR16~254723685915~MPESAC2B_400222~EMILY OSIEMO  </t>
  </si>
  <si>
    <t xml:space="preserve">UEUIM66SJQ~441211#GRP39~254717339397~MPESAC2B_400222~FELIX MOCHACHE  </t>
  </si>
  <si>
    <t xml:space="preserve">UEUOP5UWUY~441211# DEVGR40~254726561839~MPESAC2B_400222~CLEOPAS OMETE  </t>
  </si>
  <si>
    <t xml:space="preserve">UEUOP5UZXA~441211# DEVGR41~254726561839~MPESAC2B_400222~CLEOPAS OMETE  </t>
  </si>
  <si>
    <t xml:space="preserve">UEU9462KHV~441211#Tithe~254721390324~MPESAC2B_400222~FLORENCE ACHOKI  </t>
  </si>
  <si>
    <t xml:space="preserve">UEU9462HOV~441211#DEVGR12~254721390324~MPESAC2B_400222~FLORENCE ACHOKI  </t>
  </si>
  <si>
    <t xml:space="preserve">UEUMX5UAAA~441211# DEVGRP23~254792534618~MPESAC2B_400222~HESBON ZABLON  </t>
  </si>
  <si>
    <t xml:space="preserve">UEU236EY73~441211#grp9~254707249133~MPESAC2B_400222~BRENDA ISAIAH  </t>
  </si>
  <si>
    <t>UEUPG5SAJH</t>
  </si>
  <si>
    <t>UEU5P6BC0R</t>
  </si>
  <si>
    <t>UEUCW65RTH</t>
  </si>
  <si>
    <t>UEU7T60POK</t>
  </si>
  <si>
    <t>UEUOP5U5CO</t>
  </si>
  <si>
    <t>UEUEA67XC5</t>
  </si>
  <si>
    <t>UEUOJ5SFEU</t>
  </si>
  <si>
    <t>UEU0D5UTHL</t>
  </si>
  <si>
    <t>UEU0D5V0BQ</t>
  </si>
  <si>
    <t>UEU0D5UUZK</t>
  </si>
  <si>
    <t>UEUEE5ZO5U</t>
  </si>
  <si>
    <t>UEUKM5XDEF</t>
  </si>
  <si>
    <t>UEU0D5V0EH</t>
  </si>
  <si>
    <t>UEU0D5UYWU</t>
  </si>
  <si>
    <t>UEU1560DM5</t>
  </si>
  <si>
    <t>UEU0D5UYXP</t>
  </si>
  <si>
    <t>UEUM95SO9W</t>
  </si>
  <si>
    <t>UEUPH5YW2Q</t>
  </si>
  <si>
    <t>UEU0D5V0HO</t>
  </si>
  <si>
    <t>UEU3Q6T0BT</t>
  </si>
  <si>
    <t>UEUM661IFF</t>
  </si>
  <si>
    <t>UEU2Q604I3</t>
  </si>
  <si>
    <t>UEUAP6672I</t>
  </si>
  <si>
    <t>UEULC61K90</t>
  </si>
  <si>
    <t>UEU6L5YDT8</t>
  </si>
  <si>
    <t>UEU436BC7A</t>
  </si>
  <si>
    <t>UEU7X606VT</t>
  </si>
  <si>
    <t>UEU3X68EBX</t>
  </si>
  <si>
    <t>UEUPF5Z5K1</t>
  </si>
  <si>
    <t>UEUQJ64816</t>
  </si>
  <si>
    <t>UEUSIBFA0F</t>
  </si>
  <si>
    <t>UEUNM5UAGL</t>
  </si>
  <si>
    <t>UEUGR5V2AB</t>
  </si>
  <si>
    <t>UEUM069VLJ</t>
  </si>
  <si>
    <t>UEULC61NAS</t>
  </si>
  <si>
    <t>UEU7C5YFX8</t>
  </si>
  <si>
    <t>UEUNT63RTR</t>
  </si>
  <si>
    <t>UEUAP6681Q</t>
  </si>
  <si>
    <t>UEU5R65MB0</t>
  </si>
  <si>
    <t>UEUKU63990</t>
  </si>
  <si>
    <t>UEU7Y5T9LH</t>
  </si>
  <si>
    <t>UEU0S5NCRI</t>
  </si>
  <si>
    <t>UEU0260H8K</t>
  </si>
  <si>
    <t>UEUEX6AC3W</t>
  </si>
  <si>
    <t>UEUNT63QE2</t>
  </si>
  <si>
    <t>UEU5S5WY7S</t>
  </si>
  <si>
    <t>UEUC46DVOC</t>
  </si>
  <si>
    <t>UEU3O6OHTM</t>
  </si>
  <si>
    <t>UEUJ9657TY</t>
  </si>
  <si>
    <t>UEU5D5Z6CK</t>
  </si>
  <si>
    <t>UEU9266N46</t>
  </si>
  <si>
    <t>UEU7R67PK0</t>
  </si>
  <si>
    <t>UEUKW63UDK</t>
  </si>
  <si>
    <t>UEUIV5ZR3A</t>
  </si>
  <si>
    <t>UEUC75RBNV</t>
  </si>
  <si>
    <t>UEUA268WZH</t>
  </si>
  <si>
    <t>UEU7T60U3B</t>
  </si>
  <si>
    <t>UEUC5623FV</t>
  </si>
  <si>
    <t>UEUP05XC9W</t>
  </si>
  <si>
    <t>UEU0M5UMQE</t>
  </si>
  <si>
    <t>UEU6E5QT7V</t>
  </si>
  <si>
    <t>UEUNB5LAQK</t>
  </si>
  <si>
    <t>UEU225ZINO</t>
  </si>
  <si>
    <t>UEUQE5UIJ6</t>
  </si>
  <si>
    <t>UEUG46O2R7</t>
  </si>
  <si>
    <t>UEUO55Z2R3</t>
  </si>
  <si>
    <t>UEUA165LQ1</t>
  </si>
  <si>
    <t>UEU3Y6GG2E</t>
  </si>
  <si>
    <t>UEUKM5XI50</t>
  </si>
  <si>
    <t>UEUEU69UUO</t>
  </si>
  <si>
    <t>UEUMA5W55L</t>
  </si>
  <si>
    <t>UEUDC62SNG</t>
  </si>
  <si>
    <t>UEU4L60NVR</t>
  </si>
  <si>
    <t>UEU5I63KT2</t>
  </si>
  <si>
    <t>UEU3I6GRRF</t>
  </si>
  <si>
    <t>UEUEI5WRHT</t>
  </si>
  <si>
    <t>UEU6I63QWV</t>
  </si>
  <si>
    <t>UEU3C6DPL7</t>
  </si>
  <si>
    <t>UEULS5PDN4</t>
  </si>
  <si>
    <t>UEU5D5Z965</t>
  </si>
  <si>
    <t>UEU7R67L43</t>
  </si>
  <si>
    <t>UEU8C60NEU</t>
  </si>
  <si>
    <t>UEUPG5SEAC</t>
  </si>
  <si>
    <t>UEU436BGCE</t>
  </si>
  <si>
    <t>UEUHY69Q4J</t>
  </si>
  <si>
    <t>UEUKH5Z4UA</t>
  </si>
  <si>
    <t>UEUMY5TGH5</t>
  </si>
  <si>
    <t>UEUFB6K8GO</t>
  </si>
  <si>
    <t>UEUAR5UJ7H</t>
  </si>
  <si>
    <t>UEU935VY09</t>
  </si>
  <si>
    <t>UEULC61ON9</t>
  </si>
  <si>
    <t>UEU0A5USHC</t>
  </si>
  <si>
    <t>UEUPA5GEN2</t>
  </si>
  <si>
    <t>UEURH6072D</t>
  </si>
  <si>
    <t>UEU6K5P8NB</t>
  </si>
  <si>
    <t>UEUIN5QUEU</t>
  </si>
  <si>
    <t>UEUB665BYU</t>
  </si>
  <si>
    <t>UEUKR6ASPS</t>
  </si>
  <si>
    <t>UEU5W64QYT</t>
  </si>
  <si>
    <t>UEUFY5RNS3</t>
  </si>
  <si>
    <t>UEU0A5UTYS</t>
  </si>
  <si>
    <t>UEUAH5YX2W</t>
  </si>
  <si>
    <t>UEUK35YKHJ</t>
  </si>
  <si>
    <t>UEUP15XNWA</t>
  </si>
  <si>
    <t>UEUI45Z52O</t>
  </si>
  <si>
    <t>UEUI45Z3MX</t>
  </si>
  <si>
    <t>UEURR5W96F</t>
  </si>
  <si>
    <t>UEUNM5UAK0</t>
  </si>
  <si>
    <t>UEU4G6L06L</t>
  </si>
  <si>
    <t>UEU795Y5L6</t>
  </si>
  <si>
    <t>UEU1461DBX</t>
  </si>
  <si>
    <t>UEU0D5UZ8L</t>
  </si>
  <si>
    <t>UEUKS5OZCA</t>
  </si>
  <si>
    <t>UEUEO63IN9</t>
  </si>
  <si>
    <t>UEUO85X1SN</t>
  </si>
  <si>
    <t>UEUKX69Z9A</t>
  </si>
  <si>
    <t>UEUDK5YNS8</t>
  </si>
  <si>
    <t>UEUH464H6Z</t>
  </si>
  <si>
    <t>UEUPB5SM3V</t>
  </si>
  <si>
    <t>UEUEF5UGMQ</t>
  </si>
  <si>
    <t>UEU2V6E0G1</t>
  </si>
  <si>
    <t>UEU286CVD3</t>
  </si>
  <si>
    <t>UEUKR6AZLZ</t>
  </si>
  <si>
    <t>UEU8K5UA8Y</t>
  </si>
  <si>
    <t>UEUPY5S45K</t>
  </si>
  <si>
    <t>UEUB065Y8C</t>
  </si>
  <si>
    <t>UEUQD5QUOP</t>
  </si>
  <si>
    <t>UEUL25PKYV</t>
  </si>
  <si>
    <t>UEUEU69UY9</t>
  </si>
  <si>
    <t>UEUKH5Z7KP</t>
  </si>
  <si>
    <t>UEUAT61H6I</t>
  </si>
  <si>
    <t>UEU5F6ANV9</t>
  </si>
  <si>
    <t>UEUQM65SRB</t>
  </si>
  <si>
    <t>UEUHB65FBM</t>
  </si>
  <si>
    <t>UEUBV68EDF</t>
  </si>
  <si>
    <t>UEU5P6BI6M</t>
  </si>
  <si>
    <t>UEU6B5VUE6</t>
  </si>
  <si>
    <t>UEUIK5Z4MR</t>
  </si>
  <si>
    <t>UEURH6049Z</t>
  </si>
  <si>
    <t>UEU1461BXY</t>
  </si>
  <si>
    <t>UEUJM5ZIVP</t>
  </si>
  <si>
    <t>UEU1G66TZA</t>
  </si>
  <si>
    <t>UEUI8641G6</t>
  </si>
  <si>
    <t>UEUMH649TO</t>
  </si>
  <si>
    <t>UEUKN6AZ7Z</t>
  </si>
  <si>
    <t>UEU5W64TG4</t>
  </si>
  <si>
    <t>UEU536IIC8</t>
  </si>
  <si>
    <t>UEUP05XHP4</t>
  </si>
  <si>
    <t>UEUBU6AQG7</t>
  </si>
  <si>
    <t>UEULV61NKX</t>
  </si>
  <si>
    <t>UEUEV60JA8</t>
  </si>
  <si>
    <t>UEUDR691ID</t>
  </si>
  <si>
    <t>UEUA268X4T</t>
  </si>
  <si>
    <t>UEULS5PC71</t>
  </si>
  <si>
    <t>UEUH362UDK</t>
  </si>
  <si>
    <t>UEU266AEQJ</t>
  </si>
  <si>
    <t>UEUPR65F4G</t>
  </si>
  <si>
    <t>UEUIK5Z8OY</t>
  </si>
  <si>
    <t>UEU7R67MOE</t>
  </si>
  <si>
    <t>UEU9B609A7</t>
  </si>
  <si>
    <t>UEUOT6CTJB</t>
  </si>
  <si>
    <t>UEUPM67HXJ</t>
  </si>
  <si>
    <t>UEU2I633VC</t>
  </si>
  <si>
    <t>UEUAA678D5</t>
  </si>
  <si>
    <t>UEUKG5R8XC</t>
  </si>
  <si>
    <t>UEUQZ5XYLX</t>
  </si>
  <si>
    <t>UEUA165RPL</t>
  </si>
  <si>
    <t>UEU6N5ZKE4</t>
  </si>
  <si>
    <t>UEUAP667AV</t>
  </si>
  <si>
    <t>UEU9G5O3TB</t>
  </si>
  <si>
    <t>UEU9U60APC</t>
  </si>
  <si>
    <t>UEUN865CPO</t>
  </si>
  <si>
    <t>UEUKH5Z6C6</t>
  </si>
  <si>
    <t>UEU9R6186R</t>
  </si>
  <si>
    <t>UEU8J61VQX</t>
  </si>
  <si>
    <t>UEUCL64IVG</t>
  </si>
  <si>
    <t>UEU1261CR5</t>
  </si>
  <si>
    <t>UEU7R67TBQ</t>
  </si>
  <si>
    <t>UEUJ1667MR</t>
  </si>
  <si>
    <t>UEUEV60DZT</t>
  </si>
  <si>
    <t>UEUR45JWA4</t>
  </si>
  <si>
    <t>UEUIK5Z3DL</t>
  </si>
  <si>
    <t>UEUD05TRJ0</t>
  </si>
  <si>
    <t>UEU8D5XBW6</t>
  </si>
  <si>
    <t>UEUAE642QZ</t>
  </si>
  <si>
    <t>UEU366IG2X</t>
  </si>
  <si>
    <t>UEU7Q6CUCR</t>
  </si>
  <si>
    <t>UEU045S58G</t>
  </si>
  <si>
    <t>UEUD268BMB</t>
  </si>
  <si>
    <t>UEUP05XGDW</t>
  </si>
  <si>
    <t>UEUAO5Q4X0</t>
  </si>
  <si>
    <t>UEUPM67KTP</t>
  </si>
  <si>
    <t>UEUQZ5XXB6</t>
  </si>
  <si>
    <t>UEUMR62260</t>
  </si>
  <si>
    <t>UEUOT6D011</t>
  </si>
  <si>
    <t>UEU5A6HEYS</t>
  </si>
  <si>
    <t>UEUOP5UESX</t>
  </si>
  <si>
    <t>UEU5F6AMTO</t>
  </si>
  <si>
    <t>UEUHL5UQ2R</t>
  </si>
  <si>
    <t>UEUAP669KP</t>
  </si>
  <si>
    <t>UEUKO6ATIC</t>
  </si>
  <si>
    <t>UEUHQ67TFC</t>
  </si>
  <si>
    <t>UEUKO6ARZC</t>
  </si>
  <si>
    <t>UEUFM5U2Q3</t>
  </si>
  <si>
    <t>UEU5A6HGI9</t>
  </si>
  <si>
    <t>UEU075N9DN</t>
  </si>
  <si>
    <t>UEUMI5PUZ8</t>
  </si>
  <si>
    <t>UEUGK5Y5PO</t>
  </si>
  <si>
    <t>UEU4L60OE1</t>
  </si>
  <si>
    <t>UEU065UVWQ</t>
  </si>
  <si>
    <t>UEUEQ6GXNA</t>
  </si>
  <si>
    <t>UEU6T64X4P</t>
  </si>
  <si>
    <t>UEUME61YS1</t>
  </si>
  <si>
    <t>UEUBX69TZR</t>
  </si>
  <si>
    <t>UEUO06CU8R</t>
  </si>
  <si>
    <t>UEUCT691K8</t>
  </si>
  <si>
    <t>UEUMR62C0B</t>
  </si>
  <si>
    <t>UEUOB61U0N</t>
  </si>
  <si>
    <t>UEUNB5LH0M</t>
  </si>
  <si>
    <t>UEU2W5RVFK</t>
  </si>
  <si>
    <t>UEUQ16CE7O</t>
  </si>
  <si>
    <t>UEUEX6AQAJ</t>
  </si>
  <si>
    <t>UEU8P5TPPO</t>
  </si>
  <si>
    <t>UEUKO6AU59</t>
  </si>
  <si>
    <t>UEUSIBFAF0</t>
  </si>
  <si>
    <t>UEUE26MK2T</t>
  </si>
  <si>
    <t>UEUGG5Z2TN</t>
  </si>
  <si>
    <t>UEU6K5PIWG</t>
  </si>
  <si>
    <t>UEU7Z5XFKR</t>
  </si>
  <si>
    <t>UEURH60IVE</t>
  </si>
  <si>
    <t>UEULC61ODO</t>
  </si>
  <si>
    <t>UEU5P6BNIS</t>
  </si>
  <si>
    <t>UEUKZ664DA</t>
  </si>
  <si>
    <t>UEUAA67FXM</t>
  </si>
  <si>
    <t>UEUAO5QEYM</t>
  </si>
  <si>
    <t>UEUGP64LX4</t>
  </si>
  <si>
    <t>UEU075NE9A</t>
  </si>
  <si>
    <t>UEUKG5RKLL</t>
  </si>
  <si>
    <t>UEU3C6DXJW</t>
  </si>
  <si>
    <t>UEUAE64EDE</t>
  </si>
  <si>
    <t>UEUG46OADD</t>
  </si>
  <si>
    <t>UEUBY68F54</t>
  </si>
  <si>
    <t>UEUQZ5Y0T3</t>
  </si>
  <si>
    <t>UEU2A6MAWE</t>
  </si>
  <si>
    <t>UEU0A5UUZF</t>
  </si>
  <si>
    <t>UEUEU6A6QG</t>
  </si>
  <si>
    <t>UEU0C62QXD</t>
  </si>
  <si>
    <t>UEU7C5YJFP</t>
  </si>
  <si>
    <t>UEUN95TF45</t>
  </si>
  <si>
    <t>UEU7U5ZCT1</t>
  </si>
  <si>
    <t>UEUI45ZDZP</t>
  </si>
  <si>
    <t>UEU4I6CGT2</t>
  </si>
  <si>
    <t>UEURR5WJGT</t>
  </si>
  <si>
    <t>UEU9266YUV</t>
  </si>
  <si>
    <t>UEUC75RKPT</t>
  </si>
  <si>
    <t>UEU386ORUU</t>
  </si>
  <si>
    <t>UEUDW63S4Y</t>
  </si>
  <si>
    <t>UEUR260JW6</t>
  </si>
  <si>
    <t>UEUKS5P5IN</t>
  </si>
  <si>
    <t>UEUEO63UJW</t>
  </si>
  <si>
    <t>UEUA165U1C</t>
  </si>
  <si>
    <t>UEUMH64DN2</t>
  </si>
  <si>
    <t>UEUKR6B33Y</t>
  </si>
  <si>
    <t>UEUP05XO9C</t>
  </si>
  <si>
    <t>UEU5F6AY7S</t>
  </si>
  <si>
    <t>UEU2I63BZN</t>
  </si>
  <si>
    <t>UEU1461NQ2</t>
  </si>
  <si>
    <t>UEUFA65S1H</t>
  </si>
  <si>
    <t>UEU1L6B66E</t>
  </si>
  <si>
    <t>UEUJ166DVS</t>
  </si>
  <si>
    <t>UEU0F5MWBB</t>
  </si>
  <si>
    <t>UEUJY6733N</t>
  </si>
  <si>
    <t>UEU3X68M01</t>
  </si>
  <si>
    <t>UEUKM5XSO6</t>
  </si>
  <si>
    <t>UEU8K5UHX5</t>
  </si>
  <si>
    <t>UEU7Q6D371</t>
  </si>
  <si>
    <t>UEUB665IRI</t>
  </si>
  <si>
    <t>UEUFC6BWQZ</t>
  </si>
  <si>
    <t>UEU5S5XA2I</t>
  </si>
  <si>
    <t>UEUDG5P09O</t>
  </si>
  <si>
    <t>UEUPJ5ZDZX</t>
  </si>
  <si>
    <t>UEU4G6LHN0</t>
  </si>
  <si>
    <t>UEUOL64BXJ</t>
  </si>
  <si>
    <t>UEUIM66SJQ</t>
  </si>
  <si>
    <t>UEUOP5UWUY</t>
  </si>
  <si>
    <t>UEUOP5UZXA</t>
  </si>
  <si>
    <t>UEU9462KHV</t>
  </si>
  <si>
    <t>UEU9462HOV</t>
  </si>
  <si>
    <t>UEUMX5UAAA</t>
  </si>
  <si>
    <t>UEU236EY73</t>
  </si>
  <si>
    <t>RUEBEN MOGAKA</t>
  </si>
  <si>
    <t>RONALD GEKOMBE</t>
  </si>
  <si>
    <t>GROUP 35</t>
  </si>
  <si>
    <t>GROUP 5</t>
  </si>
  <si>
    <t>GROUP 34</t>
  </si>
  <si>
    <t>MILLICENT ODUOR</t>
  </si>
  <si>
    <t>SAMWEL KARAUNI</t>
  </si>
  <si>
    <t>GROUP 2</t>
  </si>
  <si>
    <t>GROUP 15</t>
  </si>
  <si>
    <t>ZIPPORAH OGEMBO</t>
  </si>
  <si>
    <t xml:space="preserve">UEUN45WDNC~441211#tithe~254116346176~MPESAC2B_400222~OCHIENG ONYANGO  </t>
  </si>
  <si>
    <t xml:space="preserve">UEU1O6E018~441211#DEV23~254796254929~MPESAC2B_400222~nyamusi kegwaro  </t>
  </si>
  <si>
    <t xml:space="preserve">UEU2Y65SDR~441211#DEVGRP7~254706408033~MPESAC2B_400222~TOM BIRUNDU  </t>
  </si>
  <si>
    <t xml:space="preserve">UEU255TN2I~441211#DEVGR1~254723377150~MPESAC2B_400222~ADAH OTINGA  </t>
  </si>
  <si>
    <t xml:space="preserve">UEU0Y5Z5EK~441211#DevGroup17~254726281936~MPESAC2B_400222~ROBIONSON MOCHONI  </t>
  </si>
  <si>
    <t xml:space="preserve">UEUPM691YW~441211#DEVGR30~254710967844~MPESAC2B_400222~CLIFFORD SIOCHA  </t>
  </si>
  <si>
    <t xml:space="preserve">UEU055YS5R~441211#lcb~254705204177~MPESAC2B_400222~JANET ACHIENG  </t>
  </si>
  <si>
    <t xml:space="preserve">UEU5C65616~441211#dev gp 27~254712001599~MPESAC2B_400222~JAMES MIRERI  </t>
  </si>
  <si>
    <t xml:space="preserve">UEUDJ61UUJ~441211#tithe~254790616988~MPESAC2B_400222~JOHN MOKAYA  </t>
  </si>
  <si>
    <t xml:space="preserve">UEV436EVQP~441211#DEPOSIT~254711165935~MPESAC2B_400222~EDWIN KENYANSA  </t>
  </si>
  <si>
    <t xml:space="preserve">UEVLJ6G9G2~441211# Deposit~254715557874~MPESAC2B_400222~CHERYL OTIENO  </t>
  </si>
  <si>
    <t xml:space="preserve">UEV8Z61BVR~441211#DEVGR27~254768282383~MPESAC2B_400222~JULIET BANGE  </t>
  </si>
  <si>
    <t xml:space="preserve">UEV0X5Y6PI~441211#devgrp17~254725768358~MPESAC2B_400222~ESTHER MUCHOKI  </t>
  </si>
  <si>
    <t xml:space="preserve">UEV1265BNV~441211#devgrp17~254725738277~MPESAC2B_400222~INNOCENT MASIRA  </t>
  </si>
  <si>
    <t xml:space="preserve">UEV3O6SGRQ~441211#devgrp20~254790495591~MPESAC2B_400222~DOROTHY OMARE  </t>
  </si>
  <si>
    <t xml:space="preserve">UEV386SJRK~441211#dvtgrp20~254721700718~MPESAC2B_400222~VANNICE NYANDIDRI  </t>
  </si>
  <si>
    <t xml:space="preserve">UEVKH63H8K~441211#DEVGR20~254716098478~MPESAC2B_400222~DAMARIS NYAMBANE  </t>
  </si>
  <si>
    <t xml:space="preserve">UEV376F2SZ~441211#Devgroup9~254723442385~MPESAC2B_400222~PAUL ARISA  </t>
  </si>
  <si>
    <t xml:space="preserve">UEVPQ66IS3~441211# Choirwelkitty~254708592682~MPESAC2B_400222~MAUREEN NYAMAMBA  </t>
  </si>
  <si>
    <t xml:space="preserve">UEV8Z62Q05~441211#Tithe~254768282383~MPESAC2B_400222~JULIET BANGE  </t>
  </si>
  <si>
    <t xml:space="preserve">UEV0Y646L7~441211#DevGroup17~254726281936~MPESAC2B_400222~ROBIONSON MOCHONI  </t>
  </si>
  <si>
    <t xml:space="preserve">[SUBSCRIPTION CHARGES]BANK COMMISSION FOR :P75SN31052633071  </t>
  </si>
  <si>
    <t xml:space="preserve">UEV026720D~441211#Grp20~254721406814~MPESAC2B_400222~VINCENT OTARA  </t>
  </si>
  <si>
    <t xml:space="preserve">UEV4A6YF0E~441211#DevglGrp17~254711747621~MPESAC2B_400222~ONGARA ELIAS ODHIAMBO  </t>
  </si>
  <si>
    <t xml:space="preserve">UEVIY6DR04~441211#gr20~254712384579~MPESAC2B_400222~ANN SHEM  </t>
  </si>
  <si>
    <t xml:space="preserve">UEVM06GRUN~441211#DEVGRP20~254725445620~MPESAC2B_400222~JOB NYABUTO  </t>
  </si>
  <si>
    <t xml:space="preserve">UF1KH66FOY~441211#DEVGR20~254716098478~MPESAC2B_400222~DAMARIS NYAMBANE  </t>
  </si>
  <si>
    <t xml:space="preserve">UF1FB6S7ZT~441211#DevGrp16~254726410608~MPESAC2B_400222~CALVINCE OUMA OTIENO  </t>
  </si>
  <si>
    <t xml:space="preserve">UF17D62MIQ~441211#tithe~254794844967~MPESAC2B_400222~GOULDAH MBYUTA  </t>
  </si>
  <si>
    <t xml:space="preserve">UF1KM65GKY~441211#DEVGR2~254714454473~MPESAC2B_400222~TIMOTHY OUKO OMARE  </t>
  </si>
  <si>
    <t xml:space="preserve">UF16K5XAXZ~441211#tithe~254724244925~MPESAC2B_400222~FELIX ONYANGO  </t>
  </si>
  <si>
    <t>UEUN45WDNC</t>
  </si>
  <si>
    <t>UEU1O6E018</t>
  </si>
  <si>
    <t>UEU2Y65SDR</t>
  </si>
  <si>
    <t>UEU255TN2I</t>
  </si>
  <si>
    <t>UEU0Y5Z5EK</t>
  </si>
  <si>
    <t>UEUPM691YW</t>
  </si>
  <si>
    <t>UEU055YS5R</t>
  </si>
  <si>
    <t>UEU5C65616</t>
  </si>
  <si>
    <t>UEUDJ61UUJ</t>
  </si>
  <si>
    <t>UEV436EVQP</t>
  </si>
  <si>
    <t>UEVLJ6G9G2</t>
  </si>
  <si>
    <t>UEV8Z61BVR</t>
  </si>
  <si>
    <t>UEV0X5Y6PI</t>
  </si>
  <si>
    <t>UEV1265BNV</t>
  </si>
  <si>
    <t>UEV3O6SGRQ</t>
  </si>
  <si>
    <t>UEV386SJRK</t>
  </si>
  <si>
    <t>UEVKH63H8K</t>
  </si>
  <si>
    <t>UEV376F2SZ</t>
  </si>
  <si>
    <t>UEVPQ66IS3</t>
  </si>
  <si>
    <t>UEV8Z62Q05</t>
  </si>
  <si>
    <t>UEV0Y646L7</t>
  </si>
  <si>
    <t>P75SN31052633071</t>
  </si>
  <si>
    <t>UEV026720D</t>
  </si>
  <si>
    <t>UEV4A6YF0E</t>
  </si>
  <si>
    <t>UEVIY6DR04</t>
  </si>
  <si>
    <t>UEVM06GRUN</t>
  </si>
  <si>
    <t>UF1KH66FOY</t>
  </si>
  <si>
    <t>UF1FB6S7ZT</t>
  </si>
  <si>
    <t>UF17D62MIQ</t>
  </si>
  <si>
    <t>UF1KM65GKY</t>
  </si>
  <si>
    <t>UF16K5XAXZ</t>
  </si>
  <si>
    <t>31-05-2026</t>
  </si>
  <si>
    <t>01-06-2026</t>
  </si>
  <si>
    <t>Baptisimal Pool charge</t>
  </si>
  <si>
    <t>Tony Aswago</t>
  </si>
  <si>
    <t>PCM Sabbath Expenses</t>
  </si>
  <si>
    <t>Esther Siocha</t>
  </si>
  <si>
    <t xml:space="preserve">UF1386XHME~441211#dvtgrp20~254721700718~MPESAC2B_400222~VANNICE NYANDIDRI  </t>
  </si>
  <si>
    <t xml:space="preserve">UF1K169JYT~441211#devgr17~254711577695~MPESAC2B_400222~LABAN MACHOGU  </t>
  </si>
  <si>
    <t xml:space="preserve">UF1IY6FPSL~441211#group 20~254712384579~MPESAC2B_400222~ANN SHEM  </t>
  </si>
  <si>
    <t xml:space="preserve">UF13O6XNNY~441211#devgrp20~254790495591~MPESAC2B_400222~DOROTHY OMARE  </t>
  </si>
  <si>
    <t xml:space="preserve">UF10X639QU~441211#devgrp17~254725768358~MPESAC2B_400222~ESTHER MUCHOKI  </t>
  </si>
  <si>
    <t xml:space="preserve">UF1026AP92~441211#Grp20~254721406814~MPESAC2B_400222~VINCENT OTARA  </t>
  </si>
  <si>
    <t xml:space="preserve">UF1M06KGU4~441211#DEVGRP20~254725445620~MPESAC2B_400222~JOB NYABUTO  </t>
  </si>
  <si>
    <t xml:space="preserve">UF14A725O8~441211#DevGrp17~254711747621~MPESAC2B_400222~ONGARA ELIAS ODHIAMBO  </t>
  </si>
  <si>
    <t xml:space="preserve">UF1026AYBF~441211#grp20~254721406814~MPESAC2B_400222~VINCENT OTARA  </t>
  </si>
  <si>
    <t xml:space="preserve">UF1126C1Q2~441211#devtgrp17~254725738277~MPESAC2B_400222~INNOCENT MASIRA  </t>
  </si>
  <si>
    <t xml:space="preserve">UF1C762BVA~441211# DEVGRP 31~254721387142~MPESAC2B_400222~CALLEN GESARE  </t>
  </si>
  <si>
    <t xml:space="preserve">UF16T6G4MR~441211#devgroup23~254726636081~MPESAC2B_400222~COLVIN MOKAYA  </t>
  </si>
  <si>
    <t xml:space="preserve">UF23Q74MY1~441211#DEVGR28~254714210919~MPESAC2B_400222~OCHIENG LEONARD  </t>
  </si>
  <si>
    <t xml:space="preserve">UF25F6M2X1~441211#DEVGRP13~254725626507~MPESAC2B_400222~SUSAN KIMANI  </t>
  </si>
  <si>
    <t xml:space="preserve">UF2026BZBO~441211#grp20~254721406814~MPESAC2B_400222~VINCENT OTARA  </t>
  </si>
  <si>
    <t xml:space="preserve">UF2EJ66SU2~441211#devgrp10~254707733198~MPESAC2B_400222~ROBINAH MANUGUTI  </t>
  </si>
  <si>
    <t xml:space="preserve">UF25C6F33S~441211#DEVGP27~254712001599~MPESAC2B_400222~JAMES MIRERI  </t>
  </si>
  <si>
    <t xml:space="preserve">UF2N16ETMT~441211#DEVGRP2~254704208204~MPESAC2B_400222~DAVIES JAMES  </t>
  </si>
  <si>
    <t xml:space="preserve">UF23870999~441211#DEVGRP20~254721700718~MPESAC2B_400222~VANNICE NYANDIDRI  </t>
  </si>
  <si>
    <t xml:space="preserve">UF2E06JYER~441211#DEVGRP11~254720323255~MPESAC2B_400222~ROSELYNE OMANYA  </t>
  </si>
  <si>
    <t xml:space="preserve">UF28D6943X~441211#DEVGR27~254711521418~MPESAC2B_400222~THADDEUS MOGOI  </t>
  </si>
  <si>
    <t xml:space="preserve">UF20X662WR~441211#devgrp17~254725768358~MPESAC2B_400222~ESTHER MUCHOKI  </t>
  </si>
  <si>
    <t xml:space="preserve">UF2J96HA8G~441211#DEVGRP40~254723565952~MPESAC2B_400222~JOB OMETE  </t>
  </si>
  <si>
    <t xml:space="preserve">UF26T6GYUN~441211#devgroup23~254726636081~MPESAC2B_400222~COLVIN MOKAYA  </t>
  </si>
  <si>
    <t xml:space="preserve">UF2PQ6E1CG~441211# Devgrp40~254708592682~MPESAC2B_400222~MAUREEN NYAMAMBA  </t>
  </si>
  <si>
    <t xml:space="preserve">UF2QS6I1SV~441211#DEVGRP23~254724018066~MPESAC2B_400222~RAYMOND OTIENO  </t>
  </si>
  <si>
    <t xml:space="preserve">UF2MA688IH~441211#DevGrp41~254724576546~MPESAC2B_400222~NAOMI NGITHI  </t>
  </si>
  <si>
    <t xml:space="preserve">UF2QZ69Z1H~441211#DevGrp17~254722780411~MPESAC2B_400222~JOAB ONYACH  </t>
  </si>
  <si>
    <t xml:space="preserve">UF2786FHAK~441211#Devgrp41~254724986639~MPESAC2B_400222~GLADYS OTIENO  </t>
  </si>
  <si>
    <t xml:space="preserve">UF24L6CUII~441211#Devgrp41~254728772225~MPESAC2B_400222~ISAAC MOMANYI  </t>
  </si>
  <si>
    <t xml:space="preserve">UF2FB6WV9I~441211#Tithe~254726410608~MPESAC2B_400222~CALVINCE OUMA OTIENO  </t>
  </si>
  <si>
    <t xml:space="preserve">UF2FB6WZ0W~441211#DevGrp40~254726410608~MPESAC2B_400222~CALVINCE OUMA OTIENO  </t>
  </si>
  <si>
    <t xml:space="preserve">UF2FB6WZ2H~441211#DevGrp41~254726410608~MPESAC2B_400222~CALVINCE OUMA OTIENO  </t>
  </si>
  <si>
    <t xml:space="preserve">UF2OP66B2G~441211# DEVGR40~254726561839~MPESAC2B_400222~CLEOPAS OMETE  </t>
  </si>
  <si>
    <t xml:space="preserve">UF24L6CUPE~441211#Devgrp40~254728772225~MPESAC2B_400222~ISAAC MOMANYI  </t>
  </si>
  <si>
    <t xml:space="preserve">UF2026CTGD~441211#devgrp41~254716534437~MPESAC2B_400222~JOYCE MIANO  </t>
  </si>
  <si>
    <t xml:space="preserve">UF2KH6BHS3~441211#DEVGR20~254716098478~MPESAC2B_400222~DAMARIS NYAMBANE  </t>
  </si>
  <si>
    <t xml:space="preserve">UF2126E5VP~441211#devtgrp17~254725738277~MPESAC2B_400222~INNOCENT MASIRA  </t>
  </si>
  <si>
    <t xml:space="preserve">UF27X6D2XW~441211#Devgrp40~254715181657~MPESAC2B_400222~ABUYA NYABOKE  </t>
  </si>
  <si>
    <t xml:space="preserve">HENRY NYONGESA CHQ No.000404  </t>
  </si>
  <si>
    <t xml:space="preserve">UF2N86IBWN~441211#devgrp23~254719586392~MPESAC2B_400222~VALERIA OSORO  </t>
  </si>
  <si>
    <t xml:space="preserve">UF2GT6VJZT~441211#Devgrp41~254795422548~MPESAC2B_400222~JOSEPH NGWATO  </t>
  </si>
  <si>
    <t xml:space="preserve">UF2C066GFU~441211#GRP15~254728914905~MPESAC2B_400222~JERUSHA RIRO  </t>
  </si>
  <si>
    <t xml:space="preserve">UF2MA69KUG~441211#DevGrp3~254724576546~MPESAC2B_400222~NAOMI NGITHI  </t>
  </si>
  <si>
    <t xml:space="preserve">UF2366VVDN~441211#devgrp40~254720089809~MPESAC2B_400222~DELIEYS MASESE  </t>
  </si>
  <si>
    <t xml:space="preserve">UF2RR69L9N~441211#DVGRP15~254725326721~MPESAC2B_400222~DENNIS ONGORI  </t>
  </si>
  <si>
    <t xml:space="preserve">UF2026DSS4~441211#DevGrp15~254716534437~MPESAC2B_400222~JOYCE MIANO  </t>
  </si>
  <si>
    <t xml:space="preserve">UF27N6HHQ9~441211#devgrp3~254700393250~MPESAC2B_400222~SAMWEL ONGORO  </t>
  </si>
  <si>
    <t xml:space="preserve">UF2EH6BVUY~441211#Tithe~254799604985~MPESAC2B_400222~DAVIS MIRONGA  </t>
  </si>
  <si>
    <t xml:space="preserve">UF24A75LWA~441211#DevGrp17~254711747621~MPESAC2B_400222~ONGARA ELIAS ODHIAMBO  </t>
  </si>
  <si>
    <t xml:space="preserve">UF2KI6SN6G~441211#DEVGRP13~254726441228~MPESAC2B_400222~LINET NYAKAMBI  </t>
  </si>
  <si>
    <t xml:space="preserve">UF20Y6BQB0~441211#DevGroup17~254726281936~MPESAC2B_400222~ROBIONSON MOCHONI  </t>
  </si>
  <si>
    <t xml:space="preserve">UF2536WQD7~441211#DevGrp27~254769462679~MPESAC2B_400222~GEOFFREY OTIENO  </t>
  </si>
  <si>
    <t xml:space="preserve">UF2NT6I2WC~441211#DEVGRP12~254792034984~MPESAC2B_400222~LINET MAGETO  </t>
  </si>
  <si>
    <t xml:space="preserve">UF2PQ6G7M6~441211# Devgrp41~254708592682~MPESAC2B_400222~MAUREEN NYAMAMBA  </t>
  </si>
  <si>
    <t xml:space="preserve">UF2P864CZZ~441211#DEVGR13~254792861131~MPESAC2B_400222~MYRA WANDOLLAH  </t>
  </si>
  <si>
    <t xml:space="preserve">UF2EA6MITT~441211#DEVGRP3*~254726447320~MPESAC2B_400222~DUNCAN NJORA  </t>
  </si>
  <si>
    <t xml:space="preserve">UF2M06OANY~441211#DEVGRP20~254725445620~MPESAC2B_400222~JOB NYABUTO  </t>
  </si>
  <si>
    <t xml:space="preserve">UF21M68TQM~441211#tithe~254798692774~MPESAC2B_400222~Phylis Kefa  </t>
  </si>
  <si>
    <t xml:space="preserve">UF23873IYR~441211# grp19~254721419284~MPESAC2B_400222~GRACE KANYI  </t>
  </si>
  <si>
    <t xml:space="preserve">UF2PN6EVIF~441211#DEVGRP23~254118710862~MPESAC2B_400222~Zachariah Morara  </t>
  </si>
  <si>
    <t xml:space="preserve">UF2KG66750~441211# grp3 dev~254712123912~MPESAC2B_400222~MESHACK ISABOKE OMOSA  </t>
  </si>
  <si>
    <t xml:space="preserve">UF20C6HMBA~441211#DEVGRP 34~254742403697~MPESAC2B_400222~GRACE ONGUSO  </t>
  </si>
  <si>
    <t xml:space="preserve">UF33O74623~441211#devgrp20~254790495591~MPESAC2B_400222~DOROTHY OMARE  </t>
  </si>
  <si>
    <t xml:space="preserve">UF3026G1O4~441211#DEvGRP20~254721406814~MPESAC2B_400222~VINCENT OTARA  </t>
  </si>
  <si>
    <t xml:space="preserve">UF33Q791O4~441211#DEVGR41~254714210919~MPESAC2B_400222~OCHIENG LEONARD  </t>
  </si>
  <si>
    <t xml:space="preserve">UF33Q790HY~441211# DEVGR40~254714210919~MPESAC2B_400222~OCHIENG LEONARD  </t>
  </si>
  <si>
    <t xml:space="preserve">UF33874FG2~441211#DEVGRP20~254721700718~MPESAC2B_400222~VANNICE NYANDIDRI  </t>
  </si>
  <si>
    <t xml:space="preserve">CHQ No.000405  </t>
  </si>
  <si>
    <t xml:space="preserve">CHQ No.000403  </t>
  </si>
  <si>
    <t xml:space="preserve">UF3PH6ENZ3~441211#devgrp15~254711237203~MPESAC2B_400222~ASNATH MATARA  </t>
  </si>
  <si>
    <t xml:space="preserve">CHQ No.000402  </t>
  </si>
  <si>
    <t xml:space="preserve">UF3MR6I6LD~441211#Grp30~254706858931~MPESAC2B_400222~ESTHER MAKORI  </t>
  </si>
  <si>
    <t xml:space="preserve">UF3PM6NRMJ~441211#DEVGR7~254112174538~MPESAC2B_400222~lorna ikweri  </t>
  </si>
  <si>
    <t xml:space="preserve">UF3CW6LV8Q~441211#DevGrp40~254716804186~MPESAC2B_400222~ALAN OTIENO  </t>
  </si>
  <si>
    <t xml:space="preserve">UF3M06Q17T~441211#DEVGRP20~254725445620~MPESAC2B_400222~JOB NYABUTO  </t>
  </si>
  <si>
    <t xml:space="preserve">UF3DI6INE1~441211# DEV GRP13~254722756719~MPESAC2B_400222~CATHERINE MOSERO OMWEN O </t>
  </si>
  <si>
    <t xml:space="preserve">UF3CB6FFD1~441211# devgrp13~254720026043~MPESAC2B_400222~ELEN KIMANI  </t>
  </si>
  <si>
    <t xml:space="preserve">UF3KM6DLPD~441211#DEVGR2~254714454473~MPESAC2B_400222~TIMOTHY OUKO OMARE  </t>
  </si>
  <si>
    <t xml:space="preserve">UF3226FKNA~441211#devgrp3~254717768379~MPESAC2B_400222~FARIDAH KAMAU  </t>
  </si>
  <si>
    <t xml:space="preserve">UF3IY6N0NJ~441211#group20~254712384579~MPESAC2B_400222~ANN SHEM  </t>
  </si>
  <si>
    <t xml:space="preserve">UF3KM6DOJM~441211#DEVGRP41~254714454473~MPESAC2B_400222~TIMOTHY OUKO OMARE  </t>
  </si>
  <si>
    <t xml:space="preserve">UF3MA6CAR0~441211#DevGrp3~254724576546~MPESAC2B_400222~NAOMI NGITHI  </t>
  </si>
  <si>
    <t xml:space="preserve">UF3CW6LZOO~441211#DevGrp41~254716804186~MPESAC2B_400222~ALAN OTIENO  </t>
  </si>
  <si>
    <t xml:space="preserve">UF33O7560Y~441211#devgrp20~254790495591~MPESAC2B_400222~DOROTHY OMARE  </t>
  </si>
  <si>
    <t xml:space="preserve">UF3C2676E0~441211#devgr2~254720674671~MPESAC2B_400222~RUBY MOSE  </t>
  </si>
  <si>
    <t xml:space="preserve">UF3KH6F6EV~441211#DEVGR20~254716098478~MPESAC2B_400222~DAMARIS NYAMBANE  </t>
  </si>
  <si>
    <t xml:space="preserve">UF3OP6AE8G~441211# DEVGR7~254726561839~MPESAC2B_400222~CLEOPAS OMETE  </t>
  </si>
  <si>
    <t xml:space="preserve">UF3KM6DRKT~441211#DEVGR2~254714454473~MPESAC2B_400222~TIMOTHY OUKO OMARE  </t>
  </si>
  <si>
    <t xml:space="preserve">UF35E6NISY~441211#DEVGR3~254715751266~MPESAC2B_400222~NYAGWOKA DUKE  </t>
  </si>
  <si>
    <t xml:space="preserve">UF32Y6L7HW~441211#DEVGRP7~254706408033~MPESAC2B_400222~TOM BIRUNDU  </t>
  </si>
  <si>
    <t xml:space="preserve">UF3P06DZZR~441211#Devgrp3~254723714872~MPESAC2B_400222~DUNCAN OUMA  </t>
  </si>
  <si>
    <t xml:space="preserve">UF3QZ6EI2N~441211#dv 9~254727957995~MPESAC2B_400222~JACKSON MAKAU  </t>
  </si>
  <si>
    <t xml:space="preserve">UF3PQ6IMTO~441211# Devgrp40~254708592682~MPESAC2B_400222~MAUREEN NYAMAMBA  </t>
  </si>
  <si>
    <t xml:space="preserve">UF3RS6E4QK~441211#DEVGR7~254728446334~MPESAC2B_400222~JOYCE MOMANYI  </t>
  </si>
  <si>
    <t xml:space="preserve">UF3N16K0SC~441211#Devgrp2~254704208204~MPESAC2B_400222~DAVIES JAMES  </t>
  </si>
  <si>
    <t xml:space="preserve">UF3KM6EFN4~441211#DEVGR2~254714454473~MPESAC2B_400222~TIMOTHY OUKO OMARE  </t>
  </si>
  <si>
    <t xml:space="preserve">UF3HY6QXT2~441211# DVGRP15~254712941842~MPESAC2B_400222~Daniel Njoroge  </t>
  </si>
  <si>
    <t xml:space="preserve">UF3C2685MR~441211#DEVGR2~254720674671~MPESAC2B_400222~RUBY MOSE  </t>
  </si>
  <si>
    <t xml:space="preserve">UF35F6S6HS~441211#DevGr30~254717311811~MPESAC2B_400222~KEVIN KAKA  </t>
  </si>
  <si>
    <t xml:space="preserve">UF3K76JWU6~441211#grp40~254722697602~MPESAC2B_400222~ALICE OKOTH  </t>
  </si>
  <si>
    <t xml:space="preserve">UF3L16R6CV~441211#Tithe~254792119868~MPESAC2B_400222~SILAS MANYASA  </t>
  </si>
  <si>
    <t xml:space="preserve">UF34A79FP7~441211#Devgrp17~254711747621~MPESAC2B_400222~ONGARA ELIAS ODHIAMBO  </t>
  </si>
  <si>
    <t xml:space="preserve">UF37N6LX7I~441211#dev grp3~254700393250~MPESAC2B_400222~SAMWEL ONGORO  </t>
  </si>
  <si>
    <t xml:space="preserve">UF30Y6FIMZ~441211#DevGroup17~254726281936~MPESAC2B_400222~ROBIONSON MOCHONI  </t>
  </si>
  <si>
    <t xml:space="preserve">UF30Y6FMR7~441211#DevGr41~254726281936~MPESAC2B_400222~ROBIONSON MOCHONI  </t>
  </si>
  <si>
    <t xml:space="preserve">UF30Y6FQAB~441211#DEVGRP20~254725787637~MPESAC2B_400222~ERASTINE MOMANYI  </t>
  </si>
  <si>
    <t xml:space="preserve">UF3656NIM2~441211#DevGR2~254714814732~MPESAC2B_400222~ELKANAH KINARA  </t>
  </si>
  <si>
    <t xml:space="preserve">UF37G6HK6D~441211#devgrp40~254725050323~MPESAC2B_400222~DOLYPHINE MORURI  </t>
  </si>
  <si>
    <t xml:space="preserve">UF3FM6BQP5~441211#Devgp2~254705589015~MPESAC2B_400222~Kobi Edward  </t>
  </si>
  <si>
    <t xml:space="preserve">UF3K76KWFM~441211#devgrp7~254722697602~MPESAC2B_400222~ALICE OKOTH  </t>
  </si>
  <si>
    <t xml:space="preserve">UF3K76L0EQ~441211#devgrp41~254722697602~MPESAC2B_400222~ALICE OKOTH  </t>
  </si>
  <si>
    <t xml:space="preserve">UF3KM6FX48~441211#DEVGR2~254714454473~MPESAC2B_400222~TIMOTHY OUKO OMARE  </t>
  </si>
  <si>
    <t xml:space="preserve">UF3C269EOO~441211#devgr2~254720674671~MPESAC2B_400222~RUBY MOSE  </t>
  </si>
  <si>
    <t xml:space="preserve">UF3JM6I09Z~441211#DEVGR7~254741295971~MPESAC2B_400222~patience ogwoka  </t>
  </si>
  <si>
    <t xml:space="preserve">UF3KH6HSCM~441211#DEVGR20~254716098478~MPESAC2B_400222~DAMARIS NYAMBANE  </t>
  </si>
  <si>
    <t xml:space="preserve">UF3KM6GFNJ~441211#DEVGR2~254714454473~MPESAC2B_400222~TIMOTHY OUKO OMARE  </t>
  </si>
  <si>
    <t xml:space="preserve">UF33I703T8~441211#devgrp20~254725415275~MPESAC2B_400222~NANCY KEMUNTO OSORO  </t>
  </si>
  <si>
    <t xml:space="preserve">UF3MT6LU1P~441211#DEVGR2~254115707458~MPESAC2B_400222~DUNCAN OGENO  </t>
  </si>
  <si>
    <t xml:space="preserve">UF3C26A0X9~441211#devgr2~254720674671~MPESAC2B_400222~RUBY MOSE  </t>
  </si>
  <si>
    <t xml:space="preserve">UF37T6K1EH~441211#dev grp40~254723492692~MPESAC2B_400222~SAMUEL ABAYA  </t>
  </si>
  <si>
    <t xml:space="preserve">UF3P06GKXA~441211#Devgr3~254723714872~MPESAC2B_400222~DUNCAN OUMA  </t>
  </si>
  <si>
    <t xml:space="preserve">UF3KM6GTKF~441211#DEVGR2~254714454473~MPESAC2B_400222~TIMOTHY OUKO OMARE  </t>
  </si>
  <si>
    <t xml:space="preserve">UF3DD6FM9U~441211#DEVGR7~254722166150~MPESAC2B_400222~SETH BONUKE  </t>
  </si>
  <si>
    <t xml:space="preserve">UF3J46CWGG~441211#DEVGR2~254769860064~MPESAC2B_400222~Isaack Mobisa  </t>
  </si>
  <si>
    <t xml:space="preserve">UF3EU6TFCT~441211#DEVGR7~254704776904~MPESAC2B_400222~RICHARD OWINO  </t>
  </si>
  <si>
    <t xml:space="preserve">UF3AH6IEZ7~441211#devgrp7~254707965257~MPESAC2B_400222~JENIFFER JAMES  </t>
  </si>
  <si>
    <t xml:space="preserve">UF3OP6DEBR~441211# DEVGR40~254726561839~MPESAC2B_400222~CLEOPAS OMETE  </t>
  </si>
  <si>
    <t xml:space="preserve">UF3KM6GWFT~441211#DEVGR2~254714454473~MPESAC2B_400222~TIMOTHY OUKO OMARE  </t>
  </si>
  <si>
    <t xml:space="preserve">UF3EQ70N94~441211#Devgp40~254729617073~MPESAC2B_400222~KENNEDY AKECH  </t>
  </si>
  <si>
    <t xml:space="preserve">UF3GR6EJXF~441211#dvpgrp7~254711768682~MPESAC2B_400222~ONDARA MARGRET  </t>
  </si>
  <si>
    <t xml:space="preserve">UF3EQ70NC8~441211#Devgp41~254729617073~MPESAC2B_400222~KENNEDY AKECH  </t>
  </si>
  <si>
    <t xml:space="preserve">UF37T6K0WO~441211#devtgrp41~254723492692~MPESAC2B_400222~SAMUEL ABAYA  </t>
  </si>
  <si>
    <t xml:space="preserve">UF3GR6EEQM~441211# devgrp40~254711768682~MPESAC2B_400222~ONDARA MARGRET  </t>
  </si>
  <si>
    <t xml:space="preserve">UF3P06GWGP~441211#Devgr41~254723714872~MPESAC2B_400222~DUNCAN OUMA  </t>
  </si>
  <si>
    <t xml:space="preserve">UF38C6K4RT~441211#tithe~254743841530~MPESAC2B_400222~Vincent Gesanda  </t>
  </si>
  <si>
    <t xml:space="preserve">UF38C6K6F5~441211#dev_18~254743841530~MPESAC2B_400222~Vincent Gesanda  </t>
  </si>
  <si>
    <t xml:space="preserve">UF3GT72GRB~441211# Devgrp41~254795422548~MPESAC2B_400222~JOSEPH NGWATO  </t>
  </si>
  <si>
    <t xml:space="preserve">UF4QJ6O3RK~441211#grp6~254723310854~MPESAC2B_400222~GRACE OGOLA  </t>
  </si>
  <si>
    <t xml:space="preserve">UF4IY6QUZV~441211#group20~254712384579~MPESAC2B_400222~ANN SHEM  </t>
  </si>
  <si>
    <t xml:space="preserve">UF4026K6P4~441211#DevGrp20~254721406814~MPESAC2B_400222~VINCENT OTARA  </t>
  </si>
  <si>
    <t xml:space="preserve">UF43878Y5K~441211#DEVGRP20~254721700718~MPESAC2B_400222~VANNICE NYANDIDRI  </t>
  </si>
  <si>
    <t xml:space="preserve">UF4FB74V88~441211#Tithe~254726410608~MPESAC2B_400222~CALVINCE OUMA OTIENO  </t>
  </si>
  <si>
    <t xml:space="preserve">UF4OC6LVSC~441211#DEVGRP13~254710423227~MPESAC2B_400222~HESBON OGOCH  </t>
  </si>
  <si>
    <t xml:space="preserve">UF43I70WP2~441211#devgrp20~254725415275~MPESAC2B_400222~NANCY KEMUNTO OSORO  </t>
  </si>
  <si>
    <t xml:space="preserve">UF4J96PAMN~441211#DEVGRP40~254723565952~MPESAC2B_400222~JOB OMETE  </t>
  </si>
  <si>
    <t xml:space="preserve">UF4KM6HLN2~441211#DEVGR2~254714454473~MPESAC2B_400222~TIMOTHY OUKO OMARE  </t>
  </si>
  <si>
    <t xml:space="preserve">UF40X6ED4G~441211#devgrp17~254725768358~MPESAC2B_400222~ESTHER MUCHOKI  </t>
  </si>
  <si>
    <t xml:space="preserve">UF4CW6Q4RY~441211#Devgrp41~254716804186~MPESAC2B_400222~ALAN OTIENO  </t>
  </si>
  <si>
    <t xml:space="preserve">UF4PM6S38J~441211#DEVGR41~254710967844~MPESAC2B_400222~CLIFFORD SIOCHA  </t>
  </si>
  <si>
    <t xml:space="preserve">UF4CW6Q7CB~441211#Devgrp40~254716804186~MPESAC2B_400222~ALAN OTIENO  </t>
  </si>
  <si>
    <t xml:space="preserve">UF4J96PC7K~441211#DEVGRP41~254723565952~MPESAC2B_400222~JOB OMETE  </t>
  </si>
  <si>
    <t xml:space="preserve">UF4PQ6M6SV~441211# Devgrp40~254708592682~MPESAC2B_400222~MAUREEN NYAMAMBA  </t>
  </si>
  <si>
    <t xml:space="preserve">UF4OP6E99S~441211# DEVGR41~254726561839~MPESAC2B_400222~CLEOPAS OMETE  </t>
  </si>
  <si>
    <t xml:space="preserve">UF4CW6Q7I3~441211# DevGrp41~254716804186~MPESAC2B_400222~ALAN OTIENO  </t>
  </si>
  <si>
    <t xml:space="preserve">UF4M86JHC9~441211#Devgrp40~254722608364~MPESAC2B_400222~ENOCK MOMANYI  </t>
  </si>
  <si>
    <t xml:space="preserve">UF4KW6NX03~441211#devgrp40~254705014561~MPESAC2B_400222~NYABUTO FANISH  </t>
  </si>
  <si>
    <t xml:space="preserve">UF4KW6NYIC~441211#devgrp41~254705014561~MPESAC2B_400222~NYABUTO FANISH  </t>
  </si>
  <si>
    <t xml:space="preserve">UF4PM6S51P~441211#DEVGR40~254710967844~MPESAC2B_400222~CLIFFORD SIOCHA  </t>
  </si>
  <si>
    <t xml:space="preserve">UF4EM6QXRJ~441211#devgrp17~254725690241~MPESAC2B_400222~TERESA MUSEBE  </t>
  </si>
  <si>
    <t xml:space="preserve">UF4FB755T6~441211#DevGrp40~254726410608~MPESAC2B_400222~CALVINCE OUMA OTIENO  </t>
  </si>
  <si>
    <t xml:space="preserve">UF4786NUFE~441211#Devgrp41~254724986639~MPESAC2B_400222~GLADYS OTIENO  </t>
  </si>
  <si>
    <t xml:space="preserve">UF4EM6QWXH~441211#potluck5~254725690241~MPESAC2B_400222~TERESA MUSEBE  </t>
  </si>
  <si>
    <t xml:space="preserve">UF4J16QMK9~441211#Devgrp40~254724128138~MPESAC2B_400222~JANE GATI  </t>
  </si>
  <si>
    <t xml:space="preserve">UF4DI6N4OZ~441211# DEV GRP 13~254722756719~MPESAC2B_400222~CATHERINE MOSERO OMWE NO </t>
  </si>
  <si>
    <t xml:space="preserve">UF4EF6EW7S~441211#DEVGRP11~254707210055~MPESAC2B_400222~LEVI KABATI  </t>
  </si>
  <si>
    <t xml:space="preserve">UF4EA6SRZ5~441211#DEVGRP3*~254726447320~MPESAC2B_400222~DUNCAN NJORA  </t>
  </si>
  <si>
    <t xml:space="preserve">UF4IX6K6MC~441211#DEVGR12~254701796827~MPESAC2B_400222~MAUREEN NGOCHI  </t>
  </si>
  <si>
    <t xml:space="preserve">UF4PQ6MOCU~441211# Devgrp6~254708592682~MPESAC2B_400222~MAUREEN NYAMAMBA  </t>
  </si>
  <si>
    <t xml:space="preserve">UF4PQ6MUT3~441211# Devgrp41~254708592682~MPESAC2B_400222~MAUREEN NYAMAMBA  </t>
  </si>
  <si>
    <t xml:space="preserve">UF4PG6CZOZ~441211#devgrp40~254722449657~MPESAC2B_400222~MARY GITURU  </t>
  </si>
  <si>
    <t xml:space="preserve">UF4QF6O593~441211#DEVGR3~254793365867~MPESAC2B_400222~Gracia Mave  </t>
  </si>
  <si>
    <t xml:space="preserve">UF4LF6IQM1~441211#DEV~254112362917~MPESAC2B_400222~HOPE MUSUNDI  </t>
  </si>
  <si>
    <t xml:space="preserve">UF4P06IAIK~441211#Devgr3~254723714872~MPESAC2B_400222~DUNCAN OUMA  </t>
  </si>
  <si>
    <t xml:space="preserve">UF4KG6BV6P~441211# dev grp 3~254712123912~MPESAC2B_400222~MESHACK ISABOKE OMOSA  </t>
  </si>
  <si>
    <t xml:space="preserve">UF4E06TB2E~441211#DevGrp40~254720323255~MPESAC2B_400222~ROSELYNE OMANYA  </t>
  </si>
  <si>
    <t xml:space="preserve">UF4E06T6KR~441211#DevGrp41~254720323255~MPESAC2B_400222~ROSELYNE OMANYA  </t>
  </si>
  <si>
    <t xml:space="preserve">UF4FA6QNOY~441211# tithe~254700656073~MPESAC2B_400222~ANGELA KYENDE  </t>
  </si>
  <si>
    <t xml:space="preserve">UF49Q6MAFK~441211#DEVGR3~254720845102~MPESAC2B_400222~LORNA NYAMOITA  </t>
  </si>
  <si>
    <t xml:space="preserve">UF4FI6MBAL~441211#DEVGRP3*~254719395824~MPESAC2B_400222~PATRICK BUSURU  </t>
  </si>
  <si>
    <t xml:space="preserve">UF4016MWEY~441211#Devgr3~254717855882~MPESAC2B_400222~TITUS MWANGANGI  </t>
  </si>
  <si>
    <t xml:space="preserve">UF4P06IXMU~441211#Devgr3~254723714872~MPESAC2B_400222~DUNCAN OUMA  </t>
  </si>
  <si>
    <t xml:space="preserve">UF4R06PZ4W~441211#Devgr35~254746498674~MPESAC2B_400222~Faith Nyakundi  </t>
  </si>
  <si>
    <t xml:space="preserve">UF4P06J3LV~441211#Devgr17~254723714872~MPESAC2B_400222~DUNCAN OUMA  </t>
  </si>
  <si>
    <t xml:space="preserve">UF4EA6TYIR~441211#DEVGRP3*~254726447320~MPESAC2B_400222~DUNCAN NJORA  </t>
  </si>
  <si>
    <t xml:space="preserve">UF40X6G6XO~441211#devgrp17~254725768358~MPESAC2B_400222~ESTHER MUCHOKI  </t>
  </si>
  <si>
    <t xml:space="preserve">UF4MK6NB5C~441211#DEVGR2~254725073620~MPESAC2B_400222~datches nyongesa  </t>
  </si>
  <si>
    <t xml:space="preserve">UF4CW6RZNG~441211#DEVGR6~254716804186~MPESAC2B_400222~ALAN OTIENO  </t>
  </si>
  <si>
    <t xml:space="preserve">UF4KM6JKID~441211#DEVGR2~254714454473~MPESAC2B_400222~TIMOTHY OUKO OMARE  </t>
  </si>
  <si>
    <t xml:space="preserve">UF46T6RBFX~441211#devgroup23~254726636081~MPESAC2B_400222~COLVIN MOKAYA  </t>
  </si>
  <si>
    <t xml:space="preserve">UF4CW6SDVM~441211#DevGrp16~254716804186~MPESAC2B_400222~ALAN OTIENO  </t>
  </si>
  <si>
    <t xml:space="preserve">UF4FB771FE~441211#DevGrp16~254726410608~MPESAC2B_400222~CALVINCE OUMA OTIENO  </t>
  </si>
  <si>
    <t>02-06-2026</t>
  </si>
  <si>
    <t>03-06-2026</t>
  </si>
  <si>
    <t>04-06-2026</t>
  </si>
  <si>
    <t>UF1386XHME</t>
  </si>
  <si>
    <t>UF1K169JYT</t>
  </si>
  <si>
    <t>UF1IY6FPSL</t>
  </si>
  <si>
    <t>UF13O6XNNY</t>
  </si>
  <si>
    <t>UF10X639QU</t>
  </si>
  <si>
    <t>UF1026AP92</t>
  </si>
  <si>
    <t>UF1M06KGU4</t>
  </si>
  <si>
    <t>UF14A725O8</t>
  </si>
  <si>
    <t>UF1026AYBF</t>
  </si>
  <si>
    <t>UF1126C1Q2</t>
  </si>
  <si>
    <t>UF1C762BVA</t>
  </si>
  <si>
    <t>UF16T6G4MR</t>
  </si>
  <si>
    <t>UF23Q74MY1</t>
  </si>
  <si>
    <t>UF25F6M2X1</t>
  </si>
  <si>
    <t>UF2026BZBO</t>
  </si>
  <si>
    <t>UF2EJ66SU2</t>
  </si>
  <si>
    <t>UF25C6F33S</t>
  </si>
  <si>
    <t>UF2N16ETMT</t>
  </si>
  <si>
    <t>UF23870999</t>
  </si>
  <si>
    <t>UF2E06JYER</t>
  </si>
  <si>
    <t>UF28D6943X</t>
  </si>
  <si>
    <t>UF20X662WR</t>
  </si>
  <si>
    <t>UF2J96HA8G</t>
  </si>
  <si>
    <t>UF26T6GYUN</t>
  </si>
  <si>
    <t>UF2PQ6E1CG</t>
  </si>
  <si>
    <t>UF2QS6I1SV</t>
  </si>
  <si>
    <t>UF2MA688IH</t>
  </si>
  <si>
    <t>UF2QZ69Z1H</t>
  </si>
  <si>
    <t>UF2786FHAK</t>
  </si>
  <si>
    <t>UF24L6CUII</t>
  </si>
  <si>
    <t>UF2FB6WV9I</t>
  </si>
  <si>
    <t>UF2FB6WZ0W</t>
  </si>
  <si>
    <t>UF2FB6WZ2H</t>
  </si>
  <si>
    <t>UF2OP66B2G</t>
  </si>
  <si>
    <t>UF24L6CUPE</t>
  </si>
  <si>
    <t>UF2026CTGD</t>
  </si>
  <si>
    <t>UF2KH6BHS3</t>
  </si>
  <si>
    <t>UF2126E5VP</t>
  </si>
  <si>
    <t>UF27X6D2XW</t>
  </si>
  <si>
    <t>UF2N86IBWN</t>
  </si>
  <si>
    <t>UF2GT6VJZT</t>
  </si>
  <si>
    <t>UF2C066GFU</t>
  </si>
  <si>
    <t>UF2MA69KUG</t>
  </si>
  <si>
    <t>UF2366VVDN</t>
  </si>
  <si>
    <t>UF2RR69L9N</t>
  </si>
  <si>
    <t>UF2026DSS4</t>
  </si>
  <si>
    <t>UF27N6HHQ9</t>
  </si>
  <si>
    <t>UF2EH6BVUY</t>
  </si>
  <si>
    <t>UF24A75LWA</t>
  </si>
  <si>
    <t>UF2KI6SN6G</t>
  </si>
  <si>
    <t>UF20Y6BQB0</t>
  </si>
  <si>
    <t>UF2536WQD7</t>
  </si>
  <si>
    <t>UF2NT6I2WC</t>
  </si>
  <si>
    <t>UF2PQ6G7M6</t>
  </si>
  <si>
    <t>UF2P864CZZ</t>
  </si>
  <si>
    <t>UF2EA6MITT</t>
  </si>
  <si>
    <t>UF2M06OANY</t>
  </si>
  <si>
    <t>UF21M68TQM</t>
  </si>
  <si>
    <t>UF23873IYR</t>
  </si>
  <si>
    <t>UF2PN6EVIF</t>
  </si>
  <si>
    <t>UF2KG66750</t>
  </si>
  <si>
    <t>UF20C6HMBA</t>
  </si>
  <si>
    <t>UF33O74623</t>
  </si>
  <si>
    <t>UF3026G1O4</t>
  </si>
  <si>
    <t>UF33Q791O4</t>
  </si>
  <si>
    <t>UF33Q790HY</t>
  </si>
  <si>
    <t>UF33874FG2</t>
  </si>
  <si>
    <t>UF3PH6ENZ3</t>
  </si>
  <si>
    <t>UF3MR6I6LD</t>
  </si>
  <si>
    <t>UF3PM6NRMJ</t>
  </si>
  <si>
    <t>UF3CW6LV8Q</t>
  </si>
  <si>
    <t>UF3M06Q17T</t>
  </si>
  <si>
    <t>UF3DI6INE1</t>
  </si>
  <si>
    <t>UF3CB6FFD1</t>
  </si>
  <si>
    <t>UF3KM6DLPD</t>
  </si>
  <si>
    <t>UF3226FKNA</t>
  </si>
  <si>
    <t>UF3IY6N0NJ</t>
  </si>
  <si>
    <t>UF3KM6DOJM</t>
  </si>
  <si>
    <t>UF3MA6CAR0</t>
  </si>
  <si>
    <t>UF3CW6LZOO</t>
  </si>
  <si>
    <t>UF33O7560Y</t>
  </si>
  <si>
    <t>UF3C2676E0</t>
  </si>
  <si>
    <t>UF3KH6F6EV</t>
  </si>
  <si>
    <t>UF3OP6AE8G</t>
  </si>
  <si>
    <t>UF3KM6DRKT</t>
  </si>
  <si>
    <t>UF35E6NISY</t>
  </si>
  <si>
    <t>UF32Y6L7HW</t>
  </si>
  <si>
    <t>UF3P06DZZR</t>
  </si>
  <si>
    <t>UF3QZ6EI2N</t>
  </si>
  <si>
    <t>UF3PQ6IMTO</t>
  </si>
  <si>
    <t>UF3RS6E4QK</t>
  </si>
  <si>
    <t>UF3N16K0SC</t>
  </si>
  <si>
    <t>UF3KM6EFN4</t>
  </si>
  <si>
    <t>UF3HY6QXT2</t>
  </si>
  <si>
    <t>UF3C2685MR</t>
  </si>
  <si>
    <t>UF35F6S6HS</t>
  </si>
  <si>
    <t>UF3K76JWU6</t>
  </si>
  <si>
    <t>UF3L16R6CV</t>
  </si>
  <si>
    <t>UF34A79FP7</t>
  </si>
  <si>
    <t>UF37N6LX7I</t>
  </si>
  <si>
    <t>UF30Y6FIMZ</t>
  </si>
  <si>
    <t>UF30Y6FMR7</t>
  </si>
  <si>
    <t>UF30Y6FQAB</t>
  </si>
  <si>
    <t>UF3656NIM2</t>
  </si>
  <si>
    <t>UF37G6HK6D</t>
  </si>
  <si>
    <t>UF3FM6BQP5</t>
  </si>
  <si>
    <t>UF3K76KWFM</t>
  </si>
  <si>
    <t>UF3K76L0EQ</t>
  </si>
  <si>
    <t>UF3KM6FX48</t>
  </si>
  <si>
    <t>UF3C269EOO</t>
  </si>
  <si>
    <t>UF3JM6I09Z</t>
  </si>
  <si>
    <t>UF3KH6HSCM</t>
  </si>
  <si>
    <t>UF3KM6GFNJ</t>
  </si>
  <si>
    <t>UF33I703T8</t>
  </si>
  <si>
    <t>UF3MT6LU1P</t>
  </si>
  <si>
    <t>UF3C26A0X9</t>
  </si>
  <si>
    <t>UF37T6K1EH</t>
  </si>
  <si>
    <t>UF3P06GKXA</t>
  </si>
  <si>
    <t>UF3KM6GTKF</t>
  </si>
  <si>
    <t>UF3DD6FM9U</t>
  </si>
  <si>
    <t>UF3J46CWGG</t>
  </si>
  <si>
    <t>UF3EU6TFCT</t>
  </si>
  <si>
    <t>UF3AH6IEZ7</t>
  </si>
  <si>
    <t>UF3OP6DEBR</t>
  </si>
  <si>
    <t>UF3KM6GWFT</t>
  </si>
  <si>
    <t>UF3EQ70N94</t>
  </si>
  <si>
    <t>UF3GR6EJXF</t>
  </si>
  <si>
    <t>UF3EQ70NC8</t>
  </si>
  <si>
    <t>UF37T6K0WO</t>
  </si>
  <si>
    <t>UF3GR6EEQM</t>
  </si>
  <si>
    <t>UF3P06GWGP</t>
  </si>
  <si>
    <t>UF38C6K4RT</t>
  </si>
  <si>
    <t>UF38C6K6F5</t>
  </si>
  <si>
    <t>UF3GT72GRB</t>
  </si>
  <si>
    <t>UF4QJ6O3RK</t>
  </si>
  <si>
    <t>UF4IY6QUZV</t>
  </si>
  <si>
    <t>UF4026K6P4</t>
  </si>
  <si>
    <t>UF43878Y5K</t>
  </si>
  <si>
    <t>UF4FB74V88</t>
  </si>
  <si>
    <t>UF4OC6LVSC</t>
  </si>
  <si>
    <t>UF43I70WP2</t>
  </si>
  <si>
    <t>UF4J96PAMN</t>
  </si>
  <si>
    <t>UF4KM6HLN2</t>
  </si>
  <si>
    <t>UF40X6ED4G</t>
  </si>
  <si>
    <t>UF4CW6Q4RY</t>
  </si>
  <si>
    <t>UF4PM6S38J</t>
  </si>
  <si>
    <t>UF4CW6Q7CB</t>
  </si>
  <si>
    <t>UF4J96PC7K</t>
  </si>
  <si>
    <t>UF4PQ6M6SV</t>
  </si>
  <si>
    <t>UF4OP6E99S</t>
  </si>
  <si>
    <t>UF4CW6Q7I3</t>
  </si>
  <si>
    <t>UF4M86JHC9</t>
  </si>
  <si>
    <t>UF4KW6NX03</t>
  </si>
  <si>
    <t>UF4KW6NYIC</t>
  </si>
  <si>
    <t>UF4PM6S51P</t>
  </si>
  <si>
    <t>UF4EM6QXRJ</t>
  </si>
  <si>
    <t>UF4FB755T6</t>
  </si>
  <si>
    <t>UF4786NUFE</t>
  </si>
  <si>
    <t>UF4EM6QWXH</t>
  </si>
  <si>
    <t>UF4J16QMK9</t>
  </si>
  <si>
    <t>UF4DI6N4OZ</t>
  </si>
  <si>
    <t>UF4EF6EW7S</t>
  </si>
  <si>
    <t>UF4EA6SRZ5</t>
  </si>
  <si>
    <t>UF4IX6K6MC</t>
  </si>
  <si>
    <t>UF4PQ6MOCU</t>
  </si>
  <si>
    <t>UF4PQ6MUT3</t>
  </si>
  <si>
    <t>UF4PG6CZOZ</t>
  </si>
  <si>
    <t>UF4QF6O593</t>
  </si>
  <si>
    <t>UF4LF6IQM1</t>
  </si>
  <si>
    <t>UF4P06IAIK</t>
  </si>
  <si>
    <t>UF4KG6BV6P</t>
  </si>
  <si>
    <t>UF4E06TB2E</t>
  </si>
  <si>
    <t>UF4E06T6KR</t>
  </si>
  <si>
    <t>UF4FA6QNOY</t>
  </si>
  <si>
    <t>UF49Q6MAFK</t>
  </si>
  <si>
    <t>UF4FI6MBAL</t>
  </si>
  <si>
    <t>UF4016MWEY</t>
  </si>
  <si>
    <t>UF4P06IXMU</t>
  </si>
  <si>
    <t>UF4R06PZ4W</t>
  </si>
  <si>
    <t>UF4P06J3LV</t>
  </si>
  <si>
    <t>UF4EA6TYIR</t>
  </si>
  <si>
    <t>UF40X6G6XO</t>
  </si>
  <si>
    <t>UF4MK6NB5C</t>
  </si>
  <si>
    <t>UF4CW6RZNG</t>
  </si>
  <si>
    <t>UF4KM6JKID</t>
  </si>
  <si>
    <t>UF46T6RBFX</t>
  </si>
  <si>
    <t>UF4CW6SDVM</t>
  </si>
  <si>
    <t>UF4FB771FE</t>
  </si>
  <si>
    <t>05-06-2026</t>
  </si>
  <si>
    <t>06-06-2026</t>
  </si>
  <si>
    <t>UF4AC6OC9E</t>
  </si>
  <si>
    <t>UF4C26DOSU</t>
  </si>
  <si>
    <t>UF43C71023</t>
  </si>
  <si>
    <t>UF4CB6MA5S</t>
  </si>
  <si>
    <t>UF45D6M5CK</t>
  </si>
  <si>
    <t>UF4387C7VF</t>
  </si>
  <si>
    <t>UF4A16SVWF</t>
  </si>
  <si>
    <t>UF40O76C0F</t>
  </si>
  <si>
    <t>UF4EA6VQHY</t>
  </si>
  <si>
    <t>UF43Q7HDQ9</t>
  </si>
  <si>
    <t>UF4O070EMF</t>
  </si>
  <si>
    <t>UF4M06XNPC</t>
  </si>
  <si>
    <t>UF42R6TPHX</t>
  </si>
  <si>
    <t>UF4N66TE3G</t>
  </si>
  <si>
    <t>UF4P06KZO6</t>
  </si>
  <si>
    <t>UF4FA6T6MK</t>
  </si>
  <si>
    <t>UF4R466YCU</t>
  </si>
  <si>
    <t>UF4FA6T0TR</t>
  </si>
  <si>
    <t>UF4EH6LLW9</t>
  </si>
  <si>
    <t>UF4RJ69TJQ</t>
  </si>
  <si>
    <t>UF47N6RTFP</t>
  </si>
  <si>
    <t>UF4O76PZOF</t>
  </si>
  <si>
    <t>UF4K96WW2I</t>
  </si>
  <si>
    <t>UF5HG6JC3M</t>
  </si>
  <si>
    <t>UF59U6O9D9</t>
  </si>
  <si>
    <t>UF50X6IDAY</t>
  </si>
  <si>
    <t>UF52N6QH90</t>
  </si>
  <si>
    <t>UF5026OK3H</t>
  </si>
  <si>
    <t>UF5EH6MH13</t>
  </si>
  <si>
    <t>UF5CW6U9EJ</t>
  </si>
  <si>
    <t>UF54J7DVN6</t>
  </si>
  <si>
    <t>UF5246O0VN</t>
  </si>
  <si>
    <t>UF5MA6KUM8</t>
  </si>
  <si>
    <t>UF50Y6MITD</t>
  </si>
  <si>
    <t>UF5P06M27T</t>
  </si>
  <si>
    <t>UF5HL6J827</t>
  </si>
  <si>
    <t>UF5J96U44F</t>
  </si>
  <si>
    <t>UF5KT6G130</t>
  </si>
  <si>
    <t>UF5DP6CD5K</t>
  </si>
  <si>
    <t>UF5K76RFIP</t>
  </si>
  <si>
    <t>UF54J7ECE5</t>
  </si>
  <si>
    <t>UF5GR6JSX5</t>
  </si>
  <si>
    <t>UF5NJ6UWY3</t>
  </si>
  <si>
    <t>UF5MA6LMS9</t>
  </si>
  <si>
    <t>UF5156PXTV</t>
  </si>
  <si>
    <t>UF55Q78Q61</t>
  </si>
  <si>
    <t>UF5086V6DY</t>
  </si>
  <si>
    <t>UF5DI6S4VR</t>
  </si>
  <si>
    <t>UF5CW6VHQP</t>
  </si>
  <si>
    <t>UF5FW6RD1H</t>
  </si>
  <si>
    <t>UF5HL6JXM8</t>
  </si>
  <si>
    <t>UF5FM6J13O</t>
  </si>
  <si>
    <t>UF5FM6IYBK</t>
  </si>
  <si>
    <t>UF5786SU9A</t>
  </si>
  <si>
    <t>UF5B16VKJC</t>
  </si>
  <si>
    <t>UF53V78ZNB</t>
  </si>
  <si>
    <t>UF5786SSTK</t>
  </si>
  <si>
    <t>UF5PQ6ROGU</t>
  </si>
  <si>
    <t>UF5EA6Y367</t>
  </si>
  <si>
    <t>UF5KM6N4YI</t>
  </si>
  <si>
    <t>UF53E770TG</t>
  </si>
  <si>
    <t>UF5KW6TJ45</t>
  </si>
  <si>
    <t>UF50T6XHRU</t>
  </si>
  <si>
    <t>UF5FV726CH</t>
  </si>
  <si>
    <t>UF5CI6S1IF</t>
  </si>
  <si>
    <t>UF55F7100B</t>
  </si>
  <si>
    <t>UF5D46LDAF</t>
  </si>
  <si>
    <t>UF5R26QIEA</t>
  </si>
  <si>
    <t>UF5R26QL9E</t>
  </si>
  <si>
    <t>UF5R16UXAR</t>
  </si>
  <si>
    <t>UF5PM6Y2DZ</t>
  </si>
  <si>
    <t>UF5B06WA1X</t>
  </si>
  <si>
    <t>UF5MR6S8XC</t>
  </si>
  <si>
    <t>UF5986XWY2</t>
  </si>
  <si>
    <t>UF5N46LTA9</t>
  </si>
  <si>
    <t>UF5I77BQH7</t>
  </si>
  <si>
    <t>UF5IK6PWGR</t>
  </si>
  <si>
    <t>UF5306Y5Z9</t>
  </si>
  <si>
    <t>UF5PY6JC9M</t>
  </si>
  <si>
    <t>UF52W6IMSA</t>
  </si>
  <si>
    <t>UF5MA6NS65</t>
  </si>
  <si>
    <t>UF5E76TIFM</t>
  </si>
  <si>
    <t>UF5P06P1HJ</t>
  </si>
  <si>
    <t>UF55C6V3K3</t>
  </si>
  <si>
    <t>UF5LI6Q4AX</t>
  </si>
  <si>
    <t>UF5946TZMQ</t>
  </si>
  <si>
    <t>UF5QX7143I</t>
  </si>
  <si>
    <t>UF5QS6XS4J</t>
  </si>
  <si>
    <t>UF5EA700VJ</t>
  </si>
  <si>
    <t>UF5QS6XXBJ</t>
  </si>
  <si>
    <t>UF5P06P6ID</t>
  </si>
  <si>
    <t>UF5PM6ZM76</t>
  </si>
  <si>
    <t>UF5PM6ZJIG</t>
  </si>
  <si>
    <t>UF5066MK9N</t>
  </si>
  <si>
    <t>UF56T6WS80</t>
  </si>
  <si>
    <t>UF5AX6XHA7</t>
  </si>
  <si>
    <t>UF57T6SNDH</t>
  </si>
  <si>
    <t>UF5OP6LN7Q</t>
  </si>
  <si>
    <t>UF55F72XCU</t>
  </si>
  <si>
    <t>UF5FB7CQC2</t>
  </si>
  <si>
    <t>UF5E07081L</t>
  </si>
  <si>
    <t>UF5JM6R9ZL</t>
  </si>
  <si>
    <t>UF57C6Q91B</t>
  </si>
  <si>
    <t>UF50C6UGPD</t>
  </si>
  <si>
    <t>UF5OP6LP15</t>
  </si>
  <si>
    <t>UF50O7AY12</t>
  </si>
  <si>
    <t>UF56Y6OCSV</t>
  </si>
  <si>
    <t>UF5AO6I6Y1</t>
  </si>
  <si>
    <t>UF5P06PEIG</t>
  </si>
  <si>
    <t>UF5CW6XY1G</t>
  </si>
  <si>
    <t>UF5AC6TONR</t>
  </si>
  <si>
    <t>UF5LS6GSAZ</t>
  </si>
  <si>
    <t>UF5CW6Y6HP</t>
  </si>
  <si>
    <t>UF5OX6Z82X</t>
  </si>
  <si>
    <t>UF5QZ6PUXG</t>
  </si>
  <si>
    <t>UF59L72OGZ</t>
  </si>
  <si>
    <t>UF5N46ND0X</t>
  </si>
  <si>
    <t>UF59L72PYD</t>
  </si>
  <si>
    <t>UF5KW6VSOX</t>
  </si>
  <si>
    <t>UF57Q74Z08</t>
  </si>
  <si>
    <t>UF5P06PJ2U</t>
  </si>
  <si>
    <t>UF56I6VOHL</t>
  </si>
  <si>
    <t>UF5OP6LXYI</t>
  </si>
  <si>
    <t>UF56I6VU46</t>
  </si>
  <si>
    <t>UF5387HCT1</t>
  </si>
  <si>
    <t>UF5PQ6U97G</t>
  </si>
  <si>
    <t>UF5PQ6UCVQ</t>
  </si>
  <si>
    <t>UF5CW6Y2UU</t>
  </si>
  <si>
    <t>UF5OV72LCT</t>
  </si>
  <si>
    <t>UF5MA6OCRE</t>
  </si>
  <si>
    <t>UF5Q86UJX4</t>
  </si>
  <si>
    <t>UF5BR6Q36J</t>
  </si>
  <si>
    <t>UF5Q86ULKU</t>
  </si>
  <si>
    <t>UF51O75JM7</t>
  </si>
  <si>
    <t>UF5226RJ3D</t>
  </si>
  <si>
    <t>UF5MX6LKAH</t>
  </si>
  <si>
    <t>UF5G86HGLH</t>
  </si>
  <si>
    <t>UF5H46WSK5</t>
  </si>
  <si>
    <t>UF5J96XHBJ</t>
  </si>
  <si>
    <t>UF55C6VSJV</t>
  </si>
  <si>
    <t>UF6NS6IH87</t>
  </si>
  <si>
    <t>UF6PN6S49M</t>
  </si>
  <si>
    <t>UF64A7KKMR</t>
  </si>
  <si>
    <t>UF64A7KJGP</t>
  </si>
  <si>
    <t>UF69U6SV25</t>
  </si>
  <si>
    <t>UF6M86RLGL</t>
  </si>
  <si>
    <t>UF6HG6NWY5</t>
  </si>
  <si>
    <t>UF6DI6V6NV</t>
  </si>
  <si>
    <t>UF6QE6ML05</t>
  </si>
  <si>
    <t>UF6PM70JAW</t>
  </si>
  <si>
    <t>UF6CW6YGQR</t>
  </si>
  <si>
    <t>UF6A36WRRJ</t>
  </si>
  <si>
    <t>UF6M86RLY4</t>
  </si>
  <si>
    <t>UF64O7C0HZ</t>
  </si>
  <si>
    <t>UF64F797BF</t>
  </si>
  <si>
    <t>UF6CW6YNLN</t>
  </si>
  <si>
    <t>UF6KM6PW12</t>
  </si>
  <si>
    <t>UF6LS6HDK1</t>
  </si>
  <si>
    <t>UF64O7C4MJ</t>
  </si>
  <si>
    <t>UF6MA6OTDJ</t>
  </si>
  <si>
    <t>UF6KF6UK8M</t>
  </si>
  <si>
    <t>UF62T6RUUB</t>
  </si>
  <si>
    <t>UF6FC74WM0</t>
  </si>
  <si>
    <t xml:space="preserve">UF4AC6OC9E~441211# DEVGR40~254729841076~MPESAC2B_400222~ONGERA EVANS  </t>
  </si>
  <si>
    <t xml:space="preserve">UF4C26DOSU~441211#DEVGR2~254720674671~MPESAC2B_400222~RUBY MOSE  </t>
  </si>
  <si>
    <t xml:space="preserve">UF43C71023~441211#DevGrp21~254724580947~MPESAC2B_400222~PHILLIS OSANO  </t>
  </si>
  <si>
    <t xml:space="preserve">UF4CB6MA5S~441211# devgrp13~254720026043~MPESAC2B_400222~ELEN KIMANI  </t>
  </si>
  <si>
    <t xml:space="preserve">UF45D6M5CK~441211#Devgp6~254721431647~MPESAC2B_400222~LENCER OKWAH  </t>
  </si>
  <si>
    <t xml:space="preserve">UF4387C7VF~441211# grp19~254721419284~MPESAC2B_400222~GRACE KANYI  </t>
  </si>
  <si>
    <t xml:space="preserve">UF4A16SVWF~441211#grp18~254713538816~MPESAC2B_400222~ONGAKI OGARO  </t>
  </si>
  <si>
    <t xml:space="preserve">UF40O76C0F~441211#DEVGr3~254742266878~MPESAC2B_400222~Agnes Mwihaki  </t>
  </si>
  <si>
    <t xml:space="preserve">UF4EA6VQHY~441211#DEVGRP3*~254726447320~MPESAC2B_400222~DUNCAN NJORA  </t>
  </si>
  <si>
    <t xml:space="preserve">UF43Q7HDQ9~441211#DEVGR28~254714210919~MPESAC2B_400222~OCHIENG LEONARD  </t>
  </si>
  <si>
    <t xml:space="preserve">UF4O070EMF~441211#dev40~254720585928~MPESAC2B_400222~WINFRED OKELO  </t>
  </si>
  <si>
    <t xml:space="preserve">UF4M06XNPC~441211#DEVGRP20~254725445620~MPESAC2B_400222~JOB NYABUTO  </t>
  </si>
  <si>
    <t xml:space="preserve">UF42R6TPHX~441211#DevGrp3~254796415781~MPESAC2B_400222~Jackline Maganda  </t>
  </si>
  <si>
    <t xml:space="preserve">UF4N66TE3G~441211#DevGrp3~254796214806~MPESAC2B_400222~Elizabeth Njeru  </t>
  </si>
  <si>
    <t xml:space="preserve">UF4P06KZO6~441211#Devgr11~254723714872~MPESAC2B_400222~DUNCAN OUMA  </t>
  </si>
  <si>
    <t xml:space="preserve">UF4FA6T6MK~441211# dvpgrp40~254700656073~MPESAC2B_400222~ANGELA KYENDE  </t>
  </si>
  <si>
    <t xml:space="preserve">UF4R466YCU~441211#devgrp6~254715407724~MPESAC2B_400222~EVERLINE ARIKA  </t>
  </si>
  <si>
    <t xml:space="preserve">UF4FA6T0TR~441211# dvpgrp41~254700656073~MPESAC2B_400222~ANGELA KYENDE  </t>
  </si>
  <si>
    <t xml:space="preserve">UF4EH6LLW9~441211#Tithe~254799604985~MPESAC2B_400222~DAVIS MIRONGA  </t>
  </si>
  <si>
    <t xml:space="preserve">UF4RJ69TJQ~441211#Devgrp3~254118778847~MPESAC2B_400222~Phanice Ngomat  </t>
  </si>
  <si>
    <t xml:space="preserve">UF47N6RTFP~441211#Devgrp3~254700393250~MPESAC2B_400222~SAMWEL ONGORO  </t>
  </si>
  <si>
    <t xml:space="preserve">UF4O76PZOF~441211#DEVGR2~254714315168~MPESAC2B_400222~SHADRACK ODHIAMBO  </t>
  </si>
  <si>
    <t xml:space="preserve">UF4K96WW2I~441211#DevGrp3~254711870511~MPESAC2B_400222~Phides Njeru  </t>
  </si>
  <si>
    <t xml:space="preserve">UF5HG6JC3M~441211#DEVGRP19~254729706797~MPESAC2B_400222~DENNIS KONANA  </t>
  </si>
  <si>
    <t xml:space="preserve">UF59U6O9D9~441211#DEVGR28~254712802649~MPESAC2B_400222~JOSHUA OKINYI  </t>
  </si>
  <si>
    <t xml:space="preserve">UF50X6IDAY~441211#devgrp17~254725768358~MPESAC2B_400222~ESTHER MUCHOKI  </t>
  </si>
  <si>
    <t xml:space="preserve">UF52N6QH90~441211#DevGrp3~254704507361~MPESAC2B_400222~Lewida Gacugu  </t>
  </si>
  <si>
    <t xml:space="preserve">UF5026OK3H~441211#DevGrp20~254721406814~MPESAC2B_400222~VINCENT OTARA  </t>
  </si>
  <si>
    <t xml:space="preserve">UF5EH6MH13~441211#Tithe~254799604985~MPESAC2B_400222~DAVIS MIRONGA  </t>
  </si>
  <si>
    <t xml:space="preserve">UF5CW6U9EJ~441211#DevGrp6~254716804186~MPESAC2B_400222~ALAN OTIENO  </t>
  </si>
  <si>
    <t xml:space="preserve">UF54J7DVN6~441211#DEVGR2~254724086699~MPESAC2B_400222~JOSEPHAT MONGARE OKEMWA  </t>
  </si>
  <si>
    <t xml:space="preserve">UF5246O0VN~441211#DevGrp6~254713940385~MPESAC2B_400222~PHYLLIS MBOGO  </t>
  </si>
  <si>
    <t xml:space="preserve">UF5MA6KUM8~441211#DevGrp3~254724576546~MPESAC2B_400222~NAOMI NGITHI  </t>
  </si>
  <si>
    <t xml:space="preserve">UF50Y6MITD~441211#DevGroup17~254726281936~MPESAC2B_400222~ROBIONSON MOCHONI  </t>
  </si>
  <si>
    <t xml:space="preserve">UF5P06M27T~441211#Devgr3~254723714872~MPESAC2B_400222~DUNCAN OUMA  </t>
  </si>
  <si>
    <t xml:space="preserve">UF5HL6J827~441211#DEVGR17~254720741710~MPESAC2B_400222~OMBEGO ZILPAH  </t>
  </si>
  <si>
    <t xml:space="preserve">UF5J96U44F~441211#DEVGRP40~254723565952~MPESAC2B_400222~JOB OMETE  </t>
  </si>
  <si>
    <t xml:space="preserve">UF5KT6G130~441211#DEVGRP41~254711572417~MPESAC2B_400222~EMELDA APONDI  </t>
  </si>
  <si>
    <t xml:space="preserve">UF5DP6CD5K~441211#Devgrp40~254700374441~MPESAC2B_400222~CATHERINE MEYO  </t>
  </si>
  <si>
    <t xml:space="preserve">UF5K76RFIP~441211#devgrp40~254722697602~MPESAC2B_400222~ALICE OKOTH  </t>
  </si>
  <si>
    <t xml:space="preserve">UF54J7ECE5~441211#DEVGR2~254724086699~MPESAC2B_400222~JOSEPHAT MONGARE OKEMWA  </t>
  </si>
  <si>
    <t xml:space="preserve">UF5GR6JSX5~441211#devgrp17~254721210534~MPESAC2B_400222~STEPHEN WANJIR  </t>
  </si>
  <si>
    <t xml:space="preserve">UF5NJ6UWY3~441211#DevGrp3~254715862095~MPESAC2B_400222~OBIRI DIANA  </t>
  </si>
  <si>
    <t xml:space="preserve">UF5MA6LMS9~441211#DevGrp3~254724576546~MPESAC2B_400222~NAOMI NGITHI  </t>
  </si>
  <si>
    <t xml:space="preserve">UF5156PXTV~441211#DEVGR18~254727653472~MPESAC2B_400222~CALLEN MAKORI  </t>
  </si>
  <si>
    <t xml:space="preserve">UF55Q78Q61~441211#DEVGR15~254724733793~MPESAC2B_400222~MACJOE MUEMA MUSESI  </t>
  </si>
  <si>
    <t xml:space="preserve">UF5086V6DY~441211#DEVGR37~254745602567~MPESAC2B_400222~EDWIN MUIGAI  </t>
  </si>
  <si>
    <t xml:space="preserve">UF5DI6S4VR~441211#DEV GRP 13~254722756719~MPESAC2B_400222~CATHERINE MOSERO OMWEN O </t>
  </si>
  <si>
    <t xml:space="preserve">UF5EA6XOG5~DEVGR3~254726447320~DEVGR250  </t>
  </si>
  <si>
    <t xml:space="preserve">UF5CW6VHQP~441211#DevGrp6~254716804186~MPESAC2B_400222~ALAN OTIENO  </t>
  </si>
  <si>
    <t xml:space="preserve">UF5FW6RD1H~441211#DEVGR37~254712629200~MPESAC2B_400222~NATHAN CHEPKONGA  </t>
  </si>
  <si>
    <t xml:space="preserve">UF5HL6JXM8~441211#Devgr17~254720741710~MPESAC2B_400222~OMBEGO ZILPAH  </t>
  </si>
  <si>
    <t xml:space="preserve">UF5FM6J13O~441211#Devgp2~254705589015~MPESAC2B_400222~Kobi Edward  </t>
  </si>
  <si>
    <t xml:space="preserve">UF5FM6IYBK~441211#Devgrp3~254705589015~MPESAC2B_400222~Kobi Edward  </t>
  </si>
  <si>
    <t xml:space="preserve">UF5786SU9A~441211#Devgrp41~254724986639~MPESAC2B_400222~GLADYS OTIENO  </t>
  </si>
  <si>
    <t xml:space="preserve">UF5B16VKJC~441211#devgr6~254797030300~MPESAC2B_400222~DAVID KAMAU  </t>
  </si>
  <si>
    <t xml:space="preserve">UF53V78ZNB~441211#devgr17~254720063528~MPESAC2B_400222~KUBO ILWAS  </t>
  </si>
  <si>
    <t xml:space="preserve">UF5786SSTK~441211#Devgrp40~254724986639~MPESAC2B_400222~GLADYS OTIENO  </t>
  </si>
  <si>
    <t xml:space="preserve">UF5PQ6ROGU~441211# Devgrp40~254708592682~MPESAC2B_400222~MAUREEN NYAMAMBA  </t>
  </si>
  <si>
    <t xml:space="preserve">UF5EA6Y367~441211#DEVGRP3*~254726447320~MPESAC2B_400222~DUNCAN NJORA  </t>
  </si>
  <si>
    <t xml:space="preserve">UF5KM6N4YI~441211#DEVGR2~254714454473~MPESAC2B_400222~TIMOTHY OUKO OMARE  </t>
  </si>
  <si>
    <t xml:space="preserve">UF53E770TG~441211#devgr37~254727501860~MPESAC2B_400222~MFADHILI MUIRURI  </t>
  </si>
  <si>
    <t xml:space="preserve">UF5KW6TJ45~441211#Devgrp6~254705014561~MPESAC2B_400222~NYABUTO FANISH  </t>
  </si>
  <si>
    <t xml:space="preserve">UF50T6XHRU~441211#DEVGR37~254727046659~MPESAC2B_400222~DENNIS NASERIAN  </t>
  </si>
  <si>
    <t xml:space="preserve">UF5FV726CH~441211#DEVGR37~254726308068~MPESAC2B_400222~AMMLY WANJA  </t>
  </si>
  <si>
    <t xml:space="preserve">UF5CI6S1IF~441211#DEVGR37~254716296583~MPESAC2B_400222~Njari Ngatia  </t>
  </si>
  <si>
    <t xml:space="preserve">UF55F7100B~441211#DevGr30~254717311811~MPESAC2B_400222~KEVIN KAKA  </t>
  </si>
  <si>
    <t xml:space="preserve">UF5D46LDAF~441211#Devgr37~254725249498~MPESAC2B_400222~ANNASTACIA NZIOKA  </t>
  </si>
  <si>
    <t xml:space="preserve">UF5R26QIEA~441211#DEVGR1~254724282270~MPESAC2B_400222~FREDRICK NYATEMU  </t>
  </si>
  <si>
    <t xml:space="preserve">UF5R26QL9E~441211#DEVGR1~254724282270~MPESAC2B_400222~FREDRICK NYATEMU  </t>
  </si>
  <si>
    <t xml:space="preserve">UF5R16UXAR~441211#DevGrp17~254727353933~MPESAC2B_400222~JAMES OWALLA  </t>
  </si>
  <si>
    <t xml:space="preserve">UF5PM6Y2DZ~441211#DEVGR1~254710967844~MPESAC2B_400222~CLIFFORD SIOCHA  </t>
  </si>
  <si>
    <t xml:space="preserve">UF5B06WA1X~441211#devgr30~254701775744~MPESAC2B_400222~HARON MOMANYI  </t>
  </si>
  <si>
    <t xml:space="preserve">UF5MR6S8XC~441211#Grp30~254706858931~MPESAC2B_400222~ESTHER MAKORI  </t>
  </si>
  <si>
    <t xml:space="preserve">UF5986XWY2~441211#devgrp17~254722113575~MPESAC2B_400222~VICTORIA NESABO  </t>
  </si>
  <si>
    <t xml:space="preserve">UF5N46LTA9~441211#DEVGRP 3~254703627277~MPESAC2B_400222~BILIAH ANUKURI  </t>
  </si>
  <si>
    <t xml:space="preserve">UF5I77BQH7~441211#devgrp17~254722590690~MPESAC2B_400222~DICKSON NYAGAH  </t>
  </si>
  <si>
    <t xml:space="preserve">UF5IK6PWGR~441211#Devgrp40~254714813414~MPESAC2B_400222~MARY AKINYI  </t>
  </si>
  <si>
    <t xml:space="preserve">UF5306Y5Z9~441211#dv9~254728923679~MPESAC2B_400222~EPHANTUS NJAGI  </t>
  </si>
  <si>
    <t xml:space="preserve">UF5FB7C1KO~DEVGR16~254726410608~DEVGR2000  </t>
  </si>
  <si>
    <t xml:space="preserve">UF5PY6JC9M~441211#DEVGRP41~254714194133~MPESAC2B_400222~AWUOR OWITI  </t>
  </si>
  <si>
    <t xml:space="preserve">UF52W6IMSA~441211#tithe~254705430428~MPESAC2B_400222~PHIDELIAH SHISIGANI  </t>
  </si>
  <si>
    <t xml:space="preserve">UF5MA6NS65~441211#DevGrp3~254724576546~MPESAC2B_400222~NAOMI NGITHI  </t>
  </si>
  <si>
    <t xml:space="preserve">UF5E76TIFM~441211#DEVGRP3*~254727292947~MPESAC2B_400222~CHARLES ARIGA  </t>
  </si>
  <si>
    <t xml:space="preserve">UF5P06P1HJ~441211#Devgr3~254723714872~MPESAC2B_400222~DUNCAN OUMA  </t>
  </si>
  <si>
    <t xml:space="preserve">UF55C6V3K3~441211#Devgrp40~254712001599~MPESAC2B_400222~JAMES MIRERI  </t>
  </si>
  <si>
    <t xml:space="preserve">UF5LI6Q4AX~441211#DevGrp3~254717945276~MPESAC2B_400222~PAULINE KIRANGA  </t>
  </si>
  <si>
    <t xml:space="preserve">UF5946TZMQ~441211#DevGrp12~254721390324~MPESAC2B_400222~FLORENCE ACHOKI  </t>
  </si>
  <si>
    <t xml:space="preserve">UF5QX7143I~441211#DEVGR29~254727900144~MPESAC2B_400222~RISPA OENGA  </t>
  </si>
  <si>
    <t xml:space="preserve">UF5QS6XS4J~441211#DEVGPR41~254724018066~MPESAC2B_400222~RAYMOND OTIENO  </t>
  </si>
  <si>
    <t xml:space="preserve">UF5EA700VJ~441211#GRP3*~254726447320~MPESAC2B_400222~DUNCAN NJORA  </t>
  </si>
  <si>
    <t xml:space="preserve">UF5QS6XXBJ~441211#DEVGPR40~254724018066~MPESAC2B_400222~RAYMOND OTIENO  </t>
  </si>
  <si>
    <t xml:space="preserve">UF5P06P6ID~441211#DevGr3~254723714872~MPESAC2B_400222~DUNCAN OUMA  </t>
  </si>
  <si>
    <t xml:space="preserve">UF5PM6ZM76~441211#DEVGR41~254710967844~MPESAC2B_400222~CLIFFORD SIOCHA  </t>
  </si>
  <si>
    <t xml:space="preserve">UF5PM6ZJIG~441211#DEVGR40~254710967844~MPESAC2B_400222~CLIFFORD SIOCHA  </t>
  </si>
  <si>
    <t xml:space="preserve">UF5066MK9N~441211# DevGrp16~254710791869~MPESAC2B_400222~NELLY ONDIEKI  </t>
  </si>
  <si>
    <t xml:space="preserve">UF56T6WS80~441211#devgroup41~254726636081~MPESAC2B_400222~COLVIN MOKAYA  </t>
  </si>
  <si>
    <t xml:space="preserve">UF5AX6XHA7~441211#devgrp41~254713322053~MPESAC2B_400222~ERICK OGUCHA  </t>
  </si>
  <si>
    <t xml:space="preserve">UF57T6SNDH~441211#Dev Grp5~254723492692~MPESAC2B_400222~SAMUEL ABAYA  </t>
  </si>
  <si>
    <t xml:space="preserve">UF5OP6LN7Q~441211# DEVGR41~254726561839~MPESAC2B_400222~CLEOPAS OMETE  </t>
  </si>
  <si>
    <t xml:space="preserve">UF55F72XCU~441211#DevGr30~254717311811~MPESAC2B_400222~KEVIN KAKA  </t>
  </si>
  <si>
    <t xml:space="preserve">UF5FB7CQC2~441211#DEVGR30~254727381001~MPESAC2B_400222~ENOCK MOKAYA  </t>
  </si>
  <si>
    <t xml:space="preserve">UF5E07081L~441211#Devgrp11~254720323255~MPESAC2B_400222~ROSELYNE OMANYA  </t>
  </si>
  <si>
    <t xml:space="preserve">UF5JM6R9ZL~441211#devgr18~254725587811~MPESAC2B_400222~JOYCE MOGIRE  </t>
  </si>
  <si>
    <t xml:space="preserve">UF57C6Q91B~441211#devgrp41~254707030845~MPESAC2B_400222~EZINAH NYANGARESI  </t>
  </si>
  <si>
    <t xml:space="preserve">UF50C6UGPD~441211#DEVGRP41~254722496355~MPESAC2B_400222~QUINTER NYOLOO  </t>
  </si>
  <si>
    <t xml:space="preserve">UF5OP6LP15~441211# DEVGR40~254726561839~MPESAC2B_400222~CLEOPAS OMETE  </t>
  </si>
  <si>
    <t xml:space="preserve">UF50O7AY12~441211#DEVGR3~254720669453~MPESAC2B_400222~SIMON NJUGUNA  </t>
  </si>
  <si>
    <t xml:space="preserve">UF56Y6OCSV~441211# Devgrp41~254702638111~MPESAC2B_400222~JESCA OCHIENG  </t>
  </si>
  <si>
    <t xml:space="preserve">UF5AO6I6Y1~441211#DEVGRP13~254768857845~MPESAC2B_400222~SETH MUNENE  </t>
  </si>
  <si>
    <t xml:space="preserve">UF5P06PEIG~441211#Devgr3~254723714872~MPESAC2B_400222~DUNCAN OUMA  </t>
  </si>
  <si>
    <t xml:space="preserve">UF5CW6XY1G~441211#DevGrp40~254716804186~MPESAC2B_400222~ALAN OTIENO  </t>
  </si>
  <si>
    <t xml:space="preserve">UF5AC6TONR~441211# devgrp40~254727640141~MPESAC2B_400222~NYANCHIENG'A SHEILA  </t>
  </si>
  <si>
    <t xml:space="preserve">UF5LS6GSAZ~441211# DEVGRP41~254799795295~MPESAC2B_400222~VICKY GITONGA  </t>
  </si>
  <si>
    <t xml:space="preserve">UF5CW6Y6HP~441211#DevGrp41~254716804186~MPESAC2B_400222~ALAN OTIENO  </t>
  </si>
  <si>
    <t xml:space="preserve">UF5OX6Z82X~441211#DevGrp3~254717020774~MPESAC2B_400222~CLAUDETT OBAT  </t>
  </si>
  <si>
    <t xml:space="preserve">UF5QZ6PUXG~441211#DEVGRP41~254722780411~MPESAC2B_400222~JOAB ONYACH  </t>
  </si>
  <si>
    <t xml:space="preserve">UF59L72OGZ~441211#DEVGRP40~254740582700~MPESAC2B_400222~OBED ANDAMA  </t>
  </si>
  <si>
    <t xml:space="preserve">UF5N46ND0X~441211#devgrp8~254703627277~MPESAC2B_400222~BILIAH ANUKURI  </t>
  </si>
  <si>
    <t xml:space="preserve">UF59L72PYD~441211#DEVGRP41~254740582700~MPESAC2B_400222~OBED ANDAMA  </t>
  </si>
  <si>
    <t xml:space="preserve">UF5KW6VSOX~441211#Devgrp40~254705014561~MPESAC2B_400222~NYABUTO FANISH  </t>
  </si>
  <si>
    <t xml:space="preserve">UF57Q74Z08~441211#Devgrp 40/41~254724610237~MPESAC2B_400222~DISMAS NDUKO  </t>
  </si>
  <si>
    <t xml:space="preserve">UF5P06PJ2U~441211#Drvgr41~254723714872~MPESAC2B_400222~DUNCAN OUMA  </t>
  </si>
  <si>
    <t xml:space="preserve">UF56I6VOHL~441211#devgrp40~254714035685~MPESAC2B_400222~sarah ocharo  </t>
  </si>
  <si>
    <t xml:space="preserve">UF5OP6LXYI~441211# DEVGR41~254726561839~MPESAC2B_400222~CLEOPAS OMETE  </t>
  </si>
  <si>
    <t xml:space="preserve">UF56I6VU46~441211#devgrp41~254714035685~MPESAC2B_400222~sarah ocharo  </t>
  </si>
  <si>
    <t xml:space="preserve">UF5387HCT1~441211# grp19~254721419284~MPESAC2B_400222~GRACE KANYI  </t>
  </si>
  <si>
    <t xml:space="preserve">UF5PQ6U97G~441211# Devgrp41~254708592682~MPESAC2B_400222~MAUREEN NYAMAMBA  </t>
  </si>
  <si>
    <t xml:space="preserve">UF5PQ6UCVQ~441211# Devgrp40~254708592682~MPESAC2B_400222~MAUREEN NYAMAMBA  </t>
  </si>
  <si>
    <t xml:space="preserve">UF5CW6Y2UU~441211#DevGrp41~254716804186~MPESAC2B_400222~ALAN OTIENO  </t>
  </si>
  <si>
    <t xml:space="preserve">UF5OV72LCT~441211#Devgrp19~254793504262~MPESAC2B_400222~EDWINA ABONG'O  </t>
  </si>
  <si>
    <t xml:space="preserve">UF5MA6OCRE~441211#DevGrp3~254724576546~MPESAC2B_400222~NAOMI NGITHI  </t>
  </si>
  <si>
    <t xml:space="preserve">UF5Q86UJX4~441211#DEVGR6~254724262615~MPESAC2B_400222~EZRA MOGIRE  </t>
  </si>
  <si>
    <t xml:space="preserve">UF5BR6Q36J~441211#DEVGRP20~254724154316~MPESAC2B_400222~JOSEPH GITHAIGA  </t>
  </si>
  <si>
    <t xml:space="preserve">UF5Q86ULKU~441211#DevGrp41~254724262615~MPESAC2B_400222~EZRA MOGIRE  </t>
  </si>
  <si>
    <t xml:space="preserve">UF51O75JM7~441211#DEVGRP40~254724267099~MPESAC2B_400222~HILDA KAMAU  </t>
  </si>
  <si>
    <t xml:space="preserve">UF5226RJ3D~441211#devgrp3~254717768379~MPESAC2B_400222~FARIDAH KAMAU  </t>
  </si>
  <si>
    <t xml:space="preserve">UF5MX6LKAH~441211#Devgrp41~254143213527~MPESAC2B_400222~FAITH OMETE  </t>
  </si>
  <si>
    <t xml:space="preserve">UF5G86HGLH~441211#DEVGRP40~254714048093~MPESAC2B_400222~LINDER OUMA  </t>
  </si>
  <si>
    <t xml:space="preserve">UF5H46WSK5~441211#Dev13~254729224629~MPESAC2B_400222~NAOMI MUPUSI  </t>
  </si>
  <si>
    <t xml:space="preserve">UF5J96XHBJ~441211#DEVGRP41~254723565952~MPESAC2B_400222~JOB OMETE  </t>
  </si>
  <si>
    <t xml:space="preserve">UF55C6VSJV~441211#devgrp41~254712001599~MPESAC2B_400222~JAMES MIRERI  </t>
  </si>
  <si>
    <t xml:space="preserve">UF6NS6IH87~441211#DEVGRP11~254723845487~MPESAC2B_400222~ODHIAMBO OTIENO  </t>
  </si>
  <si>
    <t xml:space="preserve">UF6PN6S49M~441211#DEVGR34~254714141016~MPESAC2B_400222~ELKANA ONGUTI  </t>
  </si>
  <si>
    <t xml:space="preserve">UF64A7KKMR~441211#DevGrp17~254711747621~MPESAC2B_400222~ONGARA ELIAS ODHIAMBO  </t>
  </si>
  <si>
    <t xml:space="preserve">UF64A7KJGP~441211#DevGrp41~254711747621~MPESAC2B_400222~ONGARA ELIAS ODHIAMBO  </t>
  </si>
  <si>
    <t xml:space="preserve">UF69U6SV25~441211#DEVGR28~254712802649~MPESAC2B_400222~JOSHUA OKINYI  </t>
  </si>
  <si>
    <t xml:space="preserve">UF6M86RLGL~441211#Devgrp34~254710183034~MPESAC2B_400222~beatrice asumwa  </t>
  </si>
  <si>
    <t xml:space="preserve">UF6HG6NWY5~441211#DEVGRP33~254729706797~MPESAC2B_400222~DENNIS KONANA  </t>
  </si>
  <si>
    <t xml:space="preserve">UF6DI6V6NV~441211# DEV GRP 13~254722756719~MPESAC2B_400222~CATHERINE MOSERO OMWE NO </t>
  </si>
  <si>
    <t xml:space="preserve">UF6QE6ML05~441211#devgr33~254721339208~MPESAC2B_400222~ALBERT MAINA  </t>
  </si>
  <si>
    <t xml:space="preserve">UF6PM70JAW~441211#DEVGR41~254710967844~MPESAC2B_400222~CLIFFORD SIOCHA  </t>
  </si>
  <si>
    <t xml:space="preserve">UF6CW6YGQR~441211#Devgrp40~254716804186~MPESAC2B_400222~ALAN OTIENO  </t>
  </si>
  <si>
    <t xml:space="preserve">UF6A36WRRJ~441211#DEVGRP34~254725727580~MPESAC2B_400222~OTIENO VIVIAN  </t>
  </si>
  <si>
    <t xml:space="preserve">UF6M86RLY4~441211#devgrp41~254710183034~MPESAC2B_400222~beatrice asumwa  </t>
  </si>
  <si>
    <t xml:space="preserve">UF64O7C0HZ~441211#DEVGR41~254719221680~MPESAC2B_400222~JULIETTE OTIENO  </t>
  </si>
  <si>
    <t xml:space="preserve">UF64F797BF~441211#devgrp32~254722958867~MPESAC2B_400222~ROSE OGWECHE  </t>
  </si>
  <si>
    <t xml:space="preserve">UF6CW6YNLN~441211#DevGrp42~254716804186~MPESAC2B_400222~ALAN OTIENO  </t>
  </si>
  <si>
    <t xml:space="preserve">UF6KM6PW12~441211#group41~254725310343~MPESAC2B_400222~NANCY MOTARI  </t>
  </si>
  <si>
    <t xml:space="preserve">UF6LS6HDK1~441211#Devgrp3~254791541029~MPESAC2B_400222~Tabitha Mokaya  </t>
  </si>
  <si>
    <t xml:space="preserve">UF64O7C4MJ~441211#DEVGR41~254719221680~MPESAC2B_400222~JULIETTE OTIENO  </t>
  </si>
  <si>
    <t xml:space="preserve">UF6MA6OTDJ~441211#DevGrp41~254724576546~MPESAC2B_400222~NAOMI NGITHI  </t>
  </si>
  <si>
    <t xml:space="preserve">UF6KF6UK8M~441211#DEVGRP3~254726477838~MPESAC2B_400222~EUNICE MOKUA  </t>
  </si>
  <si>
    <t xml:space="preserve">UF62T6RUUB~441211# devgrp41~254707192114~MPESAC2B_400222~Irene Mirioba  </t>
  </si>
  <si>
    <t xml:space="preserve">UF6FC74WM0~441211#DEVGRP32~254726012163~MPESAC2B_400222~ROGERS MACHOKA  </t>
  </si>
  <si>
    <t xml:space="preserve">UF62975Y53~DEVGR28~254721892567~DEVGR18000  </t>
  </si>
  <si>
    <t xml:space="preserve">UF65O6U56G~441211# DevGr6~254705554285~MPESAC2B_400222~Evans Ochola  </t>
  </si>
  <si>
    <t xml:space="preserve">UF6HJ6QHT7~441211#dp9~254726063805~MPESAC2B_400222~OMENYA MOMANYI  </t>
  </si>
  <si>
    <t xml:space="preserve">UF6PD6QUZ4~441211#dvgrp40~254740938866~MPESAC2B_400222~Mayaka Martin  </t>
  </si>
  <si>
    <t xml:space="preserve">UF6PM70M7I~441211#DEVGR40~254710967844~MPESAC2B_400222~CLIFFORD SIOCHA  </t>
  </si>
  <si>
    <t xml:space="preserve">UF6CW6YPC6~441211# DevGrp40~254716804186~MPESAC2B_400222~ALAN OTIENO  </t>
  </si>
  <si>
    <t xml:space="preserve">UF6MZ6TTF6~441211#DEVGRP18~254726794291~MPESAC2B_400222~PENINAH KERUBO  </t>
  </si>
  <si>
    <t xml:space="preserve">UF6PP6O3Q1~441211#DevGR1~254724249909~MPESAC2B_400222~EDWIN OTOTO  </t>
  </si>
  <si>
    <t xml:space="preserve">UF6NJ6YFGR~441211#Devgrp6~254715862095~MPESAC2B_400222~OBIRI DIANA  </t>
  </si>
  <si>
    <t xml:space="preserve">UF6996WMDL~441211#Devgrp34~254705980461~MPESAC2B_400222~Josephine Ayienda  </t>
  </si>
  <si>
    <t xml:space="preserve">UF6136OXE7~441211#devgrp32~254723330963~MPESAC2B_400222~JEMIMAH MWEBI  </t>
  </si>
  <si>
    <t>UF65O6U56G</t>
  </si>
  <si>
    <t>UF6HJ6QHT7</t>
  </si>
  <si>
    <t>UF6PD6QUZ4</t>
  </si>
  <si>
    <t>UF6PM70M7I</t>
  </si>
  <si>
    <t>UF6CW6YPC6</t>
  </si>
  <si>
    <t>UF6MZ6TTF6</t>
  </si>
  <si>
    <t>UF6PP6O3Q1</t>
  </si>
  <si>
    <t>UF6NJ6YFGR</t>
  </si>
  <si>
    <t>UF6996WMDL</t>
  </si>
  <si>
    <t>UF6136OXE7</t>
  </si>
  <si>
    <t>UF62975Y53</t>
  </si>
  <si>
    <t>Electricity Payment - Kenya Power</t>
  </si>
  <si>
    <t>CIL Contractor's Limited invoice payment - Interm valuation statement 4</t>
  </si>
  <si>
    <t>70 pcs marine boards @2,200</t>
  </si>
  <si>
    <t>511 no @220 Gumpoles purchase</t>
  </si>
  <si>
    <t>UF66Z70ROU</t>
  </si>
  <si>
    <t>UF6JH6MCWX</t>
  </si>
  <si>
    <t>UF6J96Y68P</t>
  </si>
  <si>
    <t>UF6IY6ZZAX</t>
  </si>
  <si>
    <t>UF6387I2F8</t>
  </si>
  <si>
    <t>UF6P06Q21K</t>
  </si>
  <si>
    <t>UF6QJ6X4DG</t>
  </si>
  <si>
    <t>UF6M66U2QI</t>
  </si>
  <si>
    <t>UF6976S3GG</t>
  </si>
  <si>
    <t>UF6PY6KTS0</t>
  </si>
  <si>
    <t>UF6PG6L71B</t>
  </si>
  <si>
    <t>UF6DI6VIX3</t>
  </si>
  <si>
    <t>UF6ME6V0KF</t>
  </si>
  <si>
    <t>UF68K6MODN</t>
  </si>
  <si>
    <t>UF67Q75UR7</t>
  </si>
  <si>
    <t>UF65D6RTP7</t>
  </si>
  <si>
    <t>UF6IO709XM</t>
  </si>
  <si>
    <t>UF6GT7C4AI</t>
  </si>
  <si>
    <t>UF6936OMT0</t>
  </si>
  <si>
    <t>UF6F66TIW0</t>
  </si>
  <si>
    <t>UF6367BI1W</t>
  </si>
  <si>
    <t>UF6PM70QJD</t>
  </si>
  <si>
    <t>UF6N56QHMV</t>
  </si>
  <si>
    <t>UF6DF7162T</t>
  </si>
  <si>
    <t>UF6NM6N9T3</t>
  </si>
  <si>
    <t>UF62T6S8W1</t>
  </si>
  <si>
    <t>UF6M86S3WX</t>
  </si>
  <si>
    <t>UF6AE6XPIB</t>
  </si>
  <si>
    <t>UF69U6TBO1</t>
  </si>
  <si>
    <t>UF6FM6MMCZ</t>
  </si>
  <si>
    <t>UF6DD6PA0W</t>
  </si>
  <si>
    <t>UF63Q7N2YC</t>
  </si>
  <si>
    <t>UF6EQ7ACD7</t>
  </si>
  <si>
    <t>UF6EJ6O36C</t>
  </si>
  <si>
    <t>UF6K36RQTR</t>
  </si>
  <si>
    <t>UF65A7APOF</t>
  </si>
  <si>
    <t>UF6A16YWKC</t>
  </si>
  <si>
    <t>UF61H70H1M</t>
  </si>
  <si>
    <t>UF65A7ASOW</t>
  </si>
  <si>
    <t>UF6MY6M7GM</t>
  </si>
  <si>
    <t>UF6A272J6S</t>
  </si>
  <si>
    <t>UF6E66PJSO</t>
  </si>
  <si>
    <t>UF64374JND</t>
  </si>
  <si>
    <t>UF6G06Y0ED</t>
  </si>
  <si>
    <t>UF6BT6QXNM</t>
  </si>
  <si>
    <t>UF6GR6O8P0</t>
  </si>
  <si>
    <t>UF6526N4IG</t>
  </si>
  <si>
    <t>UF6HQ712VQ</t>
  </si>
  <si>
    <t>UF6O075YUM</t>
  </si>
  <si>
    <t>UF6GR6O4IX</t>
  </si>
  <si>
    <t>UF6IX6ST4L</t>
  </si>
  <si>
    <t>UF6KW6WVHK</t>
  </si>
  <si>
    <t>UF6EJ6O4V8</t>
  </si>
  <si>
    <t>UF6GU74L8Z</t>
  </si>
  <si>
    <t>UF65D6SBRN</t>
  </si>
  <si>
    <t>UF6316XZQ6</t>
  </si>
  <si>
    <t>UF6EU73EXY</t>
  </si>
  <si>
    <t>UF6E071JAZ</t>
  </si>
  <si>
    <t>UF6RR6PFWC</t>
  </si>
  <si>
    <t>UF61O76JN6</t>
  </si>
  <si>
    <t>UF65D6SFDS</t>
  </si>
  <si>
    <t>UF6E66PQNR</t>
  </si>
  <si>
    <t>UF6PM716YK</t>
  </si>
  <si>
    <t>UF6I17012Y</t>
  </si>
  <si>
    <t>UF65S6PX31</t>
  </si>
  <si>
    <t>UF6KW6X2EO</t>
  </si>
  <si>
    <t>UF6IY70DOV</t>
  </si>
  <si>
    <t>UF6Q86VJRF</t>
  </si>
  <si>
    <t>UF66H6FNQW</t>
  </si>
  <si>
    <t>UF6QV6NF7R</t>
  </si>
  <si>
    <t>UF6NM6NSR4</t>
  </si>
  <si>
    <t>UF6OP6N1XM</t>
  </si>
  <si>
    <t>UF6CW6Z5G4</t>
  </si>
  <si>
    <t>UF6NP6YD0F</t>
  </si>
  <si>
    <t>UF65F74KC8</t>
  </si>
  <si>
    <t>UF65M6WD59</t>
  </si>
  <si>
    <t>UF67G6SO95</t>
  </si>
  <si>
    <t>UF6KQ7AF3E</t>
  </si>
  <si>
    <t>UF6EA71N6P</t>
  </si>
  <si>
    <t>UF67Q7661K</t>
  </si>
  <si>
    <t>UF6QE6NE00</t>
  </si>
  <si>
    <t>UF6E66PWI0</t>
  </si>
  <si>
    <t>UF6BI6V2A2</t>
  </si>
  <si>
    <t>UF6II6WS7S</t>
  </si>
  <si>
    <t>UF6Q86VM48</t>
  </si>
  <si>
    <t>UF6336SX9E</t>
  </si>
  <si>
    <t>UF63Y7A9LW</t>
  </si>
  <si>
    <t>UF6CW6ZB64</t>
  </si>
  <si>
    <t>UF6C36WIDU</t>
  </si>
  <si>
    <t>UF6AC6UXMT</t>
  </si>
  <si>
    <t>UF6RD73Y5I</t>
  </si>
  <si>
    <t>UF6E071MBV</t>
  </si>
  <si>
    <t>UF6MH6XTEP</t>
  </si>
  <si>
    <t>UF6P86JKEK</t>
  </si>
  <si>
    <t>UF6KO742X0</t>
  </si>
  <si>
    <t>UF61V70ASI</t>
  </si>
  <si>
    <t>UF6GO6GZ1W</t>
  </si>
  <si>
    <t>UF6LC6V4IC</t>
  </si>
  <si>
    <t>UF6K16UD82</t>
  </si>
  <si>
    <t>UF6LQ6OG13</t>
  </si>
  <si>
    <t>UF6FA6YRD2</t>
  </si>
  <si>
    <t>UF6C06M89N</t>
  </si>
  <si>
    <t>UF6Q76SJ9E</t>
  </si>
  <si>
    <t>UF64L6U0I7</t>
  </si>
  <si>
    <t>UF6J96YP7M</t>
  </si>
  <si>
    <t>UF6QS6ZH7E</t>
  </si>
  <si>
    <t>UF6PX6SVAP</t>
  </si>
  <si>
    <t>UF6C56VGK9</t>
  </si>
  <si>
    <t>UF6D16PMJY</t>
  </si>
  <si>
    <t>UF6SIBPTIE</t>
  </si>
  <si>
    <t>UF6GN6YR7C</t>
  </si>
  <si>
    <t>UF6QV6N8F1</t>
  </si>
  <si>
    <t>UF65W6XQKA</t>
  </si>
  <si>
    <t>UF6BV71URS</t>
  </si>
  <si>
    <t>UF61G700Z8</t>
  </si>
  <si>
    <t>UF6D77958H</t>
  </si>
  <si>
    <t>UF6OP6N0QZ</t>
  </si>
  <si>
    <t>UF64374SAF</t>
  </si>
  <si>
    <t>UF6IN6JDCK</t>
  </si>
  <si>
    <t>UF6CW6ZB9C</t>
  </si>
  <si>
    <t>UF6DU75U28</t>
  </si>
  <si>
    <t>UF6KM6QQ9L</t>
  </si>
  <si>
    <t>UF6P86JKGA</t>
  </si>
  <si>
    <t>UF69V6G2KW</t>
  </si>
  <si>
    <t>UF6OD710G2</t>
  </si>
  <si>
    <t>UF6MH6XYJ0</t>
  </si>
  <si>
    <t>UF67D6NQO4</t>
  </si>
  <si>
    <t>UF6MI6IJPP</t>
  </si>
  <si>
    <t>UF6NM6NM2V</t>
  </si>
  <si>
    <t>UF6EM703W7</t>
  </si>
  <si>
    <t>UF6026TQJE</t>
  </si>
  <si>
    <t>UF6QE6NBN8</t>
  </si>
  <si>
    <t>UF6FA6YVS8</t>
  </si>
  <si>
    <t>UF6226SHOK</t>
  </si>
  <si>
    <t>UF60B6PRDH</t>
  </si>
  <si>
    <t>UF6B66YJVB</t>
  </si>
  <si>
    <t>UF6HC6PF7U</t>
  </si>
  <si>
    <t>UF6PA69GQ0</t>
  </si>
  <si>
    <t>UF6LA6OFXT</t>
  </si>
  <si>
    <t>UF6PG6LIQ1</t>
  </si>
  <si>
    <t>UF6G47HXK2</t>
  </si>
  <si>
    <t>UF6C477FEI</t>
  </si>
  <si>
    <t>UF65V6VEU7</t>
  </si>
  <si>
    <t>UF6L56Q746</t>
  </si>
  <si>
    <t>UF6EJ6O7ZW</t>
  </si>
  <si>
    <t>UF6387IL3P</t>
  </si>
  <si>
    <t>UF6RR6PG8T</t>
  </si>
  <si>
    <t>UF6KK6JH52</t>
  </si>
  <si>
    <t>UF6K36RVPY</t>
  </si>
  <si>
    <t>UF6EQ7AR56</t>
  </si>
  <si>
    <t>UF6D56WOX5</t>
  </si>
  <si>
    <t>UF6O76VIDH</t>
  </si>
  <si>
    <t>UF6AC6V0GU</t>
  </si>
  <si>
    <t>UF6PD6RE9Y</t>
  </si>
  <si>
    <t>UF68Z6QY6J</t>
  </si>
  <si>
    <t>UF65R6Z57A</t>
  </si>
  <si>
    <t>UF67C6RJTI</t>
  </si>
  <si>
    <t>UF6DC6W4DP</t>
  </si>
  <si>
    <t>UF6E96VL4T</t>
  </si>
  <si>
    <t>UF6ME6VGBV</t>
  </si>
  <si>
    <t>UF67B6S5R2</t>
  </si>
  <si>
    <t>UF67I6PFDF</t>
  </si>
  <si>
    <t>UF6IP75P5J</t>
  </si>
  <si>
    <t>UF66A6QMJE</t>
  </si>
  <si>
    <t>UF6MY6MEQP</t>
  </si>
  <si>
    <t>UF6QM6YWDC</t>
  </si>
  <si>
    <t>UF62B746D0</t>
  </si>
  <si>
    <t>UF6RH6T40F</t>
  </si>
  <si>
    <t>UF68C6U9ZS</t>
  </si>
  <si>
    <t>UF6156U58E</t>
  </si>
  <si>
    <t>UF6IK6S85U</t>
  </si>
  <si>
    <t>UF6477HNHG</t>
  </si>
  <si>
    <t>UF6OC6UYAS</t>
  </si>
  <si>
    <t>UF6FA6YWUR</t>
  </si>
  <si>
    <t>UF67D6NQQ9</t>
  </si>
  <si>
    <t>UF61M6NMVU</t>
  </si>
  <si>
    <t>UF6QE6NFKJ</t>
  </si>
  <si>
    <t>UF66J6VFKL</t>
  </si>
  <si>
    <t>UF6OT76UVO</t>
  </si>
  <si>
    <t>UF6M66UIUO</t>
  </si>
  <si>
    <t>UF6GU74WJU</t>
  </si>
  <si>
    <t>UF6KR74LIF</t>
  </si>
  <si>
    <t>UF66K6I83C</t>
  </si>
  <si>
    <t>UF60D6OADU</t>
  </si>
  <si>
    <t>UF6LM6IYZI</t>
  </si>
  <si>
    <t>UF67T6U5A3</t>
  </si>
  <si>
    <t>UF63070NC8</t>
  </si>
  <si>
    <t>UF6PH6S9Z3</t>
  </si>
  <si>
    <t>UF61G7040K</t>
  </si>
  <si>
    <t>UF66N6SUS1</t>
  </si>
  <si>
    <t>UF6826S71X</t>
  </si>
  <si>
    <t>UF67T6U3XW</t>
  </si>
  <si>
    <t>UF66I6WX0S</t>
  </si>
  <si>
    <t>UF6LS6HYU6</t>
  </si>
  <si>
    <t>UF6KO744L5</t>
  </si>
  <si>
    <t>UF63Y7AB6V</t>
  </si>
  <si>
    <t>UF6046KZJQ</t>
  </si>
  <si>
    <t>UF6H46XXMX</t>
  </si>
  <si>
    <t>UF6KM6QOZY</t>
  </si>
  <si>
    <t>UF6NJ6YYFW</t>
  </si>
  <si>
    <t>UF68Z6QV91</t>
  </si>
  <si>
    <t>UF6E66PZJL</t>
  </si>
  <si>
    <t>UF63K7CBWH</t>
  </si>
  <si>
    <t>UF68C6U7AB</t>
  </si>
  <si>
    <t>UF60C6VTWU</t>
  </si>
  <si>
    <t>UF6H36VZ1O</t>
  </si>
  <si>
    <t>UF6HY73EOD</t>
  </si>
  <si>
    <t>UF6JM6SKG2</t>
  </si>
  <si>
    <t>UF65A7AXF5</t>
  </si>
  <si>
    <t>UF6BV72478</t>
  </si>
  <si>
    <t>UF6NM6NKRN</t>
  </si>
  <si>
    <t>UF6MG6WSTF</t>
  </si>
  <si>
    <t>UF6HF78QGP</t>
  </si>
  <si>
    <t>UF6DR72SND</t>
  </si>
  <si>
    <t>UF66T6YEF5</t>
  </si>
  <si>
    <t>UF6FY6KR2L</t>
  </si>
  <si>
    <t>UF6FY6KXSL</t>
  </si>
  <si>
    <t>UF63X71RPK</t>
  </si>
  <si>
    <t>UF6GU74WMX</t>
  </si>
  <si>
    <t>UF65W6XQQK</t>
  </si>
  <si>
    <t>UF63070R7S</t>
  </si>
  <si>
    <t>UF6LY6TCYI</t>
  </si>
  <si>
    <t>UF68L77P0Z</t>
  </si>
  <si>
    <t>UF6KI785II</t>
  </si>
  <si>
    <t>UF66I6WYL2</t>
  </si>
  <si>
    <t>UF68N6X3OM</t>
  </si>
  <si>
    <t>UF69W706XR</t>
  </si>
  <si>
    <t>UF6JP6LKNI</t>
  </si>
  <si>
    <t>UF6DY6RXZM</t>
  </si>
  <si>
    <t>UF6ND6JTOU</t>
  </si>
  <si>
    <t>UF68D6QQ78</t>
  </si>
  <si>
    <t>UF6K16UF00</t>
  </si>
  <si>
    <t>UF6L56QFQ8</t>
  </si>
  <si>
    <t>UF6RD7411W</t>
  </si>
  <si>
    <t>UF6KN74LQ6</t>
  </si>
  <si>
    <t>UF69U6TSY2</t>
  </si>
  <si>
    <t>UF6PY6LAP9</t>
  </si>
  <si>
    <t>UF6EJ6OHFL</t>
  </si>
  <si>
    <t>UF6146V1US</t>
  </si>
  <si>
    <t>UF6C06M72M</t>
  </si>
  <si>
    <t>UF6826S8L3</t>
  </si>
  <si>
    <t>UF6LS6HZW9</t>
  </si>
  <si>
    <t>UF62T6SQCN</t>
  </si>
  <si>
    <t>UF6KR74NTF</t>
  </si>
  <si>
    <t>UF64374WXD</t>
  </si>
  <si>
    <t>UF66J6V7MH</t>
  </si>
  <si>
    <t>UF6GU74TPH</t>
  </si>
  <si>
    <t>UF6966W5RS</t>
  </si>
  <si>
    <t>UF68Z6R20F</t>
  </si>
  <si>
    <t>UF6O76VNK6</t>
  </si>
  <si>
    <t>UF6966W5SK</t>
  </si>
  <si>
    <t>UF6PM717HR</t>
  </si>
  <si>
    <t>UF6OV73LU6</t>
  </si>
  <si>
    <t>UF6387IPJ1</t>
  </si>
  <si>
    <t>UF6AW7042X</t>
  </si>
  <si>
    <t>UF6K972FZ7</t>
  </si>
  <si>
    <t>UF6QL6WMLV</t>
  </si>
  <si>
    <t>UF6PM71FKP</t>
  </si>
  <si>
    <t>UF6PY6L6A9</t>
  </si>
  <si>
    <t>UF6LJ767P3</t>
  </si>
  <si>
    <t>UF6FB7EBZ8</t>
  </si>
  <si>
    <t>UF6MA6PIDI</t>
  </si>
  <si>
    <t>UF69B6TMY3</t>
  </si>
  <si>
    <t>UF60T70Y1W</t>
  </si>
  <si>
    <t>UF6B16Z8N4</t>
  </si>
  <si>
    <t>UF6EF6NN1L</t>
  </si>
  <si>
    <t>UF6EQ7AOCR</t>
  </si>
  <si>
    <t>UF6AA70IGF</t>
  </si>
  <si>
    <t>UF63U76NWA</t>
  </si>
  <si>
    <t>UF6QV6NBQF</t>
  </si>
  <si>
    <t>UF6CW6ZF97</t>
  </si>
  <si>
    <t>UF6DO6HNQK</t>
  </si>
  <si>
    <t>UF6ND6JVC3</t>
  </si>
  <si>
    <t>UF6DI6VUQG</t>
  </si>
  <si>
    <t>UF65D6SHAX</t>
  </si>
  <si>
    <t>UF6I66RH23</t>
  </si>
  <si>
    <t>UF62673YOJ</t>
  </si>
  <si>
    <t>UF62876B6L</t>
  </si>
  <si>
    <t>UF6C477KU4</t>
  </si>
  <si>
    <t>UF6HW76UGP</t>
  </si>
  <si>
    <t>UF63070P54</t>
  </si>
  <si>
    <t>UF6FB7E9FY</t>
  </si>
  <si>
    <t>UF66K6IJ6L</t>
  </si>
  <si>
    <t>UF6526N6Q8</t>
  </si>
  <si>
    <t>UF6116VJMY</t>
  </si>
  <si>
    <t>UF6GH735V2</t>
  </si>
  <si>
    <t>UF6LQ6OHOY</t>
  </si>
  <si>
    <t>UF6PM71CU7</t>
  </si>
  <si>
    <t>UF6RH6T99R</t>
  </si>
  <si>
    <t>UF6M86SDSF</t>
  </si>
  <si>
    <t>UF62T6SRZI</t>
  </si>
  <si>
    <t xml:space="preserve">UF66Z70ROU~441211#Devgr19~254718824846~MPESAC2B_400222~GEORGE YATOR  </t>
  </si>
  <si>
    <t xml:space="preserve">UF6JH6MCWX~441211#DEVGRP3*~254720792781~MPESAC2B_400222~HYDEEN OMARE  </t>
  </si>
  <si>
    <t xml:space="preserve">UF6J96Y68P~441211#DEVGRP40~254723565952~MPESAC2B_400222~JOB OMETE  </t>
  </si>
  <si>
    <t xml:space="preserve">UF6IY6ZZAX~441211#Devgrp8~254727988116~MPESAC2B_400222~BETHWEL OYOO  </t>
  </si>
  <si>
    <t xml:space="preserve">UF6387I2F8~441211#DEVGRP20~254721700718~MPESAC2B_400222~VANNICE NYANDIDRI  </t>
  </si>
  <si>
    <t xml:space="preserve">UF6P06Q21K~441211#Devgr41~254723714872~MPESAC2B_400222~DUNCAN OUMA  </t>
  </si>
  <si>
    <t xml:space="preserve">UF6QJ6X4DG~441211#grp6~254723310854~MPESAC2B_400222~GRACE OGOLA  </t>
  </si>
  <si>
    <t xml:space="preserve">UF6M66U2QI~441211#Dev.Gr7~254726262866~MPESAC2B_400222~JANE ONSARE  </t>
  </si>
  <si>
    <t xml:space="preserve">UF6976S3GG~441211#DevGr16~254704263041~MPESAC2B_400222~NGARIBA CHACH  </t>
  </si>
  <si>
    <t xml:space="preserve">UF6PY6KTS0~441211#DEVGRP11~254714194133~MPESAC2B_400222~AWUOR OWITI  </t>
  </si>
  <si>
    <t xml:space="preserve">UF6PG6L71B~441211#Devg7~254742420983~MPESAC2B_400222~samuel ooko  </t>
  </si>
  <si>
    <t xml:space="preserve">UF6DI6VIX3~441211# DEV GRP 13~254722756719~MPESAC2B_400222~CATHERINE MOSERO OMWE NO </t>
  </si>
  <si>
    <t xml:space="preserve">UF6ME6V0KF~441211#DVGR13~254727983975~MPESAC2B_400222~JOSEPHINE ONTITA  </t>
  </si>
  <si>
    <t xml:space="preserve">UF68K6MODN~441211#group10~254740857585~MPESAC2B_400222~BEAVON RORI  </t>
  </si>
  <si>
    <t xml:space="preserve">UF67Q75UR7~441211#DEVGP32~254724610237~MPESAC2B_400222~DISMAS NDUKO  </t>
  </si>
  <si>
    <t xml:space="preserve">UF65D6RTP7~441211#DEVGR33~254728843146~MPESAC2B_400222~LILIAN OKIBO  </t>
  </si>
  <si>
    <t xml:space="preserve">UF6IO709XM~441211#GRP 26~254704105931~MPESAC2B_400222~RACHAEL SIOCHA  </t>
  </si>
  <si>
    <t xml:space="preserve">UF6GT7C4AI~441211#grp19~254720802572~MPESAC2B_400222~BEATRICE MORAA OGURI  </t>
  </si>
  <si>
    <t xml:space="preserve">UF6936OMT0~441211#DEVGR3~254721744220~MPESAC2B_400222~VICTOR MILANGA  </t>
  </si>
  <si>
    <t xml:space="preserve">UF6F66TIW0~441211#DevGrp35~254721594911~MPESAC2B_400222~EVANS KOMBO  </t>
  </si>
  <si>
    <t xml:space="preserve">UF6367BI1W~441211#DevGrp8~254720089809~MPESAC2B_400222~DELIEYS MASESE  </t>
  </si>
  <si>
    <t xml:space="preserve">UF6PM70QJD~441211#DEVGR28~254710967844~MPESAC2B_400222~CLIFFORD SIOCHA  </t>
  </si>
  <si>
    <t xml:space="preserve">UF6N56QHMV~441211#devgrp32~254728377831~MPESAC2B_400222~Dennis Akunga  </t>
  </si>
  <si>
    <t xml:space="preserve">UF6DF7162T~441211#devgrp20~254745452529~MPESAC2B_400222~GLORYA KATANA  </t>
  </si>
  <si>
    <t xml:space="preserve">UF629769BQ~DEVGR28~254721892567~DEVGR2000  </t>
  </si>
  <si>
    <t xml:space="preserve">UF6NM6N9T3~441211# Dev.grp10~254710842979~MPESAC2B_400222~BEATRICE OLUOCH  </t>
  </si>
  <si>
    <t xml:space="preserve">UF62T6S8W1~441211#DEVGR1~254720953622~MPESAC2B_400222~Flemming Lumumba  </t>
  </si>
  <si>
    <t xml:space="preserve">UF6M86S3WX~441211#Devgrp10~254722608364~MPESAC2B_400222~ENOCK MOMANYI  </t>
  </si>
  <si>
    <t xml:space="preserve">UF6AE6XPIB~441211#Grp19~254701227181~MPESAC2B_400222~HEZBORN SIMIYU  </t>
  </si>
  <si>
    <t xml:space="preserve">UF69U6TBO1~441211#DEVGR28~254712802649~MPESAC2B_400222~JOSHUA OKINYI  </t>
  </si>
  <si>
    <t xml:space="preserve">UF6FM6MMCZ~441211#Devgrp9~254701953683~MPESAC2B_400222~BRIAN OMENYI  </t>
  </si>
  <si>
    <t xml:space="preserve">UF6DD6PA0W~441211#DEVGR7~254722166150~MPESAC2B_400222~SETH BONUKE  </t>
  </si>
  <si>
    <t xml:space="preserve">UF63Q7N2YC~441211#DEVGR28~254714210919~MPESAC2B_400222~OCHIENG LEONARD  </t>
  </si>
  <si>
    <t xml:space="preserve">UF6EQ7ACD7~441211#DEVGP10~254729617073~MPESAC2B_400222~KENNEDY AKECH  </t>
  </si>
  <si>
    <t xml:space="preserve">UF6EJ6O36C~441211#devgrp10~254707733198~MPESAC2B_400222~ROBINAH MANUGUTI  </t>
  </si>
  <si>
    <t xml:space="preserve">UF6K36RQTR~441211#grp19~254723234824~MPESAC2B_400222~EVANCE OJWANG  </t>
  </si>
  <si>
    <t xml:space="preserve">UF65A7APOF~441211#devgrp10~254718188346~MPESAC2B_400222~TERESIA MOGIRE  </t>
  </si>
  <si>
    <t xml:space="preserve">UF6A16YWKC~441211#devgr18~254713538816~MPESAC2B_400222~ONGAKI OGARO  </t>
  </si>
  <si>
    <t xml:space="preserve">UF61H70H1M~441211#GR34~254716039801~MPESAC2B_400222~LINET OMBATI  </t>
  </si>
  <si>
    <t xml:space="preserve">UF65A7ASOW~441211#devgrp40~254718188346~MPESAC2B_400222~TERESIA MOGIRE  </t>
  </si>
  <si>
    <t xml:space="preserve">UF6MY6M7GM~441211#DEVGR27~254715181864~MPESAC2B_400222~AMOS CHACHA  </t>
  </si>
  <si>
    <t xml:space="preserve">UF6A272J6S~441211#dev grp 18~254729330893~MPESAC2B_400222~JOYCE JEMBE  </t>
  </si>
  <si>
    <t xml:space="preserve">UF6E66PJSO~441211#tithe~254729803605~MPESAC2B_400222~Diana Aboki  </t>
  </si>
  <si>
    <t xml:space="preserve">UF64374JND~441211#DEVGR14~254712167461~MPESAC2B_400222~LEVINAH WYCKLIFE  </t>
  </si>
  <si>
    <t xml:space="preserve">UF6G06Y0ED~441211#DEVGRP3*~254715327097~MPESAC2B_400222~HILLARY OCHIENG  </t>
  </si>
  <si>
    <t xml:space="preserve">UF6BT6QXNM~441211#DEVGR17#~254724441865~MPESAC2B_400222~CHARLES MUNYAO  </t>
  </si>
  <si>
    <t xml:space="preserve">UF6GR6O8P0~441211# devgrp40~254711768682~MPESAC2B_400222~ONDARA MARGRET  </t>
  </si>
  <si>
    <t xml:space="preserve">UF6526N4IG~441211#DevGr19~254714987619~MPESAC2B_400222~MILLICENT ODUOR  </t>
  </si>
  <si>
    <t xml:space="preserve">UF6HQ712VQ~441211#DEVGR1~254725953583~MPESAC2B_400222~MALACK KERIMU  </t>
  </si>
  <si>
    <t xml:space="preserve">UF6O075YUM~441211#dev28~254720585928~MPESAC2B_400222~WINFRED OKELO  </t>
  </si>
  <si>
    <t xml:space="preserve">UF6GR6O4IX~441211# devgrp1~254711768682~MPESAC2B_400222~ONDARA MARGRET  </t>
  </si>
  <si>
    <t xml:space="preserve">UF6IX6ST4L~441211#DEVGR12~254701796827~MPESAC2B_400222~MAUREEN NGOCHI  </t>
  </si>
  <si>
    <t xml:space="preserve">UF6KW6WVHK~441211#devgrp6~254705014561~MPESAC2B_400222~NYABUTO FANISH  </t>
  </si>
  <si>
    <t xml:space="preserve">UF6EJ6O4V8~441211#Devgrp10~254707733198~MPESAC2B_400222~ROBINAH MANUGUTI  </t>
  </si>
  <si>
    <t xml:space="preserve">UF6GU74L8Z~441211#DEVGR2~254711548871~MPESAC2B_400222~JANE NYAMONGO  </t>
  </si>
  <si>
    <t xml:space="preserve">UF65D6SBRN~441211#devgp40~254721431647~MPESAC2B_400222~LENCER OKWAH  </t>
  </si>
  <si>
    <t xml:space="preserve">UF6316XZQ6~441211#DEVGR32~254705069643~MPESAC2B_400222~AMOS JUMA  </t>
  </si>
  <si>
    <t xml:space="preserve">UF6EU73EXY~441211#grp10~254713480829~MPESAC2B_400222~DANIEL SAGWE  </t>
  </si>
  <si>
    <t xml:space="preserve">UF6E071JAZ~441211#Dev GRP34~254724824766~MPESAC2B_400222~HELLEN ABUGA  </t>
  </si>
  <si>
    <t xml:space="preserve">UF6RR6PFWC~441211#DVGRP40~254725326721~MPESAC2B_400222~DENNIS ONGORI  </t>
  </si>
  <si>
    <t xml:space="preserve">UF61O76JN6~441211# devgp24~254725765987~MPESAC2B_400222~HELLEN NAIMADU  </t>
  </si>
  <si>
    <t xml:space="preserve">UF65D6SFDS~441211#devgp6~254721431647~MPESAC2B_400222~LENCER OKWAH  </t>
  </si>
  <si>
    <t xml:space="preserve">UF6E66PQNR~441211#Devgrp41~254729803605~MPESAC2B_400222~Diana Aboki  </t>
  </si>
  <si>
    <t xml:space="preserve">UF6PM716YK~441211#DEVGR1~254710967844~MPESAC2B_400222~CLIFFORD SIOCHA  </t>
  </si>
  <si>
    <t xml:space="preserve">UF6I17012Y~441211#DEVGR28~254740813021~MPESAC2B_400222~LEVINE OTIENO  </t>
  </si>
  <si>
    <t xml:space="preserve">UF65S6PX31~441211#devgr8~254703228506~MPESAC2B_400222~Nancy obare  </t>
  </si>
  <si>
    <t xml:space="preserve">UF6KW6X2EO~441211#DEVGRP34~254718354855~MPESAC2B_400222~JASPER ONYANGO  </t>
  </si>
  <si>
    <t xml:space="preserve">UF6IY70DOV~441211#tithe~254712384579~MPESAC2B_400222~ANN SHEM  </t>
  </si>
  <si>
    <t xml:space="preserve">UF6Q86VJRF~441211#DevGrp40~254712403508~MPESAC2B_400222~HILLARY SAMOITA  </t>
  </si>
  <si>
    <t xml:space="preserve">UF66H6FNQW~441211#DEVGRP36~254727942682~MPESAC2B_400222~DANIEL NYAKUNDI  </t>
  </si>
  <si>
    <t xml:space="preserve">UF6QV6NF7R~441211#DEVGR1~254729993242~MPESAC2B_400222~GEOFFREY OMWOYO  </t>
  </si>
  <si>
    <t xml:space="preserve">UF6NM6NSR4~441211#DEVGR40~254726768973~MPESAC2B_400222~MAUREEN ONGUBO  </t>
  </si>
  <si>
    <t xml:space="preserve">UF6OP6N1XM~441211# DEVGR40~254726561839~MPESAC2B_400222~CLEOPAS OMETE  </t>
  </si>
  <si>
    <t xml:space="preserve">UF6CW6Z5G4~441211#DevGrp40~254716804186~MPESAC2B_400222~ALAN OTIENO  </t>
  </si>
  <si>
    <t xml:space="preserve">UF6NP6YD0F~441211# DevGP5~254704147219~MPESAC2B_400222~OROTO CLINTON  </t>
  </si>
  <si>
    <t xml:space="preserve">UF65F74KC8~441211#DEVGRP19~254725626507~MPESAC2B_400222~SUSAN KIMANI  </t>
  </si>
  <si>
    <t xml:space="preserve">UF65M6WD59~441211#DEVGRP25~254704921627~MPESAC2B_400222~REUBEN NYAKUNDI  </t>
  </si>
  <si>
    <t xml:space="preserve">UF67G6SO95~441211#devgrp32~254725050323~MPESAC2B_400222~DOLYPHINE MORURI  </t>
  </si>
  <si>
    <t xml:space="preserve">UF6KQ7AF3E~441211#Dev visitor~254797421183~MPESAC2B_400222~MOREEN BUNDI  </t>
  </si>
  <si>
    <t xml:space="preserve">UF6EA71N6P~441211#DEVGRP3*~254726447320~MPESAC2B_400222~DUNCAN NJORA  </t>
  </si>
  <si>
    <t xml:space="preserve">UF67Q7661K~441211#devgrp21~254714560462~MPESAC2B_400222~LYDIA WANJARA  </t>
  </si>
  <si>
    <t xml:space="preserve">UF6QE6NE00~441211#grp18~254715209523~MPESAC2B_400222~NYABUTO OONGE  </t>
  </si>
  <si>
    <t xml:space="preserve">UF6E66PWI0~441211#Dev23~254729803605~MPESAC2B_400222~Diana Aboki  </t>
  </si>
  <si>
    <t xml:space="preserve">UF6BI6V2A2~441211#DEVGR14~254742953933~MPESAC2B_400222~Joseph Kimo  </t>
  </si>
  <si>
    <t xml:space="preserve">UF6II6WS7S~441211#DEVGR12~254715257513~MPESAC2B_400222~Samuel Ogembo  </t>
  </si>
  <si>
    <t xml:space="preserve">UF6Q86VM48~441211#DevGrp15~254712403508~MPESAC2B_400222~HILLARY SAMOITA  </t>
  </si>
  <si>
    <t xml:space="preserve">UF6336SX9E~441211#Devg1~254769695836~MPESAC2B_400222~Stephen Okeyo  </t>
  </si>
  <si>
    <t xml:space="preserve">UF63Y7A9LW~441211# dvgrp 19~254723138235~MPESAC2B_400222~IRINE CHEPTUM  </t>
  </si>
  <si>
    <t xml:space="preserve">UF6CW6ZB64~441211#DevGrp6~254716804186~MPESAC2B_400222~ALAN OTIENO  </t>
  </si>
  <si>
    <t xml:space="preserve">UF6C36WIDU~441211#DevGR24~254721551972~MPESAC2B_400222~PURITY RIUNGU  </t>
  </si>
  <si>
    <t xml:space="preserve">UF6AC6UXMT~441211#DEV9~254729841076~MPESAC2B_400222~ONGERA EVANS  </t>
  </si>
  <si>
    <t xml:space="preserve">UF6RD73Y5I~441211#DEVGR7~254794446788~MPESAC2B_400222~OKELLO CALVINCE  </t>
  </si>
  <si>
    <t xml:space="preserve">UF6E071MBV~441211#Devgrp11~254720323255~MPESAC2B_400222~ROSELYNE OMANYA  </t>
  </si>
  <si>
    <t xml:space="preserve">UF6MH6XTEP~441211#Dev18~254726842629~MPESAC2B_400222~HILDERGARD MORAA KAMANDA  </t>
  </si>
  <si>
    <t xml:space="preserve">UF6P86JKEK~441211#DEVGR13~254792861131~MPESAC2B_400222~MYRA WANDOLLAH  </t>
  </si>
  <si>
    <t xml:space="preserve">UF6KO742X0~441211# devgrp13~254726771544~MPESAC2B_400222~MILKA MAGARA  </t>
  </si>
  <si>
    <t xml:space="preserve">UF61V70ASI~441211#DEVGRP34~254701752637~MPESAC2B_400222~EMILY MOGAKA  </t>
  </si>
  <si>
    <t xml:space="preserve">UF6GO6GZ1W~441211#DEVGR26~254748169211~MPESAC2B_400222~FRANKLIN OIGARA  </t>
  </si>
  <si>
    <t xml:space="preserve">UF6LC6V4IC~441211#DEVTG13~254726477635~MPESAC2B_400222~OSIEMO NGIRA  </t>
  </si>
  <si>
    <t xml:space="preserve">UF6K16UD82~441211#DEVGR2~254700869775~MPESAC2B_400222~LEAH ONGERI  </t>
  </si>
  <si>
    <t xml:space="preserve">UF6LQ6OG13~441211#DEVGR26~254712394186~MPESAC2B_400222~STEPHEN SHIKUKU  </t>
  </si>
  <si>
    <t xml:space="preserve">UF6FA6YRD2~441211#grp40~254700656073~MPESAC2B_400222~ANGELA KYENDE  </t>
  </si>
  <si>
    <t xml:space="preserve">UF6C06M89N~441211#DEVGRP20~254721733889~MPESAC2B_400222~HELLEN NYABAYO  </t>
  </si>
  <si>
    <t xml:space="preserve">UF6Q76SJ9E~441211#devgrp38~254723585391~MPESAC2B_400222~DAVID OTAJA  </t>
  </si>
  <si>
    <t xml:space="preserve">UF64L6U0I7~441211#DEVGRP4~254728772225~MPESAC2B_400222~ISAAC MOMANYI  </t>
  </si>
  <si>
    <t xml:space="preserve">UF6J96YP7M~441211#DEVGRP21~254723565952~MPESAC2B_400222~JOB OMETE  </t>
  </si>
  <si>
    <t xml:space="preserve">UF6QS6ZH7E~441211#DEVGRP23~254724018066~MPESAC2B_400222~RAYMOND OTIENO  </t>
  </si>
  <si>
    <t xml:space="preserve">UF6PX6SVAP~441211#DEVGR40~254794441288~MPESAC2B_400222~Edgar Kamau  </t>
  </si>
  <si>
    <t xml:space="preserve">UF6C56VGK9~441211#devgrp14~254792658839~MPESAC2B_400222~MERAB WANDOLLAH  </t>
  </si>
  <si>
    <t xml:space="preserve">UF6D16PMJY~441211#DEVGR21~254791203111~MPESAC2B_400222~PHILIP ONGAGA  </t>
  </si>
  <si>
    <t xml:space="preserve">UF6SIBPTIE~441211#DEVGR32~~MPESAC2B_400222~Ezinah Kemunto Maina  </t>
  </si>
  <si>
    <t xml:space="preserve">UF6GN6YR7C~441211#devgrp32~254714366317~MPESAC2B_400222~JONAPHINE ORENGE  </t>
  </si>
  <si>
    <t xml:space="preserve">UF6QV6N8F1~441211#Grp 22~254729501712~MPESAC2B_400222~VIOLET JUMA  </t>
  </si>
  <si>
    <t xml:space="preserve">UF65W6XQKA~441211#g30~254797713396~MPESAC2B_400222~DAVID KIPLANGAT  </t>
  </si>
  <si>
    <t xml:space="preserve">UF6BV71URS~441211#DEVGRP25~254725878822~MPESAC2B_400222~Nyaboga Joseph  </t>
  </si>
  <si>
    <t xml:space="preserve">UF61G700Z8~441211#DEVHGR13~254713747436~MPESAC2B_400222~CHACHA MAROA  </t>
  </si>
  <si>
    <t xml:space="preserve">UF6D77958H~441211#DEVGRP11~254728256896~MPESAC2B_400222~DAMARIS OMANYA  </t>
  </si>
  <si>
    <t xml:space="preserve">UF6OP6N0QZ~441211# DEVGR2~254726561839~MPESAC2B_400222~CLEOPAS OMETE  </t>
  </si>
  <si>
    <t xml:space="preserve">UF64374SAF~441211#DEVGRP12~254711165935~MPESAC2B_400222~EDWIN KENYANSA  </t>
  </si>
  <si>
    <t xml:space="preserve">UF6IN6JDCK~441211#DevGr24~254143085776~MPESAC2B_400222~JOY NDINDA  </t>
  </si>
  <si>
    <t xml:space="preserve">UF6CW6ZB9C~441211#devgrp5~254716804186~MPESAC2B_400222~ALAN OTIENO  </t>
  </si>
  <si>
    <t xml:space="preserve">UF6DU75U28~441211#DEVGRP4~254797967232~MPESAC2B_400222~Jemima Nyoloo  </t>
  </si>
  <si>
    <t xml:space="preserve">UF6KM6QQ9L~441211#DEVGR2~254714454473~MPESAC2B_400222~TIMOTHY OUKO OMARE  </t>
  </si>
  <si>
    <t xml:space="preserve">UF6P86JKGA~441211#30~254799088258~MPESAC2B_400222~FINLAY GISOI  </t>
  </si>
  <si>
    <t xml:space="preserve">UF69V6G2KW~441211#Dev Gp5~254726861853~MPESAC2B_400222~NANJALA JUMA  </t>
  </si>
  <si>
    <t xml:space="preserve">UF6OD710G2~441211#devgr30~254794098032~MPESAC2B_400222~haron momanyi  </t>
  </si>
  <si>
    <t xml:space="preserve">UF6MH6XYJ0~441211#DEVGR26~254707436678~MPESAC2B_400222~AKINYI ONYANGO  </t>
  </si>
  <si>
    <t xml:space="preserve">UF67D6NQO4~441211#DevGR22~254794844967~MPESAC2B_400222~GOULDAH MBYUTA  </t>
  </si>
  <si>
    <t xml:space="preserve">UF6MI6IJPP~441211#DevGr21~254702315730~MPESAC2B_400222~CECILIA KIGOTHO  </t>
  </si>
  <si>
    <t xml:space="preserve">UF6NM6NM2V~441211#DEVGR41~254726768973~MPESAC2B_400222~MAUREEN ONGUBO  </t>
  </si>
  <si>
    <t xml:space="preserve">UF6EM703W7~441211#dev17~254725690241~MPESAC2B_400222~TERESA MUSEBE  </t>
  </si>
  <si>
    <t xml:space="preserve">UF6026TQJE~441211#DevGrp15~254716534437~MPESAC2B_400222~JOYCE MIANO  </t>
  </si>
  <si>
    <t xml:space="preserve">UF6QE6NBN8~441211#grp18~254715209523~MPESAC2B_400222~NYABUTO OONGE  </t>
  </si>
  <si>
    <t xml:space="preserve">UF6FA6YVS8~441211# grp26~254700656073~MPESAC2B_400222~ANGELA KYENDE  </t>
  </si>
  <si>
    <t xml:space="preserve">UF6226SHOK~441211#devgrp15~254117127815~MPESAC2B_400222~ASNATH MATARA  </t>
  </si>
  <si>
    <t xml:space="preserve">UF60B6PRDH~441211#Amb~254741296979~MPESAC2B_400222~NANCY MOTARI  </t>
  </si>
  <si>
    <t xml:space="preserve">UF6B66YJVB~441211#DEVGRP12~254704758644~MPESAC2B_400222~DAISY OMOLLO  </t>
  </si>
  <si>
    <t xml:space="preserve">UF6HC6PF7U~441211#DEVGRP11~254725633693~MPESAC2B_400222~CLIFF MASIRA  </t>
  </si>
  <si>
    <t xml:space="preserve">UF6PA69GQ0~441211#devgrp13~254700029757~MPESAC2B_400222~Winnie Adhiambo  </t>
  </si>
  <si>
    <t xml:space="preserve">UF6LA6OFXT~441211#Dv9~254769659280~MPESAC2B_400222~Jackson Ndama  </t>
  </si>
  <si>
    <t xml:space="preserve">UF6PG6LIQ1~441211#Dev g7~254742420983~MPESAC2B_400222~samuel ooko  </t>
  </si>
  <si>
    <t xml:space="preserve">UF6G47HXK2~441211#DevGr24~254114285075~MPESAC2B_400222~samuel waithaka  </t>
  </si>
  <si>
    <t xml:space="preserve">UF6C477FEI~441211#dev 12~254710299911~MPESAC2B_400222~PHILUS MOGERE  </t>
  </si>
  <si>
    <t xml:space="preserve">UF65V6VEU7~441211#DEVGR41~254769472232~MPESAC2B_400222~THOMAS MIGIRO  </t>
  </si>
  <si>
    <t xml:space="preserve">UF6L56Q746~441211#devgrp36~254706898391~MPESAC2B_400222~Nyabuto Dorothy  </t>
  </si>
  <si>
    <t xml:space="preserve">UF6EJ6O7ZW~441211#devgroup10~254707733198~MPESAC2B_400222~ROBINAH MANUGUTI  </t>
  </si>
  <si>
    <t xml:space="preserve">UF6387IL3P~441211#DEVGR12~254799095244~MPESAC2B_400222~Synkline Nyabuto  </t>
  </si>
  <si>
    <t xml:space="preserve">UF6RR6PG8T~441211#~254725326721~MPESAC2B_400222~DENNIS ONGORI  </t>
  </si>
  <si>
    <t xml:space="preserve">UF6KK6JH52~441211#Devgrp 17~254799231646~MPESAC2B_400222~SHEM OCHIENG  </t>
  </si>
  <si>
    <t xml:space="preserve">UF6K36RVPY~441211#GRP 25~254715752287~MPESAC2B_400222~lameck ongeri  </t>
  </si>
  <si>
    <t xml:space="preserve">UF6EQ7AR56~441211#devg14~254725542006~MPESAC2B_400222~LUCY NYANDEGA  </t>
  </si>
  <si>
    <t xml:space="preserve">UF6D56WOX5~441211#devgr7~254728937222~MPESAC2B_400222~RICHARD OBWOCHA  </t>
  </si>
  <si>
    <t xml:space="preserve">UF6O76VIDH~441211#DEVGR2~254714315168~MPESAC2B_400222~SHADRACK ODHIAMBO  </t>
  </si>
  <si>
    <t xml:space="preserve">UF6AC6V0GU~441211#DEV40~254729841076~MPESAC2B_400222~ONGERA EVANS  </t>
  </si>
  <si>
    <t xml:space="preserve">UF6PD6RE9Y~441211#DEVgrp8~254740938866~MPESAC2B_400222~Mayaka Martin  </t>
  </si>
  <si>
    <t xml:space="preserve">UF68Z6QY6J~441211#grp12~254714709269~MPESAC2B_400222~MELVINE MWAMBA  </t>
  </si>
  <si>
    <t xml:space="preserve">UF65R6Z57A~441211#DEVGR5~254740340632~MPESAC2B_400222~ABSALOM OCHIENG  </t>
  </si>
  <si>
    <t xml:space="preserve">UF67C6RJTI~441211#devgrp36~254707030845~MPESAC2B_400222~EZINAH NYANGARESI  </t>
  </si>
  <si>
    <t xml:space="preserve">UF6DC6W4DP~441211#DEVGR19~254727860484~MPESAC2B_400222~LENCER GANDA  </t>
  </si>
  <si>
    <t xml:space="preserve">UF6E96VL4T~441211#DEVGR38~254711559935~MPESAC2B_400222~MILLICENT ATIENO  </t>
  </si>
  <si>
    <t xml:space="preserve">UF6ME6VGBV~441211#DVRGP13~254727983975~MPESAC2B_400222~JOSEPHINE ONTITA  </t>
  </si>
  <si>
    <t xml:space="preserve">UF67B6S5R2~441211#grp 19~254720974778~MPESAC2B_400222~PATRICK MACHARIA  </t>
  </si>
  <si>
    <t xml:space="preserve">UF67I6PFDF~441211#devgrp9~254758671707~MPESAC2B_400222~Brenda Isaiah  </t>
  </si>
  <si>
    <t xml:space="preserve">UF6IP75P5J~441211#dvtno22~254725363907~MPESAC2B_400222~MIRITI TABITHA  </t>
  </si>
  <si>
    <t xml:space="preserve">UF66A6QMJE~441211#DEVGR37~254757470604~MPESAC2B_400222~PASCAL WASAU  </t>
  </si>
  <si>
    <t xml:space="preserve">UF6MY6MEQP~441211#DEVGRP11~254729090199~MPESAC2B_400222~JOSPHINE NYAKOE  </t>
  </si>
  <si>
    <t xml:space="preserve">UF6QM6YWDC~441211#devgrp9~254712880855~MPESAC2B_400222~EDWIN EKIRAPA  </t>
  </si>
  <si>
    <t xml:space="preserve">UF62B746D0~441211#DEVG9~254111449213~MPESAC2B_400222~ANTHONY Motongori  </t>
  </si>
  <si>
    <t xml:space="preserve">UF6RH6T40F~441211#devgrp15~254795359277~MPESAC2B_400222~Elizabeth Shikuku  </t>
  </si>
  <si>
    <t xml:space="preserve">UF68C6U9ZS~441211#dev_grp18~254743841530~MPESAC2B_400222~Vincent Gesanda  </t>
  </si>
  <si>
    <t xml:space="preserve">UF6156U58E~441211#DEVGR18~254727653472~MPESAC2B_400222~CALLEN MAKORI  </t>
  </si>
  <si>
    <t xml:space="preserve">UF6IK6S85U~441211#Devgrp33~254714813414~MPESAC2B_400222~MARY AKINYI  </t>
  </si>
  <si>
    <t xml:space="preserve">UF6477HNHG~441211#Dev30~254708320068~MPESAC2B_400222~lilian mokaya  </t>
  </si>
  <si>
    <t xml:space="preserve">UF6OC6UYAS~441211#DEVGRP13~254710423227~MPESAC2B_400222~HESBON OGOCH  </t>
  </si>
  <si>
    <t xml:space="preserve">UF6FA6YWUR~441211# grp41~254700656073~MPESAC2B_400222~ANGELA KYENDE  </t>
  </si>
  <si>
    <t xml:space="preserve">UF67D6NQQ9~441211#DevGroup17~254723498258~MPESAC2B_400222~JANET NYANDIRI  </t>
  </si>
  <si>
    <t xml:space="preserve">UF61M6NMVU~441211#DEVG9~254700169612~MPESAC2B_400222~NELSON KENYANSA  </t>
  </si>
  <si>
    <t xml:space="preserve">UF6QE6NFKJ~441211#grp18~254715209523~MPESAC2B_400222~NYABUTO OONGE  </t>
  </si>
  <si>
    <t xml:space="preserve">UF66J6VFKL~441211#devgrp17~254713490326~MPESAC2B_400222~FIDES MUTHONI  </t>
  </si>
  <si>
    <t xml:space="preserve">UF6OT76UVO~441211#devg9~254799704974~MPESAC2B_400222~Flank Ocharo  </t>
  </si>
  <si>
    <t xml:space="preserve">UF6M66UIUO~441211#DEVGRP3~254723352553~MPESAC2B_400222~OKOTH OTIENO  </t>
  </si>
  <si>
    <t xml:space="preserve">UF6GU74WJU~441211#devgrp27~254704084222~MPESAC2B_400222~DEISY CHEPKEMOI  </t>
  </si>
  <si>
    <t xml:space="preserve">UF6KR74LIF~441211#Dev11~254701752743~MPESAC2B_400222~JANET NYANGARESI  </t>
  </si>
  <si>
    <t xml:space="preserve">UF66K6I83C~441211#devgr24~254724244925~MPESAC2B_400222~FELIX ONYANGO  </t>
  </si>
  <si>
    <t xml:space="preserve">UF60D6OADU~441211#DEVVISITOR~254792249172~MPESAC2B_400222~KELVIN MWATHI  </t>
  </si>
  <si>
    <t xml:space="preserve">UF6LM6IYZI~441211#devgrp33~254720482779~MPESAC2B_400222~MARTIN KABAYA  </t>
  </si>
  <si>
    <t xml:space="preserve">UF67T6U5A3~441211#devt grp5~254723492692~MPESAC2B_400222~SAMUEL ABAYA  </t>
  </si>
  <si>
    <t xml:space="preserve">UF63070NC8~441211#Devgr40~254717001584~MPESAC2B_400222~NELISHA MBUBA  </t>
  </si>
  <si>
    <t xml:space="preserve">UF6PH6S9Z3~441211#DevGrpoup17~254721903784~MPESAC2B_400222~WINNIE KEMUNTO  </t>
  </si>
  <si>
    <t xml:space="preserve">UF61G7040K~441211#DEVGRP13~254713747436~MPESAC2B_400222~CHACHA MAROA  </t>
  </si>
  <si>
    <t xml:space="preserve">UF66N6SUS1~441211#DevGrp8~254746760183~MPESAC2B_400222~SARAH AWITI  </t>
  </si>
  <si>
    <t xml:space="preserve">UF6826S71X~441211#DevGroup17~254708572136~MPESAC2B_400222~VINIC ONDIEKI  </t>
  </si>
  <si>
    <t xml:space="preserve">UF67T6U3XW~441211#dvgp25~254728588774~MPESAC2B_400222~JUSTINE MANYARA  </t>
  </si>
  <si>
    <t xml:space="preserve">UF66I6WX0S~441211#devgrp5~254714035685~MPESAC2B_400222~sarah ocharo  </t>
  </si>
  <si>
    <t xml:space="preserve">UF6LS6HYU6~441211# devgrp41~254799795295~MPESAC2B_400222~VICKY GITONGA  </t>
  </si>
  <si>
    <t xml:space="preserve">UF6KO744L5~441211# devgrp9~254726771544~MPESAC2B_400222~MILKA MAGARA  </t>
  </si>
  <si>
    <t xml:space="preserve">UF63Y7AB6V~441211#devgrp19~254711676270~MPESAC2B_400222~RUTH MURUNGI  </t>
  </si>
  <si>
    <t xml:space="preserve">UF6046KZJQ~441211#DevGR22~254712103180~MPESAC2B_400222~BRENDA MATOKE  </t>
  </si>
  <si>
    <t xml:space="preserve">UF6H46XXMX~441211#DevGrp41~254727953862~MPESAC2B_400222~EASTER ONDIEKI  </t>
  </si>
  <si>
    <t xml:space="preserve">UF6KM6QOZY~441211#DEVGR2~254714454473~MPESAC2B_400222~TIMOTHY OUKO OMARE  </t>
  </si>
  <si>
    <t xml:space="preserve">UF6NJ6YYFW~441211#DEVGP18~254114535007~MPESAC2B_400222~ESTHER NYAKOE  </t>
  </si>
  <si>
    <t xml:space="preserve">UF68Z6QV91~441211#grp19~254714709269~MPESAC2B_400222~MELVINE MWAMBA  </t>
  </si>
  <si>
    <t xml:space="preserve">UF6E66PZJL~441211#potluck5~254729803605~MPESAC2B_400222~Diana Aboki  </t>
  </si>
  <si>
    <t xml:space="preserve">UF63K7CBWH~441211#DevGr24~254717428137~MPESAC2B_400222~Racheal Nyamongo  </t>
  </si>
  <si>
    <t xml:space="preserve">UF68C6U7AB~441211#devgrp27~254704135070~MPESAC2B_400222~elizabeth omollo  </t>
  </si>
  <si>
    <t xml:space="preserve">UF60C6VTWU~441211#DEVGRP34~254742403697~MPESAC2B_400222~GRACE ONGUSO  </t>
  </si>
  <si>
    <t xml:space="preserve">UF6H36VZ1O~441211#Devgrp35~254791792126~MPESAC2B_400222~caroline mundia  </t>
  </si>
  <si>
    <t xml:space="preserve">UF6HY73EOD~441211#DVGRP15~254712941842~MPESAC2B_400222~Daniel Njoroge  </t>
  </si>
  <si>
    <t xml:space="preserve">UF6JM6SKG2~441211#devgr18~254725587811~MPESAC2B_400222~JOYCE MOGIRE  </t>
  </si>
  <si>
    <t xml:space="preserve">UF65A7AXF5~441211#devgrp10~254718188346~MPESAC2B_400222~TERESIA MOGIRE  </t>
  </si>
  <si>
    <t xml:space="preserve">UF6BV72478~441211#devg14~254723249077~MPESAC2B_400222~JOHN MOTARI  </t>
  </si>
  <si>
    <t xml:space="preserve">UF6NM6NKRN~441211#DEVGR27~254726768973~MPESAC2B_400222~MAUREEN ONGUBO  </t>
  </si>
  <si>
    <t xml:space="preserve">UF6MG6WSTF~441211#devgrp4~254706586664~MPESAC2B_400222~everline nyaoga  </t>
  </si>
  <si>
    <t xml:space="preserve">UF6HF78QGP~441211#DEVGR22~254768287926~MPESAC2B_400222~Kepha Mwakha  </t>
  </si>
  <si>
    <t xml:space="preserve">UF6DR72SND~441211#Devgrp33~254115568400~MPESAC2B_400222~Azariah Jamari  </t>
  </si>
  <si>
    <t xml:space="preserve">UF66T6YEF5~441211#devgrp16~254799106314~MPESAC2B_400222~ABEL KAYOGO  </t>
  </si>
  <si>
    <t xml:space="preserve">UF6FY6KR2L~441211#Devgrp 26~254703759530~MPESAC2B_400222~BRENDA AUMA  </t>
  </si>
  <si>
    <t xml:space="preserve">UF6FY6KXSL~441211#devgrp16~254115479310~MPESAC2B_400222~Abigael Mochoni  </t>
  </si>
  <si>
    <t xml:space="preserve">UF63X71RPK~441211#dev 12~254712609860~MPESAC2B_400222~GLADYS MOGOI  </t>
  </si>
  <si>
    <t xml:space="preserve">UF6GU74WMX~441211#DEVGR2~254711548871~MPESAC2B_400222~JANE NYAMONGO  </t>
  </si>
  <si>
    <t xml:space="preserve">UF65W6XQQK~441211#DEVGROUP25~254724293772~MPESAC2B_400222~ELIUD KEMBOI  </t>
  </si>
  <si>
    <t xml:space="preserve">UF63070R7S~441211#devgr1~254717001584~MPESAC2B_400222~NELISHA MBUBA  </t>
  </si>
  <si>
    <t xml:space="preserve">UF6LY6TCYI~441211#DEV~254729796040~MPESAC2B_400222~Edwin Mwangi  </t>
  </si>
  <si>
    <t xml:space="preserve">UF68L77P0Z~441211#devgrp21~254708503207~MPESAC2B_400222~Veronicah Kimani  </t>
  </si>
  <si>
    <t xml:space="preserve">UF6KI785II~441211#DEVGRP13~254726441228~MPESAC2B_400222~LINET NYAKAMBI  </t>
  </si>
  <si>
    <t xml:space="preserve">UF66I6WYL2~441211#devgrp5~254714035685~MPESAC2B_400222~sarah ocharo  </t>
  </si>
  <si>
    <t xml:space="preserve">UF68N6X3OM~441211#DevGr6~254704531346~MPESAC2B_400222~NYABUTO LYDIAH  </t>
  </si>
  <si>
    <t xml:space="preserve">UF69W706XR~441211#devgrp36~254717275992~MPESAC2B_400222~PETER NYANGARESI  </t>
  </si>
  <si>
    <t xml:space="preserve">UF6JP6LKNI~441211# DevGroup17~254726283338~MPESAC2B_400222~RUTH NYANDIKO  </t>
  </si>
  <si>
    <t xml:space="preserve">UF6DY6RXZM~441211#DEVGRP 25~254757772695~MPESAC2B_400222~ELIJAH PAPAI  </t>
  </si>
  <si>
    <t xml:space="preserve">UF6ND6JTOU~441211#devgrp7~254710162964~MPESAC2B_400222~ARANI JOB  </t>
  </si>
  <si>
    <t xml:space="preserve">UF68D6QQ78~441211#DEVGR27~254711521418~MPESAC2B_400222~THADDEUS MOGOI  </t>
  </si>
  <si>
    <t xml:space="preserve">UF6K16UF00~441211#DEVGR2~254700869775~MPESAC2B_400222~LEAH ONGERI  </t>
  </si>
  <si>
    <t xml:space="preserve">UF6L56QFQ8~441211#devgp41~254706898391~MPESAC2B_400222~Nyabuto Dorothy  </t>
  </si>
  <si>
    <t xml:space="preserve">UF6RD7411W~441211#DEVGR7~254794446788~MPESAC2B_400222~OKELLO CALVINCE  </t>
  </si>
  <si>
    <t xml:space="preserve">UF6KN74LQ6~441211#devgr28~254714464616~MPESAC2B_400222~ERIKA MULI  </t>
  </si>
  <si>
    <t xml:space="preserve">UF69U6TSY2~441211#DEVGR28~254712802649~MPESAC2B_400222~JOSHUA OKINYI  </t>
  </si>
  <si>
    <t xml:space="preserve">UF6PY6LAP9~441211#GRP36~254722833625~MPESAC2B_400222~Osoro Alex  </t>
  </si>
  <si>
    <t xml:space="preserve">UF6EJ6OHFL~441211#devgrp 10~254707733198~MPESAC2B_400222~ROBINAH MANUGUTI  </t>
  </si>
  <si>
    <t xml:space="preserve">UF6146V1US~441211#grp41~254115367870~MPESAC2B_400222~CLIFF NYANGARESI  </t>
  </si>
  <si>
    <t xml:space="preserve">UF6C06M72M~441211#Devgrp40~254721733889~MPESAC2B_400222~HELLEN NYABAYO  </t>
  </si>
  <si>
    <t xml:space="preserve">UF6826S8L3~441211#DevGroup17~254708572136~MPESAC2B_400222~VINIC ONDIEKI  </t>
  </si>
  <si>
    <t xml:space="preserve">UF6LS6HZW9~441211# devgrp8~254799795295~MPESAC2B_400222~VICKY GITONGA  </t>
  </si>
  <si>
    <t xml:space="preserve">UF62T6SQCN~441211#DEVGR16~254706182978~MPESAC2B_400222~Maxwell Wandollah  </t>
  </si>
  <si>
    <t xml:space="preserve">UF6KR74NTF~441211#DEVGR12~254715319635~MPESAC2B_400222~ESTHER NJOROGE  </t>
  </si>
  <si>
    <t xml:space="preserve">UF64374WXD~441211#DEVGRP12~254711165935~MPESAC2B_400222~EDWIN KENYANSA  </t>
  </si>
  <si>
    <t xml:space="preserve">UF66J6V7MH~441211#devgrp17~254713490326~MPESAC2B_400222~FIDES MUTHONI  </t>
  </si>
  <si>
    <t xml:space="preserve">UF6GU74TPH~441211#Tithe~254704084222~MPESAC2B_400222~DEISY CHEPKEMOI  </t>
  </si>
  <si>
    <t xml:space="preserve">UF6966W5RS~441211#Devgr19~254795286723~MPESAC2B_400222~DAMACLINE ABEL  </t>
  </si>
  <si>
    <t xml:space="preserve">UF68Z6R20F~441211#grp12~254714709269~MPESAC2B_400222~MELVINE MWAMBA  </t>
  </si>
  <si>
    <t xml:space="preserve">UF6O76VNK6~441211#DEVGR2~254714315168~MPESAC2B_400222~SHADRACK ODHIAMBO  </t>
  </si>
  <si>
    <t xml:space="preserve">UF6966W5SK~441211#devgr3~254727522542~MPESAC2B_400222~DENIS OMBATI  </t>
  </si>
  <si>
    <t xml:space="preserve">UF6PM717HR~441211#DEVGR12~254715170093~MPESAC2B_400222~Evalyne Okero  </t>
  </si>
  <si>
    <t xml:space="preserve">UF6OV73LU6~441211# DEVGR29~254700237350~MPESAC2B_400222~ELVIS NDUBI  </t>
  </si>
  <si>
    <t xml:space="preserve">UF6387IPJ1~441211#DEVGR12~254799095244~MPESAC2B_400222~Synkline Nyabuto  </t>
  </si>
  <si>
    <t xml:space="preserve">UF6AW7042X~441211#Devgrp26~254700209533~MPESAC2B_400222~NORAH NYAGWOKA  </t>
  </si>
  <si>
    <t xml:space="preserve">UF6K972FZ7~441211#Dev22~254724765794~MPESAC2B_400222~WYCLIFFE OCHIENG OJUONDO  </t>
  </si>
  <si>
    <t xml:space="preserve">UF6QL6WMLV~441211#DevGr16~254795087110~MPESAC2B_400222~LEAH WANDOLLAH  </t>
  </si>
  <si>
    <t xml:space="preserve">UF6PM71FKP~441211#DEVGR24~254710967844~MPESAC2B_400222~CLIFFORD SIOCHA  </t>
  </si>
  <si>
    <t xml:space="preserve">UF6PY6L6A9~441211#DVPGRP34~254722833625~MPESAC2B_400222~Osoro Alex  </t>
  </si>
  <si>
    <t xml:space="preserve">UF6LJ767P3~441211#DEVGR29~254711536370~MPESAC2B_400222~VINCENT DANIEL  </t>
  </si>
  <si>
    <t xml:space="preserve">UF6FB7EBZ8~441211#DevGrp16~254726410608~MPESAC2B_400222~CALVINCE OUMA OTIENO  </t>
  </si>
  <si>
    <t xml:space="preserve">UF6MA6PIDI~441211#DevGrp3~254724576546~MPESAC2B_400222~NAOMI NGITHI  </t>
  </si>
  <si>
    <t xml:space="preserve">UF69B6TMY3~441211#DEVGRP11~254718323347~MPESAC2B_400222~Sylviah Nyakundi  </t>
  </si>
  <si>
    <t xml:space="preserve">UF60T70Y1W~441211#devgrp4~254720749397~MPESAC2B_400222~DARMACLINE ONDUSO  </t>
  </si>
  <si>
    <t xml:space="preserve">UF6B16Z8N4~441211#DEVGR34~254794818108~MPESAC2B_400222~Lucky Achieng  </t>
  </si>
  <si>
    <t xml:space="preserve">UF6EF6NN1L~441211#DEVGRP11~254707210055~MPESAC2B_400222~LEVI KABATI  </t>
  </si>
  <si>
    <t xml:space="preserve">UF6EQ7AOCR~441211#Devgp10~254729617073~MPESAC2B_400222~KENNEDY AKECH  </t>
  </si>
  <si>
    <t xml:space="preserve">UF6AA70IGF~441211#DVPGRP7~254710191200~MPESAC2B_400222~BEAVON OSUMO  </t>
  </si>
  <si>
    <t xml:space="preserve">UF63U76NWA~441211#DEVGR28~254797789739~MPESAC2B_400222~Frank Otieno  </t>
  </si>
  <si>
    <t xml:space="preserve">UF6QV6NBQF~441211#DEVGR1~254729993242~MPESAC2B_400222~GEOFFREY OMWOYO  </t>
  </si>
  <si>
    <t xml:space="preserve">UF6CW6ZF97~441211# DevGrp6~254716804186~MPESAC2B_400222~ALAN OTIENO  </t>
  </si>
  <si>
    <t xml:space="preserve">UF6DO6HNQK~441211#grp19~254728498213~MPESAC2B_400222~JACKLINE MUCHENGO  </t>
  </si>
  <si>
    <t xml:space="preserve">UF6ND6JVC3~441211#DEVgrp37~254710162964~MPESAC2B_400222~ARANI JOB  </t>
  </si>
  <si>
    <t xml:space="preserve">UF6DI6VUQG~441211# DEV GRP 40~254722756719~MPESAC2B_400222~CATHERINE MOSERO OMWE NO </t>
  </si>
  <si>
    <t xml:space="preserve">UF65D6SHAX~441211#devgp21~254721431647~MPESAC2B_400222~LENCER OKWAH  </t>
  </si>
  <si>
    <t xml:space="preserve">UF6I66RH23~441211#grp19~254748025712~MPESAC2B_400222~Angelicah okeri  </t>
  </si>
  <si>
    <t xml:space="preserve">UF62673YOJ~441211#TITHE~254797620421~MPESAC2B_400222~WILSON MARANGU  </t>
  </si>
  <si>
    <t xml:space="preserve">UF62876B6L~441211#dvpgrp34~254721898381~MPESAC2B_400222~GILBERT IMO  </t>
  </si>
  <si>
    <t xml:space="preserve">UF6C477KU4~441211#LCB~254710299911~MPESAC2B_400222~PHILUS MOGERE  </t>
  </si>
  <si>
    <t xml:space="preserve">UF6HW76UGP~441211#grp29~254741223492~MPESAC2B_400222~LAVENDA OPATA  </t>
  </si>
  <si>
    <t xml:space="preserve">UF63070P54~441211#Devgr1~254717001584~MPESAC2B_400222~NELISHA MBUBA  </t>
  </si>
  <si>
    <t xml:space="preserve">UF6FB7E9FY~441211#DevGrp36~254726410608~MPESAC2B_400222~CALVINCE OUMA OTIENO  </t>
  </si>
  <si>
    <t xml:space="preserve">UF66K6IJ6L~441211#devgr36~254724244925~MPESAC2B_400222~FELIX ONYANGO  </t>
  </si>
  <si>
    <t xml:space="preserve">UF6526N6Q8~441211#devgrp32~254725504902~MPESAC2B_400222~RICHARD NYAGESERA  </t>
  </si>
  <si>
    <t xml:space="preserve">UF6116VJMY~441211#DEVGR2~254701440569~MPESAC2B_400222~JOSEPHAT JUMA  </t>
  </si>
  <si>
    <t xml:space="preserve">UF6GH735V2~441211#devgrp19~254792622511~MPESAC2B_400222~EVANS OKUMU  </t>
  </si>
  <si>
    <t xml:space="preserve">UF6LQ6OHOY~441211#DEVGR40~254712394186~MPESAC2B_400222~STEPHEN SHIKUKU  </t>
  </si>
  <si>
    <t xml:space="preserve">UF6PM71CU7~441211#DEVGR34~254710967844~MPESAC2B_400222~CLIFFORD SIOCHA  </t>
  </si>
  <si>
    <t xml:space="preserve">UF6RH6T99R~441211#devgrp40~254795359277~MPESAC2B_400222~Elizabeth Shikuku  </t>
  </si>
  <si>
    <t xml:space="preserve">UF6M86SDSF~441211#devgrp34~254710183034~MPESAC2B_400222~beatrice asumwa  </t>
  </si>
  <si>
    <t xml:space="preserve">UF62T6SRZI~441211# dvgrp33~254707192114~MPESAC2B_400222~Irene Mirioba  </t>
  </si>
  <si>
    <t xml:space="preserve">UF6JM6SJ7R~441211#drp18~254700312820~MPESAC2B_400222~JOEL NGETA  </t>
  </si>
  <si>
    <t xml:space="preserve">UF6JV6MU1G~441211#DEV#GR23~254740672468~MPESAC2B_400222~SHEILA KERIMU  </t>
  </si>
  <si>
    <t xml:space="preserve">UF6QV6NFR9~441211#tithe~254729501712~MPESAC2B_400222~VIOLET JUMA  </t>
  </si>
  <si>
    <t xml:space="preserve">UF6OP6N2GT~441211# DEVGR21~254726561839~MPESAC2B_400222~CLEOPAS OMETE  </t>
  </si>
  <si>
    <t xml:space="preserve">UF6EJ6OHM2~441211#devgrp10~254707733198~MPESAC2B_400222~ROBINAH MANUGUTI  </t>
  </si>
  <si>
    <t xml:space="preserve">UF6OU6T1YU~441211#DEVGR16~254714180843~MPESAC2B_400222~ANTHONY WACHIRA  </t>
  </si>
  <si>
    <t xml:space="preserve">UF63K7CAR4~441211#DevGr24~254717428137~MPESAC2B_400222~Racheal Nyamongo  </t>
  </si>
  <si>
    <t xml:space="preserve">UF6EA71KWO~441211#DEVGR37~254726447320~MPESAC2B_400222~DUNCAN NJORA  </t>
  </si>
  <si>
    <t xml:space="preserve">UF66K6IGDV~441211#devgr24~254724244925~MPESAC2B_400222~FELIX ONYANGO  </t>
  </si>
  <si>
    <t xml:space="preserve">UF6OV73U7J~441211# DEVGR29~254700237350~MPESAC2B_400222~ELVIS NDUBI  </t>
  </si>
  <si>
    <t xml:space="preserve">UF6NU6ROBZ~441211#DevGrp10~254700922801~MPESAC2B_400222~LINET OTIENO  </t>
  </si>
  <si>
    <t xml:space="preserve">UF62H7BGI4~441211#DevGR34~254711660367~MPESAC2B_400222~Dennis Masese  </t>
  </si>
  <si>
    <t xml:space="preserve">UF68N6WZPJ~441211#devgr34~254704531346~MPESAC2B_400222~NYABUTO LYDIAH  </t>
  </si>
  <si>
    <t xml:space="preserve">UF6OE70QSJ~441211#DEVGR1~254721494283~MPESAC2B_400222~MARK OMWENGA  </t>
  </si>
  <si>
    <t xml:space="preserve">UF6OP6NBSV~441211# DEVGR8~254726561839~MPESAC2B_400222~CLEOPAS OMETE  </t>
  </si>
  <si>
    <t xml:space="preserve">UF65F74I48~441211#DevGr30~254717311811~MPESAC2B_400222~KEVIN KAKA  </t>
  </si>
  <si>
    <t xml:space="preserve">UF66K6IFIT~441211#AMM Launch~254724244925~MPESAC2B_400222~FELIX ONYANGO  </t>
  </si>
  <si>
    <t xml:space="preserve">UF6P06QNSU~441211#Devgr28~254723714872~MPESAC2B_400222~DUNCAN OUMA  </t>
  </si>
  <si>
    <t xml:space="preserve">UF6OV73OZN~441211# DEVGR29~254700237350~MPESAC2B_400222~ELVIS NDUBI  </t>
  </si>
  <si>
    <t xml:space="preserve">UF64N71DNX~441211#DEVGR12~254748129952~MPESAC2B_400222~FELIX OMONDI  </t>
  </si>
  <si>
    <t xml:space="preserve">UF62Y6Y463~441211#DEVGRP12~254706408033~MPESAC2B_400222~TOM BIRUNDU  </t>
  </si>
  <si>
    <t xml:space="preserve">UF6146V25C~441211#devgrp4~254115367870~MPESAC2B_400222~CLIFF NYANGARESI  </t>
  </si>
  <si>
    <t xml:space="preserve">UF6IV6SZ37~441211# DevGrp16~254703112927~MPESAC2B_400222~COLLINS ODOYO  </t>
  </si>
  <si>
    <t xml:space="preserve">UF6OP6N9G2~441211# DEVGR7~254726561839~MPESAC2B_400222~CLEOPAS OMETE  </t>
  </si>
  <si>
    <t xml:space="preserve">UF6A16Z6B1~441211#grp18~254713538816~MPESAC2B_400222~ONGAKI OGARO  </t>
  </si>
  <si>
    <t xml:space="preserve">UF62Q6TFXI~441211#devgrp31~254790301470~MPESAC2B_400222~KEVIN OGEGA  </t>
  </si>
  <si>
    <t xml:space="preserve">UF6QV6NFY1~441211#thanksgiving~254729501712~MPESAC2B_400222~VIOLET JUMA  </t>
  </si>
  <si>
    <t xml:space="preserve">UF63C77ND7~441211#DevGr21~254724580947~MPESAC2B_400222~PHILLIS OSANO  </t>
  </si>
  <si>
    <t xml:space="preserve">UF6FY6KWWX~441211#Devgrp26~254703759530~MPESAC2B_400222~BRENDA AUMA  </t>
  </si>
  <si>
    <t xml:space="preserve">UF65O6UTBA~441211#DEVGRP23~254707762719~MPESAC2B_400222~NICHOLAS AGINDO  </t>
  </si>
  <si>
    <t xml:space="preserve">UF6PM71EDC~441211#devgrp23~254704355687~MPESAC2B_400222~NAOMI NJUGUNA  </t>
  </si>
  <si>
    <t xml:space="preserve">UF64Y6JYPZ~441211#devgrp25~254717820441~MPESAC2B_400222~SHEILA KENNEDY  </t>
  </si>
  <si>
    <t xml:space="preserve">UF6KH6SD69~441211#DevGR36~254729846007~MPESAC2B_400222~AUSTIN OTIENO  </t>
  </si>
  <si>
    <t xml:space="preserve">UF6O076AIC~441211#DEVGR2~254799232926~MPESAC2B_400222~BENSON OKELLO  </t>
  </si>
  <si>
    <t xml:space="preserve">UF67N6XLGL~441211#devgrp3~254700393250~MPESAC2B_400222~SAMWEL ONGORO  </t>
  </si>
  <si>
    <t>UF6JM6SJ7R</t>
  </si>
  <si>
    <t>UF6JV6MU1G</t>
  </si>
  <si>
    <t>UF6QV6NFR9</t>
  </si>
  <si>
    <t>UF6OP6N2GT</t>
  </si>
  <si>
    <t>UF6EJ6OHM2</t>
  </si>
  <si>
    <t>UF6OU6T1YU</t>
  </si>
  <si>
    <t>UF63K7CAR4</t>
  </si>
  <si>
    <t>UF6EA71KWO</t>
  </si>
  <si>
    <t>UF66K6IGDV</t>
  </si>
  <si>
    <t>UF6OV73U7J</t>
  </si>
  <si>
    <t>UF6NU6ROBZ</t>
  </si>
  <si>
    <t>UF62H7BGI4</t>
  </si>
  <si>
    <t>UF68N6WZPJ</t>
  </si>
  <si>
    <t>UF6OE70QSJ</t>
  </si>
  <si>
    <t>UF6OP6NBSV</t>
  </si>
  <si>
    <t>UF65F74I48</t>
  </si>
  <si>
    <t>UF66K6IFIT</t>
  </si>
  <si>
    <t>UF6P06QNSU</t>
  </si>
  <si>
    <t>UF6OV73OZN</t>
  </si>
  <si>
    <t>UF64N71DNX</t>
  </si>
  <si>
    <t>UF62Y6Y463</t>
  </si>
  <si>
    <t>UF6146V25C</t>
  </si>
  <si>
    <t>UF6IV6SZ37</t>
  </si>
  <si>
    <t>UF6OP6N9G2</t>
  </si>
  <si>
    <t>UF6A16Z6B1</t>
  </si>
  <si>
    <t>UF62Q6TFXI</t>
  </si>
  <si>
    <t>UF6QV6NFY1</t>
  </si>
  <si>
    <t>UF63C77ND7</t>
  </si>
  <si>
    <t>UF6FY6KWWX</t>
  </si>
  <si>
    <t>UF65O6UTBA</t>
  </si>
  <si>
    <t>UF6PM71EDC</t>
  </si>
  <si>
    <t>UF64Y6JYPZ</t>
  </si>
  <si>
    <t>UF6KH6SD69</t>
  </si>
  <si>
    <t>UF6O076AIC</t>
  </si>
  <si>
    <t>UF67N6XLGL</t>
  </si>
  <si>
    <t>UF5B16VNKS~Other~254797030300~Dev100  Kamau David</t>
  </si>
  <si>
    <t>UF5B16VNOI~Other~254797030300~Dev1  Kamau David</t>
  </si>
  <si>
    <t>UF52G6Q6RF~Other~254706472691~Development1000  - Judith Moraa Ombego</t>
  </si>
  <si>
    <t xml:space="preserve">UF6KH6SHF6~441211#DEVGR20~254716098478~MPESAC2B_400222~DAMARIS NYAMBANE  </t>
  </si>
  <si>
    <t xml:space="preserve">UF6CT72O79~441211#tithe~254716839475~MPESAC2B_400222~SIMON WAKANYI  </t>
  </si>
  <si>
    <t xml:space="preserve">UF68V74Z4L~441211#DEVGR39~254746980816~MPESAC2B_400222~fredrick njue  </t>
  </si>
  <si>
    <t xml:space="preserve">UF67T6U7E4~441211#offerings~254723492692~MPESAC2B_400222~SAMUEL ABAYA  </t>
  </si>
  <si>
    <t xml:space="preserve">UF6EJ6OKST~441211#devgrp10~254707733198~MPESAC2B_400222~ROBINAH MANUGUTI  </t>
  </si>
  <si>
    <t xml:space="preserve">UF6ND6JSSU~441211#DEVGR2~254710162964~MPESAC2B_400222~ARANI JOB  </t>
  </si>
  <si>
    <t xml:space="preserve">UF6AU6ZMSF~441211#Devgrp4~254701314042~MPESAC2B_400222~OLIVENT ADIKAH  </t>
  </si>
  <si>
    <t xml:space="preserve">UF61O76POF~441211# devgp24~254725765987~MPESAC2B_400222~HELLEN NAIMADU  </t>
  </si>
  <si>
    <t xml:space="preserve">UF6QH6N4PX~441211#DEVGR18~254721334507~MPESAC2B_400222~LEWIS MURITHI  </t>
  </si>
  <si>
    <t xml:space="preserve">UF65Q7CSLV~441211#devgr15~254724733793~MPESAC2B_400222~MACJOE MUEMA MUSESI  </t>
  </si>
  <si>
    <t xml:space="preserve">UF6786WXU3~441211#2 Devgrp23~254724986639~MPESAC2B_400222~GLADYS OTIENO  </t>
  </si>
  <si>
    <t xml:space="preserve">UF63Q7N8U1~441211#DEVGR28~254714210919~MPESAC2B_400222~OCHIENG LEONARD  </t>
  </si>
  <si>
    <t xml:space="preserve">UF6HV6LW1I~441211#DEVGRP40~254740530840~MPESAC2B_400222~DAISY OJOWI  </t>
  </si>
  <si>
    <t xml:space="preserve">UF6J96YOHI~441211#DEVGRP40~254723565952~MPESAC2B_400222~JOB OMETE  </t>
  </si>
  <si>
    <t xml:space="preserve">UF6HI6DYUH~441211#DEVGR7~254721389973~MPESAC2B_400222~PAUL ALOO  </t>
  </si>
  <si>
    <t xml:space="preserve">UF6AC6UZXZ~441211#devgrp9~254727640141~MPESAC2B_400222~NYANCHIENG'A SHEILA  </t>
  </si>
  <si>
    <t xml:space="preserve">UF6PM71ENG~441211#DEVGR29~254710967844~MPESAC2B_400222~CLIFFORD SIOCHA  </t>
  </si>
  <si>
    <t xml:space="preserve">UF6PT6R167~441211#DEVGR6~254726354910~MPESAC2B_400222~JANET ODHIAMBO  </t>
  </si>
  <si>
    <t xml:space="preserve">UF60H6P1UN~441211#DEVGp27~254768592547~MPESAC2B_400222~ANN KINYUA  </t>
  </si>
  <si>
    <t xml:space="preserve">UF6A16Z7M8~441211#dev21~254721774043~MPESAC2B_400222~Awino Asenath  </t>
  </si>
  <si>
    <t xml:space="preserve">UF60Y6RDK8~441211#DevGroup7~254726281936~MPESAC2B_400222~ROBIONSON MOCHONI  </t>
  </si>
  <si>
    <t xml:space="preserve">UF6PQ6VJPH~441211# Devgrp40~254708592682~MPESAC2B_400222~MAUREEN NYAMAMBA  </t>
  </si>
  <si>
    <t xml:space="preserve">UF6AP702GV~441211#dev grp25~254725301969~MPESAC2B_400222~JEMIMA NYOLOO  </t>
  </si>
  <si>
    <t xml:space="preserve">UF6786WVPP~441211#Devgrp40~254724986639~MPESAC2B_400222~GLADYS OTIENO  </t>
  </si>
  <si>
    <t xml:space="preserve">UF62Z740CG~441211#DEVGR18~254724987302~MPESAC2B_400222~JARED NGARE  </t>
  </si>
  <si>
    <t xml:space="preserve">UF6MA6PU4M~441211#Dev GP5~254715509288~MPESAC2B_400222~MESHACK ONGATI  </t>
  </si>
  <si>
    <t xml:space="preserve">UF6F373490~441211#DEVGRP39~254759205042~MPESAC2B_400222~Michael Akama  </t>
  </si>
  <si>
    <t xml:space="preserve">UF60Y6RDWZ~441211#DevGroup17~254726281936~MPESAC2B_400222~ROBIONSON MOCHONI  </t>
  </si>
  <si>
    <t xml:space="preserve">UF6QE6NNP8~441211#lcbcampmeetin~254715209523~MPESAC2B_400222~NYABUTO OONGE  </t>
  </si>
  <si>
    <t xml:space="preserve">UF6G47I9IS~441211#offering~254115209510~MPESAC2B_400222~Clare Auma  </t>
  </si>
  <si>
    <t xml:space="preserve">UF6DC6WB1J~441211#tithe~254727860484~MPESAC2B_400222~LENCER GANDA  </t>
  </si>
  <si>
    <t xml:space="preserve">UF6HI6E0RH~441211#CombOfferingPRKitonga~254720378582~MPESAC2B_400222~PHILEMON MU TUKU KITONGA </t>
  </si>
  <si>
    <t xml:space="preserve">UF6NT6XPA3~MULTI~254792034984~Tithe500LocalChurch200CampOffering200  </t>
  </si>
  <si>
    <t xml:space="preserve">UF6KI78LTO~441211#DEVGRP41~254726441228~MPESAC2B_400222~LINET NYAKAMBI  </t>
  </si>
  <si>
    <t xml:space="preserve">UF66T6YI7K~441211#devgroup23~254726636081~MPESAC2B_400222~COLVIN MOKAYA  </t>
  </si>
  <si>
    <t xml:space="preserve">UF6O076DYY~441211#dev40~254720585928~MPESAC2B_400222~WINFRED OKELO  </t>
  </si>
  <si>
    <t xml:space="preserve">UF6NB6E8DE~441211#offering~254727766722~MPESAC2B_400222~SAMSON NYARERU  </t>
  </si>
  <si>
    <t xml:space="preserve">UF6PM71GRU~441211#off~254704355687~MPESAC2B_400222~NAOMI NJUGUNA  </t>
  </si>
  <si>
    <t xml:space="preserve">UF6E27GIAU~441211#Tithe~254793852923~MPESAC2B_400222~Belinda Mwamba  </t>
  </si>
  <si>
    <t xml:space="preserve">UF6MT6W3OG~441211#tithe~254794585001~MPESAC2B_400222~valarie kwamboka  </t>
  </si>
  <si>
    <t xml:space="preserve">UF6PX6T61K~441211#TITHE~254794441288~MPESAC2B_400222~Edgar Kamau  </t>
  </si>
  <si>
    <t xml:space="preserve">UF6EA71SVI~441211#OFF~254726447320~MPESAC2B_400222~DUNCAN NJORA  </t>
  </si>
  <si>
    <t xml:space="preserve">UF64E7CTMS~441211#TITHE~254746353599~MPESAC2B_400222~Joel Otieno  </t>
  </si>
  <si>
    <t xml:space="preserve">UF6C76KLMF~441211# Offering~254721387142~MPESAC2B_400222~CALLEN GESARE  </t>
  </si>
  <si>
    <t xml:space="preserve">UF62876SK7~441211#lcb~254721898381~MPESAC2B_400222~GILBERT IMO  </t>
  </si>
  <si>
    <t xml:space="preserve">UF6856ZWDG~441211# devgrp15~254726418519~MPESAC2B_400222~REBBECCA OGUTU  </t>
  </si>
  <si>
    <t xml:space="preserve">UF68O71LQU~441211#Offering~254112200498~MPESAC2B_400222~EVANS MIYOMA  </t>
  </si>
  <si>
    <t xml:space="preserve">UF6RK6T34E~441211#offering~254113500846~MPESAC2B_400222~JANET MAVONGA  </t>
  </si>
  <si>
    <t xml:space="preserve">UF6FY6L5ON~441211#offering~254799926153~MPESAC2B_400222~rael omom  </t>
  </si>
  <si>
    <t xml:space="preserve">UF6EJ6OIPX~441211#offering~254707733198~MPESAC2B_400222~ROBINAH MANUGUTI  </t>
  </si>
  <si>
    <t xml:space="preserve">UF6F073OCX~441211#TITHE~254759110003~MPESAC2B_400222~MARY OKEYO  </t>
  </si>
  <si>
    <t xml:space="preserve">UF6PH6SJ9Z~441211#Combinedoff~254711237203~MPESAC2B_400222~ASNATH MATARA  </t>
  </si>
  <si>
    <t xml:space="preserve">UF6KU6WZMK~441211#devgrp14~254721724081~MPESAC2B_400222~GLADYS KWAMBOKA ONGERI  </t>
  </si>
  <si>
    <t xml:space="preserve">UF66T6YL35~441211#devgroup23~254726636081~MPESAC2B_400222~COLVIN MOKAYA  </t>
  </si>
  <si>
    <t xml:space="preserve">UF6HT6R5ID~441211#Tithe~254726721194~MPESAC2B_400222~HAPPINESS MUKORA  </t>
  </si>
  <si>
    <t xml:space="preserve">UF6BQ6NZ72~441211# offering~254799919471~MPESAC2B_400222~ADIKA OJWANG  </t>
  </si>
  <si>
    <t xml:space="preserve">UF65D6SJZ0~441211# LCB~254721431647~MPESAC2B_400222~LENCER OKWAH  </t>
  </si>
  <si>
    <t xml:space="preserve">UF6G47I9OF~441211#THANKSGIVING~254114285075~MPESAC2B_400222~samuel waithaka  </t>
  </si>
  <si>
    <t xml:space="preserve">UF6HC6PWR2~441211#offering~254725633693~MPESAC2B_400222~CLIFF MASIRA  </t>
  </si>
  <si>
    <t xml:space="preserve">UF6806STV7~441211#tithe~254759220461~MPESAC2B_400222~Esther Sharkoyio  </t>
  </si>
  <si>
    <t xml:space="preserve">UF6B66YUQ4~441211#OFFERING~254704758644~MPESAC2B_400222~DAISY OMOLLO  </t>
  </si>
  <si>
    <t xml:space="preserve">UF6BY71N0C~441211#tithe~254713237020~MPESAC2B_400222~Esther Onsongo  </t>
  </si>
  <si>
    <t xml:space="preserve">UF6BQ6NR5B~441211# DevGr7~254799919471~MPESAC2B_400222~ADIKA OJWANG  </t>
  </si>
  <si>
    <t xml:space="preserve">UF6DM6VJWT~441211#Thithe~254719409595~MPESAC2B_400222~JOHN MUCHIRI  </t>
  </si>
  <si>
    <t xml:space="preserve">UF6HW776C4~441211#NARRATION~254113956462~MPESAC2B_400222~Steven Ochieng  </t>
  </si>
  <si>
    <t xml:space="preserve">UF6EV6U5M8~441211#tithe~254701379851~MPESAC2B_400222~ANDREW WAMBURA  </t>
  </si>
  <si>
    <t xml:space="preserve">UF65P759Y1~441211#tithe~254700022332~MPESAC2B_400222~fridah isoe  </t>
  </si>
  <si>
    <t xml:space="preserve">UF6AX6ZD8A~441211# offering~254713322053~MPESAC2B_400222~ERICK OGUCHA  </t>
  </si>
  <si>
    <t xml:space="preserve">UF6KO74DRN~441211# campoffering~254726771544~MPESAC2B_400222~MILKA MAGARA  </t>
  </si>
  <si>
    <t xml:space="preserve">UF6FA6Z8SE~441211# tithe/off~254700656073~MPESAC2B_400222~ANGELA KYENDE  </t>
  </si>
  <si>
    <t xml:space="preserve">UF6826SHRY~441211# offering~254708572136~MPESAC2B_400222~VINIC ONDIEKI  </t>
  </si>
  <si>
    <t xml:space="preserve">UF6EV6U8H5~441211# tithe~254712652892~MPESAC2B_400222~KIPLANGAT ISAIAH  </t>
  </si>
  <si>
    <t xml:space="preserve">UF67X6TLQO~441211#DEV~254114287980~MPESAC2B_400222~LYDIA WAMAYI  </t>
  </si>
  <si>
    <t xml:space="preserve">UF6IX6TB9X~441211#comb~254701796827~MPESAC2B_400222~MAUREEN NGOCHI  </t>
  </si>
  <si>
    <t xml:space="preserve">UF6O56SKLC~441211#tithe~254705882471~MPESAC2B_400222~Rael Omom  </t>
  </si>
  <si>
    <t xml:space="preserve">UF6JL6QUFH~441211#TITHE~254742418083~MPESAC2B_400222~Otieno Otieno  </t>
  </si>
  <si>
    <t xml:space="preserve">UF6BX73MZP~441211#titheandoffer~254745740094~MPESAC2B_400222~MAXWELL OTIENO  </t>
  </si>
  <si>
    <t xml:space="preserve">UF66073QRI~441211#thanksgiving~254116944641~MPESAC2B_400222~JOSHUA MULI  </t>
  </si>
  <si>
    <t xml:space="preserve">UF62Y6YBTT~441211#DEVGRP7~254706408033~MPESAC2B_400222~TOM BIRUNDU  </t>
  </si>
  <si>
    <t xml:space="preserve">UF62I6WKLD~441211#TITHE~254116468743~MPESAC2B_400222~Lilian Muli  </t>
  </si>
  <si>
    <t xml:space="preserve">UF6MG6WU8A~441211#tithe~254706586664~MPESAC2B_400222~everline nyaoga  </t>
  </si>
  <si>
    <t xml:space="preserve">UF6BV728GU~441211#comboff~254723249077~MPESAC2B_400222~JOHN MOTARI  </t>
  </si>
  <si>
    <t xml:space="preserve">UF60C6W8SF~441211#Tithe~254742403697~MPESAC2B_400222~GRACE ONGUSO  </t>
  </si>
  <si>
    <t xml:space="preserve">UF639750MO~441211#TITHE~254795648681~MPESAC2B_400222~joash nyakiti  </t>
  </si>
  <si>
    <t xml:space="preserve">UF67T6UD7O~441211#devt GRP 5~254723492692~MPESAC2B_400222~SAMUEL ABAYA  </t>
  </si>
  <si>
    <t xml:space="preserve">UF6KN74N2Y~441211#offering~254714464616~MPESAC2B_400222~ERIKA MULI  </t>
  </si>
  <si>
    <t xml:space="preserve">UF66A6QXBD~441211#TITHE~254757470604~MPESAC2B_400222~PASCAL WASAU  </t>
  </si>
  <si>
    <t xml:space="preserve">UF67K6RX1Y~441211#NARRATION~254792847195~MPESAC2B_400222~maryline wang'ang'a  </t>
  </si>
  <si>
    <t xml:space="preserve">UF6KI78KJT~441211#offering~254726441228~MPESAC2B_400222~LINET NYAKAMBI  </t>
  </si>
  <si>
    <t xml:space="preserve">UF6KZ6ZM5B~441211#tlthe~254711489564~MPESAC2B_400222~Samwel Olumbe  </t>
  </si>
  <si>
    <t xml:space="preserve">UF6DW6X6LF~441211#offring~254704745481~MPESAC2B_400222~EDGAH NDUBI  </t>
  </si>
  <si>
    <t xml:space="preserve">UF65C6X3ZM~441211#taith&amp;offerin~254712001599~MPESAC2B_400222~JAMES MIRERI  </t>
  </si>
  <si>
    <t xml:space="preserve">UF6LJ76DX7~441211# tithe~254715557874~MPESAC2B_400222~CHERYL OTIENO  </t>
  </si>
  <si>
    <t xml:space="preserve">UF62K77A9E~441211#offering~254722411471~MPESAC2B_400222~AMON MOSE  </t>
  </si>
  <si>
    <t xml:space="preserve">UF62Y6YAJL~441211#LCB~254706408033~MPESAC2B_400222~TOM BIRUNDU  </t>
  </si>
  <si>
    <t xml:space="preserve">UF6P16RFZR~441211#TITHE~254797663213~MPESAC2B_400222~MERCY SAMOEI  </t>
  </si>
  <si>
    <t xml:space="preserve">UF6PY6LPKE~441211#TITHE~254720926440~MPESAC2B_400222~MUGANDA BRINDE  </t>
  </si>
  <si>
    <t xml:space="preserve">UF6P06R20B~441211#Devgr3~254723714872~MPESAC2B_400222~DUNCAN OUMA  </t>
  </si>
  <si>
    <t xml:space="preserve">UF64D7AYFG~441211#tithe~254759108763~MPESAC2B_400222~HESBON KAUNDA  </t>
  </si>
  <si>
    <t xml:space="preserve">UF6KC6X5U9~441211#tithe~254715492288~MPESAC2B_400222~VIVIAN ACHIENG  </t>
  </si>
  <si>
    <t xml:space="preserve">UF6DM6VRV3~441211#tithe~254795646169~MPESAC2B_400222~EZINA OMBUNA  </t>
  </si>
  <si>
    <t xml:space="preserve">UF6K76W9EI~441211#Devg40~254705298102~MPESAC2B_400222~TABITHA KIMEU  </t>
  </si>
  <si>
    <t xml:space="preserve">UF6P06QY8S~441211#Devgr29~254723714872~MPESAC2B_400222~DUNCAN OUMA  </t>
  </si>
  <si>
    <t xml:space="preserve">UF6E96W1FE~441211#DEVGR38~254711559935~MPESAC2B_400222~MILLICENT ATIENO  </t>
  </si>
  <si>
    <t xml:space="preserve">UF65M6WQUO~441211#TITHE~254704921627~MPESAC2B_400222~REUBEN NYAKUNDI  </t>
  </si>
  <si>
    <t xml:space="preserve">UF6J96YW4X~441211#DEVGRP21~254723565952~MPESAC2B_400222~JOB OMETE  </t>
  </si>
  <si>
    <t xml:space="preserve">UF6HT6R1DB~441211#devgrp39~254726721194~MPESAC2B_400222~HAPPINESS MUKORA  </t>
  </si>
  <si>
    <t xml:space="preserve">UF6Q86W37Y~441211#Devgrp6~254724262615~MPESAC2B_400222~EZRA MOGIRE  </t>
  </si>
  <si>
    <t xml:space="preserve">UF6P06R3N0~441211#devgr3~254723714872~MPESAC2B_400222~DUNCAN OUMA  </t>
  </si>
  <si>
    <t>UF6KH6SHF6</t>
  </si>
  <si>
    <t>UF6CT72O79</t>
  </si>
  <si>
    <t>UF68V74Z4L</t>
  </si>
  <si>
    <t>UF67T6U7E4</t>
  </si>
  <si>
    <t>UF6EJ6OKST</t>
  </si>
  <si>
    <t>UF6ND6JSSU</t>
  </si>
  <si>
    <t>UF6AU6ZMSF</t>
  </si>
  <si>
    <t>UF61O76POF</t>
  </si>
  <si>
    <t>UF6QH6N4PX</t>
  </si>
  <si>
    <t>UF65Q7CSLV</t>
  </si>
  <si>
    <t>UF6786WXU3</t>
  </si>
  <si>
    <t>UF63Q7N8U1</t>
  </si>
  <si>
    <t>UF6HV6LW1I</t>
  </si>
  <si>
    <t>UF6J96YOHI</t>
  </si>
  <si>
    <t>UF6HI6DYUH</t>
  </si>
  <si>
    <t>UF6AC6UZXZ</t>
  </si>
  <si>
    <t>UF6PM71ENG</t>
  </si>
  <si>
    <t>UF6PT6R167</t>
  </si>
  <si>
    <t>UF60H6P1UN</t>
  </si>
  <si>
    <t>UF6A16Z7M8</t>
  </si>
  <si>
    <t>UF60Y6RDK8</t>
  </si>
  <si>
    <t>UF6PQ6VJPH</t>
  </si>
  <si>
    <t>UF6AP702GV</t>
  </si>
  <si>
    <t>UF6786WVPP</t>
  </si>
  <si>
    <t>UF62Z740CG</t>
  </si>
  <si>
    <t>UF6MA6PU4M</t>
  </si>
  <si>
    <t>UF6F373490</t>
  </si>
  <si>
    <t>UF60Y6RDWZ</t>
  </si>
  <si>
    <t>UF6QE6NNP8</t>
  </si>
  <si>
    <t>UF6G47I9IS</t>
  </si>
  <si>
    <t>UF6DC6WB1J</t>
  </si>
  <si>
    <t>UF6HI6E0RH</t>
  </si>
  <si>
    <t>UF6KI78LTO</t>
  </si>
  <si>
    <t>UF66T6YI7K</t>
  </si>
  <si>
    <t>UF6O076DYY</t>
  </si>
  <si>
    <t>UF6NB6E8DE</t>
  </si>
  <si>
    <t>UF6PM71GRU</t>
  </si>
  <si>
    <t>UF6E27GIAU</t>
  </si>
  <si>
    <t>UF6MT6W3OG</t>
  </si>
  <si>
    <t>UF6PX6T61K</t>
  </si>
  <si>
    <t>UF6EA71SVI</t>
  </si>
  <si>
    <t>UF64E7CTMS</t>
  </si>
  <si>
    <t>UF6C76KLMF</t>
  </si>
  <si>
    <t>UF62876SK7</t>
  </si>
  <si>
    <t>UF6856ZWDG</t>
  </si>
  <si>
    <t>UF68O71LQU</t>
  </si>
  <si>
    <t>UF6RK6T34E</t>
  </si>
  <si>
    <t>UF6FY6L5ON</t>
  </si>
  <si>
    <t>UF6EJ6OIPX</t>
  </si>
  <si>
    <t>UF6F073OCX</t>
  </si>
  <si>
    <t>UF6PH6SJ9Z</t>
  </si>
  <si>
    <t>UF6KU6WZMK</t>
  </si>
  <si>
    <t>UF66T6YL35</t>
  </si>
  <si>
    <t>UF6HT6R5ID</t>
  </si>
  <si>
    <t>UF6BQ6NZ72</t>
  </si>
  <si>
    <t>UF65D6SJZ0</t>
  </si>
  <si>
    <t>UF6G47I9OF</t>
  </si>
  <si>
    <t>UF6HC6PWR2</t>
  </si>
  <si>
    <t>UF6806STV7</t>
  </si>
  <si>
    <t>UF6B66YUQ4</t>
  </si>
  <si>
    <t>UF6BY71N0C</t>
  </si>
  <si>
    <t>UF6BQ6NR5B</t>
  </si>
  <si>
    <t>UF6DM6VJWT</t>
  </si>
  <si>
    <t>UF6HW776C4</t>
  </si>
  <si>
    <t>UF6EV6U5M8</t>
  </si>
  <si>
    <t>UF65P759Y1</t>
  </si>
  <si>
    <t>UF6AX6ZD8A</t>
  </si>
  <si>
    <t>UF6KO74DRN</t>
  </si>
  <si>
    <t>UF6FA6Z8SE</t>
  </si>
  <si>
    <t>UF6826SHRY</t>
  </si>
  <si>
    <t>UF6EV6U8H5</t>
  </si>
  <si>
    <t>UF67X6TLQO</t>
  </si>
  <si>
    <t>UF6IX6TB9X</t>
  </si>
  <si>
    <t>UF6O56SKLC</t>
  </si>
  <si>
    <t>UF6JL6QUFH</t>
  </si>
  <si>
    <t>UF6BX73MZP</t>
  </si>
  <si>
    <t>UF66073QRI</t>
  </si>
  <si>
    <t>UF62Y6YBTT</t>
  </si>
  <si>
    <t>UF62I6WKLD</t>
  </si>
  <si>
    <t>UF6MG6WU8A</t>
  </si>
  <si>
    <t>UF6BV728GU</t>
  </si>
  <si>
    <t>UF60C6W8SF</t>
  </si>
  <si>
    <t>UF639750MO</t>
  </si>
  <si>
    <t>UF67T6UD7O</t>
  </si>
  <si>
    <t>UF6KN74N2Y</t>
  </si>
  <si>
    <t>UF66A6QXBD</t>
  </si>
  <si>
    <t>UF67K6RX1Y</t>
  </si>
  <si>
    <t>UF6KI78KJT</t>
  </si>
  <si>
    <t>UF6KZ6ZM5B</t>
  </si>
  <si>
    <t>UF6DW6X6LF</t>
  </si>
  <si>
    <t>UF65C6X3ZM</t>
  </si>
  <si>
    <t>UF6LJ76DX7</t>
  </si>
  <si>
    <t>UF62K77A9E</t>
  </si>
  <si>
    <t>UF62Y6YAJL</t>
  </si>
  <si>
    <t>UF6P16RFZR</t>
  </si>
  <si>
    <t>UF6PY6LPKE</t>
  </si>
  <si>
    <t>UF6P06R20B</t>
  </si>
  <si>
    <t>UF64D7AYFG</t>
  </si>
  <si>
    <t>UF6KC6X5U9</t>
  </si>
  <si>
    <t>UF6DM6VRV3</t>
  </si>
  <si>
    <t>UF6K76W9EI</t>
  </si>
  <si>
    <t>UF6P06QY8S</t>
  </si>
  <si>
    <t>UF6E96W1FE</t>
  </si>
  <si>
    <t>UF65M6WQUO</t>
  </si>
  <si>
    <t>UF6J96YW4X</t>
  </si>
  <si>
    <t>UF6HT6R1DB</t>
  </si>
  <si>
    <t>UF6Q86W37Y</t>
  </si>
  <si>
    <t>UF6P06R3N0</t>
  </si>
  <si>
    <t>UF6F5761TU</t>
  </si>
  <si>
    <t>UF6L26IY1P</t>
  </si>
  <si>
    <t>UF6KM6R470</t>
  </si>
  <si>
    <t>UF6FB7EGCZ</t>
  </si>
  <si>
    <t>UF6AZ6Y8EK</t>
  </si>
  <si>
    <t>UF63Q7NOJQ</t>
  </si>
  <si>
    <t>UF6856ZYEW</t>
  </si>
  <si>
    <t>UF6PM71QL9</t>
  </si>
  <si>
    <t>UF6336TCBA</t>
  </si>
  <si>
    <t>UF6NS6K005</t>
  </si>
  <si>
    <t>UF6336TF67</t>
  </si>
  <si>
    <t>UF6GR6OLLU</t>
  </si>
  <si>
    <t>UF6R26U6SS</t>
  </si>
  <si>
    <t>UF6R26U0G6</t>
  </si>
  <si>
    <t>UF6336TCJV</t>
  </si>
  <si>
    <t>UF6PM71PEB</t>
  </si>
  <si>
    <t>UF6AY6N4YR</t>
  </si>
  <si>
    <t>UF6336TI9V</t>
  </si>
  <si>
    <t>UF6GO6HG7H</t>
  </si>
  <si>
    <t>UF6367CECL</t>
  </si>
  <si>
    <t>UF60W6IX3O</t>
  </si>
  <si>
    <t>UF6GO6HKAS</t>
  </si>
  <si>
    <t>UF62K77NMG</t>
  </si>
  <si>
    <t>UF61O77120</t>
  </si>
  <si>
    <t>UF6LM6JK70</t>
  </si>
  <si>
    <t>UF6AX6ZHTR</t>
  </si>
  <si>
    <t>UF6KO74S75</t>
  </si>
  <si>
    <t>UF6P16RHAV</t>
  </si>
  <si>
    <t>UF6IP767KZ</t>
  </si>
  <si>
    <t>UF6GE6NZLK</t>
  </si>
  <si>
    <t>UF62Q6TWN3</t>
  </si>
  <si>
    <t>UF6OA71IYG</t>
  </si>
  <si>
    <t>UF63Z741F7</t>
  </si>
  <si>
    <t>UF6DI6WJKB</t>
  </si>
  <si>
    <t>UF62W6L18C</t>
  </si>
  <si>
    <t>UF64375I5E</t>
  </si>
  <si>
    <t>UF67N6Y7RZ</t>
  </si>
  <si>
    <t>UF6L56QXYN</t>
  </si>
  <si>
    <t>UF6LS6IL5X</t>
  </si>
  <si>
    <t>UF6K9732OL</t>
  </si>
  <si>
    <t>UF6C76KU7A</t>
  </si>
  <si>
    <t>UF6PM71TPF</t>
  </si>
  <si>
    <t>UF6DM6VW5F</t>
  </si>
  <si>
    <t>UF6Q76T66F</t>
  </si>
  <si>
    <t>UF6J96ZAPO</t>
  </si>
  <si>
    <t>UF6326VTVU</t>
  </si>
  <si>
    <t xml:space="preserve">UF6F5761TU~441211#DEVGRP7~254796472241~MPESAC2B_400222~Cannon Odhiambo  </t>
  </si>
  <si>
    <t xml:space="preserve">UF6L26IY1P~441211#DEVGR11~254706460056~MPESAC2B_400222~JOAN NYABUTO  </t>
  </si>
  <si>
    <t xml:space="preserve">UF6KM6R470~441211#DEVGR2~254714454473~MPESAC2B_400222~TIMOTHY OUKO OMARE  </t>
  </si>
  <si>
    <t xml:space="preserve">UF6FB7EGCZ~441211#DevGrp16~254726410608~MPESAC2B_400222~CALVINCE OUMA OTIENO  </t>
  </si>
  <si>
    <t xml:space="preserve">UF6AZ6Y8EK~441211#DEVGRP14~254741355313~MPESAC2B_400222~PAUL OKIBO  </t>
  </si>
  <si>
    <t xml:space="preserve">UF63Q7NOJQ~441211#Tithe~254714210919~MPESAC2B_400222~OCHIENG LEONARD  </t>
  </si>
  <si>
    <t xml:space="preserve">UF6856ZYEW~441211#devgrp15~254726418519~MPESAC2B_400222~REBBECCA OGUTU  </t>
  </si>
  <si>
    <t xml:space="preserve">UF6PM71QL9~441211#DEVGR1~254710967844~MPESAC2B_400222~CLIFFORD SIOCHA  </t>
  </si>
  <si>
    <t xml:space="preserve">UF6336TCBA~441211#devg1~254769695836~MPESAC2B_400222~Stephen Okeyo  </t>
  </si>
  <si>
    <t xml:space="preserve">UF6NS6K005~441211#TITHE~254723845487~MPESAC2B_400222~ODHIAMBO OTIENO  </t>
  </si>
  <si>
    <t xml:space="preserve">UF6336TF67~441211#devg1~254769695836~MPESAC2B_400222~Stephen Okeyo  </t>
  </si>
  <si>
    <t xml:space="preserve">UF6GR6OLLU~441211# dvpgrp1~254711768682~MPESAC2B_400222~ONDARA MARGRET  </t>
  </si>
  <si>
    <t xml:space="preserve">UF6R26U6SS~441211#DEV~254724282270~MPESAC2B_400222~FREDRICK NYATEMU  </t>
  </si>
  <si>
    <t xml:space="preserve">UF6R26U0G6~441211#DEVGR1~254724282270~MPESAC2B_400222~FREDRICK NYATEMU  </t>
  </si>
  <si>
    <t xml:space="preserve">UF6336TCJV~441211#devg1~254769695836~MPESAC2B_400222~Stephen Okeyo  </t>
  </si>
  <si>
    <t xml:space="preserve">UF6PM71PEB~441211#DEVGR1~254710967844~MPESAC2B_400222~CLIFFORD SIOCHA  </t>
  </si>
  <si>
    <t xml:space="preserve">UF6AY6N4YR~441211#DevGrp3~254727433423~MPESAC2B_400222~GLADYS GITAU  </t>
  </si>
  <si>
    <t xml:space="preserve">UF6336TI9V~441211#devg1~254769695836~MPESAC2B_400222~Stephen Okeyo  </t>
  </si>
  <si>
    <t xml:space="preserve">UF6GO6HG7H~441211#devgr23~254728162740~MPESAC2B_400222~EDWIN ODHIAMBO  </t>
  </si>
  <si>
    <t xml:space="preserve">UF6367CECL~441211#Grp19~254722140773~MPESAC2B_400222~KENNEDY KINYANJUI  </t>
  </si>
  <si>
    <t xml:space="preserve">UF60W6IX3O~441211#DEVGR1~254729720574~MPESAC2B_400222~CYPRIAN ONDIEKI  </t>
  </si>
  <si>
    <t xml:space="preserve">UF6GO6HKAS~441211#DEVGR26~254748169211~MPESAC2B_400222~FRANKLIN OIGARA  </t>
  </si>
  <si>
    <t xml:space="preserve">UF62K77NMG~441211#DEV~254722411471~MPESAC2B_400222~AMON MOSE  </t>
  </si>
  <si>
    <t xml:space="preserve">UF61O77120~441211# devgp24~254725765987~MPESAC2B_400222~HELLEN NAIMADU  </t>
  </si>
  <si>
    <t xml:space="preserve">UF6LM6JK70~441211#devgrp33~254720482779~MPESAC2B_400222~MARTIN KABAYA  </t>
  </si>
  <si>
    <t xml:space="preserve">UF6AX6ZHTR~441211# DEVGRP36~254713322053~MPESAC2B_400222~ERICK OGUCHA  </t>
  </si>
  <si>
    <t xml:space="preserve">UF6KO74S75~441211# devgrp40~254726771544~MPESAC2B_400222~MILKA MAGARA  </t>
  </si>
  <si>
    <t xml:space="preserve">UF6P16RHAV~441211#DEV~254797663213~MPESAC2B_400222~MERCY SAMOEI  </t>
  </si>
  <si>
    <t xml:space="preserve">UF6IP767KZ~441211#dvt40-200,41-400~254725363907~MPESAC2B_400222~MIRITI TABITHA  </t>
  </si>
  <si>
    <t xml:space="preserve">UF6GE6NZLK~441211#DevGrp15~254721918094~MPESAC2B_400222~Hillary Samoita  </t>
  </si>
  <si>
    <t xml:space="preserve">UF62Q6TWN3~441211#devgrp31~254790301470~MPESAC2B_400222~KEVIN OGEGA  </t>
  </si>
  <si>
    <t xml:space="preserve">UF6OA71IYG~441211#Group30~254746872218~MPESAC2B_400222~ESTHER MAKORI  </t>
  </si>
  <si>
    <t xml:space="preserve">UF63Z741F7~441211#dev 22~254722489286~MPESAC2B_400222~SUSAN MOMANYI  </t>
  </si>
  <si>
    <t xml:space="preserve">UF6DI6WJKB~441211# DEV GRP 13~254722756719~MPESAC2B_400222~CATHERINE MOSERO OMWE NO </t>
  </si>
  <si>
    <t xml:space="preserve">UF62W6L18C~441211#DevGrp41~254705430428~MPESAC2B_400222~PHIDELIAH SHISIGANI  </t>
  </si>
  <si>
    <t xml:space="preserve">UF64375I5E~441211#DEVGRP12~254711165935~MPESAC2B_400222~EDWIN KENYANSA  </t>
  </si>
  <si>
    <t xml:space="preserve">UF67N6Y7RZ~441211#Dev grp3~254700393250~MPESAC2B_400222~SAMWEL ONGORO  </t>
  </si>
  <si>
    <t xml:space="preserve">UF6L56QXYN~441211#Devgrp36~254706898391~MPESAC2B_400222~Nyabuto Dorothy  </t>
  </si>
  <si>
    <t xml:space="preserve">UF6LS6IL5X~441211# devgrp8~254799795295~MPESAC2B_400222~VICKY GITONGA  </t>
  </si>
  <si>
    <t xml:space="preserve">UF6K9732OL~441211#Devgrp22~254724765794~MPESAC2B_400222~WYCLIFFE OCHIENG OJUONDO  </t>
  </si>
  <si>
    <t xml:space="preserve">UF6C76KU7A~441211# Dev group 31~254721387142~MPESAC2B_400222~CALLEN GESARE  </t>
  </si>
  <si>
    <t xml:space="preserve">UF6PM71TPF~441211#Devgrp23~254704355687~MPESAC2B_400222~NAOMI NJUGUNA  </t>
  </si>
  <si>
    <t xml:space="preserve">UF6DM6VW5F~441211#development~254795646169~MPESAC2B_400222~EZINA OMBUNA  </t>
  </si>
  <si>
    <t xml:space="preserve">UF6Q76T66F~441211#devgrp38~254723585391~MPESAC2B_400222~DAVID OTAJA  </t>
  </si>
  <si>
    <t xml:space="preserve">UF6J96ZAPO~441211#DEVGRP21~254723565952~MPESAC2B_400222~JOB OMETE  </t>
  </si>
  <si>
    <t xml:space="preserve">UF6326VTVU~441211#dvpgrp23~254729984507~MPESAC2B_400222~elijah nyanusi  </t>
  </si>
  <si>
    <t xml:space="preserve">UF6IV6TLQ5~441211# DevGrp16~254703112927~MPESAC2B_400222~COLLINS ODOYO  </t>
  </si>
  <si>
    <t xml:space="preserve">UF6CW6ZWYL~441211#DevGrp6~254716804186~MPESAC2B_400222~ALAN OTIENO  </t>
  </si>
  <si>
    <t xml:space="preserve">UF61G70QSQ~441211#Devgr35~254114321439~MPESAC2B_400222~Edwin Muthuri  </t>
  </si>
  <si>
    <t xml:space="preserve">UF66T6YVYU~441211#devgroup23~254726636081~MPESAC2B_400222~COLVIN MOKAYA  </t>
  </si>
  <si>
    <t xml:space="preserve">UF6FB7EURZ~441211#DevGrp16~254726410608~MPESAC2B_400222~CALVINCE OUMA OTIENO  </t>
  </si>
  <si>
    <t xml:space="preserve">UF61Q7DAKM~441211#devgrp14~254726791378~MPESAC2B_400222~ENOCK ANDREW  </t>
  </si>
  <si>
    <t xml:space="preserve">UF62Q6U2IL~441211#devgrp31~254790301470~MPESAC2B_400222~KEVIN OGEGA  </t>
  </si>
  <si>
    <t xml:space="preserve">UF60Y6RNH9~441211#DevGroup17~254726281936~MPESAC2B_400222~ROBIONSON MOCHONI  </t>
  </si>
  <si>
    <t xml:space="preserve">UF69R6V3C9~441211#devgp30~254706692932~MPESAC2B_400222~NANCY OTHINA  </t>
  </si>
  <si>
    <t xml:space="preserve">UF6LM6JHSF~441211#devgrp33~254720482779~MPESAC2B_400222~MARTIN KABAYA  </t>
  </si>
  <si>
    <t xml:space="preserve">UF6PX6TEHV~441211#DEVGRP23~254711990127~MPESAC2B_400222~Mercy Abuya  </t>
  </si>
  <si>
    <t xml:space="preserve">UF6L56QZQ0~441211#devgr36~254706898391~MPESAC2B_400222~Nyabuto Dorothy  </t>
  </si>
  <si>
    <t xml:space="preserve">UF6QS701OV~441211#DEVGRP23~254724018066~MPESAC2B_400222~RAYMOND OTIENO  </t>
  </si>
  <si>
    <t xml:space="preserve">UF6E96WDPE~441211#DEVGR38~254711559935~MPESAC2B_400222~MILLICENT ATIENO  </t>
  </si>
  <si>
    <t xml:space="preserve">UF6KD6U5ZU~441211#dvgrp21~254700027288~MPESAC2B_400222~RISPER FUNDI  </t>
  </si>
  <si>
    <t xml:space="preserve">UF63C77ZIT~441211#DevGr21~254724580947~MPESAC2B_400222~PHILLIS OSANO  </t>
  </si>
  <si>
    <t xml:space="preserve">UF6FB7ETVH~441211#DevGrp16~254726410608~MPESAC2B_400222~CALVINCE OUMA OTIENO  </t>
  </si>
  <si>
    <t>UF6IV6TLQ5</t>
  </si>
  <si>
    <t>UF6CW6ZWYL</t>
  </si>
  <si>
    <t>UF61G70QSQ</t>
  </si>
  <si>
    <t>UF66T6YVYU</t>
  </si>
  <si>
    <t>UF6FB7EURZ</t>
  </si>
  <si>
    <t>UF61Q7DAKM</t>
  </si>
  <si>
    <t>UF62Q6U2IL</t>
  </si>
  <si>
    <t>UF60Y6RNH9</t>
  </si>
  <si>
    <t>UF69R6V3C9</t>
  </si>
  <si>
    <t>UF6LM6JHSF</t>
  </si>
  <si>
    <t>UF6PX6TEHV</t>
  </si>
  <si>
    <t>UF6L56QZQ0</t>
  </si>
  <si>
    <t>UF6QS701OV</t>
  </si>
  <si>
    <t>UF6E96WDPE</t>
  </si>
  <si>
    <t>UF6KD6U5ZU</t>
  </si>
  <si>
    <t>UF63C77ZIT</t>
  </si>
  <si>
    <t>UF6FB7ETVH</t>
  </si>
  <si>
    <t xml:space="preserve">UF6PY6LWS6~441211#DVGRP30~254722833625~MPESAC2B_400222~Osoro Alex  </t>
  </si>
  <si>
    <t>UF6PY6LWS6</t>
  </si>
  <si>
    <t xml:space="preserve">UF6Q86WH6K~441211#DevGrp6~254724262615~MPESAC2B_400222~EZRA MOGIRE  </t>
  </si>
  <si>
    <t xml:space="preserve">UF6J96ZGV5~441211#DEVGR35~254725689858~MPESAC2B_400222~RISPER NGOGE  </t>
  </si>
  <si>
    <t xml:space="preserve">UF6FW6VUED~441211#Devgrp35~254797370191~MPESAC2B_400222~KEVIN KIPKORIR  </t>
  </si>
  <si>
    <t xml:space="preserve">UF6PM71Z3Q~441211#DEVGR1~254710967844~MPESAC2B_400222~CLIFFORD SIOCHA  </t>
  </si>
  <si>
    <t xml:space="preserve">UF67G6TPTL~441211#devgrp32~254725050323~MPESAC2B_400222~DOLYPHINE MORURI  </t>
  </si>
  <si>
    <t xml:space="preserve">UF6PJ6TKOL~441211#TITHE~254745207622~MPESAC2B_400222~MARK NDEGWA  </t>
  </si>
  <si>
    <t xml:space="preserve">UF63Y7BKA8~441211#dev grp19~254723138235~MPESAC2B_400222~IRINE CHEPTUM  </t>
  </si>
  <si>
    <t xml:space="preserve">UF63T798LD~441211#devg32~254720025616~MPESAC2B_400222~CHRISTINE MOMANYI  </t>
  </si>
  <si>
    <t xml:space="preserve">UF69R6W363~441211#DEVGR35~254768212836~MPESAC2B_400222~naom angwenyi  </t>
  </si>
  <si>
    <t>UF6Q86WH6K</t>
  </si>
  <si>
    <t>UF6J96ZGV5</t>
  </si>
  <si>
    <t>UF6FW6VUED</t>
  </si>
  <si>
    <t>UF6PM71Z3Q</t>
  </si>
  <si>
    <t>UF67G6TPTL</t>
  </si>
  <si>
    <t>UF6PJ6TKOL</t>
  </si>
  <si>
    <t>UF63Y7BKA8</t>
  </si>
  <si>
    <t>UF63T798LD</t>
  </si>
  <si>
    <t>UF69R6W363</t>
  </si>
  <si>
    <t xml:space="preserve">Weekly deaconry expenses </t>
  </si>
  <si>
    <t>PR.PHILEMON KITONGA</t>
  </si>
  <si>
    <t>GRP 28</t>
  </si>
  <si>
    <t>GRP 27</t>
  </si>
  <si>
    <t>GRP 29</t>
  </si>
  <si>
    <t>GRP 30</t>
  </si>
  <si>
    <t>GRP 34</t>
  </si>
  <si>
    <t>GRP 11</t>
  </si>
  <si>
    <t>GRP 25 MAXWELL ADHIAMBO</t>
  </si>
  <si>
    <t>GRP 20</t>
  </si>
  <si>
    <t>GRP 22</t>
  </si>
  <si>
    <t>GRP 2 SAMUEL SENGINA</t>
  </si>
  <si>
    <t>ADAMS ASWAGO</t>
  </si>
  <si>
    <t>GRP 5</t>
  </si>
  <si>
    <t>GRACE WANGARE GR 19</t>
  </si>
  <si>
    <t>EDINAH ONGERA GRP 33</t>
  </si>
  <si>
    <t>GRP 24</t>
  </si>
  <si>
    <t xml:space="preserve"> DOMINIC MAKORI GRP 9</t>
  </si>
  <si>
    <t>GRP 13</t>
  </si>
  <si>
    <t xml:space="preserve"> DIANA ABOKI GRP 23</t>
  </si>
  <si>
    <t>MORAA EZINA</t>
  </si>
  <si>
    <t>GRP 6</t>
  </si>
  <si>
    <t>GRP 41</t>
  </si>
  <si>
    <t>GRP 38</t>
  </si>
  <si>
    <t>GRP 16</t>
  </si>
  <si>
    <t>JACK OGANGO</t>
  </si>
  <si>
    <t>BILHA KWAMBOKA</t>
  </si>
  <si>
    <t>DELIAYS MASASA</t>
  </si>
  <si>
    <t>Cheque sigining transport</t>
  </si>
  <si>
    <t xml:space="preserve">District AWM Sabbath </t>
  </si>
  <si>
    <t>Vannice Oigara</t>
  </si>
  <si>
    <t xml:space="preserve">UF64L6VLEC~441211#DEVGRP4~254728772225~MPESAC2B_400222~ISAAC MOMANYI  </t>
  </si>
  <si>
    <t xml:space="preserve">UF64M7JRGH~441211#DEVGR26~254726441617~MPESAC2B_400222~CLEOPHAS TENAI  </t>
  </si>
  <si>
    <t xml:space="preserve">UF62W6MM06~441211#devgr3~254719761189~MPESAC2B_400222~ERICKSON MUTHUI  </t>
  </si>
  <si>
    <t xml:space="preserve">UF6FB7GCYD~441211#DevGrp16~254726410608~MPESAC2B_400222~CALVINCE OUMA OTIENO  </t>
  </si>
  <si>
    <t>UF64L6VLEC</t>
  </si>
  <si>
    <t>UF64M7JRGH</t>
  </si>
  <si>
    <t>UF62W6MM06</t>
  </si>
  <si>
    <t>UF6FB7GCYD</t>
  </si>
  <si>
    <t>COLLECTION AS AT 6 JUN 1900hrs</t>
  </si>
  <si>
    <t>Payment for Church Company Transfer</t>
  </si>
  <si>
    <t>Trust Fund not Remitted due to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</si>
</sst>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Century Gothic"/>
      <family val="1"/>
    </font>
    <font>
      <sz val="12"/>
      <color theme="1"/>
      <name val="Century Gothic"/>
      <family val="1"/>
    </font>
    <font>
      <sz val="12"/>
      <color rgb="FFFF0000"/>
      <name val="Century Gothic"/>
      <family val="1"/>
    </font>
    <font>
      <b/>
      <sz val="11"/>
      <color theme="1"/>
      <name val="Century Gothic"/>
      <family val="1"/>
    </font>
    <font>
      <sz val="11"/>
      <color theme="1"/>
      <name val="Century Gothic"/>
      <family val="1"/>
    </font>
    <font>
      <sz val="12"/>
      <color rgb="FF006100"/>
      <name val="Calibri"/>
      <family val="2"/>
      <scheme val="minor"/>
    </font>
    <font>
      <b/>
      <sz val="12"/>
      <color rgb="FF000000"/>
      <name val="Courier New"/>
      <family val="1"/>
    </font>
    <font>
      <b/>
      <sz val="12"/>
      <color theme="1"/>
      <name val="Century Gothic"/>
      <family val="2"/>
    </font>
    <font>
      <sz val="12"/>
      <color theme="5" tint="-0.249977111117893"/>
      <name val="Century Gothic"/>
      <family val="1"/>
    </font>
    <font>
      <b/>
      <sz val="12"/>
      <color theme="5" tint="-0.249977111117893"/>
      <name val="Century Gothic"/>
      <family val="1"/>
    </font>
    <font>
      <b/>
      <sz val="12"/>
      <color theme="4" tint="-0.499984740745262"/>
      <name val="Century Gothic"/>
      <family val="2"/>
    </font>
    <font>
      <sz val="12"/>
      <color theme="4" tint="-0.499984740745262"/>
      <name val="Century Gothic"/>
      <family val="2"/>
    </font>
    <font>
      <b/>
      <sz val="12"/>
      <color theme="5" tint="-0.499984740745262"/>
      <name val="Century Gothic"/>
      <family val="2"/>
    </font>
    <font>
      <sz val="12"/>
      <color theme="5" tint="-0.499984740745262"/>
      <name val="Century Gothic"/>
      <family val="2"/>
    </font>
    <font>
      <b/>
      <sz val="12"/>
      <color theme="7" tint="-0.249977111117893"/>
      <name val="Century Gothic"/>
      <family val="1"/>
    </font>
    <font>
      <sz val="12"/>
      <color rgb="FFFF0000"/>
      <name val="Calibri"/>
      <family val="2"/>
      <scheme val="minor"/>
    </font>
    <font>
      <b/>
      <sz val="12"/>
      <color theme="5" tint="-0.499984740745262"/>
      <name val="Century Gothic"/>
      <family val="1"/>
    </font>
    <font>
      <sz val="12"/>
      <color rgb="FFC00000"/>
      <name val="Century Gothic"/>
      <family val="1"/>
    </font>
    <font>
      <sz val="12"/>
      <color rgb="FF7030A0"/>
      <name val="Century Gothic"/>
      <family val="1"/>
    </font>
    <font>
      <b/>
      <sz val="12"/>
      <name val="Century Gothic"/>
      <family val="1"/>
    </font>
    <font>
      <sz val="12"/>
      <color theme="5"/>
      <name val="Century Gothic"/>
      <family val="1"/>
    </font>
    <font>
      <b/>
      <sz val="12"/>
      <color theme="5"/>
      <name val="Century Gothic"/>
      <family val="1"/>
    </font>
    <font>
      <sz val="12"/>
      <name val="Century Gothic"/>
      <family val="1"/>
    </font>
    <font>
      <sz val="12"/>
      <color rgb="FF00B050"/>
      <name val="Century Gothic"/>
      <family val="1"/>
    </font>
    <font>
      <b/>
      <sz val="12"/>
      <color rgb="FF00B050"/>
      <name val="Century Gothic"/>
      <family val="1"/>
    </font>
    <font>
      <b/>
      <sz val="12"/>
      <color rgb="FFC00000"/>
      <name val="Century Gothic"/>
      <family val="1"/>
    </font>
    <font>
      <sz val="12"/>
      <color theme="5" tint="-0.499984740745262"/>
      <name val="Century Gothic"/>
      <family val="1"/>
    </font>
    <font>
      <b/>
      <sz val="12"/>
      <color rgb="FF000000"/>
      <name val="Century Gothic"/>
      <family val="1"/>
    </font>
    <font>
      <sz val="12"/>
      <color theme="4" tint="-0.499984740745262"/>
      <name val="Century Gothic"/>
      <family val="1"/>
    </font>
  </fonts>
  <fills count="1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1" fillId="9" borderId="0" applyNumberFormat="0" applyBorder="0" applyAlignment="0" applyProtection="0"/>
    <xf numFmtId="9" fontId="1" fillId="0" borderId="0" applyFont="0" applyFill="0" applyBorder="0" applyAlignment="0" applyProtection="0"/>
  </cellStyleXfs>
  <cellXfs count="415">
    <xf numFmtId="0" fontId="0" fillId="0" borderId="0" xfId="0"/>
    <xf numFmtId="0" fontId="0" fillId="0" borderId="1" xfId="0" applyBorder="1"/>
    <xf numFmtId="0" fontId="0" fillId="0" borderId="2" xfId="0" applyBorder="1"/>
    <xf numFmtId="0" fontId="5" fillId="0" borderId="7" xfId="0" applyFont="1" applyBorder="1"/>
    <xf numFmtId="164" fontId="5" fillId="0" borderId="8" xfId="1" applyNumberFormat="1" applyFont="1" applyBorder="1"/>
    <xf numFmtId="164" fontId="5" fillId="0" borderId="9" xfId="1" applyNumberFormat="1" applyFont="1" applyBorder="1"/>
    <xf numFmtId="164" fontId="5" fillId="0" borderId="10" xfId="1" applyNumberFormat="1" applyFont="1" applyBorder="1"/>
    <xf numFmtId="0" fontId="4" fillId="0" borderId="7" xfId="0" applyFont="1" applyBorder="1"/>
    <xf numFmtId="164" fontId="4" fillId="0" borderId="9" xfId="1" applyNumberFormat="1" applyFont="1" applyBorder="1"/>
    <xf numFmtId="0" fontId="5" fillId="0" borderId="11" xfId="0" applyFont="1" applyBorder="1"/>
    <xf numFmtId="0" fontId="4" fillId="2" borderId="11" xfId="0" applyFont="1" applyFill="1" applyBorder="1"/>
    <xf numFmtId="164" fontId="4" fillId="2" borderId="10" xfId="1" applyNumberFormat="1" applyFont="1" applyFill="1" applyBorder="1"/>
    <xf numFmtId="0" fontId="5" fillId="0" borderId="0" xfId="0" applyFont="1"/>
    <xf numFmtId="164" fontId="5" fillId="0" borderId="0" xfId="1" applyNumberFormat="1" applyFont="1"/>
    <xf numFmtId="0" fontId="5" fillId="0" borderId="12" xfId="0" applyFont="1" applyBorder="1"/>
    <xf numFmtId="0" fontId="4" fillId="2" borderId="5" xfId="0" applyFont="1" applyFill="1" applyBorder="1"/>
    <xf numFmtId="0" fontId="4" fillId="0" borderId="0" xfId="0" applyFont="1"/>
    <xf numFmtId="164" fontId="4" fillId="0" borderId="0" xfId="1" applyNumberFormat="1" applyFont="1"/>
    <xf numFmtId="0" fontId="4" fillId="4" borderId="1" xfId="0" applyFont="1" applyFill="1" applyBorder="1"/>
    <xf numFmtId="164" fontId="4" fillId="4" borderId="1" xfId="1" applyNumberFormat="1" applyFont="1" applyFill="1" applyBorder="1"/>
    <xf numFmtId="0" fontId="5" fillId="0" borderId="1" xfId="0" applyFont="1" applyBorder="1"/>
    <xf numFmtId="164" fontId="5" fillId="0" borderId="1" xfId="1" applyNumberFormat="1" applyFont="1" applyBorder="1"/>
    <xf numFmtId="0" fontId="4" fillId="0" borderId="1" xfId="0" applyFont="1" applyBorder="1"/>
    <xf numFmtId="164" fontId="4" fillId="0" borderId="1" xfId="1" applyNumberFormat="1" applyFont="1" applyBorder="1"/>
    <xf numFmtId="0" fontId="1" fillId="5" borderId="0" xfId="2"/>
    <xf numFmtId="0" fontId="4" fillId="4" borderId="14" xfId="0" applyFont="1" applyFill="1" applyBorder="1"/>
    <xf numFmtId="164" fontId="0" fillId="0" borderId="0" xfId="0" applyNumberFormat="1"/>
    <xf numFmtId="0" fontId="6" fillId="0" borderId="1" xfId="0" applyFont="1" applyBorder="1"/>
    <xf numFmtId="0" fontId="7" fillId="0" borderId="1" xfId="0" applyFont="1" applyBorder="1"/>
    <xf numFmtId="164" fontId="7" fillId="0" borderId="1" xfId="1" applyNumberFormat="1" applyFont="1" applyBorder="1"/>
    <xf numFmtId="0" fontId="7" fillId="0" borderId="2" xfId="0" applyFont="1" applyBorder="1"/>
    <xf numFmtId="164" fontId="7" fillId="0" borderId="2" xfId="1" applyNumberFormat="1" applyFont="1" applyBorder="1"/>
    <xf numFmtId="0" fontId="6" fillId="0" borderId="3" xfId="0" applyFont="1" applyBorder="1"/>
    <xf numFmtId="164" fontId="6" fillId="0" borderId="3" xfId="1" applyNumberFormat="1" applyFont="1" applyBorder="1"/>
    <xf numFmtId="0" fontId="2" fillId="0" borderId="16" xfId="0" applyFont="1" applyBorder="1"/>
    <xf numFmtId="0" fontId="7" fillId="0" borderId="0" xfId="0" applyFont="1"/>
    <xf numFmtId="43" fontId="7" fillId="0" borderId="0" xfId="1" applyFont="1"/>
    <xf numFmtId="0" fontId="7" fillId="0" borderId="0" xfId="0" pivotButton="1" applyFont="1"/>
    <xf numFmtId="0" fontId="7" fillId="0" borderId="0" xfId="0" applyFont="1" applyAlignment="1">
      <alignment horizontal="left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43" fontId="7" fillId="0" borderId="0" xfId="0" applyNumberFormat="1" applyFont="1"/>
    <xf numFmtId="4" fontId="7" fillId="0" borderId="0" xfId="0" applyNumberFormat="1" applyFont="1"/>
    <xf numFmtId="0" fontId="6" fillId="7" borderId="1" xfId="0" applyFont="1" applyFill="1" applyBorder="1"/>
    <xf numFmtId="43" fontId="6" fillId="7" borderId="4" xfId="1" applyFont="1" applyFill="1" applyBorder="1"/>
    <xf numFmtId="0" fontId="6" fillId="7" borderId="4" xfId="0" applyFont="1" applyFill="1" applyBorder="1"/>
    <xf numFmtId="0" fontId="6" fillId="0" borderId="15" xfId="0" applyFont="1" applyBorder="1"/>
    <xf numFmtId="0" fontId="7" fillId="0" borderId="15" xfId="0" applyFont="1" applyBorder="1"/>
    <xf numFmtId="0" fontId="6" fillId="0" borderId="14" xfId="0" applyFont="1" applyBorder="1"/>
    <xf numFmtId="0" fontId="6" fillId="7" borderId="3" xfId="0" applyFont="1" applyFill="1" applyBorder="1"/>
    <xf numFmtId="0" fontId="6" fillId="0" borderId="2" xfId="0" applyFont="1" applyBorder="1"/>
    <xf numFmtId="0" fontId="6" fillId="0" borderId="17" xfId="0" applyFont="1" applyBorder="1"/>
    <xf numFmtId="0" fontId="7" fillId="0" borderId="18" xfId="0" applyFont="1" applyBorder="1"/>
    <xf numFmtId="43" fontId="1" fillId="0" borderId="0" xfId="1" applyFont="1"/>
    <xf numFmtId="0" fontId="6" fillId="0" borderId="31" xfId="0" applyFont="1" applyBorder="1"/>
    <xf numFmtId="43" fontId="6" fillId="0" borderId="31" xfId="1" applyFont="1" applyBorder="1"/>
    <xf numFmtId="0" fontId="8" fillId="0" borderId="0" xfId="0" applyFont="1"/>
    <xf numFmtId="164" fontId="6" fillId="0" borderId="1" xfId="1" applyNumberFormat="1" applyFont="1" applyBorder="1"/>
    <xf numFmtId="164" fontId="6" fillId="0" borderId="17" xfId="1" applyNumberFormat="1" applyFont="1" applyBorder="1"/>
    <xf numFmtId="164" fontId="7" fillId="0" borderId="0" xfId="1" applyNumberFormat="1" applyFont="1"/>
    <xf numFmtId="164" fontId="6" fillId="7" borderId="1" xfId="1" applyNumberFormat="1" applyFont="1" applyFill="1" applyBorder="1"/>
    <xf numFmtId="164" fontId="6" fillId="7" borderId="4" xfId="1" applyNumberFormat="1" applyFont="1" applyFill="1" applyBorder="1"/>
    <xf numFmtId="164" fontId="6" fillId="0" borderId="1" xfId="1" applyNumberFormat="1" applyFont="1" applyBorder="1" applyAlignment="1">
      <alignment horizontal="center"/>
    </xf>
    <xf numFmtId="164" fontId="6" fillId="0" borderId="14" xfId="1" applyNumberFormat="1" applyFont="1" applyBorder="1"/>
    <xf numFmtId="164" fontId="7" fillId="0" borderId="14" xfId="1" applyNumberFormat="1" applyFont="1" applyBorder="1"/>
    <xf numFmtId="164" fontId="6" fillId="0" borderId="15" xfId="1" applyNumberFormat="1" applyFont="1" applyBorder="1"/>
    <xf numFmtId="164" fontId="7" fillId="0" borderId="15" xfId="1" applyNumberFormat="1" applyFont="1" applyBorder="1"/>
    <xf numFmtId="164" fontId="6" fillId="0" borderId="2" xfId="1" applyNumberFormat="1" applyFont="1" applyBorder="1"/>
    <xf numFmtId="164" fontId="7" fillId="0" borderId="19" xfId="1" applyNumberFormat="1" applyFont="1" applyBorder="1"/>
    <xf numFmtId="43" fontId="0" fillId="0" borderId="0" xfId="1" applyFont="1"/>
    <xf numFmtId="0" fontId="0" fillId="0" borderId="0" xfId="0" applyAlignment="1">
      <alignment horizontal="left"/>
    </xf>
    <xf numFmtId="43" fontId="0" fillId="0" borderId="1" xfId="1" applyFont="1" applyBorder="1"/>
    <xf numFmtId="164" fontId="9" fillId="0" borderId="1" xfId="1" applyNumberFormat="1" applyFont="1" applyBorder="1" applyAlignment="1">
      <alignment horizontal="left"/>
    </xf>
    <xf numFmtId="0" fontId="9" fillId="0" borderId="1" xfId="1" applyNumberFormat="1" applyFont="1" applyBorder="1" applyAlignment="1">
      <alignment horizontal="center"/>
    </xf>
    <xf numFmtId="0" fontId="9" fillId="0" borderId="1" xfId="1" applyNumberFormat="1" applyFont="1" applyBorder="1"/>
    <xf numFmtId="0" fontId="9" fillId="0" borderId="1" xfId="1" applyNumberFormat="1" applyFont="1" applyFill="1" applyBorder="1" applyAlignment="1">
      <alignment horizontal="center"/>
    </xf>
    <xf numFmtId="0" fontId="10" fillId="0" borderId="1" xfId="0" applyFont="1" applyBorder="1"/>
    <xf numFmtId="164" fontId="10" fillId="0" borderId="1" xfId="1" applyNumberFormat="1" applyFont="1" applyBorder="1" applyAlignment="1">
      <alignment horizontal="left"/>
    </xf>
    <xf numFmtId="164" fontId="10" fillId="0" borderId="1" xfId="1" applyNumberFormat="1" applyFont="1" applyBorder="1" applyAlignment="1">
      <alignment horizontal="center"/>
    </xf>
    <xf numFmtId="164" fontId="10" fillId="0" borderId="1" xfId="1" applyNumberFormat="1" applyFont="1" applyBorder="1"/>
    <xf numFmtId="43" fontId="10" fillId="0" borderId="1" xfId="1" applyFont="1" applyBorder="1"/>
    <xf numFmtId="0" fontId="2" fillId="0" borderId="32" xfId="0" applyFont="1" applyBorder="1"/>
    <xf numFmtId="0" fontId="2" fillId="0" borderId="33" xfId="0" applyFont="1" applyBorder="1"/>
    <xf numFmtId="0" fontId="2" fillId="0" borderId="34" xfId="0" applyFont="1" applyBorder="1"/>
    <xf numFmtId="0" fontId="0" fillId="0" borderId="35" xfId="0" applyBorder="1"/>
    <xf numFmtId="43" fontId="0" fillId="0" borderId="2" xfId="1" applyFont="1" applyBorder="1"/>
    <xf numFmtId="0" fontId="0" fillId="0" borderId="23" xfId="0" applyBorder="1"/>
    <xf numFmtId="0" fontId="0" fillId="0" borderId="36" xfId="0" applyBorder="1"/>
    <xf numFmtId="43" fontId="0" fillId="0" borderId="25" xfId="1" applyFont="1" applyBorder="1"/>
    <xf numFmtId="43" fontId="7" fillId="6" borderId="0" xfId="0" applyNumberFormat="1" applyFont="1" applyFill="1"/>
    <xf numFmtId="164" fontId="7" fillId="6" borderId="2" xfId="1" applyNumberFormat="1" applyFont="1" applyFill="1" applyBorder="1"/>
    <xf numFmtId="0" fontId="11" fillId="9" borderId="25" xfId="3" applyBorder="1"/>
    <xf numFmtId="0" fontId="6" fillId="0" borderId="0" xfId="0" applyFont="1"/>
    <xf numFmtId="43" fontId="0" fillId="0" borderId="0" xfId="0" applyNumberFormat="1"/>
    <xf numFmtId="164" fontId="0" fillId="0" borderId="0" xfId="1" applyNumberFormat="1" applyFont="1"/>
    <xf numFmtId="0" fontId="7" fillId="0" borderId="37" xfId="0" applyFont="1" applyBorder="1"/>
    <xf numFmtId="164" fontId="0" fillId="0" borderId="1" xfId="1" applyNumberFormat="1" applyFont="1" applyBorder="1"/>
    <xf numFmtId="0" fontId="6" fillId="7" borderId="15" xfId="0" applyFont="1" applyFill="1" applyBorder="1"/>
    <xf numFmtId="164" fontId="6" fillId="7" borderId="15" xfId="1" applyNumberFormat="1" applyFont="1" applyFill="1" applyBorder="1"/>
    <xf numFmtId="0" fontId="6" fillId="0" borderId="1" xfId="0" applyFont="1" applyBorder="1" applyAlignment="1">
      <alignment horizontal="left"/>
    </xf>
    <xf numFmtId="164" fontId="6" fillId="0" borderId="1" xfId="1" applyNumberFormat="1" applyFont="1" applyBorder="1" applyAlignment="1">
      <alignment horizontal="left"/>
    </xf>
    <xf numFmtId="164" fontId="7" fillId="0" borderId="24" xfId="1" applyNumberFormat="1" applyFont="1" applyBorder="1" applyAlignment="1">
      <alignment horizontal="left"/>
    </xf>
    <xf numFmtId="164" fontId="7" fillId="0" borderId="1" xfId="1" applyNumberFormat="1" applyFont="1" applyBorder="1" applyAlignment="1">
      <alignment horizontal="left"/>
    </xf>
    <xf numFmtId="0" fontId="4" fillId="2" borderId="1" xfId="0" applyFont="1" applyFill="1" applyBorder="1"/>
    <xf numFmtId="164" fontId="4" fillId="2" borderId="1" xfId="1" applyNumberFormat="1" applyFont="1" applyFill="1" applyBorder="1"/>
    <xf numFmtId="164" fontId="7" fillId="0" borderId="0" xfId="0" applyNumberFormat="1" applyFont="1"/>
    <xf numFmtId="43" fontId="2" fillId="0" borderId="3" xfId="1" applyFont="1" applyBorder="1"/>
    <xf numFmtId="43" fontId="2" fillId="0" borderId="16" xfId="1" applyFont="1" applyBorder="1"/>
    <xf numFmtId="43" fontId="7" fillId="0" borderId="1" xfId="1" applyFont="1" applyBorder="1"/>
    <xf numFmtId="0" fontId="0" fillId="0" borderId="0" xfId="0" pivotButton="1"/>
    <xf numFmtId="43" fontId="4" fillId="4" borderId="1" xfId="1" applyFont="1" applyFill="1" applyBorder="1"/>
    <xf numFmtId="43" fontId="5" fillId="0" borderId="1" xfId="1" applyFont="1" applyBorder="1"/>
    <xf numFmtId="43" fontId="4" fillId="0" borderId="1" xfId="1" applyFont="1" applyBorder="1"/>
    <xf numFmtId="0" fontId="6" fillId="7" borderId="0" xfId="0" applyFont="1" applyFill="1"/>
    <xf numFmtId="43" fontId="6" fillId="7" borderId="0" xfId="1" applyFont="1" applyFill="1" applyBorder="1"/>
    <xf numFmtId="164" fontId="7" fillId="0" borderId="1" xfId="0" applyNumberFormat="1" applyFont="1" applyBorder="1"/>
    <xf numFmtId="43" fontId="7" fillId="0" borderId="25" xfId="1" applyFont="1" applyBorder="1"/>
    <xf numFmtId="164" fontId="13" fillId="0" borderId="17" xfId="0" applyNumberFormat="1" applyFont="1" applyBorder="1"/>
    <xf numFmtId="0" fontId="14" fillId="0" borderId="1" xfId="0" applyFont="1" applyBorder="1"/>
    <xf numFmtId="0" fontId="15" fillId="0" borderId="1" xfId="0" applyFont="1" applyBorder="1"/>
    <xf numFmtId="164" fontId="15" fillId="0" borderId="1" xfId="1" applyNumberFormat="1" applyFont="1" applyBorder="1"/>
    <xf numFmtId="164" fontId="14" fillId="0" borderId="1" xfId="1" applyNumberFormat="1" applyFont="1" applyBorder="1"/>
    <xf numFmtId="164" fontId="14" fillId="0" borderId="2" xfId="1" applyNumberFormat="1" applyFont="1" applyBorder="1"/>
    <xf numFmtId="0" fontId="14" fillId="0" borderId="0" xfId="0" applyFont="1"/>
    <xf numFmtId="0" fontId="14" fillId="0" borderId="2" xfId="0" applyFont="1" applyBorder="1"/>
    <xf numFmtId="0" fontId="13" fillId="10" borderId="0" xfId="0" applyFont="1" applyFill="1"/>
    <xf numFmtId="0" fontId="16" fillId="0" borderId="32" xfId="0" applyFont="1" applyBorder="1"/>
    <xf numFmtId="0" fontId="16" fillId="0" borderId="33" xfId="0" applyFont="1" applyBorder="1"/>
    <xf numFmtId="43" fontId="16" fillId="0" borderId="33" xfId="1" applyFont="1" applyBorder="1"/>
    <xf numFmtId="164" fontId="17" fillId="0" borderId="35" xfId="0" applyNumberFormat="1" applyFont="1" applyBorder="1"/>
    <xf numFmtId="164" fontId="17" fillId="0" borderId="26" xfId="0" applyNumberFormat="1" applyFont="1" applyBorder="1"/>
    <xf numFmtId="0" fontId="16" fillId="0" borderId="34" xfId="0" applyFont="1" applyBorder="1"/>
    <xf numFmtId="43" fontId="18" fillId="0" borderId="39" xfId="1" applyFont="1" applyBorder="1"/>
    <xf numFmtId="0" fontId="18" fillId="0" borderId="40" xfId="0" applyFont="1" applyBorder="1"/>
    <xf numFmtId="43" fontId="18" fillId="0" borderId="40" xfId="1" applyFont="1" applyBorder="1"/>
    <xf numFmtId="0" fontId="19" fillId="0" borderId="41" xfId="0" applyFont="1" applyBorder="1"/>
    <xf numFmtId="43" fontId="19" fillId="0" borderId="1" xfId="1" applyFont="1" applyBorder="1"/>
    <xf numFmtId="43" fontId="19" fillId="0" borderId="1" xfId="0" applyNumberFormat="1" applyFont="1" applyBorder="1"/>
    <xf numFmtId="43" fontId="19" fillId="0" borderId="17" xfId="1" applyFont="1" applyBorder="1"/>
    <xf numFmtId="43" fontId="19" fillId="0" borderId="17" xfId="0" applyNumberFormat="1" applyFont="1" applyBorder="1"/>
    <xf numFmtId="0" fontId="7" fillId="0" borderId="0" xfId="0" applyFont="1" applyAlignment="1">
      <alignment horizontal="center"/>
    </xf>
    <xf numFmtId="43" fontId="7" fillId="0" borderId="4" xfId="1" applyFont="1" applyBorder="1"/>
    <xf numFmtId="43" fontId="13" fillId="0" borderId="17" xfId="1" applyFont="1" applyBorder="1"/>
    <xf numFmtId="0" fontId="7" fillId="3" borderId="1" xfId="0" applyFont="1" applyFill="1" applyBorder="1"/>
    <xf numFmtId="0" fontId="6" fillId="3" borderId="20" xfId="0" applyFont="1" applyFill="1" applyBorder="1"/>
    <xf numFmtId="164" fontId="6" fillId="3" borderId="21" xfId="1" applyNumberFormat="1" applyFont="1" applyFill="1" applyBorder="1"/>
    <xf numFmtId="164" fontId="7" fillId="3" borderId="22" xfId="1" applyNumberFormat="1" applyFont="1" applyFill="1" applyBorder="1"/>
    <xf numFmtId="164" fontId="7" fillId="3" borderId="19" xfId="1" applyNumberFormat="1" applyFont="1" applyFill="1" applyBorder="1"/>
    <xf numFmtId="164" fontId="7" fillId="3" borderId="1" xfId="1" applyNumberFormat="1" applyFont="1" applyFill="1" applyBorder="1"/>
    <xf numFmtId="0" fontId="7" fillId="3" borderId="0" xfId="0" applyFont="1" applyFill="1"/>
    <xf numFmtId="164" fontId="7" fillId="3" borderId="1" xfId="0" applyNumberFormat="1" applyFont="1" applyFill="1" applyBorder="1"/>
    <xf numFmtId="164" fontId="7" fillId="3" borderId="22" xfId="0" applyNumberFormat="1" applyFont="1" applyFill="1" applyBorder="1"/>
    <xf numFmtId="43" fontId="7" fillId="3" borderId="0" xfId="1" applyFont="1" applyFill="1"/>
    <xf numFmtId="0" fontId="6" fillId="3" borderId="23" xfId="0" applyFont="1" applyFill="1" applyBorder="1"/>
    <xf numFmtId="164" fontId="6" fillId="3" borderId="1" xfId="1" applyNumberFormat="1" applyFont="1" applyFill="1" applyBorder="1"/>
    <xf numFmtId="164" fontId="7" fillId="3" borderId="24" xfId="1" applyNumberFormat="1" applyFont="1" applyFill="1" applyBorder="1"/>
    <xf numFmtId="164" fontId="7" fillId="3" borderId="24" xfId="0" applyNumberFormat="1" applyFont="1" applyFill="1" applyBorder="1"/>
    <xf numFmtId="0" fontId="7" fillId="3" borderId="23" xfId="0" applyFont="1" applyFill="1" applyBorder="1"/>
    <xf numFmtId="0" fontId="7" fillId="3" borderId="24" xfId="0" applyFont="1" applyFill="1" applyBorder="1"/>
    <xf numFmtId="0" fontId="7" fillId="3" borderId="29" xfId="0" applyFont="1" applyFill="1" applyBorder="1"/>
    <xf numFmtId="164" fontId="6" fillId="3" borderId="3" xfId="1" applyNumberFormat="1" applyFont="1" applyFill="1" applyBorder="1"/>
    <xf numFmtId="164" fontId="7" fillId="3" borderId="30" xfId="1" applyNumberFormat="1" applyFont="1" applyFill="1" applyBorder="1"/>
    <xf numFmtId="0" fontId="7" fillId="3" borderId="38" xfId="0" applyFont="1" applyFill="1" applyBorder="1"/>
    <xf numFmtId="0" fontId="7" fillId="3" borderId="18" xfId="0" applyFont="1" applyFill="1" applyBorder="1"/>
    <xf numFmtId="0" fontId="7" fillId="3" borderId="26" xfId="0" applyFont="1" applyFill="1" applyBorder="1"/>
    <xf numFmtId="164" fontId="6" fillId="3" borderId="27" xfId="1" applyNumberFormat="1" applyFont="1" applyFill="1" applyBorder="1"/>
    <xf numFmtId="164" fontId="6" fillId="3" borderId="28" xfId="1" applyNumberFormat="1" applyFont="1" applyFill="1" applyBorder="1"/>
    <xf numFmtId="164" fontId="7" fillId="3" borderId="26" xfId="0" applyNumberFormat="1" applyFont="1" applyFill="1" applyBorder="1"/>
    <xf numFmtId="164" fontId="7" fillId="3" borderId="27" xfId="0" applyNumberFormat="1" applyFont="1" applyFill="1" applyBorder="1"/>
    <xf numFmtId="164" fontId="7" fillId="3" borderId="28" xfId="0" applyNumberFormat="1" applyFont="1" applyFill="1" applyBorder="1"/>
    <xf numFmtId="43" fontId="7" fillId="3" borderId="4" xfId="1" applyFont="1" applyFill="1" applyBorder="1"/>
    <xf numFmtId="43" fontId="7" fillId="3" borderId="31" xfId="1" applyFont="1" applyFill="1" applyBorder="1"/>
    <xf numFmtId="0" fontId="6" fillId="3" borderId="1" xfId="0" applyFont="1" applyFill="1" applyBorder="1" applyAlignment="1">
      <alignment horizontal="left"/>
    </xf>
    <xf numFmtId="164" fontId="6" fillId="3" borderId="1" xfId="1" applyNumberFormat="1" applyFont="1" applyFill="1" applyBorder="1" applyAlignment="1">
      <alignment horizontal="left"/>
    </xf>
    <xf numFmtId="164" fontId="6" fillId="3" borderId="18" xfId="1" applyNumberFormat="1" applyFont="1" applyFill="1" applyBorder="1" applyAlignment="1">
      <alignment horizontal="left"/>
    </xf>
    <xf numFmtId="0" fontId="7" fillId="3" borderId="20" xfId="0" applyFont="1" applyFill="1" applyBorder="1"/>
    <xf numFmtId="0" fontId="7" fillId="3" borderId="21" xfId="0" applyFont="1" applyFill="1" applyBorder="1"/>
    <xf numFmtId="43" fontId="7" fillId="3" borderId="22" xfId="1" applyFont="1" applyFill="1" applyBorder="1"/>
    <xf numFmtId="0" fontId="6" fillId="3" borderId="1" xfId="0" applyFont="1" applyFill="1" applyBorder="1"/>
    <xf numFmtId="43" fontId="7" fillId="3" borderId="24" xfId="1" applyFont="1" applyFill="1" applyBorder="1"/>
    <xf numFmtId="164" fontId="7" fillId="3" borderId="18" xfId="1" applyNumberFormat="1" applyFont="1" applyFill="1" applyBorder="1"/>
    <xf numFmtId="164" fontId="6" fillId="3" borderId="18" xfId="1" applyNumberFormat="1" applyFont="1" applyFill="1" applyBorder="1"/>
    <xf numFmtId="164" fontId="7" fillId="3" borderId="36" xfId="0" applyNumberFormat="1" applyFont="1" applyFill="1" applyBorder="1"/>
    <xf numFmtId="164" fontId="7" fillId="3" borderId="25" xfId="0" applyNumberFormat="1" applyFont="1" applyFill="1" applyBorder="1"/>
    <xf numFmtId="43" fontId="7" fillId="3" borderId="38" xfId="1" applyFont="1" applyFill="1" applyBorder="1"/>
    <xf numFmtId="43" fontId="7" fillId="3" borderId="16" xfId="1" applyFont="1" applyFill="1" applyBorder="1"/>
    <xf numFmtId="0" fontId="13" fillId="3" borderId="0" xfId="0" applyFont="1" applyFill="1"/>
    <xf numFmtId="43" fontId="7" fillId="0" borderId="4" xfId="0" applyNumberFormat="1" applyFont="1" applyBorder="1"/>
    <xf numFmtId="43" fontId="7" fillId="8" borderId="1" xfId="1" applyFont="1" applyFill="1" applyBorder="1"/>
    <xf numFmtId="43" fontId="7" fillId="8" borderId="2" xfId="1" applyFont="1" applyFill="1" applyBorder="1"/>
    <xf numFmtId="164" fontId="7" fillId="11" borderId="2" xfId="0" applyNumberFormat="1" applyFont="1" applyFill="1" applyBorder="1"/>
    <xf numFmtId="164" fontId="7" fillId="2" borderId="2" xfId="0" applyNumberFormat="1" applyFont="1" applyFill="1" applyBorder="1"/>
    <xf numFmtId="0" fontId="13" fillId="0" borderId="25" xfId="0" applyFont="1" applyBorder="1"/>
    <xf numFmtId="164" fontId="13" fillId="2" borderId="25" xfId="1" applyNumberFormat="1" applyFont="1" applyFill="1" applyBorder="1" applyAlignment="1">
      <alignment horizontal="left"/>
    </xf>
    <xf numFmtId="0" fontId="13" fillId="11" borderId="25" xfId="0" applyFont="1" applyFill="1" applyBorder="1"/>
    <xf numFmtId="43" fontId="13" fillId="0" borderId="25" xfId="1" applyFont="1" applyBorder="1"/>
    <xf numFmtId="0" fontId="13" fillId="0" borderId="2" xfId="0" applyFont="1" applyBorder="1"/>
    <xf numFmtId="0" fontId="13" fillId="0" borderId="1" xfId="0" applyFont="1" applyBorder="1"/>
    <xf numFmtId="0" fontId="13" fillId="0" borderId="3" xfId="0" applyFont="1" applyBorder="1"/>
    <xf numFmtId="164" fontId="7" fillId="2" borderId="3" xfId="0" applyNumberFormat="1" applyFont="1" applyFill="1" applyBorder="1"/>
    <xf numFmtId="0" fontId="13" fillId="0" borderId="17" xfId="0" applyFont="1" applyBorder="1"/>
    <xf numFmtId="43" fontId="7" fillId="0" borderId="3" xfId="1" applyFont="1" applyBorder="1"/>
    <xf numFmtId="164" fontId="13" fillId="2" borderId="17" xfId="0" applyNumberFormat="1" applyFont="1" applyFill="1" applyBorder="1"/>
    <xf numFmtId="164" fontId="13" fillId="11" borderId="17" xfId="0" applyNumberFormat="1" applyFont="1" applyFill="1" applyBorder="1"/>
    <xf numFmtId="43" fontId="7" fillId="0" borderId="2" xfId="0" applyNumberFormat="1" applyFont="1" applyBorder="1"/>
    <xf numFmtId="43" fontId="7" fillId="0" borderId="2" xfId="1" applyFont="1" applyBorder="1"/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43" fontId="7" fillId="0" borderId="21" xfId="1" applyFont="1" applyBorder="1" applyAlignment="1">
      <alignment horizontal="center"/>
    </xf>
    <xf numFmtId="43" fontId="14" fillId="0" borderId="22" xfId="1" applyFont="1" applyBorder="1"/>
    <xf numFmtId="0" fontId="14" fillId="0" borderId="36" xfId="0" applyFont="1" applyBorder="1"/>
    <xf numFmtId="0" fontId="14" fillId="0" borderId="25" xfId="0" applyFont="1" applyBorder="1"/>
    <xf numFmtId="43" fontId="14" fillId="0" borderId="25" xfId="1" applyFont="1" applyBorder="1"/>
    <xf numFmtId="43" fontId="7" fillId="0" borderId="38" xfId="1" applyFont="1" applyBorder="1"/>
    <xf numFmtId="0" fontId="20" fillId="0" borderId="1" xfId="0" applyFont="1" applyBorder="1"/>
    <xf numFmtId="164" fontId="20" fillId="0" borderId="1" xfId="1" applyNumberFormat="1" applyFont="1" applyBorder="1"/>
    <xf numFmtId="164" fontId="20" fillId="0" borderId="2" xfId="1" applyNumberFormat="1" applyFont="1" applyBorder="1"/>
    <xf numFmtId="0" fontId="20" fillId="0" borderId="0" xfId="0" applyFont="1"/>
    <xf numFmtId="164" fontId="20" fillId="0" borderId="1" xfId="0" applyNumberFormat="1" applyFont="1" applyBorder="1"/>
    <xf numFmtId="164" fontId="20" fillId="0" borderId="35" xfId="0" applyNumberFormat="1" applyFont="1" applyBorder="1"/>
    <xf numFmtId="43" fontId="20" fillId="0" borderId="1" xfId="1" applyFont="1" applyBorder="1"/>
    <xf numFmtId="43" fontId="20" fillId="0" borderId="1" xfId="0" applyNumberFormat="1" applyFont="1" applyBorder="1"/>
    <xf numFmtId="0" fontId="8" fillId="0" borderId="1" xfId="0" applyFont="1" applyBorder="1"/>
    <xf numFmtId="164" fontId="8" fillId="0" borderId="1" xfId="1" applyNumberFormat="1" applyFont="1" applyBorder="1"/>
    <xf numFmtId="0" fontId="21" fillId="0" borderId="0" xfId="0" applyFont="1"/>
    <xf numFmtId="43" fontId="21" fillId="0" borderId="0" xfId="1" applyFont="1"/>
    <xf numFmtId="164" fontId="4" fillId="2" borderId="13" xfId="1" applyNumberFormat="1" applyFont="1" applyFill="1" applyBorder="1"/>
    <xf numFmtId="164" fontId="11" fillId="9" borderId="25" xfId="3" applyNumberFormat="1" applyBorder="1"/>
    <xf numFmtId="164" fontId="0" fillId="0" borderId="2" xfId="1" applyNumberFormat="1" applyFont="1" applyBorder="1"/>
    <xf numFmtId="164" fontId="12" fillId="0" borderId="1" xfId="0" applyNumberFormat="1" applyFont="1" applyBorder="1"/>
    <xf numFmtId="0" fontId="22" fillId="0" borderId="1" xfId="0" applyFont="1" applyBorder="1"/>
    <xf numFmtId="164" fontId="22" fillId="0" borderId="1" xfId="1" applyNumberFormat="1" applyFont="1" applyBorder="1"/>
    <xf numFmtId="164" fontId="22" fillId="0" borderId="2" xfId="1" applyNumberFormat="1" applyFont="1" applyBorder="1"/>
    <xf numFmtId="0" fontId="22" fillId="0" borderId="0" xfId="0" applyFont="1"/>
    <xf numFmtId="164" fontId="22" fillId="0" borderId="1" xfId="0" applyNumberFormat="1" applyFont="1" applyBorder="1"/>
    <xf numFmtId="164" fontId="22" fillId="0" borderId="35" xfId="0" applyNumberFormat="1" applyFont="1" applyBorder="1"/>
    <xf numFmtId="43" fontId="22" fillId="0" borderId="1" xfId="1" applyFont="1" applyBorder="1"/>
    <xf numFmtId="43" fontId="22" fillId="0" borderId="1" xfId="0" applyNumberFormat="1" applyFont="1" applyBorder="1"/>
    <xf numFmtId="164" fontId="7" fillId="2" borderId="16" xfId="0" applyNumberFormat="1" applyFont="1" applyFill="1" applyBorder="1"/>
    <xf numFmtId="164" fontId="6" fillId="3" borderId="36" xfId="0" applyNumberFormat="1" applyFont="1" applyFill="1" applyBorder="1"/>
    <xf numFmtId="164" fontId="6" fillId="3" borderId="25" xfId="0" applyNumberFormat="1" applyFont="1" applyFill="1" applyBorder="1"/>
    <xf numFmtId="43" fontId="6" fillId="3" borderId="38" xfId="1" applyFont="1" applyFill="1" applyBorder="1"/>
    <xf numFmtId="0" fontId="6" fillId="3" borderId="0" xfId="0" applyFont="1" applyFill="1"/>
    <xf numFmtId="43" fontId="6" fillId="3" borderId="0" xfId="1" applyFont="1" applyFill="1"/>
    <xf numFmtId="43" fontId="6" fillId="3" borderId="16" xfId="1" applyFont="1" applyFill="1" applyBorder="1"/>
    <xf numFmtId="43" fontId="7" fillId="2" borderId="16" xfId="0" applyNumberFormat="1" applyFont="1" applyFill="1" applyBorder="1"/>
    <xf numFmtId="4" fontId="5" fillId="6" borderId="8" xfId="1" applyNumberFormat="1" applyFont="1" applyFill="1" applyBorder="1"/>
    <xf numFmtId="4" fontId="0" fillId="0" borderId="0" xfId="0" applyNumberFormat="1"/>
    <xf numFmtId="164" fontId="6" fillId="0" borderId="1" xfId="0" applyNumberFormat="1" applyFont="1" applyBorder="1"/>
    <xf numFmtId="164" fontId="7" fillId="11" borderId="3" xfId="0" applyNumberFormat="1" applyFont="1" applyFill="1" applyBorder="1"/>
    <xf numFmtId="0" fontId="8" fillId="0" borderId="1" xfId="0" applyFont="1" applyBorder="1" applyAlignment="1">
      <alignment horizontal="center"/>
    </xf>
    <xf numFmtId="164" fontId="2" fillId="0" borderId="16" xfId="1" applyNumberFormat="1" applyFont="1" applyBorder="1"/>
    <xf numFmtId="164" fontId="21" fillId="0" borderId="0" xfId="1" applyNumberFormat="1" applyFont="1"/>
    <xf numFmtId="164" fontId="6" fillId="0" borderId="3" xfId="0" applyNumberFormat="1" applyFont="1" applyBorder="1"/>
    <xf numFmtId="164" fontId="7" fillId="10" borderId="0" xfId="1" applyNumberFormat="1" applyFont="1" applyFill="1"/>
    <xf numFmtId="164" fontId="14" fillId="0" borderId="0" xfId="1" applyNumberFormat="1" applyFont="1"/>
    <xf numFmtId="164" fontId="20" fillId="0" borderId="0" xfId="1" applyNumberFormat="1" applyFont="1"/>
    <xf numFmtId="164" fontId="22" fillId="0" borderId="0" xfId="1" applyNumberFormat="1" applyFont="1"/>
    <xf numFmtId="164" fontId="7" fillId="3" borderId="0" xfId="1" applyNumberFormat="1" applyFont="1" applyFill="1"/>
    <xf numFmtId="0" fontId="24" fillId="0" borderId="0" xfId="0" applyFont="1"/>
    <xf numFmtId="43" fontId="24" fillId="0" borderId="0" xfId="1" applyFont="1"/>
    <xf numFmtId="0" fontId="25" fillId="0" borderId="1" xfId="0" applyFont="1" applyBorder="1"/>
    <xf numFmtId="0" fontId="6" fillId="0" borderId="25" xfId="0" applyFont="1" applyBorder="1"/>
    <xf numFmtId="164" fontId="6" fillId="0" borderId="0" xfId="1" applyNumberFormat="1" applyFont="1"/>
    <xf numFmtId="43" fontId="6" fillId="0" borderId="0" xfId="1" applyFont="1"/>
    <xf numFmtId="0" fontId="6" fillId="8" borderId="5" xfId="0" applyFont="1" applyFill="1" applyBorder="1"/>
    <xf numFmtId="164" fontId="6" fillId="8" borderId="32" xfId="1" applyNumberFormat="1" applyFont="1" applyFill="1" applyBorder="1"/>
    <xf numFmtId="164" fontId="6" fillId="8" borderId="42" xfId="1" applyNumberFormat="1" applyFont="1" applyFill="1" applyBorder="1"/>
    <xf numFmtId="164" fontId="6" fillId="8" borderId="13" xfId="1" applyNumberFormat="1" applyFont="1" applyFill="1" applyBorder="1"/>
    <xf numFmtId="0" fontId="26" fillId="0" borderId="1" xfId="0" applyFont="1" applyBorder="1"/>
    <xf numFmtId="0" fontId="27" fillId="0" borderId="1" xfId="0" applyFont="1" applyBorder="1"/>
    <xf numFmtId="164" fontId="27" fillId="0" borderId="1" xfId="1" applyNumberFormat="1" applyFont="1" applyBorder="1"/>
    <xf numFmtId="164" fontId="26" fillId="0" borderId="1" xfId="1" applyNumberFormat="1" applyFont="1" applyBorder="1"/>
    <xf numFmtId="164" fontId="26" fillId="0" borderId="2" xfId="1" applyNumberFormat="1" applyFont="1" applyBorder="1"/>
    <xf numFmtId="164" fontId="26" fillId="0" borderId="0" xfId="1" applyNumberFormat="1" applyFont="1"/>
    <xf numFmtId="164" fontId="26" fillId="0" borderId="1" xfId="0" applyNumberFormat="1" applyFont="1" applyBorder="1"/>
    <xf numFmtId="164" fontId="26" fillId="0" borderId="35" xfId="0" applyNumberFormat="1" applyFont="1" applyBorder="1"/>
    <xf numFmtId="0" fontId="26" fillId="0" borderId="0" xfId="0" applyFont="1"/>
    <xf numFmtId="43" fontId="26" fillId="0" borderId="1" xfId="1" applyFont="1" applyBorder="1"/>
    <xf numFmtId="43" fontId="26" fillId="0" borderId="1" xfId="0" applyNumberFormat="1" applyFont="1" applyBorder="1"/>
    <xf numFmtId="9" fontId="7" fillId="0" borderId="1" xfId="4" applyFont="1" applyBorder="1"/>
    <xf numFmtId="0" fontId="6" fillId="4" borderId="1" xfId="0" applyFont="1" applyFill="1" applyBorder="1"/>
    <xf numFmtId="164" fontId="6" fillId="4" borderId="3" xfId="1" applyNumberFormat="1" applyFont="1" applyFill="1" applyBorder="1"/>
    <xf numFmtId="9" fontId="6" fillId="4" borderId="3" xfId="4" applyFont="1" applyFill="1" applyBorder="1"/>
    <xf numFmtId="9" fontId="6" fillId="8" borderId="33" xfId="1" applyNumberFormat="1" applyFont="1" applyFill="1" applyBorder="1"/>
    <xf numFmtId="0" fontId="7" fillId="0" borderId="20" xfId="0" applyFont="1" applyBorder="1"/>
    <xf numFmtId="0" fontId="6" fillId="0" borderId="21" xfId="0" applyFont="1" applyBorder="1"/>
    <xf numFmtId="164" fontId="6" fillId="0" borderId="21" xfId="1" applyNumberFormat="1" applyFont="1" applyBorder="1"/>
    <xf numFmtId="164" fontId="7" fillId="0" borderId="21" xfId="1" applyNumberFormat="1" applyFont="1" applyBorder="1"/>
    <xf numFmtId="164" fontId="7" fillId="0" borderId="22" xfId="1" applyNumberFormat="1" applyFont="1" applyBorder="1"/>
    <xf numFmtId="0" fontId="7" fillId="0" borderId="23" xfId="0" applyFont="1" applyBorder="1"/>
    <xf numFmtId="164" fontId="7" fillId="0" borderId="24" xfId="1" applyNumberFormat="1" applyFont="1" applyBorder="1"/>
    <xf numFmtId="0" fontId="6" fillId="0" borderId="23" xfId="0" applyFont="1" applyBorder="1"/>
    <xf numFmtId="164" fontId="6" fillId="4" borderId="30" xfId="1" applyNumberFormat="1" applyFont="1" applyFill="1" applyBorder="1"/>
    <xf numFmtId="164" fontId="7" fillId="0" borderId="43" xfId="1" applyNumberFormat="1" applyFont="1" applyBorder="1"/>
    <xf numFmtId="164" fontId="7" fillId="0" borderId="44" xfId="1" applyNumberFormat="1" applyFont="1" applyBorder="1"/>
    <xf numFmtId="0" fontId="7" fillId="0" borderId="45" xfId="0" applyFont="1" applyBorder="1"/>
    <xf numFmtId="0" fontId="7" fillId="0" borderId="36" xfId="0" applyFont="1" applyBorder="1"/>
    <xf numFmtId="0" fontId="6" fillId="0" borderId="27" xfId="0" applyFont="1" applyBorder="1"/>
    <xf numFmtId="164" fontId="6" fillId="0" borderId="27" xfId="1" applyNumberFormat="1" applyFont="1" applyBorder="1"/>
    <xf numFmtId="164" fontId="7" fillId="0" borderId="27" xfId="1" applyNumberFormat="1" applyFont="1" applyBorder="1"/>
    <xf numFmtId="164" fontId="7" fillId="0" borderId="28" xfId="1" applyNumberFormat="1" applyFont="1" applyBorder="1"/>
    <xf numFmtId="0" fontId="7" fillId="0" borderId="35" xfId="0" applyFont="1" applyBorder="1"/>
    <xf numFmtId="164" fontId="6" fillId="0" borderId="43" xfId="1" applyNumberFormat="1" applyFont="1" applyBorder="1"/>
    <xf numFmtId="164" fontId="6" fillId="0" borderId="25" xfId="1" applyNumberFormat="1" applyFont="1" applyBorder="1"/>
    <xf numFmtId="164" fontId="7" fillId="0" borderId="25" xfId="1" applyNumberFormat="1" applyFont="1" applyBorder="1"/>
    <xf numFmtId="164" fontId="7" fillId="0" borderId="38" xfId="1" applyNumberFormat="1" applyFont="1" applyBorder="1"/>
    <xf numFmtId="10" fontId="7" fillId="0" borderId="0" xfId="4" applyNumberFormat="1" applyFont="1"/>
    <xf numFmtId="0" fontId="28" fillId="0" borderId="1" xfId="0" applyFont="1" applyBorder="1" applyAlignment="1">
      <alignment horizontal="center"/>
    </xf>
    <xf numFmtId="0" fontId="28" fillId="0" borderId="1" xfId="0" applyFont="1" applyBorder="1"/>
    <xf numFmtId="0" fontId="28" fillId="0" borderId="0" xfId="0" applyFont="1"/>
    <xf numFmtId="164" fontId="6" fillId="0" borderId="31" xfId="1" applyNumberFormat="1" applyFont="1" applyBorder="1"/>
    <xf numFmtId="0" fontId="6" fillId="12" borderId="23" xfId="0" applyFont="1" applyFill="1" applyBorder="1"/>
    <xf numFmtId="164" fontId="6" fillId="12" borderId="1" xfId="1" applyNumberFormat="1" applyFont="1" applyFill="1" applyBorder="1"/>
    <xf numFmtId="164" fontId="7" fillId="12" borderId="24" xfId="1" applyNumberFormat="1" applyFont="1" applyFill="1" applyBorder="1"/>
    <xf numFmtId="0" fontId="7" fillId="6" borderId="0" xfId="0" applyFont="1" applyFill="1"/>
    <xf numFmtId="0" fontId="7" fillId="13" borderId="0" xfId="0" applyFont="1" applyFill="1"/>
    <xf numFmtId="164" fontId="20" fillId="0" borderId="0" xfId="0" applyNumberFormat="1" applyFont="1"/>
    <xf numFmtId="164" fontId="1" fillId="5" borderId="0" xfId="2" applyNumberFormat="1"/>
    <xf numFmtId="0" fontId="29" fillId="0" borderId="0" xfId="0" applyFont="1"/>
    <xf numFmtId="0" fontId="30" fillId="0" borderId="0" xfId="0" applyFont="1"/>
    <xf numFmtId="0" fontId="23" fillId="0" borderId="0" xfId="0" applyFont="1"/>
    <xf numFmtId="0" fontId="31" fillId="0" borderId="0" xfId="0" applyFont="1"/>
    <xf numFmtId="164" fontId="32" fillId="0" borderId="0" xfId="1" applyNumberFormat="1" applyFont="1" applyFill="1"/>
    <xf numFmtId="0" fontId="22" fillId="0" borderId="31" xfId="0" applyFont="1" applyBorder="1"/>
    <xf numFmtId="164" fontId="22" fillId="0" borderId="31" xfId="1" applyNumberFormat="1" applyFont="1" applyFill="1" applyBorder="1"/>
    <xf numFmtId="0" fontId="32" fillId="0" borderId="0" xfId="0" applyFont="1"/>
    <xf numFmtId="43" fontId="22" fillId="0" borderId="31" xfId="1" applyFont="1" applyFill="1" applyBorder="1"/>
    <xf numFmtId="43" fontId="32" fillId="0" borderId="0" xfId="1" applyFont="1" applyFill="1"/>
    <xf numFmtId="164" fontId="6" fillId="7" borderId="0" xfId="1" applyNumberFormat="1" applyFont="1" applyFill="1"/>
    <xf numFmtId="164" fontId="6" fillId="7" borderId="0" xfId="1" applyNumberFormat="1" applyFont="1" applyFill="1" applyBorder="1"/>
    <xf numFmtId="0" fontId="7" fillId="0" borderId="46" xfId="0" applyFont="1" applyBorder="1"/>
    <xf numFmtId="0" fontId="7" fillId="0" borderId="47" xfId="0" applyFont="1" applyBorder="1"/>
    <xf numFmtId="0" fontId="7" fillId="0" borderId="48" xfId="0" applyFont="1" applyBorder="1"/>
    <xf numFmtId="0" fontId="7" fillId="0" borderId="49" xfId="0" applyFont="1" applyBorder="1"/>
    <xf numFmtId="0" fontId="7" fillId="0" borderId="50" xfId="0" applyFont="1" applyBorder="1"/>
    <xf numFmtId="0" fontId="7" fillId="0" borderId="51" xfId="0" applyFont="1" applyBorder="1"/>
    <xf numFmtId="0" fontId="7" fillId="0" borderId="52" xfId="0" applyFont="1" applyBorder="1"/>
    <xf numFmtId="0" fontId="7" fillId="0" borderId="53" xfId="0" applyFont="1" applyBorder="1"/>
    <xf numFmtId="43" fontId="1" fillId="5" borderId="0" xfId="1" applyFill="1"/>
    <xf numFmtId="0" fontId="32" fillId="12" borderId="0" xfId="0" applyFont="1" applyFill="1"/>
    <xf numFmtId="0" fontId="6" fillId="3" borderId="25" xfId="0" applyFont="1" applyFill="1" applyBorder="1" applyAlignment="1">
      <alignment horizontal="center"/>
    </xf>
    <xf numFmtId="0" fontId="6" fillId="3" borderId="31" xfId="0" applyFont="1" applyFill="1" applyBorder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43" fontId="6" fillId="3" borderId="25" xfId="1" applyFont="1" applyFill="1" applyBorder="1" applyAlignment="1">
      <alignment horizontal="center"/>
    </xf>
    <xf numFmtId="43" fontId="7" fillId="0" borderId="2" xfId="1" applyFont="1" applyBorder="1" applyAlignment="1">
      <alignment horizontal="right"/>
    </xf>
    <xf numFmtId="43" fontId="8" fillId="0" borderId="1" xfId="1" applyFont="1" applyBorder="1"/>
    <xf numFmtId="43" fontId="28" fillId="0" borderId="1" xfId="1" applyFont="1" applyBorder="1"/>
    <xf numFmtId="43" fontId="7" fillId="0" borderId="1" xfId="1" applyFont="1" applyBorder="1" applyAlignment="1">
      <alignment horizontal="right"/>
    </xf>
    <xf numFmtId="43" fontId="7" fillId="0" borderId="0" xfId="0" applyNumberFormat="1" applyFont="1" applyAlignment="1">
      <alignment horizontal="left"/>
    </xf>
    <xf numFmtId="4" fontId="7" fillId="0" borderId="0" xfId="1" applyNumberFormat="1" applyFont="1"/>
    <xf numFmtId="14" fontId="7" fillId="0" borderId="0" xfId="0" applyNumberFormat="1" applyFont="1"/>
    <xf numFmtId="43" fontId="1" fillId="5" borderId="0" xfId="2" applyNumberFormat="1"/>
    <xf numFmtId="43" fontId="8" fillId="0" borderId="0" xfId="1" applyFont="1"/>
    <xf numFmtId="0" fontId="21" fillId="5" borderId="0" xfId="2" applyFont="1"/>
    <xf numFmtId="164" fontId="32" fillId="14" borderId="0" xfId="1" applyNumberFormat="1" applyFont="1" applyFill="1"/>
    <xf numFmtId="0" fontId="32" fillId="14" borderId="0" xfId="0" applyFont="1" applyFill="1"/>
    <xf numFmtId="164" fontId="8" fillId="0" borderId="0" xfId="1" applyNumberFormat="1" applyFont="1" applyFill="1"/>
    <xf numFmtId="4" fontId="8" fillId="0" borderId="0" xfId="1" applyNumberFormat="1" applyFont="1"/>
    <xf numFmtId="0" fontId="33" fillId="0" borderId="17" xfId="0" applyFont="1" applyBorder="1"/>
    <xf numFmtId="164" fontId="0" fillId="7" borderId="1" xfId="1" applyNumberFormat="1" applyFont="1" applyFill="1" applyBorder="1"/>
    <xf numFmtId="164" fontId="0" fillId="7" borderId="2" xfId="1" applyNumberFormat="1" applyFont="1" applyFill="1" applyBorder="1"/>
    <xf numFmtId="0" fontId="2" fillId="0" borderId="25" xfId="0" applyFont="1" applyBorder="1"/>
    <xf numFmtId="0" fontId="2" fillId="0" borderId="31" xfId="0" applyFont="1" applyBorder="1"/>
    <xf numFmtId="0" fontId="2" fillId="0" borderId="2" xfId="0" applyFont="1" applyBorder="1"/>
    <xf numFmtId="0" fontId="2" fillId="0" borderId="1" xfId="0" applyFont="1" applyBorder="1"/>
    <xf numFmtId="0" fontId="2" fillId="0" borderId="0" xfId="0" applyFont="1"/>
    <xf numFmtId="164" fontId="2" fillId="0" borderId="33" xfId="1" applyNumberFormat="1" applyFont="1" applyBorder="1"/>
    <xf numFmtId="0" fontId="0" fillId="15" borderId="24" xfId="0" applyFill="1" applyBorder="1"/>
    <xf numFmtId="0" fontId="0" fillId="0" borderId="26" xfId="0" applyBorder="1"/>
    <xf numFmtId="0" fontId="2" fillId="0" borderId="17" xfId="0" applyFont="1" applyBorder="1"/>
    <xf numFmtId="164" fontId="2" fillId="0" borderId="17" xfId="1" applyNumberFormat="1" applyFont="1" applyBorder="1"/>
    <xf numFmtId="164" fontId="0" fillId="7" borderId="25" xfId="1" applyNumberFormat="1" applyFont="1" applyFill="1" applyBorder="1"/>
    <xf numFmtId="0" fontId="0" fillId="15" borderId="38" xfId="0" applyFill="1" applyBorder="1"/>
    <xf numFmtId="164" fontId="0" fillId="0" borderId="43" xfId="0" applyNumberFormat="1" applyBorder="1"/>
    <xf numFmtId="164" fontId="0" fillId="15" borderId="43" xfId="0" applyNumberFormat="1" applyFill="1" applyBorder="1"/>
    <xf numFmtId="43" fontId="7" fillId="0" borderId="54" xfId="1" applyFont="1" applyBorder="1"/>
    <xf numFmtId="0" fontId="7" fillId="0" borderId="3" xfId="0" applyFont="1" applyBorder="1"/>
    <xf numFmtId="0" fontId="6" fillId="3" borderId="3" xfId="0" applyFont="1" applyFill="1" applyBorder="1"/>
    <xf numFmtId="0" fontId="7" fillId="0" borderId="17" xfId="0" applyFont="1" applyBorder="1"/>
    <xf numFmtId="0" fontId="6" fillId="3" borderId="17" xfId="0" applyFont="1" applyFill="1" applyBorder="1"/>
    <xf numFmtId="164" fontId="6" fillId="3" borderId="17" xfId="1" applyNumberFormat="1" applyFont="1" applyFill="1" applyBorder="1"/>
    <xf numFmtId="164" fontId="7" fillId="3" borderId="3" xfId="1" applyNumberFormat="1" applyFont="1" applyFill="1" applyBorder="1"/>
    <xf numFmtId="0" fontId="32" fillId="6" borderId="0" xfId="0" applyFont="1" applyFill="1"/>
    <xf numFmtId="164" fontId="32" fillId="6" borderId="0" xfId="1" applyNumberFormat="1" applyFont="1" applyFill="1"/>
    <xf numFmtId="164" fontId="34" fillId="0" borderId="1" xfId="1" applyNumberFormat="1" applyFont="1" applyBorder="1"/>
    <xf numFmtId="0" fontId="7" fillId="16" borderId="1" xfId="0" applyFont="1" applyFill="1" applyBorder="1"/>
    <xf numFmtId="164" fontId="9" fillId="0" borderId="1" xfId="1" applyNumberFormat="1" applyFont="1" applyBorder="1" applyAlignment="1">
      <alignment horizontal="center"/>
    </xf>
    <xf numFmtId="164" fontId="9" fillId="0" borderId="1" xfId="1" applyNumberFormat="1" applyFont="1" applyBorder="1"/>
    <xf numFmtId="0" fontId="9" fillId="0" borderId="1" xfId="1" applyNumberFormat="1" applyFont="1" applyBorder="1" applyAlignment="1">
      <alignment horizontal="left"/>
    </xf>
    <xf numFmtId="0" fontId="9" fillId="0" borderId="1" xfId="1" applyNumberFormat="1" applyFont="1" applyFill="1" applyBorder="1" applyAlignment="1">
      <alignment horizontal="left"/>
    </xf>
    <xf numFmtId="164" fontId="2" fillId="0" borderId="1" xfId="1" applyNumberFormat="1" applyFont="1" applyBorder="1"/>
    <xf numFmtId="0" fontId="6" fillId="3" borderId="25" xfId="0" applyFont="1" applyFill="1" applyBorder="1" applyAlignment="1">
      <alignment horizontal="left"/>
    </xf>
    <xf numFmtId="164" fontId="6" fillId="3" borderId="25" xfId="1" applyNumberFormat="1" applyFont="1" applyFill="1" applyBorder="1" applyAlignment="1">
      <alignment horizontal="left"/>
    </xf>
    <xf numFmtId="164" fontId="6" fillId="3" borderId="25" xfId="1" applyNumberFormat="1" applyFont="1" applyFill="1" applyBorder="1"/>
    <xf numFmtId="164" fontId="6" fillId="0" borderId="2" xfId="1" applyNumberFormat="1" applyFont="1" applyFill="1" applyBorder="1"/>
    <xf numFmtId="164" fontId="6" fillId="0" borderId="1" xfId="1" applyNumberFormat="1" applyFont="1" applyFill="1" applyBorder="1"/>
    <xf numFmtId="164" fontId="7" fillId="0" borderId="1" xfId="1" applyNumberFormat="1" applyFont="1" applyFill="1" applyBorder="1"/>
    <xf numFmtId="43" fontId="2" fillId="0" borderId="1" xfId="1" applyFont="1" applyBorder="1"/>
    <xf numFmtId="43" fontId="0" fillId="0" borderId="1" xfId="0" applyNumberFormat="1" applyBorder="1"/>
    <xf numFmtId="0" fontId="2" fillId="12" borderId="1" xfId="0" applyFont="1" applyFill="1" applyBorder="1"/>
    <xf numFmtId="43" fontId="21" fillId="0" borderId="1" xfId="1" applyFont="1" applyBorder="1"/>
    <xf numFmtId="0" fontId="0" fillId="0" borderId="3" xfId="0" applyBorder="1"/>
    <xf numFmtId="43" fontId="0" fillId="8" borderId="1" xfId="1" applyFont="1" applyFill="1" applyBorder="1"/>
    <xf numFmtId="164" fontId="2" fillId="0" borderId="0" xfId="1" applyNumberFormat="1" applyFont="1"/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pivotButton="1" applyFont="1"/>
    <xf numFmtId="0" fontId="0" fillId="0" borderId="0" xfId="0" applyFont="1"/>
    <xf numFmtId="0" fontId="0" fillId="0" borderId="0" xfId="0" applyFont="1" applyAlignment="1">
      <alignment horizontal="left"/>
    </xf>
    <xf numFmtId="0" fontId="0" fillId="0" borderId="0" xfId="0" applyNumberFormat="1" applyFont="1"/>
    <xf numFmtId="43" fontId="0" fillId="0" borderId="0" xfId="0" applyNumberFormat="1" applyFont="1"/>
    <xf numFmtId="43" fontId="7" fillId="0" borderId="0" xfId="0" applyNumberFormat="1" applyFont="1" applyFill="1"/>
    <xf numFmtId="43" fontId="8" fillId="0" borderId="0" xfId="0" applyNumberFormat="1" applyFont="1" applyFill="1"/>
  </cellXfs>
  <cellStyles count="5">
    <cellStyle name="20% - Accent5" xfId="2" builtinId="46"/>
    <cellStyle name="Comma" xfId="1" builtinId="3"/>
    <cellStyle name="Good" xfId="3" builtinId="26"/>
    <cellStyle name="Normal" xfId="0" builtinId="0"/>
    <cellStyle name="Percent" xfId="4" builtinId="5"/>
  </cellStyles>
  <dxfs count="7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5" formatCode="_(* #,##0.00_);_(* \(#,##0.00\);_(* &quot;-&quot;??_);_(@_)"/>
    </dxf>
    <dxf>
      <numFmt numFmtId="35" formatCode="_(* #,##0.00_);_(* \(#,##0.00\);_(* &quot;-&quot;??_);_(@_)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none">
          <bgColor auto="1"/>
        </patternFill>
      </fill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name val="Century Gothic"/>
        <family val="1"/>
        <scheme val="none"/>
      </font>
    </dxf>
    <dxf>
      <font>
        <name val="Century Gothic"/>
        <family val="1"/>
        <scheme val="none"/>
      </font>
    </dxf>
    <dxf>
      <font>
        <name val="Century Gothic"/>
        <family val="1"/>
        <scheme val="none"/>
      </font>
    </dxf>
    <dxf>
      <font>
        <name val="Century Gothic"/>
        <family val="1"/>
        <scheme val="none"/>
      </font>
    </dxf>
    <dxf>
      <font>
        <name val="Century Gothic"/>
        <family val="1"/>
        <scheme val="none"/>
      </font>
    </dxf>
    <dxf>
      <font>
        <name val="Century Gothic"/>
        <family val="1"/>
        <scheme val="none"/>
      </font>
    </dxf>
    <dxf>
      <font>
        <name val="Century Gothic"/>
        <family val="1"/>
        <scheme val="none"/>
      </font>
    </dxf>
    <dxf>
      <font>
        <name val="Century Gothic"/>
        <family val="1"/>
        <scheme val="none"/>
      </font>
    </dxf>
    <dxf>
      <font>
        <name val="Century Gothic"/>
        <family val="1"/>
        <scheme val="none"/>
      </font>
    </dxf>
    <dxf>
      <font>
        <name val="Century Gothic"/>
        <family val="1"/>
        <scheme val="none"/>
      </font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name val="Century Gothic"/>
        <family val="1"/>
        <scheme val="none"/>
      </font>
    </dxf>
    <dxf>
      <font>
        <name val="Century Gothic"/>
        <family val="1"/>
        <scheme val="none"/>
      </font>
    </dxf>
    <dxf>
      <font>
        <name val="Century Gothic"/>
        <family val="1"/>
        <scheme val="none"/>
      </font>
    </dxf>
    <dxf>
      <font>
        <name val="Century Gothic"/>
        <family val="1"/>
        <scheme val="none"/>
      </font>
    </dxf>
    <dxf>
      <font>
        <name val="Century Gothic"/>
        <family val="1"/>
        <scheme val="none"/>
      </font>
    </dxf>
    <dxf>
      <font>
        <name val="Century Gothic"/>
        <family val="1"/>
        <scheme val="none"/>
      </font>
    </dxf>
    <dxf>
      <font>
        <name val="Century Gothic"/>
        <family val="1"/>
        <scheme val="none"/>
      </font>
    </dxf>
    <dxf>
      <font>
        <name val="Century Gothic"/>
        <family val="1"/>
        <scheme val="none"/>
      </font>
    </dxf>
    <dxf>
      <font>
        <name val="Century Gothic"/>
        <family val="1"/>
        <scheme val="none"/>
      </font>
    </dxf>
    <dxf>
      <font>
        <name val="Century Gothic"/>
        <family val="1"/>
        <scheme val="none"/>
      </font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64" formatCode="_(* #,##0_);_(* \(#,##0\);_(* &quot;-&quot;??_);_(@_)"/>
    </dxf>
    <dxf>
      <font>
        <name val="Century Gothic"/>
        <family val="1"/>
        <scheme val="none"/>
      </font>
    </dxf>
    <dxf>
      <font>
        <name val="Century Gothic"/>
        <family val="1"/>
        <scheme val="none"/>
      </font>
    </dxf>
    <dxf>
      <font>
        <name val="Century Gothic"/>
        <family val="1"/>
        <scheme val="none"/>
      </font>
    </dxf>
    <dxf>
      <font>
        <name val="Century Gothic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Collection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DASHBOARD!$E$2</c:f>
              <c:strCache>
                <c:ptCount val="1"/>
                <c:pt idx="0">
                  <c:v> Collection 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DASHBOARD!$D$3:$D$14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DASHBOARD!$E$3:$E$14</c:f>
              <c:numCache>
                <c:formatCode>_(* #,##0.00_);_(* \(#,##0.00\);_(* "-"??_);_(@_)</c:formatCode>
                <c:ptCount val="12"/>
                <c:pt idx="0">
                  <c:v>1063058</c:v>
                </c:pt>
                <c:pt idx="1">
                  <c:v>1569151</c:v>
                </c:pt>
                <c:pt idx="2">
                  <c:v>2584265</c:v>
                </c:pt>
                <c:pt idx="3">
                  <c:v>1386182</c:v>
                </c:pt>
                <c:pt idx="4">
                  <c:v>1506048</c:v>
                </c:pt>
                <c:pt idx="5">
                  <c:v>1316389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5E-4441-A327-575FC1F9ED9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60849296"/>
        <c:axId val="60861440"/>
      </c:lineChart>
      <c:catAx>
        <c:axId val="60849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61440"/>
        <c:crosses val="autoZero"/>
        <c:auto val="1"/>
        <c:lblAlgn val="ctr"/>
        <c:lblOffset val="100"/>
        <c:noMultiLvlLbl val="0"/>
      </c:catAx>
      <c:valAx>
        <c:axId val="6086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4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DASHBOARD!$F$2</c:f>
              <c:strCache>
                <c:ptCount val="1"/>
                <c:pt idx="0">
                  <c:v>Trust Fund 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DASHBOARD!$D$3:$D$14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DASHBOARD!$F$3:$F$14</c:f>
              <c:numCache>
                <c:formatCode>_(* #,##0_);_(* \(#,##0\);_(* "-"??_);_(@_)</c:formatCode>
                <c:ptCount val="12"/>
                <c:pt idx="0">
                  <c:v>543833</c:v>
                </c:pt>
                <c:pt idx="1">
                  <c:v>430768.5</c:v>
                </c:pt>
                <c:pt idx="2">
                  <c:v>402711.5</c:v>
                </c:pt>
                <c:pt idx="3">
                  <c:v>533733.5</c:v>
                </c:pt>
                <c:pt idx="4">
                  <c:v>592192.5</c:v>
                </c:pt>
                <c:pt idx="5">
                  <c:v>128460.5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5F-E24D-AB80-2B55DCD9E9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17364607"/>
        <c:axId val="917399327"/>
      </c:lineChart>
      <c:catAx>
        <c:axId val="917364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399327"/>
        <c:crosses val="autoZero"/>
        <c:auto val="1"/>
        <c:lblAlgn val="ctr"/>
        <c:lblOffset val="100"/>
        <c:noMultiLvlLbl val="0"/>
      </c:catAx>
      <c:valAx>
        <c:axId val="91739932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crossAx val="917364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Departmental &amp; LCB Vs</a:t>
            </a:r>
            <a:r>
              <a:rPr lang="en-US" baseline="0"/>
              <a:t> Trust Fund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0555555555555555E-2"/>
          <c:y val="6.0069626713327488E-2"/>
          <c:w val="0.90259098862642162"/>
          <c:h val="0.88900444736074657"/>
        </c:manualLayout>
      </c:layout>
      <c:pie3DChart>
        <c:varyColors val="1"/>
        <c:ser>
          <c:idx val="13"/>
          <c:order val="0"/>
          <c:tx>
            <c:strRef>
              <c:f>DASHBOARD!$D$16</c:f>
              <c:strCache>
                <c:ptCount val="1"/>
                <c:pt idx="0">
                  <c:v>Grand Total</c:v>
                </c:pt>
              </c:strCache>
            </c:strRef>
          </c:tx>
          <c:explosion val="56"/>
          <c:dPt>
            <c:idx val="0"/>
            <c:bubble3D val="0"/>
            <c:explosion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1-07B6-4446-B61B-D23163FB51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F05A-C44F-8844-2707E7989CF9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(DASHBOARD!$F$2,DASHBOARD!$I$2)</c:f>
              <c:strCache>
                <c:ptCount val="2"/>
                <c:pt idx="0">
                  <c:v>Trust Fund </c:v>
                </c:pt>
                <c:pt idx="1">
                  <c:v>Dep &amp; LCB</c:v>
                </c:pt>
              </c:strCache>
            </c:strRef>
          </c:cat>
          <c:val>
            <c:numRef>
              <c:f>(DASHBOARD!$F$16,DASHBOARD!$I$16)</c:f>
              <c:numCache>
                <c:formatCode>_(* #,##0_);_(* \(#,##0\);_(* "-"??_);_(@_)</c:formatCode>
                <c:ptCount val="2"/>
                <c:pt idx="0">
                  <c:v>2631699.5</c:v>
                </c:pt>
                <c:pt idx="1">
                  <c:v>6793393.5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07B6-4446-B61B-D23163FB517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</xdr:colOff>
      <xdr:row>0</xdr:row>
      <xdr:rowOff>12700</xdr:rowOff>
    </xdr:from>
    <xdr:to>
      <xdr:col>17</xdr:col>
      <xdr:colOff>635000</xdr:colOff>
      <xdr:row>16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699FBE-546B-04D9-5AE0-7574D743E0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</xdr:colOff>
      <xdr:row>16</xdr:row>
      <xdr:rowOff>120650</xdr:rowOff>
    </xdr:from>
    <xdr:to>
      <xdr:col>17</xdr:col>
      <xdr:colOff>736600</xdr:colOff>
      <xdr:row>33</xdr:row>
      <xdr:rowOff>177800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627EF0B-EA9C-E799-143E-DC89DB3664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19050</xdr:colOff>
      <xdr:row>16</xdr:row>
      <xdr:rowOff>63500</xdr:rowOff>
    </xdr:from>
    <xdr:to>
      <xdr:col>8</xdr:col>
      <xdr:colOff>800100</xdr:colOff>
      <xdr:row>33</xdr:row>
      <xdr:rowOff>190500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EDA5A94-3580-6D87-453F-388267F15D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752.320402314814" createdVersion="8" refreshedVersion="8" minRefreshableVersion="3" recordCount="237" xr:uid="{EFD599A9-74A9-D345-8A6C-76DB956AF30B}">
  <cacheSource type="worksheet">
    <worksheetSource ref="A1:H1048576" sheet="EXPENSES"/>
  </cacheSource>
  <cacheFields count="8">
    <cacheField name="DATE" numFmtId="0">
      <sharedItems containsString="0" containsBlank="1" containsNumber="1" containsInteger="1" minValue="1" maxValue="30"/>
    </cacheField>
    <cacheField name="MONTH" numFmtId="0">
      <sharedItems containsBlank="1"/>
    </cacheField>
    <cacheField name="SABBATH" numFmtId="0">
      <sharedItems containsString="0" containsBlank="1" containsNumber="1" containsInteger="1" minValue="1" maxValue="5"/>
    </cacheField>
    <cacheField name="DEPARTMENT" numFmtId="0">
      <sharedItems containsBlank="1" count="48">
        <s v="LCB"/>
        <s v="AWM"/>
        <s v="YOUTH"/>
        <s v="YOUTH POTLUCK"/>
        <s v="DEVELOPMENT"/>
        <s v="PATHFINDERS"/>
        <s v="ADVENTURERS"/>
        <s v="YOUTH_NATURE_SABBATH"/>
        <s v="CHOIR_PROJECT"/>
        <s v="AWM_BREAKFAST"/>
        <s v="AMM"/>
        <s v="AMBASSADORS"/>
        <s v="MSAMARIA"/>
        <s v="CHURCH CHOIR"/>
        <s v="YOUTH_GYD"/>
        <s v="COMBINED_GYD"/>
        <s v="AY_MUSIC"/>
        <s v="MLUFUMBA"/>
        <s v="ENF_BUILDING"/>
        <s v="YOUTH_WELFARE"/>
        <s v="ADVENTIST POSSIBILITY MINISTRY"/>
        <s v="CHILDREN MINISTRY "/>
        <m/>
        <s v="PASTOR'S APPRECIATION" u="1"/>
        <s v="KYETHANI" u="1"/>
        <s v="BENEVOLENT FUND" u="1"/>
        <s v="COMMUNICATION" u="1"/>
        <s v="MASTER GUIDE" u="1"/>
        <s v="DEACONRY" u="1"/>
        <s v="CHAPLAINCY" u="1"/>
        <s v="ADVENTIST SINGLE ADULT MINISTRIES" u="1"/>
        <s v="VBS" u="1"/>
        <s v="MAMA_MILKA" u="1"/>
        <s v="FLOODS_HELP_FUND" u="1"/>
        <s v="ENF" u="1"/>
        <s v="DJIBOUTI" u="1"/>
        <s v="FAMILY_DINNER" u="1"/>
        <s v="AMM_RETREAT" u="1"/>
        <s v="YOUTH_UNIFORM" u="1"/>
        <s v="YOUTH_DINNER" u="1"/>
        <s v="CAMP EXPENSE" u="1"/>
        <s v="KIAMBU_PRISON" u="1"/>
        <s v="CAMPOREE REG" u="1"/>
        <s v="CAMPOREE" u="1"/>
        <s v="CAMPOREE_TRANSPORT" u="1"/>
        <s v="KITUI_MISSION" u="1"/>
        <s v="MISSION_BOOKS" u="1"/>
        <s v="LOCAL_EVANGELISM" u="1"/>
      </sharedItems>
    </cacheField>
    <cacheField name="EXPENSE" numFmtId="0">
      <sharedItems containsBlank="1"/>
    </cacheField>
    <cacheField name="AMOUNT" numFmtId="0">
      <sharedItems containsString="0" containsBlank="1" containsNumber="1" containsInteger="1" minValue="7" maxValue="127825"/>
    </cacheField>
    <cacheField name="CLAIMANT" numFmtId="0">
      <sharedItems containsBlank="1"/>
    </cacheField>
    <cacheField name="CATEGORY" numFmtId="43">
      <sharedItems containsBlank="1" count="58">
        <s v="Deaconry"/>
        <s v="District Expenses"/>
        <m/>
        <s v="Speakers' Transport"/>
        <s v="Communication"/>
        <s v="Sabbath School"/>
        <s v="M-Pesa Charge"/>
        <s v="Stationery"/>
        <s v="Internet"/>
        <s v="Church Board Refreshments"/>
        <s v="Transport"/>
        <s v="CASH"/>
        <s v="TAE77RT4B9"/>
        <s v="TAE95QFQCP"/>
        <s v="TAG2G2IWTU"/>
        <s v="Msamaria"/>
        <s v="TAD720RBKR"/>
        <s v="TAH4J2O2VQ"/>
        <s v="TAH5JO51MJ"/>
        <s v="TAH8J2JK3A"/>
        <s v="TAH4IOL65A"/>
        <s v="TAF9ATKYGZ"/>
        <s v="TAF1ATFXM7"/>
        <s v="Support to Other Departments"/>
        <s v="Water"/>
        <s v="TAJ3RGRZ99"/>
        <s v="TAJ1RL6C0P"/>
        <s v="TAK9X4YPUX"/>
        <s v="TAK0VWYG70"/>
        <s v="TAN2A7VPUO"/>
        <s v="TAN19K6N1H"/>
        <s v="TAN49B9VH2"/>
        <s v="TAN17OQBFN"/>
        <s v="Salaries"/>
        <s v="TAR4P1HAQ0"/>
        <s v="Equipment Purchase"/>
        <s v="Rentokil"/>
        <s v="Electricity"/>
        <s v="Repairs"/>
        <s v="Land Lease Payment"/>
        <s v="Generator Fuel"/>
        <s v="Holy Communion"/>
        <s v="Communication Dept" u="1"/>
        <s v="Speakers' Facilitation" u="1"/>
        <s v="Repair" u="1"/>
        <s v="Salary and Wages" u="1"/>
        <s v="Elders' Communication" u="1"/>
        <s v="Livestreaming Bundles" u="1"/>
        <s v="Benevolent" u="1"/>
        <s v="Development" u="1"/>
        <s v="Family Life Dept" u="1"/>
        <s v="Health Department" u="1"/>
        <s v="Sabbath School Expenses" u="1"/>
        <s v="Stewardship Dept" u="1"/>
        <s v="Music Dept" u="1"/>
        <s v="Charges" u="1"/>
        <s v="PM Dept" u="1"/>
        <s v="Publishing Dept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Microsoft Office User" refreshedDate="46182.902575231485" createdVersion="8" refreshedVersion="8" minRefreshableVersion="3" recordCount="8543" xr:uid="{66730514-A15E-E540-9604-5D0635D31FDF}">
  <cacheSource type="worksheet">
    <worksheetSource ref="B1:B1048576" sheet="BANK"/>
  </cacheSource>
  <cacheFields count="1">
    <cacheField name="MONTH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Microsoft Office User" refreshedDate="46182.922008333335" createdVersion="8" refreshedVersion="8" minRefreshableVersion="3" recordCount="499" xr:uid="{D59B13D5-C587-0749-A029-80B3F25111F3}">
  <cacheSource type="worksheet">
    <worksheetSource ref="B1:E1048576" sheet="TRUST"/>
  </cacheSource>
  <cacheFields count="4">
    <cacheField name="MONTH" numFmtId="0">
      <sharedItems containsBlank="1" count="13">
        <s v="JAN"/>
        <s v="FEB"/>
        <s v="MAR"/>
        <s v="APR"/>
        <s v="MAY"/>
        <s v="JUN"/>
        <m/>
        <s v="JUL" u="1"/>
        <s v="AUG" u="1"/>
        <s v="SEP" u="1"/>
        <s v="OCT" u="1"/>
        <s v="NOV" u="1"/>
        <s v="DEC" u="1"/>
      </sharedItems>
    </cacheField>
    <cacheField name="SABBATH" numFmtId="0">
      <sharedItems containsString="0" containsBlank="1" containsNumber="1" containsInteger="1" minValue="1" maxValue="5" count="6">
        <n v="1"/>
        <n v="2"/>
        <n v="3"/>
        <n v="4"/>
        <n v="5"/>
        <m/>
      </sharedItems>
    </cacheField>
    <cacheField name="NARRATION" numFmtId="0">
      <sharedItems containsBlank="1" count="99">
        <s v="TITHE"/>
        <s v="COMBINED (50%) - ENF"/>
        <s v="COMBINED - LCB"/>
        <s v="CAMP MEETING"/>
        <s v="THANKGIVING - LCB"/>
        <s v="THANKSGIVING - ENF"/>
        <s v="EVANGELISM - FIELD"/>
        <s v="LOCAL CHURCH BUDGET"/>
        <s v="LOCAL_EVANGELISM"/>
        <s v="MSAMARIA"/>
        <s v="DEV_GROUP_NA"/>
        <s v="DEV_GROUP_28"/>
        <s v="DEV_GROUP_23"/>
        <s v="SABBATH SCHOOL"/>
        <s v="DEV_GROUP_15"/>
        <s v="DEV_GROUP_22"/>
        <s v="DEV_GROUP_17"/>
        <s v="PUBLISHING"/>
        <s v="DEV_GROUP_18"/>
        <s v="DEV_GROUP_26"/>
        <s v="DEV_GROUP_35"/>
        <s v="DEV_GROUP_14"/>
        <s v="DEV_GROUP_12"/>
        <s v="DEV_GROUP_4"/>
        <s v="DEV_GROUP_6"/>
        <s v="STATION DEV FUNDS"/>
        <s v="KYETHANI"/>
        <s v="DEV_GROUP_3"/>
        <s v="DEV_GROUP_11"/>
        <s v="DEV_GROUP_30"/>
        <s v="DEV_GROUP_13"/>
        <s v="DEV_GROUP_25"/>
        <s v="DEV_GROUP_1"/>
        <s v="DEV_GROUP_38"/>
        <s v="DEV_GROUP_40"/>
        <s v="DEV_GROUP_10"/>
        <s v="PATHFINDERS"/>
        <s v="DEV_GROUP_34"/>
        <s v="DEV_GROUP_41"/>
        <s v="DEV_GROUP_32"/>
        <s v="DEV_GROUP_9"/>
        <s v="DEV_GROUP_5"/>
        <s v="DEV_GROUP_19"/>
        <s v="DEV_GROUP_31"/>
        <s v="DEV_GROUP_33"/>
        <s v="DEV_GROUP_27"/>
        <s v="DEV_GROUP_24"/>
        <s v="DEV_GROUP_16"/>
        <s v="DEV_GROUP_2"/>
        <s v="DEV_GROUP_7"/>
        <s v="DEV_GROUP_36"/>
        <s v="DEV_GROUP_29"/>
        <s v="VBS"/>
        <s v="VBS_AMM"/>
        <s v="VBS_AWM"/>
        <s v="CAMP_AMM"/>
        <s v="CAMP_AWM"/>
        <s v="CAMP EXPENSE"/>
        <s v="DEV_GROUP_20"/>
        <s v="DEV_GROUP_VISITORS"/>
        <s v="DEV_GROUP_8"/>
        <s v="CHILDREN MINISTRY "/>
        <m/>
        <s v="SOCIAL_SUNDAY" u="1"/>
        <s v="DEVELOPMENT" u="1"/>
        <s v="MLUFUMBA" u="1"/>
        <s v="MLUFUMBA_AWM" u="1"/>
        <s v="AWM" u="1"/>
        <s v="ENF_AMM" u="1"/>
        <s v="VBS_YOUTH" u="1"/>
        <s v="VBS_VISITOR" u="1"/>
        <s v="BENEVOLENT FUND" u="1"/>
        <s v="EXCUVATION" u="1"/>
        <s v="DEV_GROUP_37" u="1"/>
        <s v="DEV_GROUP_39" u="1"/>
        <s v="AMM_PROJECT" u="1"/>
        <s v="CAMP_YOUTH" u="1"/>
        <s v="CAMP_CHILDREN" u="1"/>
        <s v="DISTRICT_COLLECTION" u="1"/>
        <s v="PASTOR'S APPRECIATION" u="1"/>
        <s v="AMBASSADORS" u="1"/>
        <s v="CHURCH CHOIR" u="1"/>
        <s v="DEV_GROUP_21" u="1"/>
        <s v="YOUTH_MISSION" u="1"/>
        <s v="DEPOSIT" u="1"/>
        <s v="ADVENTIST SINGLE ADULT MINISTRIES" u="1"/>
        <s v="FLOODS_HELP_FUND" u="1"/>
        <s v="CAMP_EXP_YOUTH" u="1"/>
        <s v="CAMP_EXP_AMM" u="1"/>
        <s v="CAMP_EXP_AWM" u="1"/>
        <s v="CAMP_EXP_CHILDREN" u="1"/>
        <s v="CAMPOREE_AMM" u="1"/>
        <s v="CAMPOREE_AWM" u="1"/>
        <s v="CAMPOREE_YOUTH" u="1"/>
        <s v="CAMPOREE_TRANSPORT" u="1"/>
        <s v="CAMPOREE_AMBASSADORS" u="1"/>
        <s v="KITUI_MISSION" u="1"/>
        <s v="MLUFUMBA_AMM" u="1"/>
        <s v="BUILDING" u="1"/>
      </sharedItems>
    </cacheField>
    <cacheField name="AMOUNT" numFmtId="164">
      <sharedItems containsString="0" containsBlank="1" containsNumber="1" minValue="0" maxValue="2602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Microsoft Office User" refreshedDate="46182.922221875" createdVersion="8" refreshedVersion="8" minRefreshableVersion="3" recordCount="499" xr:uid="{7E01FC80-C7FA-4243-938F-9EF9F81A451F}">
  <cacheSource type="worksheet">
    <worksheetSource ref="A1:E1048576" sheet="TRUST"/>
  </cacheSource>
  <cacheFields count="5">
    <cacheField name="DATE" numFmtId="0">
      <sharedItems containsString="0" containsBlank="1" containsNumber="1" containsInteger="1" minValue="3" maxValue="31"/>
    </cacheField>
    <cacheField name="MONTH" numFmtId="0">
      <sharedItems containsBlank="1" count="13">
        <s v="JAN"/>
        <s v="FEB"/>
        <s v="MAR"/>
        <s v="APR"/>
        <s v="MAY"/>
        <s v="JUN"/>
        <m/>
        <s v="JUL" u="1"/>
        <s v="AUG" u="1"/>
        <s v="SEP" u="1"/>
        <s v="OCT" u="1"/>
        <s v="NOV" u="1"/>
        <s v="DEC" u="1"/>
      </sharedItems>
    </cacheField>
    <cacheField name="SABBATH" numFmtId="0">
      <sharedItems containsString="0" containsBlank="1" containsNumber="1" containsInteger="1" minValue="1" maxValue="5"/>
    </cacheField>
    <cacheField name="NARRATION" numFmtId="0">
      <sharedItems containsBlank="1" count="99">
        <s v="TITHE"/>
        <s v="COMBINED (50%) - ENF"/>
        <s v="COMBINED - LCB"/>
        <s v="CAMP MEETING"/>
        <s v="THANKGIVING - LCB"/>
        <s v="THANKSGIVING - ENF"/>
        <s v="EVANGELISM - FIELD"/>
        <s v="LOCAL CHURCH BUDGET"/>
        <s v="LOCAL_EVANGELISM"/>
        <s v="MSAMARIA"/>
        <s v="DEV_GROUP_NA"/>
        <s v="DEV_GROUP_28"/>
        <s v="DEV_GROUP_23"/>
        <s v="SABBATH SCHOOL"/>
        <s v="DEV_GROUP_15"/>
        <s v="DEV_GROUP_22"/>
        <s v="DEV_GROUP_17"/>
        <s v="PUBLISHING"/>
        <s v="DEV_GROUP_18"/>
        <s v="DEV_GROUP_26"/>
        <s v="DEV_GROUP_35"/>
        <s v="DEV_GROUP_14"/>
        <s v="DEV_GROUP_12"/>
        <s v="DEV_GROUP_4"/>
        <s v="DEV_GROUP_6"/>
        <s v="STATION DEV FUNDS"/>
        <s v="KYETHANI"/>
        <s v="DEV_GROUP_3"/>
        <s v="DEV_GROUP_11"/>
        <s v="DEV_GROUP_30"/>
        <s v="DEV_GROUP_13"/>
        <s v="DEV_GROUP_25"/>
        <s v="DEV_GROUP_1"/>
        <s v="DEV_GROUP_38"/>
        <s v="DEV_GROUP_40"/>
        <s v="DEV_GROUP_10"/>
        <s v="PATHFINDERS"/>
        <s v="DEV_GROUP_34"/>
        <s v="DEV_GROUP_41"/>
        <s v="DEV_GROUP_32"/>
        <s v="DEV_GROUP_9"/>
        <s v="DEV_GROUP_5"/>
        <s v="DEV_GROUP_19"/>
        <s v="DEV_GROUP_31"/>
        <s v="DEV_GROUP_33"/>
        <s v="DEV_GROUP_27"/>
        <s v="DEV_GROUP_24"/>
        <s v="DEV_GROUP_16"/>
        <s v="DEV_GROUP_2"/>
        <s v="DEV_GROUP_7"/>
        <s v="DEV_GROUP_36"/>
        <s v="DEV_GROUP_29"/>
        <s v="VBS"/>
        <s v="VBS_AMM"/>
        <s v="VBS_AWM"/>
        <s v="CAMP_AMM"/>
        <s v="CAMP_AWM"/>
        <s v="CAMP EXPENSE"/>
        <s v="DEV_GROUP_20"/>
        <s v="DEV_GROUP_VISITORS"/>
        <s v="DEV_GROUP_8"/>
        <s v="CHILDREN MINISTRY "/>
        <m/>
        <s v="SOCIAL_SUNDAY" u="1"/>
        <s v="DEVELOPMENT" u="1"/>
        <s v="MLUFUMBA" u="1"/>
        <s v="MLUFUMBA_AWM" u="1"/>
        <s v="AWM" u="1"/>
        <s v="ENF_AMM" u="1"/>
        <s v="VBS_YOUTH" u="1"/>
        <s v="VBS_VISITOR" u="1"/>
        <s v="BENEVOLENT FUND" u="1"/>
        <s v="EXCUVATION" u="1"/>
        <s v="DEV_GROUP_37" u="1"/>
        <s v="DEV_GROUP_39" u="1"/>
        <s v="AMM_PROJECT" u="1"/>
        <s v="CAMP_YOUTH" u="1"/>
        <s v="CAMP_CHILDREN" u="1"/>
        <s v="DISTRICT_COLLECTION" u="1"/>
        <s v="PASTOR'S APPRECIATION" u="1"/>
        <s v="AMBASSADORS" u="1"/>
        <s v="CHURCH CHOIR" u="1"/>
        <s v="DEV_GROUP_21" u="1"/>
        <s v="YOUTH_MISSION" u="1"/>
        <s v="DEPOSIT" u="1"/>
        <s v="ADVENTIST SINGLE ADULT MINISTRIES" u="1"/>
        <s v="FLOODS_HELP_FUND" u="1"/>
        <s v="CAMP_EXP_YOUTH" u="1"/>
        <s v="CAMP_EXP_AMM" u="1"/>
        <s v="CAMP_EXP_AWM" u="1"/>
        <s v="CAMP_EXP_CHILDREN" u="1"/>
        <s v="CAMPOREE_AMM" u="1"/>
        <s v="CAMPOREE_AWM" u="1"/>
        <s v="CAMPOREE_YOUTH" u="1"/>
        <s v="CAMPOREE_TRANSPORT" u="1"/>
        <s v="CAMPOREE_AMBASSADORS" u="1"/>
        <s v="KITUI_MISSION" u="1"/>
        <s v="MLUFUMBA_AMM" u="1"/>
        <s v="BUILDING" u="1"/>
      </sharedItems>
    </cacheField>
    <cacheField name="AMOUNT" numFmtId="164">
      <sharedItems containsString="0" containsBlank="1" containsNumber="1" minValue="0" maxValue="2602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7">
  <r>
    <n v="4"/>
    <s v="JAN"/>
    <n v="1"/>
    <x v="0"/>
    <s v="Deaconry Weekly"/>
    <n v="1000"/>
    <s v="Joel Aswago"/>
    <x v="0"/>
  </r>
  <r>
    <n v="4"/>
    <s v="JAN"/>
    <n v="1"/>
    <x v="0"/>
    <s v="District Board refreshments"/>
    <n v="7000"/>
    <s v="Joel Aswago"/>
    <x v="1"/>
  </r>
  <r>
    <n v="4"/>
    <s v="JAN"/>
    <n v="1"/>
    <x v="1"/>
    <s v="AWM wedding gift refund"/>
    <n v="1000"/>
    <s v="Teresa Musebe"/>
    <x v="2"/>
  </r>
  <r>
    <n v="4"/>
    <s v="JAN"/>
    <n v="1"/>
    <x v="2"/>
    <s v="Youth recording balance"/>
    <n v="10000"/>
    <s v="Rosemary Kiago"/>
    <x v="2"/>
  </r>
  <r>
    <n v="4"/>
    <s v="JAN"/>
    <n v="1"/>
    <x v="2"/>
    <s v="Transport"/>
    <n v="500"/>
    <s v="Rosemary Kiago"/>
    <x v="2"/>
  </r>
  <r>
    <n v="4"/>
    <s v="JAN"/>
    <n v="1"/>
    <x v="0"/>
    <s v="Speaker's Transport "/>
    <n v="2000"/>
    <s v="Calvince Ouma"/>
    <x v="3"/>
  </r>
  <r>
    <n v="4"/>
    <s v="JAN"/>
    <n v="1"/>
    <x v="0"/>
    <s v="PA"/>
    <n v="400"/>
    <s v="Martin Mayaka"/>
    <x v="4"/>
  </r>
  <r>
    <n v="4"/>
    <s v="JAN"/>
    <n v="1"/>
    <x v="0"/>
    <s v="Sabbath School books"/>
    <n v="1150"/>
    <s v="Jane Gati"/>
    <x v="5"/>
  </r>
  <r>
    <n v="4"/>
    <s v="JAN"/>
    <n v="1"/>
    <x v="0"/>
    <s v="Sabbath School books"/>
    <n v="23"/>
    <s v="Edwin Orioki"/>
    <x v="6"/>
  </r>
  <r>
    <n v="4"/>
    <s v="JAN"/>
    <n v="1"/>
    <x v="0"/>
    <s v="Stationery for the treasury"/>
    <n v="1710"/>
    <s v="Edwin Orioki"/>
    <x v="7"/>
  </r>
  <r>
    <n v="4"/>
    <s v="JAN"/>
    <n v="1"/>
    <x v="0"/>
    <s v="Internet Bundles Purchase"/>
    <n v="4100"/>
    <s v="Edwin Boge"/>
    <x v="8"/>
  </r>
  <r>
    <n v="11"/>
    <s v="JAN"/>
    <n v="2"/>
    <x v="0"/>
    <s v="Purchase of chalks and transport "/>
    <n v="150"/>
    <s v="Joel Aswago"/>
    <x v="7"/>
  </r>
  <r>
    <n v="11"/>
    <s v="JAN"/>
    <n v="2"/>
    <x v="0"/>
    <s v="Deaconry Weekly"/>
    <n v="1000"/>
    <s v="Joel Aswago"/>
    <x v="0"/>
  </r>
  <r>
    <n v="11"/>
    <s v="JAN"/>
    <n v="2"/>
    <x v="0"/>
    <s v="Church Board refreshments"/>
    <n v="7000"/>
    <s v="Joel Aswago"/>
    <x v="9"/>
  </r>
  <r>
    <n v="11"/>
    <s v="JAN"/>
    <n v="2"/>
    <x v="3"/>
    <s v="Potluck for Group 4"/>
    <n v="2700"/>
    <s v="Rosemary Kiago"/>
    <x v="2"/>
  </r>
  <r>
    <n v="11"/>
    <s v="JAN"/>
    <n v="2"/>
    <x v="0"/>
    <s v="Speaker's Transport "/>
    <n v="2000"/>
    <s v="Cecilia Wangui"/>
    <x v="3"/>
  </r>
  <r>
    <n v="11"/>
    <s v="JAN"/>
    <n v="2"/>
    <x v="0"/>
    <s v="PA"/>
    <n v="400"/>
    <s v="Martin Mayaka"/>
    <x v="4"/>
  </r>
  <r>
    <n v="11"/>
    <s v="JAN"/>
    <n v="2"/>
    <x v="0"/>
    <s v="Transport to funeral in Kisii"/>
    <n v="8000"/>
    <s v="Daniel Ombati"/>
    <x v="10"/>
  </r>
  <r>
    <n v="11"/>
    <s v="JAN"/>
    <n v="2"/>
    <x v="0"/>
    <s v="Mpesa Charge"/>
    <n v="90"/>
    <s v="Daniel Ombati"/>
    <x v="6"/>
  </r>
  <r>
    <n v="11"/>
    <s v="JAN"/>
    <n v="2"/>
    <x v="0"/>
    <s v="Purchase of items for the week of prayer"/>
    <n v="2000"/>
    <s v="Tabitha Kimeu"/>
    <x v="0"/>
  </r>
  <r>
    <n v="11"/>
    <s v="JAN"/>
    <n v="2"/>
    <x v="0"/>
    <s v="Mpesa Charge"/>
    <n v="33"/>
    <s v="Tabitha Kimeu"/>
    <x v="6"/>
  </r>
  <r>
    <n v="13"/>
    <s v="JAN"/>
    <n v="3"/>
    <x v="4"/>
    <s v="Leveling Expense"/>
    <n v="3000"/>
    <s v="Cleopas Omete"/>
    <x v="11"/>
  </r>
  <r>
    <n v="13"/>
    <s v="JAN"/>
    <n v="3"/>
    <x v="4"/>
    <s v="Leveling Expense"/>
    <n v="8000"/>
    <s v="Clifford Siocha"/>
    <x v="12"/>
  </r>
  <r>
    <n v="13"/>
    <s v="JAN"/>
    <n v="3"/>
    <x v="4"/>
    <s v="Mpesa Charge"/>
    <n v="90"/>
    <s v="Edwin Orioki"/>
    <x v="2"/>
  </r>
  <r>
    <n v="13"/>
    <s v="JAN"/>
    <n v="3"/>
    <x v="4"/>
    <s v="Purchase of the Kakuzi Posts"/>
    <n v="65303"/>
    <s v="Clifford Siocha"/>
    <x v="13"/>
  </r>
  <r>
    <n v="13"/>
    <s v="JAN"/>
    <n v="3"/>
    <x v="4"/>
    <s v="Mpesa Charge"/>
    <n v="108"/>
    <s v="Edwin Orioki"/>
    <x v="2"/>
  </r>
  <r>
    <n v="13"/>
    <s v="JAN"/>
    <n v="3"/>
    <x v="4"/>
    <s v="Murram Payment"/>
    <n v="14000"/>
    <s v="Clifford Siocha"/>
    <x v="14"/>
  </r>
  <r>
    <n v="13"/>
    <s v="JAN"/>
    <n v="3"/>
    <x v="4"/>
    <s v="Mpesa Charge"/>
    <n v="100"/>
    <s v="Edwin Orioki"/>
    <x v="2"/>
  </r>
  <r>
    <n v="13"/>
    <s v="JAN"/>
    <n v="3"/>
    <x v="0"/>
    <s v="Fuel - to attend funeral"/>
    <n v="8000"/>
    <s v="Robinson Mochoni"/>
    <x v="15"/>
  </r>
  <r>
    <n v="13"/>
    <s v="JAN"/>
    <n v="3"/>
    <x v="0"/>
    <s v="Mpesa Charge"/>
    <n v="90"/>
    <s v="Edwin Orioki"/>
    <x v="6"/>
  </r>
  <r>
    <n v="13"/>
    <s v="JAN"/>
    <n v="3"/>
    <x v="0"/>
    <s v="Purchase of printing papers"/>
    <n v="650"/>
    <s v="Edwin Orioki"/>
    <x v="7"/>
  </r>
  <r>
    <n v="13"/>
    <s v="JAN"/>
    <n v="3"/>
    <x v="0"/>
    <s v="Mpesa Charge"/>
    <n v="13"/>
    <s v="Edwin Orioki"/>
    <x v="6"/>
  </r>
  <r>
    <n v="14"/>
    <s v="JAN"/>
    <n v="3"/>
    <x v="4"/>
    <s v="Peter Mugiri - Transport for the Kakuzi Posts"/>
    <n v="8500"/>
    <s v="Clifford Siocha"/>
    <x v="16"/>
  </r>
  <r>
    <n v="14"/>
    <s v="JAN"/>
    <n v="3"/>
    <x v="4"/>
    <s v="Mpesa Charge"/>
    <n v="90"/>
    <s v="Edwin Orioki"/>
    <x v="2"/>
  </r>
  <r>
    <n v="14"/>
    <s v="JAN"/>
    <n v="3"/>
    <x v="4"/>
    <s v="Paul Kimani - "/>
    <n v="27300"/>
    <s v="Clifford Siocha"/>
    <x v="17"/>
  </r>
  <r>
    <n v="14"/>
    <s v="JAN"/>
    <n v="3"/>
    <x v="4"/>
    <s v="Mpesa Charge"/>
    <n v="108"/>
    <s v="Edwin Orioki"/>
    <x v="2"/>
  </r>
  <r>
    <n v="14"/>
    <s v="JAN"/>
    <n v="3"/>
    <x v="4"/>
    <s v="Clifford - "/>
    <n v="3000"/>
    <s v="Clifford Siocha"/>
    <x v="18"/>
  </r>
  <r>
    <n v="14"/>
    <s v="JAN"/>
    <n v="3"/>
    <x v="4"/>
    <s v="Mpesa Charge"/>
    <n v="53"/>
    <s v="Edwin Orioki"/>
    <x v="2"/>
  </r>
  <r>
    <n v="14"/>
    <s v="JAN"/>
    <n v="3"/>
    <x v="4"/>
    <s v="Tabitha Njeri - "/>
    <n v="14000"/>
    <s v="Clifford Siocha"/>
    <x v="19"/>
  </r>
  <r>
    <n v="14"/>
    <s v="JAN"/>
    <n v="3"/>
    <x v="4"/>
    <s v="Mpesa Charge"/>
    <n v="100"/>
    <s v="Edwin Orioki"/>
    <x v="2"/>
  </r>
  <r>
    <n v="14"/>
    <s v="JAN"/>
    <n v="3"/>
    <x v="4"/>
    <s v="Nicholas Ngamau - Ground leveling 2 people"/>
    <n v="1200"/>
    <s v="Clifford Siocha"/>
    <x v="20"/>
  </r>
  <r>
    <n v="14"/>
    <s v="JAN"/>
    <n v="3"/>
    <x v="4"/>
    <s v="Mpesa Charge"/>
    <n v="23"/>
    <s v="Edwin Orioki"/>
    <x v="2"/>
  </r>
  <r>
    <n v="14"/>
    <s v="JAN"/>
    <n v="3"/>
    <x v="4"/>
    <s v="Clifford - "/>
    <n v="1000"/>
    <s v="Clifford Siocha"/>
    <x v="21"/>
  </r>
  <r>
    <n v="14"/>
    <s v="JAN"/>
    <n v="3"/>
    <x v="4"/>
    <s v="Mpesa Charge"/>
    <n v="13"/>
    <s v="Edwin Orioki"/>
    <x v="2"/>
  </r>
  <r>
    <n v="14"/>
    <s v="JAN"/>
    <n v="3"/>
    <x v="4"/>
    <s v="Robert Kiminza - "/>
    <n v="9000"/>
    <s v="Clifford Siocha"/>
    <x v="22"/>
  </r>
  <r>
    <n v="14"/>
    <s v="JAN"/>
    <n v="3"/>
    <x v="4"/>
    <s v="Mpesa Charge"/>
    <n v="90"/>
    <s v="Edwin Orioki"/>
    <x v="2"/>
  </r>
  <r>
    <n v="18"/>
    <s v="JAN"/>
    <n v="3"/>
    <x v="0"/>
    <s v="Week of Prayer Food"/>
    <n v="7370"/>
    <s v="Calvince Ouma"/>
    <x v="23"/>
  </r>
  <r>
    <n v="18"/>
    <s v="JAN"/>
    <n v="3"/>
    <x v="0"/>
    <s v="Pr. Rhobanson Appreciation"/>
    <n v="10000"/>
    <s v="Calvince Ouma"/>
    <x v="23"/>
  </r>
  <r>
    <n v="18"/>
    <s v="JAN"/>
    <n v="3"/>
    <x v="0"/>
    <s v="Pr. Masesi Appreciation"/>
    <n v="5000"/>
    <s v="Calvince Ouma"/>
    <x v="23"/>
  </r>
  <r>
    <n v="18"/>
    <s v="JAN"/>
    <n v="3"/>
    <x v="0"/>
    <s v="Deaconry Weekly"/>
    <n v="1000"/>
    <s v="Joel Aswago"/>
    <x v="0"/>
  </r>
  <r>
    <n v="18"/>
    <s v="JAN"/>
    <n v="3"/>
    <x v="0"/>
    <s v="PA"/>
    <n v="400"/>
    <s v="Martin Mayaka"/>
    <x v="4"/>
  </r>
  <r>
    <n v="18"/>
    <s v="JAN"/>
    <n v="3"/>
    <x v="0"/>
    <s v="Water"/>
    <n v="300"/>
    <s v="Joel Aswago"/>
    <x v="24"/>
  </r>
  <r>
    <n v="19"/>
    <s v="JAN"/>
    <n v="3"/>
    <x v="4"/>
    <s v="Clifford - "/>
    <n v="10000"/>
    <s v="Clifford Siocha"/>
    <x v="25"/>
  </r>
  <r>
    <n v="19"/>
    <s v="JAN"/>
    <n v="3"/>
    <x v="4"/>
    <s v="Mpesa Charge"/>
    <n v="13"/>
    <s v="Edwin Orioki"/>
    <x v="2"/>
  </r>
  <r>
    <n v="19"/>
    <s v="JAN"/>
    <n v="3"/>
    <x v="4"/>
    <s v="Clifford - "/>
    <n v="10000"/>
    <s v="Clifford Siocha"/>
    <x v="26"/>
  </r>
  <r>
    <n v="19"/>
    <s v="JAN"/>
    <n v="3"/>
    <x v="4"/>
    <s v="Mpesa Charge"/>
    <n v="13"/>
    <s v="Edwin Orioki"/>
    <x v="2"/>
  </r>
  <r>
    <n v="20"/>
    <s v="JAN"/>
    <n v="3"/>
    <x v="4"/>
    <s v="Cleopas - "/>
    <n v="91000"/>
    <s v="Clifford Siocha"/>
    <x v="27"/>
  </r>
  <r>
    <n v="20"/>
    <s v="JAN"/>
    <n v="3"/>
    <x v="4"/>
    <s v="Mpesa Charge"/>
    <n v="108"/>
    <s v="Edwin Orioki"/>
    <x v="2"/>
  </r>
  <r>
    <n v="20"/>
    <s v="JAN"/>
    <n v="3"/>
    <x v="4"/>
    <s v="Clifford - "/>
    <n v="20000"/>
    <s v="Clifford Siocha"/>
    <x v="28"/>
  </r>
  <r>
    <n v="20"/>
    <s v="JAN"/>
    <n v="3"/>
    <x v="4"/>
    <s v="Mpesa Charge"/>
    <n v="105"/>
    <s v="Edwin Orioki"/>
    <x v="2"/>
  </r>
  <r>
    <n v="23"/>
    <s v="JAN"/>
    <n v="3"/>
    <x v="4"/>
    <s v="Cleopas - "/>
    <n v="40000"/>
    <s v="Cleopas Omete"/>
    <x v="29"/>
  </r>
  <r>
    <n v="23"/>
    <s v="JAN"/>
    <n v="3"/>
    <x v="4"/>
    <s v="Mpesa Charge"/>
    <n v="105"/>
    <s v="Edwin Orioki"/>
    <x v="2"/>
  </r>
  <r>
    <n v="24"/>
    <s v="JAN"/>
    <n v="3"/>
    <x v="4"/>
    <s v="Wycliffe Kimoi"/>
    <n v="1800"/>
    <s v="Cleopas Omete"/>
    <x v="30"/>
  </r>
  <r>
    <n v="24"/>
    <s v="JAN"/>
    <n v="3"/>
    <x v="4"/>
    <s v="Mpesa Charge"/>
    <n v="33"/>
    <s v="Edwin Orioki"/>
    <x v="2"/>
  </r>
  <r>
    <n v="24"/>
    <s v="JAN"/>
    <n v="3"/>
    <x v="4"/>
    <s v="Tabitha Njeri Nganga - "/>
    <n v="7000"/>
    <s v="Cleopas Omete"/>
    <x v="31"/>
  </r>
  <r>
    <n v="24"/>
    <s v="JAN"/>
    <n v="3"/>
    <x v="4"/>
    <s v="Mpesa Charge"/>
    <n v="78"/>
    <s v="Edwin Orioki"/>
    <x v="2"/>
  </r>
  <r>
    <n v="24"/>
    <s v="JAN"/>
    <n v="3"/>
    <x v="4"/>
    <s v="Julius Mungai - "/>
    <n v="9600"/>
    <s v="Cleopas Omete"/>
    <x v="32"/>
  </r>
  <r>
    <n v="24"/>
    <s v="JAN"/>
    <n v="3"/>
    <x v="4"/>
    <s v="Mpesa Charge"/>
    <n v="90"/>
    <s v="Edwin Orioki"/>
    <x v="2"/>
  </r>
  <r>
    <n v="24"/>
    <s v="JAN"/>
    <n v="3"/>
    <x v="0"/>
    <s v="Bundles Purchase"/>
    <n v="5950"/>
    <s v="Edwin Boge"/>
    <x v="8"/>
  </r>
  <r>
    <n v="25"/>
    <s v="JAN"/>
    <n v="3"/>
    <x v="0"/>
    <s v="Salary"/>
    <n v="15500"/>
    <s v="Henry Simiyu"/>
    <x v="33"/>
  </r>
  <r>
    <n v="25"/>
    <s v="JAN"/>
    <n v="3"/>
    <x v="0"/>
    <s v="Salary"/>
    <n v="15500"/>
    <s v="Obed Andama"/>
    <x v="33"/>
  </r>
  <r>
    <n v="27"/>
    <s v="JAN"/>
    <n v="4"/>
    <x v="4"/>
    <s v="Disbursement to Clifford Siocha"/>
    <n v="50000"/>
    <s v="Clifford Siocha"/>
    <x v="34"/>
  </r>
  <r>
    <n v="27"/>
    <s v="JAN"/>
    <n v="4"/>
    <x v="4"/>
    <s v="Mpesa Charge"/>
    <n v="108"/>
    <s v="Edwin Orioki"/>
    <x v="2"/>
  </r>
  <r>
    <n v="1"/>
    <s v="FEB"/>
    <n v="1"/>
    <x v="5"/>
    <s v="Induction expenses"/>
    <n v="3500"/>
    <s v="Mireri"/>
    <x v="2"/>
  </r>
  <r>
    <n v="1"/>
    <s v="FEB"/>
    <n v="1"/>
    <x v="0"/>
    <s v="Speaker's Transport "/>
    <n v="2000"/>
    <s v="Mireri"/>
    <x v="3"/>
  </r>
  <r>
    <n v="1"/>
    <s v="FEB"/>
    <n v="1"/>
    <x v="0"/>
    <s v="Workers Seminar Facilitation"/>
    <n v="6000"/>
    <s v="Calvince Ouma"/>
    <x v="23"/>
  </r>
  <r>
    <n v="1"/>
    <s v="FEB"/>
    <n v="1"/>
    <x v="0"/>
    <s v="Pastor's Communication (District)"/>
    <n v="1500"/>
    <s v="Calvince Ouma"/>
    <x v="1"/>
  </r>
  <r>
    <n v="1"/>
    <s v="FEB"/>
    <n v="1"/>
    <x v="1"/>
    <s v="AWM Reimbursement (AMM Launch) "/>
    <n v="4000"/>
    <s v="Jane Gati"/>
    <x v="2"/>
  </r>
  <r>
    <n v="1"/>
    <s v="FEB"/>
    <n v="1"/>
    <x v="0"/>
    <s v="Deaconry Weekly"/>
    <n v="1000"/>
    <s v="Joel Aswago"/>
    <x v="0"/>
  </r>
  <r>
    <n v="1"/>
    <s v="FEB"/>
    <n v="1"/>
    <x v="0"/>
    <s v="PA"/>
    <n v="400"/>
    <s v="Martin Mayaka"/>
    <x v="4"/>
  </r>
  <r>
    <n v="1"/>
    <s v="FEB"/>
    <n v="1"/>
    <x v="0"/>
    <s v="Transport to Sukari - to pick receipts "/>
    <n v="200"/>
    <s v="Obed Andama"/>
    <x v="10"/>
  </r>
  <r>
    <n v="1"/>
    <s v="FEB"/>
    <n v="1"/>
    <x v="0"/>
    <s v="Purchase of the  adapter"/>
    <n v="1500"/>
    <s v="Martin Mayaka"/>
    <x v="35"/>
  </r>
  <r>
    <n v="1"/>
    <s v="FEB"/>
    <n v="1"/>
    <x v="0"/>
    <s v="Sabbath School registers and lesson labels"/>
    <n v="1900"/>
    <s v="Daniel Ombati"/>
    <x v="23"/>
  </r>
  <r>
    <n v="1"/>
    <s v="FEB"/>
    <n v="1"/>
    <x v="0"/>
    <s v="Deaconry Monthly "/>
    <n v="6000"/>
    <s v="Joel Aswago"/>
    <x v="0"/>
  </r>
  <r>
    <n v="5"/>
    <s v="FEB"/>
    <n v="1"/>
    <x v="6"/>
    <s v="Adventurers Book Purchase"/>
    <n v="13000"/>
    <s v="Gladys Nyatich"/>
    <x v="2"/>
  </r>
  <r>
    <n v="5"/>
    <s v="FEB"/>
    <n v="1"/>
    <x v="6"/>
    <s v="Mpesa Charge"/>
    <n v="100"/>
    <s v="Edwin Orioki"/>
    <x v="2"/>
  </r>
  <r>
    <n v="6"/>
    <s v="FEB"/>
    <n v="1"/>
    <x v="0"/>
    <s v="Rentokil Paymnet"/>
    <n v="14500"/>
    <s v="Edwin Orioki"/>
    <x v="36"/>
  </r>
  <r>
    <n v="6"/>
    <s v="FEB"/>
    <n v="1"/>
    <x v="0"/>
    <s v="Mpesa Charge"/>
    <n v="18"/>
    <s v="Edwin Orioki"/>
    <x v="6"/>
  </r>
  <r>
    <n v="6"/>
    <s v="FEB"/>
    <n v="1"/>
    <x v="0"/>
    <s v="Ruiru Water Payment"/>
    <n v="1000"/>
    <s v="Edwin Orioki"/>
    <x v="24"/>
  </r>
  <r>
    <n v="6"/>
    <s v="FEB"/>
    <n v="1"/>
    <x v="0"/>
    <s v="Mpesa Charge"/>
    <n v="10"/>
    <s v="Edwin Orioki"/>
    <x v="6"/>
  </r>
  <r>
    <n v="6"/>
    <s v="FEB"/>
    <n v="1"/>
    <x v="0"/>
    <s v="Electricity Payment"/>
    <n v="10000"/>
    <s v="Edwin Orioki"/>
    <x v="37"/>
  </r>
  <r>
    <n v="6"/>
    <s v="FEB"/>
    <n v="1"/>
    <x v="0"/>
    <s v="Mpesa Charge"/>
    <n v="48"/>
    <s v="Edwin Orioki"/>
    <x v="6"/>
  </r>
  <r>
    <n v="7"/>
    <s v="FEB"/>
    <n v="1"/>
    <x v="3"/>
    <s v="Potluck for the social Sunday"/>
    <n v="4800"/>
    <s v="Rosemary Kiago"/>
    <x v="2"/>
  </r>
  <r>
    <n v="7"/>
    <s v="FEB"/>
    <n v="1"/>
    <x v="3"/>
    <s v="Mpesa Charge"/>
    <n v="57"/>
    <s v="Edwin Orioki"/>
    <x v="2"/>
  </r>
  <r>
    <n v="8"/>
    <s v="FEB"/>
    <n v="2"/>
    <x v="7"/>
    <s v="Nature Sabbath"/>
    <n v="26175"/>
    <s v="Rosemary Kiago"/>
    <x v="2"/>
  </r>
  <r>
    <n v="8"/>
    <s v="FEB"/>
    <n v="2"/>
    <x v="7"/>
    <s v="Mpesa Charge"/>
    <n v="108"/>
    <s v="Edwin Orioki"/>
    <x v="2"/>
  </r>
  <r>
    <n v="8"/>
    <s v="FEB"/>
    <n v="2"/>
    <x v="1"/>
    <s v="AWM Breakfast"/>
    <n v="9000"/>
    <s v="Jane Gati"/>
    <x v="2"/>
  </r>
  <r>
    <n v="8"/>
    <s v="FEB"/>
    <n v="2"/>
    <x v="0"/>
    <s v="Church Board refreshments"/>
    <n v="4000"/>
    <s v="Joel Aswago"/>
    <x v="9"/>
  </r>
  <r>
    <n v="8"/>
    <s v="FEB"/>
    <n v="2"/>
    <x v="0"/>
    <s v="Sabbath school lesson"/>
    <n v="900"/>
    <s v="Winfred Ope"/>
    <x v="23"/>
  </r>
  <r>
    <n v="8"/>
    <s v="FEB"/>
    <n v="2"/>
    <x v="0"/>
    <s v="Deaconry Weekly"/>
    <n v="1200"/>
    <s v="Joel Aswago"/>
    <x v="0"/>
  </r>
  <r>
    <n v="8"/>
    <s v="FEB"/>
    <n v="2"/>
    <x v="0"/>
    <s v="PA Team Weekly "/>
    <n v="400"/>
    <s v="Martin Mayaka"/>
    <x v="4"/>
  </r>
  <r>
    <n v="8"/>
    <s v="FEB"/>
    <n v="2"/>
    <x v="0"/>
    <s v="Speaker's Transport "/>
    <n v="2000"/>
    <s v="Dismus Nduko"/>
    <x v="3"/>
  </r>
  <r>
    <n v="9"/>
    <s v="FEB"/>
    <n v="2"/>
    <x v="0"/>
    <s v="Family Week of Prayer speaker facilitation"/>
    <n v="5000"/>
    <s v="Edwin Orioki"/>
    <x v="23"/>
  </r>
  <r>
    <n v="9"/>
    <s v="FEB"/>
    <n v="2"/>
    <x v="0"/>
    <s v="Mpesa Charge"/>
    <n v="57"/>
    <s v="Edwin Orioki"/>
    <x v="6"/>
  </r>
  <r>
    <n v="9"/>
    <s v="FEB"/>
    <n v="2"/>
    <x v="8"/>
    <s v="Trainer's fee"/>
    <n v="3500"/>
    <s v="Edwin Orioki"/>
    <x v="2"/>
  </r>
  <r>
    <n v="9"/>
    <s v="FEB"/>
    <n v="2"/>
    <x v="8"/>
    <s v="Mpesa Charge"/>
    <n v="53"/>
    <s v="Edwin Orioki"/>
    <x v="2"/>
  </r>
  <r>
    <n v="9"/>
    <s v="FEB"/>
    <n v="2"/>
    <x v="0"/>
    <s v="Facilitation fees to pick receipts and envelopes"/>
    <n v="400"/>
    <s v="Henry Simiyu"/>
    <x v="10"/>
  </r>
  <r>
    <n v="9"/>
    <s v="FEB"/>
    <n v="2"/>
    <x v="0"/>
    <s v="Mpesa Charge"/>
    <n v="7"/>
    <s v="Edwin Orioki"/>
    <x v="6"/>
  </r>
  <r>
    <n v="15"/>
    <s v="FEB"/>
    <n v="3"/>
    <x v="0"/>
    <s v="Purchase of chain and lock"/>
    <n v="1000"/>
    <s v="Calvince Ouma"/>
    <x v="35"/>
  </r>
  <r>
    <n v="15"/>
    <s v="FEB"/>
    <n v="3"/>
    <x v="0"/>
    <s v="Fixing of wall unit "/>
    <n v="1000"/>
    <s v="Aswago"/>
    <x v="38"/>
  </r>
  <r>
    <n v="15"/>
    <s v="FEB"/>
    <n v="3"/>
    <x v="3"/>
    <s v="Youth Potluck"/>
    <n v="5350"/>
    <s v="Rosemary Kiago"/>
    <x v="2"/>
  </r>
  <r>
    <n v="15"/>
    <s v="FEB"/>
    <n v="3"/>
    <x v="3"/>
    <s v="Mpesa Charge"/>
    <n v="78"/>
    <s v="Rosemary Kiago"/>
    <x v="2"/>
  </r>
  <r>
    <n v="15"/>
    <s v="FEB"/>
    <n v="3"/>
    <x v="9"/>
    <s v="AWM Prayer Breakfast"/>
    <n v="20200"/>
    <s v="Jane Gati"/>
    <x v="2"/>
  </r>
  <r>
    <n v="15"/>
    <s v="FEB"/>
    <n v="3"/>
    <x v="0"/>
    <s v="Electricity Payment"/>
    <n v="2000"/>
    <s v="Edwin Orioki"/>
    <x v="37"/>
  </r>
  <r>
    <n v="15"/>
    <s v="FEB"/>
    <n v="3"/>
    <x v="0"/>
    <s v="Pastors facilitation "/>
    <n v="2000"/>
    <s v="Edwin Orioki"/>
    <x v="3"/>
  </r>
  <r>
    <n v="15"/>
    <s v="FEB"/>
    <n v="3"/>
    <x v="0"/>
    <s v="Mpesa Charge"/>
    <n v="53"/>
    <s v="Edwin Orioki"/>
    <x v="6"/>
  </r>
  <r>
    <n v="15"/>
    <s v="FEB"/>
    <n v="3"/>
    <x v="0"/>
    <s v="Lease Payment (Parking) "/>
    <n v="15200"/>
    <s v="Edwin Orioki"/>
    <x v="39"/>
  </r>
  <r>
    <n v="15"/>
    <s v="FEB"/>
    <n v="3"/>
    <x v="0"/>
    <s v="Mpesa Charge"/>
    <n v="105"/>
    <s v="Edwin Orioki"/>
    <x v="6"/>
  </r>
  <r>
    <n v="15"/>
    <s v="FEB"/>
    <n v="3"/>
    <x v="0"/>
    <s v="Repair of adapter"/>
    <n v="500"/>
    <s v="Martin Mayaka"/>
    <x v="38"/>
  </r>
  <r>
    <n v="15"/>
    <s v="FEB"/>
    <n v="3"/>
    <x v="0"/>
    <s v="PA Team Weekly "/>
    <n v="400"/>
    <s v="Martin Mayaka"/>
    <x v="4"/>
  </r>
  <r>
    <n v="15"/>
    <s v="FEB"/>
    <n v="3"/>
    <x v="0"/>
    <s v="Deaconry Weekly"/>
    <n v="1200"/>
    <s v="Joel Aswago"/>
    <x v="0"/>
  </r>
  <r>
    <n v="15"/>
    <s v="FEB"/>
    <n v="3"/>
    <x v="0"/>
    <s v="Mpesa Charge"/>
    <n v="33"/>
    <s v="Joel Aswago"/>
    <x v="6"/>
  </r>
  <r>
    <n v="15"/>
    <s v="FEB"/>
    <n v="3"/>
    <x v="0"/>
    <s v="Family Week of Prayer speaker facilitation"/>
    <n v="7000"/>
    <s v="Duncan Ouma"/>
    <x v="23"/>
  </r>
  <r>
    <n v="16"/>
    <s v="FEB"/>
    <n v="3"/>
    <x v="8"/>
    <s v="Trainer's fee"/>
    <n v="3500"/>
    <s v="Gilbert Shikuku"/>
    <x v="2"/>
  </r>
  <r>
    <n v="16"/>
    <s v="FEB"/>
    <n v="3"/>
    <x v="8"/>
    <s v="Mpesa Charge"/>
    <n v="53"/>
    <s v="Edwin Orioki"/>
    <x v="2"/>
  </r>
  <r>
    <n v="21"/>
    <s v="FEB"/>
    <n v="3"/>
    <x v="0"/>
    <s v="Transport to funeral in Kisii - Oonge"/>
    <n v="8000"/>
    <s v="Simon Mwathi"/>
    <x v="15"/>
  </r>
  <r>
    <n v="21"/>
    <s v="FEB"/>
    <n v="3"/>
    <x v="0"/>
    <s v="Mpesa Charge"/>
    <n v="90"/>
    <s v="Simon Mwathi"/>
    <x v="6"/>
  </r>
  <r>
    <n v="22"/>
    <s v="FEB"/>
    <n v="4"/>
    <x v="0"/>
    <s v="Insulating tape"/>
    <n v="400"/>
    <s v="Martin Mayaka"/>
    <x v="38"/>
  </r>
  <r>
    <n v="22"/>
    <s v="FEB"/>
    <n v="4"/>
    <x v="0"/>
    <s v="PA Team Weekly "/>
    <n v="400"/>
    <s v="Martin Mayaka"/>
    <x v="4"/>
  </r>
  <r>
    <n v="22"/>
    <s v="FEB"/>
    <n v="4"/>
    <x v="10"/>
    <s v="AMM breakfast"/>
    <n v="7300"/>
    <s v="Joseph Osoro"/>
    <x v="2"/>
  </r>
  <r>
    <n v="22"/>
    <s v="FEB"/>
    <n v="4"/>
    <x v="11"/>
    <s v="Ambassadors recording"/>
    <n v="3000"/>
    <s v="Jennifer Ndunge"/>
    <x v="2"/>
  </r>
  <r>
    <n v="22"/>
    <s v="FEB"/>
    <n v="4"/>
    <x v="11"/>
    <s v="Ambassadors recording"/>
    <n v="24000"/>
    <s v="Jennifer Ndunge"/>
    <x v="2"/>
  </r>
  <r>
    <n v="22"/>
    <s v="FEB"/>
    <n v="4"/>
    <x v="11"/>
    <s v="Mpesa Charge"/>
    <n v="108"/>
    <s v="Edwin Orioki"/>
    <x v="2"/>
  </r>
  <r>
    <n v="22"/>
    <s v="FEB"/>
    <n v="4"/>
    <x v="0"/>
    <s v="Purchase of child dedication certificates"/>
    <n v="1500"/>
    <s v="Calvince Ouma"/>
    <x v="23"/>
  </r>
  <r>
    <n v="22"/>
    <s v="FEB"/>
    <n v="4"/>
    <x v="0"/>
    <s v="Transport to funeral - Mary Awour"/>
    <n v="8000"/>
    <s v="Robinson Mochoni"/>
    <x v="15"/>
  </r>
  <r>
    <n v="22"/>
    <s v="FEB"/>
    <n v="4"/>
    <x v="0"/>
    <s v="Speaker's Transport "/>
    <n v="2000"/>
    <s v="Callen Akama"/>
    <x v="3"/>
  </r>
  <r>
    <n v="22"/>
    <s v="FEB"/>
    <n v="4"/>
    <x v="0"/>
    <s v="Generator Fuel"/>
    <n v="1500"/>
    <s v="Henry Simiyu"/>
    <x v="40"/>
  </r>
  <r>
    <n v="22"/>
    <s v="FEB"/>
    <n v="4"/>
    <x v="0"/>
    <s v="Deaconry Weekly"/>
    <n v="1200"/>
    <s v="Joel Aswago"/>
    <x v="0"/>
  </r>
  <r>
    <n v="22"/>
    <s v="FEB"/>
    <n v="4"/>
    <x v="12"/>
    <s v="Msamaria Mwema - Mary Awuor"/>
    <n v="2000"/>
    <s v="Robinson Mochoni"/>
    <x v="2"/>
  </r>
  <r>
    <n v="22"/>
    <s v="FEB"/>
    <n v="4"/>
    <x v="6"/>
    <s v="Adventurers Activity books"/>
    <n v="2000"/>
    <s v="Gladys Nyatich"/>
    <x v="2"/>
  </r>
  <r>
    <n v="23"/>
    <s v="FEB"/>
    <n v="4"/>
    <x v="8"/>
    <s v="Trainer's fee"/>
    <n v="3500"/>
    <s v="Gilbert Shikuku"/>
    <x v="2"/>
  </r>
  <r>
    <n v="23"/>
    <s v="FEB"/>
    <n v="4"/>
    <x v="8"/>
    <s v="Mpesa Charge"/>
    <n v="53"/>
    <s v="Edwin Orioki"/>
    <x v="2"/>
  </r>
  <r>
    <n v="23"/>
    <s v="FEB"/>
    <n v="4"/>
    <x v="0"/>
    <s v="Transport for the guest speaker"/>
    <n v="3000"/>
    <s v="Edwin Orioki"/>
    <x v="3"/>
  </r>
  <r>
    <n v="23"/>
    <s v="FEB"/>
    <n v="4"/>
    <x v="0"/>
    <s v="Mpesa Charge"/>
    <n v="53"/>
    <s v="Edwin Orioki"/>
    <x v="6"/>
  </r>
  <r>
    <n v="23"/>
    <s v="FEB"/>
    <n v="4"/>
    <x v="0"/>
    <s v="Internet Bundles Purchase"/>
    <n v="5800"/>
    <s v="Edwin Boge"/>
    <x v="8"/>
  </r>
  <r>
    <n v="1"/>
    <s v="MAR"/>
    <n v="1"/>
    <x v="0"/>
    <s v="Speaker's Transport and appreciation"/>
    <n v="6000"/>
    <s v="Robinson Mochoni"/>
    <x v="23"/>
  </r>
  <r>
    <n v="1"/>
    <s v="MAR"/>
    <n v="1"/>
    <x v="0"/>
    <s v="Elder Ogutu's Visitation - Benevolent"/>
    <n v="2000"/>
    <s v="Daniel Ombati"/>
    <x v="15"/>
  </r>
  <r>
    <n v="1"/>
    <s v="MAR"/>
    <n v="1"/>
    <x v="0"/>
    <s v="Dennis Ondonga's visiatiation"/>
    <n v="2000"/>
    <s v="Vincent Nyagaka"/>
    <x v="15"/>
  </r>
  <r>
    <n v="1"/>
    <s v="MAR"/>
    <n v="1"/>
    <x v="0"/>
    <s v="PA Team Weekly "/>
    <n v="400"/>
    <s v="Wycliffe "/>
    <x v="4"/>
  </r>
  <r>
    <n v="1"/>
    <s v="MAR"/>
    <n v="1"/>
    <x v="0"/>
    <s v="Deaconry Weekly"/>
    <n v="1200"/>
    <s v="Nancy Obare"/>
    <x v="0"/>
  </r>
  <r>
    <n v="1"/>
    <s v="MAR"/>
    <n v="1"/>
    <x v="0"/>
    <s v="Deaconry Monthly "/>
    <n v="6000"/>
    <s v="Nancy Obare"/>
    <x v="0"/>
  </r>
  <r>
    <n v="1"/>
    <s v="MAR"/>
    <n v="1"/>
    <x v="0"/>
    <s v="Church Board refreshments"/>
    <n v="4000"/>
    <s v="Nancy Obare"/>
    <x v="9"/>
  </r>
  <r>
    <n v="1"/>
    <s v="MAR"/>
    <n v="1"/>
    <x v="0"/>
    <s v="Purchase of printing papers"/>
    <n v="650"/>
    <s v="Edwin Orioki"/>
    <x v="7"/>
  </r>
  <r>
    <n v="1"/>
    <s v="MAR"/>
    <n v="1"/>
    <x v="0"/>
    <s v="Mpesa Charge"/>
    <n v="13"/>
    <s v="Edwin Orioki"/>
    <x v="6"/>
  </r>
  <r>
    <n v="1"/>
    <s v="MAR"/>
    <n v="1"/>
    <x v="11"/>
    <s v="Programming costs"/>
    <n v="4000"/>
    <s v="Jennifer Ndunge"/>
    <x v="2"/>
  </r>
  <r>
    <n v="1"/>
    <s v="MAR"/>
    <n v="1"/>
    <x v="11"/>
    <s v="Mpesa Charge"/>
    <n v="57"/>
    <s v="Edwin Orioki"/>
    <x v="2"/>
  </r>
  <r>
    <n v="2"/>
    <s v="MAR"/>
    <n v="1"/>
    <x v="8"/>
    <s v="Trainer's fee"/>
    <n v="3500"/>
    <s v="Gilbert Shikuku"/>
    <x v="2"/>
  </r>
  <r>
    <n v="2"/>
    <s v="MAR"/>
    <n v="1"/>
    <x v="8"/>
    <s v="Mpesa Charge"/>
    <n v="53"/>
    <s v="Edwin Orioki"/>
    <x v="2"/>
  </r>
  <r>
    <n v="4"/>
    <s v="MAR"/>
    <n v="1"/>
    <x v="0"/>
    <s v="Salary"/>
    <n v="15500"/>
    <s v="Henry Simiyu"/>
    <x v="33"/>
  </r>
  <r>
    <n v="4"/>
    <s v="MAR"/>
    <n v="1"/>
    <x v="0"/>
    <s v="Mpesa Charge"/>
    <n v="105"/>
    <s v="Edwin Orioki"/>
    <x v="6"/>
  </r>
  <r>
    <n v="4"/>
    <s v="MAR"/>
    <n v="1"/>
    <x v="0"/>
    <s v="Salary"/>
    <n v="15500"/>
    <s v="Obed Andama"/>
    <x v="33"/>
  </r>
  <r>
    <n v="4"/>
    <s v="MAR"/>
    <n v="1"/>
    <x v="0"/>
    <s v="Mpesa Charge"/>
    <n v="105"/>
    <s v="Edwin Orioki"/>
    <x v="6"/>
  </r>
  <r>
    <n v="4"/>
    <s v="MAR"/>
    <n v="1"/>
    <x v="0"/>
    <s v="Ruiru Water Payment"/>
    <n v="600"/>
    <s v="Edwin Orioki"/>
    <x v="24"/>
  </r>
  <r>
    <n v="4"/>
    <s v="MAR"/>
    <n v="1"/>
    <x v="0"/>
    <s v="Mpesa Charge"/>
    <n v="10"/>
    <s v="Edwin Orioki"/>
    <x v="6"/>
  </r>
  <r>
    <n v="4"/>
    <s v="MAR"/>
    <n v="1"/>
    <x v="0"/>
    <s v="Electricity Payment"/>
    <m/>
    <s v="Edwin Orioki"/>
    <x v="37"/>
  </r>
  <r>
    <n v="4"/>
    <s v="MAR"/>
    <n v="1"/>
    <x v="0"/>
    <s v="Mpesa Charge"/>
    <m/>
    <s v="Edwin Orioki"/>
    <x v="6"/>
  </r>
  <r>
    <n v="4"/>
    <s v="MAR"/>
    <n v="1"/>
    <x v="0"/>
    <s v="Salary"/>
    <n v="15500"/>
    <s v="David Njiru"/>
    <x v="33"/>
  </r>
  <r>
    <n v="4"/>
    <s v="MAR"/>
    <n v="1"/>
    <x v="0"/>
    <s v="Mpesa Charge"/>
    <n v="105"/>
    <s v="Edwin Orioki"/>
    <x v="6"/>
  </r>
  <r>
    <n v="5"/>
    <s v="MAR"/>
    <n v="1"/>
    <x v="13"/>
    <s v="Transport cushion for some members to Kisii"/>
    <n v="10000"/>
    <s v="Gilbert Shikuku"/>
    <x v="2"/>
  </r>
  <r>
    <n v="5"/>
    <s v="MAR"/>
    <n v="1"/>
    <x v="13"/>
    <s v="Mpesa Charge"/>
    <n v="90"/>
    <s v="Edwin Orioki"/>
    <x v="2"/>
  </r>
  <r>
    <n v="8"/>
    <s v="MAR"/>
    <n v="2"/>
    <x v="0"/>
    <s v="Deaconry Weekly"/>
    <n v="1200"/>
    <s v="Joel Aswago"/>
    <x v="0"/>
  </r>
  <r>
    <n v="8"/>
    <s v="MAR"/>
    <n v="2"/>
    <x v="0"/>
    <s v="Extension Board"/>
    <n v="500"/>
    <s v="Joel Aswago"/>
    <x v="38"/>
  </r>
  <r>
    <n v="8"/>
    <s v="MAR"/>
    <n v="2"/>
    <x v="14"/>
    <s v="Youth GYD"/>
    <n v="2500"/>
    <s v="Robinson Mochoni"/>
    <x v="2"/>
  </r>
  <r>
    <n v="8"/>
    <s v="MAR"/>
    <n v="2"/>
    <x v="15"/>
    <s v="Youth GYD"/>
    <n v="3955"/>
    <s v="Robinson Mochoni"/>
    <x v="2"/>
  </r>
  <r>
    <n v="8"/>
    <s v="MAR"/>
    <n v="2"/>
    <x v="15"/>
    <s v="Ambassadors GYD"/>
    <n v="6500"/>
    <s v="Jennifer Ndunge"/>
    <x v="2"/>
  </r>
  <r>
    <n v="8"/>
    <s v="MAR"/>
    <n v="2"/>
    <x v="0"/>
    <s v="ASAM - Lunch (6000) Transport (8000)"/>
    <n v="8000"/>
    <s v="Alice Aroko"/>
    <x v="23"/>
  </r>
  <r>
    <n v="8"/>
    <s v="MAR"/>
    <n v="2"/>
    <x v="16"/>
    <s v="Refund for venue booking"/>
    <n v="4000"/>
    <s v="Robinson Mochoni"/>
    <x v="2"/>
  </r>
  <r>
    <n v="8"/>
    <s v="MAR"/>
    <n v="2"/>
    <x v="0"/>
    <s v="PA Team Weekly "/>
    <n v="400"/>
    <s v="Felix Nyangena"/>
    <x v="4"/>
  </r>
  <r>
    <n v="9"/>
    <s v="MAR"/>
    <n v="2"/>
    <x v="8"/>
    <s v="Trainer's fee"/>
    <n v="3500"/>
    <s v="Gilbert Shikuku"/>
    <x v="2"/>
  </r>
  <r>
    <n v="9"/>
    <s v="MAR"/>
    <n v="2"/>
    <x v="8"/>
    <s v="Mpesa Charge"/>
    <n v="53"/>
    <s v="Edwin Orioki"/>
    <x v="2"/>
  </r>
  <r>
    <n v="15"/>
    <s v="MAR"/>
    <n v="3"/>
    <x v="0"/>
    <s v="Purchase of glue-stick"/>
    <n v="255"/>
    <s v="Naomi Ngari"/>
    <x v="7"/>
  </r>
  <r>
    <n v="15"/>
    <s v="MAR"/>
    <n v="3"/>
    <x v="0"/>
    <s v="Deaconry weekly"/>
    <n v="1200"/>
    <s v="Joel Aswago"/>
    <x v="0"/>
  </r>
  <r>
    <n v="15"/>
    <s v="MAR"/>
    <n v="3"/>
    <x v="0"/>
    <s v="PA"/>
    <n v="400"/>
    <s v="Martin Mayaka"/>
    <x v="4"/>
  </r>
  <r>
    <n v="19"/>
    <s v="MAR"/>
    <n v="3"/>
    <x v="0"/>
    <s v="Refreshments  - Stewardship Week"/>
    <n v="3500"/>
    <s v="Jane Gati"/>
    <x v="23"/>
  </r>
  <r>
    <n v="19"/>
    <s v="MAR"/>
    <n v="3"/>
    <x v="0"/>
    <s v="Mpesa Charge"/>
    <n v="53"/>
    <s v="Edwin Orioki"/>
    <x v="6"/>
  </r>
  <r>
    <n v="19"/>
    <s v="MAR"/>
    <n v="3"/>
    <x v="17"/>
    <s v="Venue Hiring (3k) Administration Authority (3K)"/>
    <n v="6000"/>
    <s v="Simon Mwathi"/>
    <x v="2"/>
  </r>
  <r>
    <n v="19"/>
    <s v="MAR"/>
    <n v="3"/>
    <x v="17"/>
    <s v="Mpesa Charge"/>
    <n v="78"/>
    <s v="Edwin Orioki"/>
    <x v="2"/>
  </r>
  <r>
    <n v="19"/>
    <s v="MAR"/>
    <n v="3"/>
    <x v="18"/>
    <s v="ENF Building Cheque"/>
    <n v="127825"/>
    <s v="Edwin Orioki"/>
    <x v="2"/>
  </r>
  <r>
    <n v="22"/>
    <s v="MAR"/>
    <n v="4"/>
    <x v="3"/>
    <s v="AYS Potluck - group 4"/>
    <n v="4000"/>
    <s v="Rosemary Kiago"/>
    <x v="2"/>
  </r>
  <r>
    <n v="22"/>
    <s v="MAR"/>
    <n v="4"/>
    <x v="19"/>
    <s v="AYS Sundown worship"/>
    <n v="1000"/>
    <s v="Rosemary Kiago"/>
    <x v="2"/>
  </r>
  <r>
    <n v="22"/>
    <s v="MAR"/>
    <n v="4"/>
    <x v="14"/>
    <s v="AYS Speaker appreciation"/>
    <n v="100"/>
    <s v="Rosemary Kiago"/>
    <x v="2"/>
  </r>
  <r>
    <n v="22"/>
    <s v="MAR"/>
    <n v="4"/>
    <x v="0"/>
    <s v="Holy communion"/>
    <n v="9300"/>
    <s v="Joel Aswago"/>
    <x v="41"/>
  </r>
  <r>
    <n v="22"/>
    <s v="MAR"/>
    <n v="4"/>
    <x v="0"/>
    <s v="Deaconry Weekly"/>
    <n v="1200"/>
    <s v="Joel Aswago"/>
    <x v="0"/>
  </r>
  <r>
    <n v="22"/>
    <s v="MAR"/>
    <n v="4"/>
    <x v="0"/>
    <s v="Water and Electricity"/>
    <n v="3500"/>
    <s v="Edwin Orioki"/>
    <x v="24"/>
  </r>
  <r>
    <n v="22"/>
    <s v="MAR"/>
    <n v="4"/>
    <x v="0"/>
    <s v="Mpesa Charge"/>
    <n v="53"/>
    <s v="Edwin Orioki"/>
    <x v="6"/>
  </r>
  <r>
    <n v="22"/>
    <s v="MAR"/>
    <n v="4"/>
    <x v="0"/>
    <s v="PA"/>
    <n v="400"/>
    <s v="Martin Mayaka"/>
    <x v="4"/>
  </r>
  <r>
    <n v="22"/>
    <s v="MAR"/>
    <n v="4"/>
    <x v="0"/>
    <s v="Msamaria Mwema - Phela Ouma"/>
    <n v="2000"/>
    <s v="Isaac Momanyi"/>
    <x v="15"/>
  </r>
  <r>
    <n v="22"/>
    <s v="MAR"/>
    <n v="4"/>
    <x v="0"/>
    <s v="Msamaria Mwema - "/>
    <n v="2000"/>
    <s v="Simon Mwathi"/>
    <x v="15"/>
  </r>
  <r>
    <n v="24"/>
    <s v="MAR"/>
    <n v="4"/>
    <x v="4"/>
    <s v="Renovation of the church - kokoto layering"/>
    <n v="2200"/>
    <s v="Clifford Siocha"/>
    <x v="2"/>
  </r>
  <r>
    <n v="24"/>
    <s v="MAR"/>
    <n v="4"/>
    <x v="4"/>
    <s v="Mpesa Charge"/>
    <n v="33"/>
    <s v="Edwin Orioki"/>
    <x v="2"/>
  </r>
  <r>
    <n v="24"/>
    <s v="MAR"/>
    <n v="4"/>
    <x v="8"/>
    <s v="Trainer's fee"/>
    <n v="3500"/>
    <s v="Gilbert Shikuku"/>
    <x v="2"/>
  </r>
  <r>
    <n v="24"/>
    <s v="MAR"/>
    <n v="4"/>
    <x v="8"/>
    <s v="Mpesa Charge"/>
    <n v="53"/>
    <s v="Edwin Orioki"/>
    <x v="2"/>
  </r>
  <r>
    <n v="25"/>
    <s v="MAR"/>
    <n v="4"/>
    <x v="4"/>
    <s v="Timber Purchase and transport - Erick Monanda"/>
    <n v="25500"/>
    <s v="Clifford Siocha"/>
    <x v="2"/>
  </r>
  <r>
    <n v="25"/>
    <s v="MAR"/>
    <n v="4"/>
    <x v="4"/>
    <s v="Mpesa Charge"/>
    <n v="108"/>
    <s v="Clifford Siocha"/>
    <x v="2"/>
  </r>
  <r>
    <n v="25"/>
    <s v="MAR"/>
    <n v="4"/>
    <x v="4"/>
    <s v="Timber Purchase - Erick Monanda"/>
    <n v="15000"/>
    <s v="Clifford Siocha"/>
    <x v="2"/>
  </r>
  <r>
    <n v="25"/>
    <s v="MAR"/>
    <n v="4"/>
    <x v="4"/>
    <s v="Mpesa Charge"/>
    <n v="108"/>
    <s v="Clifford Siocha"/>
    <x v="2"/>
  </r>
  <r>
    <n v="25"/>
    <s v="MAR"/>
    <n v="4"/>
    <x v="4"/>
    <s v="Purchase"/>
    <n v="8700"/>
    <s v="Clifford Siocha"/>
    <x v="2"/>
  </r>
  <r>
    <n v="27"/>
    <s v="MAR"/>
    <n v="4"/>
    <x v="4"/>
    <s v="Steel tube, welding rodes, transport for the welder"/>
    <n v="1650"/>
    <s v="Clifford Siocha"/>
    <x v="2"/>
  </r>
  <r>
    <n v="27"/>
    <s v="MAR"/>
    <n v="4"/>
    <x v="4"/>
    <s v="Mpesa Charge"/>
    <n v="33"/>
    <s v="Clifford Siocha"/>
    <x v="2"/>
  </r>
  <r>
    <n v="27"/>
    <s v="MAR"/>
    <n v="4"/>
    <x v="4"/>
    <s v="Deposit for the fundi"/>
    <n v="20000"/>
    <s v="Clifford Siocha"/>
    <x v="2"/>
  </r>
  <r>
    <n v="27"/>
    <s v="MAR"/>
    <n v="4"/>
    <x v="4"/>
    <s v="Mpesa Charge"/>
    <n v="105"/>
    <s v="Clifford Siocha"/>
    <x v="2"/>
  </r>
  <r>
    <n v="27"/>
    <s v="MAR"/>
    <n v="4"/>
    <x v="4"/>
    <s v="Labor for welding"/>
    <n v="1500"/>
    <s v="Clifford Siocha"/>
    <x v="2"/>
  </r>
  <r>
    <n v="27"/>
    <s v="MAR"/>
    <n v="4"/>
    <x v="4"/>
    <s v="Mpesa Charge"/>
    <n v="23"/>
    <s v="Clifford Siocha"/>
    <x v="2"/>
  </r>
  <r>
    <n v="27"/>
    <s v="MAR"/>
    <n v="4"/>
    <x v="4"/>
    <s v="Fascia Board paint and brush"/>
    <n v="500"/>
    <s v="Clifford Siocha"/>
    <x v="2"/>
  </r>
  <r>
    <n v="27"/>
    <s v="MAR"/>
    <n v="4"/>
    <x v="4"/>
    <s v="Mpesa Charge"/>
    <n v="13"/>
    <s v="Clifford Siocha"/>
    <x v="2"/>
  </r>
  <r>
    <n v="27"/>
    <s v="MAR"/>
    <n v="4"/>
    <x v="4"/>
    <s v="Additional timber purchase"/>
    <n v="31775"/>
    <s v="Clifford Siocha"/>
    <x v="2"/>
  </r>
  <r>
    <n v="27"/>
    <s v="MAR"/>
    <n v="4"/>
    <x v="4"/>
    <s v="Mpesa Charge"/>
    <n v="108"/>
    <s v="Clifford Siocha"/>
    <x v="2"/>
  </r>
  <r>
    <n v="27"/>
    <s v="MAR"/>
    <n v="4"/>
    <x v="4"/>
    <s v="Gutter and Iron sheets"/>
    <n v="17640"/>
    <s v="Clifford Siocha"/>
    <x v="2"/>
  </r>
  <r>
    <n v="27"/>
    <s v="MAR"/>
    <n v="4"/>
    <x v="4"/>
    <s v="Mpesa Charge"/>
    <n v="62"/>
    <s v="Clifford Siocha"/>
    <x v="2"/>
  </r>
  <r>
    <n v="27"/>
    <s v="MAR"/>
    <n v="4"/>
    <x v="4"/>
    <s v="Paint"/>
    <n v="900"/>
    <s v="Clifford Siocha"/>
    <x v="2"/>
  </r>
  <r>
    <n v="27"/>
    <s v="MAR"/>
    <n v="4"/>
    <x v="4"/>
    <s v="Labor"/>
    <n v="20000"/>
    <s v="Clifford Siocha"/>
    <x v="2"/>
  </r>
  <r>
    <n v="27"/>
    <s v="MAR"/>
    <n v="4"/>
    <x v="4"/>
    <s v="Mpesa Charge"/>
    <n v="77"/>
    <s v="Clifford Siocha"/>
    <x v="2"/>
  </r>
  <r>
    <n v="27"/>
    <s v="MAR"/>
    <n v="4"/>
    <x v="4"/>
    <s v="Transport for Kinyua"/>
    <n v="200"/>
    <s v="Clifford Siocha"/>
    <x v="2"/>
  </r>
  <r>
    <n v="27"/>
    <s v="MAR"/>
    <n v="4"/>
    <x v="4"/>
    <s v="Mpesa Charge"/>
    <n v="7"/>
    <s v="Clifford Siocha"/>
    <x v="2"/>
  </r>
  <r>
    <n v="27"/>
    <s v="MAR"/>
    <n v="4"/>
    <x v="0"/>
    <s v="Bundles Purchase"/>
    <n v="5300"/>
    <s v="Edwin Boge"/>
    <x v="8"/>
  </r>
  <r>
    <n v="29"/>
    <s v="MAR"/>
    <n v="5"/>
    <x v="11"/>
    <s v="Ambassadors - programming (4k) Cleaning items(2k)"/>
    <n v="6000"/>
    <s v="Eiden M C"/>
    <x v="2"/>
  </r>
  <r>
    <n v="29"/>
    <s v="MAR"/>
    <n v="5"/>
    <x v="20"/>
    <s v="APM sign language class "/>
    <n v="9000"/>
    <s v="Elizabeth Atunu"/>
    <x v="2"/>
  </r>
  <r>
    <n v="29"/>
    <s v="MAR"/>
    <n v="5"/>
    <x v="0"/>
    <s v="Sabbath school lessons"/>
    <n v="2200"/>
    <s v="Daniel Ombati"/>
    <x v="23"/>
  </r>
  <r>
    <n v="29"/>
    <s v="MAR"/>
    <n v="5"/>
    <x v="12"/>
    <s v="Bereavement (Viola Chebii)"/>
    <n v="2000"/>
    <s v="Daniel Ombati"/>
    <x v="2"/>
  </r>
  <r>
    <n v="29"/>
    <s v="MAR"/>
    <n v="5"/>
    <x v="0"/>
    <s v="Refund for the repair of toilet"/>
    <n v="2380"/>
    <s v="Joel Aswago"/>
    <x v="38"/>
  </r>
  <r>
    <n v="29"/>
    <s v="MAR"/>
    <n v="5"/>
    <x v="0"/>
    <s v="Deacony weekly"/>
    <n v="1200"/>
    <s v="Joel Aswago"/>
    <x v="0"/>
  </r>
  <r>
    <n v="29"/>
    <s v="MAR"/>
    <n v="5"/>
    <x v="10"/>
    <s v="AMM registration for the station rally"/>
    <n v="1300"/>
    <s v="Hellen Wandollah"/>
    <x v="2"/>
  </r>
  <r>
    <n v="29"/>
    <s v="MAR"/>
    <n v="5"/>
    <x v="21"/>
    <s v="Facilitation fee for children ministry training"/>
    <n v="1000"/>
    <s v="Sheila Nyachienga"/>
    <x v="2"/>
  </r>
  <r>
    <n v="30"/>
    <s v="MAR"/>
    <n v="5"/>
    <x v="8"/>
    <s v="Trainer's fee"/>
    <n v="3500"/>
    <s v="Gilbert Shikuku"/>
    <x v="2"/>
  </r>
  <r>
    <n v="30"/>
    <s v="MAR"/>
    <n v="5"/>
    <x v="8"/>
    <s v="Mpesa Charge"/>
    <n v="53"/>
    <s v="Edwin Orioki"/>
    <x v="2"/>
  </r>
  <r>
    <n v="30"/>
    <s v="MAR"/>
    <n v="5"/>
    <x v="0"/>
    <s v="Refund for Cleopas Mpesa Charge"/>
    <n v="108"/>
    <s v="Edwin Orioki"/>
    <x v="6"/>
  </r>
  <r>
    <m/>
    <m/>
    <m/>
    <x v="22"/>
    <m/>
    <m/>
    <m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43"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JAN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FEB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MA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APR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MAY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s v="JUN"/>
  </r>
  <r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9">
  <r>
    <x v="0"/>
    <x v="0"/>
    <x v="0"/>
    <n v="73963"/>
  </r>
  <r>
    <x v="0"/>
    <x v="0"/>
    <x v="1"/>
    <n v="5200"/>
  </r>
  <r>
    <x v="0"/>
    <x v="0"/>
    <x v="2"/>
    <n v="5200"/>
  </r>
  <r>
    <x v="0"/>
    <x v="0"/>
    <x v="3"/>
    <n v="350"/>
  </r>
  <r>
    <x v="0"/>
    <x v="0"/>
    <x v="4"/>
    <n v="9591"/>
  </r>
  <r>
    <x v="0"/>
    <x v="0"/>
    <x v="5"/>
    <n v="9591"/>
  </r>
  <r>
    <x v="0"/>
    <x v="0"/>
    <x v="6"/>
    <n v="100"/>
  </r>
  <r>
    <x v="0"/>
    <x v="0"/>
    <x v="7"/>
    <n v="8655"/>
  </r>
  <r>
    <x v="0"/>
    <x v="0"/>
    <x v="8"/>
    <n v="0"/>
  </r>
  <r>
    <x v="0"/>
    <x v="0"/>
    <x v="9"/>
    <n v="200"/>
  </r>
  <r>
    <x v="0"/>
    <x v="0"/>
    <x v="10"/>
    <n v="500"/>
  </r>
  <r>
    <x v="0"/>
    <x v="0"/>
    <x v="11"/>
    <n v="2450"/>
  </r>
  <r>
    <x v="0"/>
    <x v="0"/>
    <x v="12"/>
    <n v="200"/>
  </r>
  <r>
    <x v="0"/>
    <x v="1"/>
    <x v="0"/>
    <n v="77315"/>
  </r>
  <r>
    <x v="0"/>
    <x v="1"/>
    <x v="1"/>
    <n v="4330"/>
  </r>
  <r>
    <x v="0"/>
    <x v="1"/>
    <x v="2"/>
    <n v="4330"/>
  </r>
  <r>
    <x v="0"/>
    <x v="1"/>
    <x v="3"/>
    <n v="560"/>
  </r>
  <r>
    <x v="0"/>
    <x v="1"/>
    <x v="4"/>
    <n v="4650"/>
  </r>
  <r>
    <x v="0"/>
    <x v="1"/>
    <x v="5"/>
    <n v="4650"/>
  </r>
  <r>
    <x v="0"/>
    <x v="1"/>
    <x v="6"/>
    <n v="0"/>
  </r>
  <r>
    <x v="0"/>
    <x v="1"/>
    <x v="7"/>
    <n v="12750"/>
  </r>
  <r>
    <x v="0"/>
    <x v="1"/>
    <x v="8"/>
    <n v="0"/>
  </r>
  <r>
    <x v="0"/>
    <x v="1"/>
    <x v="13"/>
    <n v="100"/>
  </r>
  <r>
    <x v="0"/>
    <x v="1"/>
    <x v="9"/>
    <n v="200"/>
  </r>
  <r>
    <x v="0"/>
    <x v="1"/>
    <x v="14"/>
    <n v="10000"/>
  </r>
  <r>
    <x v="0"/>
    <x v="1"/>
    <x v="15"/>
    <n v="1000"/>
  </r>
  <r>
    <x v="0"/>
    <x v="1"/>
    <x v="10"/>
    <n v="500"/>
  </r>
  <r>
    <x v="0"/>
    <x v="1"/>
    <x v="16"/>
    <n v="100"/>
  </r>
  <r>
    <x v="0"/>
    <x v="2"/>
    <x v="0"/>
    <n v="31575"/>
  </r>
  <r>
    <x v="0"/>
    <x v="2"/>
    <x v="1"/>
    <n v="6376.5"/>
  </r>
  <r>
    <x v="0"/>
    <x v="2"/>
    <x v="2"/>
    <n v="6376.5"/>
  </r>
  <r>
    <x v="0"/>
    <x v="2"/>
    <x v="3"/>
    <n v="410"/>
  </r>
  <r>
    <x v="0"/>
    <x v="2"/>
    <x v="4"/>
    <n v="950"/>
  </r>
  <r>
    <x v="0"/>
    <x v="2"/>
    <x v="5"/>
    <n v="950"/>
  </r>
  <r>
    <x v="0"/>
    <x v="2"/>
    <x v="6"/>
    <n v="0"/>
  </r>
  <r>
    <x v="0"/>
    <x v="2"/>
    <x v="7"/>
    <n v="5175"/>
  </r>
  <r>
    <x v="0"/>
    <x v="2"/>
    <x v="8"/>
    <n v="80"/>
  </r>
  <r>
    <x v="0"/>
    <x v="2"/>
    <x v="13"/>
    <n v="0"/>
  </r>
  <r>
    <x v="0"/>
    <x v="2"/>
    <x v="17"/>
    <n v="200"/>
  </r>
  <r>
    <x v="0"/>
    <x v="2"/>
    <x v="10"/>
    <n v="200"/>
  </r>
  <r>
    <x v="0"/>
    <x v="2"/>
    <x v="15"/>
    <n v="200"/>
  </r>
  <r>
    <x v="0"/>
    <x v="2"/>
    <x v="10"/>
    <n v="10"/>
  </r>
  <r>
    <x v="0"/>
    <x v="2"/>
    <x v="18"/>
    <n v="100"/>
  </r>
  <r>
    <x v="0"/>
    <x v="2"/>
    <x v="19"/>
    <n v="5000"/>
  </r>
  <r>
    <x v="0"/>
    <x v="2"/>
    <x v="10"/>
    <n v="100"/>
  </r>
  <r>
    <x v="0"/>
    <x v="2"/>
    <x v="20"/>
    <n v="300"/>
  </r>
  <r>
    <x v="0"/>
    <x v="2"/>
    <x v="16"/>
    <n v="50"/>
  </r>
  <r>
    <x v="0"/>
    <x v="3"/>
    <x v="21"/>
    <n v="1000"/>
  </r>
  <r>
    <x v="0"/>
    <x v="3"/>
    <x v="16"/>
    <n v="200"/>
  </r>
  <r>
    <x v="0"/>
    <x v="3"/>
    <x v="22"/>
    <n v="500"/>
  </r>
  <r>
    <x v="0"/>
    <x v="3"/>
    <x v="10"/>
    <n v="100"/>
  </r>
  <r>
    <x v="0"/>
    <x v="3"/>
    <x v="16"/>
    <n v="50"/>
  </r>
  <r>
    <x v="0"/>
    <x v="3"/>
    <x v="10"/>
    <n v="10"/>
  </r>
  <r>
    <x v="0"/>
    <x v="3"/>
    <x v="23"/>
    <n v="300"/>
  </r>
  <r>
    <x v="0"/>
    <x v="3"/>
    <x v="24"/>
    <n v="100"/>
  </r>
  <r>
    <x v="0"/>
    <x v="3"/>
    <x v="0"/>
    <n v="107783"/>
  </r>
  <r>
    <x v="0"/>
    <x v="3"/>
    <x v="1"/>
    <n v="5617.5"/>
  </r>
  <r>
    <x v="0"/>
    <x v="3"/>
    <x v="2"/>
    <n v="5617.5"/>
  </r>
  <r>
    <x v="0"/>
    <x v="3"/>
    <x v="3"/>
    <n v="360"/>
  </r>
  <r>
    <x v="0"/>
    <x v="3"/>
    <x v="4"/>
    <n v="300"/>
  </r>
  <r>
    <x v="0"/>
    <x v="3"/>
    <x v="5"/>
    <n v="300"/>
  </r>
  <r>
    <x v="0"/>
    <x v="3"/>
    <x v="25"/>
    <n v="200"/>
  </r>
  <r>
    <x v="0"/>
    <x v="3"/>
    <x v="7"/>
    <n v="7735"/>
  </r>
  <r>
    <x v="0"/>
    <x v="3"/>
    <x v="8"/>
    <n v="25"/>
  </r>
  <r>
    <x v="0"/>
    <x v="3"/>
    <x v="13"/>
    <n v="100"/>
  </r>
  <r>
    <x v="0"/>
    <x v="3"/>
    <x v="26"/>
    <n v="400"/>
  </r>
  <r>
    <x v="0"/>
    <x v="4"/>
    <x v="0"/>
    <n v="204303"/>
  </r>
  <r>
    <x v="0"/>
    <x v="4"/>
    <x v="1"/>
    <n v="6049"/>
  </r>
  <r>
    <x v="0"/>
    <x v="4"/>
    <x v="2"/>
    <n v="6049"/>
  </r>
  <r>
    <x v="0"/>
    <x v="4"/>
    <x v="3"/>
    <n v="200"/>
  </r>
  <r>
    <x v="0"/>
    <x v="4"/>
    <x v="4"/>
    <n v="3650"/>
  </r>
  <r>
    <x v="0"/>
    <x v="4"/>
    <x v="5"/>
    <n v="3650"/>
  </r>
  <r>
    <x v="0"/>
    <x v="4"/>
    <x v="25"/>
    <n v="0"/>
  </r>
  <r>
    <x v="0"/>
    <x v="4"/>
    <x v="7"/>
    <n v="19730"/>
  </r>
  <r>
    <x v="0"/>
    <x v="4"/>
    <x v="8"/>
    <n v="0"/>
  </r>
  <r>
    <x v="0"/>
    <x v="4"/>
    <x v="13"/>
    <n v="0"/>
  </r>
  <r>
    <x v="0"/>
    <x v="4"/>
    <x v="26"/>
    <n v="0"/>
  </r>
  <r>
    <x v="0"/>
    <x v="4"/>
    <x v="27"/>
    <n v="500"/>
  </r>
  <r>
    <x v="0"/>
    <x v="4"/>
    <x v="28"/>
    <n v="1000"/>
  </r>
  <r>
    <x v="0"/>
    <x v="4"/>
    <x v="29"/>
    <n v="500"/>
  </r>
  <r>
    <x v="0"/>
    <x v="4"/>
    <x v="27"/>
    <n v="500"/>
  </r>
  <r>
    <x v="0"/>
    <x v="4"/>
    <x v="10"/>
    <n v="200"/>
  </r>
  <r>
    <x v="0"/>
    <x v="4"/>
    <x v="16"/>
    <n v="1500"/>
  </r>
  <r>
    <x v="0"/>
    <x v="4"/>
    <x v="30"/>
    <n v="2000"/>
  </r>
  <r>
    <x v="0"/>
    <x v="4"/>
    <x v="31"/>
    <n v="1000"/>
  </r>
  <r>
    <x v="0"/>
    <x v="4"/>
    <x v="32"/>
    <n v="500"/>
  </r>
  <r>
    <x v="0"/>
    <x v="4"/>
    <x v="10"/>
    <n v="5"/>
  </r>
  <r>
    <x v="0"/>
    <x v="4"/>
    <x v="10"/>
    <n v="20"/>
  </r>
  <r>
    <x v="0"/>
    <x v="4"/>
    <x v="10"/>
    <n v="5"/>
  </r>
  <r>
    <x v="0"/>
    <x v="4"/>
    <x v="19"/>
    <n v="8270"/>
  </r>
  <r>
    <x v="0"/>
    <x v="4"/>
    <x v="21"/>
    <n v="1000"/>
  </r>
  <r>
    <x v="0"/>
    <x v="4"/>
    <x v="33"/>
    <n v="5000"/>
  </r>
  <r>
    <x v="0"/>
    <x v="4"/>
    <x v="33"/>
    <n v="1000"/>
  </r>
  <r>
    <x v="0"/>
    <x v="4"/>
    <x v="34"/>
    <n v="300"/>
  </r>
  <r>
    <x v="0"/>
    <x v="4"/>
    <x v="34"/>
    <n v="300"/>
  </r>
  <r>
    <x v="0"/>
    <x v="4"/>
    <x v="35"/>
    <n v="1000"/>
  </r>
  <r>
    <x v="0"/>
    <x v="4"/>
    <x v="28"/>
    <n v="1300"/>
  </r>
  <r>
    <x v="1"/>
    <x v="0"/>
    <x v="0"/>
    <n v="70623"/>
  </r>
  <r>
    <x v="1"/>
    <x v="0"/>
    <x v="1"/>
    <n v="2834.5"/>
  </r>
  <r>
    <x v="1"/>
    <x v="0"/>
    <x v="2"/>
    <n v="2834.5"/>
  </r>
  <r>
    <x v="1"/>
    <x v="0"/>
    <x v="3"/>
    <n v="385"/>
  </r>
  <r>
    <x v="1"/>
    <x v="0"/>
    <x v="4"/>
    <n v="2925"/>
  </r>
  <r>
    <x v="1"/>
    <x v="0"/>
    <x v="5"/>
    <n v="2925"/>
  </r>
  <r>
    <x v="1"/>
    <x v="0"/>
    <x v="25"/>
    <n v="0"/>
  </r>
  <r>
    <x v="1"/>
    <x v="0"/>
    <x v="7"/>
    <n v="4570"/>
  </r>
  <r>
    <x v="1"/>
    <x v="0"/>
    <x v="8"/>
    <n v="0"/>
  </r>
  <r>
    <x v="1"/>
    <x v="0"/>
    <x v="36"/>
    <n v="200"/>
  </r>
  <r>
    <x v="1"/>
    <x v="0"/>
    <x v="15"/>
    <n v="200"/>
  </r>
  <r>
    <x v="1"/>
    <x v="0"/>
    <x v="27"/>
    <n v="500"/>
  </r>
  <r>
    <x v="1"/>
    <x v="0"/>
    <x v="37"/>
    <n v="100"/>
  </r>
  <r>
    <x v="1"/>
    <x v="0"/>
    <x v="22"/>
    <n v="200"/>
  </r>
  <r>
    <x v="1"/>
    <x v="0"/>
    <x v="37"/>
    <n v="200"/>
  </r>
  <r>
    <x v="1"/>
    <x v="0"/>
    <x v="10"/>
    <n v="200"/>
  </r>
  <r>
    <x v="1"/>
    <x v="0"/>
    <x v="10"/>
    <n v="50"/>
  </r>
  <r>
    <x v="1"/>
    <x v="0"/>
    <x v="28"/>
    <n v="1000"/>
  </r>
  <r>
    <x v="1"/>
    <x v="0"/>
    <x v="14"/>
    <n v="50"/>
  </r>
  <r>
    <x v="1"/>
    <x v="0"/>
    <x v="31"/>
    <n v="500"/>
  </r>
  <r>
    <x v="1"/>
    <x v="0"/>
    <x v="31"/>
    <n v="1000"/>
  </r>
  <r>
    <x v="1"/>
    <x v="0"/>
    <x v="21"/>
    <n v="2000"/>
  </r>
  <r>
    <x v="1"/>
    <x v="0"/>
    <x v="10"/>
    <n v="10"/>
  </r>
  <r>
    <x v="1"/>
    <x v="0"/>
    <x v="30"/>
    <n v="300"/>
  </r>
  <r>
    <x v="1"/>
    <x v="0"/>
    <x v="38"/>
    <n v="3825"/>
  </r>
  <r>
    <x v="1"/>
    <x v="0"/>
    <x v="39"/>
    <n v="2000"/>
  </r>
  <r>
    <x v="1"/>
    <x v="0"/>
    <x v="39"/>
    <n v="600"/>
  </r>
  <r>
    <x v="1"/>
    <x v="0"/>
    <x v="40"/>
    <n v="500"/>
  </r>
  <r>
    <x v="1"/>
    <x v="0"/>
    <x v="15"/>
    <n v="500"/>
  </r>
  <r>
    <x v="1"/>
    <x v="0"/>
    <x v="34"/>
    <n v="500"/>
  </r>
  <r>
    <x v="1"/>
    <x v="0"/>
    <x v="41"/>
    <n v="100"/>
  </r>
  <r>
    <x v="1"/>
    <x v="0"/>
    <x v="20"/>
    <n v="50"/>
  </r>
  <r>
    <x v="1"/>
    <x v="0"/>
    <x v="38"/>
    <n v="50"/>
  </r>
  <r>
    <x v="1"/>
    <x v="0"/>
    <x v="22"/>
    <n v="200"/>
  </r>
  <r>
    <x v="1"/>
    <x v="0"/>
    <x v="42"/>
    <n v="1000"/>
  </r>
  <r>
    <x v="1"/>
    <x v="0"/>
    <x v="43"/>
    <n v="1800"/>
  </r>
  <r>
    <x v="1"/>
    <x v="0"/>
    <x v="35"/>
    <n v="1000"/>
  </r>
  <r>
    <x v="1"/>
    <x v="0"/>
    <x v="21"/>
    <n v="1000"/>
  </r>
  <r>
    <x v="1"/>
    <x v="0"/>
    <x v="21"/>
    <n v="200"/>
  </r>
  <r>
    <x v="1"/>
    <x v="0"/>
    <x v="44"/>
    <n v="500"/>
  </r>
  <r>
    <x v="1"/>
    <x v="0"/>
    <x v="28"/>
    <n v="1000"/>
  </r>
  <r>
    <x v="1"/>
    <x v="0"/>
    <x v="29"/>
    <n v="150"/>
  </r>
  <r>
    <x v="1"/>
    <x v="0"/>
    <x v="34"/>
    <n v="1750"/>
  </r>
  <r>
    <x v="1"/>
    <x v="0"/>
    <x v="45"/>
    <n v="100"/>
  </r>
  <r>
    <x v="1"/>
    <x v="0"/>
    <x v="12"/>
    <n v="200"/>
  </r>
  <r>
    <x v="1"/>
    <x v="0"/>
    <x v="23"/>
    <n v="500"/>
  </r>
  <r>
    <x v="1"/>
    <x v="1"/>
    <x v="0"/>
    <n v="103901"/>
  </r>
  <r>
    <x v="1"/>
    <x v="1"/>
    <x v="1"/>
    <n v="8829.5"/>
  </r>
  <r>
    <x v="1"/>
    <x v="1"/>
    <x v="2"/>
    <n v="8829.5"/>
  </r>
  <r>
    <x v="1"/>
    <x v="1"/>
    <x v="3"/>
    <n v="740"/>
  </r>
  <r>
    <x v="1"/>
    <x v="1"/>
    <x v="4"/>
    <n v="350"/>
  </r>
  <r>
    <x v="1"/>
    <x v="1"/>
    <x v="5"/>
    <n v="350"/>
  </r>
  <r>
    <x v="1"/>
    <x v="1"/>
    <x v="6"/>
    <n v="0"/>
  </r>
  <r>
    <x v="1"/>
    <x v="1"/>
    <x v="7"/>
    <n v="6650"/>
  </r>
  <r>
    <x v="1"/>
    <x v="1"/>
    <x v="9"/>
    <n v="1550"/>
  </r>
  <r>
    <x v="1"/>
    <x v="1"/>
    <x v="13"/>
    <n v="160"/>
  </r>
  <r>
    <x v="1"/>
    <x v="1"/>
    <x v="20"/>
    <n v="40"/>
  </r>
  <r>
    <x v="1"/>
    <x v="1"/>
    <x v="10"/>
    <n v="20"/>
  </r>
  <r>
    <x v="1"/>
    <x v="1"/>
    <x v="46"/>
    <n v="200"/>
  </r>
  <r>
    <x v="1"/>
    <x v="1"/>
    <x v="34"/>
    <n v="100"/>
  </r>
  <r>
    <x v="1"/>
    <x v="1"/>
    <x v="31"/>
    <n v="100"/>
  </r>
  <r>
    <x v="1"/>
    <x v="1"/>
    <x v="21"/>
    <n v="1000"/>
  </r>
  <r>
    <x v="1"/>
    <x v="1"/>
    <x v="10"/>
    <n v="1000"/>
  </r>
  <r>
    <x v="1"/>
    <x v="1"/>
    <x v="10"/>
    <n v="50"/>
  </r>
  <r>
    <x v="1"/>
    <x v="1"/>
    <x v="41"/>
    <n v="500"/>
  </r>
  <r>
    <x v="1"/>
    <x v="2"/>
    <x v="0"/>
    <n v="56147"/>
  </r>
  <r>
    <x v="1"/>
    <x v="2"/>
    <x v="1"/>
    <n v="3627.5"/>
  </r>
  <r>
    <x v="1"/>
    <x v="2"/>
    <x v="2"/>
    <n v="3627.5"/>
  </r>
  <r>
    <x v="1"/>
    <x v="2"/>
    <x v="3"/>
    <n v="200"/>
  </r>
  <r>
    <x v="1"/>
    <x v="2"/>
    <x v="4"/>
    <n v="2700"/>
  </r>
  <r>
    <x v="1"/>
    <x v="2"/>
    <x v="5"/>
    <n v="2700"/>
  </r>
  <r>
    <x v="1"/>
    <x v="2"/>
    <x v="6"/>
    <n v="0"/>
  </r>
  <r>
    <x v="1"/>
    <x v="2"/>
    <x v="7"/>
    <n v="0"/>
  </r>
  <r>
    <x v="1"/>
    <x v="2"/>
    <x v="13"/>
    <n v="30"/>
  </r>
  <r>
    <x v="1"/>
    <x v="2"/>
    <x v="7"/>
    <n v="13870"/>
  </r>
  <r>
    <x v="1"/>
    <x v="2"/>
    <x v="10"/>
    <n v="20"/>
  </r>
  <r>
    <x v="1"/>
    <x v="2"/>
    <x v="40"/>
    <n v="500"/>
  </r>
  <r>
    <x v="1"/>
    <x v="2"/>
    <x v="38"/>
    <n v="50"/>
  </r>
  <r>
    <x v="1"/>
    <x v="2"/>
    <x v="10"/>
    <n v="10"/>
  </r>
  <r>
    <x v="1"/>
    <x v="2"/>
    <x v="29"/>
    <n v="100"/>
  </r>
  <r>
    <x v="1"/>
    <x v="2"/>
    <x v="10"/>
    <n v="100"/>
  </r>
  <r>
    <x v="1"/>
    <x v="2"/>
    <x v="31"/>
    <n v="100"/>
  </r>
  <r>
    <x v="1"/>
    <x v="3"/>
    <x v="0"/>
    <n v="172641"/>
  </r>
  <r>
    <x v="1"/>
    <x v="3"/>
    <x v="1"/>
    <n v="3455"/>
  </r>
  <r>
    <x v="1"/>
    <x v="3"/>
    <x v="2"/>
    <n v="3455"/>
  </r>
  <r>
    <x v="1"/>
    <x v="3"/>
    <x v="3"/>
    <n v="760"/>
  </r>
  <r>
    <x v="1"/>
    <x v="3"/>
    <x v="4"/>
    <n v="650"/>
  </r>
  <r>
    <x v="1"/>
    <x v="3"/>
    <x v="5"/>
    <n v="650"/>
  </r>
  <r>
    <x v="1"/>
    <x v="3"/>
    <x v="13"/>
    <n v="100"/>
  </r>
  <r>
    <x v="1"/>
    <x v="3"/>
    <x v="7"/>
    <n v="5800"/>
  </r>
  <r>
    <x v="1"/>
    <x v="3"/>
    <x v="10"/>
    <n v="100"/>
  </r>
  <r>
    <x v="1"/>
    <x v="3"/>
    <x v="20"/>
    <n v="300"/>
  </r>
  <r>
    <x v="1"/>
    <x v="3"/>
    <x v="47"/>
    <n v="10000"/>
  </r>
  <r>
    <x v="1"/>
    <x v="3"/>
    <x v="37"/>
    <n v="100"/>
  </r>
  <r>
    <x v="1"/>
    <x v="3"/>
    <x v="38"/>
    <n v="2060"/>
  </r>
  <r>
    <x v="1"/>
    <x v="3"/>
    <x v="46"/>
    <n v="3250"/>
  </r>
  <r>
    <x v="1"/>
    <x v="3"/>
    <x v="18"/>
    <n v="200"/>
  </r>
  <r>
    <x v="1"/>
    <x v="3"/>
    <x v="28"/>
    <n v="200"/>
  </r>
  <r>
    <x v="1"/>
    <x v="3"/>
    <x v="48"/>
    <n v="200"/>
  </r>
  <r>
    <x v="1"/>
    <x v="3"/>
    <x v="19"/>
    <n v="500"/>
  </r>
  <r>
    <x v="1"/>
    <x v="3"/>
    <x v="34"/>
    <n v="845"/>
  </r>
  <r>
    <x v="1"/>
    <x v="3"/>
    <x v="22"/>
    <n v="1000"/>
  </r>
  <r>
    <x v="1"/>
    <x v="3"/>
    <x v="10"/>
    <n v="50"/>
  </r>
  <r>
    <x v="1"/>
    <x v="3"/>
    <x v="10"/>
    <n v="10"/>
  </r>
  <r>
    <x v="1"/>
    <x v="3"/>
    <x v="10"/>
    <n v="300"/>
  </r>
  <r>
    <x v="1"/>
    <x v="3"/>
    <x v="10"/>
    <n v="10"/>
  </r>
  <r>
    <x v="1"/>
    <x v="3"/>
    <x v="28"/>
    <n v="1000"/>
  </r>
  <r>
    <x v="2"/>
    <x v="0"/>
    <x v="0"/>
    <n v="137614"/>
  </r>
  <r>
    <x v="2"/>
    <x v="0"/>
    <x v="1"/>
    <n v="1257.5"/>
  </r>
  <r>
    <x v="2"/>
    <x v="0"/>
    <x v="2"/>
    <n v="1257.5"/>
  </r>
  <r>
    <x v="2"/>
    <x v="0"/>
    <x v="3"/>
    <n v="270"/>
  </r>
  <r>
    <x v="2"/>
    <x v="0"/>
    <x v="4"/>
    <n v="150"/>
  </r>
  <r>
    <x v="2"/>
    <x v="0"/>
    <x v="5"/>
    <n v="150"/>
  </r>
  <r>
    <x v="2"/>
    <x v="0"/>
    <x v="13"/>
    <n v="50"/>
  </r>
  <r>
    <x v="2"/>
    <x v="0"/>
    <x v="8"/>
    <n v="200"/>
  </r>
  <r>
    <x v="2"/>
    <x v="0"/>
    <x v="7"/>
    <n v="8975"/>
  </r>
  <r>
    <x v="2"/>
    <x v="0"/>
    <x v="38"/>
    <n v="200"/>
  </r>
  <r>
    <x v="2"/>
    <x v="0"/>
    <x v="15"/>
    <n v="1000"/>
  </r>
  <r>
    <x v="2"/>
    <x v="0"/>
    <x v="38"/>
    <n v="200"/>
  </r>
  <r>
    <x v="2"/>
    <x v="0"/>
    <x v="44"/>
    <n v="1000"/>
  </r>
  <r>
    <x v="2"/>
    <x v="0"/>
    <x v="34"/>
    <n v="1400"/>
  </r>
  <r>
    <x v="2"/>
    <x v="0"/>
    <x v="37"/>
    <n v="500"/>
  </r>
  <r>
    <x v="2"/>
    <x v="0"/>
    <x v="21"/>
    <n v="500"/>
  </r>
  <r>
    <x v="2"/>
    <x v="0"/>
    <x v="42"/>
    <n v="500"/>
  </r>
  <r>
    <x v="2"/>
    <x v="0"/>
    <x v="49"/>
    <n v="1000"/>
  </r>
  <r>
    <x v="2"/>
    <x v="0"/>
    <x v="49"/>
    <n v="1000"/>
  </r>
  <r>
    <x v="2"/>
    <x v="0"/>
    <x v="42"/>
    <n v="10000"/>
  </r>
  <r>
    <x v="2"/>
    <x v="0"/>
    <x v="22"/>
    <n v="1000"/>
  </r>
  <r>
    <x v="2"/>
    <x v="0"/>
    <x v="18"/>
    <n v="500"/>
  </r>
  <r>
    <x v="2"/>
    <x v="0"/>
    <x v="18"/>
    <n v="200"/>
  </r>
  <r>
    <x v="2"/>
    <x v="0"/>
    <x v="19"/>
    <n v="1000"/>
  </r>
  <r>
    <x v="2"/>
    <x v="0"/>
    <x v="47"/>
    <n v="30000"/>
  </r>
  <r>
    <x v="2"/>
    <x v="0"/>
    <x v="22"/>
    <n v="2000"/>
  </r>
  <r>
    <x v="2"/>
    <x v="0"/>
    <x v="18"/>
    <n v="3000"/>
  </r>
  <r>
    <x v="2"/>
    <x v="0"/>
    <x v="19"/>
    <n v="100"/>
  </r>
  <r>
    <x v="2"/>
    <x v="0"/>
    <x v="11"/>
    <n v="2000"/>
  </r>
  <r>
    <x v="2"/>
    <x v="0"/>
    <x v="45"/>
    <n v="1000"/>
  </r>
  <r>
    <x v="2"/>
    <x v="0"/>
    <x v="44"/>
    <n v="300"/>
  </r>
  <r>
    <x v="2"/>
    <x v="0"/>
    <x v="39"/>
    <n v="200"/>
  </r>
  <r>
    <x v="2"/>
    <x v="0"/>
    <x v="15"/>
    <n v="2000"/>
  </r>
  <r>
    <x v="2"/>
    <x v="0"/>
    <x v="47"/>
    <n v="1000"/>
  </r>
  <r>
    <x v="2"/>
    <x v="0"/>
    <x v="42"/>
    <n v="400"/>
  </r>
  <r>
    <x v="2"/>
    <x v="0"/>
    <x v="39"/>
    <n v="800"/>
  </r>
  <r>
    <x v="2"/>
    <x v="0"/>
    <x v="34"/>
    <n v="200"/>
  </r>
  <r>
    <x v="2"/>
    <x v="0"/>
    <x v="47"/>
    <n v="1000"/>
  </r>
  <r>
    <x v="2"/>
    <x v="0"/>
    <x v="14"/>
    <n v="500"/>
  </r>
  <r>
    <x v="2"/>
    <x v="0"/>
    <x v="20"/>
    <n v="200"/>
  </r>
  <r>
    <x v="2"/>
    <x v="0"/>
    <x v="38"/>
    <n v="200"/>
  </r>
  <r>
    <x v="2"/>
    <x v="0"/>
    <x v="39"/>
    <n v="500"/>
  </r>
  <r>
    <x v="2"/>
    <x v="0"/>
    <x v="14"/>
    <n v="520"/>
  </r>
  <r>
    <x v="2"/>
    <x v="0"/>
    <x v="12"/>
    <n v="200"/>
  </r>
  <r>
    <x v="2"/>
    <x v="0"/>
    <x v="10"/>
    <n v="50"/>
  </r>
  <r>
    <x v="2"/>
    <x v="0"/>
    <x v="34"/>
    <n v="300"/>
  </r>
  <r>
    <x v="2"/>
    <x v="0"/>
    <x v="23"/>
    <n v="1000"/>
  </r>
  <r>
    <x v="2"/>
    <x v="0"/>
    <x v="41"/>
    <n v="2000"/>
  </r>
  <r>
    <x v="2"/>
    <x v="0"/>
    <x v="28"/>
    <n v="2000"/>
  </r>
  <r>
    <x v="2"/>
    <x v="0"/>
    <x v="35"/>
    <n v="3000"/>
  </r>
  <r>
    <x v="2"/>
    <x v="0"/>
    <x v="20"/>
    <n v="500"/>
  </r>
  <r>
    <x v="2"/>
    <x v="0"/>
    <x v="21"/>
    <n v="500"/>
  </r>
  <r>
    <x v="2"/>
    <x v="0"/>
    <x v="48"/>
    <n v="4000"/>
  </r>
  <r>
    <x v="2"/>
    <x v="0"/>
    <x v="46"/>
    <n v="1000"/>
  </r>
  <r>
    <x v="2"/>
    <x v="0"/>
    <x v="28"/>
    <n v="13000"/>
  </r>
  <r>
    <x v="2"/>
    <x v="0"/>
    <x v="37"/>
    <n v="1000"/>
  </r>
  <r>
    <x v="2"/>
    <x v="0"/>
    <x v="41"/>
    <n v="1000"/>
  </r>
  <r>
    <x v="2"/>
    <x v="0"/>
    <x v="18"/>
    <n v="1000"/>
  </r>
  <r>
    <x v="2"/>
    <x v="0"/>
    <x v="50"/>
    <n v="100"/>
  </r>
  <r>
    <x v="2"/>
    <x v="0"/>
    <x v="18"/>
    <n v="200"/>
  </r>
  <r>
    <x v="2"/>
    <x v="0"/>
    <x v="38"/>
    <n v="200"/>
  </r>
  <r>
    <x v="2"/>
    <x v="0"/>
    <x v="38"/>
    <n v="2450"/>
  </r>
  <r>
    <x v="2"/>
    <x v="0"/>
    <x v="40"/>
    <n v="5000"/>
  </r>
  <r>
    <x v="2"/>
    <x v="0"/>
    <x v="39"/>
    <n v="1000"/>
  </r>
  <r>
    <x v="2"/>
    <x v="0"/>
    <x v="38"/>
    <n v="300"/>
  </r>
  <r>
    <x v="2"/>
    <x v="0"/>
    <x v="35"/>
    <n v="50"/>
  </r>
  <r>
    <x v="2"/>
    <x v="0"/>
    <x v="10"/>
    <n v="100"/>
  </r>
  <r>
    <x v="2"/>
    <x v="0"/>
    <x v="40"/>
    <n v="100"/>
  </r>
  <r>
    <x v="2"/>
    <x v="0"/>
    <x v="48"/>
    <n v="1000"/>
  </r>
  <r>
    <x v="2"/>
    <x v="0"/>
    <x v="51"/>
    <n v="1000"/>
  </r>
  <r>
    <x v="2"/>
    <x v="1"/>
    <x v="0"/>
    <n v="59329"/>
  </r>
  <r>
    <x v="2"/>
    <x v="1"/>
    <x v="1"/>
    <n v="2550.5"/>
  </r>
  <r>
    <x v="2"/>
    <x v="1"/>
    <x v="2"/>
    <n v="2550.5"/>
  </r>
  <r>
    <x v="2"/>
    <x v="1"/>
    <x v="3"/>
    <n v="1250"/>
  </r>
  <r>
    <x v="2"/>
    <x v="1"/>
    <x v="4"/>
    <n v="2700"/>
  </r>
  <r>
    <x v="2"/>
    <x v="1"/>
    <x v="5"/>
    <n v="2700"/>
  </r>
  <r>
    <x v="2"/>
    <x v="1"/>
    <x v="13"/>
    <n v="0"/>
  </r>
  <r>
    <x v="2"/>
    <x v="1"/>
    <x v="8"/>
    <n v="0"/>
  </r>
  <r>
    <x v="2"/>
    <x v="1"/>
    <x v="7"/>
    <n v="7350"/>
  </r>
  <r>
    <x v="2"/>
    <x v="1"/>
    <x v="8"/>
    <n v="50"/>
  </r>
  <r>
    <x v="2"/>
    <x v="1"/>
    <x v="34"/>
    <n v="1000"/>
  </r>
  <r>
    <x v="2"/>
    <x v="1"/>
    <x v="16"/>
    <n v="100"/>
  </r>
  <r>
    <x v="2"/>
    <x v="1"/>
    <x v="47"/>
    <n v="700"/>
  </r>
  <r>
    <x v="2"/>
    <x v="2"/>
    <x v="0"/>
    <n v="77466"/>
  </r>
  <r>
    <x v="2"/>
    <x v="2"/>
    <x v="1"/>
    <n v="3792.5"/>
  </r>
  <r>
    <x v="2"/>
    <x v="2"/>
    <x v="2"/>
    <n v="3792.5"/>
  </r>
  <r>
    <x v="2"/>
    <x v="2"/>
    <x v="3"/>
    <n v="550"/>
  </r>
  <r>
    <x v="2"/>
    <x v="2"/>
    <x v="4"/>
    <n v="50"/>
  </r>
  <r>
    <x v="2"/>
    <x v="2"/>
    <x v="5"/>
    <n v="50"/>
  </r>
  <r>
    <x v="2"/>
    <x v="2"/>
    <x v="13"/>
    <n v="0"/>
  </r>
  <r>
    <x v="2"/>
    <x v="2"/>
    <x v="8"/>
    <n v="280"/>
  </r>
  <r>
    <x v="2"/>
    <x v="2"/>
    <x v="7"/>
    <n v="5030"/>
  </r>
  <r>
    <x v="2"/>
    <x v="2"/>
    <x v="6"/>
    <n v="0"/>
  </r>
  <r>
    <x v="2"/>
    <x v="2"/>
    <x v="10"/>
    <n v="500"/>
  </r>
  <r>
    <x v="2"/>
    <x v="3"/>
    <x v="0"/>
    <n v="104117"/>
  </r>
  <r>
    <x v="2"/>
    <x v="3"/>
    <x v="1"/>
    <n v="8355"/>
  </r>
  <r>
    <x v="2"/>
    <x v="3"/>
    <x v="2"/>
    <n v="8355"/>
  </r>
  <r>
    <x v="2"/>
    <x v="3"/>
    <x v="3"/>
    <n v="2310"/>
  </r>
  <r>
    <x v="2"/>
    <x v="3"/>
    <x v="4"/>
    <n v="950"/>
  </r>
  <r>
    <x v="2"/>
    <x v="3"/>
    <x v="5"/>
    <n v="950"/>
  </r>
  <r>
    <x v="2"/>
    <x v="3"/>
    <x v="13"/>
    <n v="200"/>
  </r>
  <r>
    <x v="2"/>
    <x v="3"/>
    <x v="8"/>
    <n v="200"/>
  </r>
  <r>
    <x v="2"/>
    <x v="3"/>
    <x v="7"/>
    <n v="16590"/>
  </r>
  <r>
    <x v="2"/>
    <x v="3"/>
    <x v="6"/>
    <n v="0"/>
  </r>
  <r>
    <x v="2"/>
    <x v="3"/>
    <x v="47"/>
    <n v="500"/>
  </r>
  <r>
    <x v="2"/>
    <x v="3"/>
    <x v="30"/>
    <n v="200"/>
  </r>
  <r>
    <x v="2"/>
    <x v="3"/>
    <x v="18"/>
    <n v="2000"/>
  </r>
  <r>
    <x v="3"/>
    <x v="0"/>
    <x v="0"/>
    <n v="156882"/>
  </r>
  <r>
    <x v="3"/>
    <x v="0"/>
    <x v="1"/>
    <n v="4950"/>
  </r>
  <r>
    <x v="3"/>
    <x v="0"/>
    <x v="2"/>
    <n v="4950"/>
  </r>
  <r>
    <x v="3"/>
    <x v="0"/>
    <x v="3"/>
    <n v="1770"/>
  </r>
  <r>
    <x v="3"/>
    <x v="0"/>
    <x v="4"/>
    <n v="465"/>
  </r>
  <r>
    <x v="3"/>
    <x v="0"/>
    <x v="5"/>
    <n v="465"/>
  </r>
  <r>
    <x v="3"/>
    <x v="0"/>
    <x v="52"/>
    <n v="550"/>
  </r>
  <r>
    <x v="3"/>
    <x v="0"/>
    <x v="8"/>
    <n v="0"/>
  </r>
  <r>
    <x v="3"/>
    <x v="0"/>
    <x v="7"/>
    <n v="5500"/>
  </r>
  <r>
    <x v="3"/>
    <x v="0"/>
    <x v="6"/>
    <n v="0"/>
  </r>
  <r>
    <x v="3"/>
    <x v="0"/>
    <x v="18"/>
    <n v="1000"/>
  </r>
  <r>
    <x v="3"/>
    <x v="0"/>
    <x v="38"/>
    <n v="50"/>
  </r>
  <r>
    <x v="3"/>
    <x v="0"/>
    <x v="10"/>
    <n v="10"/>
  </r>
  <r>
    <x v="3"/>
    <x v="0"/>
    <x v="34"/>
    <n v="50"/>
  </r>
  <r>
    <x v="3"/>
    <x v="1"/>
    <x v="0"/>
    <n v="67701"/>
  </r>
  <r>
    <x v="3"/>
    <x v="1"/>
    <x v="1"/>
    <n v="4981"/>
  </r>
  <r>
    <x v="3"/>
    <x v="1"/>
    <x v="2"/>
    <n v="4981"/>
  </r>
  <r>
    <x v="3"/>
    <x v="1"/>
    <x v="3"/>
    <n v="1600"/>
  </r>
  <r>
    <x v="3"/>
    <x v="1"/>
    <x v="4"/>
    <n v="2800"/>
  </r>
  <r>
    <x v="3"/>
    <x v="1"/>
    <x v="5"/>
    <n v="2800"/>
  </r>
  <r>
    <x v="3"/>
    <x v="1"/>
    <x v="13"/>
    <n v="100"/>
  </r>
  <r>
    <x v="3"/>
    <x v="1"/>
    <x v="8"/>
    <n v="0"/>
  </r>
  <r>
    <x v="3"/>
    <x v="1"/>
    <x v="7"/>
    <n v="6460"/>
  </r>
  <r>
    <x v="3"/>
    <x v="1"/>
    <x v="6"/>
    <n v="0"/>
  </r>
  <r>
    <x v="3"/>
    <x v="1"/>
    <x v="10"/>
    <n v="10"/>
  </r>
  <r>
    <x v="3"/>
    <x v="1"/>
    <x v="38"/>
    <n v="20"/>
  </r>
  <r>
    <x v="3"/>
    <x v="1"/>
    <x v="45"/>
    <n v="100"/>
  </r>
  <r>
    <x v="3"/>
    <x v="1"/>
    <x v="10"/>
    <n v="50"/>
  </r>
  <r>
    <x v="3"/>
    <x v="1"/>
    <x v="53"/>
    <n v="2900"/>
  </r>
  <r>
    <x v="3"/>
    <x v="1"/>
    <x v="54"/>
    <n v="1200"/>
  </r>
  <r>
    <x v="3"/>
    <x v="2"/>
    <x v="0"/>
    <n v="127462"/>
  </r>
  <r>
    <x v="3"/>
    <x v="2"/>
    <x v="1"/>
    <n v="5138.5"/>
  </r>
  <r>
    <x v="3"/>
    <x v="2"/>
    <x v="2"/>
    <n v="5138.5"/>
  </r>
  <r>
    <x v="3"/>
    <x v="2"/>
    <x v="3"/>
    <n v="2750"/>
  </r>
  <r>
    <x v="3"/>
    <x v="2"/>
    <x v="4"/>
    <n v="50"/>
  </r>
  <r>
    <x v="3"/>
    <x v="2"/>
    <x v="5"/>
    <n v="50"/>
  </r>
  <r>
    <x v="3"/>
    <x v="2"/>
    <x v="13"/>
    <n v="150"/>
  </r>
  <r>
    <x v="3"/>
    <x v="2"/>
    <x v="8"/>
    <m/>
  </r>
  <r>
    <x v="3"/>
    <x v="2"/>
    <x v="7"/>
    <n v="4250"/>
  </r>
  <r>
    <x v="3"/>
    <x v="2"/>
    <x v="6"/>
    <n v="0"/>
  </r>
  <r>
    <x v="3"/>
    <x v="2"/>
    <x v="15"/>
    <n v="500"/>
  </r>
  <r>
    <x v="3"/>
    <x v="2"/>
    <x v="34"/>
    <n v="30"/>
  </r>
  <r>
    <x v="3"/>
    <x v="3"/>
    <x v="0"/>
    <n v="151344"/>
  </r>
  <r>
    <x v="3"/>
    <x v="3"/>
    <x v="1"/>
    <n v="4310"/>
  </r>
  <r>
    <x v="3"/>
    <x v="3"/>
    <x v="2"/>
    <n v="4310"/>
  </r>
  <r>
    <x v="3"/>
    <x v="3"/>
    <x v="3"/>
    <n v="1030"/>
  </r>
  <r>
    <x v="3"/>
    <x v="3"/>
    <x v="4"/>
    <n v="500"/>
  </r>
  <r>
    <x v="3"/>
    <x v="3"/>
    <x v="5"/>
    <n v="500"/>
  </r>
  <r>
    <x v="3"/>
    <x v="3"/>
    <x v="13"/>
    <n v="100"/>
  </r>
  <r>
    <x v="3"/>
    <x v="3"/>
    <x v="8"/>
    <n v="100"/>
  </r>
  <r>
    <x v="3"/>
    <x v="3"/>
    <x v="7"/>
    <n v="7350"/>
  </r>
  <r>
    <x v="3"/>
    <x v="3"/>
    <x v="55"/>
    <n v="500"/>
  </r>
  <r>
    <x v="3"/>
    <x v="3"/>
    <x v="56"/>
    <n v="1000"/>
  </r>
  <r>
    <x v="3"/>
    <x v="3"/>
    <x v="32"/>
    <n v="1000"/>
  </r>
  <r>
    <x v="3"/>
    <x v="3"/>
    <x v="10"/>
    <n v="10"/>
  </r>
  <r>
    <x v="3"/>
    <x v="3"/>
    <x v="39"/>
    <n v="500"/>
  </r>
  <r>
    <x v="4"/>
    <x v="0"/>
    <x v="0"/>
    <n v="111957"/>
  </r>
  <r>
    <x v="4"/>
    <x v="0"/>
    <x v="1"/>
    <n v="5185"/>
  </r>
  <r>
    <x v="4"/>
    <x v="0"/>
    <x v="2"/>
    <n v="5185"/>
  </r>
  <r>
    <x v="4"/>
    <x v="0"/>
    <x v="3"/>
    <n v="1060"/>
  </r>
  <r>
    <x v="4"/>
    <x v="0"/>
    <x v="4"/>
    <n v="3275"/>
  </r>
  <r>
    <x v="4"/>
    <x v="0"/>
    <x v="5"/>
    <n v="3275"/>
  </r>
  <r>
    <x v="4"/>
    <x v="0"/>
    <x v="13"/>
    <n v="120"/>
  </r>
  <r>
    <x v="4"/>
    <x v="0"/>
    <x v="8"/>
    <n v="400"/>
  </r>
  <r>
    <x v="4"/>
    <x v="0"/>
    <x v="7"/>
    <n v="6930"/>
  </r>
  <r>
    <x v="4"/>
    <x v="0"/>
    <x v="57"/>
    <n v="0"/>
  </r>
  <r>
    <x v="4"/>
    <x v="0"/>
    <x v="58"/>
    <n v="1000"/>
  </r>
  <r>
    <x v="4"/>
    <x v="0"/>
    <x v="33"/>
    <n v="500"/>
  </r>
  <r>
    <x v="4"/>
    <x v="0"/>
    <x v="10"/>
    <n v="100"/>
  </r>
  <r>
    <x v="4"/>
    <x v="0"/>
    <x v="41"/>
    <n v="1500"/>
  </r>
  <r>
    <x v="4"/>
    <x v="0"/>
    <x v="29"/>
    <n v="3000"/>
  </r>
  <r>
    <x v="4"/>
    <x v="1"/>
    <x v="0"/>
    <n v="86602"/>
  </r>
  <r>
    <x v="4"/>
    <x v="1"/>
    <x v="1"/>
    <n v="5347"/>
  </r>
  <r>
    <x v="4"/>
    <x v="1"/>
    <x v="2"/>
    <n v="5347"/>
  </r>
  <r>
    <x v="4"/>
    <x v="1"/>
    <x v="3"/>
    <n v="2180"/>
  </r>
  <r>
    <x v="4"/>
    <x v="1"/>
    <x v="4"/>
    <n v="1550"/>
  </r>
  <r>
    <x v="4"/>
    <x v="1"/>
    <x v="5"/>
    <n v="1550"/>
  </r>
  <r>
    <x v="4"/>
    <x v="1"/>
    <x v="8"/>
    <n v="320"/>
  </r>
  <r>
    <x v="4"/>
    <x v="1"/>
    <x v="13"/>
    <n v="50"/>
  </r>
  <r>
    <x v="4"/>
    <x v="1"/>
    <x v="7"/>
    <n v="28770"/>
  </r>
  <r>
    <x v="4"/>
    <x v="1"/>
    <x v="21"/>
    <n v="1000"/>
  </r>
  <r>
    <x v="4"/>
    <x v="1"/>
    <x v="10"/>
    <n v="50"/>
  </r>
  <r>
    <x v="4"/>
    <x v="1"/>
    <x v="10"/>
    <n v="50"/>
  </r>
  <r>
    <x v="4"/>
    <x v="1"/>
    <x v="10"/>
    <n v="100"/>
  </r>
  <r>
    <x v="4"/>
    <x v="1"/>
    <x v="10"/>
    <n v="20"/>
  </r>
  <r>
    <x v="4"/>
    <x v="1"/>
    <x v="18"/>
    <n v="1000"/>
  </r>
  <r>
    <x v="4"/>
    <x v="1"/>
    <x v="59"/>
    <n v="100"/>
  </r>
  <r>
    <x v="4"/>
    <x v="1"/>
    <x v="10"/>
    <n v="20"/>
  </r>
  <r>
    <x v="4"/>
    <x v="1"/>
    <x v="23"/>
    <n v="1000"/>
  </r>
  <r>
    <x v="4"/>
    <x v="1"/>
    <x v="45"/>
    <n v="500"/>
  </r>
  <r>
    <x v="4"/>
    <x v="1"/>
    <x v="60"/>
    <n v="2000"/>
  </r>
  <r>
    <x v="4"/>
    <x v="1"/>
    <x v="39"/>
    <n v="2000"/>
  </r>
  <r>
    <x v="4"/>
    <x v="1"/>
    <x v="46"/>
    <n v="1000"/>
  </r>
  <r>
    <x v="4"/>
    <x v="2"/>
    <x v="0"/>
    <n v="39740"/>
  </r>
  <r>
    <x v="4"/>
    <x v="2"/>
    <x v="1"/>
    <n v="7582.5"/>
  </r>
  <r>
    <x v="4"/>
    <x v="2"/>
    <x v="2"/>
    <n v="7582.5"/>
  </r>
  <r>
    <x v="4"/>
    <x v="2"/>
    <x v="3"/>
    <n v="1810"/>
  </r>
  <r>
    <x v="4"/>
    <x v="2"/>
    <x v="4"/>
    <n v="50"/>
  </r>
  <r>
    <x v="4"/>
    <x v="2"/>
    <x v="5"/>
    <n v="50"/>
  </r>
  <r>
    <x v="4"/>
    <x v="2"/>
    <x v="6"/>
    <n v="200"/>
  </r>
  <r>
    <x v="4"/>
    <x v="2"/>
    <x v="13"/>
    <n v="20"/>
  </r>
  <r>
    <x v="4"/>
    <x v="2"/>
    <x v="7"/>
    <n v="4320"/>
  </r>
  <r>
    <x v="4"/>
    <x v="2"/>
    <x v="8"/>
    <n v="750"/>
  </r>
  <r>
    <x v="4"/>
    <x v="2"/>
    <x v="18"/>
    <n v="500"/>
  </r>
  <r>
    <x v="4"/>
    <x v="2"/>
    <x v="49"/>
    <n v="700"/>
  </r>
  <r>
    <x v="4"/>
    <x v="2"/>
    <x v="27"/>
    <n v="500"/>
  </r>
  <r>
    <x v="4"/>
    <x v="2"/>
    <x v="18"/>
    <n v="2000"/>
  </r>
  <r>
    <x v="4"/>
    <x v="2"/>
    <x v="21"/>
    <n v="1000"/>
  </r>
  <r>
    <x v="4"/>
    <x v="2"/>
    <x v="23"/>
    <n v="1000"/>
  </r>
  <r>
    <x v="4"/>
    <x v="3"/>
    <x v="0"/>
    <n v="57274"/>
  </r>
  <r>
    <x v="4"/>
    <x v="3"/>
    <x v="1"/>
    <n v="2525"/>
  </r>
  <r>
    <x v="4"/>
    <x v="3"/>
    <x v="2"/>
    <n v="2525"/>
  </r>
  <r>
    <x v="4"/>
    <x v="3"/>
    <x v="3"/>
    <n v="1610"/>
  </r>
  <r>
    <x v="4"/>
    <x v="3"/>
    <x v="4"/>
    <n v="50"/>
  </r>
  <r>
    <x v="4"/>
    <x v="3"/>
    <x v="5"/>
    <n v="50"/>
  </r>
  <r>
    <x v="4"/>
    <x v="3"/>
    <x v="6"/>
    <n v="0"/>
  </r>
  <r>
    <x v="4"/>
    <x v="3"/>
    <x v="13"/>
    <n v="0"/>
  </r>
  <r>
    <x v="4"/>
    <x v="3"/>
    <x v="7"/>
    <n v="3030"/>
  </r>
  <r>
    <x v="4"/>
    <x v="3"/>
    <x v="8"/>
    <n v="250"/>
  </r>
  <r>
    <x v="4"/>
    <x v="3"/>
    <x v="31"/>
    <n v="100"/>
  </r>
  <r>
    <x v="4"/>
    <x v="3"/>
    <x v="10"/>
    <n v="1000"/>
  </r>
  <r>
    <x v="4"/>
    <x v="3"/>
    <x v="10"/>
    <n v="200"/>
  </r>
  <r>
    <x v="4"/>
    <x v="4"/>
    <x v="0"/>
    <n v="260210"/>
  </r>
  <r>
    <x v="4"/>
    <x v="4"/>
    <x v="1"/>
    <n v="2645"/>
  </r>
  <r>
    <x v="4"/>
    <x v="4"/>
    <x v="2"/>
    <n v="2645"/>
  </r>
  <r>
    <x v="4"/>
    <x v="4"/>
    <x v="3"/>
    <n v="1190"/>
  </r>
  <r>
    <x v="4"/>
    <x v="4"/>
    <x v="4"/>
    <n v="150"/>
  </r>
  <r>
    <x v="4"/>
    <x v="4"/>
    <x v="5"/>
    <n v="150"/>
  </r>
  <r>
    <x v="4"/>
    <x v="4"/>
    <x v="61"/>
    <n v="1445"/>
  </r>
  <r>
    <x v="4"/>
    <x v="4"/>
    <x v="13"/>
    <n v="100"/>
  </r>
  <r>
    <x v="4"/>
    <x v="4"/>
    <x v="7"/>
    <n v="2395"/>
  </r>
  <r>
    <x v="4"/>
    <x v="4"/>
    <x v="31"/>
    <n v="100"/>
  </r>
  <r>
    <x v="4"/>
    <x v="4"/>
    <x v="40"/>
    <n v="100"/>
  </r>
  <r>
    <x v="4"/>
    <x v="4"/>
    <x v="20"/>
    <n v="200"/>
  </r>
  <r>
    <x v="4"/>
    <x v="4"/>
    <x v="41"/>
    <n v="300"/>
  </r>
  <r>
    <x v="4"/>
    <x v="4"/>
    <x v="37"/>
    <n v="350"/>
  </r>
  <r>
    <x v="4"/>
    <x v="4"/>
    <x v="33"/>
    <n v="500"/>
  </r>
  <r>
    <x v="4"/>
    <x v="4"/>
    <x v="42"/>
    <n v="500"/>
  </r>
  <r>
    <x v="4"/>
    <x v="4"/>
    <x v="18"/>
    <n v="1000"/>
  </r>
  <r>
    <x v="4"/>
    <x v="4"/>
    <x v="24"/>
    <n v="1000"/>
  </r>
  <r>
    <x v="4"/>
    <x v="4"/>
    <x v="27"/>
    <n v="1000"/>
  </r>
  <r>
    <x v="4"/>
    <x v="4"/>
    <x v="48"/>
    <n v="1000"/>
  </r>
  <r>
    <x v="4"/>
    <x v="4"/>
    <x v="34"/>
    <n v="1010"/>
  </r>
  <r>
    <x v="4"/>
    <x v="4"/>
    <x v="14"/>
    <n v="1200"/>
  </r>
  <r>
    <x v="4"/>
    <x v="4"/>
    <x v="18"/>
    <n v="1400"/>
  </r>
  <r>
    <x v="4"/>
    <x v="4"/>
    <x v="14"/>
    <n v="2000"/>
  </r>
  <r>
    <x v="4"/>
    <x v="4"/>
    <x v="32"/>
    <n v="1500"/>
  </r>
  <r>
    <x v="4"/>
    <x v="4"/>
    <x v="50"/>
    <n v="500"/>
  </r>
  <r>
    <x v="4"/>
    <x v="4"/>
    <x v="38"/>
    <n v="3245"/>
  </r>
  <r>
    <x v="5"/>
    <x v="0"/>
    <x v="0"/>
    <n v="122683"/>
  </r>
  <r>
    <x v="5"/>
    <x v="0"/>
    <x v="1"/>
    <n v="2992.5"/>
  </r>
  <r>
    <x v="5"/>
    <x v="0"/>
    <x v="2"/>
    <n v="2992.5"/>
  </r>
  <r>
    <x v="5"/>
    <x v="0"/>
    <x v="3"/>
    <n v="1460"/>
  </r>
  <r>
    <x v="5"/>
    <x v="0"/>
    <x v="4"/>
    <n v="1325"/>
  </r>
  <r>
    <x v="5"/>
    <x v="0"/>
    <x v="5"/>
    <n v="1325"/>
  </r>
  <r>
    <x v="5"/>
    <x v="0"/>
    <x v="8"/>
    <n v="1650"/>
  </r>
  <r>
    <x v="5"/>
    <x v="0"/>
    <x v="7"/>
    <n v="9850"/>
  </r>
  <r>
    <x v="5"/>
    <x v="0"/>
    <x v="13"/>
    <n v="100"/>
  </r>
  <r>
    <x v="5"/>
    <x v="0"/>
    <x v="59"/>
    <n v="2000"/>
  </r>
  <r>
    <x v="5"/>
    <x v="0"/>
    <x v="11"/>
    <n v="200"/>
  </r>
  <r>
    <x v="5"/>
    <x v="0"/>
    <x v="45"/>
    <n v="5500"/>
  </r>
  <r>
    <x v="5"/>
    <x v="0"/>
    <x v="51"/>
    <n v="250"/>
  </r>
  <r>
    <x v="5"/>
    <x v="0"/>
    <x v="29"/>
    <n v="1300"/>
  </r>
  <r>
    <x v="5"/>
    <x v="0"/>
    <x v="37"/>
    <n v="3650"/>
  </r>
  <r>
    <x v="5"/>
    <x v="0"/>
    <x v="28"/>
    <n v="4000"/>
  </r>
  <r>
    <x v="5"/>
    <x v="0"/>
    <x v="31"/>
    <n v="1000"/>
  </r>
  <r>
    <x v="5"/>
    <x v="0"/>
    <x v="58"/>
    <n v="600"/>
  </r>
  <r>
    <x v="5"/>
    <x v="0"/>
    <x v="15"/>
    <n v="1500"/>
  </r>
  <r>
    <x v="5"/>
    <x v="0"/>
    <x v="48"/>
    <n v="100"/>
  </r>
  <r>
    <x v="5"/>
    <x v="0"/>
    <x v="10"/>
    <n v="100"/>
  </r>
  <r>
    <x v="5"/>
    <x v="0"/>
    <x v="41"/>
    <n v="500"/>
  </r>
  <r>
    <x v="5"/>
    <x v="0"/>
    <x v="34"/>
    <n v="5150"/>
  </r>
  <r>
    <x v="5"/>
    <x v="0"/>
    <x v="42"/>
    <n v="1000"/>
  </r>
  <r>
    <x v="5"/>
    <x v="0"/>
    <x v="44"/>
    <n v="200"/>
  </r>
  <r>
    <x v="5"/>
    <x v="0"/>
    <x v="46"/>
    <n v="550"/>
  </r>
  <r>
    <x v="5"/>
    <x v="0"/>
    <x v="40"/>
    <n v="200"/>
  </r>
  <r>
    <x v="5"/>
    <x v="0"/>
    <x v="30"/>
    <n v="2000"/>
  </r>
  <r>
    <x v="5"/>
    <x v="0"/>
    <x v="12"/>
    <n v="1000"/>
  </r>
  <r>
    <x v="5"/>
    <x v="0"/>
    <x v="10"/>
    <n v="1000"/>
  </r>
  <r>
    <x v="5"/>
    <x v="0"/>
    <x v="24"/>
    <n v="5000"/>
  </r>
  <r>
    <x v="5"/>
    <x v="0"/>
    <x v="38"/>
    <n v="5920"/>
  </r>
  <r>
    <x v="5"/>
    <x v="0"/>
    <x v="33"/>
    <n v="350"/>
  </r>
  <r>
    <x v="5"/>
    <x v="0"/>
    <x v="47"/>
    <n v="7100"/>
  </r>
  <r>
    <x v="5"/>
    <x v="0"/>
    <x v="28"/>
    <n v="1000"/>
  </r>
  <r>
    <x v="5"/>
    <x v="0"/>
    <x v="59"/>
    <n v="300"/>
  </r>
  <r>
    <x v="5"/>
    <x v="0"/>
    <x v="39"/>
    <n v="1000"/>
  </r>
  <r>
    <x v="5"/>
    <x v="0"/>
    <x v="60"/>
    <n v="4000"/>
  </r>
  <r>
    <x v="6"/>
    <x v="5"/>
    <x v="62"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9">
  <r>
    <n v="3"/>
    <x v="0"/>
    <n v="1"/>
    <x v="0"/>
    <n v="73963"/>
  </r>
  <r>
    <n v="3"/>
    <x v="0"/>
    <n v="1"/>
    <x v="1"/>
    <n v="5200"/>
  </r>
  <r>
    <n v="3"/>
    <x v="0"/>
    <n v="1"/>
    <x v="2"/>
    <n v="5200"/>
  </r>
  <r>
    <n v="3"/>
    <x v="0"/>
    <n v="1"/>
    <x v="3"/>
    <n v="350"/>
  </r>
  <r>
    <n v="3"/>
    <x v="0"/>
    <n v="1"/>
    <x v="4"/>
    <n v="9591"/>
  </r>
  <r>
    <n v="3"/>
    <x v="0"/>
    <n v="1"/>
    <x v="5"/>
    <n v="9591"/>
  </r>
  <r>
    <n v="3"/>
    <x v="0"/>
    <n v="1"/>
    <x v="6"/>
    <n v="100"/>
  </r>
  <r>
    <n v="3"/>
    <x v="0"/>
    <n v="1"/>
    <x v="7"/>
    <n v="8655"/>
  </r>
  <r>
    <n v="3"/>
    <x v="0"/>
    <n v="1"/>
    <x v="8"/>
    <n v="0"/>
  </r>
  <r>
    <n v="3"/>
    <x v="0"/>
    <n v="1"/>
    <x v="9"/>
    <n v="200"/>
  </r>
  <r>
    <n v="3"/>
    <x v="0"/>
    <n v="1"/>
    <x v="10"/>
    <n v="500"/>
  </r>
  <r>
    <n v="3"/>
    <x v="0"/>
    <n v="1"/>
    <x v="11"/>
    <n v="2450"/>
  </r>
  <r>
    <n v="3"/>
    <x v="0"/>
    <n v="1"/>
    <x v="12"/>
    <n v="200"/>
  </r>
  <r>
    <n v="10"/>
    <x v="0"/>
    <n v="2"/>
    <x v="0"/>
    <n v="77315"/>
  </r>
  <r>
    <n v="10"/>
    <x v="0"/>
    <n v="2"/>
    <x v="1"/>
    <n v="4330"/>
  </r>
  <r>
    <n v="10"/>
    <x v="0"/>
    <n v="2"/>
    <x v="2"/>
    <n v="4330"/>
  </r>
  <r>
    <n v="10"/>
    <x v="0"/>
    <n v="2"/>
    <x v="3"/>
    <n v="560"/>
  </r>
  <r>
    <n v="10"/>
    <x v="0"/>
    <n v="2"/>
    <x v="4"/>
    <n v="4650"/>
  </r>
  <r>
    <n v="10"/>
    <x v="0"/>
    <n v="2"/>
    <x v="5"/>
    <n v="4650"/>
  </r>
  <r>
    <n v="10"/>
    <x v="0"/>
    <n v="2"/>
    <x v="6"/>
    <n v="0"/>
  </r>
  <r>
    <n v="10"/>
    <x v="0"/>
    <n v="2"/>
    <x v="7"/>
    <n v="12750"/>
  </r>
  <r>
    <n v="10"/>
    <x v="0"/>
    <n v="2"/>
    <x v="8"/>
    <n v="0"/>
  </r>
  <r>
    <n v="10"/>
    <x v="0"/>
    <n v="2"/>
    <x v="13"/>
    <n v="100"/>
  </r>
  <r>
    <n v="10"/>
    <x v="0"/>
    <n v="2"/>
    <x v="9"/>
    <n v="200"/>
  </r>
  <r>
    <n v="10"/>
    <x v="0"/>
    <n v="2"/>
    <x v="14"/>
    <n v="10000"/>
  </r>
  <r>
    <n v="10"/>
    <x v="0"/>
    <n v="2"/>
    <x v="15"/>
    <n v="1000"/>
  </r>
  <r>
    <n v="10"/>
    <x v="0"/>
    <n v="2"/>
    <x v="10"/>
    <n v="500"/>
  </r>
  <r>
    <n v="10"/>
    <x v="0"/>
    <n v="2"/>
    <x v="16"/>
    <n v="100"/>
  </r>
  <r>
    <n v="17"/>
    <x v="0"/>
    <n v="3"/>
    <x v="0"/>
    <n v="31575"/>
  </r>
  <r>
    <n v="17"/>
    <x v="0"/>
    <n v="3"/>
    <x v="1"/>
    <n v="6376.5"/>
  </r>
  <r>
    <n v="17"/>
    <x v="0"/>
    <n v="3"/>
    <x v="2"/>
    <n v="6376.5"/>
  </r>
  <r>
    <n v="17"/>
    <x v="0"/>
    <n v="3"/>
    <x v="3"/>
    <n v="410"/>
  </r>
  <r>
    <n v="17"/>
    <x v="0"/>
    <n v="3"/>
    <x v="4"/>
    <n v="950"/>
  </r>
  <r>
    <n v="17"/>
    <x v="0"/>
    <n v="3"/>
    <x v="5"/>
    <n v="950"/>
  </r>
  <r>
    <n v="17"/>
    <x v="0"/>
    <n v="3"/>
    <x v="6"/>
    <n v="0"/>
  </r>
  <r>
    <n v="17"/>
    <x v="0"/>
    <n v="3"/>
    <x v="7"/>
    <n v="5175"/>
  </r>
  <r>
    <n v="17"/>
    <x v="0"/>
    <n v="3"/>
    <x v="8"/>
    <n v="80"/>
  </r>
  <r>
    <n v="17"/>
    <x v="0"/>
    <n v="3"/>
    <x v="13"/>
    <n v="0"/>
  </r>
  <r>
    <n v="17"/>
    <x v="0"/>
    <n v="3"/>
    <x v="17"/>
    <n v="200"/>
  </r>
  <r>
    <n v="17"/>
    <x v="0"/>
    <n v="3"/>
    <x v="10"/>
    <n v="200"/>
  </r>
  <r>
    <n v="17"/>
    <x v="0"/>
    <n v="3"/>
    <x v="15"/>
    <n v="200"/>
  </r>
  <r>
    <n v="17"/>
    <x v="0"/>
    <n v="3"/>
    <x v="10"/>
    <n v="10"/>
  </r>
  <r>
    <n v="17"/>
    <x v="0"/>
    <n v="3"/>
    <x v="18"/>
    <n v="100"/>
  </r>
  <r>
    <n v="17"/>
    <x v="0"/>
    <n v="3"/>
    <x v="19"/>
    <n v="5000"/>
  </r>
  <r>
    <n v="17"/>
    <x v="0"/>
    <n v="3"/>
    <x v="10"/>
    <n v="100"/>
  </r>
  <r>
    <n v="17"/>
    <x v="0"/>
    <n v="3"/>
    <x v="20"/>
    <n v="300"/>
  </r>
  <r>
    <n v="17"/>
    <x v="0"/>
    <n v="3"/>
    <x v="16"/>
    <n v="50"/>
  </r>
  <r>
    <n v="24"/>
    <x v="0"/>
    <n v="4"/>
    <x v="21"/>
    <n v="1000"/>
  </r>
  <r>
    <n v="24"/>
    <x v="0"/>
    <n v="4"/>
    <x v="16"/>
    <n v="200"/>
  </r>
  <r>
    <n v="24"/>
    <x v="0"/>
    <n v="4"/>
    <x v="22"/>
    <n v="500"/>
  </r>
  <r>
    <n v="24"/>
    <x v="0"/>
    <n v="4"/>
    <x v="10"/>
    <n v="100"/>
  </r>
  <r>
    <n v="24"/>
    <x v="0"/>
    <n v="4"/>
    <x v="16"/>
    <n v="50"/>
  </r>
  <r>
    <n v="24"/>
    <x v="0"/>
    <n v="4"/>
    <x v="10"/>
    <n v="10"/>
  </r>
  <r>
    <n v="24"/>
    <x v="0"/>
    <n v="4"/>
    <x v="23"/>
    <n v="300"/>
  </r>
  <r>
    <n v="24"/>
    <x v="0"/>
    <n v="4"/>
    <x v="24"/>
    <n v="100"/>
  </r>
  <r>
    <n v="24"/>
    <x v="0"/>
    <n v="4"/>
    <x v="0"/>
    <n v="107783"/>
  </r>
  <r>
    <n v="24"/>
    <x v="0"/>
    <n v="4"/>
    <x v="1"/>
    <n v="5617.5"/>
  </r>
  <r>
    <n v="24"/>
    <x v="0"/>
    <n v="4"/>
    <x v="2"/>
    <n v="5617.5"/>
  </r>
  <r>
    <n v="24"/>
    <x v="0"/>
    <n v="4"/>
    <x v="3"/>
    <n v="360"/>
  </r>
  <r>
    <n v="24"/>
    <x v="0"/>
    <n v="4"/>
    <x v="4"/>
    <n v="300"/>
  </r>
  <r>
    <n v="24"/>
    <x v="0"/>
    <n v="4"/>
    <x v="5"/>
    <n v="300"/>
  </r>
  <r>
    <n v="24"/>
    <x v="0"/>
    <n v="4"/>
    <x v="25"/>
    <n v="200"/>
  </r>
  <r>
    <n v="24"/>
    <x v="0"/>
    <n v="4"/>
    <x v="7"/>
    <n v="7735"/>
  </r>
  <r>
    <n v="24"/>
    <x v="0"/>
    <n v="4"/>
    <x v="8"/>
    <n v="25"/>
  </r>
  <r>
    <n v="24"/>
    <x v="0"/>
    <n v="4"/>
    <x v="13"/>
    <n v="100"/>
  </r>
  <r>
    <n v="24"/>
    <x v="0"/>
    <n v="4"/>
    <x v="26"/>
    <n v="400"/>
  </r>
  <r>
    <n v="31"/>
    <x v="0"/>
    <n v="5"/>
    <x v="0"/>
    <n v="204303"/>
  </r>
  <r>
    <n v="31"/>
    <x v="0"/>
    <n v="5"/>
    <x v="1"/>
    <n v="6049"/>
  </r>
  <r>
    <n v="31"/>
    <x v="0"/>
    <n v="5"/>
    <x v="2"/>
    <n v="6049"/>
  </r>
  <r>
    <n v="31"/>
    <x v="0"/>
    <n v="5"/>
    <x v="3"/>
    <n v="200"/>
  </r>
  <r>
    <n v="31"/>
    <x v="0"/>
    <n v="5"/>
    <x v="4"/>
    <n v="3650"/>
  </r>
  <r>
    <n v="31"/>
    <x v="0"/>
    <n v="5"/>
    <x v="5"/>
    <n v="3650"/>
  </r>
  <r>
    <n v="31"/>
    <x v="0"/>
    <n v="5"/>
    <x v="25"/>
    <n v="0"/>
  </r>
  <r>
    <n v="31"/>
    <x v="0"/>
    <n v="5"/>
    <x v="7"/>
    <n v="19730"/>
  </r>
  <r>
    <n v="31"/>
    <x v="0"/>
    <n v="5"/>
    <x v="8"/>
    <n v="0"/>
  </r>
  <r>
    <n v="31"/>
    <x v="0"/>
    <n v="5"/>
    <x v="13"/>
    <n v="0"/>
  </r>
  <r>
    <n v="31"/>
    <x v="0"/>
    <n v="5"/>
    <x v="26"/>
    <n v="0"/>
  </r>
  <r>
    <n v="31"/>
    <x v="0"/>
    <n v="5"/>
    <x v="27"/>
    <n v="500"/>
  </r>
  <r>
    <n v="31"/>
    <x v="0"/>
    <n v="5"/>
    <x v="28"/>
    <n v="1000"/>
  </r>
  <r>
    <n v="31"/>
    <x v="0"/>
    <n v="5"/>
    <x v="29"/>
    <n v="500"/>
  </r>
  <r>
    <n v="31"/>
    <x v="0"/>
    <n v="5"/>
    <x v="27"/>
    <n v="500"/>
  </r>
  <r>
    <n v="31"/>
    <x v="0"/>
    <n v="5"/>
    <x v="10"/>
    <n v="200"/>
  </r>
  <r>
    <n v="31"/>
    <x v="0"/>
    <n v="5"/>
    <x v="16"/>
    <n v="1500"/>
  </r>
  <r>
    <n v="31"/>
    <x v="0"/>
    <n v="5"/>
    <x v="30"/>
    <n v="2000"/>
  </r>
  <r>
    <n v="31"/>
    <x v="0"/>
    <n v="5"/>
    <x v="31"/>
    <n v="1000"/>
  </r>
  <r>
    <n v="31"/>
    <x v="0"/>
    <n v="5"/>
    <x v="32"/>
    <n v="500"/>
  </r>
  <r>
    <n v="31"/>
    <x v="0"/>
    <n v="5"/>
    <x v="10"/>
    <n v="5"/>
  </r>
  <r>
    <n v="31"/>
    <x v="0"/>
    <n v="5"/>
    <x v="10"/>
    <n v="20"/>
  </r>
  <r>
    <n v="31"/>
    <x v="0"/>
    <n v="5"/>
    <x v="10"/>
    <n v="5"/>
  </r>
  <r>
    <n v="31"/>
    <x v="0"/>
    <n v="5"/>
    <x v="19"/>
    <n v="8270"/>
  </r>
  <r>
    <n v="31"/>
    <x v="0"/>
    <n v="5"/>
    <x v="21"/>
    <n v="1000"/>
  </r>
  <r>
    <n v="31"/>
    <x v="0"/>
    <n v="5"/>
    <x v="33"/>
    <n v="5000"/>
  </r>
  <r>
    <n v="31"/>
    <x v="0"/>
    <n v="5"/>
    <x v="33"/>
    <n v="1000"/>
  </r>
  <r>
    <n v="31"/>
    <x v="0"/>
    <n v="5"/>
    <x v="34"/>
    <n v="300"/>
  </r>
  <r>
    <n v="31"/>
    <x v="0"/>
    <n v="5"/>
    <x v="34"/>
    <n v="300"/>
  </r>
  <r>
    <n v="31"/>
    <x v="0"/>
    <n v="5"/>
    <x v="35"/>
    <n v="1000"/>
  </r>
  <r>
    <n v="31"/>
    <x v="0"/>
    <n v="5"/>
    <x v="28"/>
    <n v="1300"/>
  </r>
  <r>
    <n v="7"/>
    <x v="1"/>
    <n v="1"/>
    <x v="0"/>
    <n v="70623"/>
  </r>
  <r>
    <n v="7"/>
    <x v="1"/>
    <n v="1"/>
    <x v="1"/>
    <n v="2834.5"/>
  </r>
  <r>
    <n v="7"/>
    <x v="1"/>
    <n v="1"/>
    <x v="2"/>
    <n v="2834.5"/>
  </r>
  <r>
    <n v="7"/>
    <x v="1"/>
    <n v="1"/>
    <x v="3"/>
    <n v="385"/>
  </r>
  <r>
    <n v="7"/>
    <x v="1"/>
    <n v="1"/>
    <x v="4"/>
    <n v="2925"/>
  </r>
  <r>
    <n v="7"/>
    <x v="1"/>
    <n v="1"/>
    <x v="5"/>
    <n v="2925"/>
  </r>
  <r>
    <n v="7"/>
    <x v="1"/>
    <n v="1"/>
    <x v="25"/>
    <n v="0"/>
  </r>
  <r>
    <n v="7"/>
    <x v="1"/>
    <n v="1"/>
    <x v="7"/>
    <n v="4570"/>
  </r>
  <r>
    <n v="7"/>
    <x v="1"/>
    <n v="1"/>
    <x v="8"/>
    <n v="0"/>
  </r>
  <r>
    <n v="7"/>
    <x v="1"/>
    <n v="1"/>
    <x v="36"/>
    <n v="200"/>
  </r>
  <r>
    <n v="7"/>
    <x v="1"/>
    <n v="1"/>
    <x v="15"/>
    <n v="200"/>
  </r>
  <r>
    <n v="7"/>
    <x v="1"/>
    <n v="1"/>
    <x v="27"/>
    <n v="500"/>
  </r>
  <r>
    <n v="7"/>
    <x v="1"/>
    <n v="1"/>
    <x v="37"/>
    <n v="100"/>
  </r>
  <r>
    <n v="7"/>
    <x v="1"/>
    <n v="1"/>
    <x v="22"/>
    <n v="200"/>
  </r>
  <r>
    <n v="7"/>
    <x v="1"/>
    <n v="1"/>
    <x v="37"/>
    <n v="200"/>
  </r>
  <r>
    <n v="7"/>
    <x v="1"/>
    <n v="1"/>
    <x v="10"/>
    <n v="200"/>
  </r>
  <r>
    <n v="7"/>
    <x v="1"/>
    <n v="1"/>
    <x v="10"/>
    <n v="50"/>
  </r>
  <r>
    <n v="7"/>
    <x v="1"/>
    <n v="1"/>
    <x v="28"/>
    <n v="1000"/>
  </r>
  <r>
    <n v="7"/>
    <x v="1"/>
    <n v="1"/>
    <x v="14"/>
    <n v="50"/>
  </r>
  <r>
    <n v="7"/>
    <x v="1"/>
    <n v="1"/>
    <x v="31"/>
    <n v="500"/>
  </r>
  <r>
    <n v="7"/>
    <x v="1"/>
    <n v="1"/>
    <x v="31"/>
    <n v="1000"/>
  </r>
  <r>
    <n v="7"/>
    <x v="1"/>
    <n v="1"/>
    <x v="21"/>
    <n v="2000"/>
  </r>
  <r>
    <n v="7"/>
    <x v="1"/>
    <n v="1"/>
    <x v="10"/>
    <n v="10"/>
  </r>
  <r>
    <n v="7"/>
    <x v="1"/>
    <n v="1"/>
    <x v="30"/>
    <n v="300"/>
  </r>
  <r>
    <n v="7"/>
    <x v="1"/>
    <n v="1"/>
    <x v="38"/>
    <n v="3825"/>
  </r>
  <r>
    <n v="7"/>
    <x v="1"/>
    <n v="1"/>
    <x v="39"/>
    <n v="2000"/>
  </r>
  <r>
    <n v="7"/>
    <x v="1"/>
    <n v="1"/>
    <x v="39"/>
    <n v="600"/>
  </r>
  <r>
    <n v="7"/>
    <x v="1"/>
    <n v="1"/>
    <x v="40"/>
    <n v="500"/>
  </r>
  <r>
    <n v="7"/>
    <x v="1"/>
    <n v="1"/>
    <x v="15"/>
    <n v="500"/>
  </r>
  <r>
    <n v="7"/>
    <x v="1"/>
    <n v="1"/>
    <x v="34"/>
    <n v="500"/>
  </r>
  <r>
    <n v="7"/>
    <x v="1"/>
    <n v="1"/>
    <x v="41"/>
    <n v="100"/>
  </r>
  <r>
    <n v="7"/>
    <x v="1"/>
    <n v="1"/>
    <x v="20"/>
    <n v="50"/>
  </r>
  <r>
    <n v="7"/>
    <x v="1"/>
    <n v="1"/>
    <x v="38"/>
    <n v="50"/>
  </r>
  <r>
    <n v="7"/>
    <x v="1"/>
    <n v="1"/>
    <x v="22"/>
    <n v="200"/>
  </r>
  <r>
    <n v="7"/>
    <x v="1"/>
    <n v="1"/>
    <x v="42"/>
    <n v="1000"/>
  </r>
  <r>
    <n v="7"/>
    <x v="1"/>
    <n v="1"/>
    <x v="43"/>
    <n v="1800"/>
  </r>
  <r>
    <n v="7"/>
    <x v="1"/>
    <n v="1"/>
    <x v="35"/>
    <n v="1000"/>
  </r>
  <r>
    <n v="7"/>
    <x v="1"/>
    <n v="1"/>
    <x v="21"/>
    <n v="1000"/>
  </r>
  <r>
    <n v="7"/>
    <x v="1"/>
    <n v="1"/>
    <x v="21"/>
    <n v="200"/>
  </r>
  <r>
    <n v="7"/>
    <x v="1"/>
    <n v="1"/>
    <x v="44"/>
    <n v="500"/>
  </r>
  <r>
    <n v="7"/>
    <x v="1"/>
    <n v="1"/>
    <x v="28"/>
    <n v="1000"/>
  </r>
  <r>
    <n v="7"/>
    <x v="1"/>
    <n v="1"/>
    <x v="29"/>
    <n v="150"/>
  </r>
  <r>
    <n v="7"/>
    <x v="1"/>
    <n v="1"/>
    <x v="34"/>
    <n v="1750"/>
  </r>
  <r>
    <n v="7"/>
    <x v="1"/>
    <n v="1"/>
    <x v="45"/>
    <n v="100"/>
  </r>
  <r>
    <n v="7"/>
    <x v="1"/>
    <n v="1"/>
    <x v="12"/>
    <n v="200"/>
  </r>
  <r>
    <n v="7"/>
    <x v="1"/>
    <n v="1"/>
    <x v="23"/>
    <n v="500"/>
  </r>
  <r>
    <n v="14"/>
    <x v="1"/>
    <n v="2"/>
    <x v="0"/>
    <n v="103901"/>
  </r>
  <r>
    <n v="14"/>
    <x v="1"/>
    <n v="2"/>
    <x v="1"/>
    <n v="8829.5"/>
  </r>
  <r>
    <n v="14"/>
    <x v="1"/>
    <n v="2"/>
    <x v="2"/>
    <n v="8829.5"/>
  </r>
  <r>
    <n v="14"/>
    <x v="1"/>
    <n v="2"/>
    <x v="3"/>
    <n v="740"/>
  </r>
  <r>
    <n v="14"/>
    <x v="1"/>
    <n v="2"/>
    <x v="4"/>
    <n v="350"/>
  </r>
  <r>
    <n v="14"/>
    <x v="1"/>
    <n v="2"/>
    <x v="5"/>
    <n v="350"/>
  </r>
  <r>
    <n v="14"/>
    <x v="1"/>
    <n v="2"/>
    <x v="6"/>
    <n v="0"/>
  </r>
  <r>
    <n v="14"/>
    <x v="1"/>
    <n v="2"/>
    <x v="7"/>
    <n v="6650"/>
  </r>
  <r>
    <n v="14"/>
    <x v="1"/>
    <n v="2"/>
    <x v="9"/>
    <n v="1550"/>
  </r>
  <r>
    <n v="14"/>
    <x v="1"/>
    <n v="2"/>
    <x v="13"/>
    <n v="160"/>
  </r>
  <r>
    <n v="14"/>
    <x v="1"/>
    <n v="2"/>
    <x v="20"/>
    <n v="40"/>
  </r>
  <r>
    <n v="14"/>
    <x v="1"/>
    <n v="2"/>
    <x v="10"/>
    <n v="20"/>
  </r>
  <r>
    <n v="14"/>
    <x v="1"/>
    <n v="2"/>
    <x v="46"/>
    <n v="200"/>
  </r>
  <r>
    <n v="14"/>
    <x v="1"/>
    <n v="2"/>
    <x v="34"/>
    <n v="100"/>
  </r>
  <r>
    <n v="14"/>
    <x v="1"/>
    <n v="2"/>
    <x v="31"/>
    <n v="100"/>
  </r>
  <r>
    <n v="14"/>
    <x v="1"/>
    <n v="2"/>
    <x v="21"/>
    <n v="1000"/>
  </r>
  <r>
    <n v="14"/>
    <x v="1"/>
    <n v="2"/>
    <x v="10"/>
    <n v="1000"/>
  </r>
  <r>
    <n v="14"/>
    <x v="1"/>
    <n v="2"/>
    <x v="10"/>
    <n v="50"/>
  </r>
  <r>
    <n v="14"/>
    <x v="1"/>
    <n v="2"/>
    <x v="41"/>
    <n v="500"/>
  </r>
  <r>
    <n v="21"/>
    <x v="1"/>
    <n v="3"/>
    <x v="0"/>
    <n v="56147"/>
  </r>
  <r>
    <n v="21"/>
    <x v="1"/>
    <n v="3"/>
    <x v="1"/>
    <n v="3627.5"/>
  </r>
  <r>
    <n v="21"/>
    <x v="1"/>
    <n v="3"/>
    <x v="2"/>
    <n v="3627.5"/>
  </r>
  <r>
    <n v="21"/>
    <x v="1"/>
    <n v="3"/>
    <x v="3"/>
    <n v="200"/>
  </r>
  <r>
    <n v="21"/>
    <x v="1"/>
    <n v="3"/>
    <x v="4"/>
    <n v="2700"/>
  </r>
  <r>
    <n v="21"/>
    <x v="1"/>
    <n v="3"/>
    <x v="5"/>
    <n v="2700"/>
  </r>
  <r>
    <n v="21"/>
    <x v="1"/>
    <n v="3"/>
    <x v="6"/>
    <n v="0"/>
  </r>
  <r>
    <n v="21"/>
    <x v="1"/>
    <n v="3"/>
    <x v="7"/>
    <n v="0"/>
  </r>
  <r>
    <n v="21"/>
    <x v="1"/>
    <n v="3"/>
    <x v="13"/>
    <n v="30"/>
  </r>
  <r>
    <n v="21"/>
    <x v="1"/>
    <n v="3"/>
    <x v="7"/>
    <n v="13870"/>
  </r>
  <r>
    <n v="21"/>
    <x v="1"/>
    <n v="3"/>
    <x v="10"/>
    <n v="20"/>
  </r>
  <r>
    <n v="21"/>
    <x v="1"/>
    <n v="3"/>
    <x v="40"/>
    <n v="500"/>
  </r>
  <r>
    <n v="21"/>
    <x v="1"/>
    <n v="3"/>
    <x v="38"/>
    <n v="50"/>
  </r>
  <r>
    <n v="21"/>
    <x v="1"/>
    <n v="3"/>
    <x v="10"/>
    <n v="10"/>
  </r>
  <r>
    <n v="21"/>
    <x v="1"/>
    <n v="3"/>
    <x v="29"/>
    <n v="100"/>
  </r>
  <r>
    <n v="21"/>
    <x v="1"/>
    <n v="3"/>
    <x v="10"/>
    <n v="100"/>
  </r>
  <r>
    <n v="21"/>
    <x v="1"/>
    <n v="3"/>
    <x v="31"/>
    <n v="100"/>
  </r>
  <r>
    <n v="28"/>
    <x v="1"/>
    <n v="4"/>
    <x v="0"/>
    <n v="172641"/>
  </r>
  <r>
    <n v="28"/>
    <x v="1"/>
    <n v="4"/>
    <x v="1"/>
    <n v="3455"/>
  </r>
  <r>
    <n v="28"/>
    <x v="1"/>
    <n v="4"/>
    <x v="2"/>
    <n v="3455"/>
  </r>
  <r>
    <n v="28"/>
    <x v="1"/>
    <n v="4"/>
    <x v="3"/>
    <n v="760"/>
  </r>
  <r>
    <n v="28"/>
    <x v="1"/>
    <n v="4"/>
    <x v="4"/>
    <n v="650"/>
  </r>
  <r>
    <n v="28"/>
    <x v="1"/>
    <n v="4"/>
    <x v="5"/>
    <n v="650"/>
  </r>
  <r>
    <n v="28"/>
    <x v="1"/>
    <n v="4"/>
    <x v="13"/>
    <n v="100"/>
  </r>
  <r>
    <n v="28"/>
    <x v="1"/>
    <n v="4"/>
    <x v="7"/>
    <n v="5800"/>
  </r>
  <r>
    <n v="28"/>
    <x v="1"/>
    <n v="4"/>
    <x v="10"/>
    <n v="100"/>
  </r>
  <r>
    <n v="28"/>
    <x v="1"/>
    <n v="4"/>
    <x v="20"/>
    <n v="300"/>
  </r>
  <r>
    <n v="28"/>
    <x v="1"/>
    <n v="4"/>
    <x v="47"/>
    <n v="10000"/>
  </r>
  <r>
    <n v="28"/>
    <x v="1"/>
    <n v="4"/>
    <x v="37"/>
    <n v="100"/>
  </r>
  <r>
    <n v="28"/>
    <x v="1"/>
    <n v="4"/>
    <x v="38"/>
    <n v="2060"/>
  </r>
  <r>
    <n v="28"/>
    <x v="1"/>
    <n v="4"/>
    <x v="46"/>
    <n v="3250"/>
  </r>
  <r>
    <n v="28"/>
    <x v="1"/>
    <n v="4"/>
    <x v="18"/>
    <n v="200"/>
  </r>
  <r>
    <n v="28"/>
    <x v="1"/>
    <n v="4"/>
    <x v="28"/>
    <n v="200"/>
  </r>
  <r>
    <n v="28"/>
    <x v="1"/>
    <n v="4"/>
    <x v="48"/>
    <n v="200"/>
  </r>
  <r>
    <n v="28"/>
    <x v="1"/>
    <n v="4"/>
    <x v="19"/>
    <n v="500"/>
  </r>
  <r>
    <n v="28"/>
    <x v="1"/>
    <n v="4"/>
    <x v="34"/>
    <n v="845"/>
  </r>
  <r>
    <n v="28"/>
    <x v="1"/>
    <n v="4"/>
    <x v="22"/>
    <n v="1000"/>
  </r>
  <r>
    <n v="28"/>
    <x v="1"/>
    <n v="4"/>
    <x v="10"/>
    <n v="50"/>
  </r>
  <r>
    <n v="28"/>
    <x v="1"/>
    <n v="4"/>
    <x v="10"/>
    <n v="10"/>
  </r>
  <r>
    <n v="28"/>
    <x v="1"/>
    <n v="4"/>
    <x v="10"/>
    <n v="300"/>
  </r>
  <r>
    <n v="28"/>
    <x v="1"/>
    <n v="4"/>
    <x v="10"/>
    <n v="10"/>
  </r>
  <r>
    <n v="28"/>
    <x v="1"/>
    <n v="4"/>
    <x v="28"/>
    <n v="1000"/>
  </r>
  <r>
    <n v="7"/>
    <x v="2"/>
    <n v="1"/>
    <x v="0"/>
    <n v="137614"/>
  </r>
  <r>
    <n v="7"/>
    <x v="2"/>
    <n v="1"/>
    <x v="1"/>
    <n v="1257.5"/>
  </r>
  <r>
    <n v="7"/>
    <x v="2"/>
    <n v="1"/>
    <x v="2"/>
    <n v="1257.5"/>
  </r>
  <r>
    <n v="7"/>
    <x v="2"/>
    <n v="1"/>
    <x v="3"/>
    <n v="270"/>
  </r>
  <r>
    <n v="7"/>
    <x v="2"/>
    <n v="1"/>
    <x v="4"/>
    <n v="150"/>
  </r>
  <r>
    <n v="7"/>
    <x v="2"/>
    <n v="1"/>
    <x v="5"/>
    <n v="150"/>
  </r>
  <r>
    <n v="7"/>
    <x v="2"/>
    <n v="1"/>
    <x v="13"/>
    <n v="50"/>
  </r>
  <r>
    <n v="7"/>
    <x v="2"/>
    <n v="1"/>
    <x v="8"/>
    <n v="200"/>
  </r>
  <r>
    <n v="7"/>
    <x v="2"/>
    <n v="1"/>
    <x v="7"/>
    <n v="8975"/>
  </r>
  <r>
    <n v="7"/>
    <x v="2"/>
    <n v="1"/>
    <x v="38"/>
    <n v="200"/>
  </r>
  <r>
    <n v="7"/>
    <x v="2"/>
    <n v="1"/>
    <x v="15"/>
    <n v="1000"/>
  </r>
  <r>
    <n v="7"/>
    <x v="2"/>
    <n v="1"/>
    <x v="38"/>
    <n v="200"/>
  </r>
  <r>
    <n v="7"/>
    <x v="2"/>
    <n v="1"/>
    <x v="44"/>
    <n v="1000"/>
  </r>
  <r>
    <n v="7"/>
    <x v="2"/>
    <n v="1"/>
    <x v="34"/>
    <n v="1400"/>
  </r>
  <r>
    <n v="7"/>
    <x v="2"/>
    <n v="1"/>
    <x v="37"/>
    <n v="500"/>
  </r>
  <r>
    <n v="7"/>
    <x v="2"/>
    <n v="1"/>
    <x v="21"/>
    <n v="500"/>
  </r>
  <r>
    <n v="7"/>
    <x v="2"/>
    <n v="1"/>
    <x v="42"/>
    <n v="500"/>
  </r>
  <r>
    <n v="7"/>
    <x v="2"/>
    <n v="1"/>
    <x v="49"/>
    <n v="1000"/>
  </r>
  <r>
    <n v="7"/>
    <x v="2"/>
    <n v="1"/>
    <x v="49"/>
    <n v="1000"/>
  </r>
  <r>
    <n v="7"/>
    <x v="2"/>
    <n v="1"/>
    <x v="42"/>
    <n v="10000"/>
  </r>
  <r>
    <n v="7"/>
    <x v="2"/>
    <n v="1"/>
    <x v="22"/>
    <n v="1000"/>
  </r>
  <r>
    <n v="7"/>
    <x v="2"/>
    <n v="1"/>
    <x v="18"/>
    <n v="500"/>
  </r>
  <r>
    <n v="7"/>
    <x v="2"/>
    <n v="1"/>
    <x v="18"/>
    <n v="200"/>
  </r>
  <r>
    <n v="7"/>
    <x v="2"/>
    <n v="1"/>
    <x v="19"/>
    <n v="1000"/>
  </r>
  <r>
    <n v="7"/>
    <x v="2"/>
    <n v="1"/>
    <x v="47"/>
    <n v="30000"/>
  </r>
  <r>
    <n v="7"/>
    <x v="2"/>
    <n v="1"/>
    <x v="22"/>
    <n v="2000"/>
  </r>
  <r>
    <n v="7"/>
    <x v="2"/>
    <n v="1"/>
    <x v="18"/>
    <n v="3000"/>
  </r>
  <r>
    <n v="7"/>
    <x v="2"/>
    <n v="1"/>
    <x v="19"/>
    <n v="100"/>
  </r>
  <r>
    <n v="7"/>
    <x v="2"/>
    <n v="1"/>
    <x v="11"/>
    <n v="2000"/>
  </r>
  <r>
    <n v="7"/>
    <x v="2"/>
    <n v="1"/>
    <x v="45"/>
    <n v="1000"/>
  </r>
  <r>
    <n v="7"/>
    <x v="2"/>
    <n v="1"/>
    <x v="44"/>
    <n v="300"/>
  </r>
  <r>
    <n v="7"/>
    <x v="2"/>
    <n v="1"/>
    <x v="39"/>
    <n v="200"/>
  </r>
  <r>
    <n v="7"/>
    <x v="2"/>
    <n v="1"/>
    <x v="15"/>
    <n v="2000"/>
  </r>
  <r>
    <n v="7"/>
    <x v="2"/>
    <n v="1"/>
    <x v="47"/>
    <n v="1000"/>
  </r>
  <r>
    <n v="7"/>
    <x v="2"/>
    <n v="1"/>
    <x v="42"/>
    <n v="400"/>
  </r>
  <r>
    <n v="7"/>
    <x v="2"/>
    <n v="1"/>
    <x v="39"/>
    <n v="800"/>
  </r>
  <r>
    <n v="7"/>
    <x v="2"/>
    <n v="1"/>
    <x v="34"/>
    <n v="200"/>
  </r>
  <r>
    <n v="7"/>
    <x v="2"/>
    <n v="1"/>
    <x v="47"/>
    <n v="1000"/>
  </r>
  <r>
    <n v="7"/>
    <x v="2"/>
    <n v="1"/>
    <x v="14"/>
    <n v="500"/>
  </r>
  <r>
    <n v="7"/>
    <x v="2"/>
    <n v="1"/>
    <x v="20"/>
    <n v="200"/>
  </r>
  <r>
    <n v="7"/>
    <x v="2"/>
    <n v="1"/>
    <x v="38"/>
    <n v="200"/>
  </r>
  <r>
    <n v="7"/>
    <x v="2"/>
    <n v="1"/>
    <x v="39"/>
    <n v="500"/>
  </r>
  <r>
    <n v="7"/>
    <x v="2"/>
    <n v="1"/>
    <x v="14"/>
    <n v="520"/>
  </r>
  <r>
    <n v="7"/>
    <x v="2"/>
    <n v="1"/>
    <x v="12"/>
    <n v="200"/>
  </r>
  <r>
    <n v="7"/>
    <x v="2"/>
    <n v="1"/>
    <x v="10"/>
    <n v="50"/>
  </r>
  <r>
    <n v="7"/>
    <x v="2"/>
    <n v="1"/>
    <x v="34"/>
    <n v="300"/>
  </r>
  <r>
    <n v="7"/>
    <x v="2"/>
    <n v="1"/>
    <x v="23"/>
    <n v="1000"/>
  </r>
  <r>
    <n v="7"/>
    <x v="2"/>
    <n v="1"/>
    <x v="41"/>
    <n v="2000"/>
  </r>
  <r>
    <n v="7"/>
    <x v="2"/>
    <n v="1"/>
    <x v="28"/>
    <n v="2000"/>
  </r>
  <r>
    <n v="7"/>
    <x v="2"/>
    <n v="1"/>
    <x v="35"/>
    <n v="3000"/>
  </r>
  <r>
    <n v="7"/>
    <x v="2"/>
    <n v="1"/>
    <x v="20"/>
    <n v="500"/>
  </r>
  <r>
    <n v="7"/>
    <x v="2"/>
    <n v="1"/>
    <x v="21"/>
    <n v="500"/>
  </r>
  <r>
    <n v="7"/>
    <x v="2"/>
    <n v="1"/>
    <x v="48"/>
    <n v="4000"/>
  </r>
  <r>
    <n v="7"/>
    <x v="2"/>
    <n v="1"/>
    <x v="46"/>
    <n v="1000"/>
  </r>
  <r>
    <n v="7"/>
    <x v="2"/>
    <n v="1"/>
    <x v="28"/>
    <n v="13000"/>
  </r>
  <r>
    <n v="7"/>
    <x v="2"/>
    <n v="1"/>
    <x v="37"/>
    <n v="1000"/>
  </r>
  <r>
    <n v="7"/>
    <x v="2"/>
    <n v="1"/>
    <x v="41"/>
    <n v="1000"/>
  </r>
  <r>
    <n v="7"/>
    <x v="2"/>
    <n v="1"/>
    <x v="18"/>
    <n v="1000"/>
  </r>
  <r>
    <n v="7"/>
    <x v="2"/>
    <n v="1"/>
    <x v="50"/>
    <n v="100"/>
  </r>
  <r>
    <n v="7"/>
    <x v="2"/>
    <n v="1"/>
    <x v="18"/>
    <n v="200"/>
  </r>
  <r>
    <n v="7"/>
    <x v="2"/>
    <n v="1"/>
    <x v="38"/>
    <n v="200"/>
  </r>
  <r>
    <n v="7"/>
    <x v="2"/>
    <n v="1"/>
    <x v="38"/>
    <n v="2450"/>
  </r>
  <r>
    <n v="7"/>
    <x v="2"/>
    <n v="1"/>
    <x v="40"/>
    <n v="5000"/>
  </r>
  <r>
    <n v="7"/>
    <x v="2"/>
    <n v="1"/>
    <x v="39"/>
    <n v="1000"/>
  </r>
  <r>
    <n v="7"/>
    <x v="2"/>
    <n v="1"/>
    <x v="38"/>
    <n v="300"/>
  </r>
  <r>
    <n v="7"/>
    <x v="2"/>
    <n v="1"/>
    <x v="35"/>
    <n v="50"/>
  </r>
  <r>
    <n v="7"/>
    <x v="2"/>
    <n v="1"/>
    <x v="10"/>
    <n v="100"/>
  </r>
  <r>
    <n v="7"/>
    <x v="2"/>
    <n v="1"/>
    <x v="40"/>
    <n v="100"/>
  </r>
  <r>
    <n v="7"/>
    <x v="2"/>
    <n v="1"/>
    <x v="48"/>
    <n v="1000"/>
  </r>
  <r>
    <n v="7"/>
    <x v="2"/>
    <n v="1"/>
    <x v="51"/>
    <n v="1000"/>
  </r>
  <r>
    <n v="14"/>
    <x v="2"/>
    <n v="2"/>
    <x v="0"/>
    <n v="59329"/>
  </r>
  <r>
    <n v="14"/>
    <x v="2"/>
    <n v="2"/>
    <x v="1"/>
    <n v="2550.5"/>
  </r>
  <r>
    <n v="14"/>
    <x v="2"/>
    <n v="2"/>
    <x v="2"/>
    <n v="2550.5"/>
  </r>
  <r>
    <n v="14"/>
    <x v="2"/>
    <n v="2"/>
    <x v="3"/>
    <n v="1250"/>
  </r>
  <r>
    <n v="14"/>
    <x v="2"/>
    <n v="2"/>
    <x v="4"/>
    <n v="2700"/>
  </r>
  <r>
    <n v="14"/>
    <x v="2"/>
    <n v="2"/>
    <x v="5"/>
    <n v="2700"/>
  </r>
  <r>
    <n v="14"/>
    <x v="2"/>
    <n v="2"/>
    <x v="13"/>
    <n v="0"/>
  </r>
  <r>
    <n v="14"/>
    <x v="2"/>
    <n v="2"/>
    <x v="8"/>
    <n v="0"/>
  </r>
  <r>
    <n v="14"/>
    <x v="2"/>
    <n v="2"/>
    <x v="7"/>
    <n v="7350"/>
  </r>
  <r>
    <n v="14"/>
    <x v="2"/>
    <n v="2"/>
    <x v="8"/>
    <n v="50"/>
  </r>
  <r>
    <n v="14"/>
    <x v="2"/>
    <n v="2"/>
    <x v="34"/>
    <n v="1000"/>
  </r>
  <r>
    <n v="14"/>
    <x v="2"/>
    <n v="2"/>
    <x v="16"/>
    <n v="100"/>
  </r>
  <r>
    <n v="14"/>
    <x v="2"/>
    <n v="2"/>
    <x v="47"/>
    <n v="700"/>
  </r>
  <r>
    <n v="21"/>
    <x v="2"/>
    <n v="3"/>
    <x v="0"/>
    <n v="77466"/>
  </r>
  <r>
    <n v="21"/>
    <x v="2"/>
    <n v="3"/>
    <x v="1"/>
    <n v="3792.5"/>
  </r>
  <r>
    <n v="21"/>
    <x v="2"/>
    <n v="3"/>
    <x v="2"/>
    <n v="3792.5"/>
  </r>
  <r>
    <n v="21"/>
    <x v="2"/>
    <n v="3"/>
    <x v="3"/>
    <n v="550"/>
  </r>
  <r>
    <n v="21"/>
    <x v="2"/>
    <n v="3"/>
    <x v="4"/>
    <n v="50"/>
  </r>
  <r>
    <n v="21"/>
    <x v="2"/>
    <n v="3"/>
    <x v="5"/>
    <n v="50"/>
  </r>
  <r>
    <n v="21"/>
    <x v="2"/>
    <n v="3"/>
    <x v="13"/>
    <n v="0"/>
  </r>
  <r>
    <n v="21"/>
    <x v="2"/>
    <n v="3"/>
    <x v="8"/>
    <n v="280"/>
  </r>
  <r>
    <n v="21"/>
    <x v="2"/>
    <n v="3"/>
    <x v="7"/>
    <n v="5030"/>
  </r>
  <r>
    <n v="21"/>
    <x v="2"/>
    <n v="3"/>
    <x v="6"/>
    <n v="0"/>
  </r>
  <r>
    <n v="21"/>
    <x v="2"/>
    <n v="3"/>
    <x v="10"/>
    <n v="500"/>
  </r>
  <r>
    <n v="28"/>
    <x v="2"/>
    <n v="4"/>
    <x v="0"/>
    <n v="104117"/>
  </r>
  <r>
    <n v="28"/>
    <x v="2"/>
    <n v="4"/>
    <x v="1"/>
    <n v="8355"/>
  </r>
  <r>
    <n v="28"/>
    <x v="2"/>
    <n v="4"/>
    <x v="2"/>
    <n v="8355"/>
  </r>
  <r>
    <n v="28"/>
    <x v="2"/>
    <n v="4"/>
    <x v="3"/>
    <n v="2310"/>
  </r>
  <r>
    <n v="28"/>
    <x v="2"/>
    <n v="4"/>
    <x v="4"/>
    <n v="950"/>
  </r>
  <r>
    <n v="28"/>
    <x v="2"/>
    <n v="4"/>
    <x v="5"/>
    <n v="950"/>
  </r>
  <r>
    <n v="28"/>
    <x v="2"/>
    <n v="4"/>
    <x v="13"/>
    <n v="200"/>
  </r>
  <r>
    <n v="28"/>
    <x v="2"/>
    <n v="4"/>
    <x v="8"/>
    <n v="200"/>
  </r>
  <r>
    <n v="28"/>
    <x v="2"/>
    <n v="4"/>
    <x v="7"/>
    <n v="16590"/>
  </r>
  <r>
    <n v="28"/>
    <x v="2"/>
    <n v="4"/>
    <x v="6"/>
    <n v="0"/>
  </r>
  <r>
    <n v="28"/>
    <x v="2"/>
    <n v="4"/>
    <x v="47"/>
    <n v="500"/>
  </r>
  <r>
    <n v="28"/>
    <x v="2"/>
    <n v="4"/>
    <x v="30"/>
    <n v="200"/>
  </r>
  <r>
    <n v="28"/>
    <x v="2"/>
    <n v="4"/>
    <x v="18"/>
    <n v="2000"/>
  </r>
  <r>
    <n v="4"/>
    <x v="3"/>
    <n v="1"/>
    <x v="0"/>
    <n v="156882"/>
  </r>
  <r>
    <n v="4"/>
    <x v="3"/>
    <n v="1"/>
    <x v="1"/>
    <n v="4950"/>
  </r>
  <r>
    <n v="4"/>
    <x v="3"/>
    <n v="1"/>
    <x v="2"/>
    <n v="4950"/>
  </r>
  <r>
    <n v="4"/>
    <x v="3"/>
    <n v="1"/>
    <x v="3"/>
    <n v="1770"/>
  </r>
  <r>
    <n v="4"/>
    <x v="3"/>
    <n v="1"/>
    <x v="4"/>
    <n v="465"/>
  </r>
  <r>
    <n v="4"/>
    <x v="3"/>
    <n v="1"/>
    <x v="5"/>
    <n v="465"/>
  </r>
  <r>
    <n v="4"/>
    <x v="3"/>
    <n v="1"/>
    <x v="52"/>
    <n v="550"/>
  </r>
  <r>
    <n v="4"/>
    <x v="3"/>
    <n v="1"/>
    <x v="8"/>
    <n v="0"/>
  </r>
  <r>
    <n v="4"/>
    <x v="3"/>
    <n v="1"/>
    <x v="7"/>
    <n v="5500"/>
  </r>
  <r>
    <n v="4"/>
    <x v="3"/>
    <n v="1"/>
    <x v="6"/>
    <n v="0"/>
  </r>
  <r>
    <n v="4"/>
    <x v="3"/>
    <n v="1"/>
    <x v="18"/>
    <n v="1000"/>
  </r>
  <r>
    <n v="4"/>
    <x v="3"/>
    <n v="1"/>
    <x v="38"/>
    <n v="50"/>
  </r>
  <r>
    <n v="4"/>
    <x v="3"/>
    <n v="1"/>
    <x v="10"/>
    <n v="10"/>
  </r>
  <r>
    <n v="4"/>
    <x v="3"/>
    <n v="1"/>
    <x v="34"/>
    <n v="50"/>
  </r>
  <r>
    <n v="11"/>
    <x v="3"/>
    <n v="2"/>
    <x v="0"/>
    <n v="67701"/>
  </r>
  <r>
    <n v="11"/>
    <x v="3"/>
    <n v="2"/>
    <x v="1"/>
    <n v="4981"/>
  </r>
  <r>
    <n v="11"/>
    <x v="3"/>
    <n v="2"/>
    <x v="2"/>
    <n v="4981"/>
  </r>
  <r>
    <n v="11"/>
    <x v="3"/>
    <n v="2"/>
    <x v="3"/>
    <n v="1600"/>
  </r>
  <r>
    <n v="11"/>
    <x v="3"/>
    <n v="2"/>
    <x v="4"/>
    <n v="2800"/>
  </r>
  <r>
    <n v="11"/>
    <x v="3"/>
    <n v="2"/>
    <x v="5"/>
    <n v="2800"/>
  </r>
  <r>
    <n v="11"/>
    <x v="3"/>
    <n v="2"/>
    <x v="13"/>
    <n v="100"/>
  </r>
  <r>
    <n v="11"/>
    <x v="3"/>
    <n v="2"/>
    <x v="8"/>
    <n v="0"/>
  </r>
  <r>
    <n v="11"/>
    <x v="3"/>
    <n v="2"/>
    <x v="7"/>
    <n v="6460"/>
  </r>
  <r>
    <n v="11"/>
    <x v="3"/>
    <n v="2"/>
    <x v="6"/>
    <n v="0"/>
  </r>
  <r>
    <n v="11"/>
    <x v="3"/>
    <n v="2"/>
    <x v="10"/>
    <n v="10"/>
  </r>
  <r>
    <n v="11"/>
    <x v="3"/>
    <n v="2"/>
    <x v="38"/>
    <n v="20"/>
  </r>
  <r>
    <n v="11"/>
    <x v="3"/>
    <n v="2"/>
    <x v="45"/>
    <n v="100"/>
  </r>
  <r>
    <n v="11"/>
    <x v="3"/>
    <n v="2"/>
    <x v="10"/>
    <n v="50"/>
  </r>
  <r>
    <n v="11"/>
    <x v="3"/>
    <n v="2"/>
    <x v="53"/>
    <n v="2900"/>
  </r>
  <r>
    <n v="11"/>
    <x v="3"/>
    <n v="2"/>
    <x v="54"/>
    <n v="1200"/>
  </r>
  <r>
    <n v="18"/>
    <x v="3"/>
    <n v="3"/>
    <x v="0"/>
    <n v="127462"/>
  </r>
  <r>
    <n v="18"/>
    <x v="3"/>
    <n v="3"/>
    <x v="1"/>
    <n v="5138.5"/>
  </r>
  <r>
    <n v="18"/>
    <x v="3"/>
    <n v="3"/>
    <x v="2"/>
    <n v="5138.5"/>
  </r>
  <r>
    <n v="18"/>
    <x v="3"/>
    <n v="3"/>
    <x v="3"/>
    <n v="2750"/>
  </r>
  <r>
    <n v="18"/>
    <x v="3"/>
    <n v="3"/>
    <x v="4"/>
    <n v="50"/>
  </r>
  <r>
    <n v="18"/>
    <x v="3"/>
    <n v="3"/>
    <x v="5"/>
    <n v="50"/>
  </r>
  <r>
    <n v="18"/>
    <x v="3"/>
    <n v="3"/>
    <x v="13"/>
    <n v="150"/>
  </r>
  <r>
    <n v="18"/>
    <x v="3"/>
    <n v="3"/>
    <x v="8"/>
    <m/>
  </r>
  <r>
    <n v="18"/>
    <x v="3"/>
    <n v="3"/>
    <x v="7"/>
    <n v="4250"/>
  </r>
  <r>
    <n v="18"/>
    <x v="3"/>
    <n v="3"/>
    <x v="6"/>
    <n v="0"/>
  </r>
  <r>
    <n v="18"/>
    <x v="3"/>
    <n v="3"/>
    <x v="15"/>
    <n v="500"/>
  </r>
  <r>
    <n v="18"/>
    <x v="3"/>
    <n v="3"/>
    <x v="34"/>
    <n v="30"/>
  </r>
  <r>
    <n v="25"/>
    <x v="3"/>
    <n v="4"/>
    <x v="0"/>
    <n v="151344"/>
  </r>
  <r>
    <n v="25"/>
    <x v="3"/>
    <n v="4"/>
    <x v="1"/>
    <n v="4310"/>
  </r>
  <r>
    <n v="25"/>
    <x v="3"/>
    <n v="4"/>
    <x v="2"/>
    <n v="4310"/>
  </r>
  <r>
    <n v="25"/>
    <x v="3"/>
    <n v="4"/>
    <x v="3"/>
    <n v="1030"/>
  </r>
  <r>
    <n v="25"/>
    <x v="3"/>
    <n v="4"/>
    <x v="4"/>
    <n v="500"/>
  </r>
  <r>
    <n v="25"/>
    <x v="3"/>
    <n v="4"/>
    <x v="5"/>
    <n v="500"/>
  </r>
  <r>
    <n v="25"/>
    <x v="3"/>
    <n v="4"/>
    <x v="13"/>
    <n v="100"/>
  </r>
  <r>
    <n v="25"/>
    <x v="3"/>
    <n v="4"/>
    <x v="8"/>
    <n v="100"/>
  </r>
  <r>
    <n v="25"/>
    <x v="3"/>
    <n v="4"/>
    <x v="7"/>
    <n v="7350"/>
  </r>
  <r>
    <n v="25"/>
    <x v="3"/>
    <n v="4"/>
    <x v="55"/>
    <n v="500"/>
  </r>
  <r>
    <n v="25"/>
    <x v="3"/>
    <n v="4"/>
    <x v="56"/>
    <n v="1000"/>
  </r>
  <r>
    <n v="25"/>
    <x v="3"/>
    <n v="4"/>
    <x v="32"/>
    <n v="1000"/>
  </r>
  <r>
    <n v="25"/>
    <x v="3"/>
    <n v="4"/>
    <x v="10"/>
    <n v="10"/>
  </r>
  <r>
    <n v="25"/>
    <x v="3"/>
    <n v="4"/>
    <x v="39"/>
    <n v="500"/>
  </r>
  <r>
    <n v="3"/>
    <x v="4"/>
    <n v="1"/>
    <x v="0"/>
    <n v="111957"/>
  </r>
  <r>
    <n v="3"/>
    <x v="4"/>
    <n v="1"/>
    <x v="1"/>
    <n v="5185"/>
  </r>
  <r>
    <n v="3"/>
    <x v="4"/>
    <n v="1"/>
    <x v="2"/>
    <n v="5185"/>
  </r>
  <r>
    <n v="3"/>
    <x v="4"/>
    <n v="1"/>
    <x v="3"/>
    <n v="1060"/>
  </r>
  <r>
    <n v="3"/>
    <x v="4"/>
    <n v="1"/>
    <x v="4"/>
    <n v="3275"/>
  </r>
  <r>
    <n v="3"/>
    <x v="4"/>
    <n v="1"/>
    <x v="5"/>
    <n v="3275"/>
  </r>
  <r>
    <n v="3"/>
    <x v="4"/>
    <n v="1"/>
    <x v="13"/>
    <n v="120"/>
  </r>
  <r>
    <n v="3"/>
    <x v="4"/>
    <n v="1"/>
    <x v="8"/>
    <n v="400"/>
  </r>
  <r>
    <n v="3"/>
    <x v="4"/>
    <n v="1"/>
    <x v="7"/>
    <n v="6930"/>
  </r>
  <r>
    <n v="3"/>
    <x v="4"/>
    <n v="1"/>
    <x v="57"/>
    <n v="0"/>
  </r>
  <r>
    <n v="3"/>
    <x v="4"/>
    <n v="1"/>
    <x v="58"/>
    <n v="1000"/>
  </r>
  <r>
    <n v="3"/>
    <x v="4"/>
    <n v="1"/>
    <x v="33"/>
    <n v="500"/>
  </r>
  <r>
    <n v="3"/>
    <x v="4"/>
    <n v="1"/>
    <x v="10"/>
    <n v="100"/>
  </r>
  <r>
    <n v="3"/>
    <x v="4"/>
    <n v="1"/>
    <x v="41"/>
    <n v="1500"/>
  </r>
  <r>
    <n v="3"/>
    <x v="4"/>
    <n v="1"/>
    <x v="29"/>
    <n v="3000"/>
  </r>
  <r>
    <n v="9"/>
    <x v="4"/>
    <n v="2"/>
    <x v="0"/>
    <n v="86602"/>
  </r>
  <r>
    <n v="9"/>
    <x v="4"/>
    <n v="2"/>
    <x v="1"/>
    <n v="5347"/>
  </r>
  <r>
    <n v="9"/>
    <x v="4"/>
    <n v="2"/>
    <x v="2"/>
    <n v="5347"/>
  </r>
  <r>
    <n v="9"/>
    <x v="4"/>
    <n v="2"/>
    <x v="3"/>
    <n v="2180"/>
  </r>
  <r>
    <n v="9"/>
    <x v="4"/>
    <n v="2"/>
    <x v="4"/>
    <n v="1550"/>
  </r>
  <r>
    <n v="9"/>
    <x v="4"/>
    <n v="2"/>
    <x v="5"/>
    <n v="1550"/>
  </r>
  <r>
    <n v="9"/>
    <x v="4"/>
    <n v="2"/>
    <x v="8"/>
    <n v="320"/>
  </r>
  <r>
    <n v="9"/>
    <x v="4"/>
    <n v="2"/>
    <x v="13"/>
    <n v="50"/>
  </r>
  <r>
    <n v="9"/>
    <x v="4"/>
    <n v="2"/>
    <x v="7"/>
    <n v="28770"/>
  </r>
  <r>
    <n v="9"/>
    <x v="4"/>
    <n v="2"/>
    <x v="21"/>
    <n v="1000"/>
  </r>
  <r>
    <n v="9"/>
    <x v="4"/>
    <n v="2"/>
    <x v="10"/>
    <n v="50"/>
  </r>
  <r>
    <n v="9"/>
    <x v="4"/>
    <n v="2"/>
    <x v="10"/>
    <n v="50"/>
  </r>
  <r>
    <n v="9"/>
    <x v="4"/>
    <n v="2"/>
    <x v="10"/>
    <n v="100"/>
  </r>
  <r>
    <n v="9"/>
    <x v="4"/>
    <n v="2"/>
    <x v="10"/>
    <n v="20"/>
  </r>
  <r>
    <n v="9"/>
    <x v="4"/>
    <n v="2"/>
    <x v="18"/>
    <n v="1000"/>
  </r>
  <r>
    <n v="9"/>
    <x v="4"/>
    <n v="2"/>
    <x v="59"/>
    <n v="100"/>
  </r>
  <r>
    <n v="9"/>
    <x v="4"/>
    <n v="2"/>
    <x v="10"/>
    <n v="20"/>
  </r>
  <r>
    <n v="9"/>
    <x v="4"/>
    <n v="2"/>
    <x v="23"/>
    <n v="1000"/>
  </r>
  <r>
    <n v="9"/>
    <x v="4"/>
    <n v="2"/>
    <x v="45"/>
    <n v="500"/>
  </r>
  <r>
    <n v="9"/>
    <x v="4"/>
    <n v="2"/>
    <x v="60"/>
    <n v="2000"/>
  </r>
  <r>
    <n v="9"/>
    <x v="4"/>
    <n v="2"/>
    <x v="39"/>
    <n v="2000"/>
  </r>
  <r>
    <n v="9"/>
    <x v="4"/>
    <n v="2"/>
    <x v="46"/>
    <n v="1000"/>
  </r>
  <r>
    <n v="16"/>
    <x v="4"/>
    <n v="3"/>
    <x v="0"/>
    <n v="39740"/>
  </r>
  <r>
    <n v="16"/>
    <x v="4"/>
    <n v="3"/>
    <x v="1"/>
    <n v="7582.5"/>
  </r>
  <r>
    <n v="16"/>
    <x v="4"/>
    <n v="3"/>
    <x v="2"/>
    <n v="7582.5"/>
  </r>
  <r>
    <n v="16"/>
    <x v="4"/>
    <n v="3"/>
    <x v="3"/>
    <n v="1810"/>
  </r>
  <r>
    <n v="16"/>
    <x v="4"/>
    <n v="3"/>
    <x v="4"/>
    <n v="50"/>
  </r>
  <r>
    <n v="16"/>
    <x v="4"/>
    <n v="3"/>
    <x v="5"/>
    <n v="50"/>
  </r>
  <r>
    <n v="16"/>
    <x v="4"/>
    <n v="3"/>
    <x v="6"/>
    <n v="200"/>
  </r>
  <r>
    <n v="16"/>
    <x v="4"/>
    <n v="3"/>
    <x v="13"/>
    <n v="20"/>
  </r>
  <r>
    <n v="16"/>
    <x v="4"/>
    <n v="3"/>
    <x v="7"/>
    <n v="4320"/>
  </r>
  <r>
    <n v="16"/>
    <x v="4"/>
    <n v="3"/>
    <x v="8"/>
    <n v="750"/>
  </r>
  <r>
    <n v="16"/>
    <x v="4"/>
    <n v="3"/>
    <x v="18"/>
    <n v="500"/>
  </r>
  <r>
    <n v="16"/>
    <x v="4"/>
    <n v="3"/>
    <x v="49"/>
    <n v="700"/>
  </r>
  <r>
    <n v="16"/>
    <x v="4"/>
    <n v="3"/>
    <x v="27"/>
    <n v="500"/>
  </r>
  <r>
    <n v="16"/>
    <x v="4"/>
    <n v="3"/>
    <x v="18"/>
    <n v="2000"/>
  </r>
  <r>
    <n v="16"/>
    <x v="4"/>
    <n v="3"/>
    <x v="21"/>
    <n v="1000"/>
  </r>
  <r>
    <n v="16"/>
    <x v="4"/>
    <n v="3"/>
    <x v="23"/>
    <n v="1000"/>
  </r>
  <r>
    <n v="23"/>
    <x v="4"/>
    <n v="4"/>
    <x v="0"/>
    <n v="57274"/>
  </r>
  <r>
    <n v="23"/>
    <x v="4"/>
    <n v="4"/>
    <x v="1"/>
    <n v="2525"/>
  </r>
  <r>
    <n v="23"/>
    <x v="4"/>
    <n v="4"/>
    <x v="2"/>
    <n v="2525"/>
  </r>
  <r>
    <n v="23"/>
    <x v="4"/>
    <n v="4"/>
    <x v="3"/>
    <n v="1610"/>
  </r>
  <r>
    <n v="23"/>
    <x v="4"/>
    <n v="4"/>
    <x v="4"/>
    <n v="50"/>
  </r>
  <r>
    <n v="23"/>
    <x v="4"/>
    <n v="4"/>
    <x v="5"/>
    <n v="50"/>
  </r>
  <r>
    <n v="23"/>
    <x v="4"/>
    <n v="4"/>
    <x v="6"/>
    <n v="0"/>
  </r>
  <r>
    <n v="23"/>
    <x v="4"/>
    <n v="4"/>
    <x v="13"/>
    <n v="0"/>
  </r>
  <r>
    <n v="23"/>
    <x v="4"/>
    <n v="4"/>
    <x v="7"/>
    <n v="3030"/>
  </r>
  <r>
    <n v="23"/>
    <x v="4"/>
    <n v="4"/>
    <x v="8"/>
    <n v="250"/>
  </r>
  <r>
    <n v="23"/>
    <x v="4"/>
    <n v="4"/>
    <x v="31"/>
    <n v="100"/>
  </r>
  <r>
    <n v="23"/>
    <x v="4"/>
    <n v="4"/>
    <x v="10"/>
    <n v="1000"/>
  </r>
  <r>
    <n v="23"/>
    <x v="4"/>
    <n v="4"/>
    <x v="10"/>
    <n v="200"/>
  </r>
  <r>
    <n v="30"/>
    <x v="4"/>
    <n v="5"/>
    <x v="0"/>
    <n v="260210"/>
  </r>
  <r>
    <n v="30"/>
    <x v="4"/>
    <n v="5"/>
    <x v="1"/>
    <n v="2645"/>
  </r>
  <r>
    <n v="30"/>
    <x v="4"/>
    <n v="5"/>
    <x v="2"/>
    <n v="2645"/>
  </r>
  <r>
    <n v="30"/>
    <x v="4"/>
    <n v="5"/>
    <x v="3"/>
    <n v="1190"/>
  </r>
  <r>
    <n v="30"/>
    <x v="4"/>
    <n v="5"/>
    <x v="4"/>
    <n v="150"/>
  </r>
  <r>
    <n v="30"/>
    <x v="4"/>
    <n v="5"/>
    <x v="5"/>
    <n v="150"/>
  </r>
  <r>
    <n v="30"/>
    <x v="4"/>
    <n v="5"/>
    <x v="61"/>
    <n v="1445"/>
  </r>
  <r>
    <n v="30"/>
    <x v="4"/>
    <n v="5"/>
    <x v="13"/>
    <n v="100"/>
  </r>
  <r>
    <n v="30"/>
    <x v="4"/>
    <n v="5"/>
    <x v="7"/>
    <n v="2395"/>
  </r>
  <r>
    <n v="30"/>
    <x v="4"/>
    <n v="5"/>
    <x v="31"/>
    <n v="100"/>
  </r>
  <r>
    <n v="30"/>
    <x v="4"/>
    <n v="5"/>
    <x v="40"/>
    <n v="100"/>
  </r>
  <r>
    <n v="30"/>
    <x v="4"/>
    <n v="5"/>
    <x v="20"/>
    <n v="200"/>
  </r>
  <r>
    <n v="30"/>
    <x v="4"/>
    <n v="5"/>
    <x v="41"/>
    <n v="300"/>
  </r>
  <r>
    <n v="30"/>
    <x v="4"/>
    <n v="5"/>
    <x v="37"/>
    <n v="350"/>
  </r>
  <r>
    <n v="30"/>
    <x v="4"/>
    <n v="5"/>
    <x v="33"/>
    <n v="500"/>
  </r>
  <r>
    <n v="30"/>
    <x v="4"/>
    <n v="5"/>
    <x v="42"/>
    <n v="500"/>
  </r>
  <r>
    <n v="30"/>
    <x v="4"/>
    <n v="5"/>
    <x v="18"/>
    <n v="1000"/>
  </r>
  <r>
    <n v="30"/>
    <x v="4"/>
    <n v="5"/>
    <x v="24"/>
    <n v="1000"/>
  </r>
  <r>
    <n v="30"/>
    <x v="4"/>
    <n v="5"/>
    <x v="27"/>
    <n v="1000"/>
  </r>
  <r>
    <n v="30"/>
    <x v="4"/>
    <n v="5"/>
    <x v="48"/>
    <n v="1000"/>
  </r>
  <r>
    <n v="30"/>
    <x v="4"/>
    <n v="5"/>
    <x v="34"/>
    <n v="1010"/>
  </r>
  <r>
    <n v="30"/>
    <x v="4"/>
    <n v="5"/>
    <x v="14"/>
    <n v="1200"/>
  </r>
  <r>
    <n v="30"/>
    <x v="4"/>
    <n v="5"/>
    <x v="18"/>
    <n v="1400"/>
  </r>
  <r>
    <n v="30"/>
    <x v="4"/>
    <n v="5"/>
    <x v="14"/>
    <n v="2000"/>
  </r>
  <r>
    <n v="30"/>
    <x v="4"/>
    <n v="5"/>
    <x v="32"/>
    <n v="1500"/>
  </r>
  <r>
    <n v="30"/>
    <x v="4"/>
    <n v="5"/>
    <x v="50"/>
    <n v="500"/>
  </r>
  <r>
    <n v="30"/>
    <x v="4"/>
    <n v="5"/>
    <x v="38"/>
    <n v="3245"/>
  </r>
  <r>
    <n v="6"/>
    <x v="5"/>
    <n v="1"/>
    <x v="0"/>
    <n v="122683"/>
  </r>
  <r>
    <n v="6"/>
    <x v="5"/>
    <n v="1"/>
    <x v="1"/>
    <n v="2992.5"/>
  </r>
  <r>
    <n v="6"/>
    <x v="5"/>
    <n v="1"/>
    <x v="2"/>
    <n v="2992.5"/>
  </r>
  <r>
    <n v="6"/>
    <x v="5"/>
    <n v="1"/>
    <x v="3"/>
    <n v="1460"/>
  </r>
  <r>
    <n v="6"/>
    <x v="5"/>
    <n v="1"/>
    <x v="4"/>
    <n v="1325"/>
  </r>
  <r>
    <n v="6"/>
    <x v="5"/>
    <n v="1"/>
    <x v="5"/>
    <n v="1325"/>
  </r>
  <r>
    <n v="6"/>
    <x v="5"/>
    <n v="1"/>
    <x v="8"/>
    <n v="1650"/>
  </r>
  <r>
    <n v="6"/>
    <x v="5"/>
    <n v="1"/>
    <x v="7"/>
    <n v="9850"/>
  </r>
  <r>
    <n v="6"/>
    <x v="5"/>
    <n v="1"/>
    <x v="13"/>
    <n v="100"/>
  </r>
  <r>
    <n v="6"/>
    <x v="5"/>
    <n v="1"/>
    <x v="59"/>
    <n v="2000"/>
  </r>
  <r>
    <n v="6"/>
    <x v="5"/>
    <n v="1"/>
    <x v="11"/>
    <n v="200"/>
  </r>
  <r>
    <n v="6"/>
    <x v="5"/>
    <n v="1"/>
    <x v="45"/>
    <n v="5500"/>
  </r>
  <r>
    <n v="6"/>
    <x v="5"/>
    <n v="1"/>
    <x v="51"/>
    <n v="250"/>
  </r>
  <r>
    <n v="6"/>
    <x v="5"/>
    <n v="1"/>
    <x v="29"/>
    <n v="1300"/>
  </r>
  <r>
    <n v="6"/>
    <x v="5"/>
    <n v="1"/>
    <x v="37"/>
    <n v="3650"/>
  </r>
  <r>
    <n v="6"/>
    <x v="5"/>
    <n v="1"/>
    <x v="28"/>
    <n v="4000"/>
  </r>
  <r>
    <n v="6"/>
    <x v="5"/>
    <n v="1"/>
    <x v="31"/>
    <n v="1000"/>
  </r>
  <r>
    <n v="6"/>
    <x v="5"/>
    <n v="1"/>
    <x v="58"/>
    <n v="600"/>
  </r>
  <r>
    <n v="6"/>
    <x v="5"/>
    <n v="1"/>
    <x v="15"/>
    <n v="1500"/>
  </r>
  <r>
    <n v="6"/>
    <x v="5"/>
    <n v="1"/>
    <x v="48"/>
    <n v="100"/>
  </r>
  <r>
    <n v="6"/>
    <x v="5"/>
    <n v="1"/>
    <x v="10"/>
    <n v="100"/>
  </r>
  <r>
    <n v="6"/>
    <x v="5"/>
    <n v="1"/>
    <x v="41"/>
    <n v="500"/>
  </r>
  <r>
    <n v="6"/>
    <x v="5"/>
    <n v="1"/>
    <x v="34"/>
    <n v="5150"/>
  </r>
  <r>
    <n v="6"/>
    <x v="5"/>
    <n v="1"/>
    <x v="42"/>
    <n v="1000"/>
  </r>
  <r>
    <n v="6"/>
    <x v="5"/>
    <n v="1"/>
    <x v="44"/>
    <n v="200"/>
  </r>
  <r>
    <n v="6"/>
    <x v="5"/>
    <n v="1"/>
    <x v="46"/>
    <n v="550"/>
  </r>
  <r>
    <n v="6"/>
    <x v="5"/>
    <n v="1"/>
    <x v="40"/>
    <n v="200"/>
  </r>
  <r>
    <n v="6"/>
    <x v="5"/>
    <n v="1"/>
    <x v="30"/>
    <n v="2000"/>
  </r>
  <r>
    <n v="6"/>
    <x v="5"/>
    <n v="1"/>
    <x v="12"/>
    <n v="1000"/>
  </r>
  <r>
    <n v="6"/>
    <x v="5"/>
    <n v="1"/>
    <x v="10"/>
    <n v="1000"/>
  </r>
  <r>
    <n v="6"/>
    <x v="5"/>
    <n v="1"/>
    <x v="24"/>
    <n v="5000"/>
  </r>
  <r>
    <n v="6"/>
    <x v="5"/>
    <n v="1"/>
    <x v="38"/>
    <n v="5920"/>
  </r>
  <r>
    <n v="6"/>
    <x v="5"/>
    <n v="1"/>
    <x v="33"/>
    <n v="350"/>
  </r>
  <r>
    <n v="6"/>
    <x v="5"/>
    <n v="1"/>
    <x v="47"/>
    <n v="7100"/>
  </r>
  <r>
    <n v="6"/>
    <x v="5"/>
    <n v="1"/>
    <x v="28"/>
    <n v="1000"/>
  </r>
  <r>
    <n v="6"/>
    <x v="5"/>
    <n v="1"/>
    <x v="59"/>
    <n v="300"/>
  </r>
  <r>
    <n v="6"/>
    <x v="5"/>
    <n v="1"/>
    <x v="39"/>
    <n v="1000"/>
  </r>
  <r>
    <n v="6"/>
    <x v="5"/>
    <n v="1"/>
    <x v="60"/>
    <n v="4000"/>
  </r>
  <r>
    <m/>
    <x v="6"/>
    <m/>
    <x v="6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3CF2BD-2E6B-5649-8BDF-C3E6D9A19C50}" name="PivotTable1" cacheId="19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49:E71" firstHeaderRow="1" firstDataRow="1" firstDataCol="1" rowPageCount="1" colPageCount="1"/>
  <pivotFields count="8">
    <pivotField showAll="0"/>
    <pivotField showAll="0"/>
    <pivotField showAll="0"/>
    <pivotField axis="axisPage" multipleItemSelectionAllowed="1" showAll="0">
      <items count="49">
        <item h="1" x="20"/>
        <item h="1" m="1" x="30"/>
        <item h="1" x="6"/>
        <item h="1" x="11"/>
        <item h="1" x="10"/>
        <item h="1" m="1" x="37"/>
        <item h="1" x="1"/>
        <item h="1" m="1" x="25"/>
        <item h="1" m="1" x="40"/>
        <item h="1" m="1" x="43"/>
        <item h="1" m="1" x="42"/>
        <item h="1" m="1" x="44"/>
        <item h="1" m="1" x="29"/>
        <item h="1" x="21"/>
        <item h="1" x="8"/>
        <item h="1" x="13"/>
        <item h="1" m="1" x="26"/>
        <item h="1" m="1" x="28"/>
        <item h="1" x="4"/>
        <item h="1" m="1" x="35"/>
        <item h="1" m="1" x="34"/>
        <item h="1" m="1" x="36"/>
        <item h="1" m="1" x="33"/>
        <item h="1" m="1" x="41"/>
        <item h="1" m="1" x="45"/>
        <item h="1" m="1" x="24"/>
        <item x="0"/>
        <item h="1" m="1" x="32"/>
        <item h="1" m="1" x="27"/>
        <item h="1" m="1" x="46"/>
        <item h="1" x="17"/>
        <item h="1" x="12"/>
        <item h="1" m="1" x="23"/>
        <item h="1" x="5"/>
        <item h="1" m="1" x="31"/>
        <item h="1" x="2"/>
        <item h="1" x="3"/>
        <item h="1" m="1" x="39"/>
        <item h="1" m="1" x="38"/>
        <item h="1" x="19"/>
        <item h="1" x="22"/>
        <item h="1" m="1" x="47"/>
        <item h="1" x="7"/>
        <item h="1" x="9"/>
        <item h="1" x="14"/>
        <item h="1" x="15"/>
        <item h="1" x="16"/>
        <item h="1" x="18"/>
        <item t="default"/>
      </items>
    </pivotField>
    <pivotField showAll="0"/>
    <pivotField dataField="1" showAll="0"/>
    <pivotField showAll="0"/>
    <pivotField axis="axisRow" showAll="0" sortType="descending">
      <items count="59">
        <item m="1" x="48"/>
        <item m="1" x="55"/>
        <item x="9"/>
        <item m="1" x="42"/>
        <item x="0"/>
        <item m="1" x="49"/>
        <item x="1"/>
        <item m="1" x="46"/>
        <item x="37"/>
        <item m="1" x="50"/>
        <item x="40"/>
        <item m="1" x="51"/>
        <item x="41"/>
        <item x="39"/>
        <item m="1" x="47"/>
        <item m="1" x="54"/>
        <item m="1" x="56"/>
        <item m="1" x="57"/>
        <item x="36"/>
        <item m="1" x="44"/>
        <item x="38"/>
        <item m="1" x="52"/>
        <item m="1" x="45"/>
        <item x="7"/>
        <item m="1" x="53"/>
        <item x="10"/>
        <item x="24"/>
        <item x="2"/>
        <item m="1" x="43"/>
        <item x="3"/>
        <item x="4"/>
        <item x="5"/>
        <item x="6"/>
        <item x="8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5"/>
        <item x="26"/>
        <item x="27"/>
        <item x="28"/>
        <item x="33"/>
        <item x="23"/>
        <item x="29"/>
        <item x="30"/>
        <item x="31"/>
        <item x="32"/>
        <item x="34"/>
        <item x="3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7"/>
  </rowFields>
  <rowItems count="22">
    <i>
      <x v="50"/>
    </i>
    <i>
      <x v="51"/>
    </i>
    <i>
      <x v="38"/>
    </i>
    <i>
      <x v="4"/>
    </i>
    <i>
      <x v="33"/>
    </i>
    <i>
      <x v="13"/>
    </i>
    <i>
      <x v="29"/>
    </i>
    <i>
      <x v="2"/>
    </i>
    <i>
      <x v="18"/>
    </i>
    <i>
      <x v="8"/>
    </i>
    <i>
      <x v="12"/>
    </i>
    <i>
      <x v="25"/>
    </i>
    <i>
      <x v="6"/>
    </i>
    <i>
      <x v="26"/>
    </i>
    <i>
      <x v="20"/>
    </i>
    <i>
      <x v="30"/>
    </i>
    <i>
      <x v="23"/>
    </i>
    <i>
      <x v="57"/>
    </i>
    <i>
      <x v="10"/>
    </i>
    <i>
      <x v="32"/>
    </i>
    <i>
      <x v="31"/>
    </i>
    <i t="grand">
      <x/>
    </i>
  </rowItems>
  <colItems count="1">
    <i/>
  </colItems>
  <pageFields count="1">
    <pageField fld="3" hier="-1"/>
  </pageFields>
  <dataFields count="1">
    <dataField name="Sum of AMOUNT" fld="5" baseField="0" baseItem="0" numFmtId="43"/>
  </dataFields>
  <formats count="4">
    <format dxfId="71">
      <pivotArea collapsedLevelsAreSubtotals="1" fieldPosition="0">
        <references count="1">
          <reference field="7" count="27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</reference>
        </references>
      </pivotArea>
    </format>
    <format dxfId="70">
      <pivotArea collapsedLevelsAreSubtotals="1" fieldPosition="0">
        <references count="1">
          <reference field="7" count="12">
            <x v="2"/>
            <x v="4"/>
            <x v="6"/>
            <x v="23"/>
            <x v="25"/>
            <x v="27"/>
            <x v="29"/>
            <x v="30"/>
            <x v="31"/>
            <x v="32"/>
            <x v="33"/>
            <x v="38"/>
          </reference>
        </references>
      </pivotArea>
    </format>
    <format dxfId="69">
      <pivotArea grandRow="1" outline="0" collapsedLevelsAreSubtotals="1" fieldPosition="0"/>
    </format>
    <format dxfId="6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897FFE-26D9-6146-BAFF-36E97B196944}" name="PivotTable3" cacheId="2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G1:AI18" firstHeaderRow="1" firstDataRow="1" firstDataCol="0"/>
  <pivotFields count="1">
    <pivotField showAll="0"/>
  </pivotFields>
  <formats count="4">
    <format dxfId="75">
      <pivotArea type="all" dataOnly="0" outline="0" fieldPosition="0"/>
    </format>
    <format dxfId="74">
      <pivotArea outline="0" collapsedLevelsAreSubtotals="1" fieldPosition="0"/>
    </format>
    <format dxfId="73">
      <pivotArea dataOnly="0" labelOnly="1" grandRow="1" outline="0" fieldPosition="0"/>
    </format>
    <format dxfId="7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DD8369-C191-1843-931A-5F3F52988F9B}" name="PivotTable5" cacheId="2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3:T10" firstHeaderRow="1" firstDataRow="1" firstDataCol="1" rowPageCount="1" colPageCount="1"/>
  <pivotFields count="5">
    <pivotField showAll="0"/>
    <pivotField axis="axisRow" showAll="0">
      <items count="14">
        <item x="0"/>
        <item x="6"/>
        <item x="1"/>
        <item x="2"/>
        <item x="3"/>
        <item x="4"/>
        <item x="5"/>
        <item m="1" x="7"/>
        <item m="1" x="8"/>
        <item m="1" x="9"/>
        <item m="1" x="10"/>
        <item m="1" x="11"/>
        <item m="1" x="12"/>
        <item t="default"/>
      </items>
    </pivotField>
    <pivotField showAll="0"/>
    <pivotField axis="axisPage" multipleItemSelectionAllowed="1" showAll="0">
      <items count="100">
        <item h="1" m="1" x="98"/>
        <item x="3"/>
        <item h="1" x="2"/>
        <item x="1"/>
        <item h="1" x="7"/>
        <item h="1" x="36"/>
        <item h="1" x="13"/>
        <item h="1" x="4"/>
        <item x="5"/>
        <item x="0"/>
        <item h="1" x="62"/>
        <item x="6"/>
        <item h="1" m="1" x="65"/>
        <item h="1" m="1" x="64"/>
        <item h="1" m="1" x="85"/>
        <item h="1" x="52"/>
        <item h="1" x="9"/>
        <item h="1" m="1" x="86"/>
        <item h="1" m="1" x="87"/>
        <item h="1" m="1" x="88"/>
        <item h="1" m="1" x="89"/>
        <item h="1" m="1" x="90"/>
        <item h="1" m="1" x="79"/>
        <item h="1" x="8"/>
        <item h="1" m="1" x="91"/>
        <item h="1" m="1" x="92"/>
        <item h="1" m="1" x="93"/>
        <item h="1" m="1" x="94"/>
        <item h="1" m="1" x="95"/>
        <item h="1" m="1" x="96"/>
        <item x="25"/>
        <item h="1" m="1" x="66"/>
        <item h="1" m="1" x="97"/>
        <item h="1" m="1" x="67"/>
        <item h="1" m="1" x="68"/>
        <item h="1" x="53"/>
        <item h="1" x="54"/>
        <item h="1" m="1" x="69"/>
        <item h="1" m="1" x="70"/>
        <item h="1" m="1" x="71"/>
        <item h="1" m="1" x="72"/>
        <item h="1" x="30"/>
        <item h="1" x="43"/>
        <item h="1" x="20"/>
        <item h="1" x="21"/>
        <item h="1" x="29"/>
        <item h="1" m="1" x="73"/>
        <item h="1" x="18"/>
        <item h="1" x="28"/>
        <item h="1" x="37"/>
        <item h="1" x="10"/>
        <item h="1" x="14"/>
        <item h="1" x="22"/>
        <item h="1" x="40"/>
        <item h="1" x="38"/>
        <item h="1" x="41"/>
        <item h="1" x="39"/>
        <item h="1" x="15"/>
        <item h="1" x="16"/>
        <item h="1" x="31"/>
        <item h="1" x="58"/>
        <item h="1" x="47"/>
        <item h="1" x="11"/>
        <item h="1" x="49"/>
        <item h="1" x="50"/>
        <item h="1" x="48"/>
        <item h="1" x="51"/>
        <item h="1" x="12"/>
        <item h="1" x="34"/>
        <item h="1" x="24"/>
        <item h="1" x="44"/>
        <item h="1" x="45"/>
        <item h="1" x="19"/>
        <item h="1" x="42"/>
        <item h="1" x="27"/>
        <item h="1" x="60"/>
        <item h="1" x="23"/>
        <item h="1" x="46"/>
        <item h="1" x="33"/>
        <item h="1" m="1" x="74"/>
        <item h="1" x="32"/>
        <item h="1" m="1" x="75"/>
        <item h="1" x="56"/>
        <item h="1" x="55"/>
        <item h="1" m="1" x="76"/>
        <item h="1" m="1" x="77"/>
        <item h="1" m="1" x="78"/>
        <item h="1" x="59"/>
        <item h="1" m="1" x="84"/>
        <item h="1" m="1" x="80"/>
        <item h="1" m="1" x="81"/>
        <item h="1" m="1" x="82"/>
        <item h="1" x="35"/>
        <item h="1" m="1" x="83"/>
        <item h="1" x="17"/>
        <item h="1" x="26"/>
        <item h="1" m="1" x="63"/>
        <item h="1" x="57"/>
        <item h="1" x="61"/>
        <item t="default"/>
      </items>
    </pivotField>
    <pivotField dataField="1" showAll="0"/>
  </pivotFields>
  <rowFields count="1">
    <field x="1"/>
  </rowFields>
  <rowItems count="7">
    <i>
      <x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3" hier="-1"/>
  </pageFields>
  <dataFields count="1">
    <dataField name="Sum of AMOUNT" fld="4" baseField="0" baseItem="0"/>
  </dataFields>
  <formats count="8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grandRow="1" outline="0" collapsedLevelsAreSubtotals="1" fieldPosition="0"/>
    </format>
    <format dxfId="10">
      <pivotArea collapsedLevelsAreSubtotals="1" fieldPosition="0">
        <references count="1">
          <reference field="1" count="5">
            <x v="0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A4D2CD-DC61-A142-A30A-49D286067519}" name="PivotTable1" cacheId="27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4:P11" firstHeaderRow="1" firstDataRow="2" firstDataCol="1" rowPageCount="1" colPageCount="1"/>
  <pivotFields count="4">
    <pivotField axis="axisPage" multipleItemSelectionAllowed="1" showAll="0">
      <items count="14">
        <item h="1" x="0"/>
        <item h="1" x="6"/>
        <item h="1" x="1"/>
        <item h="1" x="2"/>
        <item h="1" x="3"/>
        <item x="4"/>
        <item h="1" x="5"/>
        <item h="1" m="1" x="7"/>
        <item h="1" m="1" x="8"/>
        <item h="1" m="1" x="9"/>
        <item h="1" m="1" x="10"/>
        <item h="1" m="1" x="11"/>
        <item h="1" m="1" x="12"/>
        <item t="default"/>
      </items>
    </pivotField>
    <pivotField axis="axisCol" showAll="0">
      <items count="7">
        <item x="0"/>
        <item x="1"/>
        <item x="2"/>
        <item x="3"/>
        <item x="4"/>
        <item x="5"/>
        <item t="default"/>
      </items>
    </pivotField>
    <pivotField axis="axisRow" multipleItemSelectionAllowed="1" showAll="0">
      <items count="100">
        <item x="3"/>
        <item h="1" x="2"/>
        <item x="1"/>
        <item x="6"/>
        <item x="25"/>
        <item h="1" x="4"/>
        <item x="5"/>
        <item x="0"/>
        <item h="1" x="62"/>
        <item h="1" m="1" x="98"/>
        <item h="1" x="7"/>
        <item h="1" x="36"/>
        <item h="1" x="13"/>
        <item h="1" m="1" x="65"/>
        <item h="1" m="1" x="64"/>
        <item h="1" m="1" x="85"/>
        <item h="1" x="52"/>
        <item h="1" x="9"/>
        <item h="1" m="1" x="86"/>
        <item h="1" m="1" x="87"/>
        <item h="1" m="1" x="88"/>
        <item h="1" m="1" x="89"/>
        <item h="1" m="1" x="90"/>
        <item h="1" m="1" x="79"/>
        <item h="1" x="8"/>
        <item h="1" m="1" x="91"/>
        <item h="1" m="1" x="92"/>
        <item h="1" m="1" x="93"/>
        <item h="1" m="1" x="94"/>
        <item h="1" m="1" x="95"/>
        <item h="1" m="1" x="96"/>
        <item h="1" m="1" x="66"/>
        <item h="1" m="1" x="97"/>
        <item h="1" m="1" x="67"/>
        <item h="1" m="1" x="68"/>
        <item h="1" x="53"/>
        <item h="1" x="54"/>
        <item h="1" m="1" x="69"/>
        <item h="1" m="1" x="70"/>
        <item h="1" m="1" x="71"/>
        <item h="1" m="1" x="72"/>
        <item h="1" x="30"/>
        <item h="1" x="43"/>
        <item h="1" x="20"/>
        <item h="1" x="21"/>
        <item h="1" x="29"/>
        <item h="1" m="1" x="73"/>
        <item h="1" x="18"/>
        <item h="1" x="28"/>
        <item h="1" x="37"/>
        <item h="1" x="10"/>
        <item h="1" x="14"/>
        <item h="1" x="22"/>
        <item h="1" x="40"/>
        <item h="1" x="38"/>
        <item h="1" x="41"/>
        <item h="1" x="39"/>
        <item h="1" x="15"/>
        <item h="1" x="16"/>
        <item h="1" x="31"/>
        <item h="1" x="58"/>
        <item h="1" x="47"/>
        <item h="1" x="11"/>
        <item h="1" x="49"/>
        <item h="1" x="50"/>
        <item h="1" x="48"/>
        <item h="1" x="51"/>
        <item h="1" x="12"/>
        <item h="1" x="34"/>
        <item h="1" x="24"/>
        <item h="1" x="44"/>
        <item h="1" x="45"/>
        <item h="1" x="19"/>
        <item h="1" x="42"/>
        <item h="1" x="27"/>
        <item h="1" x="60"/>
        <item h="1" x="23"/>
        <item h="1" x="46"/>
        <item h="1" x="33"/>
        <item h="1" m="1" x="74"/>
        <item h="1" x="32"/>
        <item h="1" m="1" x="75"/>
        <item h="1" x="56"/>
        <item h="1" x="55"/>
        <item h="1" m="1" x="76"/>
        <item h="1" m="1" x="77"/>
        <item h="1" m="1" x="78"/>
        <item h="1" x="59"/>
        <item h="1" m="1" x="84"/>
        <item h="1" m="1" x="80"/>
        <item h="1" m="1" x="81"/>
        <item h="1" m="1" x="82"/>
        <item h="1" x="35"/>
        <item h="1" m="1" x="83"/>
        <item h="1" x="17"/>
        <item h="1" x="26"/>
        <item h="1" m="1" x="63"/>
        <item h="1" x="57"/>
        <item h="1" x="61"/>
        <item t="default"/>
      </items>
    </pivotField>
    <pivotField dataField="1" showAll="0"/>
  </pivotFields>
  <rowFields count="1">
    <field x="2"/>
  </rowFields>
  <rowItems count="6">
    <i>
      <x/>
    </i>
    <i>
      <x v="2"/>
    </i>
    <i>
      <x v="3"/>
    </i>
    <i>
      <x v="6"/>
    </i>
    <i>
      <x v="7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0" hier="-1"/>
  </pageFields>
  <dataFields count="1">
    <dataField name="Sum of AMOUNT" fld="3" baseField="0" baseItem="0" numFmtId="43"/>
  </dataFields>
  <formats count="27">
    <format dxfId="44">
      <pivotArea dataOnly="0" labelOnly="1" fieldPosition="0">
        <references count="1">
          <reference field="2" count="6">
            <x v="0"/>
            <x v="2"/>
            <x v="3"/>
            <x v="4"/>
            <x v="6"/>
            <x v="7"/>
          </reference>
        </references>
      </pivotArea>
    </format>
    <format dxfId="43">
      <pivotArea collapsedLevelsAreSubtotals="1" fieldPosition="0">
        <references count="1">
          <reference field="2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42">
      <pivotArea outline="0" collapsedLevelsAreSubtotals="1" fieldPosition="0"/>
    </format>
    <format dxfId="41">
      <pivotArea type="all" dataOnly="0" outline="0" fieldPosition="0"/>
    </format>
    <format dxfId="40">
      <pivotArea outline="0" collapsedLevelsAreSubtotals="1" fieldPosition="0"/>
    </format>
    <format dxfId="39">
      <pivotArea type="origin" dataOnly="0" labelOnly="1" outline="0" fieldPosition="0"/>
    </format>
    <format dxfId="38">
      <pivotArea field="1" type="button" dataOnly="0" labelOnly="1" outline="0" axis="axisCol" fieldPosition="0"/>
    </format>
    <format dxfId="37">
      <pivotArea type="topRight" dataOnly="0" labelOnly="1" outline="0" fieldPosition="0"/>
    </format>
    <format dxfId="36">
      <pivotArea field="2" type="button" dataOnly="0" labelOnly="1" outline="0" axis="axisRow" fieldPosition="0"/>
    </format>
    <format dxfId="35">
      <pivotArea dataOnly="0" labelOnly="1" fieldPosition="0">
        <references count="1">
          <reference field="2" count="0"/>
        </references>
      </pivotArea>
    </format>
    <format dxfId="34">
      <pivotArea dataOnly="0" labelOnly="1" grandRow="1" outline="0" fieldPosition="0"/>
    </format>
    <format dxfId="33">
      <pivotArea dataOnly="0" labelOnly="1" fieldPosition="0">
        <references count="1">
          <reference field="1" count="2">
            <x v="0"/>
            <x v="1"/>
          </reference>
        </references>
      </pivotArea>
    </format>
    <format dxfId="32">
      <pivotArea dataOnly="0" labelOnly="1" grandCol="1" outline="0" fieldPosition="0"/>
    </format>
    <format dxfId="31">
      <pivotArea type="all" dataOnly="0" outline="0" fieldPosition="0"/>
    </format>
    <format dxfId="30">
      <pivotArea outline="0" collapsedLevelsAreSubtotals="1" fieldPosition="0"/>
    </format>
    <format dxfId="29">
      <pivotArea type="origin" dataOnly="0" labelOnly="1" outline="0" fieldPosition="0"/>
    </format>
    <format dxfId="28">
      <pivotArea field="1" type="button" dataOnly="0" labelOnly="1" outline="0" axis="axisCol" fieldPosition="0"/>
    </format>
    <format dxfId="27">
      <pivotArea type="topRight" dataOnly="0" labelOnly="1" outline="0" fieldPosition="0"/>
    </format>
    <format dxfId="26">
      <pivotArea field="2" type="button" dataOnly="0" labelOnly="1" outline="0" axis="axisRow" fieldPosition="0"/>
    </format>
    <format dxfId="25">
      <pivotArea dataOnly="0" labelOnly="1" fieldPosition="0">
        <references count="1">
          <reference field="2" count="0"/>
        </references>
      </pivotArea>
    </format>
    <format dxfId="24">
      <pivotArea dataOnly="0" labelOnly="1" grandRow="1" outline="0" fieldPosition="0"/>
    </format>
    <format dxfId="23">
      <pivotArea dataOnly="0" labelOnly="1" fieldPosition="0">
        <references count="1">
          <reference field="1" count="2">
            <x v="0"/>
            <x v="1"/>
          </reference>
        </references>
      </pivotArea>
    </format>
    <format dxfId="22">
      <pivotArea dataOnly="0" labelOnly="1" grandCol="1" outline="0" fieldPosition="0"/>
    </format>
    <format dxfId="21">
      <pivotArea collapsedLevelsAreSubtotals="1" fieldPosition="0">
        <references count="1">
          <reference field="2" count="0"/>
        </references>
      </pivotArea>
    </format>
    <format dxfId="20">
      <pivotArea collapsedLevelsAreSubtotals="1" fieldPosition="0">
        <references count="1">
          <reference field="2" count="1">
            <x v="7"/>
          </reference>
        </references>
      </pivotArea>
    </format>
    <format dxfId="19">
      <pivotArea collapsedLevelsAreSubtotals="1" fieldPosition="0">
        <references count="1">
          <reference field="2" count="1">
            <x v="2"/>
          </reference>
        </references>
      </pivotArea>
    </format>
    <format dxfId="18">
      <pivotArea collapsedLevelsAreSubtotals="1" fieldPosition="0">
        <references count="1">
          <reference field="2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AD571F-9C5D-6F4D-8343-13EAA2CC5260}" name="PivotTable6" cacheId="27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15:P49" firstHeaderRow="1" firstDataRow="2" firstDataCol="1" rowPageCount="1" colPageCount="1"/>
  <pivotFields count="4">
    <pivotField axis="axisPage" multipleItemSelectionAllowed="1" showAll="0">
      <items count="14">
        <item h="1" x="0"/>
        <item h="1" x="6"/>
        <item h="1" x="1"/>
        <item h="1" x="2"/>
        <item h="1" x="3"/>
        <item x="4"/>
        <item h="1" x="5"/>
        <item h="1" m="1" x="7"/>
        <item h="1" m="1" x="8"/>
        <item h="1" m="1" x="9"/>
        <item h="1" m="1" x="10"/>
        <item h="1" m="1" x="11"/>
        <item h="1" m="1" x="12"/>
        <item t="default"/>
      </items>
    </pivotField>
    <pivotField axis="axisCol" showAll="0">
      <items count="7">
        <item x="0"/>
        <item x="1"/>
        <item x="2"/>
        <item x="3"/>
        <item x="4"/>
        <item x="5"/>
        <item t="default"/>
      </items>
    </pivotField>
    <pivotField axis="axisRow" multipleItemSelectionAllowed="1" showAll="0">
      <items count="100">
        <item h="1" x="3"/>
        <item x="2"/>
        <item h="1" x="1"/>
        <item h="1" x="6"/>
        <item h="1" x="25"/>
        <item x="4"/>
        <item h="1" x="5"/>
        <item h="1" x="0"/>
        <item h="1" x="62"/>
        <item n="DEVELOPMENT" m="1" x="98"/>
        <item x="7"/>
        <item x="36"/>
        <item x="13"/>
        <item m="1" x="65"/>
        <item n="DEVELOPMENT2" m="1" x="64"/>
        <item m="1" x="85"/>
        <item x="52"/>
        <item x="9"/>
        <item m="1" x="86"/>
        <item m="1" x="87"/>
        <item m="1" x="88"/>
        <item m="1" x="89"/>
        <item m="1" x="90"/>
        <item m="1" x="79"/>
        <item x="8"/>
        <item m="1" x="91"/>
        <item m="1" x="92"/>
        <item m="1" x="93"/>
        <item m="1" x="94"/>
        <item m="1" x="95"/>
        <item m="1" x="96"/>
        <item m="1" x="66"/>
        <item m="1" x="97"/>
        <item m="1" x="67"/>
        <item m="1" x="68"/>
        <item x="53"/>
        <item x="54"/>
        <item m="1" x="69"/>
        <item m="1" x="70"/>
        <item m="1" x="71"/>
        <item m="1" x="72"/>
        <item x="30"/>
        <item x="43"/>
        <item x="20"/>
        <item x="21"/>
        <item x="29"/>
        <item m="1" x="73"/>
        <item x="18"/>
        <item x="28"/>
        <item x="37"/>
        <item x="10"/>
        <item x="14"/>
        <item x="22"/>
        <item x="40"/>
        <item x="38"/>
        <item x="41"/>
        <item x="39"/>
        <item x="15"/>
        <item x="16"/>
        <item x="31"/>
        <item x="58"/>
        <item x="47"/>
        <item x="11"/>
        <item x="49"/>
        <item x="50"/>
        <item x="48"/>
        <item x="51"/>
        <item x="12"/>
        <item x="34"/>
        <item x="24"/>
        <item x="44"/>
        <item x="45"/>
        <item x="19"/>
        <item x="42"/>
        <item x="27"/>
        <item x="60"/>
        <item x="23"/>
        <item x="46"/>
        <item x="33"/>
        <item m="1" x="74"/>
        <item x="32"/>
        <item m="1" x="75"/>
        <item x="56"/>
        <item x="55"/>
        <item m="1" x="76"/>
        <item m="1" x="77"/>
        <item m="1" x="78"/>
        <item x="59"/>
        <item m="1" x="84"/>
        <item m="1" x="80"/>
        <item m="1" x="81"/>
        <item m="1" x="82"/>
        <item x="35"/>
        <item m="1" x="83"/>
        <item x="17"/>
        <item x="26"/>
        <item m="1" x="63"/>
        <item h="1" x="57"/>
        <item h="1" x="61"/>
        <item t="default"/>
      </items>
    </pivotField>
    <pivotField dataField="1" showAll="0"/>
  </pivotFields>
  <rowFields count="1">
    <field x="2"/>
  </rowFields>
  <rowItems count="33">
    <i>
      <x v="1"/>
    </i>
    <i>
      <x v="5"/>
    </i>
    <i>
      <x v="10"/>
    </i>
    <i>
      <x v="12"/>
    </i>
    <i>
      <x v="24"/>
    </i>
    <i>
      <x v="43"/>
    </i>
    <i>
      <x v="44"/>
    </i>
    <i>
      <x v="45"/>
    </i>
    <i>
      <x v="47"/>
    </i>
    <i>
      <x v="49"/>
    </i>
    <i>
      <x v="50"/>
    </i>
    <i>
      <x v="51"/>
    </i>
    <i>
      <x v="53"/>
    </i>
    <i>
      <x v="54"/>
    </i>
    <i>
      <x v="55"/>
    </i>
    <i>
      <x v="56"/>
    </i>
    <i>
      <x v="59"/>
    </i>
    <i>
      <x v="60"/>
    </i>
    <i>
      <x v="63"/>
    </i>
    <i>
      <x v="64"/>
    </i>
    <i>
      <x v="65"/>
    </i>
    <i>
      <x v="68"/>
    </i>
    <i>
      <x v="69"/>
    </i>
    <i>
      <x v="71"/>
    </i>
    <i>
      <x v="73"/>
    </i>
    <i>
      <x v="74"/>
    </i>
    <i>
      <x v="75"/>
    </i>
    <i>
      <x v="76"/>
    </i>
    <i>
      <x v="77"/>
    </i>
    <i>
      <x v="78"/>
    </i>
    <i>
      <x v="80"/>
    </i>
    <i>
      <x v="87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0" hier="-1"/>
  </pageFields>
  <dataFields count="1">
    <dataField name="Sum of AMOUNT" fld="3" baseField="0" baseItem="0" numFmtId="43"/>
  </dataFields>
  <formats count="23">
    <format dxfId="67">
      <pivotArea dataOnly="0" labelOnly="1" fieldPosition="0">
        <references count="1">
          <reference field="2" count="6">
            <x v="0"/>
            <x v="2"/>
            <x v="3"/>
            <x v="4"/>
            <x v="6"/>
            <x v="7"/>
          </reference>
        </references>
      </pivotArea>
    </format>
    <format dxfId="66">
      <pivotArea collapsedLevelsAreSubtotals="1" fieldPosition="0">
        <references count="1">
          <reference field="2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65">
      <pivotArea outline="0" collapsedLevelsAreSubtotals="1" fieldPosition="0"/>
    </format>
    <format dxfId="64">
      <pivotArea type="all" dataOnly="0" outline="0" fieldPosition="0"/>
    </format>
    <format dxfId="63">
      <pivotArea outline="0" collapsedLevelsAreSubtotals="1" fieldPosition="0"/>
    </format>
    <format dxfId="62">
      <pivotArea type="origin" dataOnly="0" labelOnly="1" outline="0" fieldPosition="0"/>
    </format>
    <format dxfId="61">
      <pivotArea field="1" type="button" dataOnly="0" labelOnly="1" outline="0" axis="axisCol" fieldPosition="0"/>
    </format>
    <format dxfId="60">
      <pivotArea type="topRight" dataOnly="0" labelOnly="1" outline="0" fieldPosition="0"/>
    </format>
    <format dxfId="59">
      <pivotArea field="2" type="button" dataOnly="0" labelOnly="1" outline="0" axis="axisRow" fieldPosition="0"/>
    </format>
    <format dxfId="58">
      <pivotArea dataOnly="0" labelOnly="1" fieldPosition="0">
        <references count="1">
          <reference field="2" count="0"/>
        </references>
      </pivotArea>
    </format>
    <format dxfId="57">
      <pivotArea dataOnly="0" labelOnly="1" grandRow="1" outline="0" fieldPosition="0"/>
    </format>
    <format dxfId="56">
      <pivotArea dataOnly="0" labelOnly="1" fieldPosition="0">
        <references count="1">
          <reference field="1" count="2">
            <x v="0"/>
            <x v="1"/>
          </reference>
        </references>
      </pivotArea>
    </format>
    <format dxfId="55">
      <pivotArea dataOnly="0" labelOnly="1" grandCol="1" outline="0" fieldPosition="0"/>
    </format>
    <format dxfId="54">
      <pivotArea type="all" dataOnly="0" outline="0" fieldPosition="0"/>
    </format>
    <format dxfId="53">
      <pivotArea outline="0" collapsedLevelsAreSubtotals="1" fieldPosition="0"/>
    </format>
    <format dxfId="52">
      <pivotArea type="origin" dataOnly="0" labelOnly="1" outline="0" fieldPosition="0"/>
    </format>
    <format dxfId="51">
      <pivotArea field="1" type="button" dataOnly="0" labelOnly="1" outline="0" axis="axisCol" fieldPosition="0"/>
    </format>
    <format dxfId="50">
      <pivotArea type="topRight" dataOnly="0" labelOnly="1" outline="0" fieldPosition="0"/>
    </format>
    <format dxfId="49">
      <pivotArea field="2" type="button" dataOnly="0" labelOnly="1" outline="0" axis="axisRow" fieldPosition="0"/>
    </format>
    <format dxfId="48">
      <pivotArea dataOnly="0" labelOnly="1" fieldPosition="0">
        <references count="1">
          <reference field="2" count="0"/>
        </references>
      </pivotArea>
    </format>
    <format dxfId="47">
      <pivotArea dataOnly="0" labelOnly="1" grandRow="1" outline="0" fieldPosition="0"/>
    </format>
    <format dxfId="46">
      <pivotArea dataOnly="0" labelOnly="1" fieldPosition="0">
        <references count="1">
          <reference field="1" count="2">
            <x v="0"/>
            <x v="1"/>
          </reference>
        </references>
      </pivotArea>
    </format>
    <format dxfId="45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92740-7739-9344-859F-B4EFEA151EF9}">
  <dimension ref="A1:CS215"/>
  <sheetViews>
    <sheetView tabSelected="1" zoomScale="11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G18" sqref="G18"/>
    </sheetView>
  </sheetViews>
  <sheetFormatPr baseColWidth="10" defaultColWidth="10.83203125" defaultRowHeight="16" x14ac:dyDescent="0.2"/>
  <cols>
    <col min="1" max="1" width="4.33203125" style="28" bestFit="1" customWidth="1"/>
    <col min="2" max="2" width="36.33203125" style="27" bestFit="1" customWidth="1"/>
    <col min="3" max="3" width="21.1640625" style="57" bestFit="1" customWidth="1"/>
    <col min="4" max="4" width="16" style="29" bestFit="1" customWidth="1"/>
    <col min="5" max="5" width="20.1640625" style="29" bestFit="1" customWidth="1"/>
    <col min="6" max="6" width="12.83203125" style="29" bestFit="1" customWidth="1"/>
    <col min="7" max="7" width="50.5" style="59" bestFit="1" customWidth="1"/>
    <col min="8" max="8" width="15.83203125" style="35" bestFit="1" customWidth="1"/>
    <col min="9" max="9" width="11.83203125" style="35" bestFit="1" customWidth="1"/>
    <col min="10" max="10" width="12" style="35" bestFit="1" customWidth="1"/>
    <col min="11" max="11" width="13" style="36" bestFit="1" customWidth="1"/>
    <col min="12" max="12" width="11.83203125" style="35" bestFit="1" customWidth="1"/>
    <col min="13" max="13" width="12" style="35" bestFit="1" customWidth="1"/>
    <col min="14" max="14" width="10.33203125" style="35" bestFit="1" customWidth="1"/>
    <col min="15" max="15" width="11.83203125" style="35" bestFit="1" customWidth="1"/>
    <col min="16" max="16" width="10.33203125" style="35" bestFit="1" customWidth="1"/>
    <col min="17" max="17" width="12" style="35" bestFit="1" customWidth="1"/>
    <col min="18" max="18" width="10.33203125" style="35" bestFit="1" customWidth="1"/>
    <col min="19" max="19" width="12" style="35" bestFit="1" customWidth="1"/>
    <col min="20" max="20" width="13.1640625" style="35" bestFit="1" customWidth="1"/>
    <col min="21" max="21" width="10.1640625" style="35" bestFit="1" customWidth="1"/>
    <col min="22" max="22" width="14.6640625" style="36" bestFit="1" customWidth="1"/>
    <col min="23" max="23" width="14.83203125" style="35" bestFit="1" customWidth="1"/>
    <col min="24" max="24" width="13.1640625" style="35" bestFit="1" customWidth="1"/>
    <col min="25" max="25" width="14.6640625" style="35" bestFit="1" customWidth="1"/>
    <col min="26" max="28" width="13" style="35" bestFit="1" customWidth="1"/>
    <col min="29" max="32" width="14.6640625" style="35" bestFit="1" customWidth="1"/>
    <col min="33" max="33" width="13" style="35" bestFit="1" customWidth="1"/>
    <col min="34" max="34" width="15.83203125" style="35" bestFit="1" customWidth="1"/>
    <col min="35" max="35" width="14.33203125" style="35" bestFit="1" customWidth="1"/>
    <col min="36" max="36" width="5" style="35" bestFit="1" customWidth="1"/>
    <col min="37" max="37" width="12" style="35" bestFit="1" customWidth="1"/>
    <col min="38" max="38" width="13" style="35" bestFit="1" customWidth="1"/>
    <col min="39" max="39" width="12" style="35" bestFit="1" customWidth="1"/>
    <col min="40" max="42" width="13" style="35" bestFit="1" customWidth="1"/>
    <col min="43" max="43" width="12" style="35" bestFit="1" customWidth="1"/>
    <col min="44" max="45" width="13" style="35" bestFit="1" customWidth="1"/>
    <col min="46" max="46" width="12" style="35" bestFit="1" customWidth="1"/>
    <col min="47" max="47" width="14.6640625" style="35" bestFit="1" customWidth="1"/>
    <col min="48" max="55" width="13" style="35" bestFit="1" customWidth="1"/>
    <col min="56" max="56" width="13" style="35" customWidth="1"/>
    <col min="57" max="61" width="13" style="35" bestFit="1" customWidth="1"/>
    <col min="62" max="62" width="14.6640625" style="35" bestFit="1" customWidth="1"/>
    <col min="63" max="65" width="13" style="35" bestFit="1" customWidth="1"/>
    <col min="66" max="66" width="6" style="35" bestFit="1" customWidth="1"/>
    <col min="67" max="68" width="13" style="35" bestFit="1" customWidth="1"/>
    <col min="69" max="69" width="11.83203125" style="35" bestFit="1" customWidth="1"/>
    <col min="70" max="70" width="13" style="35" bestFit="1" customWidth="1"/>
    <col min="71" max="71" width="12" style="35" bestFit="1" customWidth="1"/>
    <col min="72" max="74" width="13" style="35" bestFit="1" customWidth="1"/>
    <col min="75" max="75" width="12.5" style="35" bestFit="1" customWidth="1"/>
    <col min="76" max="77" width="13" style="35" bestFit="1" customWidth="1"/>
    <col min="78" max="78" width="11.83203125" style="35" bestFit="1" customWidth="1"/>
    <col min="79" max="80" width="13" style="35" bestFit="1" customWidth="1"/>
    <col min="81" max="81" width="12" style="35" bestFit="1" customWidth="1"/>
    <col min="82" max="82" width="14.6640625" style="35" bestFit="1" customWidth="1"/>
    <col min="83" max="85" width="13" style="35" bestFit="1" customWidth="1"/>
    <col min="86" max="86" width="12" style="35" bestFit="1" customWidth="1"/>
    <col min="87" max="88" width="13" style="35" bestFit="1" customWidth="1"/>
    <col min="89" max="89" width="11.83203125" style="35" bestFit="1" customWidth="1"/>
    <col min="90" max="90" width="12" style="35" bestFit="1" customWidth="1"/>
    <col min="91" max="91" width="13" style="35" bestFit="1" customWidth="1"/>
    <col min="92" max="92" width="14.6640625" style="35" bestFit="1" customWidth="1"/>
    <col min="93" max="94" width="6" style="35" bestFit="1" customWidth="1"/>
    <col min="95" max="95" width="6.6640625" style="35" bestFit="1" customWidth="1"/>
    <col min="96" max="96" width="14.6640625" style="35" bestFit="1" customWidth="1"/>
    <col min="97" max="16384" width="10.83203125" style="35"/>
  </cols>
  <sheetData>
    <row r="1" spans="1:97" s="45" customFormat="1" ht="17" thickBot="1" x14ac:dyDescent="0.25">
      <c r="A1" s="43" t="s">
        <v>0</v>
      </c>
      <c r="B1" s="43" t="s">
        <v>1</v>
      </c>
      <c r="C1" s="60" t="s">
        <v>2</v>
      </c>
      <c r="D1" s="60" t="s">
        <v>3</v>
      </c>
      <c r="E1" s="61" t="s">
        <v>4</v>
      </c>
      <c r="F1" s="61" t="s">
        <v>5</v>
      </c>
      <c r="G1" s="61"/>
      <c r="H1" s="113" t="s">
        <v>6</v>
      </c>
      <c r="I1" s="113" t="s">
        <v>7</v>
      </c>
      <c r="J1" s="113" t="s">
        <v>8</v>
      </c>
      <c r="K1" s="114" t="s">
        <v>9</v>
      </c>
      <c r="L1" s="113" t="s">
        <v>10</v>
      </c>
      <c r="M1" s="113" t="s">
        <v>11</v>
      </c>
      <c r="N1" s="113" t="s">
        <v>12</v>
      </c>
      <c r="O1" s="113" t="s">
        <v>13</v>
      </c>
      <c r="P1" s="113" t="s">
        <v>14</v>
      </c>
      <c r="Q1" s="113" t="s">
        <v>15</v>
      </c>
      <c r="R1" s="113" t="s">
        <v>16</v>
      </c>
      <c r="S1" s="113" t="s">
        <v>17</v>
      </c>
      <c r="T1" s="113" t="s">
        <v>18</v>
      </c>
      <c r="V1" s="44"/>
      <c r="AK1" s="113"/>
      <c r="AL1" s="113"/>
      <c r="AM1" s="113"/>
      <c r="AN1" s="113"/>
      <c r="AO1" s="113"/>
      <c r="AP1" s="113"/>
      <c r="AQ1" s="113"/>
      <c r="AR1" s="113"/>
      <c r="AS1" s="113"/>
      <c r="AT1" s="113"/>
      <c r="AU1" s="113"/>
      <c r="AV1" s="113"/>
      <c r="AW1" s="113"/>
      <c r="AX1" s="113"/>
      <c r="AY1" s="113"/>
      <c r="AZ1" s="113"/>
      <c r="BA1" s="113"/>
      <c r="BB1" s="113"/>
      <c r="BC1" s="113"/>
      <c r="BD1" s="113"/>
      <c r="BE1" s="113"/>
      <c r="BF1" s="113"/>
      <c r="BG1" s="113"/>
      <c r="BH1" s="113"/>
      <c r="BI1" s="113"/>
      <c r="BJ1" s="113"/>
      <c r="BK1" s="113"/>
      <c r="BL1" s="113"/>
      <c r="BM1" s="113"/>
      <c r="BN1" s="113"/>
      <c r="BO1" s="113"/>
      <c r="BP1" s="113"/>
      <c r="BQ1" s="113"/>
      <c r="BR1" s="113"/>
      <c r="BS1" s="113"/>
      <c r="BT1" s="113"/>
      <c r="BU1" s="113"/>
      <c r="BV1" s="113"/>
      <c r="BW1" s="113"/>
      <c r="BX1" s="113"/>
      <c r="BY1" s="113"/>
      <c r="BZ1" s="113"/>
      <c r="CA1" s="113"/>
      <c r="CB1" s="113"/>
      <c r="CC1" s="113"/>
      <c r="CD1" s="113"/>
      <c r="CE1" s="113"/>
      <c r="CF1" s="113"/>
      <c r="CG1" s="113"/>
      <c r="CH1" s="113"/>
      <c r="CI1" s="113"/>
      <c r="CJ1" s="113"/>
      <c r="CK1" s="113"/>
      <c r="CL1" s="113"/>
      <c r="CM1" s="113"/>
      <c r="CN1" s="113"/>
      <c r="CO1" s="113"/>
      <c r="CP1" s="113"/>
      <c r="CQ1" s="113"/>
    </row>
    <row r="2" spans="1:97" ht="17" thickTop="1" x14ac:dyDescent="0.2">
      <c r="B2" s="27" t="s">
        <v>19</v>
      </c>
      <c r="C2" s="62">
        <v>0</v>
      </c>
      <c r="D2" s="29">
        <f>SUMIF(COLLECTION!D:D,DEPARTMENTS!B:B,COLLECTION!E:E)+SUMIF(BANK!D:D,DEPARTMENTS!B:B,BANK!E:E)+SUMIF(TRUST!D:D,DEPARTMENTS!B:B,TRUST!E:E)</f>
        <v>49940</v>
      </c>
      <c r="E2" s="59"/>
      <c r="F2" s="59"/>
      <c r="H2" s="115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12095</v>
      </c>
      <c r="I2" s="115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8435</v>
      </c>
      <c r="J2" s="115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7665</v>
      </c>
      <c r="K2" s="115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10700</v>
      </c>
      <c r="L2" s="115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9160</v>
      </c>
      <c r="M2" s="115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1885</v>
      </c>
      <c r="N2" s="115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2" s="115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2" s="115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2" s="115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2" s="115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2" s="115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2" s="115">
        <f>SUM(H2:S2)</f>
        <v>49940</v>
      </c>
      <c r="AK2" s="108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4685</v>
      </c>
      <c r="AL2" s="108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2565</v>
      </c>
      <c r="AM2" s="108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2765</v>
      </c>
      <c r="AN2" s="108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2080</v>
      </c>
      <c r="AO2" s="108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0</v>
      </c>
      <c r="AP2" s="108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2015</v>
      </c>
      <c r="AQ2" s="108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2370</v>
      </c>
      <c r="AR2" s="108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2215</v>
      </c>
      <c r="AS2" s="108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1835</v>
      </c>
      <c r="AT2" s="108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2" s="108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1995</v>
      </c>
      <c r="AV2" s="108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2040</v>
      </c>
      <c r="AW2" s="108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1100</v>
      </c>
      <c r="AX2" s="108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2530</v>
      </c>
      <c r="AY2" s="108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2" s="108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3275</v>
      </c>
      <c r="BA2" s="108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3975</v>
      </c>
      <c r="BB2" s="108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1320</v>
      </c>
      <c r="BC2" s="108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2130</v>
      </c>
      <c r="BD2" s="108"/>
      <c r="BE2" s="108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2130</v>
      </c>
      <c r="BF2" s="108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2490</v>
      </c>
      <c r="BG2" s="108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1900</v>
      </c>
      <c r="BH2" s="108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1195</v>
      </c>
      <c r="BI2" s="108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1445</v>
      </c>
      <c r="BJ2" s="108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100</v>
      </c>
      <c r="BK2" s="108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2" s="108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2" s="108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2" s="108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2" s="108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2" s="108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2" s="108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2" s="108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2" s="108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2" s="108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2" s="108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2" s="108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2" s="108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2" s="108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2" s="108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2" s="108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2" s="108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2" s="108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2" s="108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2" s="108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2" s="108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2" s="108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2" s="108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2" s="108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2" s="108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2" s="108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2" s="108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2" s="108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2" s="108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2" s="108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2" s="108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2" s="108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2" s="108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2" s="108">
        <f t="shared" ref="CR2:CR8" si="0">SUM(AK2:CQ2)</f>
        <v>48155</v>
      </c>
    </row>
    <row r="3" spans="1:97" x14ac:dyDescent="0.2">
      <c r="B3" s="27" t="s">
        <v>20</v>
      </c>
      <c r="C3" s="62">
        <v>0</v>
      </c>
      <c r="D3" s="29">
        <f>SUMIF(COLLECTION!D:D,DEPARTMENTS!B:B,COLLECTION!E:E)+SUMIF(BANK!D:D,DEPARTMENTS!B:B,BANK!E:E)+SUMIF(TRUST!D:D,DEPARTMENTS!B:B,TRUST!E:E)</f>
        <v>130359</v>
      </c>
      <c r="E3" s="59"/>
      <c r="F3" s="59"/>
      <c r="H3" s="115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33134</v>
      </c>
      <c r="I3" s="115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20463</v>
      </c>
      <c r="J3" s="115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15935</v>
      </c>
      <c r="K3" s="115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25786</v>
      </c>
      <c r="L3" s="115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28805</v>
      </c>
      <c r="M3" s="115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6236</v>
      </c>
      <c r="N3" s="115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3" s="115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3" s="115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3" s="115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3" s="115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3" s="115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3" s="115">
        <f t="shared" ref="T3:T8" si="1">SUM(H3:S3)</f>
        <v>130359</v>
      </c>
      <c r="AK3" s="108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15662</v>
      </c>
      <c r="AL3" s="108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7012</v>
      </c>
      <c r="AM3" s="108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5775</v>
      </c>
      <c r="AN3" s="108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4685</v>
      </c>
      <c r="AO3" s="108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0</v>
      </c>
      <c r="AP3" s="108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5230</v>
      </c>
      <c r="AQ3" s="108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4723</v>
      </c>
      <c r="AR3" s="108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4590</v>
      </c>
      <c r="AS3" s="108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5920</v>
      </c>
      <c r="AT3" s="108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3" s="108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3170</v>
      </c>
      <c r="AV3" s="108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4565</v>
      </c>
      <c r="AW3" s="108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2710</v>
      </c>
      <c r="AX3" s="108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5490</v>
      </c>
      <c r="AY3" s="108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3" s="108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5790</v>
      </c>
      <c r="BA3" s="108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6241</v>
      </c>
      <c r="BB3" s="108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6400</v>
      </c>
      <c r="BC3" s="108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7355</v>
      </c>
      <c r="BD3" s="108"/>
      <c r="BE3" s="108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7175</v>
      </c>
      <c r="BF3" s="108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6285</v>
      </c>
      <c r="BG3" s="108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3925</v>
      </c>
      <c r="BH3" s="108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6550</v>
      </c>
      <c r="BI3" s="108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4870</v>
      </c>
      <c r="BJ3" s="108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0</v>
      </c>
      <c r="BK3" s="108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3" s="108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3" s="108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3" s="108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3" s="108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3" s="108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3" s="108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3" s="108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3" s="108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3" s="108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3" s="108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3" s="108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3" s="108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3" s="108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3" s="108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3" s="108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3" s="108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3" s="108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3" s="108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3" s="108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3" s="108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3" s="108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3" s="108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3" s="108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3" s="108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3" s="108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3" s="108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3" s="108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3" s="108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3" s="108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3" s="108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3" s="108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3" s="108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3" s="108">
        <f t="shared" si="0"/>
        <v>124123</v>
      </c>
    </row>
    <row r="4" spans="1:97" x14ac:dyDescent="0.2">
      <c r="B4" s="27" t="s">
        <v>21</v>
      </c>
      <c r="C4" s="62">
        <v>0</v>
      </c>
      <c r="D4" s="29">
        <f>SUMIF(COLLECTION!D:D,DEPARTMENTS!B:B,COLLECTION!E:E)+SUMIF(BANK!D:D,DEPARTMENTS!B:B,BANK!E:E)+SUMIF(TRUST!D:D,DEPARTMENTS!B:B,TRUST!E:E)</f>
        <v>107931.5</v>
      </c>
      <c r="E4" s="59"/>
      <c r="F4" s="59"/>
      <c r="H4" s="115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27573</v>
      </c>
      <c r="I4" s="115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18746.5</v>
      </c>
      <c r="J4" s="115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15955.5</v>
      </c>
      <c r="K4" s="115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19379.5</v>
      </c>
      <c r="L4" s="115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23284.5</v>
      </c>
      <c r="M4" s="115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2992.5</v>
      </c>
      <c r="N4" s="115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4" s="115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4" s="115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4" s="115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4" s="115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4" s="115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4" s="115">
        <f t="shared" si="1"/>
        <v>107931.5</v>
      </c>
      <c r="AK4" s="108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5200</v>
      </c>
      <c r="AL4" s="108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4330</v>
      </c>
      <c r="AM4" s="108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6376.5</v>
      </c>
      <c r="AN4" s="108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5617.5</v>
      </c>
      <c r="AO4" s="108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6049</v>
      </c>
      <c r="AP4" s="108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2834.5</v>
      </c>
      <c r="AQ4" s="108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8829.5</v>
      </c>
      <c r="AR4" s="108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3627.5</v>
      </c>
      <c r="AS4" s="108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3455</v>
      </c>
      <c r="AT4" s="108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4" s="108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1257.5</v>
      </c>
      <c r="AV4" s="108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2550.5</v>
      </c>
      <c r="AW4" s="108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3792.5</v>
      </c>
      <c r="AX4" s="108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8355</v>
      </c>
      <c r="AY4" s="108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4" s="108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4950</v>
      </c>
      <c r="BA4" s="108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4981</v>
      </c>
      <c r="BB4" s="108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5138.5</v>
      </c>
      <c r="BC4" s="108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4310</v>
      </c>
      <c r="BD4" s="108"/>
      <c r="BE4" s="108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5185</v>
      </c>
      <c r="BF4" s="108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5347</v>
      </c>
      <c r="BG4" s="108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7582.5</v>
      </c>
      <c r="BH4" s="108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2525</v>
      </c>
      <c r="BI4" s="108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2645</v>
      </c>
      <c r="BJ4" s="108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2992.5</v>
      </c>
      <c r="BK4" s="108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4" s="108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4" s="108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4" s="108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4" s="108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4" s="108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4" s="108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4" s="108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4" s="108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4" s="108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4" s="108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4" s="108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4" s="108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4" s="108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4" s="108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4" s="108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4" s="108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4" s="108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4" s="108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4" s="108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4" s="108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4" s="108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4" s="108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4" s="108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4" s="108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4" s="108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4" s="108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4" s="108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4" s="108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4" s="108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4" s="108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4" s="108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4" s="108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4" s="108">
        <f t="shared" si="0"/>
        <v>107931.5</v>
      </c>
    </row>
    <row r="5" spans="1:97" x14ac:dyDescent="0.2">
      <c r="B5" s="27" t="s">
        <v>22</v>
      </c>
      <c r="C5" s="62">
        <v>0</v>
      </c>
      <c r="D5" s="29">
        <f>SUMIF(COLLECTION!D:D,DEPARTMENTS!B:B,COLLECTION!E:E)+SUMIF(BANK!D:D,DEPARTMENTS!B:B,BANK!E:E)+SUMIF(TRUST!D:D,DEPARTMENTS!B:B,TRUST!E:E)</f>
        <v>39831</v>
      </c>
      <c r="E5" s="59"/>
      <c r="F5" s="59"/>
      <c r="H5" s="115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19141</v>
      </c>
      <c r="I5" s="115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6625</v>
      </c>
      <c r="J5" s="115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3850</v>
      </c>
      <c r="K5" s="115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3815</v>
      </c>
      <c r="L5" s="115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5075</v>
      </c>
      <c r="M5" s="115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1325</v>
      </c>
      <c r="N5" s="115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5" s="115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5" s="115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5" s="115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5" s="115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5" s="115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5" s="115">
        <f t="shared" si="1"/>
        <v>39831</v>
      </c>
      <c r="AK5" s="108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9591</v>
      </c>
      <c r="AL5" s="108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4650</v>
      </c>
      <c r="AM5" s="108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950</v>
      </c>
      <c r="AN5" s="108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300</v>
      </c>
      <c r="AO5" s="108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3650</v>
      </c>
      <c r="AP5" s="108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2925</v>
      </c>
      <c r="AQ5" s="108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350</v>
      </c>
      <c r="AR5" s="108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2700</v>
      </c>
      <c r="AS5" s="108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650</v>
      </c>
      <c r="AT5" s="108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5" s="108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150</v>
      </c>
      <c r="AV5" s="108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2700</v>
      </c>
      <c r="AW5" s="108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50</v>
      </c>
      <c r="AX5" s="108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950</v>
      </c>
      <c r="AY5" s="108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5" s="108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465</v>
      </c>
      <c r="BA5" s="108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2800</v>
      </c>
      <c r="BB5" s="108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50</v>
      </c>
      <c r="BC5" s="108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500</v>
      </c>
      <c r="BD5" s="108"/>
      <c r="BE5" s="108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3275</v>
      </c>
      <c r="BF5" s="108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1550</v>
      </c>
      <c r="BG5" s="108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50</v>
      </c>
      <c r="BH5" s="108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50</v>
      </c>
      <c r="BI5" s="108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150</v>
      </c>
      <c r="BJ5" s="108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1325</v>
      </c>
      <c r="BK5" s="108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5" s="108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5" s="108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5" s="108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5" s="108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5" s="108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5" s="108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5" s="108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5" s="108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5" s="108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5" s="108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5" s="108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5" s="108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5" s="108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5" s="108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5" s="108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5" s="108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5" s="108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5" s="108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5" s="108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5" s="108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5" s="108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5" s="108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5" s="108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5" s="108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5" s="108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5" s="108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5" s="108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5" s="108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5" s="108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5" s="108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5" s="108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5" s="108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5" s="108">
        <f t="shared" si="0"/>
        <v>39831</v>
      </c>
    </row>
    <row r="6" spans="1:97" x14ac:dyDescent="0.2">
      <c r="B6" s="27" t="s">
        <v>23</v>
      </c>
      <c r="C6" s="62">
        <v>0</v>
      </c>
      <c r="D6" s="29">
        <f>SUMIF(COLLECTION!D:D,DEPARTMENTS!B:B,COLLECTION!E:E)+SUMIF(BANK!D:D,DEPARTMENTS!B:B,BANK!E:E)+SUMIF(TRUST!D:D,DEPARTMENTS!B:B,TRUST!E:E)</f>
        <v>201802</v>
      </c>
      <c r="E6" s="59"/>
      <c r="F6" s="59"/>
      <c r="H6" s="115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54062</v>
      </c>
      <c r="I6" s="115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30890</v>
      </c>
      <c r="J6" s="115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37945</v>
      </c>
      <c r="K6" s="115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23560</v>
      </c>
      <c r="L6" s="115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45495</v>
      </c>
      <c r="M6" s="115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9850</v>
      </c>
      <c r="N6" s="115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6" s="115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6" s="115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6" s="115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6" s="115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6" s="115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6" s="115">
        <f t="shared" si="1"/>
        <v>201802</v>
      </c>
      <c r="AK6" s="108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8655</v>
      </c>
      <c r="AL6" s="108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12750</v>
      </c>
      <c r="AM6" s="108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5175</v>
      </c>
      <c r="AN6" s="108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7735</v>
      </c>
      <c r="AO6" s="108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19747</v>
      </c>
      <c r="AP6" s="108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4570</v>
      </c>
      <c r="AQ6" s="108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6650</v>
      </c>
      <c r="AR6" s="108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13870</v>
      </c>
      <c r="AS6" s="108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5800</v>
      </c>
      <c r="AT6" s="108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6" s="108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8975</v>
      </c>
      <c r="AV6" s="108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7350</v>
      </c>
      <c r="AW6" s="108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5030</v>
      </c>
      <c r="AX6" s="108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16590</v>
      </c>
      <c r="AY6" s="108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6" s="108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5500</v>
      </c>
      <c r="BA6" s="108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6460</v>
      </c>
      <c r="BB6" s="108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4250</v>
      </c>
      <c r="BC6" s="108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7350</v>
      </c>
      <c r="BD6" s="108"/>
      <c r="BE6" s="108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6930</v>
      </c>
      <c r="BF6" s="108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28770</v>
      </c>
      <c r="BG6" s="108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4320</v>
      </c>
      <c r="BH6" s="108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3030</v>
      </c>
      <c r="BI6" s="108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2445</v>
      </c>
      <c r="BJ6" s="108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9850</v>
      </c>
      <c r="BK6" s="108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6" s="108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6" s="108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6" s="108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6" s="108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6" s="108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6" s="108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6" s="108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6" s="108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6" s="108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6" s="108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6" s="108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6" s="108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6" s="108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6" s="108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6" s="108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6" s="108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6" s="108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6" s="108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6" s="108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6" s="108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6" s="108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6" s="108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6" s="108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6" s="108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6" s="108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6" s="108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6" s="108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6" s="108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6" s="108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6" s="108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6" s="108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6" s="108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6" s="108">
        <f t="shared" si="0"/>
        <v>201802</v>
      </c>
    </row>
    <row r="7" spans="1:97" x14ac:dyDescent="0.2">
      <c r="B7" s="27" t="s">
        <v>24</v>
      </c>
      <c r="C7" s="57">
        <v>0</v>
      </c>
      <c r="D7" s="29">
        <f>SUMIF(COLLECTION!D:D,DEPARTMENTS!B:B,COLLECTION!E:E)+SUMIF(BANK!D:D,DEPARTMENTS!B:B,BANK!E:E)+SUMIF(TRUST!D:D,DEPARTMENTS!B:B,TRUST!E:E)-D69</f>
        <v>2190</v>
      </c>
      <c r="E7" s="307">
        <f>(ABS(D7))/DASHBOARD!B7</f>
        <v>2.3235844993784146E-4</v>
      </c>
      <c r="F7" s="59"/>
      <c r="H7" s="115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H$13)-H69</f>
        <v>3947</v>
      </c>
      <c r="I7" s="115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I$13)-I69</f>
        <v>21</v>
      </c>
      <c r="J7" s="115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J$13)-J69</f>
        <v>14538</v>
      </c>
      <c r="K7" s="115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K$13)-K69</f>
        <v>19401</v>
      </c>
      <c r="L7" s="115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L$13)-L69</f>
        <v>-4467</v>
      </c>
      <c r="M7" s="115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M$13)-M69</f>
        <v>-31250</v>
      </c>
      <c r="N7" s="115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N$13)-N69</f>
        <v>0</v>
      </c>
      <c r="O7" s="115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O$13)-O69</f>
        <v>0</v>
      </c>
      <c r="P7" s="115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P$13)-P69</f>
        <v>0</v>
      </c>
      <c r="Q7" s="115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Q$13)-Q69</f>
        <v>0</v>
      </c>
      <c r="R7" s="115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R$13)-R69</f>
        <v>0</v>
      </c>
      <c r="S7" s="115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S$13)-S69</f>
        <v>0</v>
      </c>
      <c r="T7" s="115">
        <f t="shared" si="1"/>
        <v>2190</v>
      </c>
      <c r="AK7" s="108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AK$13)-AK69</f>
        <v>11558</v>
      </c>
      <c r="AL7" s="108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AL$13)-AL69</f>
        <v>-11501.5</v>
      </c>
      <c r="AM7" s="108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AM$13)-AM69</f>
        <v>15739</v>
      </c>
      <c r="AN7" s="108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AN$13)-AN69</f>
        <v>-19577.5</v>
      </c>
      <c r="AO7" s="108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AO$13)-AO69</f>
        <v>7729</v>
      </c>
      <c r="AP7" s="108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AP$13)-AP69</f>
        <v>145</v>
      </c>
      <c r="AQ7" s="108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AQ$13)-AQ69</f>
        <v>-580</v>
      </c>
      <c r="AR7" s="108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AR$13)-AR69</f>
        <v>3700</v>
      </c>
      <c r="AS7" s="108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AS$13)-AS69</f>
        <v>-3244</v>
      </c>
      <c r="AT7" s="108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AT$13)-AT69</f>
        <v>0</v>
      </c>
      <c r="AU7" s="108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AU$13)-AU69</f>
        <v>6319</v>
      </c>
      <c r="AV7" s="108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AV$13)-AV69</f>
        <v>-9836</v>
      </c>
      <c r="AW7" s="108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AW$13)-AW69</f>
        <v>1800</v>
      </c>
      <c r="AX7" s="108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AX$13)-AX69</f>
        <v>60</v>
      </c>
      <c r="AY7" s="108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AY$13)-AY69</f>
        <v>16195</v>
      </c>
      <c r="AZ7" s="108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AZ$13)-AZ69</f>
        <v>-16145</v>
      </c>
      <c r="BA7" s="108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BA$13)-BA69</f>
        <v>42875</v>
      </c>
      <c r="BB7" s="108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BB$13)-BB69</f>
        <v>-37150</v>
      </c>
      <c r="BC7" s="108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BC$13)-BC69</f>
        <v>501</v>
      </c>
      <c r="BD7" s="108"/>
      <c r="BE7" s="108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BE$13)-BE69</f>
        <v>-29475</v>
      </c>
      <c r="BF7" s="108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BF$13)-BF69</f>
        <v>-7235</v>
      </c>
      <c r="BG7" s="108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BG$13)-BG69</f>
        <v>-10780</v>
      </c>
      <c r="BH7" s="108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BH$13)-BH69</f>
        <v>10005</v>
      </c>
      <c r="BI7" s="108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BI$13)-BI69</f>
        <v>33018</v>
      </c>
      <c r="BJ7" s="108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BJ$13)-BJ69</f>
        <v>-19442.5</v>
      </c>
      <c r="BK7" s="108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BK$13)-BK69</f>
        <v>0</v>
      </c>
      <c r="BL7" s="108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BL$13)-BL69</f>
        <v>0</v>
      </c>
      <c r="BM7" s="108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BM$13)-BM69</f>
        <v>0</v>
      </c>
      <c r="BN7" s="108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BN$13)-BN69</f>
        <v>0</v>
      </c>
      <c r="BO7" s="108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BO$13)-BO69</f>
        <v>0</v>
      </c>
      <c r="BP7" s="108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BP$13)-BP69</f>
        <v>0</v>
      </c>
      <c r="BQ7" s="108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BQ$13)-BQ69</f>
        <v>0</v>
      </c>
      <c r="BR7" s="108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BR$13)-BR69</f>
        <v>0</v>
      </c>
      <c r="BS7" s="108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BS$13)-BS69</f>
        <v>0</v>
      </c>
      <c r="BT7" s="108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BT$13)-BT69</f>
        <v>0</v>
      </c>
      <c r="BU7" s="108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BU$13)-BU69</f>
        <v>0</v>
      </c>
      <c r="BV7" s="108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BV$13)-BV69</f>
        <v>0</v>
      </c>
      <c r="BW7" s="108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BW$13)-BW69</f>
        <v>0</v>
      </c>
      <c r="BX7" s="108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BX$13)-BX69</f>
        <v>0</v>
      </c>
      <c r="BY7" s="108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BY$13)-BY69</f>
        <v>0</v>
      </c>
      <c r="BZ7" s="108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BZ$13)-BZ69</f>
        <v>0</v>
      </c>
      <c r="CA7" s="108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CA$13)-CA69</f>
        <v>0</v>
      </c>
      <c r="CB7" s="108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CB$13)-CB69</f>
        <v>0</v>
      </c>
      <c r="CC7" s="108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CC$13)-CC69</f>
        <v>0</v>
      </c>
      <c r="CD7" s="108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CD$13)-CD69</f>
        <v>0</v>
      </c>
      <c r="CE7" s="108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CE$13)-CE69</f>
        <v>0</v>
      </c>
      <c r="CF7" s="108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CF$13)-CF69</f>
        <v>0</v>
      </c>
      <c r="CG7" s="108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CG$13)-CG69</f>
        <v>0</v>
      </c>
      <c r="CH7" s="108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CH$13)-CH69</f>
        <v>0</v>
      </c>
      <c r="CI7" s="108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CI$13)-CI69</f>
        <v>0</v>
      </c>
      <c r="CJ7" s="108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CJ$13)-CJ69</f>
        <v>0</v>
      </c>
      <c r="CK7" s="108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CK$13)-CK69</f>
        <v>0</v>
      </c>
      <c r="CL7" s="108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CL$13)-CL69</f>
        <v>0</v>
      </c>
      <c r="CM7" s="108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CM$13)-CM69</f>
        <v>0</v>
      </c>
      <c r="CN7" s="108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CN$13)-CN69</f>
        <v>0</v>
      </c>
      <c r="CO7" s="108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CO$13)-CO69</f>
        <v>0</v>
      </c>
      <c r="CP7" s="108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CP$13)-CP69</f>
        <v>0</v>
      </c>
      <c r="CQ7" s="108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CQ$13)-CQ69</f>
        <v>0</v>
      </c>
      <c r="CR7" s="108">
        <f t="shared" si="0"/>
        <v>-15322.5</v>
      </c>
    </row>
    <row r="8" spans="1:97" ht="17" thickBot="1" x14ac:dyDescent="0.25">
      <c r="B8" s="27" t="s">
        <v>10451</v>
      </c>
      <c r="C8" s="57">
        <v>0</v>
      </c>
      <c r="D8" s="29">
        <f>SUMIF(COLLECTION!D:D,DEPARTMENTS!B:B,COLLECTION!E:E)+SUMIF(BANK!D:D,DEPARTMENTS!B:B,BANK!E:E)+SUMIF(TRUST!D:D,DEPARTMENTS!B:B,TRUST!E:E)-D70</f>
        <v>41783</v>
      </c>
      <c r="E8" s="59"/>
      <c r="F8" s="59"/>
      <c r="H8" s="115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H$13)-H70</f>
        <v>0</v>
      </c>
      <c r="I8" s="115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I$13)-I70</f>
        <v>0</v>
      </c>
      <c r="J8" s="115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J$13)-J70</f>
        <v>7139</v>
      </c>
      <c r="K8" s="115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K$13)-K70</f>
        <v>34644</v>
      </c>
      <c r="L8" s="115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L$13)-L70</f>
        <v>0</v>
      </c>
      <c r="M8" s="115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M$13)-M70</f>
        <v>0</v>
      </c>
      <c r="N8" s="115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N$13)-N70</f>
        <v>0</v>
      </c>
      <c r="O8" s="115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O$13)-O70</f>
        <v>0</v>
      </c>
      <c r="P8" s="115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P$13)-P70</f>
        <v>0</v>
      </c>
      <c r="Q8" s="115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Q$13)-Q70</f>
        <v>0</v>
      </c>
      <c r="R8" s="115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R$13)-R70</f>
        <v>0</v>
      </c>
      <c r="S8" s="115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S$13)-S70</f>
        <v>0</v>
      </c>
      <c r="T8" s="115">
        <f t="shared" si="1"/>
        <v>41783</v>
      </c>
      <c r="AK8" s="116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8" s="116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0</v>
      </c>
      <c r="AM8" s="116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0</v>
      </c>
      <c r="AN8" s="116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0</v>
      </c>
      <c r="AO8" s="116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0</v>
      </c>
      <c r="AP8" s="116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0</v>
      </c>
      <c r="AQ8" s="116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0</v>
      </c>
      <c r="AR8" s="116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0</v>
      </c>
      <c r="AS8" s="116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0</v>
      </c>
      <c r="AT8" s="116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8" s="116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0</v>
      </c>
      <c r="AV8" s="116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7139</v>
      </c>
      <c r="AW8" s="116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0</v>
      </c>
      <c r="AX8" s="116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0</v>
      </c>
      <c r="AY8" s="116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8" s="116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0</v>
      </c>
      <c r="BA8" s="116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0</v>
      </c>
      <c r="BB8" s="116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0</v>
      </c>
      <c r="BC8" s="116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34644</v>
      </c>
      <c r="BD8" s="116"/>
      <c r="BE8" s="116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0</v>
      </c>
      <c r="BF8" s="116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0</v>
      </c>
      <c r="BG8" s="116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0</v>
      </c>
      <c r="BH8" s="116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0</v>
      </c>
      <c r="BI8" s="116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0</v>
      </c>
      <c r="BJ8" s="116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0</v>
      </c>
      <c r="BK8" s="116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8" s="116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8" s="116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8" s="116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8" s="116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8" s="116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8" s="116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8" s="116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8" s="116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8" s="116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8" s="116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8" s="116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8" s="116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8" s="116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8" s="116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8" s="116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8" s="116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8" s="116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8" s="116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8" s="116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8" s="116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8" s="116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8" s="116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8" s="116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8" s="116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8" s="116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8" s="116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8" s="116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8" s="116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8" s="116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8" s="116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8" s="116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8" s="116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8" s="116">
        <f t="shared" si="0"/>
        <v>41783</v>
      </c>
    </row>
    <row r="9" spans="1:97" ht="17" thickBot="1" x14ac:dyDescent="0.25">
      <c r="A9" s="46"/>
      <c r="B9" s="32" t="s">
        <v>25</v>
      </c>
      <c r="C9" s="33"/>
      <c r="D9" s="33">
        <f>SUM(D2:D8)</f>
        <v>573836.5</v>
      </c>
      <c r="E9" s="59"/>
      <c r="F9" s="59"/>
      <c r="H9" s="117">
        <f t="shared" ref="H9:S9" si="2">SUM(H2:H8)</f>
        <v>149952</v>
      </c>
      <c r="I9" s="117">
        <f t="shared" si="2"/>
        <v>85180.5</v>
      </c>
      <c r="J9" s="117">
        <f t="shared" si="2"/>
        <v>103027.5</v>
      </c>
      <c r="K9" s="117">
        <f t="shared" si="2"/>
        <v>137285.5</v>
      </c>
      <c r="L9" s="117">
        <f t="shared" si="2"/>
        <v>107352.5</v>
      </c>
      <c r="M9" s="117">
        <f t="shared" si="2"/>
        <v>-8961.5</v>
      </c>
      <c r="N9" s="117">
        <f t="shared" si="2"/>
        <v>0</v>
      </c>
      <c r="O9" s="117">
        <f t="shared" si="2"/>
        <v>0</v>
      </c>
      <c r="P9" s="117">
        <f t="shared" si="2"/>
        <v>0</v>
      </c>
      <c r="Q9" s="117">
        <f t="shared" si="2"/>
        <v>0</v>
      </c>
      <c r="R9" s="117">
        <f t="shared" si="2"/>
        <v>0</v>
      </c>
      <c r="S9" s="117">
        <f t="shared" si="2"/>
        <v>0</v>
      </c>
      <c r="T9" s="117">
        <f>SUM(T2:T8)</f>
        <v>573836.5</v>
      </c>
      <c r="AK9" s="142">
        <f>SUM(AK2:AK8)</f>
        <v>55351</v>
      </c>
      <c r="AL9" s="142">
        <f t="shared" ref="AL9:CQ9" si="3">SUM(AL2:AL8)</f>
        <v>19805.5</v>
      </c>
      <c r="AM9" s="142">
        <f t="shared" si="3"/>
        <v>36780.5</v>
      </c>
      <c r="AN9" s="142">
        <f t="shared" si="3"/>
        <v>840</v>
      </c>
      <c r="AO9" s="142">
        <f t="shared" si="3"/>
        <v>37175</v>
      </c>
      <c r="AP9" s="142">
        <f t="shared" si="3"/>
        <v>17719.5</v>
      </c>
      <c r="AQ9" s="142">
        <f t="shared" si="3"/>
        <v>22342.5</v>
      </c>
      <c r="AR9" s="142">
        <f t="shared" si="3"/>
        <v>30702.5</v>
      </c>
      <c r="AS9" s="142">
        <f t="shared" si="3"/>
        <v>14416</v>
      </c>
      <c r="AT9" s="142">
        <f t="shared" si="3"/>
        <v>0</v>
      </c>
      <c r="AU9" s="142">
        <f t="shared" si="3"/>
        <v>21866.5</v>
      </c>
      <c r="AV9" s="142">
        <f t="shared" si="3"/>
        <v>16508.5</v>
      </c>
      <c r="AW9" s="142">
        <f t="shared" si="3"/>
        <v>14482.5</v>
      </c>
      <c r="AX9" s="142">
        <f t="shared" si="3"/>
        <v>33975</v>
      </c>
      <c r="AY9" s="142">
        <f t="shared" si="3"/>
        <v>16195</v>
      </c>
      <c r="AZ9" s="142">
        <f t="shared" si="3"/>
        <v>3835</v>
      </c>
      <c r="BA9" s="142">
        <f t="shared" si="3"/>
        <v>67332</v>
      </c>
      <c r="BB9" s="142">
        <f t="shared" si="3"/>
        <v>-19991.5</v>
      </c>
      <c r="BC9" s="142">
        <f t="shared" si="3"/>
        <v>56790</v>
      </c>
      <c r="BD9" s="142"/>
      <c r="BE9" s="142">
        <f t="shared" si="3"/>
        <v>-4780</v>
      </c>
      <c r="BF9" s="142">
        <f t="shared" si="3"/>
        <v>37207</v>
      </c>
      <c r="BG9" s="142">
        <f t="shared" si="3"/>
        <v>6997.5</v>
      </c>
      <c r="BH9" s="142">
        <f t="shared" si="3"/>
        <v>23355</v>
      </c>
      <c r="BI9" s="142">
        <f t="shared" si="3"/>
        <v>44573</v>
      </c>
      <c r="BJ9" s="142">
        <f t="shared" si="3"/>
        <v>-5175</v>
      </c>
      <c r="BK9" s="142">
        <f t="shared" si="3"/>
        <v>0</v>
      </c>
      <c r="BL9" s="142">
        <f t="shared" si="3"/>
        <v>0</v>
      </c>
      <c r="BM9" s="142">
        <f t="shared" si="3"/>
        <v>0</v>
      </c>
      <c r="BN9" s="142">
        <f t="shared" si="3"/>
        <v>0</v>
      </c>
      <c r="BO9" s="142">
        <f t="shared" si="3"/>
        <v>0</v>
      </c>
      <c r="BP9" s="142">
        <f t="shared" si="3"/>
        <v>0</v>
      </c>
      <c r="BQ9" s="142">
        <f t="shared" si="3"/>
        <v>0</v>
      </c>
      <c r="BR9" s="142">
        <f t="shared" si="3"/>
        <v>0</v>
      </c>
      <c r="BS9" s="142">
        <f t="shared" si="3"/>
        <v>0</v>
      </c>
      <c r="BT9" s="142">
        <f t="shared" si="3"/>
        <v>0</v>
      </c>
      <c r="BU9" s="142">
        <f t="shared" si="3"/>
        <v>0</v>
      </c>
      <c r="BV9" s="142">
        <f t="shared" si="3"/>
        <v>0</v>
      </c>
      <c r="BW9" s="142">
        <f t="shared" si="3"/>
        <v>0</v>
      </c>
      <c r="BX9" s="142">
        <f t="shared" si="3"/>
        <v>0</v>
      </c>
      <c r="BY9" s="142">
        <f t="shared" si="3"/>
        <v>0</v>
      </c>
      <c r="BZ9" s="142">
        <f t="shared" si="3"/>
        <v>0</v>
      </c>
      <c r="CA9" s="142">
        <f t="shared" si="3"/>
        <v>0</v>
      </c>
      <c r="CB9" s="142">
        <f t="shared" si="3"/>
        <v>0</v>
      </c>
      <c r="CC9" s="142">
        <f t="shared" si="3"/>
        <v>0</v>
      </c>
      <c r="CD9" s="142">
        <f t="shared" si="3"/>
        <v>0</v>
      </c>
      <c r="CE9" s="142">
        <f t="shared" si="3"/>
        <v>0</v>
      </c>
      <c r="CF9" s="142">
        <f t="shared" si="3"/>
        <v>0</v>
      </c>
      <c r="CG9" s="142">
        <f t="shared" si="3"/>
        <v>0</v>
      </c>
      <c r="CH9" s="142">
        <f t="shared" si="3"/>
        <v>0</v>
      </c>
      <c r="CI9" s="142">
        <f t="shared" si="3"/>
        <v>0</v>
      </c>
      <c r="CJ9" s="142">
        <f t="shared" si="3"/>
        <v>0</v>
      </c>
      <c r="CK9" s="142">
        <f t="shared" si="3"/>
        <v>0</v>
      </c>
      <c r="CL9" s="142">
        <f t="shared" si="3"/>
        <v>0</v>
      </c>
      <c r="CM9" s="142">
        <f t="shared" si="3"/>
        <v>0</v>
      </c>
      <c r="CN9" s="142">
        <f t="shared" si="3"/>
        <v>0</v>
      </c>
      <c r="CO9" s="142">
        <f t="shared" si="3"/>
        <v>0</v>
      </c>
      <c r="CP9" s="142">
        <f t="shared" si="3"/>
        <v>0</v>
      </c>
      <c r="CQ9" s="142">
        <f t="shared" si="3"/>
        <v>0</v>
      </c>
      <c r="CR9" s="187">
        <f>SUM(CR2:CR8)</f>
        <v>548303</v>
      </c>
    </row>
    <row r="10" spans="1:97" ht="17" thickTop="1" x14ac:dyDescent="0.2">
      <c r="A10" s="47"/>
      <c r="B10" s="48"/>
      <c r="C10" s="63"/>
      <c r="D10" s="64"/>
      <c r="E10" s="59"/>
      <c r="F10" s="59"/>
    </row>
    <row r="11" spans="1:97" ht="17" thickBot="1" x14ac:dyDescent="0.25">
      <c r="A11" s="47"/>
      <c r="B11" s="46"/>
      <c r="C11" s="65"/>
      <c r="D11" s="66"/>
      <c r="E11" s="59"/>
      <c r="F11" s="59"/>
      <c r="AI11" s="186" t="s">
        <v>3</v>
      </c>
      <c r="AJ11" s="186" t="s">
        <v>26</v>
      </c>
      <c r="AK11" s="186" t="s">
        <v>27</v>
      </c>
      <c r="CR11" s="140"/>
    </row>
    <row r="12" spans="1:97" ht="17" thickBot="1" x14ac:dyDescent="0.25">
      <c r="A12" s="47"/>
      <c r="B12" s="46"/>
      <c r="C12" s="65"/>
      <c r="D12" s="66"/>
      <c r="E12" s="66"/>
      <c r="F12" s="66"/>
      <c r="G12" s="254" t="s">
        <v>3</v>
      </c>
      <c r="U12" s="125" t="s">
        <v>28</v>
      </c>
      <c r="AK12" s="206" t="s">
        <v>6</v>
      </c>
      <c r="AL12" s="207" t="s">
        <v>6</v>
      </c>
      <c r="AM12" s="207" t="s">
        <v>6</v>
      </c>
      <c r="AN12" s="207" t="s">
        <v>6</v>
      </c>
      <c r="AO12" s="207" t="s">
        <v>6</v>
      </c>
      <c r="AP12" s="207" t="s">
        <v>7</v>
      </c>
      <c r="AQ12" s="207" t="s">
        <v>7</v>
      </c>
      <c r="AR12" s="207" t="s">
        <v>7</v>
      </c>
      <c r="AS12" s="207" t="s">
        <v>7</v>
      </c>
      <c r="AT12" s="207" t="s">
        <v>7</v>
      </c>
      <c r="AU12" s="207" t="s">
        <v>8</v>
      </c>
      <c r="AV12" s="207" t="s">
        <v>8</v>
      </c>
      <c r="AW12" s="207" t="s">
        <v>8</v>
      </c>
      <c r="AX12" s="207" t="s">
        <v>8</v>
      </c>
      <c r="AY12" s="207" t="s">
        <v>8</v>
      </c>
      <c r="AZ12" s="207" t="s">
        <v>9</v>
      </c>
      <c r="BA12" s="207" t="s">
        <v>9</v>
      </c>
      <c r="BB12" s="207" t="s">
        <v>9</v>
      </c>
      <c r="BC12" s="207" t="s">
        <v>9</v>
      </c>
      <c r="BD12" s="207" t="s">
        <v>9</v>
      </c>
      <c r="BE12" s="207" t="s">
        <v>10</v>
      </c>
      <c r="BF12" s="207" t="s">
        <v>10</v>
      </c>
      <c r="BG12" s="207" t="s">
        <v>10</v>
      </c>
      <c r="BH12" s="207" t="s">
        <v>10</v>
      </c>
      <c r="BI12" s="207" t="s">
        <v>10</v>
      </c>
      <c r="BJ12" s="207" t="s">
        <v>11</v>
      </c>
      <c r="BK12" s="207" t="s">
        <v>11</v>
      </c>
      <c r="BL12" s="207" t="s">
        <v>11</v>
      </c>
      <c r="BM12" s="207" t="s">
        <v>11</v>
      </c>
      <c r="BN12" s="207" t="s">
        <v>11</v>
      </c>
      <c r="BO12" s="207" t="s">
        <v>12</v>
      </c>
      <c r="BP12" s="207" t="s">
        <v>12</v>
      </c>
      <c r="BQ12" s="207" t="s">
        <v>12</v>
      </c>
      <c r="BR12" s="207" t="s">
        <v>12</v>
      </c>
      <c r="BS12" s="207" t="s">
        <v>12</v>
      </c>
      <c r="BT12" s="207" t="s">
        <v>13</v>
      </c>
      <c r="BU12" s="207" t="s">
        <v>13</v>
      </c>
      <c r="BV12" s="207" t="s">
        <v>13</v>
      </c>
      <c r="BW12" s="207" t="s">
        <v>13</v>
      </c>
      <c r="BX12" s="207" t="s">
        <v>13</v>
      </c>
      <c r="BY12" s="207" t="s">
        <v>14</v>
      </c>
      <c r="BZ12" s="207" t="s">
        <v>14</v>
      </c>
      <c r="CA12" s="207" t="s">
        <v>14</v>
      </c>
      <c r="CB12" s="207" t="s">
        <v>14</v>
      </c>
      <c r="CC12" s="207" t="s">
        <v>14</v>
      </c>
      <c r="CD12" s="207" t="s">
        <v>15</v>
      </c>
      <c r="CE12" s="207" t="s">
        <v>15</v>
      </c>
      <c r="CF12" s="207" t="s">
        <v>15</v>
      </c>
      <c r="CG12" s="207" t="s">
        <v>15</v>
      </c>
      <c r="CH12" s="207" t="s">
        <v>15</v>
      </c>
      <c r="CI12" s="207" t="s">
        <v>16</v>
      </c>
      <c r="CJ12" s="207" t="s">
        <v>16</v>
      </c>
      <c r="CK12" s="207" t="s">
        <v>16</v>
      </c>
      <c r="CL12" s="207" t="s">
        <v>16</v>
      </c>
      <c r="CM12" s="207" t="s">
        <v>16</v>
      </c>
      <c r="CN12" s="207" t="s">
        <v>17</v>
      </c>
      <c r="CO12" s="207" t="s">
        <v>17</v>
      </c>
      <c r="CP12" s="207" t="s">
        <v>17</v>
      </c>
      <c r="CQ12" s="208" t="s">
        <v>17</v>
      </c>
      <c r="CR12" s="209" t="s">
        <v>18</v>
      </c>
    </row>
    <row r="13" spans="1:97" ht="17" thickBot="1" x14ac:dyDescent="0.25">
      <c r="A13" s="49" t="s">
        <v>0</v>
      </c>
      <c r="B13" s="97" t="s">
        <v>1</v>
      </c>
      <c r="C13" s="98" t="s">
        <v>2</v>
      </c>
      <c r="D13" s="98" t="s">
        <v>3</v>
      </c>
      <c r="E13" s="98" t="s">
        <v>28</v>
      </c>
      <c r="F13" s="98" t="s">
        <v>29</v>
      </c>
      <c r="H13" s="126" t="s">
        <v>6</v>
      </c>
      <c r="I13" s="127" t="s">
        <v>7</v>
      </c>
      <c r="J13" s="127" t="s">
        <v>8</v>
      </c>
      <c r="K13" s="128" t="s">
        <v>9</v>
      </c>
      <c r="L13" s="127" t="s">
        <v>10</v>
      </c>
      <c r="M13" s="127" t="s">
        <v>11</v>
      </c>
      <c r="N13" s="127" t="s">
        <v>12</v>
      </c>
      <c r="O13" s="127" t="s">
        <v>13</v>
      </c>
      <c r="P13" s="127" t="s">
        <v>14</v>
      </c>
      <c r="Q13" s="127" t="s">
        <v>15</v>
      </c>
      <c r="R13" s="127" t="s">
        <v>16</v>
      </c>
      <c r="S13" s="127" t="s">
        <v>17</v>
      </c>
      <c r="T13" s="131" t="s">
        <v>18</v>
      </c>
      <c r="V13" s="132" t="s">
        <v>6</v>
      </c>
      <c r="W13" s="133" t="s">
        <v>7</v>
      </c>
      <c r="X13" s="133" t="s">
        <v>8</v>
      </c>
      <c r="Y13" s="134" t="s">
        <v>9</v>
      </c>
      <c r="Z13" s="133" t="s">
        <v>10</v>
      </c>
      <c r="AA13" s="133" t="s">
        <v>11</v>
      </c>
      <c r="AB13" s="133" t="s">
        <v>12</v>
      </c>
      <c r="AC13" s="133" t="s">
        <v>13</v>
      </c>
      <c r="AD13" s="133" t="s">
        <v>14</v>
      </c>
      <c r="AE13" s="133" t="s">
        <v>15</v>
      </c>
      <c r="AF13" s="133" t="s">
        <v>16</v>
      </c>
      <c r="AG13" s="133" t="s">
        <v>17</v>
      </c>
      <c r="AH13" s="135" t="s">
        <v>18</v>
      </c>
      <c r="AJ13" s="123"/>
      <c r="AK13" s="210">
        <v>1</v>
      </c>
      <c r="AL13" s="211">
        <v>2</v>
      </c>
      <c r="AM13" s="211">
        <v>3</v>
      </c>
      <c r="AN13" s="211">
        <v>4</v>
      </c>
      <c r="AO13" s="211">
        <v>5</v>
      </c>
      <c r="AP13" s="211">
        <v>1</v>
      </c>
      <c r="AQ13" s="211">
        <v>2</v>
      </c>
      <c r="AR13" s="211">
        <v>3</v>
      </c>
      <c r="AS13" s="211">
        <v>4</v>
      </c>
      <c r="AT13" s="211">
        <v>5</v>
      </c>
      <c r="AU13" s="211">
        <v>1</v>
      </c>
      <c r="AV13" s="211">
        <v>2</v>
      </c>
      <c r="AW13" s="211">
        <v>3</v>
      </c>
      <c r="AX13" s="211">
        <v>4</v>
      </c>
      <c r="AY13" s="211">
        <v>5</v>
      </c>
      <c r="AZ13" s="211">
        <v>1</v>
      </c>
      <c r="BA13" s="211">
        <v>2</v>
      </c>
      <c r="BB13" s="211">
        <v>3</v>
      </c>
      <c r="BC13" s="211">
        <v>4</v>
      </c>
      <c r="BD13" s="211">
        <v>5</v>
      </c>
      <c r="BE13" s="211">
        <v>1</v>
      </c>
      <c r="BF13" s="211">
        <v>2</v>
      </c>
      <c r="BG13" s="211">
        <v>3</v>
      </c>
      <c r="BH13" s="211">
        <v>4</v>
      </c>
      <c r="BI13" s="211">
        <v>5</v>
      </c>
      <c r="BJ13" s="211">
        <v>1</v>
      </c>
      <c r="BK13" s="211">
        <v>2</v>
      </c>
      <c r="BL13" s="211">
        <v>3</v>
      </c>
      <c r="BM13" s="211">
        <v>4</v>
      </c>
      <c r="BN13" s="211">
        <v>5</v>
      </c>
      <c r="BO13" s="211">
        <v>1</v>
      </c>
      <c r="BP13" s="211">
        <v>2</v>
      </c>
      <c r="BQ13" s="211">
        <v>3</v>
      </c>
      <c r="BR13" s="211">
        <v>4</v>
      </c>
      <c r="BS13" s="211">
        <v>5</v>
      </c>
      <c r="BT13" s="211">
        <v>1</v>
      </c>
      <c r="BU13" s="211">
        <v>2</v>
      </c>
      <c r="BV13" s="211">
        <v>3</v>
      </c>
      <c r="BW13" s="211">
        <v>4</v>
      </c>
      <c r="BX13" s="211">
        <v>5</v>
      </c>
      <c r="BY13" s="211">
        <v>1</v>
      </c>
      <c r="BZ13" s="211">
        <v>2</v>
      </c>
      <c r="CA13" s="211">
        <v>3</v>
      </c>
      <c r="CB13" s="211">
        <v>4</v>
      </c>
      <c r="CC13" s="211">
        <v>5</v>
      </c>
      <c r="CD13" s="211">
        <v>1</v>
      </c>
      <c r="CE13" s="211">
        <v>2</v>
      </c>
      <c r="CF13" s="211">
        <v>3</v>
      </c>
      <c r="CG13" s="211">
        <v>4</v>
      </c>
      <c r="CH13" s="211">
        <v>5</v>
      </c>
      <c r="CI13" s="211">
        <v>1</v>
      </c>
      <c r="CJ13" s="211">
        <v>2</v>
      </c>
      <c r="CK13" s="211">
        <v>3</v>
      </c>
      <c r="CL13" s="211">
        <v>4</v>
      </c>
      <c r="CM13" s="211">
        <v>5</v>
      </c>
      <c r="CN13" s="211">
        <v>1</v>
      </c>
      <c r="CO13" s="211">
        <v>2</v>
      </c>
      <c r="CP13" s="211">
        <v>3</v>
      </c>
      <c r="CQ13" s="212">
        <v>4</v>
      </c>
      <c r="CR13" s="213"/>
      <c r="CS13" s="123"/>
    </row>
    <row r="14" spans="1:97" s="123" customFormat="1" ht="17" thickTop="1" x14ac:dyDescent="0.2">
      <c r="A14" s="124"/>
      <c r="B14" s="119" t="s">
        <v>25</v>
      </c>
      <c r="C14" s="120">
        <f>-116800.030000001-2604-33+797+53462.72+66984.1+8443+3000+3068+26073</f>
        <v>42390.789999999004</v>
      </c>
      <c r="D14" s="121">
        <f>D9</f>
        <v>573836.5</v>
      </c>
      <c r="E14" s="121">
        <f>SUMIF(EXPENSES!D:D,DEPARTMENTS!B:B,EXPENSES!F:F)</f>
        <v>731331.8</v>
      </c>
      <c r="F14" s="121">
        <f t="shared" ref="F14:F57" si="4">D14-E14+C14</f>
        <v>-115104.51000000104</v>
      </c>
      <c r="G14" s="255"/>
      <c r="H14" s="129">
        <f>H9</f>
        <v>149952</v>
      </c>
      <c r="I14" s="129">
        <f t="shared" ref="I14:S14" si="5">I9</f>
        <v>85180.5</v>
      </c>
      <c r="J14" s="129">
        <f t="shared" si="5"/>
        <v>103027.5</v>
      </c>
      <c r="K14" s="129">
        <f t="shared" si="5"/>
        <v>137285.5</v>
      </c>
      <c r="L14" s="129">
        <f t="shared" si="5"/>
        <v>107352.5</v>
      </c>
      <c r="M14" s="129">
        <f t="shared" si="5"/>
        <v>-8961.5</v>
      </c>
      <c r="N14" s="129">
        <f t="shared" si="5"/>
        <v>0</v>
      </c>
      <c r="O14" s="129">
        <f t="shared" si="5"/>
        <v>0</v>
      </c>
      <c r="P14" s="129">
        <f t="shared" si="5"/>
        <v>0</v>
      </c>
      <c r="Q14" s="129">
        <f t="shared" si="5"/>
        <v>0</v>
      </c>
      <c r="R14" s="129">
        <f t="shared" si="5"/>
        <v>0</v>
      </c>
      <c r="S14" s="129">
        <f t="shared" si="5"/>
        <v>0</v>
      </c>
      <c r="T14" s="129">
        <f>SUM(H14:S14)</f>
        <v>573836.5</v>
      </c>
      <c r="V14" s="136">
        <f>SUMIFS(EXPENSES!$F:$F, EXPENSES!$D:$D,DEPARTMENTS!$B:$B, EXPENSES!$B:$B, V$13)</f>
        <v>173774.8</v>
      </c>
      <c r="W14" s="136">
        <f>SUMIFS(EXPENSES!$F:$F, EXPENSES!$D:$D,DEPARTMENTS!$B:$B, EXPENSES!$B:$B, W$13)</f>
        <v>177920</v>
      </c>
      <c r="X14" s="136">
        <f>SUMIFS(EXPENSES!$F:$F, EXPENSES!$D:$D,DEPARTMENTS!$B:$B, EXPENSES!$B:$B, X$13)</f>
        <v>92822</v>
      </c>
      <c r="Y14" s="136">
        <f>SUMIFS(EXPENSES!$F:$F, EXPENSES!$D:$D,DEPARTMENTS!$B:$B, EXPENSES!$B:$B, Y$13)</f>
        <v>110481</v>
      </c>
      <c r="Z14" s="136">
        <f>SUMIFS(EXPENSES!$F:$F, EXPENSES!$D:$D,DEPARTMENTS!$B:$B, EXPENSES!$B:$B, Z$13)</f>
        <v>80166</v>
      </c>
      <c r="AA14" s="136">
        <f>SUMIFS(EXPENSES!$F:$F, EXPENSES!$D:$D,DEPARTMENTS!$B:$B, EXPENSES!$B:$B, AA$13)</f>
        <v>96168</v>
      </c>
      <c r="AB14" s="136">
        <f>SUMIFS(EXPENSES!$F:$F, EXPENSES!$D:$D,DEPARTMENTS!$B:$B, EXPENSES!$B:$B, AB$13)</f>
        <v>0</v>
      </c>
      <c r="AC14" s="136">
        <f>SUMIFS(EXPENSES!$F:$F, EXPENSES!$D:$D,DEPARTMENTS!$B:$B, EXPENSES!$B:$B, AC$13)</f>
        <v>0</v>
      </c>
      <c r="AD14" s="136">
        <f>SUMIFS(EXPENSES!$F:$F, EXPENSES!$D:$D,DEPARTMENTS!$B:$B, EXPENSES!$B:$B, AD$13)</f>
        <v>0</v>
      </c>
      <c r="AE14" s="136">
        <f>SUMIFS(EXPENSES!$F:$F, EXPENSES!$D:$D,DEPARTMENTS!$B:$B, EXPENSES!$B:$B, AE$13)</f>
        <v>0</v>
      </c>
      <c r="AF14" s="136">
        <f>SUMIFS(EXPENSES!$F:$F, EXPENSES!$D:$D,DEPARTMENTS!$B:$B, EXPENSES!$B:$B, AF$13)</f>
        <v>0</v>
      </c>
      <c r="AG14" s="136">
        <f>SUMIFS(EXPENSES!$F:$F, EXPENSES!$D:$D,DEPARTMENTS!$B:$B, EXPENSES!$B:$B, AG$13)</f>
        <v>0</v>
      </c>
      <c r="AH14" s="137">
        <f>SUM(V14:AG14)</f>
        <v>731331.8</v>
      </c>
      <c r="AJ14" s="35"/>
      <c r="AK14" s="204">
        <f>AK9</f>
        <v>55351</v>
      </c>
      <c r="AL14" s="204">
        <f t="shared" ref="AL14:CQ14" si="6">AL9</f>
        <v>19805.5</v>
      </c>
      <c r="AM14" s="204">
        <f t="shared" si="6"/>
        <v>36780.5</v>
      </c>
      <c r="AN14" s="204">
        <f t="shared" si="6"/>
        <v>840</v>
      </c>
      <c r="AO14" s="204">
        <f t="shared" si="6"/>
        <v>37175</v>
      </c>
      <c r="AP14" s="204">
        <f t="shared" si="6"/>
        <v>17719.5</v>
      </c>
      <c r="AQ14" s="204">
        <f t="shared" si="6"/>
        <v>22342.5</v>
      </c>
      <c r="AR14" s="204">
        <f t="shared" si="6"/>
        <v>30702.5</v>
      </c>
      <c r="AS14" s="204">
        <f t="shared" si="6"/>
        <v>14416</v>
      </c>
      <c r="AT14" s="204">
        <f t="shared" si="6"/>
        <v>0</v>
      </c>
      <c r="AU14" s="204">
        <f t="shared" si="6"/>
        <v>21866.5</v>
      </c>
      <c r="AV14" s="204">
        <f t="shared" si="6"/>
        <v>16508.5</v>
      </c>
      <c r="AW14" s="204">
        <f t="shared" si="6"/>
        <v>14482.5</v>
      </c>
      <c r="AX14" s="204">
        <f t="shared" si="6"/>
        <v>33975</v>
      </c>
      <c r="AY14" s="204">
        <f t="shared" si="6"/>
        <v>16195</v>
      </c>
      <c r="AZ14" s="204">
        <f t="shared" si="6"/>
        <v>3835</v>
      </c>
      <c r="BA14" s="204">
        <f t="shared" si="6"/>
        <v>67332</v>
      </c>
      <c r="BB14" s="204">
        <f t="shared" si="6"/>
        <v>-19991.5</v>
      </c>
      <c r="BC14" s="204">
        <f t="shared" si="6"/>
        <v>56790</v>
      </c>
      <c r="BD14" s="204">
        <f t="shared" si="6"/>
        <v>0</v>
      </c>
      <c r="BE14" s="204">
        <f t="shared" si="6"/>
        <v>-4780</v>
      </c>
      <c r="BF14" s="204">
        <f t="shared" si="6"/>
        <v>37207</v>
      </c>
      <c r="BG14" s="204">
        <f t="shared" si="6"/>
        <v>6997.5</v>
      </c>
      <c r="BH14" s="204">
        <f t="shared" si="6"/>
        <v>23355</v>
      </c>
      <c r="BI14" s="204">
        <f t="shared" si="6"/>
        <v>44573</v>
      </c>
      <c r="BJ14" s="204">
        <f t="shared" si="6"/>
        <v>-5175</v>
      </c>
      <c r="BK14" s="204">
        <f t="shared" si="6"/>
        <v>0</v>
      </c>
      <c r="BL14" s="204">
        <f t="shared" si="6"/>
        <v>0</v>
      </c>
      <c r="BM14" s="204">
        <f t="shared" si="6"/>
        <v>0</v>
      </c>
      <c r="BN14" s="204">
        <f t="shared" si="6"/>
        <v>0</v>
      </c>
      <c r="BO14" s="204">
        <f t="shared" si="6"/>
        <v>0</v>
      </c>
      <c r="BP14" s="204">
        <f t="shared" si="6"/>
        <v>0</v>
      </c>
      <c r="BQ14" s="204">
        <f t="shared" si="6"/>
        <v>0</v>
      </c>
      <c r="BR14" s="204">
        <f t="shared" si="6"/>
        <v>0</v>
      </c>
      <c r="BS14" s="204">
        <f t="shared" si="6"/>
        <v>0</v>
      </c>
      <c r="BT14" s="204">
        <f t="shared" si="6"/>
        <v>0</v>
      </c>
      <c r="BU14" s="204">
        <f t="shared" si="6"/>
        <v>0</v>
      </c>
      <c r="BV14" s="204">
        <f t="shared" si="6"/>
        <v>0</v>
      </c>
      <c r="BW14" s="204">
        <f t="shared" si="6"/>
        <v>0</v>
      </c>
      <c r="BX14" s="204">
        <f t="shared" si="6"/>
        <v>0</v>
      </c>
      <c r="BY14" s="204">
        <f t="shared" si="6"/>
        <v>0</v>
      </c>
      <c r="BZ14" s="204">
        <f t="shared" si="6"/>
        <v>0</v>
      </c>
      <c r="CA14" s="204">
        <f t="shared" si="6"/>
        <v>0</v>
      </c>
      <c r="CB14" s="204">
        <f t="shared" si="6"/>
        <v>0</v>
      </c>
      <c r="CC14" s="204">
        <f t="shared" si="6"/>
        <v>0</v>
      </c>
      <c r="CD14" s="204">
        <f t="shared" si="6"/>
        <v>0</v>
      </c>
      <c r="CE14" s="204">
        <f t="shared" si="6"/>
        <v>0</v>
      </c>
      <c r="CF14" s="204">
        <f t="shared" si="6"/>
        <v>0</v>
      </c>
      <c r="CG14" s="204">
        <f t="shared" si="6"/>
        <v>0</v>
      </c>
      <c r="CH14" s="204">
        <f t="shared" si="6"/>
        <v>0</v>
      </c>
      <c r="CI14" s="204">
        <f t="shared" si="6"/>
        <v>0</v>
      </c>
      <c r="CJ14" s="204">
        <f t="shared" si="6"/>
        <v>0</v>
      </c>
      <c r="CK14" s="204">
        <f t="shared" si="6"/>
        <v>0</v>
      </c>
      <c r="CL14" s="204">
        <f t="shared" si="6"/>
        <v>0</v>
      </c>
      <c r="CM14" s="204">
        <f t="shared" si="6"/>
        <v>0</v>
      </c>
      <c r="CN14" s="204">
        <f t="shared" si="6"/>
        <v>0</v>
      </c>
      <c r="CO14" s="204">
        <f t="shared" si="6"/>
        <v>0</v>
      </c>
      <c r="CP14" s="204">
        <f t="shared" si="6"/>
        <v>0</v>
      </c>
      <c r="CQ14" s="204">
        <f t="shared" si="6"/>
        <v>0</v>
      </c>
      <c r="CR14" s="205">
        <f t="shared" ref="CR14:CR50" si="7">SUM(AK14:CQ14)</f>
        <v>548303</v>
      </c>
      <c r="CS14" s="35"/>
    </row>
    <row r="15" spans="1:97" x14ac:dyDescent="0.2">
      <c r="B15" s="27" t="s">
        <v>5597</v>
      </c>
      <c r="C15" s="57">
        <v>0</v>
      </c>
      <c r="D15" s="29">
        <f>SUMIF(COLLECTION!D:D,DEPARTMENTS!B:B,COLLECTION!E:E)+SUMIF(BANK!D:D,DEPARTMENTS!B:B,BANK!E:E)+SUMIF(TRUST!D:D,DEPARTMENTS!B:B,TRUST!E:E)</f>
        <v>13950</v>
      </c>
      <c r="E15" s="29">
        <f>SUMIF(EXPENSES!D:D,DEPARTMENTS!B:B,EXPENSES!F:F)</f>
        <v>13950</v>
      </c>
      <c r="F15" s="29">
        <f t="shared" si="4"/>
        <v>0</v>
      </c>
      <c r="H15" s="115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0</v>
      </c>
      <c r="I15" s="115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13950</v>
      </c>
      <c r="J15" s="115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0</v>
      </c>
      <c r="K15" s="115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0</v>
      </c>
      <c r="L15" s="115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0</v>
      </c>
      <c r="M15" s="115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0</v>
      </c>
      <c r="N15" s="115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15" s="115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15" s="115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15" s="115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15" s="115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15" s="115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15" s="129">
        <f t="shared" ref="T15:T43" si="8">SUM(H15:S15)</f>
        <v>13950</v>
      </c>
      <c r="V15" s="136">
        <f>SUMIFS(EXPENSES!$F:$F, EXPENSES!$D:$D,DEPARTMENTS!$B:$B, EXPENSES!$B:$B, V$13)</f>
        <v>0</v>
      </c>
      <c r="W15" s="136">
        <f>SUMIFS(EXPENSES!$F:$F, EXPENSES!$D:$D,DEPARTMENTS!$B:$B, EXPENSES!$B:$B, W$13)</f>
        <v>13950</v>
      </c>
      <c r="X15" s="136">
        <f>SUMIFS(EXPENSES!$F:$F, EXPENSES!$D:$D,DEPARTMENTS!$B:$B, EXPENSES!$B:$B, X$13)</f>
        <v>0</v>
      </c>
      <c r="Y15" s="136">
        <f>SUMIFS(EXPENSES!$F:$F, EXPENSES!$D:$D,DEPARTMENTS!$B:$B, EXPENSES!$B:$B, Y$13)</f>
        <v>0</v>
      </c>
      <c r="Z15" s="136">
        <f>SUMIFS(EXPENSES!$F:$F, EXPENSES!$D:$D,DEPARTMENTS!$B:$B, EXPENSES!$B:$B, Z$13)</f>
        <v>0</v>
      </c>
      <c r="AA15" s="136">
        <f>SUMIFS(EXPENSES!$F:$F, EXPENSES!$D:$D,DEPARTMENTS!$B:$B, EXPENSES!$B:$B, AA$13)</f>
        <v>0</v>
      </c>
      <c r="AB15" s="136">
        <f>SUMIFS(EXPENSES!$F:$F, EXPENSES!$D:$D,DEPARTMENTS!$B:$B, EXPENSES!$B:$B, AB$13)</f>
        <v>0</v>
      </c>
      <c r="AC15" s="136">
        <f>SUMIFS(EXPENSES!$F:$F, EXPENSES!$D:$D,DEPARTMENTS!$B:$B, EXPENSES!$B:$B, AC$13)</f>
        <v>0</v>
      </c>
      <c r="AD15" s="136">
        <f>SUMIFS(EXPENSES!$F:$F, EXPENSES!$D:$D,DEPARTMENTS!$B:$B, EXPENSES!$B:$B, AD$13)</f>
        <v>0</v>
      </c>
      <c r="AE15" s="136">
        <f>SUMIFS(EXPENSES!$F:$F, EXPENSES!$D:$D,DEPARTMENTS!$B:$B, EXPENSES!$B:$B, AE$13)</f>
        <v>0</v>
      </c>
      <c r="AF15" s="136">
        <f>SUMIFS(EXPENSES!$F:$F, EXPENSES!$D:$D,DEPARTMENTS!$B:$B, EXPENSES!$B:$B, AF$13)</f>
        <v>0</v>
      </c>
      <c r="AG15" s="136">
        <f>SUMIFS(EXPENSES!$F:$F, EXPENSES!$D:$D,DEPARTMENTS!$B:$B, EXPENSES!$B:$B, AG$13)</f>
        <v>0</v>
      </c>
      <c r="AH15" s="137">
        <f t="shared" ref="AH15:AH41" si="9">SUM(V15:AG15)</f>
        <v>13950</v>
      </c>
      <c r="AK15" s="108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15" s="108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0</v>
      </c>
      <c r="AM15" s="108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0</v>
      </c>
      <c r="AN15" s="108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0</v>
      </c>
      <c r="AO15" s="108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0</v>
      </c>
      <c r="AP15" s="108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0</v>
      </c>
      <c r="AQ15" s="108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0</v>
      </c>
      <c r="AR15" s="108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13950</v>
      </c>
      <c r="AS15" s="108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0</v>
      </c>
      <c r="AT15" s="108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15" s="108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0</v>
      </c>
      <c r="AV15" s="108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0</v>
      </c>
      <c r="AW15" s="108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0</v>
      </c>
      <c r="AX15" s="108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0</v>
      </c>
      <c r="AY15" s="108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15" s="108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0</v>
      </c>
      <c r="BA15" s="108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0</v>
      </c>
      <c r="BB15" s="108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0</v>
      </c>
      <c r="BC15" s="108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0</v>
      </c>
      <c r="BD15" s="108">
        <f>SUMIFS(COLLECTION!$E:$E, COLLECTION!$D:$D,DEPARTMENTS!$B:$B, COLLECTION!$B:$B, BD$12, COLLECTION!$C:$C, BD$13) +
SUMIFS(BANK!$E:$E, BANK!$D:$D,DEPARTMENTS!$B:$B, BANK!$B:$B, BD$12, BANK!$C:$C, BD$13) +
SUMIFS(TRUST!$E:$E, TRUST!$D:$D,DEPARTMENTS!$B:$B, TRUST!$B:$B, BD$12, TRUST!$C:$C, BD$13)</f>
        <v>0</v>
      </c>
      <c r="BE15" s="108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0</v>
      </c>
      <c r="BF15" s="108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0</v>
      </c>
      <c r="BG15" s="108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0</v>
      </c>
      <c r="BH15" s="108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0</v>
      </c>
      <c r="BI15" s="108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0</v>
      </c>
      <c r="BJ15" s="108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0</v>
      </c>
      <c r="BK15" s="108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15" s="108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15" s="108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15" s="108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15" s="108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15" s="108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15" s="108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15" s="108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15" s="108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15" s="108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15" s="108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15" s="108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15" s="108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15" s="108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15" s="108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15" s="108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15" s="108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15" s="108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15" s="108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15" s="108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15" s="108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15" s="108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15" s="108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15" s="108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15" s="108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15" s="108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15" s="108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15" s="108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15" s="108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15" s="108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15" s="108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15" s="108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15" s="108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15" s="108">
        <f t="shared" si="7"/>
        <v>13950</v>
      </c>
    </row>
    <row r="16" spans="1:97" x14ac:dyDescent="0.2">
      <c r="B16" s="27" t="s">
        <v>31</v>
      </c>
      <c r="C16" s="57">
        <f>77921</f>
        <v>77921</v>
      </c>
      <c r="D16" s="29">
        <f>SUMIF(COLLECTION!D:D,DEPARTMENTS!B:B,COLLECTION!E:E)+SUMIF(BANK!D:D,DEPARTMENTS!B:B,BANK!E:E)+SUMIF(TRUST!D:D,DEPARTMENTS!B:B,TRUST!E:E)</f>
        <v>11550</v>
      </c>
      <c r="E16" s="29">
        <f>SUMIF(EXPENSES!D:D,DEPARTMENTS!B:B,EXPENSES!F:F)</f>
        <v>16053</v>
      </c>
      <c r="F16" s="29">
        <f t="shared" si="4"/>
        <v>73418</v>
      </c>
      <c r="H16" s="115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11550</v>
      </c>
      <c r="I16" s="115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0</v>
      </c>
      <c r="J16" s="115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0</v>
      </c>
      <c r="K16" s="115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0</v>
      </c>
      <c r="L16" s="115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0</v>
      </c>
      <c r="M16" s="115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0</v>
      </c>
      <c r="N16" s="115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16" s="115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16" s="115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16" s="115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16" s="115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16" s="115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16" s="129">
        <f t="shared" si="8"/>
        <v>11550</v>
      </c>
      <c r="V16" s="136">
        <f>SUMIFS(EXPENSES!$F:$F, EXPENSES!$D:$D,DEPARTMENTS!$B:$B, EXPENSES!$B:$B, V$13)</f>
        <v>0</v>
      </c>
      <c r="W16" s="136">
        <f>SUMIFS(EXPENSES!$F:$F, EXPENSES!$D:$D,DEPARTMENTS!$B:$B, EXPENSES!$B:$B, W$13)</f>
        <v>0</v>
      </c>
      <c r="X16" s="136">
        <f>SUMIFS(EXPENSES!$F:$F, EXPENSES!$D:$D,DEPARTMENTS!$B:$B, EXPENSES!$B:$B, X$13)</f>
        <v>0</v>
      </c>
      <c r="Y16" s="136">
        <f>SUMIFS(EXPENSES!$F:$F, EXPENSES!$D:$D,DEPARTMENTS!$B:$B, EXPENSES!$B:$B, Y$13)</f>
        <v>0</v>
      </c>
      <c r="Z16" s="136">
        <f>SUMIFS(EXPENSES!$F:$F, EXPENSES!$D:$D,DEPARTMENTS!$B:$B, EXPENSES!$B:$B, Z$13)</f>
        <v>16053</v>
      </c>
      <c r="AA16" s="136">
        <f>SUMIFS(EXPENSES!$F:$F, EXPENSES!$D:$D,DEPARTMENTS!$B:$B, EXPENSES!$B:$B, AA$13)</f>
        <v>0</v>
      </c>
      <c r="AB16" s="136">
        <f>SUMIFS(EXPENSES!$F:$F, EXPENSES!$D:$D,DEPARTMENTS!$B:$B, EXPENSES!$B:$B, AB$13)</f>
        <v>0</v>
      </c>
      <c r="AC16" s="136">
        <f>SUMIFS(EXPENSES!$F:$F, EXPENSES!$D:$D,DEPARTMENTS!$B:$B, EXPENSES!$B:$B, AC$13)</f>
        <v>0</v>
      </c>
      <c r="AD16" s="136">
        <f>SUMIFS(EXPENSES!$F:$F, EXPENSES!$D:$D,DEPARTMENTS!$B:$B, EXPENSES!$B:$B, AD$13)</f>
        <v>0</v>
      </c>
      <c r="AE16" s="136">
        <f>SUMIFS(EXPENSES!$F:$F, EXPENSES!$D:$D,DEPARTMENTS!$B:$B, EXPENSES!$B:$B, AE$13)</f>
        <v>0</v>
      </c>
      <c r="AF16" s="136">
        <f>SUMIFS(EXPENSES!$F:$F, EXPENSES!$D:$D,DEPARTMENTS!$B:$B, EXPENSES!$B:$B, AF$13)</f>
        <v>0</v>
      </c>
      <c r="AG16" s="136">
        <f>SUMIFS(EXPENSES!$F:$F, EXPENSES!$D:$D,DEPARTMENTS!$B:$B, EXPENSES!$B:$B, AG$13)</f>
        <v>0</v>
      </c>
      <c r="AH16" s="137">
        <f t="shared" si="9"/>
        <v>16053</v>
      </c>
      <c r="AK16" s="108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16" s="108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0</v>
      </c>
      <c r="AM16" s="108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0</v>
      </c>
      <c r="AN16" s="108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0</v>
      </c>
      <c r="AO16" s="108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11550</v>
      </c>
      <c r="AP16" s="108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0</v>
      </c>
      <c r="AQ16" s="108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0</v>
      </c>
      <c r="AR16" s="108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0</v>
      </c>
      <c r="AS16" s="108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0</v>
      </c>
      <c r="AT16" s="108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16" s="108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0</v>
      </c>
      <c r="AV16" s="108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0</v>
      </c>
      <c r="AW16" s="108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0</v>
      </c>
      <c r="AX16" s="108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0</v>
      </c>
      <c r="AY16" s="108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16" s="108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0</v>
      </c>
      <c r="BA16" s="108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0</v>
      </c>
      <c r="BB16" s="108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0</v>
      </c>
      <c r="BC16" s="108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0</v>
      </c>
      <c r="BD16" s="108">
        <f>SUMIFS(COLLECTION!$E:$E, COLLECTION!$D:$D,DEPARTMENTS!$B:$B, COLLECTION!$B:$B, BD$12, COLLECTION!$C:$C, BD$13) +
SUMIFS(BANK!$E:$E, BANK!$D:$D,DEPARTMENTS!$B:$B, BANK!$B:$B, BD$12, BANK!$C:$C, BD$13) +
SUMIFS(TRUST!$E:$E, TRUST!$D:$D,DEPARTMENTS!$B:$B, TRUST!$B:$B, BD$12, TRUST!$C:$C, BD$13)</f>
        <v>0</v>
      </c>
      <c r="BE16" s="108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0</v>
      </c>
      <c r="BF16" s="108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0</v>
      </c>
      <c r="BG16" s="108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0</v>
      </c>
      <c r="BH16" s="108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0</v>
      </c>
      <c r="BI16" s="108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0</v>
      </c>
      <c r="BJ16" s="108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0</v>
      </c>
      <c r="BK16" s="108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16" s="108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16" s="108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16" s="108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16" s="108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16" s="108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16" s="108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16" s="108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16" s="108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16" s="108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16" s="108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16" s="108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16" s="108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16" s="108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16" s="108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16" s="108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16" s="108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16" s="108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16" s="108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16" s="108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16" s="108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16" s="108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16" s="108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16" s="108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16" s="108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16" s="108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16" s="108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16" s="108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16" s="108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16" s="108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16" s="108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16" s="108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16" s="108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16" s="108">
        <f t="shared" si="7"/>
        <v>11550</v>
      </c>
    </row>
    <row r="17" spans="2:96" x14ac:dyDescent="0.2">
      <c r="B17" s="27" t="s">
        <v>310</v>
      </c>
      <c r="C17" s="57">
        <v>0</v>
      </c>
      <c r="D17" s="29">
        <f>SUMIF(COLLECTION!D:D,DEPARTMENTS!B:B,COLLECTION!E:E)+SUMIF(BANK!D:D,DEPARTMENTS!B:B,BANK!E:E)+SUMIF(TRUST!D:D,DEPARTMENTS!B:B,TRUST!E:E)</f>
        <v>25660</v>
      </c>
      <c r="E17" s="29">
        <f>SUMIF(EXPENSES!D:D,DEPARTMENTS!B:B,EXPENSES!F:F)</f>
        <v>13101</v>
      </c>
      <c r="F17" s="29">
        <f t="shared" si="4"/>
        <v>12559</v>
      </c>
      <c r="H17" s="115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25660</v>
      </c>
      <c r="I17" s="115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0</v>
      </c>
      <c r="J17" s="115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0</v>
      </c>
      <c r="K17" s="115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0</v>
      </c>
      <c r="L17" s="115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0</v>
      </c>
      <c r="M17" s="115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0</v>
      </c>
      <c r="N17" s="115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17" s="115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17" s="115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17" s="115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17" s="115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17" s="115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17" s="129">
        <f t="shared" si="8"/>
        <v>25660</v>
      </c>
      <c r="V17" s="136">
        <f>SUMIFS(EXPENSES!$F:$F, EXPENSES!$D:$D,DEPARTMENTS!$B:$B, EXPENSES!$B:$B, V$13)</f>
        <v>8057</v>
      </c>
      <c r="W17" s="136">
        <f>SUMIFS(EXPENSES!$F:$F, EXPENSES!$D:$D,DEPARTMENTS!$B:$B, EXPENSES!$B:$B, W$13)</f>
        <v>0</v>
      </c>
      <c r="X17" s="136">
        <f>SUMIFS(EXPENSES!$F:$F, EXPENSES!$D:$D,DEPARTMENTS!$B:$B, EXPENSES!$B:$B, X$13)</f>
        <v>5044</v>
      </c>
      <c r="Y17" s="136">
        <f>SUMIFS(EXPENSES!$F:$F, EXPENSES!$D:$D,DEPARTMENTS!$B:$B, EXPENSES!$B:$B, Y$13)</f>
        <v>0</v>
      </c>
      <c r="Z17" s="136">
        <f>SUMIFS(EXPENSES!$F:$F, EXPENSES!$D:$D,DEPARTMENTS!$B:$B, EXPENSES!$B:$B, Z$13)</f>
        <v>0</v>
      </c>
      <c r="AA17" s="136">
        <f>SUMIFS(EXPENSES!$F:$F, EXPENSES!$D:$D,DEPARTMENTS!$B:$B, EXPENSES!$B:$B, AA$13)</f>
        <v>0</v>
      </c>
      <c r="AB17" s="136">
        <f>SUMIFS(EXPENSES!$F:$F, EXPENSES!$D:$D,DEPARTMENTS!$B:$B, EXPENSES!$B:$B, AB$13)</f>
        <v>0</v>
      </c>
      <c r="AC17" s="136">
        <f>SUMIFS(EXPENSES!$F:$F, EXPENSES!$D:$D,DEPARTMENTS!$B:$B, EXPENSES!$B:$B, AC$13)</f>
        <v>0</v>
      </c>
      <c r="AD17" s="136">
        <f>SUMIFS(EXPENSES!$F:$F, EXPENSES!$D:$D,DEPARTMENTS!$B:$B, EXPENSES!$B:$B, AD$13)</f>
        <v>0</v>
      </c>
      <c r="AE17" s="136">
        <f>SUMIFS(EXPENSES!$F:$F, EXPENSES!$D:$D,DEPARTMENTS!$B:$B, EXPENSES!$B:$B, AE$13)</f>
        <v>0</v>
      </c>
      <c r="AF17" s="136">
        <f>SUMIFS(EXPENSES!$F:$F, EXPENSES!$D:$D,DEPARTMENTS!$B:$B, EXPENSES!$B:$B, AF$13)</f>
        <v>0</v>
      </c>
      <c r="AG17" s="136">
        <f>SUMIFS(EXPENSES!$F:$F, EXPENSES!$D:$D,DEPARTMENTS!$B:$B, EXPENSES!$B:$B, AG$13)</f>
        <v>0</v>
      </c>
      <c r="AH17" s="137">
        <f t="shared" si="9"/>
        <v>13101</v>
      </c>
      <c r="AK17" s="108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17" s="108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0</v>
      </c>
      <c r="AM17" s="108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2155</v>
      </c>
      <c r="AN17" s="108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22655</v>
      </c>
      <c r="AO17" s="108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850</v>
      </c>
      <c r="AP17" s="108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0</v>
      </c>
      <c r="AQ17" s="108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0</v>
      </c>
      <c r="AR17" s="108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0</v>
      </c>
      <c r="AS17" s="108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0</v>
      </c>
      <c r="AT17" s="108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17" s="108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0</v>
      </c>
      <c r="AV17" s="108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0</v>
      </c>
      <c r="AW17" s="108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0</v>
      </c>
      <c r="AX17" s="108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0</v>
      </c>
      <c r="AY17" s="108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17" s="108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0</v>
      </c>
      <c r="BA17" s="108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0</v>
      </c>
      <c r="BB17" s="108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0</v>
      </c>
      <c r="BC17" s="108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0</v>
      </c>
      <c r="BD17" s="108">
        <f>SUMIFS(COLLECTION!$E:$E, COLLECTION!$D:$D,DEPARTMENTS!$B:$B, COLLECTION!$B:$B, BD$12, COLLECTION!$C:$C, BD$13) +
SUMIFS(BANK!$E:$E, BANK!$D:$D,DEPARTMENTS!$B:$B, BANK!$B:$B, BD$12, BANK!$C:$C, BD$13) +
SUMIFS(TRUST!$E:$E, TRUST!$D:$D,DEPARTMENTS!$B:$B, TRUST!$B:$B, BD$12, TRUST!$C:$C, BD$13)</f>
        <v>0</v>
      </c>
      <c r="BE17" s="108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0</v>
      </c>
      <c r="BF17" s="108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0</v>
      </c>
      <c r="BG17" s="108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0</v>
      </c>
      <c r="BH17" s="108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0</v>
      </c>
      <c r="BI17" s="108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0</v>
      </c>
      <c r="BJ17" s="108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0</v>
      </c>
      <c r="BK17" s="108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17" s="108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17" s="108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17" s="108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17" s="108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17" s="108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17" s="108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17" s="108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17" s="108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17" s="108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17" s="108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17" s="108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17" s="108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17" s="108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17" s="108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17" s="108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17" s="108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17" s="108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17" s="108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17" s="108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17" s="108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17" s="108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17" s="108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17" s="108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17" s="108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17" s="108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17" s="108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17" s="108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17" s="108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17" s="108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17" s="108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17" s="108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17" s="108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17" s="108">
        <f t="shared" si="7"/>
        <v>25660</v>
      </c>
    </row>
    <row r="18" spans="2:96" x14ac:dyDescent="0.2">
      <c r="B18" s="27" t="s">
        <v>32</v>
      </c>
      <c r="C18" s="57">
        <v>33316</v>
      </c>
      <c r="D18" s="29">
        <f>SUMIF(COLLECTION!D:D,DEPARTMENTS!B:B,COLLECTION!E:E)+SUMIF(BANK!D:D,DEPARTMENTS!B:B,BANK!E:E)+SUMIF(TRUST!D:D,DEPARTMENTS!B:B,TRUST!E:E)</f>
        <v>113254</v>
      </c>
      <c r="E18" s="29">
        <f>SUMIF(EXPENSES!D:D,DEPARTMENTS!B:B,EXPENSES!F:F)</f>
        <v>107441</v>
      </c>
      <c r="F18" s="29">
        <f t="shared" si="4"/>
        <v>39129</v>
      </c>
      <c r="H18" s="115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0</v>
      </c>
      <c r="I18" s="115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34143</v>
      </c>
      <c r="J18" s="115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74230</v>
      </c>
      <c r="K18" s="115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3031</v>
      </c>
      <c r="L18" s="115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1850</v>
      </c>
      <c r="M18" s="115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0</v>
      </c>
      <c r="N18" s="115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18" s="115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18" s="115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18" s="115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18" s="115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18" s="115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18" s="129">
        <f t="shared" si="8"/>
        <v>113254</v>
      </c>
      <c r="V18" s="136">
        <f>SUMIFS(EXPENSES!$F:$F, EXPENSES!$D:$D,DEPARTMENTS!$B:$B, EXPENSES!$B:$B, V$13)</f>
        <v>0</v>
      </c>
      <c r="W18" s="136">
        <f>SUMIFS(EXPENSES!$F:$F, EXPENSES!$D:$D,DEPARTMENTS!$B:$B, EXPENSES!$B:$B, W$13)</f>
        <v>33553</v>
      </c>
      <c r="X18" s="136">
        <f>SUMIFS(EXPENSES!$F:$F, EXPENSES!$D:$D,DEPARTMENTS!$B:$B, EXPENSES!$B:$B, X$13)</f>
        <v>46388</v>
      </c>
      <c r="Y18" s="136">
        <f>SUMIFS(EXPENSES!$F:$F, EXPENSES!$D:$D,DEPARTMENTS!$B:$B, EXPENSES!$B:$B, Y$13)</f>
        <v>7800</v>
      </c>
      <c r="Z18" s="136">
        <f>SUMIFS(EXPENSES!$F:$F, EXPENSES!$D:$D,DEPARTMENTS!$B:$B, EXPENSES!$B:$B, Z$13)</f>
        <v>19700</v>
      </c>
      <c r="AA18" s="136">
        <f>SUMIFS(EXPENSES!$F:$F, EXPENSES!$D:$D,DEPARTMENTS!$B:$B, EXPENSES!$B:$B, AA$13)</f>
        <v>0</v>
      </c>
      <c r="AB18" s="136">
        <f>SUMIFS(EXPENSES!$F:$F, EXPENSES!$D:$D,DEPARTMENTS!$B:$B, EXPENSES!$B:$B, AB$13)</f>
        <v>0</v>
      </c>
      <c r="AC18" s="136">
        <f>SUMIFS(EXPENSES!$F:$F, EXPENSES!$D:$D,DEPARTMENTS!$B:$B, EXPENSES!$B:$B, AC$13)</f>
        <v>0</v>
      </c>
      <c r="AD18" s="136">
        <f>SUMIFS(EXPENSES!$F:$F, EXPENSES!$D:$D,DEPARTMENTS!$B:$B, EXPENSES!$B:$B, AD$13)</f>
        <v>0</v>
      </c>
      <c r="AE18" s="136">
        <f>SUMIFS(EXPENSES!$F:$F, EXPENSES!$D:$D,DEPARTMENTS!$B:$B, EXPENSES!$B:$B, AE$13)</f>
        <v>0</v>
      </c>
      <c r="AF18" s="136">
        <f>SUMIFS(EXPENSES!$F:$F, EXPENSES!$D:$D,DEPARTMENTS!$B:$B, EXPENSES!$B:$B, AF$13)</f>
        <v>0</v>
      </c>
      <c r="AG18" s="136">
        <f>SUMIFS(EXPENSES!$F:$F, EXPENSES!$D:$D,DEPARTMENTS!$B:$B, EXPENSES!$B:$B, AG$13)</f>
        <v>0</v>
      </c>
      <c r="AH18" s="137">
        <f t="shared" si="9"/>
        <v>107441</v>
      </c>
      <c r="AK18" s="108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18" s="108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0</v>
      </c>
      <c r="AM18" s="108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0</v>
      </c>
      <c r="AN18" s="108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0</v>
      </c>
      <c r="AO18" s="108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0</v>
      </c>
      <c r="AP18" s="108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2100</v>
      </c>
      <c r="AQ18" s="108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26600</v>
      </c>
      <c r="AR18" s="108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4208</v>
      </c>
      <c r="AS18" s="108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1235</v>
      </c>
      <c r="AT18" s="108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18" s="108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7000</v>
      </c>
      <c r="AV18" s="108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23250</v>
      </c>
      <c r="AW18" s="108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24370</v>
      </c>
      <c r="AX18" s="108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10860</v>
      </c>
      <c r="AY18" s="108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8750</v>
      </c>
      <c r="AZ18" s="108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0</v>
      </c>
      <c r="BA18" s="108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0</v>
      </c>
      <c r="BB18" s="108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1200</v>
      </c>
      <c r="BC18" s="108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850</v>
      </c>
      <c r="BD18" s="108">
        <f>SUMIFS(COLLECTION!$E:$E, COLLECTION!$D:$D,DEPARTMENTS!$B:$B, COLLECTION!$B:$B, BD$12, COLLECTION!$C:$C, BD$13) +
SUMIFS(BANK!$E:$E, BANK!$D:$D,DEPARTMENTS!$B:$B, BANK!$B:$B, BD$12, BANK!$C:$C, BD$13) +
SUMIFS(TRUST!$E:$E, TRUST!$D:$D,DEPARTMENTS!$B:$B, TRUST!$B:$B, BD$12, TRUST!$C:$C, BD$13)</f>
        <v>981</v>
      </c>
      <c r="BE18" s="108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0</v>
      </c>
      <c r="BF18" s="108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0</v>
      </c>
      <c r="BG18" s="108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0</v>
      </c>
      <c r="BH18" s="108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1850</v>
      </c>
      <c r="BI18" s="108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0</v>
      </c>
      <c r="BJ18" s="108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0</v>
      </c>
      <c r="BK18" s="108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18" s="108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18" s="108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18" s="108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18" s="108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18" s="108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18" s="108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18" s="108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18" s="108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18" s="108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18" s="108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18" s="108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18" s="108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18" s="108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18" s="108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18" s="108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18" s="108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18" s="108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18" s="108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18" s="108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18" s="108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18" s="108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18" s="108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18" s="108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18" s="108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18" s="108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18" s="108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18" s="108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18" s="108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18" s="108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18" s="108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18" s="108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18" s="108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18" s="108">
        <f t="shared" si="7"/>
        <v>113254</v>
      </c>
    </row>
    <row r="19" spans="2:96" x14ac:dyDescent="0.2">
      <c r="B19" s="27" t="s">
        <v>33</v>
      </c>
      <c r="C19" s="57">
        <v>2280</v>
      </c>
      <c r="D19" s="29">
        <f>SUMIF(COLLECTION!D:D,DEPARTMENTS!B:B,COLLECTION!E:E)+SUMIF(BANK!D:D,DEPARTMENTS!B:B,BANK!E:E)+SUMIF(TRUST!D:D,DEPARTMENTS!B:B,TRUST!E:E)</f>
        <v>0</v>
      </c>
      <c r="E19" s="29">
        <f>SUMIF(EXPENSES!D:D,DEPARTMENTS!B:B,EXPENSES!F:F)</f>
        <v>0</v>
      </c>
      <c r="F19" s="29">
        <f t="shared" si="4"/>
        <v>2280</v>
      </c>
      <c r="H19" s="115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0</v>
      </c>
      <c r="I19" s="115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0</v>
      </c>
      <c r="J19" s="115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0</v>
      </c>
      <c r="K19" s="115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0</v>
      </c>
      <c r="L19" s="115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0</v>
      </c>
      <c r="M19" s="115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0</v>
      </c>
      <c r="N19" s="115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19" s="115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19" s="115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19" s="115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19" s="115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19" s="115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19" s="129">
        <f t="shared" si="8"/>
        <v>0</v>
      </c>
      <c r="V19" s="136">
        <f>SUMIFS(EXPENSES!$F:$F, EXPENSES!$D:$D,DEPARTMENTS!$B:$B, EXPENSES!$B:$B, V$13)</f>
        <v>0</v>
      </c>
      <c r="W19" s="136">
        <f>SUMIFS(EXPENSES!$F:$F, EXPENSES!$D:$D,DEPARTMENTS!$B:$B, EXPENSES!$B:$B, W$13)</f>
        <v>0</v>
      </c>
      <c r="X19" s="136">
        <f>SUMIFS(EXPENSES!$F:$F, EXPENSES!$D:$D,DEPARTMENTS!$B:$B, EXPENSES!$B:$B, X$13)</f>
        <v>0</v>
      </c>
      <c r="Y19" s="136">
        <f>SUMIFS(EXPENSES!$F:$F, EXPENSES!$D:$D,DEPARTMENTS!$B:$B, EXPENSES!$B:$B, Y$13)</f>
        <v>0</v>
      </c>
      <c r="Z19" s="136">
        <f>SUMIFS(EXPENSES!$F:$F, EXPENSES!$D:$D,DEPARTMENTS!$B:$B, EXPENSES!$B:$B, Z$13)</f>
        <v>0</v>
      </c>
      <c r="AA19" s="136">
        <f>SUMIFS(EXPENSES!$F:$F, EXPENSES!$D:$D,DEPARTMENTS!$B:$B, EXPENSES!$B:$B, AA$13)</f>
        <v>0</v>
      </c>
      <c r="AB19" s="136">
        <f>SUMIFS(EXPENSES!$F:$F, EXPENSES!$D:$D,DEPARTMENTS!$B:$B, EXPENSES!$B:$B, AB$13)</f>
        <v>0</v>
      </c>
      <c r="AC19" s="136">
        <f>SUMIFS(EXPENSES!$F:$F, EXPENSES!$D:$D,DEPARTMENTS!$B:$B, EXPENSES!$B:$B, AC$13)</f>
        <v>0</v>
      </c>
      <c r="AD19" s="136">
        <f>SUMIFS(EXPENSES!$F:$F, EXPENSES!$D:$D,DEPARTMENTS!$B:$B, EXPENSES!$B:$B, AD$13)</f>
        <v>0</v>
      </c>
      <c r="AE19" s="136">
        <f>SUMIFS(EXPENSES!$F:$F, EXPENSES!$D:$D,DEPARTMENTS!$B:$B, EXPENSES!$B:$B, AE$13)</f>
        <v>0</v>
      </c>
      <c r="AF19" s="136">
        <f>SUMIFS(EXPENSES!$F:$F, EXPENSES!$D:$D,DEPARTMENTS!$B:$B, EXPENSES!$B:$B, AF$13)</f>
        <v>0</v>
      </c>
      <c r="AG19" s="136">
        <f>SUMIFS(EXPENSES!$F:$F, EXPENSES!$D:$D,DEPARTMENTS!$B:$B, EXPENSES!$B:$B, AG$13)</f>
        <v>0</v>
      </c>
      <c r="AH19" s="137">
        <f t="shared" si="9"/>
        <v>0</v>
      </c>
      <c r="AK19" s="108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19" s="108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0</v>
      </c>
      <c r="AM19" s="108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0</v>
      </c>
      <c r="AN19" s="108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0</v>
      </c>
      <c r="AO19" s="108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0</v>
      </c>
      <c r="AP19" s="108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0</v>
      </c>
      <c r="AQ19" s="108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0</v>
      </c>
      <c r="AR19" s="108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0</v>
      </c>
      <c r="AS19" s="108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0</v>
      </c>
      <c r="AT19" s="108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19" s="108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0</v>
      </c>
      <c r="AV19" s="108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0</v>
      </c>
      <c r="AW19" s="108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0</v>
      </c>
      <c r="AX19" s="108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0</v>
      </c>
      <c r="AY19" s="108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19" s="108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0</v>
      </c>
      <c r="BA19" s="108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0</v>
      </c>
      <c r="BB19" s="108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0</v>
      </c>
      <c r="BC19" s="108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0</v>
      </c>
      <c r="BD19" s="108">
        <f>SUMIFS(COLLECTION!$E:$E, COLLECTION!$D:$D,DEPARTMENTS!$B:$B, COLLECTION!$B:$B, BD$12, COLLECTION!$C:$C, BD$13) +
SUMIFS(BANK!$E:$E, BANK!$D:$D,DEPARTMENTS!$B:$B, BANK!$B:$B, BD$12, BANK!$C:$C, BD$13) +
SUMIFS(TRUST!$E:$E, TRUST!$D:$D,DEPARTMENTS!$B:$B, TRUST!$B:$B, BD$12, TRUST!$C:$C, BD$13)</f>
        <v>0</v>
      </c>
      <c r="BE19" s="108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0</v>
      </c>
      <c r="BF19" s="108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0</v>
      </c>
      <c r="BG19" s="108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0</v>
      </c>
      <c r="BH19" s="108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0</v>
      </c>
      <c r="BI19" s="108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0</v>
      </c>
      <c r="BJ19" s="108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0</v>
      </c>
      <c r="BK19" s="108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19" s="108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19" s="108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19" s="108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19" s="108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19" s="108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19" s="108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19" s="108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19" s="108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19" s="108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19" s="108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19" s="108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19" s="108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19" s="108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19" s="108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19" s="108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19" s="108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19" s="108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19" s="108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19" s="108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19" s="108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19" s="108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19" s="108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19" s="108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19" s="108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19" s="108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19" s="108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19" s="108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19" s="108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19" s="108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19" s="108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19" s="108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19" s="108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19" s="108">
        <f t="shared" si="7"/>
        <v>0</v>
      </c>
    </row>
    <row r="20" spans="2:96" x14ac:dyDescent="0.2">
      <c r="B20" s="27" t="s">
        <v>34</v>
      </c>
      <c r="C20" s="57">
        <v>9444</v>
      </c>
      <c r="D20" s="29">
        <f>SUMIF(COLLECTION!D:D,DEPARTMENTS!B:B,COLLECTION!E:E)+SUMIF(BANK!D:D,DEPARTMENTS!B:B,BANK!E:E)+SUMIF(TRUST!D:D,DEPARTMENTS!B:B,TRUST!E:E)</f>
        <v>14600</v>
      </c>
      <c r="E20" s="29">
        <f>SUMIF(EXPENSES!D:D,DEPARTMENTS!B:B,EXPENSES!F:F)</f>
        <v>14394</v>
      </c>
      <c r="F20" s="29">
        <f t="shared" si="4"/>
        <v>9650</v>
      </c>
      <c r="H20" s="115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2600</v>
      </c>
      <c r="I20" s="115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1000</v>
      </c>
      <c r="J20" s="115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400</v>
      </c>
      <c r="K20" s="115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700</v>
      </c>
      <c r="L20" s="115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9900</v>
      </c>
      <c r="M20" s="115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0</v>
      </c>
      <c r="N20" s="115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20" s="115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20" s="115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20" s="115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20" s="115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20" s="115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20" s="129">
        <f t="shared" si="8"/>
        <v>14600</v>
      </c>
      <c r="V20" s="136">
        <f>SUMIFS(EXPENSES!$F:$F, EXPENSES!$D:$D,DEPARTMENTS!$B:$B, EXPENSES!$B:$B, V$13)</f>
        <v>0</v>
      </c>
      <c r="W20" s="136">
        <f>SUMIFS(EXPENSES!$F:$F, EXPENSES!$D:$D,DEPARTMENTS!$B:$B, EXPENSES!$B:$B, W$13)</f>
        <v>0</v>
      </c>
      <c r="X20" s="136">
        <f>SUMIFS(EXPENSES!$F:$F, EXPENSES!$D:$D,DEPARTMENTS!$B:$B, EXPENSES!$B:$B, X$13)</f>
        <v>0</v>
      </c>
      <c r="Y20" s="136">
        <f>SUMIFS(EXPENSES!$F:$F, EXPENSES!$D:$D,DEPARTMENTS!$B:$B, EXPENSES!$B:$B, Y$13)</f>
        <v>0</v>
      </c>
      <c r="Z20" s="136">
        <f>SUMIFS(EXPENSES!$F:$F, EXPENSES!$D:$D,DEPARTMENTS!$B:$B, EXPENSES!$B:$B, Z$13)</f>
        <v>14394</v>
      </c>
      <c r="AA20" s="136">
        <f>SUMIFS(EXPENSES!$F:$F, EXPENSES!$D:$D,DEPARTMENTS!$B:$B, EXPENSES!$B:$B, AA$13)</f>
        <v>0</v>
      </c>
      <c r="AB20" s="136">
        <f>SUMIFS(EXPENSES!$F:$F, EXPENSES!$D:$D,DEPARTMENTS!$B:$B, EXPENSES!$B:$B, AB$13)</f>
        <v>0</v>
      </c>
      <c r="AC20" s="136">
        <f>SUMIFS(EXPENSES!$F:$F, EXPENSES!$D:$D,DEPARTMENTS!$B:$B, EXPENSES!$B:$B, AC$13)</f>
        <v>0</v>
      </c>
      <c r="AD20" s="136">
        <f>SUMIFS(EXPENSES!$F:$F, EXPENSES!$D:$D,DEPARTMENTS!$B:$B, EXPENSES!$B:$B, AD$13)</f>
        <v>0</v>
      </c>
      <c r="AE20" s="136">
        <f>SUMIFS(EXPENSES!$F:$F, EXPENSES!$D:$D,DEPARTMENTS!$B:$B, EXPENSES!$B:$B, AE$13)</f>
        <v>0</v>
      </c>
      <c r="AF20" s="136">
        <f>SUMIFS(EXPENSES!$F:$F, EXPENSES!$D:$D,DEPARTMENTS!$B:$B, EXPENSES!$B:$B, AF$13)</f>
        <v>0</v>
      </c>
      <c r="AG20" s="136">
        <f>SUMIFS(EXPENSES!$F:$F, EXPENSES!$D:$D,DEPARTMENTS!$B:$B, EXPENSES!$B:$B, AG$13)</f>
        <v>0</v>
      </c>
      <c r="AH20" s="137">
        <f t="shared" si="9"/>
        <v>14394</v>
      </c>
      <c r="AK20" s="108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20" s="108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0</v>
      </c>
      <c r="AM20" s="108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0</v>
      </c>
      <c r="AN20" s="108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800</v>
      </c>
      <c r="AO20" s="108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1800</v>
      </c>
      <c r="AP20" s="108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200</v>
      </c>
      <c r="AQ20" s="108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800</v>
      </c>
      <c r="AR20" s="108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0</v>
      </c>
      <c r="AS20" s="108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0</v>
      </c>
      <c r="AT20" s="108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20" s="108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0</v>
      </c>
      <c r="AV20" s="108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0</v>
      </c>
      <c r="AW20" s="108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200</v>
      </c>
      <c r="AX20" s="108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200</v>
      </c>
      <c r="AY20" s="108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20" s="108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0</v>
      </c>
      <c r="BA20" s="108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0</v>
      </c>
      <c r="BB20" s="108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0</v>
      </c>
      <c r="BC20" s="108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0</v>
      </c>
      <c r="BD20" s="108">
        <f>SUMIFS(COLLECTION!$E:$E, COLLECTION!$D:$D,DEPARTMENTS!$B:$B, COLLECTION!$B:$B, BD$12, COLLECTION!$C:$C, BD$13) +
SUMIFS(BANK!$E:$E, BANK!$D:$D,DEPARTMENTS!$B:$B, BANK!$B:$B, BD$12, BANK!$C:$C, BD$13) +
SUMIFS(TRUST!$E:$E, TRUST!$D:$D,DEPARTMENTS!$B:$B, TRUST!$B:$B, BD$12, TRUST!$C:$C, BD$13)</f>
        <v>700</v>
      </c>
      <c r="BE20" s="108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0</v>
      </c>
      <c r="BF20" s="108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1000</v>
      </c>
      <c r="BG20" s="108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1600</v>
      </c>
      <c r="BH20" s="108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0</v>
      </c>
      <c r="BI20" s="108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7300</v>
      </c>
      <c r="BJ20" s="108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0</v>
      </c>
      <c r="BK20" s="108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20" s="108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20" s="108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20" s="108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20" s="108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20" s="108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20" s="108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20" s="108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20" s="108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20" s="108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20" s="108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20" s="108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20" s="108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20" s="108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20" s="108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20" s="108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20" s="108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20" s="108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20" s="108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20" s="108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20" s="108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20" s="108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20" s="108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20" s="108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20" s="108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20" s="108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20" s="108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20" s="108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20" s="108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20" s="108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20" s="108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20" s="108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20" s="108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20" s="108">
        <f t="shared" si="7"/>
        <v>14600</v>
      </c>
    </row>
    <row r="21" spans="2:96" x14ac:dyDescent="0.2">
      <c r="B21" s="27" t="s">
        <v>35</v>
      </c>
      <c r="C21" s="57">
        <v>207951</v>
      </c>
      <c r="D21" s="29">
        <f>SUMIF(COLLECTION!D:D,DEPARTMENTS!B:B,COLLECTION!E:E)+SUMIF(BANK!D:D,DEPARTMENTS!B:B,BANK!E:E)+SUMIF(TRUST!D:D,DEPARTMENTS!B:B,TRUST!E:E)</f>
        <v>157000</v>
      </c>
      <c r="E21" s="31">
        <f>SUMIF(EXPENSES!D:D,DEPARTMENTS!B:B,EXPENSES!F:F)</f>
        <v>0</v>
      </c>
      <c r="F21" s="31">
        <f t="shared" si="4"/>
        <v>364951</v>
      </c>
      <c r="H21" s="115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500</v>
      </c>
      <c r="I21" s="115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500</v>
      </c>
      <c r="J21" s="115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500</v>
      </c>
      <c r="K21" s="115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500</v>
      </c>
      <c r="L21" s="115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155000</v>
      </c>
      <c r="M21" s="115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0</v>
      </c>
      <c r="N21" s="115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21" s="115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21" s="115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21" s="115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21" s="115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21" s="115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21" s="129">
        <f t="shared" si="8"/>
        <v>157000</v>
      </c>
      <c r="V21" s="136">
        <f>SUMIFS(EXPENSES!$F:$F, EXPENSES!$D:$D,DEPARTMENTS!$B:$B, EXPENSES!$B:$B, V$13)</f>
        <v>0</v>
      </c>
      <c r="W21" s="136">
        <f>SUMIFS(EXPENSES!$F:$F, EXPENSES!$D:$D,DEPARTMENTS!$B:$B, EXPENSES!$B:$B, W$13)</f>
        <v>0</v>
      </c>
      <c r="X21" s="136">
        <f>SUMIFS(EXPENSES!$F:$F, EXPENSES!$D:$D,DEPARTMENTS!$B:$B, EXPENSES!$B:$B, X$13)</f>
        <v>0</v>
      </c>
      <c r="Y21" s="136">
        <f>SUMIFS(EXPENSES!$F:$F, EXPENSES!$D:$D,DEPARTMENTS!$B:$B, EXPENSES!$B:$B, Y$13)</f>
        <v>0</v>
      </c>
      <c r="Z21" s="136">
        <f>SUMIFS(EXPENSES!$F:$F, EXPENSES!$D:$D,DEPARTMENTS!$B:$B, EXPENSES!$B:$B, Z$13)</f>
        <v>0</v>
      </c>
      <c r="AA21" s="136">
        <f>SUMIFS(EXPENSES!$F:$F, EXPENSES!$D:$D,DEPARTMENTS!$B:$B, EXPENSES!$B:$B, AA$13)</f>
        <v>0</v>
      </c>
      <c r="AB21" s="136">
        <f>SUMIFS(EXPENSES!$F:$F, EXPENSES!$D:$D,DEPARTMENTS!$B:$B, EXPENSES!$B:$B, AB$13)</f>
        <v>0</v>
      </c>
      <c r="AC21" s="136">
        <f>SUMIFS(EXPENSES!$F:$F, EXPENSES!$D:$D,DEPARTMENTS!$B:$B, EXPENSES!$B:$B, AC$13)</f>
        <v>0</v>
      </c>
      <c r="AD21" s="136">
        <f>SUMIFS(EXPENSES!$F:$F, EXPENSES!$D:$D,DEPARTMENTS!$B:$B, EXPENSES!$B:$B, AD$13)</f>
        <v>0</v>
      </c>
      <c r="AE21" s="136">
        <f>SUMIFS(EXPENSES!$F:$F, EXPENSES!$D:$D,DEPARTMENTS!$B:$B, EXPENSES!$B:$B, AE$13)</f>
        <v>0</v>
      </c>
      <c r="AF21" s="136">
        <f>SUMIFS(EXPENSES!$F:$F, EXPENSES!$D:$D,DEPARTMENTS!$B:$B, EXPENSES!$B:$B, AF$13)</f>
        <v>0</v>
      </c>
      <c r="AG21" s="136">
        <f>SUMIFS(EXPENSES!$F:$F, EXPENSES!$D:$D,DEPARTMENTS!$B:$B, EXPENSES!$B:$B, AG$13)</f>
        <v>0</v>
      </c>
      <c r="AH21" s="137">
        <f t="shared" si="9"/>
        <v>0</v>
      </c>
      <c r="AK21" s="108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21" s="108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0</v>
      </c>
      <c r="AM21" s="108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500</v>
      </c>
      <c r="AN21" s="108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0</v>
      </c>
      <c r="AO21" s="108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0</v>
      </c>
      <c r="AP21" s="108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0</v>
      </c>
      <c r="AQ21" s="108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500</v>
      </c>
      <c r="AR21" s="108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0</v>
      </c>
      <c r="AS21" s="108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0</v>
      </c>
      <c r="AT21" s="108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21" s="108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0</v>
      </c>
      <c r="AV21" s="108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0</v>
      </c>
      <c r="AW21" s="108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0</v>
      </c>
      <c r="AX21" s="108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500</v>
      </c>
      <c r="AY21" s="108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21" s="108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0</v>
      </c>
      <c r="BA21" s="108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500</v>
      </c>
      <c r="BB21" s="108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0</v>
      </c>
      <c r="BC21" s="108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0</v>
      </c>
      <c r="BD21" s="108">
        <f>SUMIFS(COLLECTION!$E:$E, COLLECTION!$D:$D,DEPARTMENTS!$B:$B, COLLECTION!$B:$B, BD$12, COLLECTION!$C:$C, BD$13) +
SUMIFS(BANK!$E:$E, BANK!$D:$D,DEPARTMENTS!$B:$B, BANK!$B:$B, BD$12, BANK!$C:$C, BD$13) +
SUMIFS(TRUST!$E:$E, TRUST!$D:$D,DEPARTMENTS!$B:$B, TRUST!$B:$B, BD$12, TRUST!$C:$C, BD$13)</f>
        <v>0</v>
      </c>
      <c r="BE21" s="108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0</v>
      </c>
      <c r="BF21" s="108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0</v>
      </c>
      <c r="BG21" s="108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0</v>
      </c>
      <c r="BH21" s="108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155000</v>
      </c>
      <c r="BI21" s="108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0</v>
      </c>
      <c r="BJ21" s="108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0</v>
      </c>
      <c r="BK21" s="108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21" s="108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21" s="108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21" s="108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21" s="108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21" s="108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21" s="108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21" s="108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21" s="108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21" s="108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21" s="108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21" s="108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21" s="108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21" s="108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21" s="108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21" s="108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21" s="108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21" s="108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21" s="108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21" s="108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21" s="108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21" s="108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21" s="108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21" s="108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21" s="108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21" s="108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21" s="108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21" s="108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21" s="108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21" s="108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21" s="108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21" s="108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21" s="108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21" s="108">
        <f t="shared" si="7"/>
        <v>157000</v>
      </c>
    </row>
    <row r="22" spans="2:96" x14ac:dyDescent="0.2">
      <c r="B22" s="27" t="s">
        <v>36</v>
      </c>
      <c r="C22" s="57">
        <v>9155</v>
      </c>
      <c r="D22" s="29">
        <f>SUMIF(COLLECTION!D:D,DEPARTMENTS!B:B,COLLECTION!E:E)+SUMIF(BANK!D:D,DEPARTMENTS!B:B,BANK!E:E)+SUMIF(TRUST!D:D,DEPARTMENTS!B:B,TRUST!E:E)</f>
        <v>14300</v>
      </c>
      <c r="E22" s="31">
        <f>SUMIF(EXPENSES!D:D,DEPARTMENTS!B:B,EXPENSES!F:F)</f>
        <v>7000</v>
      </c>
      <c r="F22" s="31">
        <f t="shared" si="4"/>
        <v>16455</v>
      </c>
      <c r="H22" s="115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11400</v>
      </c>
      <c r="I22" s="115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2900</v>
      </c>
      <c r="J22" s="115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0</v>
      </c>
      <c r="K22" s="115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0</v>
      </c>
      <c r="L22" s="115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0</v>
      </c>
      <c r="M22" s="115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0</v>
      </c>
      <c r="N22" s="115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22" s="115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22" s="115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22" s="115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22" s="115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22" s="115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22" s="129">
        <f t="shared" si="8"/>
        <v>14300</v>
      </c>
      <c r="V22" s="136">
        <f>SUMIFS(EXPENSES!$F:$F, EXPENSES!$D:$D,DEPARTMENTS!$B:$B, EXPENSES!$B:$B, V$13)</f>
        <v>0</v>
      </c>
      <c r="W22" s="136">
        <f>SUMIFS(EXPENSES!$F:$F, EXPENSES!$D:$D,DEPARTMENTS!$B:$B, EXPENSES!$B:$B, W$13)</f>
        <v>0</v>
      </c>
      <c r="X22" s="136">
        <f>SUMIFS(EXPENSES!$F:$F, EXPENSES!$D:$D,DEPARTMENTS!$B:$B, EXPENSES!$B:$B, X$13)</f>
        <v>2000</v>
      </c>
      <c r="Y22" s="136">
        <f>SUMIFS(EXPENSES!$F:$F, EXPENSES!$D:$D,DEPARTMENTS!$B:$B, EXPENSES!$B:$B, Y$13)</f>
        <v>5000</v>
      </c>
      <c r="Z22" s="136">
        <f>SUMIFS(EXPENSES!$F:$F, EXPENSES!$D:$D,DEPARTMENTS!$B:$B, EXPENSES!$B:$B, Z$13)</f>
        <v>0</v>
      </c>
      <c r="AA22" s="136">
        <f>SUMIFS(EXPENSES!$F:$F, EXPENSES!$D:$D,DEPARTMENTS!$B:$B, EXPENSES!$B:$B, AA$13)</f>
        <v>0</v>
      </c>
      <c r="AB22" s="136">
        <f>SUMIFS(EXPENSES!$F:$F, EXPENSES!$D:$D,DEPARTMENTS!$B:$B, EXPENSES!$B:$B, AB$13)</f>
        <v>0</v>
      </c>
      <c r="AC22" s="136">
        <f>SUMIFS(EXPENSES!$F:$F, EXPENSES!$D:$D,DEPARTMENTS!$B:$B, EXPENSES!$B:$B, AC$13)</f>
        <v>0</v>
      </c>
      <c r="AD22" s="136">
        <f>SUMIFS(EXPENSES!$F:$F, EXPENSES!$D:$D,DEPARTMENTS!$B:$B, EXPENSES!$B:$B, AD$13)</f>
        <v>0</v>
      </c>
      <c r="AE22" s="136">
        <f>SUMIFS(EXPENSES!$F:$F, EXPENSES!$D:$D,DEPARTMENTS!$B:$B, EXPENSES!$B:$B, AE$13)</f>
        <v>0</v>
      </c>
      <c r="AF22" s="136">
        <f>SUMIFS(EXPENSES!$F:$F, EXPENSES!$D:$D,DEPARTMENTS!$B:$B, EXPENSES!$B:$B, AF$13)</f>
        <v>0</v>
      </c>
      <c r="AG22" s="136">
        <f>SUMIFS(EXPENSES!$F:$F, EXPENSES!$D:$D,DEPARTMENTS!$B:$B, EXPENSES!$B:$B, AG$13)</f>
        <v>0</v>
      </c>
      <c r="AH22" s="137">
        <f t="shared" si="9"/>
        <v>7000</v>
      </c>
      <c r="AK22" s="108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22" s="108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3800</v>
      </c>
      <c r="AM22" s="108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3200</v>
      </c>
      <c r="AN22" s="108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1800</v>
      </c>
      <c r="AO22" s="108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2600</v>
      </c>
      <c r="AP22" s="108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1600</v>
      </c>
      <c r="AQ22" s="108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1100</v>
      </c>
      <c r="AR22" s="108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200</v>
      </c>
      <c r="AS22" s="108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0</v>
      </c>
      <c r="AT22" s="108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22" s="108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0</v>
      </c>
      <c r="AV22" s="108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0</v>
      </c>
      <c r="AW22" s="108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0</v>
      </c>
      <c r="AX22" s="108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0</v>
      </c>
      <c r="AY22" s="108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22" s="108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0</v>
      </c>
      <c r="BA22" s="108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0</v>
      </c>
      <c r="BB22" s="108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0</v>
      </c>
      <c r="BC22" s="108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0</v>
      </c>
      <c r="BD22" s="108">
        <f>SUMIFS(COLLECTION!$E:$E, COLLECTION!$D:$D,DEPARTMENTS!$B:$B, COLLECTION!$B:$B, BD$12, COLLECTION!$C:$C, BD$13) +
SUMIFS(BANK!$E:$E, BANK!$D:$D,DEPARTMENTS!$B:$B, BANK!$B:$B, BD$12, BANK!$C:$C, BD$13) +
SUMIFS(TRUST!$E:$E, TRUST!$D:$D,DEPARTMENTS!$B:$B, TRUST!$B:$B, BD$12, TRUST!$C:$C, BD$13)</f>
        <v>0</v>
      </c>
      <c r="BE22" s="108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0</v>
      </c>
      <c r="BF22" s="108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0</v>
      </c>
      <c r="BG22" s="108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0</v>
      </c>
      <c r="BH22" s="108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0</v>
      </c>
      <c r="BI22" s="108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0</v>
      </c>
      <c r="BJ22" s="108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0</v>
      </c>
      <c r="BK22" s="108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22" s="108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22" s="108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22" s="108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22" s="108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22" s="108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22" s="108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22" s="108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22" s="108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22" s="108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22" s="108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22" s="108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22" s="108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22" s="108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22" s="108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22" s="108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22" s="108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22" s="108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22" s="108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22" s="108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22" s="108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22" s="108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22" s="108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22" s="108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22" s="108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22" s="108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22" s="108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22" s="108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22" s="108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22" s="108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22" s="108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22" s="108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22" s="108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22" s="108">
        <f t="shared" si="7"/>
        <v>14300</v>
      </c>
    </row>
    <row r="23" spans="2:96" x14ac:dyDescent="0.2">
      <c r="B23" s="27" t="s">
        <v>37</v>
      </c>
      <c r="C23" s="57">
        <v>0</v>
      </c>
      <c r="D23" s="29">
        <f>SUMIF(COLLECTION!D:D,DEPARTMENTS!B:B,COLLECTION!E:E)+SUMIF(BANK!D:D,DEPARTMENTS!B:B,BANK!E:E)+SUMIF(TRUST!D:D,DEPARTMENTS!B:B,TRUST!E:E)</f>
        <v>33810</v>
      </c>
      <c r="E23" s="31">
        <f>SUMIF(EXPENSES!D:D,DEPARTMENTS!B:B,EXPENSES!F:F)</f>
        <v>31249</v>
      </c>
      <c r="F23" s="31">
        <f t="shared" si="4"/>
        <v>2561</v>
      </c>
      <c r="H23" s="115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3000</v>
      </c>
      <c r="I23" s="115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3000</v>
      </c>
      <c r="J23" s="115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16400</v>
      </c>
      <c r="K23" s="115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0</v>
      </c>
      <c r="L23" s="115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11410</v>
      </c>
      <c r="M23" s="115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0</v>
      </c>
      <c r="N23" s="115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23" s="115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23" s="115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23" s="115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23" s="115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23" s="115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23" s="129">
        <f t="shared" si="8"/>
        <v>33810</v>
      </c>
      <c r="V23" s="136">
        <f>SUMIFS(EXPENSES!$F:$F, EXPENSES!$D:$D,DEPARTMENTS!$B:$B, EXPENSES!$B:$B, V$13)</f>
        <v>0</v>
      </c>
      <c r="W23" s="136">
        <f>SUMIFS(EXPENSES!$F:$F, EXPENSES!$D:$D,DEPARTMENTS!$B:$B, EXPENSES!$B:$B, W$13)</f>
        <v>4000</v>
      </c>
      <c r="X23" s="136">
        <f>SUMIFS(EXPENSES!$F:$F, EXPENSES!$D:$D,DEPARTMENTS!$B:$B, EXPENSES!$B:$B, X$13)</f>
        <v>17105</v>
      </c>
      <c r="Y23" s="136">
        <f>SUMIFS(EXPENSES!$F:$F, EXPENSES!$D:$D,DEPARTMENTS!$B:$B, EXPENSES!$B:$B, Y$13)</f>
        <v>0</v>
      </c>
      <c r="Z23" s="136">
        <f>SUMIFS(EXPENSES!$F:$F, EXPENSES!$D:$D,DEPARTMENTS!$B:$B, EXPENSES!$B:$B, Z$13)</f>
        <v>10144</v>
      </c>
      <c r="AA23" s="136">
        <f>SUMIFS(EXPENSES!$F:$F, EXPENSES!$D:$D,DEPARTMENTS!$B:$B, EXPENSES!$B:$B, AA$13)</f>
        <v>0</v>
      </c>
      <c r="AB23" s="136">
        <f>SUMIFS(EXPENSES!$F:$F, EXPENSES!$D:$D,DEPARTMENTS!$B:$B, EXPENSES!$B:$B, AB$13)</f>
        <v>0</v>
      </c>
      <c r="AC23" s="136">
        <f>SUMIFS(EXPENSES!$F:$F, EXPENSES!$D:$D,DEPARTMENTS!$B:$B, EXPENSES!$B:$B, AC$13)</f>
        <v>0</v>
      </c>
      <c r="AD23" s="136">
        <f>SUMIFS(EXPENSES!$F:$F, EXPENSES!$D:$D,DEPARTMENTS!$B:$B, EXPENSES!$B:$B, AD$13)</f>
        <v>0</v>
      </c>
      <c r="AE23" s="136">
        <f>SUMIFS(EXPENSES!$F:$F, EXPENSES!$D:$D,DEPARTMENTS!$B:$B, EXPENSES!$B:$B, AE$13)</f>
        <v>0</v>
      </c>
      <c r="AF23" s="136">
        <f>SUMIFS(EXPENSES!$F:$F, EXPENSES!$D:$D,DEPARTMENTS!$B:$B, EXPENSES!$B:$B, AF$13)</f>
        <v>0</v>
      </c>
      <c r="AG23" s="136">
        <f>SUMIFS(EXPENSES!$F:$F, EXPENSES!$D:$D,DEPARTMENTS!$B:$B, EXPENSES!$B:$B, AG$13)</f>
        <v>0</v>
      </c>
      <c r="AH23" s="137">
        <f t="shared" si="9"/>
        <v>31249</v>
      </c>
      <c r="AK23" s="108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2800</v>
      </c>
      <c r="AL23" s="108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0</v>
      </c>
      <c r="AM23" s="108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200</v>
      </c>
      <c r="AN23" s="108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0</v>
      </c>
      <c r="AO23" s="108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0</v>
      </c>
      <c r="AP23" s="108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0</v>
      </c>
      <c r="AQ23" s="108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300</v>
      </c>
      <c r="AR23" s="108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0</v>
      </c>
      <c r="AS23" s="108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2700</v>
      </c>
      <c r="AT23" s="108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23" s="108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16100</v>
      </c>
      <c r="AV23" s="108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0</v>
      </c>
      <c r="AW23" s="108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300</v>
      </c>
      <c r="AX23" s="108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0</v>
      </c>
      <c r="AY23" s="108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23" s="108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0</v>
      </c>
      <c r="BA23" s="108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0</v>
      </c>
      <c r="BB23" s="108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0</v>
      </c>
      <c r="BC23" s="108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0</v>
      </c>
      <c r="BD23" s="108">
        <f>SUMIFS(COLLECTION!$E:$E, COLLECTION!$D:$D,DEPARTMENTS!$B:$B, COLLECTION!$B:$B, BD$12, COLLECTION!$C:$C, BD$13) +
SUMIFS(BANK!$E:$E, BANK!$D:$D,DEPARTMENTS!$B:$B, BANK!$B:$B, BD$12, BANK!$C:$C, BD$13) +
SUMIFS(TRUST!$E:$E, TRUST!$D:$D,DEPARTMENTS!$B:$B, TRUST!$B:$B, BD$12, TRUST!$C:$C, BD$13)</f>
        <v>0</v>
      </c>
      <c r="BE23" s="108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0</v>
      </c>
      <c r="BF23" s="108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0</v>
      </c>
      <c r="BG23" s="108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11410</v>
      </c>
      <c r="BH23" s="108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0</v>
      </c>
      <c r="BI23" s="108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0</v>
      </c>
      <c r="BJ23" s="108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0</v>
      </c>
      <c r="BK23" s="108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23" s="108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23" s="108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23" s="108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23" s="108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23" s="108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23" s="108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23" s="108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23" s="108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23" s="108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23" s="108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23" s="108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23" s="108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23" s="108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23" s="108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23" s="108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23" s="108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23" s="108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23" s="108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23" s="108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23" s="108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23" s="108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23" s="108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23" s="108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23" s="108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23" s="108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23" s="108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23" s="108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23" s="108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23" s="108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23" s="108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23" s="108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23" s="108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23" s="108">
        <f t="shared" si="7"/>
        <v>33810</v>
      </c>
    </row>
    <row r="24" spans="2:96" x14ac:dyDescent="0.2">
      <c r="B24" s="27" t="s">
        <v>38</v>
      </c>
      <c r="C24" s="57">
        <v>28078</v>
      </c>
      <c r="D24" s="29">
        <f>SUMIF(COLLECTION!D:D,DEPARTMENTS!B:B,COLLECTION!E:E)+SUMIF(BANK!D:D,DEPARTMENTS!B:B,BANK!E:E)+SUMIF(TRUST!D:D,DEPARTMENTS!B:B,TRUST!E:E)</f>
        <v>12898</v>
      </c>
      <c r="E24" s="31">
        <f>SUMIF(EXPENSES!D:D,DEPARTMENTS!B:B,EXPENSES!F:F)</f>
        <v>21421</v>
      </c>
      <c r="F24" s="31">
        <f t="shared" si="4"/>
        <v>19555</v>
      </c>
      <c r="H24" s="115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35</v>
      </c>
      <c r="I24" s="115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0</v>
      </c>
      <c r="J24" s="115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0</v>
      </c>
      <c r="K24" s="115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0</v>
      </c>
      <c r="L24" s="115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12863</v>
      </c>
      <c r="M24" s="115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0</v>
      </c>
      <c r="N24" s="115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24" s="115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24" s="115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24" s="115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24" s="115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24" s="115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24" s="129">
        <f t="shared" si="8"/>
        <v>12898</v>
      </c>
      <c r="V24" s="136">
        <f>SUMIFS(EXPENSES!$F:$F, EXPENSES!$D:$D,DEPARTMENTS!$B:$B, EXPENSES!$B:$B, V$13)</f>
        <v>0</v>
      </c>
      <c r="W24" s="136">
        <f>SUMIFS(EXPENSES!$F:$F, EXPENSES!$D:$D,DEPARTMENTS!$B:$B, EXPENSES!$B:$B, W$13)</f>
        <v>3203</v>
      </c>
      <c r="X24" s="136">
        <f>SUMIFS(EXPENSES!$F:$F, EXPENSES!$D:$D,DEPARTMENTS!$B:$B, EXPENSES!$B:$B, X$13)</f>
        <v>2537</v>
      </c>
      <c r="Y24" s="136">
        <f>SUMIFS(EXPENSES!$F:$F, EXPENSES!$D:$D,DEPARTMENTS!$B:$B, EXPENSES!$B:$B, Y$13)</f>
        <v>0</v>
      </c>
      <c r="Z24" s="136">
        <f>SUMIFS(EXPENSES!$F:$F, EXPENSES!$D:$D,DEPARTMENTS!$B:$B, EXPENSES!$B:$B, Z$13)</f>
        <v>15681</v>
      </c>
      <c r="AA24" s="136">
        <f>SUMIFS(EXPENSES!$F:$F, EXPENSES!$D:$D,DEPARTMENTS!$B:$B, EXPENSES!$B:$B, AA$13)</f>
        <v>0</v>
      </c>
      <c r="AB24" s="136">
        <f>SUMIFS(EXPENSES!$F:$F, EXPENSES!$D:$D,DEPARTMENTS!$B:$B, EXPENSES!$B:$B, AB$13)</f>
        <v>0</v>
      </c>
      <c r="AC24" s="136">
        <f>SUMIFS(EXPENSES!$F:$F, EXPENSES!$D:$D,DEPARTMENTS!$B:$B, EXPENSES!$B:$B, AC$13)</f>
        <v>0</v>
      </c>
      <c r="AD24" s="136">
        <f>SUMIFS(EXPENSES!$F:$F, EXPENSES!$D:$D,DEPARTMENTS!$B:$B, EXPENSES!$B:$B, AD$13)</f>
        <v>0</v>
      </c>
      <c r="AE24" s="136">
        <f>SUMIFS(EXPENSES!$F:$F, EXPENSES!$D:$D,DEPARTMENTS!$B:$B, EXPENSES!$B:$B, AE$13)</f>
        <v>0</v>
      </c>
      <c r="AF24" s="136">
        <f>SUMIFS(EXPENSES!$F:$F, EXPENSES!$D:$D,DEPARTMENTS!$B:$B, EXPENSES!$B:$B, AF$13)</f>
        <v>0</v>
      </c>
      <c r="AG24" s="136">
        <f>SUMIFS(EXPENSES!$F:$F, EXPENSES!$D:$D,DEPARTMENTS!$B:$B, EXPENSES!$B:$B, AG$13)</f>
        <v>0</v>
      </c>
      <c r="AH24" s="137">
        <f t="shared" si="9"/>
        <v>21421</v>
      </c>
      <c r="AK24" s="108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24" s="108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0</v>
      </c>
      <c r="AM24" s="108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0</v>
      </c>
      <c r="AN24" s="108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35</v>
      </c>
      <c r="AO24" s="108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0</v>
      </c>
      <c r="AP24" s="108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0</v>
      </c>
      <c r="AQ24" s="108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0</v>
      </c>
      <c r="AR24" s="108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0</v>
      </c>
      <c r="AS24" s="108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0</v>
      </c>
      <c r="AT24" s="108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24" s="108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0</v>
      </c>
      <c r="AV24" s="108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0</v>
      </c>
      <c r="AW24" s="108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0</v>
      </c>
      <c r="AX24" s="108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0</v>
      </c>
      <c r="AY24" s="108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24" s="108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0</v>
      </c>
      <c r="BA24" s="108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0</v>
      </c>
      <c r="BB24" s="108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0</v>
      </c>
      <c r="BC24" s="108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0</v>
      </c>
      <c r="BD24" s="108">
        <f>SUMIFS(COLLECTION!$E:$E, COLLECTION!$D:$D,DEPARTMENTS!$B:$B, COLLECTION!$B:$B, BD$12, COLLECTION!$C:$C, BD$13) +
SUMIFS(BANK!$E:$E, BANK!$D:$D,DEPARTMENTS!$B:$B, BANK!$B:$B, BD$12, BANK!$C:$C, BD$13) +
SUMIFS(TRUST!$E:$E, TRUST!$D:$D,DEPARTMENTS!$B:$B, TRUST!$B:$B, BD$12, TRUST!$C:$C, BD$13)</f>
        <v>0</v>
      </c>
      <c r="BE24" s="108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0</v>
      </c>
      <c r="BF24" s="108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0</v>
      </c>
      <c r="BG24" s="108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360</v>
      </c>
      <c r="BH24" s="108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11058</v>
      </c>
      <c r="BI24" s="108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1445</v>
      </c>
      <c r="BJ24" s="108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0</v>
      </c>
      <c r="BK24" s="108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24" s="108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24" s="108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24" s="108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24" s="108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24" s="108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24" s="108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24" s="108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24" s="108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24" s="108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24" s="108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24" s="108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24" s="108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24" s="108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24" s="108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24" s="108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24" s="108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24" s="108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24" s="108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24" s="108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24" s="108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24" s="108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24" s="108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24" s="108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24" s="108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24" s="108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24" s="108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24" s="108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24" s="108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24" s="108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24" s="108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24" s="108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24" s="108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24" s="108">
        <f t="shared" si="7"/>
        <v>12898</v>
      </c>
    </row>
    <row r="25" spans="2:96" x14ac:dyDescent="0.2">
      <c r="B25" s="27" t="s">
        <v>39</v>
      </c>
      <c r="C25" s="57">
        <v>13207</v>
      </c>
      <c r="D25" s="29">
        <f>SUMIF(COLLECTION!D:D,DEPARTMENTS!B:B,COLLECTION!E:E)+SUMIF(BANK!D:D,DEPARTMENTS!B:B,BANK!E:E)+SUMIF(TRUST!D:D,DEPARTMENTS!B:B,TRUST!E:E)</f>
        <v>6200</v>
      </c>
      <c r="E25" s="31">
        <f>SUMIF(EXPENSES!D:D,DEPARTMENTS!B:B,EXPENSES!F:F)</f>
        <v>2287</v>
      </c>
      <c r="F25" s="31">
        <f t="shared" si="4"/>
        <v>17120</v>
      </c>
      <c r="H25" s="115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5600</v>
      </c>
      <c r="I25" s="115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600</v>
      </c>
      <c r="J25" s="115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0</v>
      </c>
      <c r="K25" s="115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0</v>
      </c>
      <c r="L25" s="115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0</v>
      </c>
      <c r="M25" s="115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0</v>
      </c>
      <c r="N25" s="115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25" s="115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25" s="115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25" s="115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25" s="115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25" s="115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25" s="129">
        <f t="shared" si="8"/>
        <v>6200</v>
      </c>
      <c r="V25" s="136">
        <f>SUMIFS(EXPENSES!$F:$F, EXPENSES!$D:$D,DEPARTMENTS!$B:$B, EXPENSES!$B:$B, V$13)</f>
        <v>0</v>
      </c>
      <c r="W25" s="136">
        <f>SUMIFS(EXPENSES!$F:$F, EXPENSES!$D:$D,DEPARTMENTS!$B:$B, EXPENSES!$B:$B, W$13)</f>
        <v>0</v>
      </c>
      <c r="X25" s="136">
        <f>SUMIFS(EXPENSES!$F:$F, EXPENSES!$D:$D,DEPARTMENTS!$B:$B, EXPENSES!$B:$B, X$13)</f>
        <v>0</v>
      </c>
      <c r="Y25" s="136">
        <f>SUMIFS(EXPENSES!$F:$F, EXPENSES!$D:$D,DEPARTMENTS!$B:$B, EXPENSES!$B:$B, Y$13)</f>
        <v>0</v>
      </c>
      <c r="Z25" s="136">
        <f>SUMIFS(EXPENSES!$F:$F, EXPENSES!$D:$D,DEPARTMENTS!$B:$B, EXPENSES!$B:$B, Z$13)</f>
        <v>2287</v>
      </c>
      <c r="AA25" s="136">
        <f>SUMIFS(EXPENSES!$F:$F, EXPENSES!$D:$D,DEPARTMENTS!$B:$B, EXPENSES!$B:$B, AA$13)</f>
        <v>0</v>
      </c>
      <c r="AB25" s="136">
        <f>SUMIFS(EXPENSES!$F:$F, EXPENSES!$D:$D,DEPARTMENTS!$B:$B, EXPENSES!$B:$B, AB$13)</f>
        <v>0</v>
      </c>
      <c r="AC25" s="136">
        <f>SUMIFS(EXPENSES!$F:$F, EXPENSES!$D:$D,DEPARTMENTS!$B:$B, EXPENSES!$B:$B, AC$13)</f>
        <v>0</v>
      </c>
      <c r="AD25" s="136">
        <f>SUMIFS(EXPENSES!$F:$F, EXPENSES!$D:$D,DEPARTMENTS!$B:$B, EXPENSES!$B:$B, AD$13)</f>
        <v>0</v>
      </c>
      <c r="AE25" s="136">
        <f>SUMIFS(EXPENSES!$F:$F, EXPENSES!$D:$D,DEPARTMENTS!$B:$B, EXPENSES!$B:$B, AE$13)</f>
        <v>0</v>
      </c>
      <c r="AF25" s="136">
        <f>SUMIFS(EXPENSES!$F:$F, EXPENSES!$D:$D,DEPARTMENTS!$B:$B, EXPENSES!$B:$B, AF$13)</f>
        <v>0</v>
      </c>
      <c r="AG25" s="136">
        <f>SUMIFS(EXPENSES!$F:$F, EXPENSES!$D:$D,DEPARTMENTS!$B:$B, EXPENSES!$B:$B, AG$13)</f>
        <v>0</v>
      </c>
      <c r="AH25" s="137">
        <f t="shared" si="9"/>
        <v>2287</v>
      </c>
      <c r="AK25" s="108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4800</v>
      </c>
      <c r="AL25" s="108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200</v>
      </c>
      <c r="AM25" s="108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600</v>
      </c>
      <c r="AN25" s="108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0</v>
      </c>
      <c r="AO25" s="108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0</v>
      </c>
      <c r="AP25" s="108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600</v>
      </c>
      <c r="AQ25" s="108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0</v>
      </c>
      <c r="AR25" s="108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0</v>
      </c>
      <c r="AS25" s="108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0</v>
      </c>
      <c r="AT25" s="108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25" s="108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0</v>
      </c>
      <c r="AV25" s="108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0</v>
      </c>
      <c r="AW25" s="108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0</v>
      </c>
      <c r="AX25" s="108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0</v>
      </c>
      <c r="AY25" s="108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25" s="108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0</v>
      </c>
      <c r="BA25" s="108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0</v>
      </c>
      <c r="BB25" s="108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0</v>
      </c>
      <c r="BC25" s="108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0</v>
      </c>
      <c r="BD25" s="108">
        <f>SUMIFS(COLLECTION!$E:$E, COLLECTION!$D:$D,DEPARTMENTS!$B:$B, COLLECTION!$B:$B, BD$12, COLLECTION!$C:$C, BD$13) +
SUMIFS(BANK!$E:$E, BANK!$D:$D,DEPARTMENTS!$B:$B, BANK!$B:$B, BD$12, BANK!$C:$C, BD$13) +
SUMIFS(TRUST!$E:$E, TRUST!$D:$D,DEPARTMENTS!$B:$B, TRUST!$B:$B, BD$12, TRUST!$C:$C, BD$13)</f>
        <v>0</v>
      </c>
      <c r="BE25" s="108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0</v>
      </c>
      <c r="BF25" s="108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0</v>
      </c>
      <c r="BG25" s="108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0</v>
      </c>
      <c r="BH25" s="108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0</v>
      </c>
      <c r="BI25" s="108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0</v>
      </c>
      <c r="BJ25" s="108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0</v>
      </c>
      <c r="BK25" s="108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25" s="108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25" s="108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25" s="108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25" s="108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25" s="108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25" s="108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25" s="108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25" s="108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25" s="108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25" s="108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25" s="108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25" s="108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25" s="108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25" s="108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25" s="108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25" s="108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25" s="108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25" s="108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25" s="108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25" s="108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25" s="108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25" s="108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25" s="108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25" s="108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25" s="108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25" s="108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25" s="108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25" s="108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25" s="108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25" s="108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25" s="108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25" s="108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25" s="108">
        <f t="shared" si="7"/>
        <v>6200</v>
      </c>
    </row>
    <row r="26" spans="2:96" x14ac:dyDescent="0.2">
      <c r="B26" s="27" t="s">
        <v>40</v>
      </c>
      <c r="C26" s="57">
        <v>0</v>
      </c>
      <c r="D26" s="29">
        <f>SUMIF(COLLECTION!D:D,DEPARTMENTS!B:B,COLLECTION!E:E)+SUMIF(BANK!D:D,DEPARTMENTS!B:B,BANK!E:E)+SUMIF(TRUST!D:D,DEPARTMENTS!B:B,TRUST!E:E)</f>
        <v>400</v>
      </c>
      <c r="E26" s="31">
        <f>SUMIF(EXPENSES!D:D,DEPARTMENTS!B:B,EXPENSES!F:F)</f>
        <v>0</v>
      </c>
      <c r="F26" s="31">
        <f t="shared" si="4"/>
        <v>400</v>
      </c>
      <c r="H26" s="115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0</v>
      </c>
      <c r="I26" s="115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200</v>
      </c>
      <c r="J26" s="115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0</v>
      </c>
      <c r="K26" s="115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200</v>
      </c>
      <c r="L26" s="115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0</v>
      </c>
      <c r="M26" s="115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0</v>
      </c>
      <c r="N26" s="115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26" s="115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26" s="115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26" s="115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26" s="115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26" s="115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26" s="129">
        <f t="shared" si="8"/>
        <v>400</v>
      </c>
      <c r="V26" s="136">
        <f>SUMIFS(EXPENSES!$F:$F, EXPENSES!$D:$D,DEPARTMENTS!$B:$B, EXPENSES!$B:$B, V$13)</f>
        <v>0</v>
      </c>
      <c r="W26" s="136">
        <f>SUMIFS(EXPENSES!$F:$F, EXPENSES!$D:$D,DEPARTMENTS!$B:$B, EXPENSES!$B:$B, W$13)</f>
        <v>0</v>
      </c>
      <c r="X26" s="136">
        <f>SUMIFS(EXPENSES!$F:$F, EXPENSES!$D:$D,DEPARTMENTS!$B:$B, EXPENSES!$B:$B, X$13)</f>
        <v>0</v>
      </c>
      <c r="Y26" s="136">
        <f>SUMIFS(EXPENSES!$F:$F, EXPENSES!$D:$D,DEPARTMENTS!$B:$B, EXPENSES!$B:$B, Y$13)</f>
        <v>0</v>
      </c>
      <c r="Z26" s="136">
        <f>SUMIFS(EXPENSES!$F:$F, EXPENSES!$D:$D,DEPARTMENTS!$B:$B, EXPENSES!$B:$B, Z$13)</f>
        <v>0</v>
      </c>
      <c r="AA26" s="136">
        <f>SUMIFS(EXPENSES!$F:$F, EXPENSES!$D:$D,DEPARTMENTS!$B:$B, EXPENSES!$B:$B, AA$13)</f>
        <v>0</v>
      </c>
      <c r="AB26" s="136">
        <f>SUMIFS(EXPENSES!$F:$F, EXPENSES!$D:$D,DEPARTMENTS!$B:$B, EXPENSES!$B:$B, AB$13)</f>
        <v>0</v>
      </c>
      <c r="AC26" s="136">
        <f>SUMIFS(EXPENSES!$F:$F, EXPENSES!$D:$D,DEPARTMENTS!$B:$B, EXPENSES!$B:$B, AC$13)</f>
        <v>0</v>
      </c>
      <c r="AD26" s="136">
        <f>SUMIFS(EXPENSES!$F:$F, EXPENSES!$D:$D,DEPARTMENTS!$B:$B, EXPENSES!$B:$B, AD$13)</f>
        <v>0</v>
      </c>
      <c r="AE26" s="136">
        <f>SUMIFS(EXPENSES!$F:$F, EXPENSES!$D:$D,DEPARTMENTS!$B:$B, EXPENSES!$B:$B, AE$13)</f>
        <v>0</v>
      </c>
      <c r="AF26" s="136">
        <f>SUMIFS(EXPENSES!$F:$F, EXPENSES!$D:$D,DEPARTMENTS!$B:$B, EXPENSES!$B:$B, AF$13)</f>
        <v>0</v>
      </c>
      <c r="AG26" s="136">
        <f>SUMIFS(EXPENSES!$F:$F, EXPENSES!$D:$D,DEPARTMENTS!$B:$B, EXPENSES!$B:$B, AG$13)</f>
        <v>0</v>
      </c>
      <c r="AH26" s="137">
        <f t="shared" si="9"/>
        <v>0</v>
      </c>
      <c r="AK26" s="108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26" s="108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0</v>
      </c>
      <c r="AM26" s="108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0</v>
      </c>
      <c r="AN26" s="108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0</v>
      </c>
      <c r="AO26" s="108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0</v>
      </c>
      <c r="AP26" s="108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200</v>
      </c>
      <c r="AQ26" s="108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0</v>
      </c>
      <c r="AR26" s="108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0</v>
      </c>
      <c r="AS26" s="108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0</v>
      </c>
      <c r="AT26" s="108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26" s="108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0</v>
      </c>
      <c r="AV26" s="108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0</v>
      </c>
      <c r="AW26" s="108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0</v>
      </c>
      <c r="AX26" s="108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0</v>
      </c>
      <c r="AY26" s="108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26" s="108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200</v>
      </c>
      <c r="BA26" s="108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0</v>
      </c>
      <c r="BB26" s="108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0</v>
      </c>
      <c r="BC26" s="108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0</v>
      </c>
      <c r="BD26" s="108">
        <f>SUMIFS(COLLECTION!$E:$E, COLLECTION!$D:$D,DEPARTMENTS!$B:$B, COLLECTION!$B:$B, BD$12, COLLECTION!$C:$C, BD$13) +
SUMIFS(BANK!$E:$E, BANK!$D:$D,DEPARTMENTS!$B:$B, BANK!$B:$B, BD$12, BANK!$C:$C, BD$13) +
SUMIFS(TRUST!$E:$E, TRUST!$D:$D,DEPARTMENTS!$B:$B, TRUST!$B:$B, BD$12, TRUST!$C:$C, BD$13)</f>
        <v>0</v>
      </c>
      <c r="BE26" s="108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0</v>
      </c>
      <c r="BF26" s="108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0</v>
      </c>
      <c r="BG26" s="108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0</v>
      </c>
      <c r="BH26" s="108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0</v>
      </c>
      <c r="BI26" s="108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0</v>
      </c>
      <c r="BJ26" s="108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0</v>
      </c>
      <c r="BK26" s="108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26" s="108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26" s="108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26" s="108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26" s="108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26" s="108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26" s="108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26" s="108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26" s="108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26" s="108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26" s="108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26" s="108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26" s="108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26" s="108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26" s="108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26" s="108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26" s="108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26" s="108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26" s="108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26" s="108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26" s="108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26" s="108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26" s="108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26" s="108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26" s="108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26" s="108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26" s="108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26" s="108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26" s="108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26" s="108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26" s="108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26" s="108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26" s="108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26" s="108">
        <f t="shared" si="7"/>
        <v>400</v>
      </c>
    </row>
    <row r="27" spans="2:96" x14ac:dyDescent="0.2">
      <c r="B27" s="27" t="s">
        <v>41</v>
      </c>
      <c r="C27" s="57">
        <v>297</v>
      </c>
      <c r="D27" s="29">
        <f>SUMIF(COLLECTION!D:D,DEPARTMENTS!B:B,COLLECTION!E:E)+SUMIF(BANK!D:D,DEPARTMENTS!B:B,BANK!E:E)+SUMIF(TRUST!D:D,DEPARTMENTS!B:B,TRUST!E:E)</f>
        <v>3500</v>
      </c>
      <c r="E27" s="31">
        <f>SUMIF(EXPENSES!D:D,DEPARTMENTS!B:B,EXPENSES!F:F)</f>
        <v>0</v>
      </c>
      <c r="F27" s="31">
        <f t="shared" si="4"/>
        <v>3797</v>
      </c>
      <c r="H27" s="115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0</v>
      </c>
      <c r="I27" s="115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0</v>
      </c>
      <c r="J27" s="115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0</v>
      </c>
      <c r="K27" s="115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3500</v>
      </c>
      <c r="L27" s="115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0</v>
      </c>
      <c r="M27" s="115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0</v>
      </c>
      <c r="N27" s="115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27" s="115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27" s="115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27" s="115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27" s="115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27" s="115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27" s="129">
        <f t="shared" si="8"/>
        <v>3500</v>
      </c>
      <c r="V27" s="136">
        <f>SUMIFS(EXPENSES!$F:$F, EXPENSES!$D:$D,DEPARTMENTS!$B:$B, EXPENSES!$B:$B, V$13)</f>
        <v>0</v>
      </c>
      <c r="W27" s="136">
        <f>SUMIFS(EXPENSES!$F:$F, EXPENSES!$D:$D,DEPARTMENTS!$B:$B, EXPENSES!$B:$B, W$13)</f>
        <v>0</v>
      </c>
      <c r="X27" s="136">
        <f>SUMIFS(EXPENSES!$F:$F, EXPENSES!$D:$D,DEPARTMENTS!$B:$B, EXPENSES!$B:$B, X$13)</f>
        <v>0</v>
      </c>
      <c r="Y27" s="136">
        <f>SUMIFS(EXPENSES!$F:$F, EXPENSES!$D:$D,DEPARTMENTS!$B:$B, EXPENSES!$B:$B, Y$13)</f>
        <v>0</v>
      </c>
      <c r="Z27" s="136">
        <f>SUMIFS(EXPENSES!$F:$F, EXPENSES!$D:$D,DEPARTMENTS!$B:$B, EXPENSES!$B:$B, Z$13)</f>
        <v>0</v>
      </c>
      <c r="AA27" s="136">
        <f>SUMIFS(EXPENSES!$F:$F, EXPENSES!$D:$D,DEPARTMENTS!$B:$B, EXPENSES!$B:$B, AA$13)</f>
        <v>0</v>
      </c>
      <c r="AB27" s="136">
        <f>SUMIFS(EXPENSES!$F:$F, EXPENSES!$D:$D,DEPARTMENTS!$B:$B, EXPENSES!$B:$B, AB$13)</f>
        <v>0</v>
      </c>
      <c r="AC27" s="136">
        <f>SUMIFS(EXPENSES!$F:$F, EXPENSES!$D:$D,DEPARTMENTS!$B:$B, EXPENSES!$B:$B, AC$13)</f>
        <v>0</v>
      </c>
      <c r="AD27" s="136">
        <f>SUMIFS(EXPENSES!$F:$F, EXPENSES!$D:$D,DEPARTMENTS!$B:$B, EXPENSES!$B:$B, AD$13)</f>
        <v>0</v>
      </c>
      <c r="AE27" s="136">
        <f>SUMIFS(EXPENSES!$F:$F, EXPENSES!$D:$D,DEPARTMENTS!$B:$B, EXPENSES!$B:$B, AE$13)</f>
        <v>0</v>
      </c>
      <c r="AF27" s="136">
        <f>SUMIFS(EXPENSES!$F:$F, EXPENSES!$D:$D,DEPARTMENTS!$B:$B, EXPENSES!$B:$B, AF$13)</f>
        <v>0</v>
      </c>
      <c r="AG27" s="136">
        <f>SUMIFS(EXPENSES!$F:$F, EXPENSES!$D:$D,DEPARTMENTS!$B:$B, EXPENSES!$B:$B, AG$13)</f>
        <v>0</v>
      </c>
      <c r="AH27" s="137">
        <f t="shared" si="9"/>
        <v>0</v>
      </c>
      <c r="AK27" s="108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27" s="108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0</v>
      </c>
      <c r="AM27" s="108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0</v>
      </c>
      <c r="AN27" s="108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0</v>
      </c>
      <c r="AO27" s="108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0</v>
      </c>
      <c r="AP27" s="108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0</v>
      </c>
      <c r="AQ27" s="108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0</v>
      </c>
      <c r="AR27" s="108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0</v>
      </c>
      <c r="AS27" s="108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0</v>
      </c>
      <c r="AT27" s="108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27" s="108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0</v>
      </c>
      <c r="AV27" s="108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0</v>
      </c>
      <c r="AW27" s="108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0</v>
      </c>
      <c r="AX27" s="108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0</v>
      </c>
      <c r="AY27" s="108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27" s="108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0</v>
      </c>
      <c r="BA27" s="108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0</v>
      </c>
      <c r="BB27" s="108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3500</v>
      </c>
      <c r="BC27" s="108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0</v>
      </c>
      <c r="BD27" s="108">
        <f>SUMIFS(COLLECTION!$E:$E, COLLECTION!$D:$D,DEPARTMENTS!$B:$B, COLLECTION!$B:$B, BD$12, COLLECTION!$C:$C, BD$13) +
SUMIFS(BANK!$E:$E, BANK!$D:$D,DEPARTMENTS!$B:$B, BANK!$B:$B, BD$12, BANK!$C:$C, BD$13) +
SUMIFS(TRUST!$E:$E, TRUST!$D:$D,DEPARTMENTS!$B:$B, TRUST!$B:$B, BD$12, TRUST!$C:$C, BD$13)</f>
        <v>0</v>
      </c>
      <c r="BE27" s="108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0</v>
      </c>
      <c r="BF27" s="108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0</v>
      </c>
      <c r="BG27" s="108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0</v>
      </c>
      <c r="BH27" s="108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0</v>
      </c>
      <c r="BI27" s="108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0</v>
      </c>
      <c r="BJ27" s="108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0</v>
      </c>
      <c r="BK27" s="108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27" s="108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27" s="108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27" s="108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27" s="108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27" s="108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27" s="108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27" s="108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27" s="108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27" s="108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27" s="108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27" s="108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27" s="108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27" s="108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27" s="108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27" s="108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27" s="108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27" s="108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27" s="108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27" s="108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27" s="108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27" s="108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27" s="108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27" s="108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27" s="108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27" s="108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27" s="108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27" s="108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27" s="108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27" s="108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27" s="108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27" s="108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27" s="108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27" s="108">
        <f t="shared" si="7"/>
        <v>3500</v>
      </c>
    </row>
    <row r="28" spans="2:96" x14ac:dyDescent="0.2">
      <c r="B28" s="27" t="s">
        <v>42</v>
      </c>
      <c r="C28" s="57">
        <v>575</v>
      </c>
      <c r="D28" s="29">
        <f>SUMIF(COLLECTION!D:D,DEPARTMENTS!B:B,COLLECTION!E:E)+SUMIF(BANK!D:D,DEPARTMENTS!B:B,BANK!E:E)+SUMIF(TRUST!D:D,DEPARTMENTS!B:B,TRUST!E:E)</f>
        <v>5805</v>
      </c>
      <c r="E28" s="31">
        <f>SUMIF(EXPENSES!D:D,DEPARTMENTS!B:B,EXPENSES!F:F)</f>
        <v>4000</v>
      </c>
      <c r="F28" s="31">
        <f t="shared" si="4"/>
        <v>2380</v>
      </c>
      <c r="H28" s="115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400</v>
      </c>
      <c r="I28" s="115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1550</v>
      </c>
      <c r="J28" s="115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3855</v>
      </c>
      <c r="K28" s="115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0</v>
      </c>
      <c r="L28" s="115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0</v>
      </c>
      <c r="M28" s="115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0</v>
      </c>
      <c r="N28" s="115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28" s="115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28" s="115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28" s="115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28" s="115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28" s="115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28" s="129">
        <f t="shared" si="8"/>
        <v>5805</v>
      </c>
      <c r="V28" s="136">
        <f>SUMIFS(EXPENSES!$F:$F, EXPENSES!$D:$D,DEPARTMENTS!$B:$B, EXPENSES!$B:$B, V$13)</f>
        <v>0</v>
      </c>
      <c r="W28" s="136">
        <f>SUMIFS(EXPENSES!$F:$F, EXPENSES!$D:$D,DEPARTMENTS!$B:$B, EXPENSES!$B:$B, W$13)</f>
        <v>0</v>
      </c>
      <c r="X28" s="136">
        <f>SUMIFS(EXPENSES!$F:$F, EXPENSES!$D:$D,DEPARTMENTS!$B:$B, EXPENSES!$B:$B, X$13)</f>
        <v>0</v>
      </c>
      <c r="Y28" s="136">
        <f>SUMIFS(EXPENSES!$F:$F, EXPENSES!$D:$D,DEPARTMENTS!$B:$B, EXPENSES!$B:$B, Y$13)</f>
        <v>4000</v>
      </c>
      <c r="Z28" s="136">
        <f>SUMIFS(EXPENSES!$F:$F, EXPENSES!$D:$D,DEPARTMENTS!$B:$B, EXPENSES!$B:$B, Z$13)</f>
        <v>0</v>
      </c>
      <c r="AA28" s="136">
        <f>SUMIFS(EXPENSES!$F:$F, EXPENSES!$D:$D,DEPARTMENTS!$B:$B, EXPENSES!$B:$B, AA$13)</f>
        <v>0</v>
      </c>
      <c r="AB28" s="136">
        <f>SUMIFS(EXPENSES!$F:$F, EXPENSES!$D:$D,DEPARTMENTS!$B:$B, EXPENSES!$B:$B, AB$13)</f>
        <v>0</v>
      </c>
      <c r="AC28" s="136">
        <f>SUMIFS(EXPENSES!$F:$F, EXPENSES!$D:$D,DEPARTMENTS!$B:$B, EXPENSES!$B:$B, AC$13)</f>
        <v>0</v>
      </c>
      <c r="AD28" s="136">
        <f>SUMIFS(EXPENSES!$F:$F, EXPENSES!$D:$D,DEPARTMENTS!$B:$B, EXPENSES!$B:$B, AD$13)</f>
        <v>0</v>
      </c>
      <c r="AE28" s="136">
        <f>SUMIFS(EXPENSES!$F:$F, EXPENSES!$D:$D,DEPARTMENTS!$B:$B, EXPENSES!$B:$B, AE$13)</f>
        <v>0</v>
      </c>
      <c r="AF28" s="136">
        <f>SUMIFS(EXPENSES!$F:$F, EXPENSES!$D:$D,DEPARTMENTS!$B:$B, EXPENSES!$B:$B, AF$13)</f>
        <v>0</v>
      </c>
      <c r="AG28" s="136">
        <f>SUMIFS(EXPENSES!$F:$F, EXPENSES!$D:$D,DEPARTMENTS!$B:$B, EXPENSES!$B:$B, AG$13)</f>
        <v>0</v>
      </c>
      <c r="AH28" s="137">
        <f t="shared" si="9"/>
        <v>4000</v>
      </c>
      <c r="AK28" s="108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200</v>
      </c>
      <c r="AL28" s="108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200</v>
      </c>
      <c r="AM28" s="108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0</v>
      </c>
      <c r="AN28" s="108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0</v>
      </c>
      <c r="AO28" s="108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0</v>
      </c>
      <c r="AP28" s="108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0</v>
      </c>
      <c r="AQ28" s="108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1550</v>
      </c>
      <c r="AR28" s="108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0</v>
      </c>
      <c r="AS28" s="108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0</v>
      </c>
      <c r="AT28" s="108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28" s="108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0</v>
      </c>
      <c r="AV28" s="108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0</v>
      </c>
      <c r="AW28" s="108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0</v>
      </c>
      <c r="AX28" s="108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3855</v>
      </c>
      <c r="AY28" s="108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28" s="108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0</v>
      </c>
      <c r="BA28" s="108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0</v>
      </c>
      <c r="BB28" s="108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0</v>
      </c>
      <c r="BC28" s="108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0</v>
      </c>
      <c r="BD28" s="108">
        <f>SUMIFS(COLLECTION!$E:$E, COLLECTION!$D:$D,DEPARTMENTS!$B:$B, COLLECTION!$B:$B, BD$12, COLLECTION!$C:$C, BD$13) +
SUMIFS(BANK!$E:$E, BANK!$D:$D,DEPARTMENTS!$B:$B, BANK!$B:$B, BD$12, BANK!$C:$C, BD$13) +
SUMIFS(TRUST!$E:$E, TRUST!$D:$D,DEPARTMENTS!$B:$B, TRUST!$B:$B, BD$12, TRUST!$C:$C, BD$13)</f>
        <v>0</v>
      </c>
      <c r="BE28" s="108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0</v>
      </c>
      <c r="BF28" s="108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0</v>
      </c>
      <c r="BG28" s="108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0</v>
      </c>
      <c r="BH28" s="108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0</v>
      </c>
      <c r="BI28" s="108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0</v>
      </c>
      <c r="BJ28" s="108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0</v>
      </c>
      <c r="BK28" s="108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28" s="108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28" s="108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28" s="108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28" s="108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28" s="108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28" s="108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28" s="108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28" s="108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28" s="108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28" s="108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28" s="108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28" s="108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28" s="108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28" s="108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28" s="108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28" s="108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28" s="108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28" s="108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28" s="108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28" s="108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28" s="108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28" s="108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28" s="108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28" s="108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28" s="108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28" s="108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28" s="108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28" s="108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28" s="108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28" s="108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28" s="108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28" s="108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28" s="108">
        <f t="shared" si="7"/>
        <v>5805</v>
      </c>
    </row>
    <row r="29" spans="2:96" x14ac:dyDescent="0.2">
      <c r="B29" s="27" t="s">
        <v>43</v>
      </c>
      <c r="C29" s="57">
        <v>18972</v>
      </c>
      <c r="D29" s="29">
        <f>SUMIF(COLLECTION!D:D,DEPARTMENTS!B:B,COLLECTION!E:E)+SUMIF(BANK!D:D,DEPARTMENTS!B:B,BANK!E:E)+SUMIF(TRUST!D:D,DEPARTMENTS!B:B,TRUST!E:E)</f>
        <v>0</v>
      </c>
      <c r="E29" s="31">
        <f>SUMIF(EXPENSES!D:D,DEPARTMENTS!B:B,EXPENSES!F:F)</f>
        <v>0</v>
      </c>
      <c r="F29" s="31">
        <f t="shared" si="4"/>
        <v>18972</v>
      </c>
      <c r="H29" s="115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0</v>
      </c>
      <c r="I29" s="115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0</v>
      </c>
      <c r="J29" s="115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0</v>
      </c>
      <c r="K29" s="115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0</v>
      </c>
      <c r="L29" s="115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0</v>
      </c>
      <c r="M29" s="115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0</v>
      </c>
      <c r="N29" s="115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29" s="115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29" s="115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29" s="115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29" s="115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29" s="115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29" s="129">
        <f t="shared" si="8"/>
        <v>0</v>
      </c>
      <c r="V29" s="136">
        <f>SUMIFS(EXPENSES!$F:$F, EXPENSES!$D:$D,DEPARTMENTS!$B:$B, EXPENSES!$B:$B, V$13)</f>
        <v>0</v>
      </c>
      <c r="W29" s="136">
        <f>SUMIFS(EXPENSES!$F:$F, EXPENSES!$D:$D,DEPARTMENTS!$B:$B, EXPENSES!$B:$B, W$13)</f>
        <v>0</v>
      </c>
      <c r="X29" s="136">
        <f>SUMIFS(EXPENSES!$F:$F, EXPENSES!$D:$D,DEPARTMENTS!$B:$B, EXPENSES!$B:$B, X$13)</f>
        <v>0</v>
      </c>
      <c r="Y29" s="136">
        <f>SUMIFS(EXPENSES!$F:$F, EXPENSES!$D:$D,DEPARTMENTS!$B:$B, EXPENSES!$B:$B, Y$13)</f>
        <v>0</v>
      </c>
      <c r="Z29" s="136">
        <f>SUMIFS(EXPENSES!$F:$F, EXPENSES!$D:$D,DEPARTMENTS!$B:$B, EXPENSES!$B:$B, Z$13)</f>
        <v>0</v>
      </c>
      <c r="AA29" s="136">
        <f>SUMIFS(EXPENSES!$F:$F, EXPENSES!$D:$D,DEPARTMENTS!$B:$B, EXPENSES!$B:$B, AA$13)</f>
        <v>0</v>
      </c>
      <c r="AB29" s="136">
        <f>SUMIFS(EXPENSES!$F:$F, EXPENSES!$D:$D,DEPARTMENTS!$B:$B, EXPENSES!$B:$B, AB$13)</f>
        <v>0</v>
      </c>
      <c r="AC29" s="136">
        <f>SUMIFS(EXPENSES!$F:$F, EXPENSES!$D:$D,DEPARTMENTS!$B:$B, EXPENSES!$B:$B, AC$13)</f>
        <v>0</v>
      </c>
      <c r="AD29" s="136">
        <f>SUMIFS(EXPENSES!$F:$F, EXPENSES!$D:$D,DEPARTMENTS!$B:$B, EXPENSES!$B:$B, AD$13)</f>
        <v>0</v>
      </c>
      <c r="AE29" s="136">
        <f>SUMIFS(EXPENSES!$F:$F, EXPENSES!$D:$D,DEPARTMENTS!$B:$B, EXPENSES!$B:$B, AE$13)</f>
        <v>0</v>
      </c>
      <c r="AF29" s="136">
        <f>SUMIFS(EXPENSES!$F:$F, EXPENSES!$D:$D,DEPARTMENTS!$B:$B, EXPENSES!$B:$B, AF$13)</f>
        <v>0</v>
      </c>
      <c r="AG29" s="136">
        <f>SUMIFS(EXPENSES!$F:$F, EXPENSES!$D:$D,DEPARTMENTS!$B:$B, EXPENSES!$B:$B, AG$13)</f>
        <v>0</v>
      </c>
      <c r="AH29" s="137">
        <f t="shared" si="9"/>
        <v>0</v>
      </c>
      <c r="AK29" s="108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29" s="108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0</v>
      </c>
      <c r="AM29" s="108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0</v>
      </c>
      <c r="AN29" s="108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0</v>
      </c>
      <c r="AO29" s="108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0</v>
      </c>
      <c r="AP29" s="108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0</v>
      </c>
      <c r="AQ29" s="108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0</v>
      </c>
      <c r="AR29" s="108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0</v>
      </c>
      <c r="AS29" s="108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0</v>
      </c>
      <c r="AT29" s="108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29" s="108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0</v>
      </c>
      <c r="AV29" s="108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0</v>
      </c>
      <c r="AW29" s="108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0</v>
      </c>
      <c r="AX29" s="108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0</v>
      </c>
      <c r="AY29" s="108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29" s="108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0</v>
      </c>
      <c r="BA29" s="108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0</v>
      </c>
      <c r="BB29" s="108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0</v>
      </c>
      <c r="BC29" s="108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0</v>
      </c>
      <c r="BD29" s="108">
        <f>SUMIFS(COLLECTION!$E:$E, COLLECTION!$D:$D,DEPARTMENTS!$B:$B, COLLECTION!$B:$B, BD$12, COLLECTION!$C:$C, BD$13) +
SUMIFS(BANK!$E:$E, BANK!$D:$D,DEPARTMENTS!$B:$B, BANK!$B:$B, BD$12, BANK!$C:$C, BD$13) +
SUMIFS(TRUST!$E:$E, TRUST!$D:$D,DEPARTMENTS!$B:$B, TRUST!$B:$B, BD$12, TRUST!$C:$C, BD$13)</f>
        <v>0</v>
      </c>
      <c r="BE29" s="108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0</v>
      </c>
      <c r="BF29" s="108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0</v>
      </c>
      <c r="BG29" s="108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0</v>
      </c>
      <c r="BH29" s="108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0</v>
      </c>
      <c r="BI29" s="108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0</v>
      </c>
      <c r="BJ29" s="108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0</v>
      </c>
      <c r="BK29" s="108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29" s="108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29" s="108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29" s="108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29" s="108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29" s="108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29" s="108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29" s="108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29" s="108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29" s="108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29" s="108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29" s="108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29" s="108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29" s="108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29" s="108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29" s="108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29" s="108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29" s="108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29" s="108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29" s="108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29" s="108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29" s="108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29" s="108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29" s="108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29" s="108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29" s="108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29" s="108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29" s="108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29" s="108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29" s="108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29" s="108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29" s="108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29" s="108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29" s="108">
        <f t="shared" si="7"/>
        <v>0</v>
      </c>
    </row>
    <row r="30" spans="2:96" x14ac:dyDescent="0.2">
      <c r="B30" s="27" t="s">
        <v>44</v>
      </c>
      <c r="C30" s="57">
        <v>135931</v>
      </c>
      <c r="D30" s="29">
        <f>SUMIF(COLLECTION!D:D,DEPARTMENTS!B:B,COLLECTION!E:E)+SUMIF(BANK!D:D,DEPARTMENTS!B:B,BANK!E:E)+SUMIF(TRUST!D:D,DEPARTMENTS!B:B,TRUST!E:E)</f>
        <v>32830</v>
      </c>
      <c r="E30" s="31">
        <f>SUMIF(EXPENSES!D:D,DEPARTMENTS!B:B,EXPENSES!F:F)</f>
        <v>97692</v>
      </c>
      <c r="F30" s="31">
        <f t="shared" si="4"/>
        <v>71069</v>
      </c>
      <c r="H30" s="115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0</v>
      </c>
      <c r="I30" s="115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3000</v>
      </c>
      <c r="J30" s="115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20800</v>
      </c>
      <c r="K30" s="115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8830</v>
      </c>
      <c r="L30" s="115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0</v>
      </c>
      <c r="M30" s="115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200</v>
      </c>
      <c r="N30" s="115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30" s="115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30" s="115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30" s="115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30" s="115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30" s="115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30" s="129">
        <f t="shared" si="8"/>
        <v>32830</v>
      </c>
      <c r="V30" s="136">
        <f>SUMIFS(EXPENSES!$F:$F, EXPENSES!$D:$D,DEPARTMENTS!$B:$B, EXPENSES!$B:$B, V$13)</f>
        <v>5042</v>
      </c>
      <c r="W30" s="136">
        <f>SUMIFS(EXPENSES!$F:$F, EXPENSES!$D:$D,DEPARTMENTS!$B:$B, EXPENSES!$B:$B, W$13)</f>
        <v>0</v>
      </c>
      <c r="X30" s="136">
        <f>SUMIFS(EXPENSES!$F:$F, EXPENSES!$D:$D,DEPARTMENTS!$B:$B, EXPENSES!$B:$B, X$13)</f>
        <v>23520</v>
      </c>
      <c r="Y30" s="136">
        <f>SUMIFS(EXPENSES!$F:$F, EXPENSES!$D:$D,DEPARTMENTS!$B:$B, EXPENSES!$B:$B, Y$13)</f>
        <v>69130</v>
      </c>
      <c r="Z30" s="136">
        <f>SUMIFS(EXPENSES!$F:$F, EXPENSES!$D:$D,DEPARTMENTS!$B:$B, EXPENSES!$B:$B, Z$13)</f>
        <v>0</v>
      </c>
      <c r="AA30" s="136">
        <f>SUMIFS(EXPENSES!$F:$F, EXPENSES!$D:$D,DEPARTMENTS!$B:$B, EXPENSES!$B:$B, AA$13)</f>
        <v>0</v>
      </c>
      <c r="AB30" s="136">
        <f>SUMIFS(EXPENSES!$F:$F, EXPENSES!$D:$D,DEPARTMENTS!$B:$B, EXPENSES!$B:$B, AB$13)</f>
        <v>0</v>
      </c>
      <c r="AC30" s="136">
        <f>SUMIFS(EXPENSES!$F:$F, EXPENSES!$D:$D,DEPARTMENTS!$B:$B, EXPENSES!$B:$B, AC$13)</f>
        <v>0</v>
      </c>
      <c r="AD30" s="136">
        <f>SUMIFS(EXPENSES!$F:$F, EXPENSES!$D:$D,DEPARTMENTS!$B:$B, EXPENSES!$B:$B, AD$13)</f>
        <v>0</v>
      </c>
      <c r="AE30" s="136">
        <f>SUMIFS(EXPENSES!$F:$F, EXPENSES!$D:$D,DEPARTMENTS!$B:$B, EXPENSES!$B:$B, AE$13)</f>
        <v>0</v>
      </c>
      <c r="AF30" s="136">
        <f>SUMIFS(EXPENSES!$F:$F, EXPENSES!$D:$D,DEPARTMENTS!$B:$B, EXPENSES!$B:$B, AF$13)</f>
        <v>0</v>
      </c>
      <c r="AG30" s="136">
        <f>SUMIFS(EXPENSES!$F:$F, EXPENSES!$D:$D,DEPARTMENTS!$B:$B, EXPENSES!$B:$B, AG$13)</f>
        <v>0</v>
      </c>
      <c r="AH30" s="137">
        <f t="shared" si="9"/>
        <v>97692</v>
      </c>
      <c r="AK30" s="108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30" s="108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0</v>
      </c>
      <c r="AM30" s="108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0</v>
      </c>
      <c r="AN30" s="108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0</v>
      </c>
      <c r="AO30" s="108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0</v>
      </c>
      <c r="AP30" s="108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0</v>
      </c>
      <c r="AQ30" s="108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600</v>
      </c>
      <c r="AR30" s="108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400</v>
      </c>
      <c r="AS30" s="108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2000</v>
      </c>
      <c r="AT30" s="108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30" s="108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1650</v>
      </c>
      <c r="AV30" s="108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19150</v>
      </c>
      <c r="AW30" s="108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0</v>
      </c>
      <c r="AX30" s="108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0</v>
      </c>
      <c r="AY30" s="108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30" s="108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0</v>
      </c>
      <c r="BA30" s="108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700</v>
      </c>
      <c r="BB30" s="108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0</v>
      </c>
      <c r="BC30" s="108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8130</v>
      </c>
      <c r="BD30" s="108">
        <f>SUMIFS(COLLECTION!$E:$E, COLLECTION!$D:$D,DEPARTMENTS!$B:$B, COLLECTION!$B:$B, BD$12, COLLECTION!$C:$C, BD$13) +
SUMIFS(BANK!$E:$E, BANK!$D:$D,DEPARTMENTS!$B:$B, BANK!$B:$B, BD$12, BANK!$C:$C, BD$13) +
SUMIFS(TRUST!$E:$E, TRUST!$D:$D,DEPARTMENTS!$B:$B, TRUST!$B:$B, BD$12, TRUST!$C:$C, BD$13)</f>
        <v>0</v>
      </c>
      <c r="BE30" s="108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0</v>
      </c>
      <c r="BF30" s="108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0</v>
      </c>
      <c r="BG30" s="108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0</v>
      </c>
      <c r="BH30" s="108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0</v>
      </c>
      <c r="BI30" s="108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0</v>
      </c>
      <c r="BJ30" s="108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200</v>
      </c>
      <c r="BK30" s="108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30" s="108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30" s="108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30" s="108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30" s="108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30" s="108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30" s="108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30" s="108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30" s="108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30" s="108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30" s="108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30" s="108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30" s="108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30" s="108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30" s="108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30" s="108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30" s="108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30" s="108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30" s="108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30" s="108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30" s="108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30" s="108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30" s="108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30" s="108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30" s="108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30" s="108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30" s="108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30" s="108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30" s="108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30" s="108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30" s="108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30" s="108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30" s="108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30" s="108">
        <f t="shared" si="7"/>
        <v>32830</v>
      </c>
    </row>
    <row r="31" spans="2:96" x14ac:dyDescent="0.2">
      <c r="B31" s="27" t="s">
        <v>45</v>
      </c>
      <c r="C31" s="57">
        <v>0</v>
      </c>
      <c r="D31" s="29">
        <f>SUMIF(COLLECTION!D:D,DEPARTMENTS!B:B,COLLECTION!E:E)+SUMIF(BANK!D:D,DEPARTMENTS!B:B,BANK!E:E)+SUMIF(TRUST!D:D,DEPARTMENTS!B:B,TRUST!E:E)</f>
        <v>0</v>
      </c>
      <c r="E31" s="31">
        <f>SUMIF(EXPENSES!D:D,DEPARTMENTS!B:B,EXPENSES!F:F)</f>
        <v>0</v>
      </c>
      <c r="F31" s="31">
        <f t="shared" si="4"/>
        <v>0</v>
      </c>
      <c r="H31" s="115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0</v>
      </c>
      <c r="I31" s="115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0</v>
      </c>
      <c r="J31" s="115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0</v>
      </c>
      <c r="K31" s="115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0</v>
      </c>
      <c r="L31" s="115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0</v>
      </c>
      <c r="M31" s="115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0</v>
      </c>
      <c r="N31" s="115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31" s="115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31" s="115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31" s="115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31" s="115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31" s="115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31" s="129">
        <f t="shared" si="8"/>
        <v>0</v>
      </c>
      <c r="V31" s="136">
        <f>SUMIFS(EXPENSES!$F:$F, EXPENSES!$D:$D,DEPARTMENTS!$B:$B, EXPENSES!$B:$B, V$13)</f>
        <v>0</v>
      </c>
      <c r="W31" s="136">
        <f>SUMIFS(EXPENSES!$F:$F, EXPENSES!$D:$D,DEPARTMENTS!$B:$B, EXPENSES!$B:$B, W$13)</f>
        <v>0</v>
      </c>
      <c r="X31" s="136">
        <f>SUMIFS(EXPENSES!$F:$F, EXPENSES!$D:$D,DEPARTMENTS!$B:$B, EXPENSES!$B:$B, X$13)</f>
        <v>0</v>
      </c>
      <c r="Y31" s="136">
        <f>SUMIFS(EXPENSES!$F:$F, EXPENSES!$D:$D,DEPARTMENTS!$B:$B, EXPENSES!$B:$B, Y$13)</f>
        <v>0</v>
      </c>
      <c r="Z31" s="136">
        <f>SUMIFS(EXPENSES!$F:$F, EXPENSES!$D:$D,DEPARTMENTS!$B:$B, EXPENSES!$B:$B, Z$13)</f>
        <v>0</v>
      </c>
      <c r="AA31" s="136">
        <f>SUMIFS(EXPENSES!$F:$F, EXPENSES!$D:$D,DEPARTMENTS!$B:$B, EXPENSES!$B:$B, AA$13)</f>
        <v>0</v>
      </c>
      <c r="AB31" s="136">
        <f>SUMIFS(EXPENSES!$F:$F, EXPENSES!$D:$D,DEPARTMENTS!$B:$B, EXPENSES!$B:$B, AB$13)</f>
        <v>0</v>
      </c>
      <c r="AC31" s="136">
        <f>SUMIFS(EXPENSES!$F:$F, EXPENSES!$D:$D,DEPARTMENTS!$B:$B, EXPENSES!$B:$B, AC$13)</f>
        <v>0</v>
      </c>
      <c r="AD31" s="136">
        <f>SUMIFS(EXPENSES!$F:$F, EXPENSES!$D:$D,DEPARTMENTS!$B:$B, EXPENSES!$B:$B, AD$13)</f>
        <v>0</v>
      </c>
      <c r="AE31" s="136">
        <f>SUMIFS(EXPENSES!$F:$F, EXPENSES!$D:$D,DEPARTMENTS!$B:$B, EXPENSES!$B:$B, AE$13)</f>
        <v>0</v>
      </c>
      <c r="AF31" s="136">
        <f>SUMIFS(EXPENSES!$F:$F, EXPENSES!$D:$D,DEPARTMENTS!$B:$B, EXPENSES!$B:$B, AF$13)</f>
        <v>0</v>
      </c>
      <c r="AG31" s="136">
        <f>SUMIFS(EXPENSES!$F:$F, EXPENSES!$D:$D,DEPARTMENTS!$B:$B, EXPENSES!$B:$B, AG$13)</f>
        <v>0</v>
      </c>
      <c r="AH31" s="137">
        <f t="shared" si="9"/>
        <v>0</v>
      </c>
      <c r="AK31" s="108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31" s="108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0</v>
      </c>
      <c r="AM31" s="108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0</v>
      </c>
      <c r="AN31" s="108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0</v>
      </c>
      <c r="AO31" s="108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0</v>
      </c>
      <c r="AP31" s="108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0</v>
      </c>
      <c r="AQ31" s="108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0</v>
      </c>
      <c r="AR31" s="108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0</v>
      </c>
      <c r="AS31" s="108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0</v>
      </c>
      <c r="AT31" s="108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31" s="108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0</v>
      </c>
      <c r="AV31" s="108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0</v>
      </c>
      <c r="AW31" s="108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0</v>
      </c>
      <c r="AX31" s="108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0</v>
      </c>
      <c r="AY31" s="108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31" s="108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0</v>
      </c>
      <c r="BA31" s="108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0</v>
      </c>
      <c r="BB31" s="108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0</v>
      </c>
      <c r="BC31" s="108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0</v>
      </c>
      <c r="BD31" s="108">
        <f>SUMIFS(COLLECTION!$E:$E, COLLECTION!$D:$D,DEPARTMENTS!$B:$B, COLLECTION!$B:$B, BD$12, COLLECTION!$C:$C, BD$13) +
SUMIFS(BANK!$E:$E, BANK!$D:$D,DEPARTMENTS!$B:$B, BANK!$B:$B, BD$12, BANK!$C:$C, BD$13) +
SUMIFS(TRUST!$E:$E, TRUST!$D:$D,DEPARTMENTS!$B:$B, TRUST!$B:$B, BD$12, TRUST!$C:$C, BD$13)</f>
        <v>0</v>
      </c>
      <c r="BE31" s="108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0</v>
      </c>
      <c r="BF31" s="108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0</v>
      </c>
      <c r="BG31" s="108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0</v>
      </c>
      <c r="BH31" s="108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0</v>
      </c>
      <c r="BI31" s="108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0</v>
      </c>
      <c r="BJ31" s="108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0</v>
      </c>
      <c r="BK31" s="108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31" s="108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31" s="108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31" s="108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31" s="108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31" s="108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31" s="108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31" s="108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31" s="108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31" s="108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31" s="108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31" s="108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31" s="108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31" s="108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31" s="108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31" s="108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31" s="108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31" s="108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31" s="108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31" s="108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31" s="108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31" s="108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31" s="108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31" s="108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31" s="108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31" s="108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31" s="108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31" s="108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31" s="108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31" s="108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31" s="108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31" s="108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31" s="108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31" s="108">
        <f t="shared" si="7"/>
        <v>0</v>
      </c>
    </row>
    <row r="32" spans="2:96" x14ac:dyDescent="0.2">
      <c r="B32" s="27" t="s">
        <v>46</v>
      </c>
      <c r="C32" s="57">
        <v>25867</v>
      </c>
      <c r="D32" s="29">
        <f>SUMIF(COLLECTION!D:D,DEPARTMENTS!B:B,COLLECTION!E:E)+SUMIF(BANK!D:D,DEPARTMENTS!B:B,BANK!E:E)+SUMIF(TRUST!D:D,DEPARTMENTS!B:B,TRUST!E:E)</f>
        <v>300</v>
      </c>
      <c r="E32" s="31">
        <f>SUMIF(EXPENSES!D:D,DEPARTMENTS!B:B,EXPENSES!F:F)</f>
        <v>15175</v>
      </c>
      <c r="F32" s="31">
        <f t="shared" si="4"/>
        <v>10992</v>
      </c>
      <c r="H32" s="115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0</v>
      </c>
      <c r="I32" s="115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0</v>
      </c>
      <c r="J32" s="115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0</v>
      </c>
      <c r="K32" s="115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300</v>
      </c>
      <c r="L32" s="115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0</v>
      </c>
      <c r="M32" s="115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0</v>
      </c>
      <c r="N32" s="115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32" s="115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32" s="115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32" s="115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32" s="115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32" s="115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32" s="129">
        <f t="shared" si="8"/>
        <v>300</v>
      </c>
      <c r="V32" s="136">
        <f>SUMIFS(EXPENSES!$F:$F, EXPENSES!$D:$D,DEPARTMENTS!$B:$B, EXPENSES!$B:$B, V$13)</f>
        <v>1033</v>
      </c>
      <c r="W32" s="136">
        <f>SUMIFS(EXPENSES!$F:$F, EXPENSES!$D:$D,DEPARTMENTS!$B:$B, EXPENSES!$B:$B, W$13)</f>
        <v>4142</v>
      </c>
      <c r="X32" s="136">
        <f>SUMIFS(EXPENSES!$F:$F, EXPENSES!$D:$D,DEPARTMENTS!$B:$B, EXPENSES!$B:$B, X$13)</f>
        <v>10000</v>
      </c>
      <c r="Y32" s="136">
        <f>SUMIFS(EXPENSES!$F:$F, EXPENSES!$D:$D,DEPARTMENTS!$B:$B, EXPENSES!$B:$B, Y$13)</f>
        <v>0</v>
      </c>
      <c r="Z32" s="136">
        <f>SUMIFS(EXPENSES!$F:$F, EXPENSES!$D:$D,DEPARTMENTS!$B:$B, EXPENSES!$B:$B, Z$13)</f>
        <v>0</v>
      </c>
      <c r="AA32" s="136">
        <f>SUMIFS(EXPENSES!$F:$F, EXPENSES!$D:$D,DEPARTMENTS!$B:$B, EXPENSES!$B:$B, AA$13)</f>
        <v>0</v>
      </c>
      <c r="AB32" s="136">
        <f>SUMIFS(EXPENSES!$F:$F, EXPENSES!$D:$D,DEPARTMENTS!$B:$B, EXPENSES!$B:$B, AB$13)</f>
        <v>0</v>
      </c>
      <c r="AC32" s="136">
        <f>SUMIFS(EXPENSES!$F:$F, EXPENSES!$D:$D,DEPARTMENTS!$B:$B, EXPENSES!$B:$B, AC$13)</f>
        <v>0</v>
      </c>
      <c r="AD32" s="136">
        <f>SUMIFS(EXPENSES!$F:$F, EXPENSES!$D:$D,DEPARTMENTS!$B:$B, EXPENSES!$B:$B, AD$13)</f>
        <v>0</v>
      </c>
      <c r="AE32" s="136">
        <f>SUMIFS(EXPENSES!$F:$F, EXPENSES!$D:$D,DEPARTMENTS!$B:$B, EXPENSES!$B:$B, AE$13)</f>
        <v>0</v>
      </c>
      <c r="AF32" s="136">
        <f>SUMIFS(EXPENSES!$F:$F, EXPENSES!$D:$D,DEPARTMENTS!$B:$B, EXPENSES!$B:$B, AF$13)</f>
        <v>0</v>
      </c>
      <c r="AG32" s="136">
        <f>SUMIFS(EXPENSES!$F:$F, EXPENSES!$D:$D,DEPARTMENTS!$B:$B, EXPENSES!$B:$B, AG$13)</f>
        <v>0</v>
      </c>
      <c r="AH32" s="137">
        <f t="shared" si="9"/>
        <v>15175</v>
      </c>
      <c r="AK32" s="108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32" s="108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0</v>
      </c>
      <c r="AM32" s="108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0</v>
      </c>
      <c r="AN32" s="108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0</v>
      </c>
      <c r="AO32" s="108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0</v>
      </c>
      <c r="AP32" s="108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0</v>
      </c>
      <c r="AQ32" s="108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0</v>
      </c>
      <c r="AR32" s="108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0</v>
      </c>
      <c r="AS32" s="108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0</v>
      </c>
      <c r="AT32" s="108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32" s="108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0</v>
      </c>
      <c r="AV32" s="108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0</v>
      </c>
      <c r="AW32" s="108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0</v>
      </c>
      <c r="AX32" s="108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0</v>
      </c>
      <c r="AY32" s="108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32" s="108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0</v>
      </c>
      <c r="BA32" s="108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300</v>
      </c>
      <c r="BB32" s="108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0</v>
      </c>
      <c r="BC32" s="108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0</v>
      </c>
      <c r="BD32" s="108">
        <f>SUMIFS(COLLECTION!$E:$E, COLLECTION!$D:$D,DEPARTMENTS!$B:$B, COLLECTION!$B:$B, BD$12, COLLECTION!$C:$C, BD$13) +
SUMIFS(BANK!$E:$E, BANK!$D:$D,DEPARTMENTS!$B:$B, BANK!$B:$B, BD$12, BANK!$C:$C, BD$13) +
SUMIFS(TRUST!$E:$E, TRUST!$D:$D,DEPARTMENTS!$B:$B, TRUST!$B:$B, BD$12, TRUST!$C:$C, BD$13)</f>
        <v>0</v>
      </c>
      <c r="BE32" s="108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0</v>
      </c>
      <c r="BF32" s="108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0</v>
      </c>
      <c r="BG32" s="108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0</v>
      </c>
      <c r="BH32" s="108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0</v>
      </c>
      <c r="BI32" s="108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0</v>
      </c>
      <c r="BJ32" s="108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0</v>
      </c>
      <c r="BK32" s="108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32" s="108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32" s="108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32" s="108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32" s="108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32" s="108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32" s="108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32" s="108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32" s="108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32" s="108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32" s="108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32" s="108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32" s="108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32" s="108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32" s="108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32" s="108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32" s="108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32" s="108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32" s="108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32" s="108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32" s="108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32" s="108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32" s="108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32" s="108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32" s="108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32" s="108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32" s="108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32" s="108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32" s="108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32" s="108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32" s="108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32" s="108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32" s="108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32" s="108">
        <f t="shared" si="7"/>
        <v>300</v>
      </c>
    </row>
    <row r="33" spans="1:97" s="123" customFormat="1" x14ac:dyDescent="0.2">
      <c r="A33" s="118"/>
      <c r="B33" s="119" t="s">
        <v>9604</v>
      </c>
      <c r="C33" s="120">
        <v>0</v>
      </c>
      <c r="D33" s="121">
        <f>SUMIF(COLLECTION!D:D,DEPARTMENTS!B:B,COLLECTION!E:E)+SUMIF(BANK!D:D,DEPARTMENTS!B:B,BANK!E:E)+SUMIF(TRUST!D:D,DEPARTMENTS!B:B,TRUST!E:E)+E85</f>
        <v>400913</v>
      </c>
      <c r="E33" s="122">
        <f>SUMIF(EXPENSES!D:D,DEPARTMENTS!B:B,EXPENSES!F:F)</f>
        <v>63101</v>
      </c>
      <c r="F33" s="122">
        <f t="shared" si="4"/>
        <v>337812</v>
      </c>
      <c r="G33" s="255"/>
      <c r="H33" s="115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H$13)+H85</f>
        <v>0</v>
      </c>
      <c r="I33" s="115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I$13)+I85</f>
        <v>0</v>
      </c>
      <c r="J33" s="115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J$13)+J85</f>
        <v>96451</v>
      </c>
      <c r="K33" s="115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K$13)+K85</f>
        <v>304462</v>
      </c>
      <c r="L33" s="115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L$13)+L85</f>
        <v>0</v>
      </c>
      <c r="M33" s="115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M$13)+M85</f>
        <v>0</v>
      </c>
      <c r="N33" s="115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N$13)+N85</f>
        <v>0</v>
      </c>
      <c r="O33" s="115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O$13)+O85</f>
        <v>0</v>
      </c>
      <c r="P33" s="115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P$13)+P85</f>
        <v>0</v>
      </c>
      <c r="Q33" s="115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Q$13)+Q85</f>
        <v>0</v>
      </c>
      <c r="R33" s="115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R$13)+R85</f>
        <v>0</v>
      </c>
      <c r="S33" s="115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S$13)+S85</f>
        <v>0</v>
      </c>
      <c r="T33" s="129">
        <f t="shared" si="8"/>
        <v>400913</v>
      </c>
      <c r="V33" s="136">
        <f>SUMIFS(EXPENSES!$F:$F, EXPENSES!$D:$D,DEPARTMENTS!$B:$B, EXPENSES!$B:$B, V$13)</f>
        <v>0</v>
      </c>
      <c r="W33" s="136">
        <f>SUMIFS(EXPENSES!$F:$F, EXPENSES!$D:$D,DEPARTMENTS!$B:$B, EXPENSES!$B:$B, W$13)</f>
        <v>0</v>
      </c>
      <c r="X33" s="136">
        <f>SUMIFS(EXPENSES!$F:$F, EXPENSES!$D:$D,DEPARTMENTS!$B:$B, EXPENSES!$B:$B, X$13)</f>
        <v>0</v>
      </c>
      <c r="Y33" s="136">
        <f>SUMIFS(EXPENSES!$F:$F, EXPENSES!$D:$D,DEPARTMENTS!$B:$B, EXPENSES!$B:$B, Y$13)</f>
        <v>63101</v>
      </c>
      <c r="Z33" s="136">
        <f>SUMIFS(EXPENSES!$F:$F, EXPENSES!$D:$D,DEPARTMENTS!$B:$B, EXPENSES!$B:$B, Z$13)</f>
        <v>0</v>
      </c>
      <c r="AA33" s="136">
        <f>SUMIFS(EXPENSES!$F:$F, EXPENSES!$D:$D,DEPARTMENTS!$B:$B, EXPENSES!$B:$B, AA$13)</f>
        <v>0</v>
      </c>
      <c r="AB33" s="136">
        <f>SUMIFS(EXPENSES!$F:$F, EXPENSES!$D:$D,DEPARTMENTS!$B:$B, EXPENSES!$B:$B, AB$13)</f>
        <v>0</v>
      </c>
      <c r="AC33" s="136">
        <f>SUMIFS(EXPENSES!$F:$F, EXPENSES!$D:$D,DEPARTMENTS!$B:$B, EXPENSES!$B:$B, AC$13)</f>
        <v>0</v>
      </c>
      <c r="AD33" s="136">
        <f>SUMIFS(EXPENSES!$F:$F, EXPENSES!$D:$D,DEPARTMENTS!$B:$B, EXPENSES!$B:$B, AD$13)</f>
        <v>0</v>
      </c>
      <c r="AE33" s="136">
        <f>SUMIFS(EXPENSES!$F:$F, EXPENSES!$D:$D,DEPARTMENTS!$B:$B, EXPENSES!$B:$B, AE$13)</f>
        <v>0</v>
      </c>
      <c r="AF33" s="136">
        <f>SUMIFS(EXPENSES!$F:$F, EXPENSES!$D:$D,DEPARTMENTS!$B:$B, EXPENSES!$B:$B, AF$13)</f>
        <v>0</v>
      </c>
      <c r="AG33" s="136">
        <f>SUMIFS(EXPENSES!$F:$F, EXPENSES!$D:$D,DEPARTMENTS!$B:$B, EXPENSES!$B:$B, AG$13)</f>
        <v>0</v>
      </c>
      <c r="AH33" s="137">
        <f t="shared" si="9"/>
        <v>63101</v>
      </c>
      <c r="AJ33" s="35"/>
      <c r="AK33" s="108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AK$13)+AK85</f>
        <v>0</v>
      </c>
      <c r="AL33" s="108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AL$13)+AL85</f>
        <v>0</v>
      </c>
      <c r="AM33" s="108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AM$13)+AM85</f>
        <v>0</v>
      </c>
      <c r="AN33" s="108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AN$13)+AN85</f>
        <v>0</v>
      </c>
      <c r="AO33" s="108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AO$13)+AO85</f>
        <v>0</v>
      </c>
      <c r="AP33" s="108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AP$13)+AP85</f>
        <v>0</v>
      </c>
      <c r="AQ33" s="108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AQ$13)+AQ85</f>
        <v>0</v>
      </c>
      <c r="AR33" s="108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AR$13)+AR85</f>
        <v>0</v>
      </c>
      <c r="AS33" s="108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AS$13)+AS85</f>
        <v>0</v>
      </c>
      <c r="AT33" s="108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AT$13)+AT85</f>
        <v>0</v>
      </c>
      <c r="AU33" s="108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AU$13)+AU85</f>
        <v>0</v>
      </c>
      <c r="AV33" s="108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AV$13)+AV85</f>
        <v>300</v>
      </c>
      <c r="AW33" s="108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AW$13)+AW85</f>
        <v>0</v>
      </c>
      <c r="AX33" s="108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AX$13)+AX85</f>
        <v>70401</v>
      </c>
      <c r="AY33" s="108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AY$13)+AY85</f>
        <v>25750</v>
      </c>
      <c r="AZ33" s="108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AZ$13)+AZ85</f>
        <v>15000</v>
      </c>
      <c r="BA33" s="108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BA$13)+BA85</f>
        <v>1000</v>
      </c>
      <c r="BB33" s="108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BB$13)+BB85</f>
        <v>4950</v>
      </c>
      <c r="BC33" s="108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BC$13)+BC85</f>
        <v>17711</v>
      </c>
      <c r="BD33" s="108">
        <f>SUMIFS(COLLECTION!$E:$E, COLLECTION!$D:$D,DEPARTMENTS!$B:$B, COLLECTION!$B:$B, BD$12, COLLECTION!$C:$C, BD$13) +
SUMIFS(BANK!$E:$E, BANK!$D:$D,DEPARTMENTS!$B:$B, BANK!$B:$B, BD$12, BANK!$C:$C, BD$13) +
SUMIFS(TRUST!$E:$E, TRUST!$D:$D,DEPARTMENTS!$B:$B, TRUST!$B:$B, BD$12, TRUST!$C:$C, BD$13)+BD85</f>
        <v>265801</v>
      </c>
      <c r="BE33" s="108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BE$13)+BE85</f>
        <v>0</v>
      </c>
      <c r="BF33" s="108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BF$13)+BF85</f>
        <v>0</v>
      </c>
      <c r="BG33" s="108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BG$13)+BG85</f>
        <v>0</v>
      </c>
      <c r="BH33" s="108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BH$13)+BH85</f>
        <v>0</v>
      </c>
      <c r="BI33" s="108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BI$13)+BI85</f>
        <v>0</v>
      </c>
      <c r="BJ33" s="108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BJ$13)+BJ85</f>
        <v>0</v>
      </c>
      <c r="BK33" s="108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BK$13)+BK85</f>
        <v>0</v>
      </c>
      <c r="BL33" s="108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BL$13)+BL85</f>
        <v>0</v>
      </c>
      <c r="BM33" s="108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BM$13)+BM85</f>
        <v>0</v>
      </c>
      <c r="BN33" s="108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BN$13)+BN85</f>
        <v>0</v>
      </c>
      <c r="BO33" s="108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BO$13)+BO85</f>
        <v>0</v>
      </c>
      <c r="BP33" s="108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BP$13)+BP85</f>
        <v>0</v>
      </c>
      <c r="BQ33" s="108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BQ$13)+BQ85</f>
        <v>0</v>
      </c>
      <c r="BR33" s="108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BR$13)+BR85</f>
        <v>0</v>
      </c>
      <c r="BS33" s="108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BS$13)+BS85</f>
        <v>0</v>
      </c>
      <c r="BT33" s="108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BT$13)+BT85</f>
        <v>0</v>
      </c>
      <c r="BU33" s="108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BU$13)+BU85</f>
        <v>0</v>
      </c>
      <c r="BV33" s="108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BV$13)+BV85</f>
        <v>0</v>
      </c>
      <c r="BW33" s="108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BW$13)+BW85</f>
        <v>0</v>
      </c>
      <c r="BX33" s="108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BX$13)+BX85</f>
        <v>0</v>
      </c>
      <c r="BY33" s="108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BY$13)+BY85</f>
        <v>0</v>
      </c>
      <c r="BZ33" s="108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BZ$13)+BZ85</f>
        <v>0</v>
      </c>
      <c r="CA33" s="108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CA$13)+CA85</f>
        <v>0</v>
      </c>
      <c r="CB33" s="108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CB$13)+CB85</f>
        <v>0</v>
      </c>
      <c r="CC33" s="108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CC$13)+CC85</f>
        <v>0</v>
      </c>
      <c r="CD33" s="108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CD$13)+CD85</f>
        <v>0</v>
      </c>
      <c r="CE33" s="108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CE$13)+CE85</f>
        <v>0</v>
      </c>
      <c r="CF33" s="108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CF$13)+CF85</f>
        <v>0</v>
      </c>
      <c r="CG33" s="108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CG$13)+CG85</f>
        <v>0</v>
      </c>
      <c r="CH33" s="108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CH$13)+CH85</f>
        <v>0</v>
      </c>
      <c r="CI33" s="108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CI$13)+CI85</f>
        <v>0</v>
      </c>
      <c r="CJ33" s="108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CJ$13)+CJ85</f>
        <v>0</v>
      </c>
      <c r="CK33" s="108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CK$13)+CK85</f>
        <v>0</v>
      </c>
      <c r="CL33" s="108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CL$13)+CL85</f>
        <v>0</v>
      </c>
      <c r="CM33" s="108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CM$13)+CM85</f>
        <v>0</v>
      </c>
      <c r="CN33" s="108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CN$13)+CN85</f>
        <v>0</v>
      </c>
      <c r="CO33" s="108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CO$13)+CO85</f>
        <v>0</v>
      </c>
      <c r="CP33" s="108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CP$13)+CP85</f>
        <v>0</v>
      </c>
      <c r="CQ33" s="108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CQ$13)+CQ85</f>
        <v>0</v>
      </c>
      <c r="CR33" s="108">
        <f t="shared" si="7"/>
        <v>400913</v>
      </c>
      <c r="CS33" s="35"/>
    </row>
    <row r="34" spans="1:97" x14ac:dyDescent="0.2">
      <c r="B34" s="46" t="s">
        <v>48</v>
      </c>
      <c r="C34" s="57">
        <v>1700</v>
      </c>
      <c r="D34" s="29">
        <f>SUMIF(COLLECTION!D:D,DEPARTMENTS!B:B,COLLECTION!E:E)+SUMIF(BANK!D:D,DEPARTMENTS!B:B,BANK!E:E)+SUMIF(TRUST!D:D,DEPARTMENTS!B:B,TRUST!E:E)</f>
        <v>0</v>
      </c>
      <c r="E34" s="31">
        <f>SUMIF(EXPENSES!D:D,DEPARTMENTS!B:B,EXPENSES!F:F)</f>
        <v>0</v>
      </c>
      <c r="F34" s="31">
        <f t="shared" si="4"/>
        <v>1700</v>
      </c>
      <c r="H34" s="115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0</v>
      </c>
      <c r="I34" s="115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0</v>
      </c>
      <c r="J34" s="115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0</v>
      </c>
      <c r="K34" s="115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0</v>
      </c>
      <c r="L34" s="115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0</v>
      </c>
      <c r="M34" s="115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0</v>
      </c>
      <c r="N34" s="115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34" s="115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34" s="115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34" s="115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34" s="115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34" s="115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34" s="129">
        <f t="shared" si="8"/>
        <v>0</v>
      </c>
      <c r="V34" s="136">
        <f>SUMIFS(EXPENSES!$F:$F, EXPENSES!$D:$D,DEPARTMENTS!$B:$B, EXPENSES!$B:$B, V$13)</f>
        <v>0</v>
      </c>
      <c r="W34" s="136">
        <f>SUMIFS(EXPENSES!$F:$F, EXPENSES!$D:$D,DEPARTMENTS!$B:$B, EXPENSES!$B:$B, W$13)</f>
        <v>0</v>
      </c>
      <c r="X34" s="136">
        <f>SUMIFS(EXPENSES!$F:$F, EXPENSES!$D:$D,DEPARTMENTS!$B:$B, EXPENSES!$B:$B, X$13)</f>
        <v>0</v>
      </c>
      <c r="Y34" s="136">
        <f>SUMIFS(EXPENSES!$F:$F, EXPENSES!$D:$D,DEPARTMENTS!$B:$B, EXPENSES!$B:$B, Y$13)</f>
        <v>0</v>
      </c>
      <c r="Z34" s="136">
        <f>SUMIFS(EXPENSES!$F:$F, EXPENSES!$D:$D,DEPARTMENTS!$B:$B, EXPENSES!$B:$B, Z$13)</f>
        <v>0</v>
      </c>
      <c r="AA34" s="136">
        <f>SUMIFS(EXPENSES!$F:$F, EXPENSES!$D:$D,DEPARTMENTS!$B:$B, EXPENSES!$B:$B, AA$13)</f>
        <v>0</v>
      </c>
      <c r="AB34" s="136">
        <f>SUMIFS(EXPENSES!$F:$F, EXPENSES!$D:$D,DEPARTMENTS!$B:$B, EXPENSES!$B:$B, AB$13)</f>
        <v>0</v>
      </c>
      <c r="AC34" s="136">
        <f>SUMIFS(EXPENSES!$F:$F, EXPENSES!$D:$D,DEPARTMENTS!$B:$B, EXPENSES!$B:$B, AC$13)</f>
        <v>0</v>
      </c>
      <c r="AD34" s="136">
        <f>SUMIFS(EXPENSES!$F:$F, EXPENSES!$D:$D,DEPARTMENTS!$B:$B, EXPENSES!$B:$B, AD$13)</f>
        <v>0</v>
      </c>
      <c r="AE34" s="136">
        <f>SUMIFS(EXPENSES!$F:$F, EXPENSES!$D:$D,DEPARTMENTS!$B:$B, EXPENSES!$B:$B, AE$13)</f>
        <v>0</v>
      </c>
      <c r="AF34" s="136">
        <f>SUMIFS(EXPENSES!$F:$F, EXPENSES!$D:$D,DEPARTMENTS!$B:$B, EXPENSES!$B:$B, AF$13)</f>
        <v>0</v>
      </c>
      <c r="AG34" s="136">
        <f>SUMIFS(EXPENSES!$F:$F, EXPENSES!$D:$D,DEPARTMENTS!$B:$B, EXPENSES!$B:$B, AG$13)</f>
        <v>0</v>
      </c>
      <c r="AH34" s="137">
        <f t="shared" si="9"/>
        <v>0</v>
      </c>
      <c r="AK34" s="108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34" s="108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0</v>
      </c>
      <c r="AM34" s="108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0</v>
      </c>
      <c r="AN34" s="108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0</v>
      </c>
      <c r="AO34" s="108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0</v>
      </c>
      <c r="AP34" s="108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0</v>
      </c>
      <c r="AQ34" s="108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0</v>
      </c>
      <c r="AR34" s="108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0</v>
      </c>
      <c r="AS34" s="108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0</v>
      </c>
      <c r="AT34" s="108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34" s="108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0</v>
      </c>
      <c r="AV34" s="108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0</v>
      </c>
      <c r="AW34" s="108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0</v>
      </c>
      <c r="AX34" s="108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0</v>
      </c>
      <c r="AY34" s="108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34" s="108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0</v>
      </c>
      <c r="BA34" s="108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0</v>
      </c>
      <c r="BB34" s="108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0</v>
      </c>
      <c r="BC34" s="108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0</v>
      </c>
      <c r="BD34" s="108">
        <f>SUMIFS(COLLECTION!$E:$E, COLLECTION!$D:$D,DEPARTMENTS!$B:$B, COLLECTION!$B:$B, BD$12, COLLECTION!$C:$C, BD$13) +
SUMIFS(BANK!$E:$E, BANK!$D:$D,DEPARTMENTS!$B:$B, BANK!$B:$B, BD$12, BANK!$C:$C, BD$13) +
SUMIFS(TRUST!$E:$E, TRUST!$D:$D,DEPARTMENTS!$B:$B, TRUST!$B:$B, BD$12, TRUST!$C:$C, BD$13)</f>
        <v>0</v>
      </c>
      <c r="BE34" s="108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0</v>
      </c>
      <c r="BF34" s="108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0</v>
      </c>
      <c r="BG34" s="108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0</v>
      </c>
      <c r="BH34" s="108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0</v>
      </c>
      <c r="BI34" s="108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0</v>
      </c>
      <c r="BJ34" s="108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0</v>
      </c>
      <c r="BK34" s="108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34" s="108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34" s="108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34" s="108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34" s="108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34" s="108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34" s="108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34" s="108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34" s="108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34" s="108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34" s="108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34" s="108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34" s="108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34" s="108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34" s="108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34" s="108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34" s="108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34" s="108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34" s="108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34" s="108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34" s="108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34" s="108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34" s="108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34" s="108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34" s="108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34" s="108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34" s="108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34" s="108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34" s="108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34" s="108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34" s="108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34" s="108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34" s="108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34" s="108">
        <f t="shared" si="7"/>
        <v>0</v>
      </c>
    </row>
    <row r="35" spans="1:97" x14ac:dyDescent="0.2">
      <c r="B35" s="27" t="s">
        <v>49</v>
      </c>
      <c r="C35" s="57">
        <v>5992</v>
      </c>
      <c r="D35" s="29">
        <f>SUMIF(COLLECTION!D:D,DEPARTMENTS!B:B,COLLECTION!E:E)+SUMIF(BANK!D:D,DEPARTMENTS!B:B,BANK!E:E)+SUMIF(TRUST!D:D,DEPARTMENTS!B:B,TRUST!E:E)</f>
        <v>0</v>
      </c>
      <c r="E35" s="31">
        <f>SUMIF(EXPENSES!D:D,DEPARTMENTS!B:B,EXPENSES!F:F)</f>
        <v>0</v>
      </c>
      <c r="F35" s="31">
        <f t="shared" si="4"/>
        <v>5992</v>
      </c>
      <c r="H35" s="115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0</v>
      </c>
      <c r="I35" s="115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0</v>
      </c>
      <c r="J35" s="115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0</v>
      </c>
      <c r="K35" s="115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0</v>
      </c>
      <c r="L35" s="115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0</v>
      </c>
      <c r="M35" s="115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0</v>
      </c>
      <c r="N35" s="115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35" s="115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35" s="115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35" s="115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35" s="115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35" s="115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35" s="129">
        <f t="shared" si="8"/>
        <v>0</v>
      </c>
      <c r="V35" s="136">
        <f>SUMIFS(EXPENSES!$F:$F, EXPENSES!$D:$D,DEPARTMENTS!$B:$B, EXPENSES!$B:$B, V$13)</f>
        <v>0</v>
      </c>
      <c r="W35" s="136">
        <f>SUMIFS(EXPENSES!$F:$F, EXPENSES!$D:$D,DEPARTMENTS!$B:$B, EXPENSES!$B:$B, W$13)</f>
        <v>0</v>
      </c>
      <c r="X35" s="136">
        <f>SUMIFS(EXPENSES!$F:$F, EXPENSES!$D:$D,DEPARTMENTS!$B:$B, EXPENSES!$B:$B, X$13)</f>
        <v>0</v>
      </c>
      <c r="Y35" s="136">
        <f>SUMIFS(EXPENSES!$F:$F, EXPENSES!$D:$D,DEPARTMENTS!$B:$B, EXPENSES!$B:$B, Y$13)</f>
        <v>0</v>
      </c>
      <c r="Z35" s="136">
        <f>SUMIFS(EXPENSES!$F:$F, EXPENSES!$D:$D,DEPARTMENTS!$B:$B, EXPENSES!$B:$B, Z$13)</f>
        <v>0</v>
      </c>
      <c r="AA35" s="136">
        <f>SUMIFS(EXPENSES!$F:$F, EXPENSES!$D:$D,DEPARTMENTS!$B:$B, EXPENSES!$B:$B, AA$13)</f>
        <v>0</v>
      </c>
      <c r="AB35" s="136">
        <f>SUMIFS(EXPENSES!$F:$F, EXPENSES!$D:$D,DEPARTMENTS!$B:$B, EXPENSES!$B:$B, AB$13)</f>
        <v>0</v>
      </c>
      <c r="AC35" s="136">
        <f>SUMIFS(EXPENSES!$F:$F, EXPENSES!$D:$D,DEPARTMENTS!$B:$B, EXPENSES!$B:$B, AC$13)</f>
        <v>0</v>
      </c>
      <c r="AD35" s="136">
        <f>SUMIFS(EXPENSES!$F:$F, EXPENSES!$D:$D,DEPARTMENTS!$B:$B, EXPENSES!$B:$B, AD$13)</f>
        <v>0</v>
      </c>
      <c r="AE35" s="136">
        <f>SUMIFS(EXPENSES!$F:$F, EXPENSES!$D:$D,DEPARTMENTS!$B:$B, EXPENSES!$B:$B, AE$13)</f>
        <v>0</v>
      </c>
      <c r="AF35" s="136">
        <f>SUMIFS(EXPENSES!$F:$F, EXPENSES!$D:$D,DEPARTMENTS!$B:$B, EXPENSES!$B:$B, AF$13)</f>
        <v>0</v>
      </c>
      <c r="AG35" s="136">
        <f>SUMIFS(EXPENSES!$F:$F, EXPENSES!$D:$D,DEPARTMENTS!$B:$B, EXPENSES!$B:$B, AG$13)</f>
        <v>0</v>
      </c>
      <c r="AH35" s="137">
        <f t="shared" si="9"/>
        <v>0</v>
      </c>
      <c r="AK35" s="108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35" s="108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0</v>
      </c>
      <c r="AM35" s="108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0</v>
      </c>
      <c r="AN35" s="108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0</v>
      </c>
      <c r="AO35" s="108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0</v>
      </c>
      <c r="AP35" s="108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0</v>
      </c>
      <c r="AQ35" s="108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0</v>
      </c>
      <c r="AR35" s="108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0</v>
      </c>
      <c r="AS35" s="108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0</v>
      </c>
      <c r="AT35" s="108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35" s="108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0</v>
      </c>
      <c r="AV35" s="108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0</v>
      </c>
      <c r="AW35" s="108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0</v>
      </c>
      <c r="AX35" s="108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0</v>
      </c>
      <c r="AY35" s="108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35" s="108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0</v>
      </c>
      <c r="BA35" s="108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0</v>
      </c>
      <c r="BB35" s="108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0</v>
      </c>
      <c r="BC35" s="108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0</v>
      </c>
      <c r="BD35" s="108">
        <f>SUMIFS(COLLECTION!$E:$E, COLLECTION!$D:$D,DEPARTMENTS!$B:$B, COLLECTION!$B:$B, BD$12, COLLECTION!$C:$C, BD$13) +
SUMIFS(BANK!$E:$E, BANK!$D:$D,DEPARTMENTS!$B:$B, BANK!$B:$B, BD$12, BANK!$C:$C, BD$13) +
SUMIFS(TRUST!$E:$E, TRUST!$D:$D,DEPARTMENTS!$B:$B, TRUST!$B:$B, BD$12, TRUST!$C:$C, BD$13)</f>
        <v>0</v>
      </c>
      <c r="BE35" s="108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0</v>
      </c>
      <c r="BF35" s="108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0</v>
      </c>
      <c r="BG35" s="108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0</v>
      </c>
      <c r="BH35" s="108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0</v>
      </c>
      <c r="BI35" s="108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0</v>
      </c>
      <c r="BJ35" s="108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0</v>
      </c>
      <c r="BK35" s="108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35" s="108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35" s="108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35" s="108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35" s="108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35" s="108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35" s="108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35" s="108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35" s="108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35" s="108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35" s="108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35" s="108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35" s="108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35" s="108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35" s="108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35" s="108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35" s="108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35" s="108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35" s="108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35" s="108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35" s="108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35" s="108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35" s="108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35" s="108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35" s="108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35" s="108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35" s="108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35" s="108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35" s="108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35" s="108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35" s="108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35" s="108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35" s="108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35" s="108">
        <f t="shared" si="7"/>
        <v>0</v>
      </c>
    </row>
    <row r="36" spans="1:97" x14ac:dyDescent="0.2">
      <c r="B36" s="27" t="s">
        <v>50</v>
      </c>
      <c r="C36" s="57">
        <v>0</v>
      </c>
      <c r="D36" s="29">
        <f>SUMIF(COLLECTION!D:D,DEPARTMENTS!B:B,COLLECTION!E:E)+SUMIF(BANK!D:D,DEPARTMENTS!B:B,BANK!E:E)+SUMIF(TRUST!D:D,DEPARTMENTS!B:B,TRUST!E:E)</f>
        <v>4305</v>
      </c>
      <c r="E36" s="31">
        <f>SUMIF(EXPENSES!D:D,DEPARTMENTS!B:B,EXPENSES!F:F)</f>
        <v>0</v>
      </c>
      <c r="F36" s="31">
        <f t="shared" si="4"/>
        <v>4305</v>
      </c>
      <c r="H36" s="115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105</v>
      </c>
      <c r="I36" s="115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0</v>
      </c>
      <c r="J36" s="115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730</v>
      </c>
      <c r="K36" s="115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100</v>
      </c>
      <c r="L36" s="115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1720</v>
      </c>
      <c r="M36" s="115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1650</v>
      </c>
      <c r="N36" s="115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36" s="115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36" s="115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36" s="115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36" s="115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36" s="115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36" s="129">
        <f t="shared" si="8"/>
        <v>4305</v>
      </c>
      <c r="V36" s="136">
        <f>SUMIFS(EXPENSES!$F:$F, EXPENSES!$D:$D,DEPARTMENTS!$B:$B, EXPENSES!$B:$B, V$13)</f>
        <v>0</v>
      </c>
      <c r="W36" s="136">
        <f>SUMIFS(EXPENSES!$F:$F, EXPENSES!$D:$D,DEPARTMENTS!$B:$B, EXPENSES!$B:$B, W$13)</f>
        <v>0</v>
      </c>
      <c r="X36" s="136">
        <f>SUMIFS(EXPENSES!$F:$F, EXPENSES!$D:$D,DEPARTMENTS!$B:$B, EXPENSES!$B:$B, X$13)</f>
        <v>0</v>
      </c>
      <c r="Y36" s="136">
        <f>SUMIFS(EXPENSES!$F:$F, EXPENSES!$D:$D,DEPARTMENTS!$B:$B, EXPENSES!$B:$B, Y$13)</f>
        <v>0</v>
      </c>
      <c r="Z36" s="136">
        <f>SUMIFS(EXPENSES!$F:$F, EXPENSES!$D:$D,DEPARTMENTS!$B:$B, EXPENSES!$B:$B, Z$13)</f>
        <v>0</v>
      </c>
      <c r="AA36" s="136">
        <f>SUMIFS(EXPENSES!$F:$F, EXPENSES!$D:$D,DEPARTMENTS!$B:$B, EXPENSES!$B:$B, AA$13)</f>
        <v>0</v>
      </c>
      <c r="AB36" s="136">
        <f>SUMIFS(EXPENSES!$F:$F, EXPENSES!$D:$D,DEPARTMENTS!$B:$B, EXPENSES!$B:$B, AB$13)</f>
        <v>0</v>
      </c>
      <c r="AC36" s="136">
        <f>SUMIFS(EXPENSES!$F:$F, EXPENSES!$D:$D,DEPARTMENTS!$B:$B, EXPENSES!$B:$B, AC$13)</f>
        <v>0</v>
      </c>
      <c r="AD36" s="136">
        <f>SUMIFS(EXPENSES!$F:$F, EXPENSES!$D:$D,DEPARTMENTS!$B:$B, EXPENSES!$B:$B, AD$13)</f>
        <v>0</v>
      </c>
      <c r="AE36" s="136">
        <f>SUMIFS(EXPENSES!$F:$F, EXPENSES!$D:$D,DEPARTMENTS!$B:$B, EXPENSES!$B:$B, AE$13)</f>
        <v>0</v>
      </c>
      <c r="AF36" s="136">
        <f>SUMIFS(EXPENSES!$F:$F, EXPENSES!$D:$D,DEPARTMENTS!$B:$B, EXPENSES!$B:$B, AF$13)</f>
        <v>0</v>
      </c>
      <c r="AG36" s="136">
        <f>SUMIFS(EXPENSES!$F:$F, EXPENSES!$D:$D,DEPARTMENTS!$B:$B, EXPENSES!$B:$B, AG$13)</f>
        <v>0</v>
      </c>
      <c r="AH36" s="137">
        <f t="shared" si="9"/>
        <v>0</v>
      </c>
      <c r="AK36" s="108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36" s="108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0</v>
      </c>
      <c r="AM36" s="108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80</v>
      </c>
      <c r="AN36" s="108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25</v>
      </c>
      <c r="AO36" s="108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0</v>
      </c>
      <c r="AP36" s="108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0</v>
      </c>
      <c r="AQ36" s="108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0</v>
      </c>
      <c r="AR36" s="108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0</v>
      </c>
      <c r="AS36" s="108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0</v>
      </c>
      <c r="AT36" s="108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36" s="108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200</v>
      </c>
      <c r="AV36" s="108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50</v>
      </c>
      <c r="AW36" s="108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280</v>
      </c>
      <c r="AX36" s="108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200</v>
      </c>
      <c r="AY36" s="108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36" s="108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0</v>
      </c>
      <c r="BA36" s="108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0</v>
      </c>
      <c r="BB36" s="108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0</v>
      </c>
      <c r="BC36" s="108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100</v>
      </c>
      <c r="BD36" s="108">
        <f>SUMIFS(COLLECTION!$E:$E, COLLECTION!$D:$D,DEPARTMENTS!$B:$B, COLLECTION!$B:$B, BD$12, COLLECTION!$C:$C, BD$13) +
SUMIFS(BANK!$E:$E, BANK!$D:$D,DEPARTMENTS!$B:$B, BANK!$B:$B, BD$12, BANK!$C:$C, BD$13) +
SUMIFS(TRUST!$E:$E, TRUST!$D:$D,DEPARTMENTS!$B:$B, TRUST!$B:$B, BD$12, TRUST!$C:$C, BD$13)</f>
        <v>0</v>
      </c>
      <c r="BE36" s="108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400</v>
      </c>
      <c r="BF36" s="108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320</v>
      </c>
      <c r="BG36" s="108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750</v>
      </c>
      <c r="BH36" s="108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250</v>
      </c>
      <c r="BI36" s="108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0</v>
      </c>
      <c r="BJ36" s="108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1650</v>
      </c>
      <c r="BK36" s="108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36" s="108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36" s="108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36" s="108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36" s="108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36" s="108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36" s="108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36" s="108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36" s="108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36" s="108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36" s="108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36" s="108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36" s="108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36" s="108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36" s="108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36" s="108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36" s="108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36" s="108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36" s="108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36" s="108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36" s="108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36" s="108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36" s="108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36" s="108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36" s="108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36" s="108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36" s="108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36" s="108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36" s="108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36" s="108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36" s="108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36" s="108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36" s="108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36" s="108">
        <f t="shared" si="7"/>
        <v>4305</v>
      </c>
    </row>
    <row r="37" spans="1:97" s="277" customFormat="1" x14ac:dyDescent="0.2">
      <c r="A37" s="269"/>
      <c r="B37" s="270" t="s">
        <v>51</v>
      </c>
      <c r="C37" s="271">
        <v>0</v>
      </c>
      <c r="D37" s="272">
        <f>SUMIF(COLLECTION!D:D,DEPARTMENTS!B:B,COLLECTION!E:E)+SUMIF(BANK!D:D,DEPARTMENTS!B:B,BANK!E:E)+SUMIF(TRUST!D:D,DEPARTMENTS!B:B,TRUST!E:E)+E188</f>
        <v>1500</v>
      </c>
      <c r="E37" s="273">
        <f>SUMIF(EXPENSES!D:D,DEPARTMENTS!B:B,EXPENSES!F:F)</f>
        <v>0</v>
      </c>
      <c r="F37" s="273">
        <f t="shared" si="4"/>
        <v>1500</v>
      </c>
      <c r="G37" s="274"/>
      <c r="H37" s="275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H$13)+H188</f>
        <v>0</v>
      </c>
      <c r="I37" s="275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I$13)+I188</f>
        <v>0</v>
      </c>
      <c r="J37" s="275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J$13)+J188</f>
        <v>0</v>
      </c>
      <c r="K37" s="275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K$13)+K188</f>
        <v>1500</v>
      </c>
      <c r="L37" s="275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L$13)+L188</f>
        <v>0</v>
      </c>
      <c r="M37" s="275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M$13)+M188</f>
        <v>0</v>
      </c>
      <c r="N37" s="275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N$13)+N188</f>
        <v>0</v>
      </c>
      <c r="O37" s="275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O$13)+O188</f>
        <v>0</v>
      </c>
      <c r="P37" s="275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P$13)+P188</f>
        <v>0</v>
      </c>
      <c r="Q37" s="275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Q$13)+Q188</f>
        <v>0</v>
      </c>
      <c r="R37" s="275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R$13)+R188</f>
        <v>0</v>
      </c>
      <c r="S37" s="275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S$13)+S188</f>
        <v>0</v>
      </c>
      <c r="T37" s="276">
        <f t="shared" si="8"/>
        <v>1500</v>
      </c>
      <c r="V37" s="278">
        <f>SUMIFS(EXPENSES!$F:$F, EXPENSES!$D:$D,DEPARTMENTS!$B:$B, EXPENSES!$B:$B, V$13)</f>
        <v>0</v>
      </c>
      <c r="W37" s="278">
        <f>SUMIFS(EXPENSES!$F:$F, EXPENSES!$D:$D,DEPARTMENTS!$B:$B, EXPENSES!$B:$B, W$13)</f>
        <v>0</v>
      </c>
      <c r="X37" s="278">
        <f>SUMIFS(EXPENSES!$F:$F, EXPENSES!$D:$D,DEPARTMENTS!$B:$B, EXPENSES!$B:$B, X$13)</f>
        <v>0</v>
      </c>
      <c r="Y37" s="278">
        <f>SUMIFS(EXPENSES!$F:$F, EXPENSES!$D:$D,DEPARTMENTS!$B:$B, EXPENSES!$B:$B, Y$13)</f>
        <v>0</v>
      </c>
      <c r="Z37" s="278">
        <f>SUMIFS(EXPENSES!$F:$F, EXPENSES!$D:$D,DEPARTMENTS!$B:$B, EXPENSES!$B:$B, Z$13)</f>
        <v>0</v>
      </c>
      <c r="AA37" s="278">
        <f>SUMIFS(EXPENSES!$F:$F, EXPENSES!$D:$D,DEPARTMENTS!$B:$B, EXPENSES!$B:$B, AA$13)</f>
        <v>0</v>
      </c>
      <c r="AB37" s="278">
        <f>SUMIFS(EXPENSES!$F:$F, EXPENSES!$D:$D,DEPARTMENTS!$B:$B, EXPENSES!$B:$B, AB$13)</f>
        <v>0</v>
      </c>
      <c r="AC37" s="278">
        <f>SUMIFS(EXPENSES!$F:$F, EXPENSES!$D:$D,DEPARTMENTS!$B:$B, EXPENSES!$B:$B, AC$13)</f>
        <v>0</v>
      </c>
      <c r="AD37" s="278">
        <f>SUMIFS(EXPENSES!$F:$F, EXPENSES!$D:$D,DEPARTMENTS!$B:$B, EXPENSES!$B:$B, AD$13)</f>
        <v>0</v>
      </c>
      <c r="AE37" s="278">
        <f>SUMIFS(EXPENSES!$F:$F, EXPENSES!$D:$D,DEPARTMENTS!$B:$B, EXPENSES!$B:$B, AE$13)</f>
        <v>0</v>
      </c>
      <c r="AF37" s="278">
        <f>SUMIFS(EXPENSES!$F:$F, EXPENSES!$D:$D,DEPARTMENTS!$B:$B, EXPENSES!$B:$B, AF$13)</f>
        <v>0</v>
      </c>
      <c r="AG37" s="278">
        <f>SUMIFS(EXPENSES!$F:$F, EXPENSES!$D:$D,DEPARTMENTS!$B:$B, EXPENSES!$B:$B, AG$13)</f>
        <v>0</v>
      </c>
      <c r="AH37" s="279">
        <f t="shared" si="9"/>
        <v>0</v>
      </c>
      <c r="AK37" s="278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37" s="278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0</v>
      </c>
      <c r="AM37" s="278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0</v>
      </c>
      <c r="AN37" s="278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0</v>
      </c>
      <c r="AO37" s="278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0</v>
      </c>
      <c r="AP37" s="278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0</v>
      </c>
      <c r="AQ37" s="278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0</v>
      </c>
      <c r="AR37" s="278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0</v>
      </c>
      <c r="AS37" s="278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0</v>
      </c>
      <c r="AT37" s="278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37" s="278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0</v>
      </c>
      <c r="AV37" s="278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0</v>
      </c>
      <c r="AW37" s="278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0</v>
      </c>
      <c r="AX37" s="278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0</v>
      </c>
      <c r="AY37" s="278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37" s="278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0</v>
      </c>
      <c r="BA37" s="278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0</v>
      </c>
      <c r="BB37" s="278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0</v>
      </c>
      <c r="BC37" s="278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0</v>
      </c>
      <c r="BD37" s="278">
        <f>SUMIFS(COLLECTION!$E:$E, COLLECTION!$D:$D,DEPARTMENTS!$B:$B, COLLECTION!$B:$B, BD$12, COLLECTION!$C:$C, BD$13) +
SUMIFS(BANK!$E:$E, BANK!$D:$D,DEPARTMENTS!$B:$B, BANK!$B:$B, BD$12, BANK!$C:$C, BD$13) +
SUMIFS(TRUST!$E:$E, TRUST!$D:$D,DEPARTMENTS!$B:$B, TRUST!$B:$B, BD$12, TRUST!$C:$C, BD$13)</f>
        <v>0</v>
      </c>
      <c r="BE37" s="278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0</v>
      </c>
      <c r="BF37" s="278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0</v>
      </c>
      <c r="BG37" s="278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0</v>
      </c>
      <c r="BH37" s="278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0</v>
      </c>
      <c r="BI37" s="278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0</v>
      </c>
      <c r="BJ37" s="278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0</v>
      </c>
      <c r="BK37" s="278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37" s="278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37" s="278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37" s="278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37" s="278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37" s="278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37" s="278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37" s="278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37" s="278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37" s="278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37" s="278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37" s="278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37" s="278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37" s="278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37" s="278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37" s="278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37" s="278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37" s="278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37" s="278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37" s="278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37" s="278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37" s="278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37" s="278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37" s="278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37" s="278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37" s="278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37" s="278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37" s="278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37" s="278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37" s="278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37" s="278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37" s="278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37" s="278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37" s="278">
        <f t="shared" si="7"/>
        <v>0</v>
      </c>
    </row>
    <row r="38" spans="1:97" x14ac:dyDescent="0.2">
      <c r="B38" s="27" t="s">
        <v>52</v>
      </c>
      <c r="C38" s="57">
        <v>163</v>
      </c>
      <c r="D38" s="29">
        <f>SUMIF(COLLECTION!D:D,DEPARTMENTS!B:B,COLLECTION!E:E)+SUMIF(BANK!D:D,DEPARTMENTS!B:B,BANK!E:E)+SUMIF(TRUST!D:D,DEPARTMENTS!B:B,TRUST!E:E)</f>
        <v>15295</v>
      </c>
      <c r="E38" s="31">
        <f>SUMIF(EXPENSES!D:D,DEPARTMENTS!B:B,EXPENSES!F:F)</f>
        <v>10585</v>
      </c>
      <c r="F38" s="31">
        <f t="shared" si="4"/>
        <v>4873</v>
      </c>
      <c r="H38" s="115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7928</v>
      </c>
      <c r="I38" s="115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4617</v>
      </c>
      <c r="J38" s="115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2150</v>
      </c>
      <c r="K38" s="115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0</v>
      </c>
      <c r="L38" s="115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0</v>
      </c>
      <c r="M38" s="115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600</v>
      </c>
      <c r="N38" s="115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38" s="115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38" s="115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38" s="115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38" s="115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38" s="115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38" s="129">
        <f t="shared" si="8"/>
        <v>15295</v>
      </c>
      <c r="V38" s="136">
        <f>SUMIFS(EXPENSES!$F:$F, EXPENSES!$D:$D,DEPARTMENTS!$B:$B, EXPENSES!$B:$B, V$13)</f>
        <v>2000</v>
      </c>
      <c r="W38" s="136">
        <f>SUMIFS(EXPENSES!$F:$F, EXPENSES!$D:$D,DEPARTMENTS!$B:$B, EXPENSES!$B:$B, W$13)</f>
        <v>0</v>
      </c>
      <c r="X38" s="136">
        <f>SUMIFS(EXPENSES!$F:$F, EXPENSES!$D:$D,DEPARTMENTS!$B:$B, EXPENSES!$B:$B, X$13)</f>
        <v>3543</v>
      </c>
      <c r="Y38" s="136">
        <f>SUMIFS(EXPENSES!$F:$F, EXPENSES!$D:$D,DEPARTMENTS!$B:$B, EXPENSES!$B:$B, Y$13)</f>
        <v>0</v>
      </c>
      <c r="Z38" s="136">
        <f>SUMIFS(EXPENSES!$F:$F, EXPENSES!$D:$D,DEPARTMENTS!$B:$B, EXPENSES!$B:$B, Z$13)</f>
        <v>5042</v>
      </c>
      <c r="AA38" s="136">
        <f>SUMIFS(EXPENSES!$F:$F, EXPENSES!$D:$D,DEPARTMENTS!$B:$B, EXPENSES!$B:$B, AA$13)</f>
        <v>0</v>
      </c>
      <c r="AB38" s="136">
        <f>SUMIFS(EXPENSES!$F:$F, EXPENSES!$D:$D,DEPARTMENTS!$B:$B, EXPENSES!$B:$B, AB$13)</f>
        <v>0</v>
      </c>
      <c r="AC38" s="136">
        <f>SUMIFS(EXPENSES!$F:$F, EXPENSES!$D:$D,DEPARTMENTS!$B:$B, EXPENSES!$B:$B, AC$13)</f>
        <v>0</v>
      </c>
      <c r="AD38" s="136">
        <f>SUMIFS(EXPENSES!$F:$F, EXPENSES!$D:$D,DEPARTMENTS!$B:$B, EXPENSES!$B:$B, AD$13)</f>
        <v>0</v>
      </c>
      <c r="AE38" s="136">
        <f>SUMIFS(EXPENSES!$F:$F, EXPENSES!$D:$D,DEPARTMENTS!$B:$B, EXPENSES!$B:$B, AE$13)</f>
        <v>0</v>
      </c>
      <c r="AF38" s="136">
        <f>SUMIFS(EXPENSES!$F:$F, EXPENSES!$D:$D,DEPARTMENTS!$B:$B, EXPENSES!$B:$B, AF$13)</f>
        <v>0</v>
      </c>
      <c r="AG38" s="136">
        <f>SUMIFS(EXPENSES!$F:$F, EXPENSES!$D:$D,DEPARTMENTS!$B:$B, EXPENSES!$B:$B, AG$13)</f>
        <v>0</v>
      </c>
      <c r="AH38" s="137">
        <f t="shared" si="9"/>
        <v>10585</v>
      </c>
      <c r="AK38" s="108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38" s="108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0</v>
      </c>
      <c r="AM38" s="108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0</v>
      </c>
      <c r="AN38" s="108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6528</v>
      </c>
      <c r="AO38" s="108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1400</v>
      </c>
      <c r="AP38" s="108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600</v>
      </c>
      <c r="AQ38" s="108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0</v>
      </c>
      <c r="AR38" s="108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0</v>
      </c>
      <c r="AS38" s="108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4017</v>
      </c>
      <c r="AT38" s="108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38" s="108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0</v>
      </c>
      <c r="AV38" s="108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0</v>
      </c>
      <c r="AW38" s="108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0</v>
      </c>
      <c r="AX38" s="108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2150</v>
      </c>
      <c r="AY38" s="108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38" s="108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0</v>
      </c>
      <c r="BA38" s="108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0</v>
      </c>
      <c r="BB38" s="108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0</v>
      </c>
      <c r="BC38" s="108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0</v>
      </c>
      <c r="BD38" s="108">
        <f>SUMIFS(COLLECTION!$E:$E, COLLECTION!$D:$D,DEPARTMENTS!$B:$B, COLLECTION!$B:$B, BD$12, COLLECTION!$C:$C, BD$13) +
SUMIFS(BANK!$E:$E, BANK!$D:$D,DEPARTMENTS!$B:$B, BANK!$B:$B, BD$12, BANK!$C:$C, BD$13) +
SUMIFS(TRUST!$E:$E, TRUST!$D:$D,DEPARTMENTS!$B:$B, TRUST!$B:$B, BD$12, TRUST!$C:$C, BD$13)</f>
        <v>0</v>
      </c>
      <c r="BE38" s="108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0</v>
      </c>
      <c r="BF38" s="108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0</v>
      </c>
      <c r="BG38" s="108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0</v>
      </c>
      <c r="BH38" s="108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0</v>
      </c>
      <c r="BI38" s="108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0</v>
      </c>
      <c r="BJ38" s="108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600</v>
      </c>
      <c r="BK38" s="108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38" s="108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38" s="108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38" s="108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38" s="108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38" s="108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38" s="108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38" s="108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38" s="108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38" s="108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38" s="108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38" s="108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38" s="108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38" s="108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38" s="108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38" s="108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38" s="108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38" s="108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38" s="108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38" s="108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38" s="108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38" s="108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38" s="108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38" s="108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38" s="108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38" s="108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38" s="108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38" s="108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38" s="108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38" s="108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38" s="108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38" s="108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38" s="108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38" s="108">
        <f t="shared" si="7"/>
        <v>15295</v>
      </c>
    </row>
    <row r="39" spans="1:97" x14ac:dyDescent="0.2">
      <c r="B39" s="27" t="s">
        <v>53</v>
      </c>
      <c r="C39" s="57">
        <v>2282</v>
      </c>
      <c r="D39" s="29">
        <f>SUMIF(COLLECTION!D:D,DEPARTMENTS!B:B,COLLECTION!E:E)+SUMIF(BANK!D:D,DEPARTMENTS!B:B,BANK!E:E)+SUMIF(TRUST!D:D,DEPARTMENTS!B:B,TRUST!E:E)</f>
        <v>93271</v>
      </c>
      <c r="E39" s="31">
        <f>SUMIF(EXPENSES!D:D,DEPARTMENTS!B:B,EXPENSES!F:F)</f>
        <v>24607</v>
      </c>
      <c r="F39" s="31">
        <f t="shared" si="4"/>
        <v>70946</v>
      </c>
      <c r="H39" s="115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0</v>
      </c>
      <c r="I39" s="115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0</v>
      </c>
      <c r="J39" s="115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93271</v>
      </c>
      <c r="K39" s="115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0</v>
      </c>
      <c r="L39" s="115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0</v>
      </c>
      <c r="M39" s="115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0</v>
      </c>
      <c r="N39" s="115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39" s="115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39" s="115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39" s="115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39" s="115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39" s="115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39" s="129">
        <f t="shared" si="8"/>
        <v>93271</v>
      </c>
      <c r="V39" s="136">
        <f>SUMIFS(EXPENSES!$F:$F, EXPENSES!$D:$D,DEPARTMENTS!$B:$B, EXPENSES!$B:$B, V$13)</f>
        <v>0</v>
      </c>
      <c r="W39" s="136">
        <f>SUMIFS(EXPENSES!$F:$F, EXPENSES!$D:$D,DEPARTMENTS!$B:$B, EXPENSES!$B:$B, W$13)</f>
        <v>0</v>
      </c>
      <c r="X39" s="136">
        <f>SUMIFS(EXPENSES!$F:$F, EXPENSES!$D:$D,DEPARTMENTS!$B:$B, EXPENSES!$B:$B, X$13)</f>
        <v>24607</v>
      </c>
      <c r="Y39" s="136">
        <f>SUMIFS(EXPENSES!$F:$F, EXPENSES!$D:$D,DEPARTMENTS!$B:$B, EXPENSES!$B:$B, Y$13)</f>
        <v>0</v>
      </c>
      <c r="Z39" s="136">
        <f>SUMIFS(EXPENSES!$F:$F, EXPENSES!$D:$D,DEPARTMENTS!$B:$B, EXPENSES!$B:$B, Z$13)</f>
        <v>0</v>
      </c>
      <c r="AA39" s="136">
        <f>SUMIFS(EXPENSES!$F:$F, EXPENSES!$D:$D,DEPARTMENTS!$B:$B, EXPENSES!$B:$B, AA$13)</f>
        <v>0</v>
      </c>
      <c r="AB39" s="136">
        <f>SUMIFS(EXPENSES!$F:$F, EXPENSES!$D:$D,DEPARTMENTS!$B:$B, EXPENSES!$B:$B, AB$13)</f>
        <v>0</v>
      </c>
      <c r="AC39" s="136">
        <f>SUMIFS(EXPENSES!$F:$F, EXPENSES!$D:$D,DEPARTMENTS!$B:$B, EXPENSES!$B:$B, AC$13)</f>
        <v>0</v>
      </c>
      <c r="AD39" s="136">
        <f>SUMIFS(EXPENSES!$F:$F, EXPENSES!$D:$D,DEPARTMENTS!$B:$B, EXPENSES!$B:$B, AD$13)</f>
        <v>0</v>
      </c>
      <c r="AE39" s="136">
        <f>SUMIFS(EXPENSES!$F:$F, EXPENSES!$D:$D,DEPARTMENTS!$B:$B, EXPENSES!$B:$B, AE$13)</f>
        <v>0</v>
      </c>
      <c r="AF39" s="136">
        <f>SUMIFS(EXPENSES!$F:$F, EXPENSES!$D:$D,DEPARTMENTS!$B:$B, EXPENSES!$B:$B, AF$13)</f>
        <v>0</v>
      </c>
      <c r="AG39" s="136">
        <f>SUMIFS(EXPENSES!$F:$F, EXPENSES!$D:$D,DEPARTMENTS!$B:$B, EXPENSES!$B:$B, AG$13)</f>
        <v>0</v>
      </c>
      <c r="AH39" s="137">
        <f t="shared" si="9"/>
        <v>24607</v>
      </c>
      <c r="AK39" s="108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39" s="108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0</v>
      </c>
      <c r="AM39" s="108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0</v>
      </c>
      <c r="AN39" s="108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0</v>
      </c>
      <c r="AO39" s="108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0</v>
      </c>
      <c r="AP39" s="108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0</v>
      </c>
      <c r="AQ39" s="108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0</v>
      </c>
      <c r="AR39" s="108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0</v>
      </c>
      <c r="AS39" s="108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0</v>
      </c>
      <c r="AT39" s="108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39" s="108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4000</v>
      </c>
      <c r="AV39" s="108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78101</v>
      </c>
      <c r="AW39" s="108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11170</v>
      </c>
      <c r="AX39" s="108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0</v>
      </c>
      <c r="AY39" s="108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39" s="108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0</v>
      </c>
      <c r="BA39" s="108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0</v>
      </c>
      <c r="BB39" s="108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0</v>
      </c>
      <c r="BC39" s="108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0</v>
      </c>
      <c r="BD39" s="108">
        <f>SUMIFS(COLLECTION!$E:$E, COLLECTION!$D:$D,DEPARTMENTS!$B:$B, COLLECTION!$B:$B, BD$12, COLLECTION!$C:$C, BD$13) +
SUMIFS(BANK!$E:$E, BANK!$D:$D,DEPARTMENTS!$B:$B, BANK!$B:$B, BD$12, BANK!$C:$C, BD$13) +
SUMIFS(TRUST!$E:$E, TRUST!$D:$D,DEPARTMENTS!$B:$B, TRUST!$B:$B, BD$12, TRUST!$C:$C, BD$13)</f>
        <v>0</v>
      </c>
      <c r="BE39" s="108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0</v>
      </c>
      <c r="BF39" s="108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0</v>
      </c>
      <c r="BG39" s="108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0</v>
      </c>
      <c r="BH39" s="108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0</v>
      </c>
      <c r="BI39" s="108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0</v>
      </c>
      <c r="BJ39" s="108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0</v>
      </c>
      <c r="BK39" s="108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39" s="108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39" s="108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39" s="108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39" s="108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39" s="108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39" s="108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39" s="108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39" s="108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39" s="108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39" s="108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39" s="108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39" s="108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39" s="108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39" s="108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39" s="108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39" s="108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39" s="108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39" s="108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39" s="108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39" s="108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39" s="108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39" s="108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39" s="108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39" s="108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39" s="108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39" s="108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39" s="108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39" s="108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39" s="108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39" s="108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39" s="108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39" s="108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39" s="108">
        <f t="shared" si="7"/>
        <v>93271</v>
      </c>
    </row>
    <row r="40" spans="1:97" x14ac:dyDescent="0.2">
      <c r="B40" s="27" t="s">
        <v>54</v>
      </c>
      <c r="C40" s="57">
        <v>718</v>
      </c>
      <c r="D40" s="29">
        <f>SUMIF(COLLECTION!D:D,DEPARTMENTS!B:B,COLLECTION!E:E)+SUMIF(BANK!D:D,DEPARTMENTS!B:B,BANK!E:E)+SUMIF(TRUST!D:D,DEPARTMENTS!B:B,TRUST!E:E)</f>
        <v>0</v>
      </c>
      <c r="E40" s="31">
        <f>SUMIF(EXPENSES!D:D,DEPARTMENTS!B:B,EXPENSES!F:F)</f>
        <v>0</v>
      </c>
      <c r="F40" s="31">
        <f t="shared" si="4"/>
        <v>718</v>
      </c>
      <c r="H40" s="115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0</v>
      </c>
      <c r="I40" s="115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0</v>
      </c>
      <c r="J40" s="115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0</v>
      </c>
      <c r="K40" s="115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0</v>
      </c>
      <c r="L40" s="115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0</v>
      </c>
      <c r="M40" s="115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0</v>
      </c>
      <c r="N40" s="115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40" s="115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40" s="115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40" s="115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40" s="115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40" s="115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40" s="129">
        <f t="shared" si="8"/>
        <v>0</v>
      </c>
      <c r="V40" s="136">
        <f>SUMIFS(EXPENSES!$F:$F, EXPENSES!$D:$D,DEPARTMENTS!$B:$B, EXPENSES!$B:$B, V$13)</f>
        <v>0</v>
      </c>
      <c r="W40" s="136">
        <f>SUMIFS(EXPENSES!$F:$F, EXPENSES!$D:$D,DEPARTMENTS!$B:$B, EXPENSES!$B:$B, W$13)</f>
        <v>0</v>
      </c>
      <c r="X40" s="136">
        <f>SUMIFS(EXPENSES!$F:$F, EXPENSES!$D:$D,DEPARTMENTS!$B:$B, EXPENSES!$B:$B, X$13)</f>
        <v>0</v>
      </c>
      <c r="Y40" s="136">
        <f>SUMIFS(EXPENSES!$F:$F, EXPENSES!$D:$D,DEPARTMENTS!$B:$B, EXPENSES!$B:$B, Y$13)</f>
        <v>0</v>
      </c>
      <c r="Z40" s="136">
        <f>SUMIFS(EXPENSES!$F:$F, EXPENSES!$D:$D,DEPARTMENTS!$B:$B, EXPENSES!$B:$B, Z$13)</f>
        <v>0</v>
      </c>
      <c r="AA40" s="136">
        <f>SUMIFS(EXPENSES!$F:$F, EXPENSES!$D:$D,DEPARTMENTS!$B:$B, EXPENSES!$B:$B, AA$13)</f>
        <v>0</v>
      </c>
      <c r="AB40" s="136">
        <f>SUMIFS(EXPENSES!$F:$F, EXPENSES!$D:$D,DEPARTMENTS!$B:$B, EXPENSES!$B:$B, AB$13)</f>
        <v>0</v>
      </c>
      <c r="AC40" s="136">
        <f>SUMIFS(EXPENSES!$F:$F, EXPENSES!$D:$D,DEPARTMENTS!$B:$B, EXPENSES!$B:$B, AC$13)</f>
        <v>0</v>
      </c>
      <c r="AD40" s="136">
        <f>SUMIFS(EXPENSES!$F:$F, EXPENSES!$D:$D,DEPARTMENTS!$B:$B, EXPENSES!$B:$B, AD$13)</f>
        <v>0</v>
      </c>
      <c r="AE40" s="136">
        <f>SUMIFS(EXPENSES!$F:$F, EXPENSES!$D:$D,DEPARTMENTS!$B:$B, EXPENSES!$B:$B, AE$13)</f>
        <v>0</v>
      </c>
      <c r="AF40" s="136">
        <f>SUMIFS(EXPENSES!$F:$F, EXPENSES!$D:$D,DEPARTMENTS!$B:$B, EXPENSES!$B:$B, AF$13)</f>
        <v>0</v>
      </c>
      <c r="AG40" s="136">
        <f>SUMIFS(EXPENSES!$F:$F, EXPENSES!$D:$D,DEPARTMENTS!$B:$B, EXPENSES!$B:$B, AG$13)</f>
        <v>0</v>
      </c>
      <c r="AH40" s="137">
        <f t="shared" si="9"/>
        <v>0</v>
      </c>
      <c r="AK40" s="108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40" s="108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0</v>
      </c>
      <c r="AM40" s="108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0</v>
      </c>
      <c r="AN40" s="108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0</v>
      </c>
      <c r="AO40" s="108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0</v>
      </c>
      <c r="AP40" s="108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0</v>
      </c>
      <c r="AQ40" s="108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0</v>
      </c>
      <c r="AR40" s="108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0</v>
      </c>
      <c r="AS40" s="108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0</v>
      </c>
      <c r="AT40" s="108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40" s="108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0</v>
      </c>
      <c r="AV40" s="108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0</v>
      </c>
      <c r="AW40" s="108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0</v>
      </c>
      <c r="AX40" s="108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0</v>
      </c>
      <c r="AY40" s="108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40" s="108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0</v>
      </c>
      <c r="BA40" s="108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0</v>
      </c>
      <c r="BB40" s="108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0</v>
      </c>
      <c r="BC40" s="108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0</v>
      </c>
      <c r="BD40" s="108">
        <f>SUMIFS(COLLECTION!$E:$E, COLLECTION!$D:$D,DEPARTMENTS!$B:$B, COLLECTION!$B:$B, BD$12, COLLECTION!$C:$C, BD$13) +
SUMIFS(BANK!$E:$E, BANK!$D:$D,DEPARTMENTS!$B:$B, BANK!$B:$B, BD$12, BANK!$C:$C, BD$13) +
SUMIFS(TRUST!$E:$E, TRUST!$D:$D,DEPARTMENTS!$B:$B, TRUST!$B:$B, BD$12, TRUST!$C:$C, BD$13)</f>
        <v>0</v>
      </c>
      <c r="BE40" s="108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0</v>
      </c>
      <c r="BF40" s="108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0</v>
      </c>
      <c r="BG40" s="108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0</v>
      </c>
      <c r="BH40" s="108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0</v>
      </c>
      <c r="BI40" s="108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0</v>
      </c>
      <c r="BJ40" s="108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0</v>
      </c>
      <c r="BK40" s="108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40" s="108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40" s="108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40" s="108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40" s="108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40" s="108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40" s="108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40" s="108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40" s="108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40" s="108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40" s="108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40" s="108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40" s="108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40" s="108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40" s="108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40" s="108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40" s="108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40" s="108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40" s="108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40" s="108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40" s="108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40" s="108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40" s="108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40" s="108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40" s="108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40" s="108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40" s="108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40" s="108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40" s="108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40" s="108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40" s="108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40" s="108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40" s="108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40" s="108">
        <f t="shared" si="7"/>
        <v>0</v>
      </c>
    </row>
    <row r="41" spans="1:97" x14ac:dyDescent="0.2">
      <c r="B41" s="27" t="s">
        <v>55</v>
      </c>
      <c r="C41" s="57">
        <v>0</v>
      </c>
      <c r="D41" s="29">
        <f>SUMIF(COLLECTION!D:D,DEPARTMENTS!B:B,COLLECTION!E:E)+SUMIF(BANK!D:D,DEPARTMENTS!B:B,BANK!E:E)+SUMIF(TRUST!D:D,DEPARTMENTS!B:B,TRUST!E:E)</f>
        <v>0</v>
      </c>
      <c r="E41" s="31">
        <f>SUMIF(EXPENSES!D:D,DEPARTMENTS!B:B,EXPENSES!F:F)</f>
        <v>0</v>
      </c>
      <c r="F41" s="31">
        <f t="shared" si="4"/>
        <v>0</v>
      </c>
      <c r="H41" s="115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0</v>
      </c>
      <c r="I41" s="115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0</v>
      </c>
      <c r="J41" s="115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0</v>
      </c>
      <c r="K41" s="115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0</v>
      </c>
      <c r="L41" s="115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0</v>
      </c>
      <c r="M41" s="115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0</v>
      </c>
      <c r="N41" s="115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41" s="115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41" s="115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41" s="115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41" s="115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41" s="115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41" s="129">
        <f t="shared" si="8"/>
        <v>0</v>
      </c>
      <c r="V41" s="136">
        <f>SUMIFS(EXPENSES!$F:$F, EXPENSES!$D:$D,DEPARTMENTS!$B:$B, EXPENSES!$B:$B, V$13)</f>
        <v>0</v>
      </c>
      <c r="W41" s="136">
        <f>SUMIFS(EXPENSES!$F:$F, EXPENSES!$D:$D,DEPARTMENTS!$B:$B, EXPENSES!$B:$B, W$13)</f>
        <v>0</v>
      </c>
      <c r="X41" s="136">
        <f>SUMIFS(EXPENSES!$F:$F, EXPENSES!$D:$D,DEPARTMENTS!$B:$B, EXPENSES!$B:$B, X$13)</f>
        <v>0</v>
      </c>
      <c r="Y41" s="136">
        <f>SUMIFS(EXPENSES!$F:$F, EXPENSES!$D:$D,DEPARTMENTS!$B:$B, EXPENSES!$B:$B, Y$13)</f>
        <v>0</v>
      </c>
      <c r="Z41" s="136">
        <f>SUMIFS(EXPENSES!$F:$F, EXPENSES!$D:$D,DEPARTMENTS!$B:$B, EXPENSES!$B:$B, Z$13)</f>
        <v>0</v>
      </c>
      <c r="AA41" s="136">
        <f>SUMIFS(EXPENSES!$F:$F, EXPENSES!$D:$D,DEPARTMENTS!$B:$B, EXPENSES!$B:$B, AA$13)</f>
        <v>0</v>
      </c>
      <c r="AB41" s="136">
        <f>SUMIFS(EXPENSES!$F:$F, EXPENSES!$D:$D,DEPARTMENTS!$B:$B, EXPENSES!$B:$B, AB$13)</f>
        <v>0</v>
      </c>
      <c r="AC41" s="136">
        <f>SUMIFS(EXPENSES!$F:$F, EXPENSES!$D:$D,DEPARTMENTS!$B:$B, EXPENSES!$B:$B, AC$13)</f>
        <v>0</v>
      </c>
      <c r="AD41" s="136">
        <f>SUMIFS(EXPENSES!$F:$F, EXPENSES!$D:$D,DEPARTMENTS!$B:$B, EXPENSES!$B:$B, AD$13)</f>
        <v>0</v>
      </c>
      <c r="AE41" s="136">
        <f>SUMIFS(EXPENSES!$F:$F, EXPENSES!$D:$D,DEPARTMENTS!$B:$B, EXPENSES!$B:$B, AE$13)</f>
        <v>0</v>
      </c>
      <c r="AF41" s="136">
        <f>SUMIFS(EXPENSES!$F:$F, EXPENSES!$D:$D,DEPARTMENTS!$B:$B, EXPENSES!$B:$B, AF$13)</f>
        <v>0</v>
      </c>
      <c r="AG41" s="136">
        <f>SUMIFS(EXPENSES!$F:$F, EXPENSES!$D:$D,DEPARTMENTS!$B:$B, EXPENSES!$B:$B, AG$13)</f>
        <v>0</v>
      </c>
      <c r="AH41" s="137">
        <f t="shared" si="9"/>
        <v>0</v>
      </c>
      <c r="AK41" s="108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41" s="108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0</v>
      </c>
      <c r="AM41" s="108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0</v>
      </c>
      <c r="AN41" s="108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0</v>
      </c>
      <c r="AO41" s="108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0</v>
      </c>
      <c r="AP41" s="108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0</v>
      </c>
      <c r="AQ41" s="108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0</v>
      </c>
      <c r="AR41" s="108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0</v>
      </c>
      <c r="AS41" s="108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0</v>
      </c>
      <c r="AT41" s="108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41" s="108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0</v>
      </c>
      <c r="AV41" s="108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0</v>
      </c>
      <c r="AW41" s="108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0</v>
      </c>
      <c r="AX41" s="108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0</v>
      </c>
      <c r="AY41" s="108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41" s="108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0</v>
      </c>
      <c r="BA41" s="108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0</v>
      </c>
      <c r="BB41" s="108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0</v>
      </c>
      <c r="BC41" s="108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0</v>
      </c>
      <c r="BD41" s="108">
        <f>SUMIFS(COLLECTION!$E:$E, COLLECTION!$D:$D,DEPARTMENTS!$B:$B, COLLECTION!$B:$B, BD$12, COLLECTION!$C:$C, BD$13) +
SUMIFS(BANK!$E:$E, BANK!$D:$D,DEPARTMENTS!$B:$B, BANK!$B:$B, BD$12, BANK!$C:$C, BD$13) +
SUMIFS(TRUST!$E:$E, TRUST!$D:$D,DEPARTMENTS!$B:$B, TRUST!$B:$B, BD$12, TRUST!$C:$C, BD$13)</f>
        <v>0</v>
      </c>
      <c r="BE41" s="108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0</v>
      </c>
      <c r="BF41" s="108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0</v>
      </c>
      <c r="BG41" s="108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0</v>
      </c>
      <c r="BH41" s="108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0</v>
      </c>
      <c r="BI41" s="108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0</v>
      </c>
      <c r="BJ41" s="108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0</v>
      </c>
      <c r="BK41" s="108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41" s="108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41" s="108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41" s="108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41" s="108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41" s="108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41" s="108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41" s="108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41" s="108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41" s="108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41" s="108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41" s="108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41" s="108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41" s="108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41" s="108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41" s="108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41" s="108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41" s="108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41" s="108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41" s="108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41" s="108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41" s="108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41" s="108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41" s="108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41" s="108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41" s="108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41" s="108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41" s="108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41" s="108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41" s="108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41" s="108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41" s="108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41" s="108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41" s="108">
        <f t="shared" si="7"/>
        <v>0</v>
      </c>
    </row>
    <row r="42" spans="1:97" x14ac:dyDescent="0.2">
      <c r="B42" s="27" t="s">
        <v>56</v>
      </c>
      <c r="C42" s="57">
        <v>575</v>
      </c>
      <c r="D42" s="29">
        <f>SUMIF(COLLECTION!D:D,DEPARTMENTS!B:B,COLLECTION!E:E)+SUMIF(BANK!D:D,DEPARTMENTS!B:B,BANK!E:E)+SUMIF(TRUST!D:D,DEPARTMENTS!B:B,TRUST!E:E)</f>
        <v>0</v>
      </c>
      <c r="E42" s="31">
        <f>SUMIF(EXPENSES!D:D,DEPARTMENTS!B:B,EXPENSES!F:F)</f>
        <v>0</v>
      </c>
      <c r="F42" s="31">
        <f t="shared" si="4"/>
        <v>575</v>
      </c>
      <c r="H42" s="115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0</v>
      </c>
      <c r="I42" s="115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0</v>
      </c>
      <c r="J42" s="115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0</v>
      </c>
      <c r="K42" s="115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0</v>
      </c>
      <c r="L42" s="115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0</v>
      </c>
      <c r="M42" s="115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0</v>
      </c>
      <c r="N42" s="115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42" s="115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42" s="115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42" s="115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42" s="115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42" s="115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42" s="129">
        <f t="shared" si="8"/>
        <v>0</v>
      </c>
      <c r="V42" s="136">
        <f>SUMIFS(EXPENSES!$F:$F, EXPENSES!$D:$D,DEPARTMENTS!$B:$B, EXPENSES!$B:$B, V$13)</f>
        <v>0</v>
      </c>
      <c r="W42" s="136">
        <f>SUMIFS(EXPENSES!$F:$F, EXPENSES!$D:$D,DEPARTMENTS!$B:$B, EXPENSES!$B:$B, W$13)</f>
        <v>0</v>
      </c>
      <c r="X42" s="136">
        <f>SUMIFS(EXPENSES!$F:$F, EXPENSES!$D:$D,DEPARTMENTS!$B:$B, EXPENSES!$B:$B, X$13)</f>
        <v>0</v>
      </c>
      <c r="Y42" s="136">
        <f>SUMIFS(EXPENSES!$F:$F, EXPENSES!$D:$D,DEPARTMENTS!$B:$B, EXPENSES!$B:$B, Y$13)</f>
        <v>0</v>
      </c>
      <c r="Z42" s="136">
        <f>SUMIFS(EXPENSES!$F:$F, EXPENSES!$D:$D,DEPARTMENTS!$B:$B, EXPENSES!$B:$B, Z$13)</f>
        <v>0</v>
      </c>
      <c r="AA42" s="136">
        <f>SUMIFS(EXPENSES!$F:$F, EXPENSES!$D:$D,DEPARTMENTS!$B:$B, EXPENSES!$B:$B, AA$13)</f>
        <v>0</v>
      </c>
      <c r="AB42" s="136">
        <f>SUMIFS(EXPENSES!$F:$F, EXPENSES!$D:$D,DEPARTMENTS!$B:$B, EXPENSES!$B:$B, AB$13)</f>
        <v>0</v>
      </c>
      <c r="AC42" s="136">
        <f>SUMIFS(EXPENSES!$F:$F, EXPENSES!$D:$D,DEPARTMENTS!$B:$B, EXPENSES!$B:$B, AC$13)</f>
        <v>0</v>
      </c>
      <c r="AD42" s="136">
        <f>SUMIFS(EXPENSES!$F:$F, EXPENSES!$D:$D,DEPARTMENTS!$B:$B, EXPENSES!$B:$B, AD$13)</f>
        <v>0</v>
      </c>
      <c r="AE42" s="136">
        <f>SUMIFS(EXPENSES!$F:$F, EXPENSES!$D:$D,DEPARTMENTS!$B:$B, EXPENSES!$B:$B, AE$13)</f>
        <v>0</v>
      </c>
      <c r="AF42" s="136">
        <f>SUMIFS(EXPENSES!$F:$F, EXPENSES!$D:$D,DEPARTMENTS!$B:$B, EXPENSES!$B:$B, AF$13)</f>
        <v>0</v>
      </c>
      <c r="AG42" s="136">
        <f>SUMIFS(EXPENSES!$F:$F, EXPENSES!$D:$D,DEPARTMENTS!$B:$B, EXPENSES!$B:$B, AG$13)</f>
        <v>0</v>
      </c>
      <c r="AH42" s="137">
        <f t="shared" ref="AH42:AH43" si="10">SUM(V42:AG42)</f>
        <v>0</v>
      </c>
      <c r="AK42" s="108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42" s="108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0</v>
      </c>
      <c r="AM42" s="108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0</v>
      </c>
      <c r="AN42" s="108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0</v>
      </c>
      <c r="AO42" s="108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0</v>
      </c>
      <c r="AP42" s="108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0</v>
      </c>
      <c r="AQ42" s="108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0</v>
      </c>
      <c r="AR42" s="108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0</v>
      </c>
      <c r="AS42" s="108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0</v>
      </c>
      <c r="AT42" s="108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42" s="108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0</v>
      </c>
      <c r="AV42" s="108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0</v>
      </c>
      <c r="AW42" s="108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0</v>
      </c>
      <c r="AX42" s="108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0</v>
      </c>
      <c r="AY42" s="108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42" s="108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0</v>
      </c>
      <c r="BA42" s="108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0</v>
      </c>
      <c r="BB42" s="108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0</v>
      </c>
      <c r="BC42" s="108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0</v>
      </c>
      <c r="BD42" s="108">
        <f>SUMIFS(COLLECTION!$E:$E, COLLECTION!$D:$D,DEPARTMENTS!$B:$B, COLLECTION!$B:$B, BD$12, COLLECTION!$C:$C, BD$13) +
SUMIFS(BANK!$E:$E, BANK!$D:$D,DEPARTMENTS!$B:$B, BANK!$B:$B, BD$12, BANK!$C:$C, BD$13) +
SUMIFS(TRUST!$E:$E, TRUST!$D:$D,DEPARTMENTS!$B:$B, TRUST!$B:$B, BD$12, TRUST!$C:$C, BD$13)</f>
        <v>0</v>
      </c>
      <c r="BE42" s="108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0</v>
      </c>
      <c r="BF42" s="108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0</v>
      </c>
      <c r="BG42" s="108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0</v>
      </c>
      <c r="BH42" s="108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0</v>
      </c>
      <c r="BI42" s="108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0</v>
      </c>
      <c r="BJ42" s="108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0</v>
      </c>
      <c r="BK42" s="108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42" s="108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42" s="108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42" s="108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42" s="108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42" s="108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42" s="108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42" s="108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42" s="108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42" s="108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42" s="108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42" s="108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42" s="108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42" s="108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42" s="108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42" s="108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42" s="108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42" s="108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42" s="108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42" s="108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42" s="108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42" s="108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42" s="108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42" s="108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42" s="108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42" s="108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42" s="108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42" s="108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42" s="108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42" s="108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42" s="108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42" s="108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42" s="108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42" s="108">
        <f t="shared" si="7"/>
        <v>0</v>
      </c>
    </row>
    <row r="43" spans="1:97" x14ac:dyDescent="0.2">
      <c r="B43" s="27" t="s">
        <v>57</v>
      </c>
      <c r="C43" s="57">
        <v>8000</v>
      </c>
      <c r="D43" s="29">
        <f>SUMIF(COLLECTION!D:D,DEPARTMENTS!B:B,COLLECTION!E:E)+SUMIF(BANK!D:D,DEPARTMENTS!B:B,BANK!E:E)+SUMIF(TRUST!D:D,DEPARTMENTS!B:B,TRUST!E:E)</f>
        <v>0</v>
      </c>
      <c r="E43" s="31">
        <f>SUMIF(EXPENSES!D:D,DEPARTMENTS!B:B,EXPENSES!F:F)</f>
        <v>0</v>
      </c>
      <c r="F43" s="31">
        <f t="shared" si="4"/>
        <v>8000</v>
      </c>
      <c r="H43" s="115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0</v>
      </c>
      <c r="I43" s="115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0</v>
      </c>
      <c r="J43" s="115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0</v>
      </c>
      <c r="K43" s="115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0</v>
      </c>
      <c r="L43" s="115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0</v>
      </c>
      <c r="M43" s="115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0</v>
      </c>
      <c r="N43" s="115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43" s="115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43" s="115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43" s="115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43" s="115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43" s="115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43" s="129">
        <f t="shared" si="8"/>
        <v>0</v>
      </c>
      <c r="V43" s="136">
        <f>SUMIFS(EXPENSES!$F:$F, EXPENSES!$D:$D,DEPARTMENTS!$B:$B, EXPENSES!$B:$B, V$13)</f>
        <v>0</v>
      </c>
      <c r="W43" s="136">
        <f>SUMIFS(EXPENSES!$F:$F, EXPENSES!$D:$D,DEPARTMENTS!$B:$B, EXPENSES!$B:$B, W$13)</f>
        <v>0</v>
      </c>
      <c r="X43" s="136">
        <f>SUMIFS(EXPENSES!$F:$F, EXPENSES!$D:$D,DEPARTMENTS!$B:$B, EXPENSES!$B:$B, X$13)</f>
        <v>0</v>
      </c>
      <c r="Y43" s="136">
        <f>SUMIFS(EXPENSES!$F:$F, EXPENSES!$D:$D,DEPARTMENTS!$B:$B, EXPENSES!$B:$B, Y$13)</f>
        <v>0</v>
      </c>
      <c r="Z43" s="136">
        <f>SUMIFS(EXPENSES!$F:$F, EXPENSES!$D:$D,DEPARTMENTS!$B:$B, EXPENSES!$B:$B, Z$13)</f>
        <v>0</v>
      </c>
      <c r="AA43" s="136">
        <f>SUMIFS(EXPENSES!$F:$F, EXPENSES!$D:$D,DEPARTMENTS!$B:$B, EXPENSES!$B:$B, AA$13)</f>
        <v>0</v>
      </c>
      <c r="AB43" s="136">
        <f>SUMIFS(EXPENSES!$F:$F, EXPENSES!$D:$D,DEPARTMENTS!$B:$B, EXPENSES!$B:$B, AB$13)</f>
        <v>0</v>
      </c>
      <c r="AC43" s="136">
        <f>SUMIFS(EXPENSES!$F:$F, EXPENSES!$D:$D,DEPARTMENTS!$B:$B, EXPENSES!$B:$B, AC$13)</f>
        <v>0</v>
      </c>
      <c r="AD43" s="136">
        <f>SUMIFS(EXPENSES!$F:$F, EXPENSES!$D:$D,DEPARTMENTS!$B:$B, EXPENSES!$B:$B, AD$13)</f>
        <v>0</v>
      </c>
      <c r="AE43" s="136">
        <f>SUMIFS(EXPENSES!$F:$F, EXPENSES!$D:$D,DEPARTMENTS!$B:$B, EXPENSES!$B:$B, AE$13)</f>
        <v>0</v>
      </c>
      <c r="AF43" s="136">
        <f>SUMIFS(EXPENSES!$F:$F, EXPENSES!$D:$D,DEPARTMENTS!$B:$B, EXPENSES!$B:$B, AF$13)</f>
        <v>0</v>
      </c>
      <c r="AG43" s="136">
        <f>SUMIFS(EXPENSES!$F:$F, EXPENSES!$D:$D,DEPARTMENTS!$B:$B, EXPENSES!$B:$B, AG$13)</f>
        <v>0</v>
      </c>
      <c r="AH43" s="137">
        <f t="shared" si="10"/>
        <v>0</v>
      </c>
      <c r="AK43" s="108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43" s="108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0</v>
      </c>
      <c r="AM43" s="108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0</v>
      </c>
      <c r="AN43" s="108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0</v>
      </c>
      <c r="AO43" s="108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0</v>
      </c>
      <c r="AP43" s="108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0</v>
      </c>
      <c r="AQ43" s="108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0</v>
      </c>
      <c r="AR43" s="108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0</v>
      </c>
      <c r="AS43" s="108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0</v>
      </c>
      <c r="AT43" s="108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43" s="108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0</v>
      </c>
      <c r="AV43" s="108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0</v>
      </c>
      <c r="AW43" s="108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0</v>
      </c>
      <c r="AX43" s="108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0</v>
      </c>
      <c r="AY43" s="108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43" s="108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0</v>
      </c>
      <c r="BA43" s="108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0</v>
      </c>
      <c r="BB43" s="108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0</v>
      </c>
      <c r="BC43" s="108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0</v>
      </c>
      <c r="BD43" s="108">
        <f>SUMIFS(COLLECTION!$E:$E, COLLECTION!$D:$D,DEPARTMENTS!$B:$B, COLLECTION!$B:$B, BD$12, COLLECTION!$C:$C, BD$13) +
SUMIFS(BANK!$E:$E, BANK!$D:$D,DEPARTMENTS!$B:$B, BANK!$B:$B, BD$12, BANK!$C:$C, BD$13) +
SUMIFS(TRUST!$E:$E, TRUST!$D:$D,DEPARTMENTS!$B:$B, TRUST!$B:$B, BD$12, TRUST!$C:$C, BD$13)</f>
        <v>0</v>
      </c>
      <c r="BE43" s="108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0</v>
      </c>
      <c r="BF43" s="108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0</v>
      </c>
      <c r="BG43" s="108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0</v>
      </c>
      <c r="BH43" s="108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0</v>
      </c>
      <c r="BI43" s="108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0</v>
      </c>
      <c r="BJ43" s="108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0</v>
      </c>
      <c r="BK43" s="108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43" s="108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43" s="108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43" s="108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43" s="108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43" s="108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43" s="108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43" s="108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43" s="108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43" s="108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43" s="108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43" s="108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43" s="108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43" s="108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43" s="108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43" s="108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43" s="108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43" s="108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43" s="108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43" s="108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43" s="108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43" s="108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43" s="108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43" s="108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43" s="108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43" s="108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43" s="108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43" s="108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43" s="108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43" s="108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43" s="108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43" s="108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43" s="108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43" s="108">
        <f t="shared" si="7"/>
        <v>0</v>
      </c>
    </row>
    <row r="44" spans="1:97" s="217" customFormat="1" x14ac:dyDescent="0.2">
      <c r="A44" s="214"/>
      <c r="B44" s="214" t="s">
        <v>12869</v>
      </c>
      <c r="C44" s="215">
        <v>0</v>
      </c>
      <c r="D44" s="215">
        <f>SUMIF(COLLECTION!D:D,DEPARTMENTS!B:B,COLLECTION!E:E)+SUMIF(BANK!D:D,DEPARTMENTS!B:B,BANK!E:E)+SUMIF(TRUST!D:D,DEPARTMENTS!B:B,TRUST!E:E)+E97</f>
        <v>350</v>
      </c>
      <c r="E44" s="216">
        <f>SUMIF(EXPENSES!D:D,DEPARTMENTS!B:B,EXPENSES!F:F)</f>
        <v>0</v>
      </c>
      <c r="F44" s="216">
        <f t="shared" si="4"/>
        <v>350</v>
      </c>
      <c r="G44" s="256"/>
      <c r="H44" s="218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H$13)+H97</f>
        <v>0</v>
      </c>
      <c r="I44" s="218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I$13)+I97</f>
        <v>0</v>
      </c>
      <c r="J44" s="218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J$13)+J97</f>
        <v>0</v>
      </c>
      <c r="K44" s="218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K$13)+K97</f>
        <v>350</v>
      </c>
      <c r="L44" s="218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L$13)+L97</f>
        <v>0</v>
      </c>
      <c r="M44" s="218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M$13)+M97</f>
        <v>0</v>
      </c>
      <c r="N44" s="218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N$13)+N97</f>
        <v>0</v>
      </c>
      <c r="O44" s="218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O$13)+O97</f>
        <v>0</v>
      </c>
      <c r="P44" s="218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P$13)+P97</f>
        <v>0</v>
      </c>
      <c r="Q44" s="218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Q$13)+Q97</f>
        <v>0</v>
      </c>
      <c r="R44" s="218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R$13)+R97</f>
        <v>0</v>
      </c>
      <c r="S44" s="218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S$13)+S97</f>
        <v>0</v>
      </c>
      <c r="T44" s="219">
        <f t="shared" ref="T44:T57" si="11">SUM(H44:S44)</f>
        <v>350</v>
      </c>
      <c r="V44" s="220">
        <f>SUMIFS(EXPENSES!$F:$F, EXPENSES!$D:$D,DEPARTMENTS!$B:$B, EXPENSES!$B:$B, V$13)+V97</f>
        <v>0</v>
      </c>
      <c r="W44" s="220">
        <f>SUMIFS(EXPENSES!$F:$F, EXPENSES!$D:$D,DEPARTMENTS!$B:$B, EXPENSES!$B:$B, W$13)+W97</f>
        <v>0</v>
      </c>
      <c r="X44" s="220">
        <f>SUMIFS(EXPENSES!$F:$F, EXPENSES!$D:$D,DEPARTMENTS!$B:$B, EXPENSES!$B:$B, X$13)+X97</f>
        <v>0</v>
      </c>
      <c r="Y44" s="220">
        <f>SUMIFS(EXPENSES!$F:$F, EXPENSES!$D:$D,DEPARTMENTS!$B:$B, EXPENSES!$B:$B, Y$13)+Y97</f>
        <v>0</v>
      </c>
      <c r="Z44" s="220">
        <f>SUMIFS(EXPENSES!$F:$F, EXPENSES!$D:$D,DEPARTMENTS!$B:$B, EXPENSES!$B:$B, Z$13)+Z97</f>
        <v>0</v>
      </c>
      <c r="AA44" s="220">
        <f>SUMIFS(EXPENSES!$F:$F, EXPENSES!$D:$D,DEPARTMENTS!$B:$B, EXPENSES!$B:$B, AA$13)+AA97</f>
        <v>0</v>
      </c>
      <c r="AB44" s="220">
        <f>SUMIFS(EXPENSES!$F:$F, EXPENSES!$D:$D,DEPARTMENTS!$B:$B, EXPENSES!$B:$B, AB$13)+AB97</f>
        <v>0</v>
      </c>
      <c r="AC44" s="220">
        <f>SUMIFS(EXPENSES!$F:$F, EXPENSES!$D:$D,DEPARTMENTS!$B:$B, EXPENSES!$B:$B, AC$13)+AC97</f>
        <v>0</v>
      </c>
      <c r="AD44" s="220">
        <f>SUMIFS(EXPENSES!$F:$F, EXPENSES!$D:$D,DEPARTMENTS!$B:$B, EXPENSES!$B:$B, AD$13)+AD97</f>
        <v>0</v>
      </c>
      <c r="AE44" s="220">
        <f>SUMIFS(EXPENSES!$F:$F, EXPENSES!$D:$D,DEPARTMENTS!$B:$B, EXPENSES!$B:$B, AE$13)+AE97</f>
        <v>0</v>
      </c>
      <c r="AF44" s="220">
        <f>SUMIFS(EXPENSES!$F:$F, EXPENSES!$D:$D,DEPARTMENTS!$B:$B, EXPENSES!$B:$B, AF$13)+AF97</f>
        <v>0</v>
      </c>
      <c r="AG44" s="220">
        <f>SUMIFS(EXPENSES!$F:$F, EXPENSES!$D:$D,DEPARTMENTS!$B:$B, EXPENSES!$B:$B, AG$13)+AG97</f>
        <v>0</v>
      </c>
      <c r="AH44" s="221">
        <f t="shared" ref="AH44:AH49" si="12">SUM(V44:AG44)</f>
        <v>0</v>
      </c>
      <c r="AK44" s="220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AK$13)+AK97</f>
        <v>0</v>
      </c>
      <c r="AL44" s="220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AL$13)+AL97</f>
        <v>0</v>
      </c>
      <c r="AM44" s="220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AM$13)+AM97</f>
        <v>0</v>
      </c>
      <c r="AN44" s="220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AN$13)+AN97</f>
        <v>0</v>
      </c>
      <c r="AO44" s="220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AO$13)+AO97</f>
        <v>0</v>
      </c>
      <c r="AP44" s="220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AP$13)+AP97</f>
        <v>0</v>
      </c>
      <c r="AQ44" s="220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AQ$13)+AQ97</f>
        <v>0</v>
      </c>
      <c r="AR44" s="220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AR$13)+AR97</f>
        <v>0</v>
      </c>
      <c r="AS44" s="220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AS$13)+AS97</f>
        <v>0</v>
      </c>
      <c r="AT44" s="220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AT$13)+AT97</f>
        <v>0</v>
      </c>
      <c r="AU44" s="220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AU$13)+AU97</f>
        <v>0</v>
      </c>
      <c r="AV44" s="220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AV$13)+AV97</f>
        <v>0</v>
      </c>
      <c r="AW44" s="220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AW$13)+AW97</f>
        <v>0</v>
      </c>
      <c r="AX44" s="220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AX$13)+AX97</f>
        <v>0</v>
      </c>
      <c r="AY44" s="220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AY$13)+AY97</f>
        <v>0</v>
      </c>
      <c r="AZ44" s="220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AZ$13)+AZ97</f>
        <v>0</v>
      </c>
      <c r="BA44" s="220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BA$13)+BA97</f>
        <v>0</v>
      </c>
      <c r="BB44" s="220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BB$13)+BB97</f>
        <v>0</v>
      </c>
      <c r="BC44" s="220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BC$13)+BC97</f>
        <v>350</v>
      </c>
      <c r="BD44" s="220">
        <f>SUMIFS(COLLECTION!$E:$E, COLLECTION!$D:$D,DEPARTMENTS!$B:$B, COLLECTION!$B:$B, BD$12, COLLECTION!$C:$C, BD$13) +
SUMIFS(BANK!$E:$E, BANK!$D:$D,DEPARTMENTS!$B:$B, BANK!$B:$B, BD$12, BANK!$C:$C, BD$13) +
SUMIFS(TRUST!$E:$E, TRUST!$D:$D,DEPARTMENTS!$B:$B, TRUST!$B:$B, BD$12, TRUST!$C:$C, BD$13)+BD97</f>
        <v>0</v>
      </c>
      <c r="BE44" s="220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BE$13)+BE97</f>
        <v>0</v>
      </c>
      <c r="BF44" s="220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BF$13)+BF97</f>
        <v>0</v>
      </c>
      <c r="BG44" s="220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BG$13)+BG97</f>
        <v>0</v>
      </c>
      <c r="BH44" s="220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BH$13)+BH97</f>
        <v>0</v>
      </c>
      <c r="BI44" s="220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BI$13)+BI97</f>
        <v>0</v>
      </c>
      <c r="BJ44" s="220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BJ$13)+BJ97</f>
        <v>0</v>
      </c>
      <c r="BK44" s="220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BK$13)+BK97</f>
        <v>0</v>
      </c>
      <c r="BL44" s="220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BL$13)+BL97</f>
        <v>0</v>
      </c>
      <c r="BM44" s="220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BM$13)+BM97</f>
        <v>0</v>
      </c>
      <c r="BN44" s="220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BN$13)+BN97</f>
        <v>0</v>
      </c>
      <c r="BO44" s="220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BO$13)+BO97</f>
        <v>0</v>
      </c>
      <c r="BP44" s="220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BP$13)+BP97</f>
        <v>0</v>
      </c>
      <c r="BQ44" s="220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BQ$13)+BQ97</f>
        <v>0</v>
      </c>
      <c r="BR44" s="220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BR$13)+BR97</f>
        <v>0</v>
      </c>
      <c r="BS44" s="220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BS$13)+BS97</f>
        <v>0</v>
      </c>
      <c r="BT44" s="220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BT$13)+BT97</f>
        <v>0</v>
      </c>
      <c r="BU44" s="220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BU$13)+BU97</f>
        <v>0</v>
      </c>
      <c r="BV44" s="220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BV$13)+BV97</f>
        <v>0</v>
      </c>
      <c r="BW44" s="220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BW$13)+BW97</f>
        <v>0</v>
      </c>
      <c r="BX44" s="220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BX$13)+BX97</f>
        <v>0</v>
      </c>
      <c r="BY44" s="220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BY$13)+BY97</f>
        <v>0</v>
      </c>
      <c r="BZ44" s="220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BZ$13)+BZ97</f>
        <v>0</v>
      </c>
      <c r="CA44" s="220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CA$13)+CA97</f>
        <v>0</v>
      </c>
      <c r="CB44" s="220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CB$13)+CB97</f>
        <v>0</v>
      </c>
      <c r="CC44" s="220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CC$13)+CC97</f>
        <v>0</v>
      </c>
      <c r="CD44" s="220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CD$13)+CD97</f>
        <v>0</v>
      </c>
      <c r="CE44" s="220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CE$13)+CE97</f>
        <v>0</v>
      </c>
      <c r="CF44" s="220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CF$13)+CF97</f>
        <v>0</v>
      </c>
      <c r="CG44" s="220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CG$13)+CG97</f>
        <v>0</v>
      </c>
      <c r="CH44" s="220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CH$13)+CH97</f>
        <v>0</v>
      </c>
      <c r="CI44" s="220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CI$13)+CI97</f>
        <v>0</v>
      </c>
      <c r="CJ44" s="220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CJ$13)+CJ97</f>
        <v>0</v>
      </c>
      <c r="CK44" s="220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CK$13)+CK97</f>
        <v>0</v>
      </c>
      <c r="CL44" s="220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CL$13)+CL97</f>
        <v>0</v>
      </c>
      <c r="CM44" s="220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CM$13)+CM97</f>
        <v>0</v>
      </c>
      <c r="CN44" s="220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CN$13)+CN97</f>
        <v>0</v>
      </c>
      <c r="CO44" s="220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CO$13)+CO97</f>
        <v>0</v>
      </c>
      <c r="CP44" s="220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CP$13)+CP97</f>
        <v>0</v>
      </c>
      <c r="CQ44" s="220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CQ$13)+CQ97</f>
        <v>0</v>
      </c>
      <c r="CR44" s="108">
        <f t="shared" si="7"/>
        <v>350</v>
      </c>
    </row>
    <row r="45" spans="1:97" x14ac:dyDescent="0.2">
      <c r="B45" s="27" t="s">
        <v>58</v>
      </c>
      <c r="C45" s="57">
        <v>16760</v>
      </c>
      <c r="D45" s="29">
        <f>SUMIF(COLLECTION!D:D,DEPARTMENTS!B:B,COLLECTION!E:E)+SUMIF(BANK!D:D,DEPARTMENTS!B:B,BANK!E:E)+SUMIF(TRUST!D:D,DEPARTMENTS!B:B,TRUST!E:E)</f>
        <v>0</v>
      </c>
      <c r="E45" s="31">
        <f>SUMIF(EXPENSES!D:D,DEPARTMENTS!B:B,EXPENSES!F:F)</f>
        <v>0</v>
      </c>
      <c r="F45" s="31">
        <f t="shared" si="4"/>
        <v>16760</v>
      </c>
      <c r="H45" s="115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0</v>
      </c>
      <c r="I45" s="115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0</v>
      </c>
      <c r="J45" s="115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0</v>
      </c>
      <c r="K45" s="115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0</v>
      </c>
      <c r="L45" s="115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0</v>
      </c>
      <c r="M45" s="115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0</v>
      </c>
      <c r="N45" s="115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45" s="115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45" s="115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45" s="115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45" s="115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45" s="115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45" s="129">
        <f t="shared" si="11"/>
        <v>0</v>
      </c>
      <c r="V45" s="136">
        <f>SUMIFS(EXPENSES!$F:$F, EXPENSES!$D:$D,DEPARTMENTS!$B:$B, EXPENSES!$B:$B, V$13)</f>
        <v>0</v>
      </c>
      <c r="W45" s="136">
        <f>SUMIFS(EXPENSES!$F:$F, EXPENSES!$D:$D,DEPARTMENTS!$B:$B, EXPENSES!$B:$B, W$13)</f>
        <v>0</v>
      </c>
      <c r="X45" s="136">
        <f>SUMIFS(EXPENSES!$F:$F, EXPENSES!$D:$D,DEPARTMENTS!$B:$B, EXPENSES!$B:$B, X$13)</f>
        <v>0</v>
      </c>
      <c r="Y45" s="136">
        <f>SUMIFS(EXPENSES!$F:$F, EXPENSES!$D:$D,DEPARTMENTS!$B:$B, EXPENSES!$B:$B, Y$13)</f>
        <v>0</v>
      </c>
      <c r="Z45" s="136">
        <f>SUMIFS(EXPENSES!$F:$F, EXPENSES!$D:$D,DEPARTMENTS!$B:$B, EXPENSES!$B:$B, Z$13)</f>
        <v>0</v>
      </c>
      <c r="AA45" s="136">
        <f>SUMIFS(EXPENSES!$F:$F, EXPENSES!$D:$D,DEPARTMENTS!$B:$B, EXPENSES!$B:$B, AA$13)</f>
        <v>0</v>
      </c>
      <c r="AB45" s="136">
        <f>SUMIFS(EXPENSES!$F:$F, EXPENSES!$D:$D,DEPARTMENTS!$B:$B, EXPENSES!$B:$B, AB$13)</f>
        <v>0</v>
      </c>
      <c r="AC45" s="136">
        <f>SUMIFS(EXPENSES!$F:$F, EXPENSES!$D:$D,DEPARTMENTS!$B:$B, EXPENSES!$B:$B, AC$13)</f>
        <v>0</v>
      </c>
      <c r="AD45" s="136">
        <f>SUMIFS(EXPENSES!$F:$F, EXPENSES!$D:$D,DEPARTMENTS!$B:$B, EXPENSES!$B:$B, AD$13)</f>
        <v>0</v>
      </c>
      <c r="AE45" s="136">
        <f>SUMIFS(EXPENSES!$F:$F, EXPENSES!$D:$D,DEPARTMENTS!$B:$B, EXPENSES!$B:$B, AE$13)</f>
        <v>0</v>
      </c>
      <c r="AF45" s="136">
        <f>SUMIFS(EXPENSES!$F:$F, EXPENSES!$D:$D,DEPARTMENTS!$B:$B, EXPENSES!$B:$B, AF$13)</f>
        <v>0</v>
      </c>
      <c r="AG45" s="136">
        <f>SUMIFS(EXPENSES!$F:$F, EXPENSES!$D:$D,DEPARTMENTS!$B:$B, EXPENSES!$B:$B, AG$13)</f>
        <v>0</v>
      </c>
      <c r="AH45" s="137">
        <f t="shared" si="12"/>
        <v>0</v>
      </c>
      <c r="AK45" s="108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45" s="108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0</v>
      </c>
      <c r="AM45" s="108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0</v>
      </c>
      <c r="AN45" s="108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0</v>
      </c>
      <c r="AO45" s="108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0</v>
      </c>
      <c r="AP45" s="108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0</v>
      </c>
      <c r="AQ45" s="108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0</v>
      </c>
      <c r="AR45" s="108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0</v>
      </c>
      <c r="AS45" s="108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0</v>
      </c>
      <c r="AT45" s="108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45" s="108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0</v>
      </c>
      <c r="AV45" s="108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0</v>
      </c>
      <c r="AW45" s="108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0</v>
      </c>
      <c r="AX45" s="108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0</v>
      </c>
      <c r="AY45" s="108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45" s="108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0</v>
      </c>
      <c r="BA45" s="108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0</v>
      </c>
      <c r="BB45" s="108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0</v>
      </c>
      <c r="BC45" s="108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0</v>
      </c>
      <c r="BD45" s="108">
        <f>SUMIFS(COLLECTION!$E:$E, COLLECTION!$D:$D,DEPARTMENTS!$B:$B, COLLECTION!$B:$B, BD$12, COLLECTION!$C:$C, BD$13) +
SUMIFS(BANK!$E:$E, BANK!$D:$D,DEPARTMENTS!$B:$B, BANK!$B:$B, BD$12, BANK!$C:$C, BD$13) +
SUMIFS(TRUST!$E:$E, TRUST!$D:$D,DEPARTMENTS!$B:$B, TRUST!$B:$B, BD$12, TRUST!$C:$C, BD$13)</f>
        <v>0</v>
      </c>
      <c r="BE45" s="108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0</v>
      </c>
      <c r="BF45" s="108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0</v>
      </c>
      <c r="BG45" s="108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0</v>
      </c>
      <c r="BH45" s="108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0</v>
      </c>
      <c r="BI45" s="108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0</v>
      </c>
      <c r="BJ45" s="108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0</v>
      </c>
      <c r="BK45" s="108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45" s="108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45" s="108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45" s="108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45" s="108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45" s="108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45" s="108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45" s="108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45" s="108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45" s="108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45" s="108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45" s="108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45" s="108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45" s="108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45" s="108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45" s="108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45" s="108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45" s="108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45" s="108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45" s="108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45" s="108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45" s="108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45" s="108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45" s="108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45" s="108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45" s="108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45" s="108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45" s="108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45" s="108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45" s="108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45" s="108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45" s="108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45" s="108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45" s="108">
        <f t="shared" si="7"/>
        <v>0</v>
      </c>
    </row>
    <row r="46" spans="1:97" x14ac:dyDescent="0.2">
      <c r="B46" s="27" t="s">
        <v>12867</v>
      </c>
      <c r="C46" s="57">
        <v>0</v>
      </c>
      <c r="D46" s="29">
        <f>SUMIF(COLLECTION!D:D,DEPARTMENTS!B:B,COLLECTION!E:E)+SUMIF(BANK!D:D,DEPARTMENTS!B:B,BANK!E:E)+SUMIF(TRUST!D:D,DEPARTMENTS!B:B,TRUST!E:E)</f>
        <v>37680</v>
      </c>
      <c r="E46" s="31">
        <f>SUMIF(EXPENSES!D:D,DEPARTMENTS!B:B,EXPENSES!F:F)</f>
        <v>0</v>
      </c>
      <c r="F46" s="31">
        <f t="shared" si="4"/>
        <v>37680</v>
      </c>
      <c r="H46" s="115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0</v>
      </c>
      <c r="I46" s="115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0</v>
      </c>
      <c r="J46" s="115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15000</v>
      </c>
      <c r="K46" s="115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9700</v>
      </c>
      <c r="L46" s="115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12980</v>
      </c>
      <c r="M46" s="115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0</v>
      </c>
      <c r="N46" s="115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46" s="115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46" s="115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46" s="115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46" s="115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46" s="115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46" s="129">
        <f t="shared" si="11"/>
        <v>37680</v>
      </c>
      <c r="V46" s="136">
        <f>SUMIFS(EXPENSES!$F:$F, EXPENSES!$D:$D,DEPARTMENTS!$B:$B, EXPENSES!$B:$B, V$13)</f>
        <v>0</v>
      </c>
      <c r="W46" s="136">
        <f>SUMIFS(EXPENSES!$F:$F, EXPENSES!$D:$D,DEPARTMENTS!$B:$B, EXPENSES!$B:$B, W$13)</f>
        <v>0</v>
      </c>
      <c r="X46" s="136">
        <f>SUMIFS(EXPENSES!$F:$F, EXPENSES!$D:$D,DEPARTMENTS!$B:$B, EXPENSES!$B:$B, X$13)</f>
        <v>0</v>
      </c>
      <c r="Y46" s="136">
        <f>SUMIFS(EXPENSES!$F:$F, EXPENSES!$D:$D,DEPARTMENTS!$B:$B, EXPENSES!$B:$B, Y$13)</f>
        <v>0</v>
      </c>
      <c r="Z46" s="136">
        <f>SUMIFS(EXPENSES!$F:$F, EXPENSES!$D:$D,DEPARTMENTS!$B:$B, EXPENSES!$B:$B, Z$13)</f>
        <v>0</v>
      </c>
      <c r="AA46" s="136">
        <f>SUMIFS(EXPENSES!$F:$F, EXPENSES!$D:$D,DEPARTMENTS!$B:$B, EXPENSES!$B:$B, AA$13)</f>
        <v>0</v>
      </c>
      <c r="AB46" s="136">
        <f>SUMIFS(EXPENSES!$F:$F, EXPENSES!$D:$D,DEPARTMENTS!$B:$B, EXPENSES!$B:$B, AB$13)</f>
        <v>0</v>
      </c>
      <c r="AC46" s="136">
        <f>SUMIFS(EXPENSES!$F:$F, EXPENSES!$D:$D,DEPARTMENTS!$B:$B, EXPENSES!$B:$B, AC$13)</f>
        <v>0</v>
      </c>
      <c r="AD46" s="136">
        <f>SUMIFS(EXPENSES!$F:$F, EXPENSES!$D:$D,DEPARTMENTS!$B:$B, EXPENSES!$B:$B, AD$13)</f>
        <v>0</v>
      </c>
      <c r="AE46" s="136">
        <f>SUMIFS(EXPENSES!$F:$F, EXPENSES!$D:$D,DEPARTMENTS!$B:$B, EXPENSES!$B:$B, AE$13)</f>
        <v>0</v>
      </c>
      <c r="AF46" s="136">
        <f>SUMIFS(EXPENSES!$F:$F, EXPENSES!$D:$D,DEPARTMENTS!$B:$B, EXPENSES!$B:$B, AF$13)</f>
        <v>0</v>
      </c>
      <c r="AG46" s="136">
        <f>SUMIFS(EXPENSES!$F:$F, EXPENSES!$D:$D,DEPARTMENTS!$B:$B, EXPENSES!$B:$B, AG$13)</f>
        <v>0</v>
      </c>
      <c r="AH46" s="137">
        <f t="shared" si="12"/>
        <v>0</v>
      </c>
      <c r="AK46" s="108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46" s="108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0</v>
      </c>
      <c r="AM46" s="108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0</v>
      </c>
      <c r="AN46" s="108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0</v>
      </c>
      <c r="AO46" s="108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0</v>
      </c>
      <c r="AP46" s="108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0</v>
      </c>
      <c r="AQ46" s="108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0</v>
      </c>
      <c r="AR46" s="108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0</v>
      </c>
      <c r="AS46" s="108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0</v>
      </c>
      <c r="AT46" s="108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46" s="108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15000</v>
      </c>
      <c r="AV46" s="108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0</v>
      </c>
      <c r="AW46" s="108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0</v>
      </c>
      <c r="AX46" s="108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0</v>
      </c>
      <c r="AY46" s="108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46" s="108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9700</v>
      </c>
      <c r="BA46" s="108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0</v>
      </c>
      <c r="BB46" s="108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0</v>
      </c>
      <c r="BC46" s="108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0</v>
      </c>
      <c r="BD46" s="108">
        <f>SUMIFS(COLLECTION!$E:$E, COLLECTION!$D:$D,DEPARTMENTS!$B:$B, COLLECTION!$B:$B, BD$12, COLLECTION!$C:$C, BD$13) +
SUMIFS(BANK!$E:$E, BANK!$D:$D,DEPARTMENTS!$B:$B, BANK!$B:$B, BD$12, BANK!$C:$C, BD$13) +
SUMIFS(TRUST!$E:$E, TRUST!$D:$D,DEPARTMENTS!$B:$B, TRUST!$B:$B, BD$12, TRUST!$C:$C, BD$13)</f>
        <v>0</v>
      </c>
      <c r="BE46" s="108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0</v>
      </c>
      <c r="BF46" s="108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0</v>
      </c>
      <c r="BG46" s="108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7200</v>
      </c>
      <c r="BH46" s="108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0</v>
      </c>
      <c r="BI46" s="108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5780</v>
      </c>
      <c r="BJ46" s="108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0</v>
      </c>
      <c r="BK46" s="108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46" s="108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46" s="108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46" s="108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46" s="108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46" s="108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46" s="108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46" s="108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46" s="108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46" s="108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46" s="108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46" s="108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46" s="108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46" s="108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46" s="108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46" s="108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46" s="108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46" s="108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46" s="108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46" s="108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46" s="108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46" s="108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46" s="108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46" s="108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46" s="108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46" s="108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46" s="108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46" s="108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46" s="108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46" s="108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46" s="108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46" s="108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46" s="108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46" s="108">
        <f t="shared" si="7"/>
        <v>37680</v>
      </c>
    </row>
    <row r="47" spans="1:97" s="233" customFormat="1" x14ac:dyDescent="0.2">
      <c r="A47" s="230"/>
      <c r="B47" s="230" t="s">
        <v>59</v>
      </c>
      <c r="C47" s="231">
        <v>0</v>
      </c>
      <c r="D47" s="231">
        <f>SUMIF(COLLECTION!D:D,DEPARTMENTS!B:B,COLLECTION!E:E)+SUMIF(BANK!D:D,DEPARTMENTS!B:B,BANK!E:E)+SUMIF(TRUST!D:D,DEPARTMENTS!B:B,TRUST!E:E)+E109</f>
        <v>198120</v>
      </c>
      <c r="E47" s="232">
        <f>SUMIF(EXPENSES!D:D,DEPARTMENTS!B:B,EXPENSES!F:F)</f>
        <v>85499</v>
      </c>
      <c r="F47" s="232">
        <f t="shared" si="4"/>
        <v>112621</v>
      </c>
      <c r="G47" s="257"/>
      <c r="H47" s="234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0</v>
      </c>
      <c r="I47" s="234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0</v>
      </c>
      <c r="J47" s="234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J$13)+J109</f>
        <v>39450</v>
      </c>
      <c r="K47" s="234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K$13)+K109</f>
        <v>158670</v>
      </c>
      <c r="L47" s="234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L$13)+L109</f>
        <v>0</v>
      </c>
      <c r="M47" s="234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M$13)+M109</f>
        <v>0</v>
      </c>
      <c r="N47" s="234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N$13)+N109</f>
        <v>0</v>
      </c>
      <c r="O47" s="234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O$13)+O109</f>
        <v>0</v>
      </c>
      <c r="P47" s="234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P$13)+P109</f>
        <v>0</v>
      </c>
      <c r="Q47" s="234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Q$13)+Q109</f>
        <v>0</v>
      </c>
      <c r="R47" s="234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R$13)+R109</f>
        <v>0</v>
      </c>
      <c r="S47" s="234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S$13)+S109</f>
        <v>0</v>
      </c>
      <c r="T47" s="235">
        <f t="shared" si="11"/>
        <v>198120</v>
      </c>
      <c r="V47" s="236">
        <f>SUMIFS(EXPENSES!$F:$F, EXPENSES!$D:$D,DEPARTMENTS!$B:$B, EXPENSES!$B:$B, V$13)</f>
        <v>0</v>
      </c>
      <c r="W47" s="236">
        <f>SUMIFS(EXPENSES!$F:$F, EXPENSES!$D:$D,DEPARTMENTS!$B:$B, EXPENSES!$B:$B, W$13)</f>
        <v>0</v>
      </c>
      <c r="X47" s="236">
        <f>SUMIFS(EXPENSES!$F:$F, EXPENSES!$D:$D,DEPARTMENTS!$B:$B, EXPENSES!$B:$B, X$13)</f>
        <v>1997</v>
      </c>
      <c r="Y47" s="236">
        <f>SUMIFS(EXPENSES!$F:$F, EXPENSES!$D:$D,DEPARTMENTS!$B:$B, EXPENSES!$B:$B, Y$13)</f>
        <v>83502</v>
      </c>
      <c r="Z47" s="236">
        <f>SUMIFS(EXPENSES!$F:$F, EXPENSES!$D:$D,DEPARTMENTS!$B:$B, EXPENSES!$B:$B, Z$13)</f>
        <v>0</v>
      </c>
      <c r="AA47" s="236">
        <f>SUMIFS(EXPENSES!$F:$F, EXPENSES!$D:$D,DEPARTMENTS!$B:$B, EXPENSES!$B:$B, AA$13)</f>
        <v>0</v>
      </c>
      <c r="AB47" s="236">
        <f>SUMIFS(EXPENSES!$F:$F, EXPENSES!$D:$D,DEPARTMENTS!$B:$B, EXPENSES!$B:$B, AB$13)</f>
        <v>0</v>
      </c>
      <c r="AC47" s="236">
        <f>SUMIFS(EXPENSES!$F:$F, EXPENSES!$D:$D,DEPARTMENTS!$B:$B, EXPENSES!$B:$B, AC$13)</f>
        <v>0</v>
      </c>
      <c r="AD47" s="236">
        <f>SUMIFS(EXPENSES!$F:$F, EXPENSES!$D:$D,DEPARTMENTS!$B:$B, EXPENSES!$B:$B, AD$13)</f>
        <v>0</v>
      </c>
      <c r="AE47" s="236">
        <f>SUMIFS(EXPENSES!$F:$F, EXPENSES!$D:$D,DEPARTMENTS!$B:$B, EXPENSES!$B:$B, AE$13)</f>
        <v>0</v>
      </c>
      <c r="AF47" s="236">
        <f>SUMIFS(EXPENSES!$F:$F, EXPENSES!$D:$D,DEPARTMENTS!$B:$B, EXPENSES!$B:$B, AF$13)</f>
        <v>0</v>
      </c>
      <c r="AG47" s="236">
        <f>SUMIFS(EXPENSES!$F:$F, EXPENSES!$D:$D,DEPARTMENTS!$B:$B, EXPENSES!$B:$B, AG$13)</f>
        <v>0</v>
      </c>
      <c r="AH47" s="237">
        <f t="shared" si="12"/>
        <v>85499</v>
      </c>
      <c r="AK47" s="236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47" s="236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0</v>
      </c>
      <c r="AM47" s="236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0</v>
      </c>
      <c r="AN47" s="236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0</v>
      </c>
      <c r="AO47" s="236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0</v>
      </c>
      <c r="AP47" s="236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0</v>
      </c>
      <c r="AQ47" s="236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0</v>
      </c>
      <c r="AR47" s="236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0</v>
      </c>
      <c r="AS47" s="236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0</v>
      </c>
      <c r="AT47" s="236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47" s="236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0</v>
      </c>
      <c r="AV47" s="236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0</v>
      </c>
      <c r="AW47" s="236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0</v>
      </c>
      <c r="AX47" s="236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0</v>
      </c>
      <c r="AY47" s="236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47" s="236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550</v>
      </c>
      <c r="BA47" s="236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0</v>
      </c>
      <c r="BB47" s="236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0</v>
      </c>
      <c r="BC47" s="236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0</v>
      </c>
      <c r="BD47" s="236">
        <f>SUMIFS(COLLECTION!$E:$E, COLLECTION!$D:$D,DEPARTMENTS!$B:$B, COLLECTION!$B:$B, BD$12, COLLECTION!$C:$C, BD$13) +
SUMIFS(BANK!$E:$E, BANK!$D:$D,DEPARTMENTS!$B:$B, BANK!$B:$B, BD$12, BANK!$C:$C, BD$13) +
SUMIFS(TRUST!$E:$E, TRUST!$D:$D,DEPARTMENTS!$B:$B, TRUST!$B:$B, BD$12, TRUST!$C:$C, BD$13)</f>
        <v>0</v>
      </c>
      <c r="BE47" s="236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0</v>
      </c>
      <c r="BF47" s="236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0</v>
      </c>
      <c r="BG47" s="236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0</v>
      </c>
      <c r="BH47" s="236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0</v>
      </c>
      <c r="BI47" s="236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0</v>
      </c>
      <c r="BJ47" s="236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0</v>
      </c>
      <c r="BK47" s="236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47" s="236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47" s="236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47" s="236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47" s="236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47" s="236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47" s="236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47" s="236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47" s="236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47" s="236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47" s="236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47" s="236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47" s="236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47" s="236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47" s="236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47" s="236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47" s="236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47" s="236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47" s="236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47" s="236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47" s="236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47" s="236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47" s="236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47" s="236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47" s="236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47" s="236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47" s="236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47" s="236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47" s="236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47" s="236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47" s="236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47" s="236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47" s="236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47" s="108">
        <f t="shared" si="7"/>
        <v>550</v>
      </c>
    </row>
    <row r="48" spans="1:97" x14ac:dyDescent="0.2">
      <c r="B48" s="27" t="s">
        <v>12859</v>
      </c>
      <c r="C48" s="57">
        <v>0</v>
      </c>
      <c r="D48" s="29">
        <f>SUMIF(COLLECTION!D:D,DEPARTMENTS!B:B,COLLECTION!E:E)+SUMIF(BANK!D:D,DEPARTMENTS!B:B,BANK!E:E)+SUMIF(TRUST!D:D,DEPARTMENTS!B:B,TRUST!E:E)</f>
        <v>9400</v>
      </c>
      <c r="E48" s="31">
        <f>SUMIF(EXPENSES!D:D,DEPARTMENTS!B:B,EXPENSES!F:F)</f>
        <v>9000</v>
      </c>
      <c r="F48" s="31">
        <f t="shared" si="4"/>
        <v>400</v>
      </c>
      <c r="G48" s="256"/>
      <c r="H48" s="115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0</v>
      </c>
      <c r="I48" s="115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0</v>
      </c>
      <c r="J48" s="115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0</v>
      </c>
      <c r="K48" s="115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3000</v>
      </c>
      <c r="L48" s="115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6400</v>
      </c>
      <c r="M48" s="115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0</v>
      </c>
      <c r="N48" s="115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48" s="115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48" s="115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48" s="115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48" s="115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48" s="115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48" s="129">
        <f t="shared" si="11"/>
        <v>9400</v>
      </c>
      <c r="V48" s="136">
        <f>SUMIFS(EXPENSES!$F:$F, EXPENSES!$D:$D,DEPARTMENTS!$B:$B, EXPENSES!$B:$B, V$13)</f>
        <v>0</v>
      </c>
      <c r="W48" s="136">
        <f>SUMIFS(EXPENSES!$F:$F, EXPENSES!$D:$D,DEPARTMENTS!$B:$B, EXPENSES!$B:$B, W$13)</f>
        <v>0</v>
      </c>
      <c r="X48" s="136">
        <f>SUMIFS(EXPENSES!$F:$F, EXPENSES!$D:$D,DEPARTMENTS!$B:$B, EXPENSES!$B:$B, X$13)</f>
        <v>0</v>
      </c>
      <c r="Y48" s="136">
        <f>SUMIFS(EXPENSES!$F:$F, EXPENSES!$D:$D,DEPARTMENTS!$B:$B, EXPENSES!$B:$B, Y$13)</f>
        <v>0</v>
      </c>
      <c r="Z48" s="136">
        <f>SUMIFS(EXPENSES!$F:$F, EXPENSES!$D:$D,DEPARTMENTS!$B:$B, EXPENSES!$B:$B, Z$13)</f>
        <v>9000</v>
      </c>
      <c r="AA48" s="136">
        <f>SUMIFS(EXPENSES!$F:$F, EXPENSES!$D:$D,DEPARTMENTS!$B:$B, EXPENSES!$B:$B, AA$13)</f>
        <v>0</v>
      </c>
      <c r="AB48" s="136">
        <f>SUMIFS(EXPENSES!$F:$F, EXPENSES!$D:$D,DEPARTMENTS!$B:$B, EXPENSES!$B:$B, AB$13)</f>
        <v>0</v>
      </c>
      <c r="AC48" s="136">
        <f>SUMIFS(EXPENSES!$F:$F, EXPENSES!$D:$D,DEPARTMENTS!$B:$B, EXPENSES!$B:$B, AC$13)</f>
        <v>0</v>
      </c>
      <c r="AD48" s="136">
        <f>SUMIFS(EXPENSES!$F:$F, EXPENSES!$D:$D,DEPARTMENTS!$B:$B, EXPENSES!$B:$B, AD$13)</f>
        <v>0</v>
      </c>
      <c r="AE48" s="136">
        <f>SUMIFS(EXPENSES!$F:$F, EXPENSES!$D:$D,DEPARTMENTS!$B:$B, EXPENSES!$B:$B, AE$13)</f>
        <v>0</v>
      </c>
      <c r="AF48" s="136">
        <f>SUMIFS(EXPENSES!$F:$F, EXPENSES!$D:$D,DEPARTMENTS!$B:$B, EXPENSES!$B:$B, AF$13)</f>
        <v>0</v>
      </c>
      <c r="AG48" s="136">
        <f>SUMIFS(EXPENSES!$F:$F, EXPENSES!$D:$D,DEPARTMENTS!$B:$B, EXPENSES!$B:$B, AG$13)</f>
        <v>0</v>
      </c>
      <c r="AH48" s="137">
        <f t="shared" si="12"/>
        <v>9000</v>
      </c>
      <c r="AK48" s="108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48" s="108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0</v>
      </c>
      <c r="AM48" s="108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0</v>
      </c>
      <c r="AN48" s="108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0</v>
      </c>
      <c r="AO48" s="108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0</v>
      </c>
      <c r="AP48" s="108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0</v>
      </c>
      <c r="AQ48" s="108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0</v>
      </c>
      <c r="AR48" s="108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0</v>
      </c>
      <c r="AS48" s="108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0</v>
      </c>
      <c r="AT48" s="108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48" s="108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0</v>
      </c>
      <c r="AV48" s="108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0</v>
      </c>
      <c r="AW48" s="108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0</v>
      </c>
      <c r="AX48" s="108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0</v>
      </c>
      <c r="AY48" s="108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48" s="108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0</v>
      </c>
      <c r="BA48" s="108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0</v>
      </c>
      <c r="BB48" s="108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0</v>
      </c>
      <c r="BC48" s="108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3000</v>
      </c>
      <c r="BD48" s="108">
        <f>SUMIFS(COLLECTION!$E:$E, COLLECTION!$D:$D,DEPARTMENTS!$B:$B, COLLECTION!$B:$B, BD$12, COLLECTION!$C:$C, BD$13) +
SUMIFS(BANK!$E:$E, BANK!$D:$D,DEPARTMENTS!$B:$B, BANK!$B:$B, BD$12, BANK!$C:$C, BD$13) +
SUMIFS(TRUST!$E:$E, TRUST!$D:$D,DEPARTMENTS!$B:$B, TRUST!$B:$B, BD$12, TRUST!$C:$C, BD$13)</f>
        <v>0</v>
      </c>
      <c r="BE48" s="108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0</v>
      </c>
      <c r="BF48" s="108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700</v>
      </c>
      <c r="BG48" s="108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0</v>
      </c>
      <c r="BH48" s="108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0</v>
      </c>
      <c r="BI48" s="108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5700</v>
      </c>
      <c r="BJ48" s="108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0</v>
      </c>
      <c r="BK48" s="108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48" s="108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48" s="108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48" s="108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48" s="108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48" s="108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48" s="108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48" s="108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48" s="108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48" s="108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48" s="108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48" s="108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48" s="108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48" s="108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48" s="108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48" s="108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48" s="108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48" s="108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48" s="108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48" s="108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48" s="108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48" s="108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48" s="108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48" s="108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48" s="108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48" s="108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48" s="108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48" s="108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48" s="108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48" s="108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48" s="108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48" s="108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48" s="108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48" s="108">
        <f t="shared" si="7"/>
        <v>9400</v>
      </c>
    </row>
    <row r="49" spans="1:96" s="217" customFormat="1" x14ac:dyDescent="0.2">
      <c r="A49" s="214"/>
      <c r="B49" s="214" t="s">
        <v>30</v>
      </c>
      <c r="C49" s="215">
        <f>5069790.3+187</f>
        <v>5069977.3</v>
      </c>
      <c r="D49" s="215">
        <f>SUMIF(COLLECTION!D:D,DEPARTMENTS!B:B,COLLECTION!E:E)+SUMIF(BANK!D:D,DEPARTMENTS!B:B,BANK!E:E)+SUMIF(TRUST!D:D,DEPARTMENTS!B:B,TRUST!E:E)+E175</f>
        <v>4967816</v>
      </c>
      <c r="E49" s="216">
        <f>SUMIF(EXPENSES!D:D,DEPARTMENTS!B:B,EXPENSES!F:F)</f>
        <v>6381995.4299999997</v>
      </c>
      <c r="F49" s="216">
        <f t="shared" si="4"/>
        <v>3655797.87</v>
      </c>
      <c r="G49" s="256">
        <f>D49-H49-I49</f>
        <v>3679779</v>
      </c>
      <c r="H49" s="218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H$13)+H175</f>
        <v>300295</v>
      </c>
      <c r="I49" s="218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I$13)+I175</f>
        <v>987742</v>
      </c>
      <c r="J49" s="218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J$13)+J175</f>
        <v>1697939</v>
      </c>
      <c r="K49" s="218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K$13)+K175</f>
        <v>193020</v>
      </c>
      <c r="L49" s="218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L$13)+L175</f>
        <v>594380</v>
      </c>
      <c r="M49" s="218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M$13)+M175</f>
        <v>1194440</v>
      </c>
      <c r="N49" s="218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N$13)+N175</f>
        <v>0</v>
      </c>
      <c r="O49" s="218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O$13)+O175</f>
        <v>0</v>
      </c>
      <c r="P49" s="218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P$13)+P175</f>
        <v>0</v>
      </c>
      <c r="Q49" s="218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Q$13)+Q175</f>
        <v>0</v>
      </c>
      <c r="R49" s="218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R$13)+R175</f>
        <v>0</v>
      </c>
      <c r="S49" s="218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S$13)+S175</f>
        <v>0</v>
      </c>
      <c r="T49" s="219">
        <f t="shared" si="11"/>
        <v>4967816</v>
      </c>
      <c r="V49" s="220">
        <f>SUMIFS(EXPENSES!$F:$F, EXPENSES!$D:$D,DEPARTMENTS!$B:$B, EXPENSES!$B:$B, V$13)</f>
        <v>1915867.7</v>
      </c>
      <c r="W49" s="220">
        <f>SUMIFS(EXPENSES!$F:$F, EXPENSES!$D:$D,DEPARTMENTS!$B:$B, EXPENSES!$B:$B, W$13)</f>
        <v>2343101.6799999997</v>
      </c>
      <c r="X49" s="220">
        <f>SUMIFS(EXPENSES!$F:$F, EXPENSES!$D:$D,DEPARTMENTS!$B:$B, EXPENSES!$B:$B, X$13)</f>
        <v>390128</v>
      </c>
      <c r="Y49" s="220">
        <f>SUMIFS(EXPENSES!$F:$F, EXPENSES!$D:$D,DEPARTMENTS!$B:$B, EXPENSES!$B:$B, Y$13)</f>
        <v>654750.19999999995</v>
      </c>
      <c r="Z49" s="220">
        <f>SUMIFS(EXPENSES!$F:$F, EXPENSES!$D:$D,DEPARTMENTS!$B:$B, EXPENSES!$B:$B, Z$13)</f>
        <v>537772</v>
      </c>
      <c r="AA49" s="220">
        <f>SUMIFS(EXPENSES!$F:$F, EXPENSES!$D:$D,DEPARTMENTS!$B:$B, EXPENSES!$B:$B, AA$13)</f>
        <v>540375.85</v>
      </c>
      <c r="AB49" s="220">
        <f>SUMIFS(EXPENSES!$F:$F, EXPENSES!$D:$D,DEPARTMENTS!$B:$B, EXPENSES!$B:$B, AB$13)</f>
        <v>0</v>
      </c>
      <c r="AC49" s="220">
        <f>SUMIFS(EXPENSES!$F:$F, EXPENSES!$D:$D,DEPARTMENTS!$B:$B, EXPENSES!$B:$B, AC$13)</f>
        <v>0</v>
      </c>
      <c r="AD49" s="220">
        <f>SUMIFS(EXPENSES!$F:$F, EXPENSES!$D:$D,DEPARTMENTS!$B:$B, EXPENSES!$B:$B, AD$13)</f>
        <v>0</v>
      </c>
      <c r="AE49" s="220">
        <f>SUMIFS(EXPENSES!$F:$F, EXPENSES!$D:$D,DEPARTMENTS!$B:$B, EXPENSES!$B:$B, AE$13)</f>
        <v>0</v>
      </c>
      <c r="AF49" s="220">
        <f>SUMIFS(EXPENSES!$F:$F, EXPENSES!$D:$D,DEPARTMENTS!$B:$B, EXPENSES!$B:$B, AF$13)</f>
        <v>0</v>
      </c>
      <c r="AG49" s="220">
        <f>SUMIFS(EXPENSES!$F:$F, EXPENSES!$D:$D,DEPARTMENTS!$B:$B, EXPENSES!$B:$B, AG$13)</f>
        <v>0</v>
      </c>
      <c r="AH49" s="221">
        <f t="shared" si="12"/>
        <v>6381995.4299999997</v>
      </c>
      <c r="AK49" s="220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49" s="220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0</v>
      </c>
      <c r="AM49" s="220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0</v>
      </c>
      <c r="AN49" s="220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0</v>
      </c>
      <c r="AO49" s="220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0</v>
      </c>
      <c r="AP49" s="220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0</v>
      </c>
      <c r="AQ49" s="220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0</v>
      </c>
      <c r="AR49" s="220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0</v>
      </c>
      <c r="AS49" s="220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0</v>
      </c>
      <c r="AT49" s="220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49" s="220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0</v>
      </c>
      <c r="AV49" s="220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0</v>
      </c>
      <c r="AW49" s="220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0</v>
      </c>
      <c r="AX49" s="220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0</v>
      </c>
      <c r="AY49" s="220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49" s="220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0</v>
      </c>
      <c r="BA49" s="220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0</v>
      </c>
      <c r="BB49" s="220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0</v>
      </c>
      <c r="BC49" s="220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0</v>
      </c>
      <c r="BD49" s="220">
        <f>SUMIFS(COLLECTION!$E:$E, COLLECTION!$D:$D,DEPARTMENTS!$B:$B, COLLECTION!$B:$B, BD$12, COLLECTION!$C:$C, BD$13) +
SUMIFS(BANK!$E:$E, BANK!$D:$D,DEPARTMENTS!$B:$B, BANK!$B:$B, BD$12, BANK!$C:$C, BD$13) +
SUMIFS(TRUST!$E:$E, TRUST!$D:$D,DEPARTMENTS!$B:$B, TRUST!$B:$B, BD$12, TRUST!$C:$C, BD$13)</f>
        <v>0</v>
      </c>
      <c r="BE49" s="220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0</v>
      </c>
      <c r="BF49" s="220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0</v>
      </c>
      <c r="BG49" s="220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0</v>
      </c>
      <c r="BH49" s="220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0</v>
      </c>
      <c r="BI49" s="220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0</v>
      </c>
      <c r="BJ49" s="220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0</v>
      </c>
      <c r="BK49" s="220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49" s="220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49" s="220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49" s="220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49" s="220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49" s="220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49" s="220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49" s="220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49" s="220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49" s="220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49" s="220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49" s="220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49" s="220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49" s="220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49" s="220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49" s="220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49" s="220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49" s="220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49" s="220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49" s="220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49" s="220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49" s="220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49" s="220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49" s="220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49" s="220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49" s="220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49" s="220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49" s="220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49" s="220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49" s="220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49" s="220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49" s="220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49" s="220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49" s="108">
        <f t="shared" si="7"/>
        <v>0</v>
      </c>
    </row>
    <row r="50" spans="1:96" s="217" customFormat="1" x14ac:dyDescent="0.2">
      <c r="A50" s="214"/>
      <c r="B50" s="261" t="s">
        <v>9605</v>
      </c>
      <c r="C50" s="215">
        <v>0</v>
      </c>
      <c r="D50" s="29">
        <f>SUMIF(COLLECTION!D:D,DEPARTMENTS!B:B,COLLECTION!E:E)+SUMIF(BANK!D:D,DEPARTMENTS!B:B,BANK!E:E)+SUMIF(TRUST!D:D,DEPARTMENTS!B:B,TRUST!E:E)</f>
        <v>29350</v>
      </c>
      <c r="E50" s="31">
        <f>SUMIF(EXPENSES!D:D,DEPARTMENTS!B:B,EXPENSES!F:F)</f>
        <v>28491</v>
      </c>
      <c r="F50" s="31">
        <f t="shared" si="4"/>
        <v>859</v>
      </c>
      <c r="G50" s="256"/>
      <c r="H50" s="218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H$13)+H176</f>
        <v>0</v>
      </c>
      <c r="I50" s="218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I$13)+I176</f>
        <v>0</v>
      </c>
      <c r="J50" s="218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J$13)+J176</f>
        <v>17350</v>
      </c>
      <c r="K50" s="218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K$13)+K176</f>
        <v>12000</v>
      </c>
      <c r="L50" s="218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L$13)+L176</f>
        <v>0</v>
      </c>
      <c r="M50" s="218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M$13)+M176</f>
        <v>0</v>
      </c>
      <c r="N50" s="218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N$13)+N176</f>
        <v>0</v>
      </c>
      <c r="O50" s="218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O$13)+O176</f>
        <v>0</v>
      </c>
      <c r="P50" s="218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P$13)+P176</f>
        <v>0</v>
      </c>
      <c r="Q50" s="218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Q$13)+Q176</f>
        <v>0</v>
      </c>
      <c r="R50" s="218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R$13)+R176</f>
        <v>0</v>
      </c>
      <c r="S50" s="218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S$13)+S176</f>
        <v>0</v>
      </c>
      <c r="T50" s="219">
        <f t="shared" si="11"/>
        <v>29350</v>
      </c>
      <c r="V50" s="220">
        <f>SUMIFS(EXPENSES!$F:$F, EXPENSES!$D:$D,DEPARTMENTS!$B:$B, EXPENSES!$B:$B, V$13)</f>
        <v>0</v>
      </c>
      <c r="W50" s="220">
        <f>SUMIFS(EXPENSES!$F:$F, EXPENSES!$D:$D,DEPARTMENTS!$B:$B, EXPENSES!$B:$B, W$13)</f>
        <v>0</v>
      </c>
      <c r="X50" s="220">
        <f>SUMIFS(EXPENSES!$F:$F, EXPENSES!$D:$D,DEPARTMENTS!$B:$B, EXPENSES!$B:$B, X$13)</f>
        <v>0</v>
      </c>
      <c r="Y50" s="220">
        <f>SUMIFS(EXPENSES!$F:$F, EXPENSES!$D:$D,DEPARTMENTS!$B:$B, EXPENSES!$B:$B, Y$13)</f>
        <v>28491</v>
      </c>
      <c r="Z50" s="220">
        <f>SUMIFS(EXPENSES!$F:$F, EXPENSES!$D:$D,DEPARTMENTS!$B:$B, EXPENSES!$B:$B, Z$13)</f>
        <v>0</v>
      </c>
      <c r="AA50" s="220">
        <f>SUMIFS(EXPENSES!$F:$F, EXPENSES!$D:$D,DEPARTMENTS!$B:$B, EXPENSES!$B:$B, AA$13)</f>
        <v>0</v>
      </c>
      <c r="AB50" s="220">
        <f>SUMIFS(EXPENSES!$F:$F, EXPENSES!$D:$D,DEPARTMENTS!$B:$B, EXPENSES!$B:$B, AB$13)</f>
        <v>0</v>
      </c>
      <c r="AC50" s="220">
        <f>SUMIFS(EXPENSES!$F:$F, EXPENSES!$D:$D,DEPARTMENTS!$B:$B, EXPENSES!$B:$B, AC$13)</f>
        <v>0</v>
      </c>
      <c r="AD50" s="220">
        <f>SUMIFS(EXPENSES!$F:$F, EXPENSES!$D:$D,DEPARTMENTS!$B:$B, EXPENSES!$B:$B, AD$13)</f>
        <v>0</v>
      </c>
      <c r="AE50" s="220">
        <f>SUMIFS(EXPENSES!$F:$F, EXPENSES!$D:$D,DEPARTMENTS!$B:$B, EXPENSES!$B:$B, AE$13)</f>
        <v>0</v>
      </c>
      <c r="AF50" s="220">
        <f>SUMIFS(EXPENSES!$F:$F, EXPENSES!$D:$D,DEPARTMENTS!$B:$B, EXPENSES!$B:$B, AF$13)</f>
        <v>0</v>
      </c>
      <c r="AG50" s="220">
        <f>SUMIFS(EXPENSES!$F:$F, EXPENSES!$D:$D,DEPARTMENTS!$B:$B, EXPENSES!$B:$B, AG$13)</f>
        <v>0</v>
      </c>
      <c r="AH50" s="221">
        <f t="shared" ref="AH50:AH57" si="13">SUM(V50:AG50)</f>
        <v>28491</v>
      </c>
      <c r="AK50" s="220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50" s="220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0</v>
      </c>
      <c r="AM50" s="220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0</v>
      </c>
      <c r="AN50" s="220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0</v>
      </c>
      <c r="AO50" s="220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0</v>
      </c>
      <c r="AP50" s="220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0</v>
      </c>
      <c r="AQ50" s="220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0</v>
      </c>
      <c r="AR50" s="220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0</v>
      </c>
      <c r="AS50" s="220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0</v>
      </c>
      <c r="AT50" s="220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50" s="220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0</v>
      </c>
      <c r="AV50" s="220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0</v>
      </c>
      <c r="AW50" s="220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0</v>
      </c>
      <c r="AX50" s="220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11350</v>
      </c>
      <c r="AY50" s="220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6000</v>
      </c>
      <c r="AZ50" s="220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2000</v>
      </c>
      <c r="BA50" s="220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10000</v>
      </c>
      <c r="BB50" s="220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0</v>
      </c>
      <c r="BC50" s="220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0</v>
      </c>
      <c r="BD50" s="220">
        <f>SUMIFS(COLLECTION!$E:$E, COLLECTION!$D:$D,DEPARTMENTS!$B:$B, COLLECTION!$B:$B, BD$12, COLLECTION!$C:$C, BD$13) +
SUMIFS(BANK!$E:$E, BANK!$D:$D,DEPARTMENTS!$B:$B, BANK!$B:$B, BD$12, BANK!$C:$C, BD$13) +
SUMIFS(TRUST!$E:$E, TRUST!$D:$D,DEPARTMENTS!$B:$B, TRUST!$B:$B, BD$12, TRUST!$C:$C, BD$13)</f>
        <v>0</v>
      </c>
      <c r="BE50" s="220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0</v>
      </c>
      <c r="BF50" s="220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0</v>
      </c>
      <c r="BG50" s="220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0</v>
      </c>
      <c r="BH50" s="220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0</v>
      </c>
      <c r="BI50" s="220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0</v>
      </c>
      <c r="BJ50" s="220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0</v>
      </c>
      <c r="BK50" s="220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50" s="220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50" s="220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50" s="220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50" s="220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50" s="220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50" s="220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50" s="220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50" s="220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50" s="220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50" s="220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50" s="220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50" s="220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50" s="220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50" s="220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50" s="220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50" s="220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50" s="220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50" s="220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50" s="220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50" s="220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50" s="220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50" s="220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50" s="220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50" s="220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50" s="220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50" s="220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50" s="220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50" s="220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50" s="220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50" s="220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50" s="220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50" s="220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50" s="108">
        <f t="shared" si="7"/>
        <v>29350</v>
      </c>
    </row>
    <row r="51" spans="1:96" s="217" customFormat="1" x14ac:dyDescent="0.2">
      <c r="A51" s="214"/>
      <c r="B51" s="261" t="s">
        <v>61</v>
      </c>
      <c r="C51" s="215">
        <v>500</v>
      </c>
      <c r="D51" s="29">
        <f>SUMIF(COLLECTION!D:D,DEPARTMENTS!B:B,COLLECTION!E:E)+SUMIF(BANK!D:D,DEPARTMENTS!B:B,BANK!E:E)+SUMIF(TRUST!D:D,DEPARTMENTS!B:B,TRUST!E:E)</f>
        <v>0</v>
      </c>
      <c r="E51" s="31">
        <f>SUMIF(EXPENSES!D:D,DEPARTMENTS!B:B,EXPENSES!F:F)</f>
        <v>0</v>
      </c>
      <c r="F51" s="31">
        <f t="shared" si="4"/>
        <v>500</v>
      </c>
      <c r="G51" s="256"/>
      <c r="H51" s="218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H$13)+H177</f>
        <v>0</v>
      </c>
      <c r="I51" s="218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I$13)+I177</f>
        <v>0</v>
      </c>
      <c r="J51" s="218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J$13)+J177</f>
        <v>0</v>
      </c>
      <c r="K51" s="218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K$13)+K177</f>
        <v>0</v>
      </c>
      <c r="L51" s="218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L$13)+L177</f>
        <v>0</v>
      </c>
      <c r="M51" s="218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M$13)+M177</f>
        <v>0</v>
      </c>
      <c r="N51" s="218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51" s="218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O$13)+O177</f>
        <v>0</v>
      </c>
      <c r="P51" s="218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P$13)+P177</f>
        <v>0</v>
      </c>
      <c r="Q51" s="218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Q$13)+Q177</f>
        <v>0</v>
      </c>
      <c r="R51" s="218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R$13)+R177</f>
        <v>0</v>
      </c>
      <c r="S51" s="218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S$13)+S177</f>
        <v>0</v>
      </c>
      <c r="T51" s="219">
        <f t="shared" si="11"/>
        <v>0</v>
      </c>
      <c r="U51" s="218">
        <f>SUMIFS(COLLECTION!$E:$E, COLLECTION!$D:$D,DEPARTMENTS!$B:$B, COLLECTION!$B:$B, U$13, COLLECTION!$B:$B, U$13) + SUMIFS(BANK!$E:$E, BANK!$D:$D,DEPARTMENTS!$B:$B, BANK!$B:$B, U$13, BANK!$B:$B, U$13) + SUMIFS(TRUST!$E:$E, TRUST!$D:$D,DEPARTMENTS!$B:$B, TRUST!$B:$B, U$13, TRUST!$B:$B, U$13)+U177</f>
        <v>0</v>
      </c>
      <c r="V51" s="220">
        <f>SUMIFS(EXPENSES!$F:$F, EXPENSES!$D:$D,DEPARTMENTS!$B:$B, EXPENSES!$B:$B, V$13)</f>
        <v>0</v>
      </c>
      <c r="W51" s="220">
        <f>SUMIFS(EXPENSES!$F:$F, EXPENSES!$D:$D,DEPARTMENTS!$B:$B, EXPENSES!$B:$B, W$13)</f>
        <v>0</v>
      </c>
      <c r="X51" s="220">
        <f>SUMIFS(EXPENSES!$F:$F, EXPENSES!$D:$D,DEPARTMENTS!$B:$B, EXPENSES!$B:$B, X$13)</f>
        <v>0</v>
      </c>
      <c r="Y51" s="220">
        <f>SUMIFS(EXPENSES!$F:$F, EXPENSES!$D:$D,DEPARTMENTS!$B:$B, EXPENSES!$B:$B, Y$13)</f>
        <v>0</v>
      </c>
      <c r="Z51" s="220">
        <f>SUMIFS(EXPENSES!$F:$F, EXPENSES!$D:$D,DEPARTMENTS!$B:$B, EXPENSES!$B:$B, Z$13)</f>
        <v>0</v>
      </c>
      <c r="AA51" s="220">
        <f>SUMIFS(EXPENSES!$F:$F, EXPENSES!$D:$D,DEPARTMENTS!$B:$B, EXPENSES!$B:$B, AA$13)</f>
        <v>0</v>
      </c>
      <c r="AB51" s="220">
        <f>SUMIFS(EXPENSES!$F:$F, EXPENSES!$D:$D,DEPARTMENTS!$B:$B, EXPENSES!$B:$B, AB$13)</f>
        <v>0</v>
      </c>
      <c r="AC51" s="220">
        <f>SUMIFS(EXPENSES!$F:$F, EXPENSES!$D:$D,DEPARTMENTS!$B:$B, EXPENSES!$B:$B, AC$13)</f>
        <v>0</v>
      </c>
      <c r="AD51" s="220">
        <f>SUMIFS(EXPENSES!$F:$F, EXPENSES!$D:$D,DEPARTMENTS!$B:$B, EXPENSES!$B:$B, AD$13)</f>
        <v>0</v>
      </c>
      <c r="AE51" s="220">
        <f>SUMIFS(EXPENSES!$F:$F, EXPENSES!$D:$D,DEPARTMENTS!$B:$B, EXPENSES!$B:$B, AE$13)</f>
        <v>0</v>
      </c>
      <c r="AF51" s="220">
        <f>SUMIFS(EXPENSES!$F:$F, EXPENSES!$D:$D,DEPARTMENTS!$B:$B, EXPENSES!$B:$B, AF$13)</f>
        <v>0</v>
      </c>
      <c r="AG51" s="220">
        <f>SUMIFS(EXPENSES!$F:$F, EXPENSES!$D:$D,DEPARTMENTS!$B:$B, EXPENSES!$B:$B, AG$13)</f>
        <v>0</v>
      </c>
      <c r="AH51" s="221">
        <f t="shared" si="13"/>
        <v>0</v>
      </c>
      <c r="AK51" s="220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51" s="220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0</v>
      </c>
      <c r="AM51" s="220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0</v>
      </c>
      <c r="AN51" s="220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0</v>
      </c>
      <c r="AO51" s="220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0</v>
      </c>
      <c r="AP51" s="220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0</v>
      </c>
      <c r="AQ51" s="220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0</v>
      </c>
      <c r="AR51" s="220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0</v>
      </c>
      <c r="AS51" s="220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0</v>
      </c>
      <c r="AT51" s="220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51" s="220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0</v>
      </c>
      <c r="AV51" s="220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0</v>
      </c>
      <c r="AW51" s="220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0</v>
      </c>
      <c r="AX51" s="220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0</v>
      </c>
      <c r="AY51" s="220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51" s="220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0</v>
      </c>
      <c r="BA51" s="220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0</v>
      </c>
      <c r="BB51" s="220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0</v>
      </c>
      <c r="BC51" s="220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0</v>
      </c>
      <c r="BD51" s="220">
        <f>SUMIFS(COLLECTION!$E:$E, COLLECTION!$D:$D,DEPARTMENTS!$B:$B, COLLECTION!$B:$B, BD$12, COLLECTION!$C:$C, BD$13) +
SUMIFS(BANK!$E:$E, BANK!$D:$D,DEPARTMENTS!$B:$B, BANK!$B:$B, BD$12, BANK!$C:$C, BD$13) +
SUMIFS(TRUST!$E:$E, TRUST!$D:$D,DEPARTMENTS!$B:$B, TRUST!$B:$B, BD$12, TRUST!$C:$C, BD$13)</f>
        <v>0</v>
      </c>
      <c r="BE51" s="220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0</v>
      </c>
      <c r="BF51" s="220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0</v>
      </c>
      <c r="BG51" s="220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0</v>
      </c>
      <c r="BH51" s="220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0</v>
      </c>
      <c r="BI51" s="220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0</v>
      </c>
      <c r="BJ51" s="220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0</v>
      </c>
      <c r="BK51" s="220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51" s="220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51" s="220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51" s="220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51" s="220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51" s="220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51" s="220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51" s="220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51" s="220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51" s="220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51" s="220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51" s="220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51" s="220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51" s="220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51" s="220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51" s="220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51" s="220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51" s="220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51" s="220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51" s="220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51" s="220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51" s="220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51" s="220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51" s="220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51" s="220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51" s="220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51" s="220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51" s="220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51" s="220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51" s="220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51" s="220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51" s="220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51" s="220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51" s="108">
        <f t="shared" ref="CR51:CR56" si="14">SUM(AK51:CQ51)</f>
        <v>0</v>
      </c>
    </row>
    <row r="52" spans="1:96" s="217" customFormat="1" x14ac:dyDescent="0.2">
      <c r="A52" s="214"/>
      <c r="B52" s="261" t="s">
        <v>62</v>
      </c>
      <c r="C52" s="215">
        <v>632</v>
      </c>
      <c r="D52" s="29">
        <f>SUMIF(COLLECTION!D:D,DEPARTMENTS!B:B,COLLECTION!E:E)+SUMIF(BANK!D:D,DEPARTMENTS!B:B,BANK!E:E)+SUMIF(TRUST!D:D,DEPARTMENTS!B:B,TRUST!E:E)</f>
        <v>0</v>
      </c>
      <c r="E52" s="31">
        <f>SUMIF(EXPENSES!D:D,DEPARTMENTS!B:B,EXPENSES!F:F)</f>
        <v>0</v>
      </c>
      <c r="F52" s="31">
        <f t="shared" si="4"/>
        <v>632</v>
      </c>
      <c r="G52" s="256"/>
      <c r="H52" s="115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0</v>
      </c>
      <c r="I52" s="115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0</v>
      </c>
      <c r="J52" s="115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0</v>
      </c>
      <c r="K52" s="115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0</v>
      </c>
      <c r="L52" s="115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0</v>
      </c>
      <c r="M52" s="115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0</v>
      </c>
      <c r="N52" s="115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52" s="115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52" s="115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52" s="115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52" s="115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52" s="115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52" s="219">
        <f t="shared" si="11"/>
        <v>0</v>
      </c>
      <c r="U52" s="317"/>
      <c r="V52" s="136">
        <f>SUMIFS(EXPENSES!$F:$F, EXPENSES!$D:$D,DEPARTMENTS!$B:$B, EXPENSES!$B:$B, V$13)</f>
        <v>0</v>
      </c>
      <c r="W52" s="136">
        <f>SUMIFS(EXPENSES!$F:$F, EXPENSES!$D:$D,DEPARTMENTS!$B:$B, EXPENSES!$B:$B, W$13)</f>
        <v>0</v>
      </c>
      <c r="X52" s="136">
        <f>SUMIFS(EXPENSES!$F:$F, EXPENSES!$D:$D,DEPARTMENTS!$B:$B, EXPENSES!$B:$B, X$13)</f>
        <v>0</v>
      </c>
      <c r="Y52" s="136">
        <f>SUMIFS(EXPENSES!$F:$F, EXPENSES!$D:$D,DEPARTMENTS!$B:$B, EXPENSES!$B:$B, Y$13)</f>
        <v>0</v>
      </c>
      <c r="Z52" s="136">
        <f>SUMIFS(EXPENSES!$F:$F, EXPENSES!$D:$D,DEPARTMENTS!$B:$B, EXPENSES!$B:$B, Z$13)</f>
        <v>0</v>
      </c>
      <c r="AA52" s="136">
        <f>SUMIFS(EXPENSES!$F:$F, EXPENSES!$D:$D,DEPARTMENTS!$B:$B, EXPENSES!$B:$B, AA$13)</f>
        <v>0</v>
      </c>
      <c r="AB52" s="136">
        <f>SUMIFS(EXPENSES!$F:$F, EXPENSES!$D:$D,DEPARTMENTS!$B:$B, EXPENSES!$B:$B, AB$13)</f>
        <v>0</v>
      </c>
      <c r="AC52" s="136">
        <f>SUMIFS(EXPENSES!$F:$F, EXPENSES!$D:$D,DEPARTMENTS!$B:$B, EXPENSES!$B:$B, AC$13)</f>
        <v>0</v>
      </c>
      <c r="AD52" s="136">
        <f>SUMIFS(EXPENSES!$F:$F, EXPENSES!$D:$D,DEPARTMENTS!$B:$B, EXPENSES!$B:$B, AD$13)</f>
        <v>0</v>
      </c>
      <c r="AE52" s="136">
        <f>SUMIFS(EXPENSES!$F:$F, EXPENSES!$D:$D,DEPARTMENTS!$B:$B, EXPENSES!$B:$B, AE$13)</f>
        <v>0</v>
      </c>
      <c r="AF52" s="136">
        <f>SUMIFS(EXPENSES!$F:$F, EXPENSES!$D:$D,DEPARTMENTS!$B:$B, EXPENSES!$B:$B, AF$13)</f>
        <v>0</v>
      </c>
      <c r="AG52" s="136">
        <f>SUMIFS(EXPENSES!$F:$F, EXPENSES!$D:$D,DEPARTMENTS!$B:$B, EXPENSES!$B:$B, AG$13)</f>
        <v>0</v>
      </c>
      <c r="AH52" s="136">
        <f>SUMIFS(EXPENSES!$F:$F, EXPENSES!$D:$D,DEPARTMENTS!$B:$B, EXPENSES!$B:$B, AH$13)</f>
        <v>0</v>
      </c>
      <c r="AK52" s="220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52" s="220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0</v>
      </c>
      <c r="AM52" s="220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0</v>
      </c>
      <c r="AN52" s="220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0</v>
      </c>
      <c r="AO52" s="220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0</v>
      </c>
      <c r="AP52" s="220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0</v>
      </c>
      <c r="AQ52" s="220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0</v>
      </c>
      <c r="AR52" s="220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0</v>
      </c>
      <c r="AS52" s="220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0</v>
      </c>
      <c r="AT52" s="220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52" s="220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0</v>
      </c>
      <c r="AV52" s="220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0</v>
      </c>
      <c r="AW52" s="220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0</v>
      </c>
      <c r="AX52" s="220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0</v>
      </c>
      <c r="AY52" s="220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52" s="220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0</v>
      </c>
      <c r="BA52" s="220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0</v>
      </c>
      <c r="BB52" s="220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0</v>
      </c>
      <c r="BC52" s="220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0</v>
      </c>
      <c r="BD52" s="220">
        <f>SUMIFS(COLLECTION!$E:$E, COLLECTION!$D:$D,DEPARTMENTS!$B:$B, COLLECTION!$B:$B, BD$12, COLLECTION!$C:$C, BD$13) +
SUMIFS(BANK!$E:$E, BANK!$D:$D,DEPARTMENTS!$B:$B, BANK!$B:$B, BD$12, BANK!$C:$C, BD$13) +
SUMIFS(TRUST!$E:$E, TRUST!$D:$D,DEPARTMENTS!$B:$B, TRUST!$B:$B, BD$12, TRUST!$C:$C, BD$13)</f>
        <v>0</v>
      </c>
      <c r="BE52" s="220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0</v>
      </c>
      <c r="BF52" s="220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0</v>
      </c>
      <c r="BG52" s="220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0</v>
      </c>
      <c r="BH52" s="220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0</v>
      </c>
      <c r="BI52" s="220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0</v>
      </c>
      <c r="BJ52" s="220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0</v>
      </c>
      <c r="BK52" s="220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52" s="220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52" s="220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52" s="220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52" s="220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52" s="220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52" s="220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52" s="220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52" s="220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52" s="220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52" s="220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52" s="220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52" s="220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52" s="220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52" s="220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52" s="220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52" s="220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52" s="220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52" s="220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52" s="220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52" s="220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52" s="220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52" s="220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52" s="220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52" s="220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52" s="220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52" s="220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52" s="220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52" s="220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52" s="220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52" s="220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52" s="220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52" s="220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52" s="108">
        <f t="shared" si="14"/>
        <v>0</v>
      </c>
    </row>
    <row r="53" spans="1:96" s="217" customFormat="1" x14ac:dyDescent="0.2">
      <c r="A53" s="214"/>
      <c r="B53" s="261" t="s">
        <v>63</v>
      </c>
      <c r="C53" s="215">
        <v>37441</v>
      </c>
      <c r="D53" s="29">
        <f>SUMIF(COLLECTION!D:D,DEPARTMENTS!B:B,COLLECTION!E:E)+SUMIF(BANK!D:D,DEPARTMENTS!B:B,BANK!E:E)+SUMIF(TRUST!D:D,DEPARTMENTS!B:B,TRUST!E:E)</f>
        <v>15000</v>
      </c>
      <c r="E53" s="31">
        <f>SUMIF(EXPENSES!D:D,DEPARTMENTS!B:B,EXPENSES!F:F)</f>
        <v>50201.2</v>
      </c>
      <c r="F53" s="31">
        <f t="shared" si="4"/>
        <v>2239.8000000000029</v>
      </c>
      <c r="G53" s="256"/>
      <c r="H53" s="115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0</v>
      </c>
      <c r="I53" s="115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0</v>
      </c>
      <c r="J53" s="115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0</v>
      </c>
      <c r="K53" s="115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15000</v>
      </c>
      <c r="L53" s="115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0</v>
      </c>
      <c r="M53" s="115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0</v>
      </c>
      <c r="N53" s="115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53" s="115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53" s="115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53" s="115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53" s="115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53" s="115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53" s="219">
        <f t="shared" si="11"/>
        <v>15000</v>
      </c>
      <c r="U53" s="317"/>
      <c r="V53" s="136">
        <f>SUMIFS(EXPENSES!$F:$F, EXPENSES!$D:$D,DEPARTMENTS!$B:$B, EXPENSES!$B:$B, V$13)</f>
        <v>5041.2</v>
      </c>
      <c r="W53" s="136">
        <f>SUMIFS(EXPENSES!$F:$F, EXPENSES!$D:$D,DEPARTMENTS!$B:$B, EXPENSES!$B:$B, W$13)</f>
        <v>30107</v>
      </c>
      <c r="X53" s="136">
        <f>SUMIFS(EXPENSES!$F:$F, EXPENSES!$D:$D,DEPARTMENTS!$B:$B, EXPENSES!$B:$B, X$13)</f>
        <v>0</v>
      </c>
      <c r="Y53" s="136">
        <f>SUMIFS(EXPENSES!$F:$F, EXPENSES!$D:$D,DEPARTMENTS!$B:$B, EXPENSES!$B:$B, Y$13)</f>
        <v>15053</v>
      </c>
      <c r="Z53" s="136">
        <f>SUMIFS(EXPENSES!$F:$F, EXPENSES!$D:$D,DEPARTMENTS!$B:$B, EXPENSES!$B:$B, Z$13)</f>
        <v>0</v>
      </c>
      <c r="AA53" s="136">
        <f>SUMIFS(EXPENSES!$F:$F, EXPENSES!$D:$D,DEPARTMENTS!$B:$B, EXPENSES!$B:$B, AA$13)</f>
        <v>0</v>
      </c>
      <c r="AB53" s="136">
        <f>SUMIFS(EXPENSES!$F:$F, EXPENSES!$D:$D,DEPARTMENTS!$B:$B, EXPENSES!$B:$B, AB$13)</f>
        <v>0</v>
      </c>
      <c r="AC53" s="136">
        <f>SUMIFS(EXPENSES!$F:$F, EXPENSES!$D:$D,DEPARTMENTS!$B:$B, EXPENSES!$B:$B, AC$13)</f>
        <v>0</v>
      </c>
      <c r="AD53" s="136">
        <f>SUMIFS(EXPENSES!$F:$F, EXPENSES!$D:$D,DEPARTMENTS!$B:$B, EXPENSES!$B:$B, AD$13)</f>
        <v>0</v>
      </c>
      <c r="AE53" s="136">
        <f>SUMIFS(EXPENSES!$F:$F, EXPENSES!$D:$D,DEPARTMENTS!$B:$B, EXPENSES!$B:$B, AE$13)</f>
        <v>0</v>
      </c>
      <c r="AF53" s="136">
        <f>SUMIFS(EXPENSES!$F:$F, EXPENSES!$D:$D,DEPARTMENTS!$B:$B, EXPENSES!$B:$B, AF$13)</f>
        <v>0</v>
      </c>
      <c r="AG53" s="136">
        <f>SUMIFS(EXPENSES!$F:$F, EXPENSES!$D:$D,DEPARTMENTS!$B:$B, EXPENSES!$B:$B, AG$13)</f>
        <v>0</v>
      </c>
      <c r="AH53" s="136">
        <f>SUMIFS(EXPENSES!$F:$F, EXPENSES!$D:$D,DEPARTMENTS!$B:$B, EXPENSES!$B:$B, AH$13)</f>
        <v>0</v>
      </c>
      <c r="AK53" s="220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53" s="220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0</v>
      </c>
      <c r="AM53" s="220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0</v>
      </c>
      <c r="AN53" s="220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0</v>
      </c>
      <c r="AO53" s="220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0</v>
      </c>
      <c r="AP53" s="220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0</v>
      </c>
      <c r="AQ53" s="220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0</v>
      </c>
      <c r="AR53" s="220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0</v>
      </c>
      <c r="AS53" s="220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0</v>
      </c>
      <c r="AT53" s="220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53" s="220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0</v>
      </c>
      <c r="AV53" s="220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0</v>
      </c>
      <c r="AW53" s="220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0</v>
      </c>
      <c r="AX53" s="220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0</v>
      </c>
      <c r="AY53" s="220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53" s="220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15000</v>
      </c>
      <c r="BA53" s="220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0</v>
      </c>
      <c r="BB53" s="220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0</v>
      </c>
      <c r="BC53" s="220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0</v>
      </c>
      <c r="BD53" s="220">
        <f>SUMIFS(COLLECTION!$E:$E, COLLECTION!$D:$D,DEPARTMENTS!$B:$B, COLLECTION!$B:$B, BD$12, COLLECTION!$C:$C, BD$13) +
SUMIFS(BANK!$E:$E, BANK!$D:$D,DEPARTMENTS!$B:$B, BANK!$B:$B, BD$12, BANK!$C:$C, BD$13) +
SUMIFS(TRUST!$E:$E, TRUST!$D:$D,DEPARTMENTS!$B:$B, TRUST!$B:$B, BD$12, TRUST!$C:$C, BD$13)</f>
        <v>0</v>
      </c>
      <c r="BE53" s="220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0</v>
      </c>
      <c r="BF53" s="220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0</v>
      </c>
      <c r="BG53" s="220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0</v>
      </c>
      <c r="BH53" s="220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0</v>
      </c>
      <c r="BI53" s="220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0</v>
      </c>
      <c r="BJ53" s="220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0</v>
      </c>
      <c r="BK53" s="220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53" s="220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53" s="220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53" s="220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53" s="220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53" s="220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53" s="220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53" s="220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53" s="220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53" s="220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53" s="220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53" s="220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53" s="220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53" s="220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53" s="220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53" s="220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53" s="220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53" s="220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53" s="220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53" s="220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53" s="220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53" s="220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53" s="220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53" s="220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53" s="220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53" s="220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53" s="220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53" s="220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53" s="220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53" s="220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53" s="220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53" s="220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53" s="220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53" s="108">
        <f t="shared" si="14"/>
        <v>15000</v>
      </c>
    </row>
    <row r="54" spans="1:96" s="217" customFormat="1" x14ac:dyDescent="0.2">
      <c r="A54" s="214"/>
      <c r="B54" s="261" t="s">
        <v>64</v>
      </c>
      <c r="C54" s="215">
        <v>7334</v>
      </c>
      <c r="D54" s="29">
        <f>SUMIF(COLLECTION!D:D,DEPARTMENTS!B:B,COLLECTION!E:E)+SUMIF(BANK!D:D,DEPARTMENTS!B:B,BANK!E:E)+SUMIF(TRUST!D:D,DEPARTMENTS!B:B,TRUST!E:E)</f>
        <v>0</v>
      </c>
      <c r="E54" s="31">
        <f>SUMIF(EXPENSES!D:D,DEPARTMENTS!B:B,EXPENSES!F:F)</f>
        <v>0</v>
      </c>
      <c r="F54" s="31">
        <f t="shared" si="4"/>
        <v>7334</v>
      </c>
      <c r="G54" s="256"/>
      <c r="H54" s="115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0</v>
      </c>
      <c r="I54" s="115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0</v>
      </c>
      <c r="J54" s="115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0</v>
      </c>
      <c r="K54" s="115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0</v>
      </c>
      <c r="L54" s="115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0</v>
      </c>
      <c r="M54" s="115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0</v>
      </c>
      <c r="N54" s="115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54" s="115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54" s="115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54" s="115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54" s="115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54" s="115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54" s="219">
        <f t="shared" si="11"/>
        <v>0</v>
      </c>
      <c r="U54" s="317"/>
      <c r="V54" s="136">
        <f>SUMIFS(EXPENSES!$F:$F, EXPENSES!$D:$D,DEPARTMENTS!$B:$B, EXPENSES!$B:$B, V$13)</f>
        <v>0</v>
      </c>
      <c r="W54" s="136">
        <f>SUMIFS(EXPENSES!$F:$F, EXPENSES!$D:$D,DEPARTMENTS!$B:$B, EXPENSES!$B:$B, W$13)</f>
        <v>0</v>
      </c>
      <c r="X54" s="136">
        <f>SUMIFS(EXPENSES!$F:$F, EXPENSES!$D:$D,DEPARTMENTS!$B:$B, EXPENSES!$B:$B, X$13)</f>
        <v>0</v>
      </c>
      <c r="Y54" s="136">
        <f>SUMIFS(EXPENSES!$F:$F, EXPENSES!$D:$D,DEPARTMENTS!$B:$B, EXPENSES!$B:$B, Y$13)</f>
        <v>0</v>
      </c>
      <c r="Z54" s="136">
        <f>SUMIFS(EXPENSES!$F:$F, EXPENSES!$D:$D,DEPARTMENTS!$B:$B, EXPENSES!$B:$B, Z$13)</f>
        <v>0</v>
      </c>
      <c r="AA54" s="136">
        <f>SUMIFS(EXPENSES!$F:$F, EXPENSES!$D:$D,DEPARTMENTS!$B:$B, EXPENSES!$B:$B, AA$13)</f>
        <v>0</v>
      </c>
      <c r="AB54" s="136">
        <f>SUMIFS(EXPENSES!$F:$F, EXPENSES!$D:$D,DEPARTMENTS!$B:$B, EXPENSES!$B:$B, AB$13)</f>
        <v>0</v>
      </c>
      <c r="AC54" s="136">
        <f>SUMIFS(EXPENSES!$F:$F, EXPENSES!$D:$D,DEPARTMENTS!$B:$B, EXPENSES!$B:$B, AC$13)</f>
        <v>0</v>
      </c>
      <c r="AD54" s="136">
        <f>SUMIFS(EXPENSES!$F:$F, EXPENSES!$D:$D,DEPARTMENTS!$B:$B, EXPENSES!$B:$B, AD$13)</f>
        <v>0</v>
      </c>
      <c r="AE54" s="136">
        <f>SUMIFS(EXPENSES!$F:$F, EXPENSES!$D:$D,DEPARTMENTS!$B:$B, EXPENSES!$B:$B, AE$13)</f>
        <v>0</v>
      </c>
      <c r="AF54" s="136">
        <f>SUMIFS(EXPENSES!$F:$F, EXPENSES!$D:$D,DEPARTMENTS!$B:$B, EXPENSES!$B:$B, AF$13)</f>
        <v>0</v>
      </c>
      <c r="AG54" s="136">
        <f>SUMIFS(EXPENSES!$F:$F, EXPENSES!$D:$D,DEPARTMENTS!$B:$B, EXPENSES!$B:$B, AG$13)</f>
        <v>0</v>
      </c>
      <c r="AH54" s="136">
        <f>SUMIFS(EXPENSES!$F:$F, EXPENSES!$D:$D,DEPARTMENTS!$B:$B, EXPENSES!$B:$B, AH$13)</f>
        <v>0</v>
      </c>
      <c r="AK54" s="220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54" s="220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0</v>
      </c>
      <c r="AM54" s="220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0</v>
      </c>
      <c r="AN54" s="220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0</v>
      </c>
      <c r="AO54" s="220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0</v>
      </c>
      <c r="AP54" s="220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0</v>
      </c>
      <c r="AQ54" s="220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0</v>
      </c>
      <c r="AR54" s="220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0</v>
      </c>
      <c r="AS54" s="220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0</v>
      </c>
      <c r="AT54" s="220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54" s="220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0</v>
      </c>
      <c r="AV54" s="220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0</v>
      </c>
      <c r="AW54" s="220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0</v>
      </c>
      <c r="AX54" s="220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0</v>
      </c>
      <c r="AY54" s="220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54" s="220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0</v>
      </c>
      <c r="BA54" s="220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0</v>
      </c>
      <c r="BB54" s="220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0</v>
      </c>
      <c r="BC54" s="220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0</v>
      </c>
      <c r="BD54" s="220">
        <f>SUMIFS(COLLECTION!$E:$E, COLLECTION!$D:$D,DEPARTMENTS!$B:$B, COLLECTION!$B:$B, BD$12, COLLECTION!$C:$C, BD$13) +
SUMIFS(BANK!$E:$E, BANK!$D:$D,DEPARTMENTS!$B:$B, BANK!$B:$B, BD$12, BANK!$C:$C, BD$13) +
SUMIFS(TRUST!$E:$E, TRUST!$D:$D,DEPARTMENTS!$B:$B, TRUST!$B:$B, BD$12, TRUST!$C:$C, BD$13)</f>
        <v>0</v>
      </c>
      <c r="BE54" s="220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0</v>
      </c>
      <c r="BF54" s="220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0</v>
      </c>
      <c r="BG54" s="220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0</v>
      </c>
      <c r="BH54" s="220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0</v>
      </c>
      <c r="BI54" s="220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0</v>
      </c>
      <c r="BJ54" s="220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0</v>
      </c>
      <c r="BK54" s="220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54" s="220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54" s="220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54" s="220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54" s="220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54" s="220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54" s="220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54" s="220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54" s="220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54" s="220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54" s="220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54" s="220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54" s="220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54" s="220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54" s="220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54" s="220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54" s="220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54" s="220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54" s="220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54" s="220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54" s="220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54" s="220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54" s="220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54" s="220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54" s="220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54" s="220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54" s="220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54" s="220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54" s="220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54" s="220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54" s="220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54" s="220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54" s="220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54" s="108">
        <f t="shared" si="14"/>
        <v>0</v>
      </c>
    </row>
    <row r="55" spans="1:96" s="217" customFormat="1" x14ac:dyDescent="0.2">
      <c r="A55" s="214"/>
      <c r="B55" s="261" t="s">
        <v>65</v>
      </c>
      <c r="C55" s="215">
        <v>0</v>
      </c>
      <c r="D55" s="29">
        <f>SUMIF(COLLECTION!D:D,DEPARTMENTS!B:B,COLLECTION!E:E)+SUMIF(BANK!D:D,DEPARTMENTS!B:B,BANK!E:E)+SUMIF(TRUST!D:D,DEPARTMENTS!B:B,TRUST!E:E)</f>
        <v>0</v>
      </c>
      <c r="E55" s="31">
        <f>SUMIF(EXPENSES!D:D,DEPARTMENTS!B:B,EXPENSES!F:F)</f>
        <v>0</v>
      </c>
      <c r="F55" s="31">
        <f t="shared" si="4"/>
        <v>0</v>
      </c>
      <c r="G55" s="256"/>
      <c r="H55" s="115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0</v>
      </c>
      <c r="I55" s="115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0</v>
      </c>
      <c r="J55" s="115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0</v>
      </c>
      <c r="K55" s="115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0</v>
      </c>
      <c r="L55" s="115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0</v>
      </c>
      <c r="M55" s="115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0</v>
      </c>
      <c r="N55" s="115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55" s="115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55" s="115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55" s="115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55" s="115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55" s="115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55" s="219">
        <f t="shared" si="11"/>
        <v>0</v>
      </c>
      <c r="U55" s="317"/>
      <c r="V55" s="136">
        <f>SUMIFS(EXPENSES!$F:$F, EXPENSES!$D:$D,DEPARTMENTS!$B:$B, EXPENSES!$B:$B, V$13)</f>
        <v>0</v>
      </c>
      <c r="W55" s="136">
        <f>SUMIFS(EXPENSES!$F:$F, EXPENSES!$D:$D,DEPARTMENTS!$B:$B, EXPENSES!$B:$B, W$13)</f>
        <v>0</v>
      </c>
      <c r="X55" s="136">
        <f>SUMIFS(EXPENSES!$F:$F, EXPENSES!$D:$D,DEPARTMENTS!$B:$B, EXPENSES!$B:$B, X$13)</f>
        <v>0</v>
      </c>
      <c r="Y55" s="136">
        <f>SUMIFS(EXPENSES!$F:$F, EXPENSES!$D:$D,DEPARTMENTS!$B:$B, EXPENSES!$B:$B, Y$13)</f>
        <v>0</v>
      </c>
      <c r="Z55" s="136">
        <f>SUMIFS(EXPENSES!$F:$F, EXPENSES!$D:$D,DEPARTMENTS!$B:$B, EXPENSES!$B:$B, Z$13)</f>
        <v>0</v>
      </c>
      <c r="AA55" s="136">
        <f>SUMIFS(EXPENSES!$F:$F, EXPENSES!$D:$D,DEPARTMENTS!$B:$B, EXPENSES!$B:$B, AA$13)</f>
        <v>0</v>
      </c>
      <c r="AB55" s="136">
        <f>SUMIFS(EXPENSES!$F:$F, EXPENSES!$D:$D,DEPARTMENTS!$B:$B, EXPENSES!$B:$B, AB$13)</f>
        <v>0</v>
      </c>
      <c r="AC55" s="136">
        <f>SUMIFS(EXPENSES!$F:$F, EXPENSES!$D:$D,DEPARTMENTS!$B:$B, EXPENSES!$B:$B, AC$13)</f>
        <v>0</v>
      </c>
      <c r="AD55" s="136">
        <f>SUMIFS(EXPENSES!$F:$F, EXPENSES!$D:$D,DEPARTMENTS!$B:$B, EXPENSES!$B:$B, AD$13)</f>
        <v>0</v>
      </c>
      <c r="AE55" s="136">
        <f>SUMIFS(EXPENSES!$F:$F, EXPENSES!$D:$D,DEPARTMENTS!$B:$B, EXPENSES!$B:$B, AE$13)</f>
        <v>0</v>
      </c>
      <c r="AF55" s="136">
        <f>SUMIFS(EXPENSES!$F:$F, EXPENSES!$D:$D,DEPARTMENTS!$B:$B, EXPENSES!$B:$B, AF$13)</f>
        <v>0</v>
      </c>
      <c r="AG55" s="136">
        <f>SUMIFS(EXPENSES!$F:$F, EXPENSES!$D:$D,DEPARTMENTS!$B:$B, EXPENSES!$B:$B, AG$13)</f>
        <v>0</v>
      </c>
      <c r="AH55" s="136">
        <f>SUMIFS(EXPENSES!$F:$F, EXPENSES!$D:$D,DEPARTMENTS!$B:$B, EXPENSES!$B:$B, AH$13)</f>
        <v>0</v>
      </c>
      <c r="AK55" s="220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55" s="220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0</v>
      </c>
      <c r="AM55" s="220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0</v>
      </c>
      <c r="AN55" s="220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0</v>
      </c>
      <c r="AO55" s="220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0</v>
      </c>
      <c r="AP55" s="220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0</v>
      </c>
      <c r="AQ55" s="220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0</v>
      </c>
      <c r="AR55" s="220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0</v>
      </c>
      <c r="AS55" s="220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0</v>
      </c>
      <c r="AT55" s="220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55" s="220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0</v>
      </c>
      <c r="AV55" s="220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0</v>
      </c>
      <c r="AW55" s="220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0</v>
      </c>
      <c r="AX55" s="220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0</v>
      </c>
      <c r="AY55" s="220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55" s="220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0</v>
      </c>
      <c r="BA55" s="220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0</v>
      </c>
      <c r="BB55" s="220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0</v>
      </c>
      <c r="BC55" s="220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0</v>
      </c>
      <c r="BD55" s="220">
        <f>SUMIFS(COLLECTION!$E:$E, COLLECTION!$D:$D,DEPARTMENTS!$B:$B, COLLECTION!$B:$B, BD$12, COLLECTION!$C:$C, BD$13) +
SUMIFS(BANK!$E:$E, BANK!$D:$D,DEPARTMENTS!$B:$B, BANK!$B:$B, BD$12, BANK!$C:$C, BD$13) +
SUMIFS(TRUST!$E:$E, TRUST!$D:$D,DEPARTMENTS!$B:$B, TRUST!$B:$B, BD$12, TRUST!$C:$C, BD$13)</f>
        <v>0</v>
      </c>
      <c r="BE55" s="220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0</v>
      </c>
      <c r="BF55" s="220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0</v>
      </c>
      <c r="BG55" s="220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0</v>
      </c>
      <c r="BH55" s="220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0</v>
      </c>
      <c r="BI55" s="220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0</v>
      </c>
      <c r="BJ55" s="220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0</v>
      </c>
      <c r="BK55" s="220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55" s="220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55" s="220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55" s="220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55" s="220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55" s="220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55" s="220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55" s="220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55" s="220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55" s="220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55" s="220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55" s="220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55" s="220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55" s="220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55" s="220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55" s="220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55" s="220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55" s="220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55" s="220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55" s="220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55" s="220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55" s="220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55" s="220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55" s="220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55" s="220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55" s="220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55" s="220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55" s="220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55" s="220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55" s="220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55" s="220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55" s="220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55" s="220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55" s="108">
        <f t="shared" si="14"/>
        <v>0</v>
      </c>
    </row>
    <row r="56" spans="1:96" s="217" customFormat="1" x14ac:dyDescent="0.2">
      <c r="A56" s="214"/>
      <c r="B56" s="261" t="s">
        <v>988</v>
      </c>
      <c r="C56" s="215">
        <v>0</v>
      </c>
      <c r="D56" s="29">
        <f>SUMIF(COLLECTION!D:D,DEPARTMENTS!B:B,COLLECTION!E:E)+SUMIF(BANK!D:D,DEPARTMENTS!B:B,BANK!E:E)+SUMIF(TRUST!D:D,DEPARTMENTS!B:B,TRUST!E:E)</f>
        <v>500</v>
      </c>
      <c r="E56" s="31">
        <f>SUMIF(EXPENSES!D:D,DEPARTMENTS!B:B,EXPENSES!F:F)</f>
        <v>0</v>
      </c>
      <c r="F56" s="31">
        <f t="shared" si="4"/>
        <v>500</v>
      </c>
      <c r="G56" s="256"/>
      <c r="H56" s="115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200</v>
      </c>
      <c r="I56" s="115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0</v>
      </c>
      <c r="J56" s="115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0</v>
      </c>
      <c r="K56" s="115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300</v>
      </c>
      <c r="L56" s="115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0</v>
      </c>
      <c r="M56" s="115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0</v>
      </c>
      <c r="N56" s="115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56" s="115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56" s="115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56" s="115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56" s="115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56" s="115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56" s="219">
        <f t="shared" si="11"/>
        <v>500</v>
      </c>
      <c r="U56" s="317"/>
      <c r="V56" s="136">
        <f>SUMIFS(EXPENSES!$F:$F, EXPENSES!$D:$D,DEPARTMENTS!$B:$B, EXPENSES!$B:$B, V$13)</f>
        <v>0</v>
      </c>
      <c r="W56" s="136">
        <f>SUMIFS(EXPENSES!$F:$F, EXPENSES!$D:$D,DEPARTMENTS!$B:$B, EXPENSES!$B:$B, W$13)</f>
        <v>0</v>
      </c>
      <c r="X56" s="136">
        <f>SUMIFS(EXPENSES!$F:$F, EXPENSES!$D:$D,DEPARTMENTS!$B:$B, EXPENSES!$B:$B, X$13)</f>
        <v>0</v>
      </c>
      <c r="Y56" s="136">
        <f>SUMIFS(EXPENSES!$F:$F, EXPENSES!$D:$D,DEPARTMENTS!$B:$B, EXPENSES!$B:$B, Y$13)</f>
        <v>0</v>
      </c>
      <c r="Z56" s="136">
        <f>SUMIFS(EXPENSES!$F:$F, EXPENSES!$D:$D,DEPARTMENTS!$B:$B, EXPENSES!$B:$B, Z$13)</f>
        <v>0</v>
      </c>
      <c r="AA56" s="136">
        <f>SUMIFS(EXPENSES!$F:$F, EXPENSES!$D:$D,DEPARTMENTS!$B:$B, EXPENSES!$B:$B, AA$13)</f>
        <v>0</v>
      </c>
      <c r="AB56" s="136">
        <f>SUMIFS(EXPENSES!$F:$F, EXPENSES!$D:$D,DEPARTMENTS!$B:$B, EXPENSES!$B:$B, AB$13)</f>
        <v>0</v>
      </c>
      <c r="AC56" s="136">
        <f>SUMIFS(EXPENSES!$F:$F, EXPENSES!$D:$D,DEPARTMENTS!$B:$B, EXPENSES!$B:$B, AC$13)</f>
        <v>0</v>
      </c>
      <c r="AD56" s="136">
        <f>SUMIFS(EXPENSES!$F:$F, EXPENSES!$D:$D,DEPARTMENTS!$B:$B, EXPENSES!$B:$B, AD$13)</f>
        <v>0</v>
      </c>
      <c r="AE56" s="136">
        <f>SUMIFS(EXPENSES!$F:$F, EXPENSES!$D:$D,DEPARTMENTS!$B:$B, EXPENSES!$B:$B, AE$13)</f>
        <v>0</v>
      </c>
      <c r="AF56" s="136">
        <f>SUMIFS(EXPENSES!$F:$F, EXPENSES!$D:$D,DEPARTMENTS!$B:$B, EXPENSES!$B:$B, AF$13)</f>
        <v>0</v>
      </c>
      <c r="AG56" s="136">
        <f>SUMIFS(EXPENSES!$F:$F, EXPENSES!$D:$D,DEPARTMENTS!$B:$B, EXPENSES!$B:$B, AG$13)</f>
        <v>0</v>
      </c>
      <c r="AH56" s="136">
        <f>SUMIFS(EXPENSES!$F:$F, EXPENSES!$D:$D,DEPARTMENTS!$B:$B, EXPENSES!$B:$B, AH$13)</f>
        <v>0</v>
      </c>
      <c r="AK56" s="220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56" s="220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0</v>
      </c>
      <c r="AM56" s="220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200</v>
      </c>
      <c r="AN56" s="220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0</v>
      </c>
      <c r="AO56" s="220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0</v>
      </c>
      <c r="AP56" s="220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0</v>
      </c>
      <c r="AQ56" s="220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0</v>
      </c>
      <c r="AR56" s="220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0</v>
      </c>
      <c r="AS56" s="220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0</v>
      </c>
      <c r="AT56" s="220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56" s="220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0</v>
      </c>
      <c r="AV56" s="220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0</v>
      </c>
      <c r="AW56" s="220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0</v>
      </c>
      <c r="AX56" s="220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0</v>
      </c>
      <c r="AY56" s="220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56" s="220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0</v>
      </c>
      <c r="BA56" s="220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300</v>
      </c>
      <c r="BB56" s="220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0</v>
      </c>
      <c r="BC56" s="220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0</v>
      </c>
      <c r="BD56" s="220">
        <f>SUMIFS(COLLECTION!$E:$E, COLLECTION!$D:$D,DEPARTMENTS!$B:$B, COLLECTION!$B:$B, BD$12, COLLECTION!$C:$C, BD$13) +
SUMIFS(BANK!$E:$E, BANK!$D:$D,DEPARTMENTS!$B:$B, BANK!$B:$B, BD$12, BANK!$C:$C, BD$13) +
SUMIFS(TRUST!$E:$E, TRUST!$D:$D,DEPARTMENTS!$B:$B, TRUST!$B:$B, BD$12, TRUST!$C:$C, BD$13)</f>
        <v>0</v>
      </c>
      <c r="BE56" s="220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0</v>
      </c>
      <c r="BF56" s="220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0</v>
      </c>
      <c r="BG56" s="220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0</v>
      </c>
      <c r="BH56" s="220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0</v>
      </c>
      <c r="BI56" s="220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0</v>
      </c>
      <c r="BJ56" s="220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0</v>
      </c>
      <c r="BK56" s="220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56" s="220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56" s="220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56" s="220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56" s="220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56" s="220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56" s="220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56" s="220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56" s="220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56" s="220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56" s="220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56" s="220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56" s="220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56" s="220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56" s="220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56" s="220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56" s="220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56" s="220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56" s="220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56" s="220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56" s="220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56" s="220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56" s="220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56" s="220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56" s="220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56" s="220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56" s="220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56" s="220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56" s="220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56" s="220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56" s="220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56" s="220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56" s="220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56" s="108">
        <f t="shared" si="14"/>
        <v>500</v>
      </c>
    </row>
    <row r="57" spans="1:96" x14ac:dyDescent="0.2">
      <c r="D57" s="29">
        <f>SUMIF(COLLECTION!D:D,DEPARTMENTS!B:B,COLLECTION!E:E)+SUMIF(BANK!D:D,DEPARTMENTS!B:B,BANK!E:E)+SUMIF(TRUST!D:D,DEPARTMENTS!B:B,TRUST!E:E)</f>
        <v>0</v>
      </c>
      <c r="E57" s="31">
        <f>SUMIF(EXPENSES!D:D,DEPARTMENTS!B:B,EXPENSES!F:F)</f>
        <v>0</v>
      </c>
      <c r="F57" s="31">
        <f t="shared" si="4"/>
        <v>0</v>
      </c>
      <c r="H57" s="115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0</v>
      </c>
      <c r="I57" s="115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0</v>
      </c>
      <c r="J57" s="115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0</v>
      </c>
      <c r="K57" s="115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0</v>
      </c>
      <c r="L57" s="115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0</v>
      </c>
      <c r="M57" s="115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0</v>
      </c>
      <c r="N57" s="115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57" s="115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57" s="115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57" s="115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57" s="115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57" s="115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57" s="219">
        <f t="shared" si="11"/>
        <v>0</v>
      </c>
      <c r="V57" s="136">
        <f>SUMIFS(EXPENSES!$F:$F, EXPENSES!$D:$D,DEPARTMENTS!$B:$B, EXPENSES!$B:$B, V$13)</f>
        <v>0</v>
      </c>
      <c r="W57" s="136">
        <f>SUMIFS(EXPENSES!$F:$F, EXPENSES!$D:$D,DEPARTMENTS!$B:$B, EXPENSES!$B:$B, W$13)</f>
        <v>0</v>
      </c>
      <c r="X57" s="136">
        <f>SUMIFS(EXPENSES!$F:$F, EXPENSES!$D:$D,DEPARTMENTS!$B:$B, EXPENSES!$B:$B, X$13)</f>
        <v>0</v>
      </c>
      <c r="Y57" s="136">
        <f>SUMIFS(EXPENSES!$F:$F, EXPENSES!$D:$D,DEPARTMENTS!$B:$B, EXPENSES!$B:$B, Y$13)</f>
        <v>0</v>
      </c>
      <c r="Z57" s="136">
        <f>SUMIFS(EXPENSES!$F:$F, EXPENSES!$D:$D,DEPARTMENTS!$B:$B, EXPENSES!$B:$B, Z$13)</f>
        <v>0</v>
      </c>
      <c r="AA57" s="136">
        <f>SUMIFS(EXPENSES!$F:$F, EXPENSES!$D:$D,DEPARTMENTS!$B:$B, EXPENSES!$B:$B, AA$13)</f>
        <v>0</v>
      </c>
      <c r="AB57" s="136">
        <f>SUMIFS(EXPENSES!$F:$F, EXPENSES!$D:$D,DEPARTMENTS!$B:$B, EXPENSES!$B:$B, AB$13)</f>
        <v>0</v>
      </c>
      <c r="AC57" s="136">
        <f>SUMIFS(EXPENSES!$F:$F, EXPENSES!$D:$D,DEPARTMENTS!$B:$B, EXPENSES!$B:$B, AC$13)</f>
        <v>0</v>
      </c>
      <c r="AD57" s="136">
        <f>SUMIFS(EXPENSES!$F:$F, EXPENSES!$D:$D,DEPARTMENTS!$B:$B, EXPENSES!$B:$B, AD$13)</f>
        <v>0</v>
      </c>
      <c r="AE57" s="136">
        <f>SUMIFS(EXPENSES!$F:$F, EXPENSES!$D:$D,DEPARTMENTS!$B:$B, EXPENSES!$B:$B, AE$13)</f>
        <v>0</v>
      </c>
      <c r="AF57" s="136">
        <f>SUMIFS(EXPENSES!$F:$F, EXPENSES!$D:$D,DEPARTMENTS!$B:$B, EXPENSES!$B:$B, AF$13)</f>
        <v>0</v>
      </c>
      <c r="AG57" s="136">
        <f>SUMIFS(EXPENSES!$F:$F, EXPENSES!$D:$D,DEPARTMENTS!$B:$B, EXPENSES!$B:$B, AG$13)</f>
        <v>0</v>
      </c>
      <c r="AH57" s="221">
        <f t="shared" si="13"/>
        <v>0</v>
      </c>
      <c r="AK57" s="108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57" s="108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0</v>
      </c>
      <c r="AM57" s="108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0</v>
      </c>
      <c r="AN57" s="108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0</v>
      </c>
      <c r="AO57" s="108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0</v>
      </c>
      <c r="AP57" s="108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0</v>
      </c>
      <c r="AQ57" s="108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0</v>
      </c>
      <c r="AR57" s="108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0</v>
      </c>
      <c r="AS57" s="108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0</v>
      </c>
      <c r="AT57" s="108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57" s="108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0</v>
      </c>
      <c r="AV57" s="108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0</v>
      </c>
      <c r="AW57" s="108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0</v>
      </c>
      <c r="AX57" s="108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0</v>
      </c>
      <c r="AY57" s="108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57" s="108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0</v>
      </c>
      <c r="BA57" s="108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0</v>
      </c>
      <c r="BB57" s="108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0</v>
      </c>
      <c r="BC57" s="108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0</v>
      </c>
      <c r="BD57" s="108"/>
      <c r="BE57" s="108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0</v>
      </c>
      <c r="BF57" s="108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0</v>
      </c>
      <c r="BG57" s="108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0</v>
      </c>
      <c r="BH57" s="108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0</v>
      </c>
      <c r="BI57" s="108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0</v>
      </c>
      <c r="BJ57" s="108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0</v>
      </c>
      <c r="BK57" s="108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57" s="108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57" s="108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57" s="108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57" s="108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57" s="108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57" s="108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57" s="108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57" s="108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57" s="108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57" s="108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57" s="108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57" s="108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57" s="108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57" s="108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57" s="108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57" s="108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57" s="108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57" s="108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57" s="108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57" s="108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57" s="108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57" s="108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57" s="108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57" s="108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57" s="108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57" s="108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57" s="108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57" s="108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57" s="108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57" s="108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57" s="108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57" s="108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57" s="108">
        <f>SUM(AK57:CQ57)</f>
        <v>0</v>
      </c>
    </row>
    <row r="58" spans="1:96" ht="17" thickBot="1" x14ac:dyDescent="0.25">
      <c r="B58" s="51"/>
      <c r="C58" s="58">
        <f>SUM(C14:C57)</f>
        <v>5757459.0899999989</v>
      </c>
      <c r="D58" s="58">
        <f>SUM(D14:D57)</f>
        <v>6793393.5</v>
      </c>
      <c r="E58" s="58">
        <f>SUM(E14:E57)</f>
        <v>7728574.4299999997</v>
      </c>
      <c r="F58" s="58">
        <f>SUM(F14:F57)</f>
        <v>4822278.1599999992</v>
      </c>
      <c r="G58" s="59">
        <f>D58-H58-I58</f>
        <v>5135786</v>
      </c>
      <c r="H58" s="130">
        <f t="shared" ref="H58:T58" si="15">SUM(H14:H57)</f>
        <v>519225</v>
      </c>
      <c r="I58" s="130">
        <f t="shared" si="15"/>
        <v>1138382.5</v>
      </c>
      <c r="J58" s="130">
        <f t="shared" si="15"/>
        <v>2181553.5</v>
      </c>
      <c r="K58" s="130">
        <f t="shared" si="15"/>
        <v>852448.5</v>
      </c>
      <c r="L58" s="130">
        <f t="shared" si="15"/>
        <v>913855.5</v>
      </c>
      <c r="M58" s="130">
        <f t="shared" si="15"/>
        <v>1187928.5</v>
      </c>
      <c r="N58" s="130">
        <f t="shared" si="15"/>
        <v>0</v>
      </c>
      <c r="O58" s="130">
        <f t="shared" si="15"/>
        <v>0</v>
      </c>
      <c r="P58" s="130">
        <f t="shared" si="15"/>
        <v>0</v>
      </c>
      <c r="Q58" s="130">
        <f t="shared" si="15"/>
        <v>0</v>
      </c>
      <c r="R58" s="130">
        <f t="shared" si="15"/>
        <v>0</v>
      </c>
      <c r="S58" s="130">
        <f t="shared" si="15"/>
        <v>0</v>
      </c>
      <c r="T58" s="130">
        <f t="shared" si="15"/>
        <v>6793393.5</v>
      </c>
      <c r="V58" s="138">
        <f t="shared" ref="V58:AG58" si="16">SUM(V14:V57)</f>
        <v>2110815.7000000002</v>
      </c>
      <c r="W58" s="138">
        <f t="shared" si="16"/>
        <v>2609976.6799999997</v>
      </c>
      <c r="X58" s="138">
        <f t="shared" si="16"/>
        <v>619691</v>
      </c>
      <c r="Y58" s="138">
        <f t="shared" si="16"/>
        <v>1041308.2</v>
      </c>
      <c r="Z58" s="138">
        <f t="shared" si="16"/>
        <v>710239</v>
      </c>
      <c r="AA58" s="138">
        <f t="shared" si="16"/>
        <v>636543.85</v>
      </c>
      <c r="AB58" s="138">
        <f t="shared" si="16"/>
        <v>0</v>
      </c>
      <c r="AC58" s="138">
        <f t="shared" si="16"/>
        <v>0</v>
      </c>
      <c r="AD58" s="138">
        <f t="shared" si="16"/>
        <v>0</v>
      </c>
      <c r="AE58" s="138">
        <f t="shared" si="16"/>
        <v>0</v>
      </c>
      <c r="AF58" s="138">
        <f t="shared" si="16"/>
        <v>0</v>
      </c>
      <c r="AG58" s="138">
        <f t="shared" si="16"/>
        <v>0</v>
      </c>
      <c r="AH58" s="139">
        <f>SUM(V58:AG58)</f>
        <v>7728574.4299999997</v>
      </c>
      <c r="AK58" s="141">
        <f t="shared" ref="AK58:BQ58" si="17">SUM(AK14:AK57)</f>
        <v>63151</v>
      </c>
      <c r="AL58" s="141">
        <f t="shared" si="17"/>
        <v>24005.5</v>
      </c>
      <c r="AM58" s="141">
        <f t="shared" si="17"/>
        <v>43715.5</v>
      </c>
      <c r="AN58" s="141">
        <f t="shared" si="17"/>
        <v>32683</v>
      </c>
      <c r="AO58" s="141">
        <f t="shared" si="17"/>
        <v>55375</v>
      </c>
      <c r="AP58" s="141">
        <f t="shared" si="17"/>
        <v>23019.5</v>
      </c>
      <c r="AQ58" s="141">
        <f t="shared" si="17"/>
        <v>53792.5</v>
      </c>
      <c r="AR58" s="141">
        <f t="shared" si="17"/>
        <v>49460.5</v>
      </c>
      <c r="AS58" s="141">
        <f t="shared" si="17"/>
        <v>24368</v>
      </c>
      <c r="AT58" s="141">
        <f t="shared" si="17"/>
        <v>0</v>
      </c>
      <c r="AU58" s="141">
        <f t="shared" si="17"/>
        <v>65816.5</v>
      </c>
      <c r="AV58" s="141">
        <f t="shared" si="17"/>
        <v>137359.5</v>
      </c>
      <c r="AW58" s="141">
        <f t="shared" si="17"/>
        <v>50802.5</v>
      </c>
      <c r="AX58" s="141">
        <f t="shared" si="17"/>
        <v>133491</v>
      </c>
      <c r="AY58" s="141">
        <f t="shared" si="17"/>
        <v>56695</v>
      </c>
      <c r="AZ58" s="141">
        <f t="shared" si="17"/>
        <v>46285</v>
      </c>
      <c r="BA58" s="141">
        <f t="shared" si="17"/>
        <v>80132</v>
      </c>
      <c r="BB58" s="141">
        <f t="shared" si="17"/>
        <v>-10341.5</v>
      </c>
      <c r="BC58" s="141">
        <f t="shared" si="17"/>
        <v>86931</v>
      </c>
      <c r="BD58" s="141"/>
      <c r="BE58" s="141">
        <f t="shared" si="17"/>
        <v>-4380</v>
      </c>
      <c r="BF58" s="141">
        <f t="shared" si="17"/>
        <v>39227</v>
      </c>
      <c r="BG58" s="141">
        <f t="shared" si="17"/>
        <v>28317.5</v>
      </c>
      <c r="BH58" s="141">
        <f t="shared" si="17"/>
        <v>191513</v>
      </c>
      <c r="BI58" s="141">
        <f t="shared" si="17"/>
        <v>64798</v>
      </c>
      <c r="BJ58" s="141">
        <f t="shared" si="17"/>
        <v>-2725</v>
      </c>
      <c r="BK58" s="141">
        <f t="shared" si="17"/>
        <v>0</v>
      </c>
      <c r="BL58" s="141">
        <f t="shared" si="17"/>
        <v>0</v>
      </c>
      <c r="BM58" s="141">
        <f t="shared" si="17"/>
        <v>0</v>
      </c>
      <c r="BN58" s="141">
        <f t="shared" si="17"/>
        <v>0</v>
      </c>
      <c r="BO58" s="141">
        <f t="shared" si="17"/>
        <v>0</v>
      </c>
      <c r="BP58" s="141">
        <f t="shared" si="17"/>
        <v>0</v>
      </c>
      <c r="BQ58" s="141">
        <f t="shared" si="17"/>
        <v>0</v>
      </c>
      <c r="BR58" s="141">
        <f t="shared" ref="BR58:CR58" si="18">SUM(BR14:BR57)</f>
        <v>0</v>
      </c>
      <c r="BS58" s="141">
        <f t="shared" si="18"/>
        <v>0</v>
      </c>
      <c r="BT58" s="141">
        <f t="shared" si="18"/>
        <v>0</v>
      </c>
      <c r="BU58" s="141">
        <f t="shared" si="18"/>
        <v>0</v>
      </c>
      <c r="BV58" s="141">
        <f t="shared" si="18"/>
        <v>0</v>
      </c>
      <c r="BW58" s="141">
        <f t="shared" si="18"/>
        <v>0</v>
      </c>
      <c r="BX58" s="141">
        <f t="shared" si="18"/>
        <v>0</v>
      </c>
      <c r="BY58" s="141">
        <f t="shared" si="18"/>
        <v>0</v>
      </c>
      <c r="BZ58" s="141">
        <f t="shared" si="18"/>
        <v>0</v>
      </c>
      <c r="CA58" s="141">
        <f t="shared" si="18"/>
        <v>0</v>
      </c>
      <c r="CB58" s="141">
        <f t="shared" si="18"/>
        <v>0</v>
      </c>
      <c r="CC58" s="141">
        <f t="shared" si="18"/>
        <v>0</v>
      </c>
      <c r="CD58" s="141">
        <f t="shared" si="18"/>
        <v>0</v>
      </c>
      <c r="CE58" s="141">
        <f t="shared" si="18"/>
        <v>0</v>
      </c>
      <c r="CF58" s="141">
        <f t="shared" si="18"/>
        <v>0</v>
      </c>
      <c r="CG58" s="141">
        <f t="shared" si="18"/>
        <v>0</v>
      </c>
      <c r="CH58" s="141">
        <f t="shared" si="18"/>
        <v>0</v>
      </c>
      <c r="CI58" s="141">
        <f t="shared" si="18"/>
        <v>0</v>
      </c>
      <c r="CJ58" s="141">
        <f t="shared" si="18"/>
        <v>0</v>
      </c>
      <c r="CK58" s="141">
        <f t="shared" si="18"/>
        <v>0</v>
      </c>
      <c r="CL58" s="141">
        <f t="shared" si="18"/>
        <v>0</v>
      </c>
      <c r="CM58" s="141">
        <f t="shared" si="18"/>
        <v>0</v>
      </c>
      <c r="CN58" s="141">
        <f t="shared" si="18"/>
        <v>0</v>
      </c>
      <c r="CO58" s="141">
        <f t="shared" si="18"/>
        <v>0</v>
      </c>
      <c r="CP58" s="141">
        <f t="shared" si="18"/>
        <v>0</v>
      </c>
      <c r="CQ58" s="141">
        <f t="shared" si="18"/>
        <v>0</v>
      </c>
      <c r="CR58" s="141">
        <f t="shared" si="18"/>
        <v>1600974</v>
      </c>
    </row>
    <row r="59" spans="1:96" ht="18" thickTop="1" thickBot="1" x14ac:dyDescent="0.25">
      <c r="B59" s="50"/>
      <c r="C59" s="67"/>
      <c r="D59" s="31"/>
      <c r="E59" s="31"/>
      <c r="F59" s="31"/>
      <c r="H59" s="105"/>
    </row>
    <row r="60" spans="1:96" ht="17" thickBot="1" x14ac:dyDescent="0.25">
      <c r="B60" s="46"/>
      <c r="C60" s="65"/>
      <c r="D60" s="66"/>
      <c r="G60" s="254" t="s">
        <v>66</v>
      </c>
      <c r="H60" s="126" t="s">
        <v>6</v>
      </c>
      <c r="I60" s="127" t="s">
        <v>7</v>
      </c>
      <c r="J60" s="127" t="s">
        <v>8</v>
      </c>
      <c r="K60" s="128" t="s">
        <v>9</v>
      </c>
      <c r="L60" s="127" t="s">
        <v>10</v>
      </c>
      <c r="M60" s="127" t="s">
        <v>11</v>
      </c>
      <c r="N60" s="127" t="s">
        <v>12</v>
      </c>
      <c r="O60" s="127" t="s">
        <v>13</v>
      </c>
      <c r="P60" s="127" t="s">
        <v>14</v>
      </c>
      <c r="Q60" s="127" t="s">
        <v>15</v>
      </c>
      <c r="R60" s="127" t="s">
        <v>16</v>
      </c>
      <c r="S60" s="127" t="s">
        <v>17</v>
      </c>
      <c r="T60" s="131" t="s">
        <v>18</v>
      </c>
    </row>
    <row r="61" spans="1:96" s="149" customFormat="1" x14ac:dyDescent="0.2">
      <c r="A61" s="143"/>
      <c r="B61" s="144" t="s">
        <v>67</v>
      </c>
      <c r="C61" s="145"/>
      <c r="D61" s="146">
        <f>SUMIF(TRUST!D:D,DEPARTMENTS!B61,TRUST!E:E)</f>
        <v>2458632</v>
      </c>
      <c r="E61" s="147"/>
      <c r="F61" s="148"/>
      <c r="G61" s="258"/>
      <c r="H61" s="150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494939</v>
      </c>
      <c r="I61" s="150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403312</v>
      </c>
      <c r="J61" s="150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378526</v>
      </c>
      <c r="K61" s="150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503389</v>
      </c>
      <c r="L61" s="150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555783</v>
      </c>
      <c r="M61" s="150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122683</v>
      </c>
      <c r="N61" s="150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61" s="150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61" s="150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61" s="150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61" s="150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61" s="150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61" s="151">
        <f>SUM(H61:S61)</f>
        <v>2458632</v>
      </c>
      <c r="V61" s="152"/>
      <c r="AK61" s="152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73963</v>
      </c>
      <c r="AL61" s="152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77315</v>
      </c>
      <c r="AM61" s="152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31575</v>
      </c>
      <c r="AN61" s="152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107783</v>
      </c>
      <c r="AO61" s="152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204303</v>
      </c>
      <c r="AP61" s="152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70623</v>
      </c>
      <c r="AQ61" s="152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103901</v>
      </c>
      <c r="AR61" s="152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56147</v>
      </c>
      <c r="AS61" s="152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172641</v>
      </c>
      <c r="AT61" s="152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61" s="152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137614</v>
      </c>
      <c r="AV61" s="152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59329</v>
      </c>
      <c r="AW61" s="152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77466</v>
      </c>
      <c r="AX61" s="152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104117</v>
      </c>
      <c r="AY61" s="152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61" s="152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156882</v>
      </c>
      <c r="BA61" s="152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67701</v>
      </c>
      <c r="BB61" s="152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127462</v>
      </c>
      <c r="BC61" s="152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151344</v>
      </c>
      <c r="BD61" s="152"/>
      <c r="BE61" s="152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111957</v>
      </c>
      <c r="BF61" s="152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86602</v>
      </c>
      <c r="BG61" s="152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39740</v>
      </c>
      <c r="BH61" s="152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57274</v>
      </c>
      <c r="BI61" s="152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260210</v>
      </c>
      <c r="BJ61" s="152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122683</v>
      </c>
      <c r="BK61" s="152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61" s="152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61" s="152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61" s="152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61" s="152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61" s="152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61" s="152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61" s="152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61" s="152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61" s="152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61" s="152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61" s="152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61" s="152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61" s="152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61" s="152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61" s="152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61" s="152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61" s="152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61" s="152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61" s="152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61" s="152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61" s="152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61" s="152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61" s="152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61" s="152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61" s="152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61" s="152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61" s="152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61" s="152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61" s="152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61" s="152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61" s="152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61" s="152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61" s="108">
        <f t="shared" ref="CR61:CR68" si="19">SUM(AK61:CQ61)</f>
        <v>2458632</v>
      </c>
    </row>
    <row r="62" spans="1:96" s="149" customFormat="1" x14ac:dyDescent="0.2">
      <c r="A62" s="143"/>
      <c r="B62" s="153" t="s">
        <v>68</v>
      </c>
      <c r="C62" s="154"/>
      <c r="D62" s="155">
        <f>SUMIF(TRUST!D:D,DEPARTMENTS!B62,TRUST!E:E)</f>
        <v>107931.5</v>
      </c>
      <c r="E62" s="147"/>
      <c r="F62" s="148"/>
      <c r="G62" s="258"/>
      <c r="H62" s="150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27573</v>
      </c>
      <c r="I62" s="150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18746.5</v>
      </c>
      <c r="J62" s="150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15955.5</v>
      </c>
      <c r="K62" s="150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19379.5</v>
      </c>
      <c r="L62" s="150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23284.5</v>
      </c>
      <c r="M62" s="150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2992.5</v>
      </c>
      <c r="N62" s="150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62" s="150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62" s="150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62" s="150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62" s="150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62" s="150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62" s="156">
        <f t="shared" ref="T62:T66" si="20">SUM(H62:S62)</f>
        <v>107931.5</v>
      </c>
      <c r="V62" s="152"/>
      <c r="AK62" s="152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5200</v>
      </c>
      <c r="AL62" s="152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4330</v>
      </c>
      <c r="AM62" s="152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6376.5</v>
      </c>
      <c r="AN62" s="152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5617.5</v>
      </c>
      <c r="AO62" s="152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6049</v>
      </c>
      <c r="AP62" s="152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2834.5</v>
      </c>
      <c r="AQ62" s="152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8829.5</v>
      </c>
      <c r="AR62" s="152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3627.5</v>
      </c>
      <c r="AS62" s="152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3455</v>
      </c>
      <c r="AT62" s="152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62" s="152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1257.5</v>
      </c>
      <c r="AV62" s="152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2550.5</v>
      </c>
      <c r="AW62" s="152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3792.5</v>
      </c>
      <c r="AX62" s="152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8355</v>
      </c>
      <c r="AY62" s="152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62" s="152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4950</v>
      </c>
      <c r="BA62" s="152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4981</v>
      </c>
      <c r="BB62" s="152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5138.5</v>
      </c>
      <c r="BC62" s="152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4310</v>
      </c>
      <c r="BD62" s="152"/>
      <c r="BE62" s="152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5185</v>
      </c>
      <c r="BF62" s="152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5347</v>
      </c>
      <c r="BG62" s="152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7582.5</v>
      </c>
      <c r="BH62" s="152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2525</v>
      </c>
      <c r="BI62" s="152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2645</v>
      </c>
      <c r="BJ62" s="152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2992.5</v>
      </c>
      <c r="BK62" s="152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62" s="152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62" s="152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62" s="152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62" s="152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62" s="152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62" s="152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62" s="152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62" s="152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62" s="152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62" s="152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62" s="152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62" s="152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62" s="152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62" s="152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62" s="152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62" s="152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62" s="152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62" s="152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62" s="152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62" s="152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62" s="152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62" s="152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62" s="152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62" s="152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62" s="152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62" s="152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62" s="152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62" s="152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62" s="152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62" s="152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62" s="152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62" s="152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62" s="108">
        <f t="shared" si="19"/>
        <v>107931.5</v>
      </c>
    </row>
    <row r="63" spans="1:96" s="149" customFormat="1" x14ac:dyDescent="0.2">
      <c r="A63" s="143"/>
      <c r="B63" s="312" t="s">
        <v>69</v>
      </c>
      <c r="C63" s="313"/>
      <c r="D63" s="314">
        <f>SUMIF(TRUST!D:D,DEPARTMENTS!B63,TRUST!E:E)</f>
        <v>24805</v>
      </c>
      <c r="E63" s="147"/>
      <c r="F63" s="148">
        <f>1094000</f>
        <v>1094000</v>
      </c>
      <c r="G63" s="258"/>
      <c r="H63" s="150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1880</v>
      </c>
      <c r="I63" s="150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2085</v>
      </c>
      <c r="J63" s="150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4380</v>
      </c>
      <c r="K63" s="150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7150</v>
      </c>
      <c r="L63" s="150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7850</v>
      </c>
      <c r="M63" s="150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1460</v>
      </c>
      <c r="N63" s="150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63" s="150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63" s="150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63" s="150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63" s="150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63" s="150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63" s="156">
        <f t="shared" si="20"/>
        <v>24805</v>
      </c>
      <c r="V63" s="152"/>
      <c r="AK63" s="152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350</v>
      </c>
      <c r="AL63" s="152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560</v>
      </c>
      <c r="AM63" s="152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410</v>
      </c>
      <c r="AN63" s="152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360</v>
      </c>
      <c r="AO63" s="152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200</v>
      </c>
      <c r="AP63" s="152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385</v>
      </c>
      <c r="AQ63" s="152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740</v>
      </c>
      <c r="AR63" s="152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200</v>
      </c>
      <c r="AS63" s="152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760</v>
      </c>
      <c r="AT63" s="152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63" s="152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270</v>
      </c>
      <c r="AV63" s="152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1250</v>
      </c>
      <c r="AW63" s="152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550</v>
      </c>
      <c r="AX63" s="152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2310</v>
      </c>
      <c r="AY63" s="152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63" s="152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1770</v>
      </c>
      <c r="BA63" s="152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1600</v>
      </c>
      <c r="BB63" s="152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2750</v>
      </c>
      <c r="BC63" s="152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1030</v>
      </c>
      <c r="BD63" s="152"/>
      <c r="BE63" s="152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1060</v>
      </c>
      <c r="BF63" s="152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2180</v>
      </c>
      <c r="BG63" s="152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1810</v>
      </c>
      <c r="BH63" s="152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1610</v>
      </c>
      <c r="BI63" s="152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1190</v>
      </c>
      <c r="BJ63" s="152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1460</v>
      </c>
      <c r="BK63" s="152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63" s="152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63" s="152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63" s="152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63" s="152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63" s="152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63" s="152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63" s="152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63" s="152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63" s="152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63" s="152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63" s="152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63" s="152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63" s="152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63" s="152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63" s="152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63" s="152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63" s="152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63" s="152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63" s="152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63" s="152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63" s="152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63" s="152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63" s="152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63" s="152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63" s="152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63" s="152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63" s="152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63" s="152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63" s="152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63" s="152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63" s="152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63" s="152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63" s="108">
        <f t="shared" si="19"/>
        <v>24805</v>
      </c>
    </row>
    <row r="64" spans="1:96" s="149" customFormat="1" x14ac:dyDescent="0.2">
      <c r="A64" s="143"/>
      <c r="B64" s="153" t="s">
        <v>70</v>
      </c>
      <c r="C64" s="154"/>
      <c r="D64" s="155">
        <f>SUMIF(TRUST!D:D,DEPARTMENTS!B64,TRUST!E:E)</f>
        <v>300</v>
      </c>
      <c r="E64" s="147"/>
      <c r="F64" s="148"/>
      <c r="G64" s="258"/>
      <c r="H64" s="150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100</v>
      </c>
      <c r="I64" s="150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0</v>
      </c>
      <c r="J64" s="150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0</v>
      </c>
      <c r="K64" s="150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0</v>
      </c>
      <c r="L64" s="150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200</v>
      </c>
      <c r="M64" s="150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0</v>
      </c>
      <c r="N64" s="150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64" s="150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64" s="150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64" s="150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64" s="150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64" s="150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64" s="156">
        <f t="shared" si="20"/>
        <v>300</v>
      </c>
      <c r="V64" s="152"/>
      <c r="AK64" s="152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100</v>
      </c>
      <c r="AL64" s="152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0</v>
      </c>
      <c r="AM64" s="152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0</v>
      </c>
      <c r="AN64" s="152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0</v>
      </c>
      <c r="AO64" s="152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0</v>
      </c>
      <c r="AP64" s="152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0</v>
      </c>
      <c r="AQ64" s="152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0</v>
      </c>
      <c r="AR64" s="152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0</v>
      </c>
      <c r="AS64" s="152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0</v>
      </c>
      <c r="AT64" s="152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64" s="152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0</v>
      </c>
      <c r="AV64" s="152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0</v>
      </c>
      <c r="AW64" s="152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0</v>
      </c>
      <c r="AX64" s="152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0</v>
      </c>
      <c r="AY64" s="152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64" s="152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0</v>
      </c>
      <c r="BA64" s="152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0</v>
      </c>
      <c r="BB64" s="152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0</v>
      </c>
      <c r="BC64" s="152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0</v>
      </c>
      <c r="BD64" s="152"/>
      <c r="BE64" s="152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0</v>
      </c>
      <c r="BF64" s="152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0</v>
      </c>
      <c r="BG64" s="152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200</v>
      </c>
      <c r="BH64" s="152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0</v>
      </c>
      <c r="BI64" s="152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0</v>
      </c>
      <c r="BJ64" s="152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0</v>
      </c>
      <c r="BK64" s="152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64" s="152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64" s="152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64" s="152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64" s="152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64" s="152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64" s="152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64" s="152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64" s="152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64" s="152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64" s="152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64" s="152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64" s="152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64" s="152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64" s="152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64" s="152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64" s="152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64" s="152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64" s="152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64" s="152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64" s="152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64" s="152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64" s="152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64" s="152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64" s="152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64" s="152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64" s="152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64" s="152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64" s="152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64" s="152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64" s="152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64" s="152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64" s="152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64" s="108">
        <f t="shared" si="19"/>
        <v>300</v>
      </c>
    </row>
    <row r="65" spans="1:96" s="149" customFormat="1" x14ac:dyDescent="0.2">
      <c r="A65" s="143"/>
      <c r="B65" s="153" t="s">
        <v>71</v>
      </c>
      <c r="C65" s="154"/>
      <c r="D65" s="155">
        <f>SUMIF(TRUST!D:D,DEPARTMENTS!B65,TRUST!E:E)</f>
        <v>200</v>
      </c>
      <c r="E65" s="147"/>
      <c r="F65" s="148">
        <v>781517</v>
      </c>
      <c r="G65" s="258"/>
      <c r="H65" s="150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200</v>
      </c>
      <c r="I65" s="150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0</v>
      </c>
      <c r="J65" s="150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0</v>
      </c>
      <c r="K65" s="150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0</v>
      </c>
      <c r="L65" s="150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0</v>
      </c>
      <c r="M65" s="150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0</v>
      </c>
      <c r="N65" s="150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65" s="150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65" s="150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65" s="150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65" s="150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65" s="150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65" s="156">
        <f t="shared" si="20"/>
        <v>200</v>
      </c>
      <c r="V65" s="152"/>
      <c r="AK65" s="152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65" s="152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0</v>
      </c>
      <c r="AM65" s="152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0</v>
      </c>
      <c r="AN65" s="152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200</v>
      </c>
      <c r="AO65" s="152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0</v>
      </c>
      <c r="AP65" s="152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0</v>
      </c>
      <c r="AQ65" s="152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0</v>
      </c>
      <c r="AR65" s="152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0</v>
      </c>
      <c r="AS65" s="152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0</v>
      </c>
      <c r="AT65" s="152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65" s="152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0</v>
      </c>
      <c r="AV65" s="152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0</v>
      </c>
      <c r="AW65" s="152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0</v>
      </c>
      <c r="AX65" s="152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0</v>
      </c>
      <c r="AY65" s="152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65" s="152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0</v>
      </c>
      <c r="BA65" s="152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0</v>
      </c>
      <c r="BB65" s="152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0</v>
      </c>
      <c r="BC65" s="152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0</v>
      </c>
      <c r="BD65" s="152"/>
      <c r="BE65" s="152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0</v>
      </c>
      <c r="BF65" s="152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0</v>
      </c>
      <c r="BG65" s="152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0</v>
      </c>
      <c r="BH65" s="152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0</v>
      </c>
      <c r="BI65" s="152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0</v>
      </c>
      <c r="BJ65" s="152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0</v>
      </c>
      <c r="BK65" s="152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65" s="152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65" s="152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65" s="152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65" s="152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65" s="152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65" s="152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65" s="152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65" s="152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65" s="152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65" s="152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65" s="152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65" s="152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65" s="152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65" s="152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65" s="152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65" s="152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65" s="152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65" s="152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65" s="152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65" s="152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65" s="152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65" s="152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65" s="152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65" s="152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65" s="152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65" s="152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65" s="152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65" s="152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65" s="152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65" s="152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65" s="152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65" s="152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65" s="108">
        <f t="shared" si="19"/>
        <v>200</v>
      </c>
    </row>
    <row r="66" spans="1:96" s="149" customFormat="1" x14ac:dyDescent="0.2">
      <c r="A66" s="143"/>
      <c r="B66" s="153" t="s">
        <v>72</v>
      </c>
      <c r="C66" s="154"/>
      <c r="D66" s="155">
        <f>SUMIF(TRUST!D:D,DEPARTMENTS!B66,TRUST!E:E)</f>
        <v>39831</v>
      </c>
      <c r="E66" s="147"/>
      <c r="F66" s="148">
        <f>D63-F65</f>
        <v>-756712</v>
      </c>
      <c r="G66" s="258"/>
      <c r="H66" s="150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19141</v>
      </c>
      <c r="I66" s="150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6625</v>
      </c>
      <c r="J66" s="150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3850</v>
      </c>
      <c r="K66" s="150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3815</v>
      </c>
      <c r="L66" s="150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5075</v>
      </c>
      <c r="M66" s="150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1325</v>
      </c>
      <c r="N66" s="150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66" s="150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66" s="150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66" s="150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66" s="150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66" s="150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66" s="156">
        <f t="shared" si="20"/>
        <v>39831</v>
      </c>
      <c r="V66" s="152"/>
      <c r="AK66" s="152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9591</v>
      </c>
      <c r="AL66" s="152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4650</v>
      </c>
      <c r="AM66" s="152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950</v>
      </c>
      <c r="AN66" s="152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300</v>
      </c>
      <c r="AO66" s="152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3650</v>
      </c>
      <c r="AP66" s="152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2925</v>
      </c>
      <c r="AQ66" s="152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350</v>
      </c>
      <c r="AR66" s="152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2700</v>
      </c>
      <c r="AS66" s="152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650</v>
      </c>
      <c r="AT66" s="152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66" s="152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150</v>
      </c>
      <c r="AV66" s="152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2700</v>
      </c>
      <c r="AW66" s="152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50</v>
      </c>
      <c r="AX66" s="152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950</v>
      </c>
      <c r="AY66" s="152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66" s="152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465</v>
      </c>
      <c r="BA66" s="152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2800</v>
      </c>
      <c r="BB66" s="152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50</v>
      </c>
      <c r="BC66" s="152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500</v>
      </c>
      <c r="BD66" s="152"/>
      <c r="BE66" s="152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3275</v>
      </c>
      <c r="BF66" s="152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1550</v>
      </c>
      <c r="BG66" s="152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50</v>
      </c>
      <c r="BH66" s="152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50</v>
      </c>
      <c r="BI66" s="152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150</v>
      </c>
      <c r="BJ66" s="152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1325</v>
      </c>
      <c r="BK66" s="152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66" s="152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66" s="152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66" s="152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66" s="152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66" s="152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66" s="152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66" s="152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66" s="152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66" s="152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66" s="152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66" s="152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66" s="152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66" s="152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66" s="152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66" s="152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66" s="152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66" s="152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66" s="152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66" s="152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66" s="152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66" s="152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66" s="152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66" s="152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66" s="152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66" s="152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66" s="152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66" s="152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66" s="152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66" s="152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66" s="152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66" s="152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66" s="152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66" s="108">
        <f t="shared" si="19"/>
        <v>39831</v>
      </c>
    </row>
    <row r="67" spans="1:96" s="149" customFormat="1" x14ac:dyDescent="0.2">
      <c r="A67" s="143"/>
      <c r="B67" s="157"/>
      <c r="C67" s="154"/>
      <c r="D67" s="155"/>
      <c r="E67" s="147"/>
      <c r="F67" s="148"/>
      <c r="G67" s="258"/>
      <c r="H67" s="150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0</v>
      </c>
      <c r="I67" s="150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0</v>
      </c>
      <c r="J67" s="150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0</v>
      </c>
      <c r="K67" s="150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0</v>
      </c>
      <c r="L67" s="150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0</v>
      </c>
      <c r="M67" s="150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0</v>
      </c>
      <c r="N67" s="150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67" s="150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67" s="150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67" s="150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67" s="150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67" s="150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67" s="158"/>
      <c r="V67" s="152"/>
      <c r="AK67" s="152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67" s="152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0</v>
      </c>
      <c r="AM67" s="152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0</v>
      </c>
      <c r="AN67" s="152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0</v>
      </c>
      <c r="AO67" s="152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0</v>
      </c>
      <c r="AP67" s="152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0</v>
      </c>
      <c r="AQ67" s="152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0</v>
      </c>
      <c r="AR67" s="152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0</v>
      </c>
      <c r="AS67" s="152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0</v>
      </c>
      <c r="AT67" s="152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67" s="152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0</v>
      </c>
      <c r="AV67" s="152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0</v>
      </c>
      <c r="AW67" s="152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0</v>
      </c>
      <c r="AX67" s="152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0</v>
      </c>
      <c r="AY67" s="152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67" s="152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0</v>
      </c>
      <c r="BA67" s="152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0</v>
      </c>
      <c r="BB67" s="152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0</v>
      </c>
      <c r="BC67" s="152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0</v>
      </c>
      <c r="BD67" s="152"/>
      <c r="BE67" s="152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0</v>
      </c>
      <c r="BF67" s="152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0</v>
      </c>
      <c r="BG67" s="152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0</v>
      </c>
      <c r="BH67" s="152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0</v>
      </c>
      <c r="BI67" s="152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0</v>
      </c>
      <c r="BJ67" s="152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0</v>
      </c>
      <c r="BK67" s="152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67" s="152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67" s="152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67" s="152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67" s="152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67" s="152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67" s="152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67" s="152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67" s="152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67" s="152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67" s="152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67" s="152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67" s="152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67" s="152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67" s="152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67" s="152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67" s="152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67" s="152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67" s="152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67" s="152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67" s="152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67" s="152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67" s="152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67" s="152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67" s="152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67" s="152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67" s="152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67" s="152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67" s="152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67" s="152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67" s="152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67" s="152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67" s="152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67" s="108">
        <f t="shared" si="19"/>
        <v>0</v>
      </c>
    </row>
    <row r="68" spans="1:96" s="149" customFormat="1" ht="17" thickBot="1" x14ac:dyDescent="0.25">
      <c r="A68" s="143"/>
      <c r="B68" s="159"/>
      <c r="C68" s="160"/>
      <c r="D68" s="161"/>
      <c r="E68" s="147"/>
      <c r="F68" s="148"/>
      <c r="G68" s="258"/>
      <c r="H68" s="150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0</v>
      </c>
      <c r="I68" s="150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0</v>
      </c>
      <c r="J68" s="150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0</v>
      </c>
      <c r="K68" s="150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0</v>
      </c>
      <c r="L68" s="150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0</v>
      </c>
      <c r="M68" s="150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0</v>
      </c>
      <c r="N68" s="150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68" s="150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68" s="150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68" s="150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68" s="150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68" s="150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68" s="162"/>
      <c r="V68" s="152"/>
      <c r="AK68" s="171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68" s="171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0</v>
      </c>
      <c r="AM68" s="171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0</v>
      </c>
      <c r="AN68" s="171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0</v>
      </c>
      <c r="AO68" s="171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0</v>
      </c>
      <c r="AP68" s="171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0</v>
      </c>
      <c r="AQ68" s="171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0</v>
      </c>
      <c r="AR68" s="171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0</v>
      </c>
      <c r="AS68" s="171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0</v>
      </c>
      <c r="AT68" s="171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68" s="171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0</v>
      </c>
      <c r="AV68" s="171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0</v>
      </c>
      <c r="AW68" s="171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0</v>
      </c>
      <c r="AX68" s="171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0</v>
      </c>
      <c r="AY68" s="171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68" s="171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0</v>
      </c>
      <c r="BA68" s="171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0</v>
      </c>
      <c r="BB68" s="171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0</v>
      </c>
      <c r="BC68" s="171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0</v>
      </c>
      <c r="BD68" s="171"/>
      <c r="BE68" s="171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0</v>
      </c>
      <c r="BF68" s="171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0</v>
      </c>
      <c r="BG68" s="171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0</v>
      </c>
      <c r="BH68" s="171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0</v>
      </c>
      <c r="BI68" s="171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0</v>
      </c>
      <c r="BJ68" s="171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0</v>
      </c>
      <c r="BK68" s="171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68" s="171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68" s="171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68" s="171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68" s="171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68" s="171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68" s="171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68" s="171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68" s="171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68" s="171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68" s="171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68" s="171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68" s="171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68" s="171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68" s="171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68" s="171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68" s="171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68" s="171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68" s="171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68" s="171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68" s="171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68" s="171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68" s="171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68" s="171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68" s="171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68" s="171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68" s="171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68" s="171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68" s="171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68" s="171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68" s="171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68" s="171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68" s="171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68" s="108">
        <f t="shared" si="19"/>
        <v>0</v>
      </c>
    </row>
    <row r="69" spans="1:96" s="149" customFormat="1" ht="18" thickTop="1" thickBot="1" x14ac:dyDescent="0.25">
      <c r="A69" s="163"/>
      <c r="B69" s="164"/>
      <c r="C69" s="165"/>
      <c r="D69" s="166">
        <f>SUM(D61:D68)</f>
        <v>2631699.5</v>
      </c>
      <c r="E69" s="147"/>
      <c r="F69" s="148"/>
      <c r="G69" s="258"/>
      <c r="H69" s="167">
        <f>SUM(H61:H68)</f>
        <v>543833</v>
      </c>
      <c r="I69" s="168">
        <f t="shared" ref="I69:T69" si="21">SUM(I61:I68)</f>
        <v>430768.5</v>
      </c>
      <c r="J69" s="168">
        <f t="shared" si="21"/>
        <v>402711.5</v>
      </c>
      <c r="K69" s="168">
        <f t="shared" si="21"/>
        <v>533733.5</v>
      </c>
      <c r="L69" s="168">
        <f t="shared" si="21"/>
        <v>592192.5</v>
      </c>
      <c r="M69" s="168">
        <f t="shared" si="21"/>
        <v>128460.5</v>
      </c>
      <c r="N69" s="168">
        <f t="shared" si="21"/>
        <v>0</v>
      </c>
      <c r="O69" s="168">
        <f t="shared" si="21"/>
        <v>0</v>
      </c>
      <c r="P69" s="168">
        <f t="shared" si="21"/>
        <v>0</v>
      </c>
      <c r="Q69" s="168">
        <f t="shared" si="21"/>
        <v>0</v>
      </c>
      <c r="R69" s="168">
        <f t="shared" si="21"/>
        <v>0</v>
      </c>
      <c r="S69" s="168">
        <f t="shared" si="21"/>
        <v>0</v>
      </c>
      <c r="T69" s="169">
        <f t="shared" si="21"/>
        <v>2631699.5</v>
      </c>
      <c r="V69" s="152"/>
      <c r="AK69" s="170">
        <f>SUM(AK61:AK68)</f>
        <v>89204</v>
      </c>
      <c r="AL69" s="170">
        <f t="shared" ref="AL69:CR69" si="22">SUM(AL61:AL68)</f>
        <v>86855</v>
      </c>
      <c r="AM69" s="170">
        <f t="shared" si="22"/>
        <v>39311.5</v>
      </c>
      <c r="AN69" s="170">
        <f t="shared" si="22"/>
        <v>114260.5</v>
      </c>
      <c r="AO69" s="170">
        <f t="shared" si="22"/>
        <v>214202</v>
      </c>
      <c r="AP69" s="170">
        <f t="shared" si="22"/>
        <v>76767.5</v>
      </c>
      <c r="AQ69" s="170">
        <f t="shared" si="22"/>
        <v>113820.5</v>
      </c>
      <c r="AR69" s="170">
        <f t="shared" si="22"/>
        <v>62674.5</v>
      </c>
      <c r="AS69" s="170">
        <f t="shared" si="22"/>
        <v>177506</v>
      </c>
      <c r="AT69" s="170">
        <f t="shared" si="22"/>
        <v>0</v>
      </c>
      <c r="AU69" s="170">
        <f t="shared" si="22"/>
        <v>139291.5</v>
      </c>
      <c r="AV69" s="170">
        <f t="shared" si="22"/>
        <v>65829.5</v>
      </c>
      <c r="AW69" s="170">
        <f t="shared" si="22"/>
        <v>81858.5</v>
      </c>
      <c r="AX69" s="170">
        <f t="shared" si="22"/>
        <v>115732</v>
      </c>
      <c r="AY69" s="170">
        <f t="shared" si="22"/>
        <v>0</v>
      </c>
      <c r="AZ69" s="170">
        <f t="shared" si="22"/>
        <v>164067</v>
      </c>
      <c r="BA69" s="170">
        <f t="shared" si="22"/>
        <v>77082</v>
      </c>
      <c r="BB69" s="170">
        <f t="shared" si="22"/>
        <v>135400.5</v>
      </c>
      <c r="BC69" s="170">
        <f t="shared" si="22"/>
        <v>157184</v>
      </c>
      <c r="BD69" s="170"/>
      <c r="BE69" s="170">
        <f t="shared" si="22"/>
        <v>121477</v>
      </c>
      <c r="BF69" s="170">
        <f t="shared" si="22"/>
        <v>95679</v>
      </c>
      <c r="BG69" s="170">
        <f t="shared" si="22"/>
        <v>49382.5</v>
      </c>
      <c r="BH69" s="170">
        <f t="shared" si="22"/>
        <v>61459</v>
      </c>
      <c r="BI69" s="170">
        <f t="shared" si="22"/>
        <v>264195</v>
      </c>
      <c r="BJ69" s="170">
        <f t="shared" si="22"/>
        <v>128460.5</v>
      </c>
      <c r="BK69" s="170">
        <f t="shared" si="22"/>
        <v>0</v>
      </c>
      <c r="BL69" s="170">
        <f t="shared" si="22"/>
        <v>0</v>
      </c>
      <c r="BM69" s="170">
        <f t="shared" si="22"/>
        <v>0</v>
      </c>
      <c r="BN69" s="170">
        <f t="shared" si="22"/>
        <v>0</v>
      </c>
      <c r="BO69" s="170">
        <f t="shared" si="22"/>
        <v>0</v>
      </c>
      <c r="BP69" s="170">
        <f t="shared" si="22"/>
        <v>0</v>
      </c>
      <c r="BQ69" s="170">
        <f t="shared" si="22"/>
        <v>0</v>
      </c>
      <c r="BR69" s="170">
        <f t="shared" si="22"/>
        <v>0</v>
      </c>
      <c r="BS69" s="170">
        <f t="shared" si="22"/>
        <v>0</v>
      </c>
      <c r="BT69" s="170">
        <f t="shared" si="22"/>
        <v>0</v>
      </c>
      <c r="BU69" s="170">
        <f t="shared" si="22"/>
        <v>0</v>
      </c>
      <c r="BV69" s="170">
        <f t="shared" si="22"/>
        <v>0</v>
      </c>
      <c r="BW69" s="170">
        <f t="shared" si="22"/>
        <v>0</v>
      </c>
      <c r="BX69" s="170">
        <f t="shared" si="22"/>
        <v>0</v>
      </c>
      <c r="BY69" s="170">
        <f t="shared" si="22"/>
        <v>0</v>
      </c>
      <c r="BZ69" s="170">
        <f t="shared" si="22"/>
        <v>0</v>
      </c>
      <c r="CA69" s="170">
        <f t="shared" si="22"/>
        <v>0</v>
      </c>
      <c r="CB69" s="170">
        <f t="shared" si="22"/>
        <v>0</v>
      </c>
      <c r="CC69" s="170">
        <f t="shared" si="22"/>
        <v>0</v>
      </c>
      <c r="CD69" s="170">
        <f t="shared" si="22"/>
        <v>0</v>
      </c>
      <c r="CE69" s="170">
        <f t="shared" si="22"/>
        <v>0</v>
      </c>
      <c r="CF69" s="170">
        <f t="shared" si="22"/>
        <v>0</v>
      </c>
      <c r="CG69" s="170">
        <f t="shared" si="22"/>
        <v>0</v>
      </c>
      <c r="CH69" s="170">
        <f t="shared" si="22"/>
        <v>0</v>
      </c>
      <c r="CI69" s="170">
        <f t="shared" si="22"/>
        <v>0</v>
      </c>
      <c r="CJ69" s="170">
        <f t="shared" si="22"/>
        <v>0</v>
      </c>
      <c r="CK69" s="170">
        <f t="shared" si="22"/>
        <v>0</v>
      </c>
      <c r="CL69" s="170">
        <f t="shared" si="22"/>
        <v>0</v>
      </c>
      <c r="CM69" s="170">
        <f t="shared" si="22"/>
        <v>0</v>
      </c>
      <c r="CN69" s="170">
        <f t="shared" si="22"/>
        <v>0</v>
      </c>
      <c r="CO69" s="170">
        <f t="shared" si="22"/>
        <v>0</v>
      </c>
      <c r="CP69" s="170">
        <f t="shared" si="22"/>
        <v>0</v>
      </c>
      <c r="CQ69" s="170">
        <f t="shared" si="22"/>
        <v>0</v>
      </c>
      <c r="CR69" s="170">
        <f t="shared" si="22"/>
        <v>2631699.5</v>
      </c>
    </row>
    <row r="70" spans="1:96" x14ac:dyDescent="0.2">
      <c r="A70" s="52"/>
      <c r="B70" s="50"/>
      <c r="C70" s="67"/>
      <c r="D70" s="31"/>
    </row>
    <row r="71" spans="1:96" x14ac:dyDescent="0.2">
      <c r="A71" s="52"/>
      <c r="B71" s="27" t="s">
        <v>73</v>
      </c>
    </row>
    <row r="72" spans="1:96" x14ac:dyDescent="0.2">
      <c r="A72" s="52"/>
      <c r="B72" s="99" t="s">
        <v>74</v>
      </c>
      <c r="C72" s="100"/>
      <c r="D72" s="101">
        <f>SUMIF(BANK!D:D,DEPARTMENTS!B72,BANK!E:E)</f>
        <v>-8050</v>
      </c>
      <c r="E72" s="102"/>
      <c r="F72" s="102"/>
    </row>
    <row r="73" spans="1:96" x14ac:dyDescent="0.2">
      <c r="A73" s="52"/>
      <c r="B73" s="99" t="s">
        <v>75</v>
      </c>
      <c r="C73" s="100"/>
      <c r="D73" s="101">
        <f>SUMIF(BANK!D:D,DEPARTMENTS!B73,BANK!E:E)</f>
        <v>-9528967.6500000004</v>
      </c>
      <c r="E73" s="102"/>
      <c r="F73" s="102"/>
    </row>
    <row r="74" spans="1:96" x14ac:dyDescent="0.2">
      <c r="A74" s="52"/>
      <c r="B74" s="99" t="s">
        <v>76</v>
      </c>
      <c r="C74" s="100"/>
      <c r="D74" s="101">
        <f>SUMIF(BANK!D:D,DEPARTMENTS!B74,BANK!E:E)</f>
        <v>26127</v>
      </c>
      <c r="E74" s="102"/>
      <c r="F74" s="102"/>
    </row>
    <row r="75" spans="1:96" x14ac:dyDescent="0.2">
      <c r="A75" s="52"/>
      <c r="B75" s="99"/>
      <c r="C75" s="100"/>
      <c r="D75" s="102"/>
      <c r="E75" s="102"/>
      <c r="F75" s="102"/>
    </row>
    <row r="76" spans="1:96" x14ac:dyDescent="0.2">
      <c r="A76" s="52"/>
      <c r="B76" s="99"/>
      <c r="C76" s="100"/>
      <c r="D76" s="102"/>
      <c r="E76" s="102"/>
      <c r="F76" s="102"/>
    </row>
    <row r="77" spans="1:96" ht="17" thickBot="1" x14ac:dyDescent="0.25">
      <c r="A77" s="52"/>
      <c r="B77" s="99"/>
      <c r="C77" s="100"/>
      <c r="D77" s="102"/>
      <c r="E77" s="102"/>
      <c r="F77" s="102"/>
    </row>
    <row r="78" spans="1:96" s="149" customFormat="1" x14ac:dyDescent="0.2">
      <c r="A78" s="143"/>
      <c r="B78" s="172"/>
      <c r="C78" s="173" t="s">
        <v>77</v>
      </c>
      <c r="D78" s="173" t="s">
        <v>78</v>
      </c>
      <c r="E78" s="154" t="s">
        <v>79</v>
      </c>
      <c r="F78" s="173" t="s">
        <v>29</v>
      </c>
      <c r="G78" s="174" t="s">
        <v>80</v>
      </c>
      <c r="H78" s="175"/>
      <c r="I78" s="176"/>
      <c r="J78" s="176"/>
      <c r="K78" s="176"/>
      <c r="L78" s="176"/>
      <c r="M78" s="176"/>
      <c r="N78" s="176"/>
      <c r="O78" s="176"/>
      <c r="P78" s="176"/>
      <c r="Q78" s="176"/>
      <c r="R78" s="176"/>
      <c r="S78" s="176"/>
      <c r="T78" s="177">
        <f>SUM(H78:S78)</f>
        <v>0</v>
      </c>
      <c r="V78" s="152"/>
      <c r="AK78" s="152"/>
      <c r="AL78" s="152"/>
      <c r="AM78" s="152"/>
      <c r="AN78" s="152"/>
    </row>
    <row r="79" spans="1:96" s="149" customFormat="1" x14ac:dyDescent="0.2">
      <c r="A79" s="143"/>
      <c r="B79" s="178" t="s">
        <v>81</v>
      </c>
      <c r="C79" s="154">
        <v>150000</v>
      </c>
      <c r="D79" s="148"/>
      <c r="E79" s="148">
        <f>SUMIF(COLLECTION!D:D,DEPARTMENTS!B:B,COLLECTION!E:E)+SUMIF(BANK!D:D,DEPARTMENTS!B:B,BANK!E:E)+SUMIF(TRUST!D:D,DEPARTMENTS!B:B,TRUST!E:E)</f>
        <v>0</v>
      </c>
      <c r="F79" s="148">
        <f>C79-D79-E79</f>
        <v>150000</v>
      </c>
      <c r="G79" s="180">
        <f>(D79+E79)/C79</f>
        <v>0</v>
      </c>
      <c r="H79" s="150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0</v>
      </c>
      <c r="I79" s="150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0</v>
      </c>
      <c r="J79" s="150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0</v>
      </c>
      <c r="K79" s="150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0</v>
      </c>
      <c r="L79" s="150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0</v>
      </c>
      <c r="M79" s="150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0</v>
      </c>
      <c r="N79" s="150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79" s="150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79" s="150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79" s="150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79" s="150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79" s="150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79" s="179">
        <f t="shared" ref="T79:T84" si="23">SUM(H79:S79)</f>
        <v>0</v>
      </c>
      <c r="V79" s="152"/>
      <c r="AK79" s="152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79" s="152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0</v>
      </c>
      <c r="AM79" s="152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0</v>
      </c>
      <c r="AN79" s="152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0</v>
      </c>
      <c r="AO79" s="152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0</v>
      </c>
      <c r="AP79" s="152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0</v>
      </c>
      <c r="AQ79" s="152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0</v>
      </c>
      <c r="AR79" s="152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0</v>
      </c>
      <c r="AS79" s="152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0</v>
      </c>
      <c r="AT79" s="152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79" s="152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0</v>
      </c>
      <c r="AV79" s="152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0</v>
      </c>
      <c r="AW79" s="152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0</v>
      </c>
      <c r="AX79" s="152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0</v>
      </c>
      <c r="AY79" s="152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79" s="152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0</v>
      </c>
      <c r="BA79" s="152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0</v>
      </c>
      <c r="BB79" s="152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0</v>
      </c>
      <c r="BC79" s="152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0</v>
      </c>
      <c r="BD79" s="152"/>
      <c r="BE79" s="152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0</v>
      </c>
      <c r="BF79" s="152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0</v>
      </c>
      <c r="BG79" s="152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0</v>
      </c>
      <c r="BH79" s="152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0</v>
      </c>
      <c r="BI79" s="152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0</v>
      </c>
      <c r="BJ79" s="152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0</v>
      </c>
      <c r="BK79" s="152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79" s="152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79" s="152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79" s="152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79" s="152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79" s="152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79" s="152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79" s="152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79" s="152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79" s="152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79" s="152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79" s="152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79" s="152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79" s="152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79" s="152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79" s="152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79" s="152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79" s="152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79" s="152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79" s="152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79" s="152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79" s="152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79" s="152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79" s="152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79" s="152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79" s="152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79" s="152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79" s="152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79" s="152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79" s="152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79" s="152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79" s="152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79" s="152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79" s="108">
        <f t="shared" ref="CR79:CR84" si="24">SUM(AK79:CQ79)</f>
        <v>0</v>
      </c>
    </row>
    <row r="80" spans="1:96" s="149" customFormat="1" x14ac:dyDescent="0.2">
      <c r="A80" s="143"/>
      <c r="B80" s="178" t="s">
        <v>82</v>
      </c>
      <c r="C80" s="154">
        <v>130000</v>
      </c>
      <c r="D80" s="148"/>
      <c r="E80" s="148">
        <f>SUMIF(COLLECTION!D:D,DEPARTMENTS!B:B,COLLECTION!E:E)+SUMIF(BANK!D:D,DEPARTMENTS!B:B,BANK!E:E)+SUMIF(TRUST!D:D,DEPARTMENTS!B:B,TRUST!E:E)</f>
        <v>0</v>
      </c>
      <c r="F80" s="148">
        <f t="shared" ref="F80:F84" si="25">C80-D80-E80</f>
        <v>130000</v>
      </c>
      <c r="G80" s="180">
        <f t="shared" ref="G80:G83" si="26">(D80+E80)/C80</f>
        <v>0</v>
      </c>
      <c r="H80" s="150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0</v>
      </c>
      <c r="I80" s="150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0</v>
      </c>
      <c r="J80" s="150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0</v>
      </c>
      <c r="K80" s="150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0</v>
      </c>
      <c r="L80" s="150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0</v>
      </c>
      <c r="M80" s="150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0</v>
      </c>
      <c r="N80" s="150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80" s="150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80" s="150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80" s="150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80" s="150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80" s="150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80" s="179">
        <f t="shared" si="23"/>
        <v>0</v>
      </c>
      <c r="V80" s="152"/>
      <c r="AK80" s="152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80" s="152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0</v>
      </c>
      <c r="AM80" s="152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0</v>
      </c>
      <c r="AN80" s="152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0</v>
      </c>
      <c r="AO80" s="152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0</v>
      </c>
      <c r="AP80" s="152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0</v>
      </c>
      <c r="AQ80" s="152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0</v>
      </c>
      <c r="AR80" s="152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0</v>
      </c>
      <c r="AS80" s="152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0</v>
      </c>
      <c r="AT80" s="152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80" s="152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0</v>
      </c>
      <c r="AV80" s="152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0</v>
      </c>
      <c r="AW80" s="152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0</v>
      </c>
      <c r="AX80" s="152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0</v>
      </c>
      <c r="AY80" s="152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80" s="152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0</v>
      </c>
      <c r="BA80" s="152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0</v>
      </c>
      <c r="BB80" s="152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0</v>
      </c>
      <c r="BC80" s="152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0</v>
      </c>
      <c r="BD80" s="152"/>
      <c r="BE80" s="152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0</v>
      </c>
      <c r="BF80" s="152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0</v>
      </c>
      <c r="BG80" s="152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0</v>
      </c>
      <c r="BH80" s="152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0</v>
      </c>
      <c r="BI80" s="152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0</v>
      </c>
      <c r="BJ80" s="152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0</v>
      </c>
      <c r="BK80" s="152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80" s="152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80" s="152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80" s="152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80" s="152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80" s="152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80" s="152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80" s="152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80" s="152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80" s="152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80" s="152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80" s="152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80" s="152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80" s="152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80" s="152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80" s="152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80" s="152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80" s="152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80" s="152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80" s="152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80" s="152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80" s="152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80" s="152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80" s="152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80" s="152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80" s="152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80" s="152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80" s="152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80" s="152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80" s="152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80" s="152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80" s="152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80" s="152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80" s="108">
        <f t="shared" si="24"/>
        <v>0</v>
      </c>
    </row>
    <row r="81" spans="1:96" s="149" customFormat="1" x14ac:dyDescent="0.2">
      <c r="A81" s="143"/>
      <c r="B81" s="178" t="s">
        <v>83</v>
      </c>
      <c r="C81" s="154">
        <v>100000</v>
      </c>
      <c r="D81" s="148"/>
      <c r="E81" s="148">
        <f>SUMIF(COLLECTION!D:D,DEPARTMENTS!B:B,COLLECTION!E:E)+SUMIF(BANK!D:D,DEPARTMENTS!B:B,BANK!E:E)+SUMIF(TRUST!D:D,DEPARTMENTS!B:B,TRUST!E:E)</f>
        <v>0</v>
      </c>
      <c r="F81" s="148">
        <f t="shared" si="25"/>
        <v>100000</v>
      </c>
      <c r="G81" s="180">
        <f t="shared" si="26"/>
        <v>0</v>
      </c>
      <c r="H81" s="150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0</v>
      </c>
      <c r="I81" s="150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0</v>
      </c>
      <c r="J81" s="150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0</v>
      </c>
      <c r="K81" s="150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0</v>
      </c>
      <c r="L81" s="150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0</v>
      </c>
      <c r="M81" s="150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0</v>
      </c>
      <c r="N81" s="150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81" s="150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81" s="150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81" s="150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81" s="150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81" s="150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81" s="179">
        <f t="shared" si="23"/>
        <v>0</v>
      </c>
      <c r="V81" s="152"/>
      <c r="AK81" s="152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81" s="152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0</v>
      </c>
      <c r="AM81" s="152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0</v>
      </c>
      <c r="AN81" s="152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0</v>
      </c>
      <c r="AO81" s="152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0</v>
      </c>
      <c r="AP81" s="152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0</v>
      </c>
      <c r="AQ81" s="152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0</v>
      </c>
      <c r="AR81" s="152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0</v>
      </c>
      <c r="AS81" s="152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0</v>
      </c>
      <c r="AT81" s="152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81" s="152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0</v>
      </c>
      <c r="AV81" s="152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0</v>
      </c>
      <c r="AW81" s="152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0</v>
      </c>
      <c r="AX81" s="152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0</v>
      </c>
      <c r="AY81" s="152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81" s="152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0</v>
      </c>
      <c r="BA81" s="152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0</v>
      </c>
      <c r="BB81" s="152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0</v>
      </c>
      <c r="BC81" s="152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0</v>
      </c>
      <c r="BD81" s="152"/>
      <c r="BE81" s="152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0</v>
      </c>
      <c r="BF81" s="152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0</v>
      </c>
      <c r="BG81" s="152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0</v>
      </c>
      <c r="BH81" s="152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0</v>
      </c>
      <c r="BI81" s="152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0</v>
      </c>
      <c r="BJ81" s="152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0</v>
      </c>
      <c r="BK81" s="152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81" s="152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81" s="152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81" s="152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81" s="152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81" s="152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81" s="152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81" s="152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81" s="152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81" s="152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81" s="152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81" s="152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81" s="152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81" s="152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81" s="152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81" s="152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81" s="152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81" s="152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81" s="152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81" s="152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81" s="152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81" s="152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81" s="152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81" s="152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81" s="152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81" s="152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81" s="152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81" s="152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81" s="152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81" s="152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81" s="152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81" s="152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81" s="152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81" s="108">
        <f t="shared" si="24"/>
        <v>0</v>
      </c>
    </row>
    <row r="82" spans="1:96" s="149" customFormat="1" x14ac:dyDescent="0.2">
      <c r="A82" s="143"/>
      <c r="B82" s="178" t="s">
        <v>84</v>
      </c>
      <c r="C82" s="154">
        <v>30000</v>
      </c>
      <c r="D82" s="148"/>
      <c r="E82" s="148">
        <f>SUMIF(COLLECTION!D:D,DEPARTMENTS!B:B,COLLECTION!E:E)+SUMIF(BANK!D:D,DEPARTMENTS!B:B,BANK!E:E)+SUMIF(TRUST!D:D,DEPARTMENTS!B:B,TRUST!E:E)</f>
        <v>0</v>
      </c>
      <c r="F82" s="148">
        <f t="shared" si="25"/>
        <v>30000</v>
      </c>
      <c r="G82" s="180">
        <f t="shared" si="26"/>
        <v>0</v>
      </c>
      <c r="H82" s="150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0</v>
      </c>
      <c r="I82" s="150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0</v>
      </c>
      <c r="J82" s="150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0</v>
      </c>
      <c r="K82" s="150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0</v>
      </c>
      <c r="L82" s="150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0</v>
      </c>
      <c r="M82" s="150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0</v>
      </c>
      <c r="N82" s="150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82" s="150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82" s="150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82" s="150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82" s="150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82" s="150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82" s="179">
        <f t="shared" si="23"/>
        <v>0</v>
      </c>
      <c r="V82" s="152"/>
      <c r="AK82" s="152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82" s="152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0</v>
      </c>
      <c r="AM82" s="152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0</v>
      </c>
      <c r="AN82" s="152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0</v>
      </c>
      <c r="AO82" s="152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0</v>
      </c>
      <c r="AP82" s="152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0</v>
      </c>
      <c r="AQ82" s="152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0</v>
      </c>
      <c r="AR82" s="152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0</v>
      </c>
      <c r="AS82" s="152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0</v>
      </c>
      <c r="AT82" s="152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82" s="152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0</v>
      </c>
      <c r="AV82" s="152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0</v>
      </c>
      <c r="AW82" s="152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0</v>
      </c>
      <c r="AX82" s="152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0</v>
      </c>
      <c r="AY82" s="152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82" s="152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0</v>
      </c>
      <c r="BA82" s="152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0</v>
      </c>
      <c r="BB82" s="152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0</v>
      </c>
      <c r="BC82" s="152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0</v>
      </c>
      <c r="BD82" s="152"/>
      <c r="BE82" s="152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0</v>
      </c>
      <c r="BF82" s="152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0</v>
      </c>
      <c r="BG82" s="152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0</v>
      </c>
      <c r="BH82" s="152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0</v>
      </c>
      <c r="BI82" s="152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0</v>
      </c>
      <c r="BJ82" s="152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0</v>
      </c>
      <c r="BK82" s="152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82" s="152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82" s="152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82" s="152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82" s="152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82" s="152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82" s="152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82" s="152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82" s="152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82" s="152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82" s="152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82" s="152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82" s="152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82" s="152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82" s="152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82" s="152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82" s="152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82" s="152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82" s="152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82" s="152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82" s="152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82" s="152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82" s="152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82" s="152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82" s="152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82" s="152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82" s="152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82" s="152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82" s="152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82" s="152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82" s="152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82" s="152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82" s="152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82" s="108">
        <f t="shared" si="24"/>
        <v>0</v>
      </c>
    </row>
    <row r="83" spans="1:96" s="149" customFormat="1" x14ac:dyDescent="0.2">
      <c r="A83" s="143"/>
      <c r="B83" s="178" t="s">
        <v>85</v>
      </c>
      <c r="C83" s="154">
        <v>50000</v>
      </c>
      <c r="D83" s="148"/>
      <c r="E83" s="148">
        <f>SUMIF(COLLECTION!D:D,DEPARTMENTS!B:B,COLLECTION!E:E)+SUMIF(BANK!D:D,DEPARTMENTS!B:B,BANK!E:E)+SUMIF(TRUST!D:D,DEPARTMENTS!B:B,TRUST!E:E)</f>
        <v>0</v>
      </c>
      <c r="F83" s="148">
        <f t="shared" si="25"/>
        <v>50000</v>
      </c>
      <c r="G83" s="180">
        <f t="shared" si="26"/>
        <v>0</v>
      </c>
      <c r="H83" s="150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0</v>
      </c>
      <c r="I83" s="150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0</v>
      </c>
      <c r="J83" s="150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0</v>
      </c>
      <c r="K83" s="150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0</v>
      </c>
      <c r="L83" s="150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0</v>
      </c>
      <c r="M83" s="150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0</v>
      </c>
      <c r="N83" s="150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83" s="150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83" s="150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83" s="150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83" s="150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83" s="150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83" s="179">
        <f t="shared" si="23"/>
        <v>0</v>
      </c>
      <c r="V83" s="152"/>
      <c r="AK83" s="152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83" s="152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0</v>
      </c>
      <c r="AM83" s="152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0</v>
      </c>
      <c r="AN83" s="152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0</v>
      </c>
      <c r="AO83" s="152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0</v>
      </c>
      <c r="AP83" s="152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0</v>
      </c>
      <c r="AQ83" s="152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0</v>
      </c>
      <c r="AR83" s="152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0</v>
      </c>
      <c r="AS83" s="152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0</v>
      </c>
      <c r="AT83" s="152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83" s="152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0</v>
      </c>
      <c r="AV83" s="152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0</v>
      </c>
      <c r="AW83" s="152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0</v>
      </c>
      <c r="AX83" s="152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0</v>
      </c>
      <c r="AY83" s="152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83" s="152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0</v>
      </c>
      <c r="BA83" s="152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0</v>
      </c>
      <c r="BB83" s="152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0</v>
      </c>
      <c r="BC83" s="152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0</v>
      </c>
      <c r="BD83" s="152"/>
      <c r="BE83" s="152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0</v>
      </c>
      <c r="BF83" s="152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0</v>
      </c>
      <c r="BG83" s="152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0</v>
      </c>
      <c r="BH83" s="152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0</v>
      </c>
      <c r="BI83" s="152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0</v>
      </c>
      <c r="BJ83" s="152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0</v>
      </c>
      <c r="BK83" s="152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83" s="152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83" s="152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83" s="152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83" s="152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83" s="152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83" s="152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83" s="152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83" s="152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83" s="152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83" s="152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83" s="152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83" s="152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83" s="152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83" s="152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83" s="152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83" s="152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83" s="152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83" s="152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83" s="152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83" s="152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83" s="152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83" s="152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83" s="152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83" s="152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83" s="152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83" s="152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83" s="152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83" s="152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83" s="152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83" s="152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83" s="152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83" s="152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83" s="108">
        <f t="shared" si="24"/>
        <v>0</v>
      </c>
    </row>
    <row r="84" spans="1:96" s="149" customFormat="1" x14ac:dyDescent="0.2">
      <c r="A84" s="143"/>
      <c r="B84" s="178" t="s">
        <v>86</v>
      </c>
      <c r="C84" s="154"/>
      <c r="D84" s="148">
        <v>0</v>
      </c>
      <c r="E84" s="148">
        <f>SUMIF(COLLECTION!D:D,DEPARTMENTS!B:B,COLLECTION!E:E)+SUMIF(BANK!D:D,DEPARTMENTS!B:B,BANK!E:E)+SUMIF(TRUST!D:D,DEPARTMENTS!B:B,TRUST!E:E)</f>
        <v>0</v>
      </c>
      <c r="F84" s="148">
        <f t="shared" si="25"/>
        <v>0</v>
      </c>
      <c r="G84" s="180"/>
      <c r="H84" s="150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0</v>
      </c>
      <c r="I84" s="150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0</v>
      </c>
      <c r="J84" s="150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0</v>
      </c>
      <c r="K84" s="150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0</v>
      </c>
      <c r="L84" s="150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0</v>
      </c>
      <c r="M84" s="150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0</v>
      </c>
      <c r="N84" s="150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84" s="150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84" s="150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84" s="150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84" s="150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84" s="150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84" s="179">
        <f t="shared" si="23"/>
        <v>0</v>
      </c>
      <c r="V84" s="152"/>
      <c r="AK84" s="152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84" s="152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0</v>
      </c>
      <c r="AM84" s="152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0</v>
      </c>
      <c r="AN84" s="152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0</v>
      </c>
      <c r="AO84" s="152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0</v>
      </c>
      <c r="AP84" s="152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0</v>
      </c>
      <c r="AQ84" s="152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0</v>
      </c>
      <c r="AR84" s="152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0</v>
      </c>
      <c r="AS84" s="152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0</v>
      </c>
      <c r="AT84" s="152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84" s="152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0</v>
      </c>
      <c r="AV84" s="152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0</v>
      </c>
      <c r="AW84" s="152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0</v>
      </c>
      <c r="AX84" s="152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0</v>
      </c>
      <c r="AY84" s="152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84" s="152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0</v>
      </c>
      <c r="BA84" s="152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0</v>
      </c>
      <c r="BB84" s="152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0</v>
      </c>
      <c r="BC84" s="152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0</v>
      </c>
      <c r="BD84" s="152"/>
      <c r="BE84" s="152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0</v>
      </c>
      <c r="BF84" s="152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0</v>
      </c>
      <c r="BG84" s="152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0</v>
      </c>
      <c r="BH84" s="152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0</v>
      </c>
      <c r="BI84" s="152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0</v>
      </c>
      <c r="BJ84" s="152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0</v>
      </c>
      <c r="BK84" s="152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84" s="152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84" s="152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84" s="152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84" s="152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84" s="152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84" s="152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84" s="152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84" s="152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84" s="152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84" s="152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84" s="152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84" s="152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84" s="152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84" s="152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84" s="152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84" s="152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84" s="152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84" s="152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84" s="152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84" s="152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84" s="152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84" s="152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84" s="152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84" s="152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84" s="152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84" s="152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84" s="152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84" s="152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84" s="152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84" s="152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84" s="152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84" s="152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84" s="108">
        <f t="shared" si="24"/>
        <v>0</v>
      </c>
    </row>
    <row r="85" spans="1:96" s="149" customFormat="1" ht="17" thickBot="1" x14ac:dyDescent="0.25">
      <c r="A85" s="143"/>
      <c r="B85" s="178"/>
      <c r="C85" s="154">
        <f>SUM(C79:C84)</f>
        <v>460000</v>
      </c>
      <c r="D85" s="154">
        <f t="shared" ref="D85:F85" si="27">SUM(D79:D84)</f>
        <v>0</v>
      </c>
      <c r="E85" s="154">
        <f t="shared" si="27"/>
        <v>0</v>
      </c>
      <c r="F85" s="154">
        <f t="shared" si="27"/>
        <v>460000</v>
      </c>
      <c r="G85" s="181"/>
      <c r="H85" s="182">
        <f>SUM(H79:H84)</f>
        <v>0</v>
      </c>
      <c r="I85" s="183">
        <f t="shared" ref="I85:Q85" si="28">SUM(I79:I84)</f>
        <v>0</v>
      </c>
      <c r="J85" s="183">
        <f t="shared" si="28"/>
        <v>0</v>
      </c>
      <c r="K85" s="183">
        <f t="shared" si="28"/>
        <v>0</v>
      </c>
      <c r="L85" s="183">
        <f t="shared" si="28"/>
        <v>0</v>
      </c>
      <c r="M85" s="183">
        <f t="shared" si="28"/>
        <v>0</v>
      </c>
      <c r="N85" s="183">
        <f t="shared" si="28"/>
        <v>0</v>
      </c>
      <c r="O85" s="183">
        <f t="shared" si="28"/>
        <v>0</v>
      </c>
      <c r="P85" s="183">
        <f t="shared" si="28"/>
        <v>0</v>
      </c>
      <c r="Q85" s="183">
        <f t="shared" si="28"/>
        <v>0</v>
      </c>
      <c r="R85" s="183">
        <f>SUM(R79:R84)</f>
        <v>0</v>
      </c>
      <c r="S85" s="183">
        <f t="shared" ref="S85" si="29">SUM(S79:S84)</f>
        <v>0</v>
      </c>
      <c r="T85" s="184">
        <f t="shared" ref="T85" si="30">SUM(T79:T84)</f>
        <v>0</v>
      </c>
      <c r="V85" s="152"/>
      <c r="AK85" s="185">
        <f>SUM(AK79:AK84)</f>
        <v>0</v>
      </c>
      <c r="AL85" s="185">
        <f t="shared" ref="AL85:CR85" si="31">SUM(AL79:AL84)</f>
        <v>0</v>
      </c>
      <c r="AM85" s="185">
        <f t="shared" si="31"/>
        <v>0</v>
      </c>
      <c r="AN85" s="185">
        <f t="shared" si="31"/>
        <v>0</v>
      </c>
      <c r="AO85" s="185">
        <f t="shared" si="31"/>
        <v>0</v>
      </c>
      <c r="AP85" s="185">
        <f t="shared" si="31"/>
        <v>0</v>
      </c>
      <c r="AQ85" s="185">
        <f t="shared" si="31"/>
        <v>0</v>
      </c>
      <c r="AR85" s="185">
        <f t="shared" si="31"/>
        <v>0</v>
      </c>
      <c r="AS85" s="185">
        <f t="shared" si="31"/>
        <v>0</v>
      </c>
      <c r="AT85" s="185">
        <f t="shared" si="31"/>
        <v>0</v>
      </c>
      <c r="AU85" s="185">
        <f t="shared" si="31"/>
        <v>0</v>
      </c>
      <c r="AV85" s="185">
        <f t="shared" si="31"/>
        <v>0</v>
      </c>
      <c r="AW85" s="185">
        <f t="shared" si="31"/>
        <v>0</v>
      </c>
      <c r="AX85" s="185">
        <f t="shared" si="31"/>
        <v>0</v>
      </c>
      <c r="AY85" s="185">
        <f t="shared" si="31"/>
        <v>0</v>
      </c>
      <c r="AZ85" s="185">
        <f t="shared" si="31"/>
        <v>0</v>
      </c>
      <c r="BA85" s="185">
        <f t="shared" si="31"/>
        <v>0</v>
      </c>
      <c r="BB85" s="185">
        <f t="shared" si="31"/>
        <v>0</v>
      </c>
      <c r="BC85" s="185">
        <f t="shared" si="31"/>
        <v>0</v>
      </c>
      <c r="BD85" s="185"/>
      <c r="BE85" s="185">
        <f t="shared" si="31"/>
        <v>0</v>
      </c>
      <c r="BF85" s="185">
        <f t="shared" si="31"/>
        <v>0</v>
      </c>
      <c r="BG85" s="185">
        <f t="shared" si="31"/>
        <v>0</v>
      </c>
      <c r="BH85" s="185">
        <f t="shared" si="31"/>
        <v>0</v>
      </c>
      <c r="BI85" s="185">
        <f t="shared" si="31"/>
        <v>0</v>
      </c>
      <c r="BJ85" s="185">
        <f t="shared" si="31"/>
        <v>0</v>
      </c>
      <c r="BK85" s="185">
        <f t="shared" si="31"/>
        <v>0</v>
      </c>
      <c r="BL85" s="185">
        <f t="shared" si="31"/>
        <v>0</v>
      </c>
      <c r="BM85" s="185">
        <f t="shared" si="31"/>
        <v>0</v>
      </c>
      <c r="BN85" s="185">
        <f t="shared" si="31"/>
        <v>0</v>
      </c>
      <c r="BO85" s="185">
        <f t="shared" si="31"/>
        <v>0</v>
      </c>
      <c r="BP85" s="185">
        <f t="shared" si="31"/>
        <v>0</v>
      </c>
      <c r="BQ85" s="185">
        <f t="shared" si="31"/>
        <v>0</v>
      </c>
      <c r="BR85" s="185">
        <f t="shared" si="31"/>
        <v>0</v>
      </c>
      <c r="BS85" s="185">
        <f t="shared" si="31"/>
        <v>0</v>
      </c>
      <c r="BT85" s="185">
        <f t="shared" si="31"/>
        <v>0</v>
      </c>
      <c r="BU85" s="185">
        <f t="shared" si="31"/>
        <v>0</v>
      </c>
      <c r="BV85" s="185">
        <f t="shared" si="31"/>
        <v>0</v>
      </c>
      <c r="BW85" s="185">
        <f t="shared" si="31"/>
        <v>0</v>
      </c>
      <c r="BX85" s="185">
        <f t="shared" si="31"/>
        <v>0</v>
      </c>
      <c r="BY85" s="185">
        <f t="shared" si="31"/>
        <v>0</v>
      </c>
      <c r="BZ85" s="185">
        <f t="shared" si="31"/>
        <v>0</v>
      </c>
      <c r="CA85" s="185">
        <f t="shared" si="31"/>
        <v>0</v>
      </c>
      <c r="CB85" s="185">
        <f t="shared" si="31"/>
        <v>0</v>
      </c>
      <c r="CC85" s="185">
        <f t="shared" si="31"/>
        <v>0</v>
      </c>
      <c r="CD85" s="185">
        <f t="shared" si="31"/>
        <v>0</v>
      </c>
      <c r="CE85" s="185">
        <f t="shared" si="31"/>
        <v>0</v>
      </c>
      <c r="CF85" s="185">
        <f t="shared" si="31"/>
        <v>0</v>
      </c>
      <c r="CG85" s="185">
        <f t="shared" si="31"/>
        <v>0</v>
      </c>
      <c r="CH85" s="185">
        <f t="shared" si="31"/>
        <v>0</v>
      </c>
      <c r="CI85" s="185">
        <f t="shared" si="31"/>
        <v>0</v>
      </c>
      <c r="CJ85" s="185">
        <f t="shared" si="31"/>
        <v>0</v>
      </c>
      <c r="CK85" s="185">
        <f t="shared" si="31"/>
        <v>0</v>
      </c>
      <c r="CL85" s="185">
        <f t="shared" si="31"/>
        <v>0</v>
      </c>
      <c r="CM85" s="185">
        <f t="shared" si="31"/>
        <v>0</v>
      </c>
      <c r="CN85" s="185">
        <f t="shared" si="31"/>
        <v>0</v>
      </c>
      <c r="CO85" s="185">
        <f t="shared" si="31"/>
        <v>0</v>
      </c>
      <c r="CP85" s="185">
        <f t="shared" si="31"/>
        <v>0</v>
      </c>
      <c r="CQ85" s="185">
        <f t="shared" si="31"/>
        <v>0</v>
      </c>
      <c r="CR85" s="185">
        <f t="shared" si="31"/>
        <v>0</v>
      </c>
    </row>
    <row r="89" spans="1:96" ht="17" thickBot="1" x14ac:dyDescent="0.25"/>
    <row r="90" spans="1:96" s="149" customFormat="1" x14ac:dyDescent="0.2">
      <c r="A90" s="143"/>
      <c r="B90" s="172"/>
      <c r="C90" s="173" t="s">
        <v>77</v>
      </c>
      <c r="D90" s="173"/>
      <c r="E90" s="154" t="s">
        <v>87</v>
      </c>
      <c r="F90" s="173" t="s">
        <v>29</v>
      </c>
      <c r="G90" s="174" t="s">
        <v>80</v>
      </c>
      <c r="H90" s="175"/>
      <c r="I90" s="176"/>
      <c r="J90" s="176"/>
      <c r="K90" s="176"/>
      <c r="L90" s="176"/>
      <c r="M90" s="176"/>
      <c r="N90" s="176"/>
      <c r="O90" s="176"/>
      <c r="P90" s="176"/>
      <c r="Q90" s="176"/>
      <c r="R90" s="176"/>
      <c r="S90" s="176"/>
      <c r="T90" s="177">
        <f>SUM(H90:S90)</f>
        <v>0</v>
      </c>
      <c r="V90" s="152"/>
      <c r="AK90" s="152"/>
      <c r="AL90" s="152"/>
      <c r="AM90" s="152"/>
      <c r="AN90" s="152"/>
    </row>
    <row r="91" spans="1:96" s="149" customFormat="1" x14ac:dyDescent="0.2">
      <c r="A91" s="143"/>
      <c r="B91" s="178" t="s">
        <v>88</v>
      </c>
      <c r="C91" s="154">
        <v>120000</v>
      </c>
      <c r="D91" s="148"/>
      <c r="E91" s="148">
        <f>SUMIF(COLLECTION!D:D,DEPARTMENTS!B:B,COLLECTION!E:E)+SUMIF(BANK!D:D,DEPARTMENTS!B:B,BANK!E:E)+SUMIF(TRUST!D:D,DEPARTMENTS!B:B,TRUST!E:E)</f>
        <v>0</v>
      </c>
      <c r="F91" s="148">
        <f>C91-D91-E91</f>
        <v>120000</v>
      </c>
      <c r="G91" s="180">
        <f>(D91+E91)/C91</f>
        <v>0</v>
      </c>
      <c r="H91" s="150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0</v>
      </c>
      <c r="I91" s="150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0</v>
      </c>
      <c r="J91" s="150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0</v>
      </c>
      <c r="K91" s="150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0</v>
      </c>
      <c r="L91" s="150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0</v>
      </c>
      <c r="M91" s="150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0</v>
      </c>
      <c r="N91" s="150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91" s="150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91" s="150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91" s="150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91" s="150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91" s="150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91" s="179">
        <f t="shared" ref="T91:T96" si="32">SUM(H91:S91)</f>
        <v>0</v>
      </c>
      <c r="V91" s="152"/>
      <c r="AK91" s="152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91" s="152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0</v>
      </c>
      <c r="AM91" s="152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0</v>
      </c>
      <c r="AN91" s="152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0</v>
      </c>
      <c r="AO91" s="152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0</v>
      </c>
      <c r="AP91" s="152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0</v>
      </c>
      <c r="AQ91" s="152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0</v>
      </c>
      <c r="AR91" s="152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0</v>
      </c>
      <c r="AS91" s="152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0</v>
      </c>
      <c r="AT91" s="152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91" s="152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0</v>
      </c>
      <c r="AV91" s="152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0</v>
      </c>
      <c r="AW91" s="152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0</v>
      </c>
      <c r="AX91" s="152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0</v>
      </c>
      <c r="AY91" s="152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91" s="152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0</v>
      </c>
      <c r="BA91" s="152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0</v>
      </c>
      <c r="BB91" s="152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0</v>
      </c>
      <c r="BC91" s="152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0</v>
      </c>
      <c r="BD91" s="152"/>
      <c r="BE91" s="152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0</v>
      </c>
      <c r="BF91" s="152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0</v>
      </c>
      <c r="BG91" s="152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0</v>
      </c>
      <c r="BH91" s="152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0</v>
      </c>
      <c r="BI91" s="152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0</v>
      </c>
      <c r="BJ91" s="152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0</v>
      </c>
      <c r="BK91" s="152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91" s="152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91" s="152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91" s="152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91" s="152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91" s="152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91" s="152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91" s="152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91" s="152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91" s="152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91" s="152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91" s="152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91" s="152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91" s="152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91" s="152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91" s="152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91" s="152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91" s="152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91" s="152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91" s="152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91" s="152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91" s="152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91" s="152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91" s="152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91" s="152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91" s="152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91" s="152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91" s="152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91" s="152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91" s="152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91" s="152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91" s="152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91" s="152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91" s="108">
        <f t="shared" ref="CR91:CR96" si="33">SUM(AK91:CQ91)</f>
        <v>0</v>
      </c>
    </row>
    <row r="92" spans="1:96" s="149" customFormat="1" x14ac:dyDescent="0.2">
      <c r="A92" s="143"/>
      <c r="B92" s="178" t="s">
        <v>89</v>
      </c>
      <c r="C92" s="154">
        <v>100000</v>
      </c>
      <c r="D92" s="148"/>
      <c r="E92" s="148">
        <f>SUMIF(COLLECTION!D:D,DEPARTMENTS!B:B,COLLECTION!E:E)+SUMIF(BANK!D:D,DEPARTMENTS!B:B,BANK!E:E)+SUMIF(TRUST!D:D,DEPARTMENTS!B:B,TRUST!E:E)</f>
        <v>0</v>
      </c>
      <c r="F92" s="148">
        <f t="shared" ref="F92:F96" si="34">C92-D92-E92</f>
        <v>100000</v>
      </c>
      <c r="G92" s="180">
        <f t="shared" ref="G92:G97" si="35">(D92+E92)/C92</f>
        <v>0</v>
      </c>
      <c r="H92" s="150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0</v>
      </c>
      <c r="I92" s="150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0</v>
      </c>
      <c r="J92" s="150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0</v>
      </c>
      <c r="K92" s="150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0</v>
      </c>
      <c r="L92" s="150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0</v>
      </c>
      <c r="M92" s="150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0</v>
      </c>
      <c r="N92" s="150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92" s="150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92" s="150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92" s="150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92" s="150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92" s="150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92" s="179">
        <f t="shared" si="32"/>
        <v>0</v>
      </c>
      <c r="V92" s="152"/>
      <c r="AK92" s="152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92" s="152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0</v>
      </c>
      <c r="AM92" s="152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0</v>
      </c>
      <c r="AN92" s="152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0</v>
      </c>
      <c r="AO92" s="152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0</v>
      </c>
      <c r="AP92" s="152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0</v>
      </c>
      <c r="AQ92" s="152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0</v>
      </c>
      <c r="AR92" s="152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0</v>
      </c>
      <c r="AS92" s="152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0</v>
      </c>
      <c r="AT92" s="152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92" s="152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0</v>
      </c>
      <c r="AV92" s="152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0</v>
      </c>
      <c r="AW92" s="152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0</v>
      </c>
      <c r="AX92" s="152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0</v>
      </c>
      <c r="AY92" s="152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92" s="152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0</v>
      </c>
      <c r="BA92" s="152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0</v>
      </c>
      <c r="BB92" s="152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0</v>
      </c>
      <c r="BC92" s="152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0</v>
      </c>
      <c r="BD92" s="152"/>
      <c r="BE92" s="152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0</v>
      </c>
      <c r="BF92" s="152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0</v>
      </c>
      <c r="BG92" s="152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0</v>
      </c>
      <c r="BH92" s="152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0</v>
      </c>
      <c r="BI92" s="152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0</v>
      </c>
      <c r="BJ92" s="152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0</v>
      </c>
      <c r="BK92" s="152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92" s="152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92" s="152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92" s="152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92" s="152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92" s="152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92" s="152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92" s="152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92" s="152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92" s="152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92" s="152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92" s="152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92" s="152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92" s="152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92" s="152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92" s="152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92" s="152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92" s="152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92" s="152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92" s="152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92" s="152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92" s="152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92" s="152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92" s="152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92" s="152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92" s="152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92" s="152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92" s="152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92" s="152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92" s="152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92" s="152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92" s="152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92" s="152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92" s="108">
        <f t="shared" si="33"/>
        <v>0</v>
      </c>
    </row>
    <row r="93" spans="1:96" s="149" customFormat="1" x14ac:dyDescent="0.2">
      <c r="A93" s="143"/>
      <c r="B93" s="178" t="s">
        <v>90</v>
      </c>
      <c r="C93" s="154">
        <v>80000</v>
      </c>
      <c r="D93" s="148"/>
      <c r="E93" s="148">
        <f>SUMIF(COLLECTION!D:D,DEPARTMENTS!B:B,COLLECTION!E:E)+SUMIF(BANK!D:D,DEPARTMENTS!B:B,BANK!E:E)+SUMIF(TRUST!D:D,DEPARTMENTS!B:B,TRUST!E:E)</f>
        <v>0</v>
      </c>
      <c r="F93" s="148">
        <f t="shared" si="34"/>
        <v>80000</v>
      </c>
      <c r="G93" s="180">
        <f t="shared" si="35"/>
        <v>0</v>
      </c>
      <c r="H93" s="150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0</v>
      </c>
      <c r="I93" s="150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0</v>
      </c>
      <c r="J93" s="150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0</v>
      </c>
      <c r="K93" s="150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0</v>
      </c>
      <c r="L93" s="150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0</v>
      </c>
      <c r="M93" s="150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0</v>
      </c>
      <c r="N93" s="150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93" s="150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93" s="150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93" s="150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93" s="150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93" s="150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93" s="179">
        <f t="shared" si="32"/>
        <v>0</v>
      </c>
      <c r="V93" s="152"/>
      <c r="AK93" s="152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93" s="152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0</v>
      </c>
      <c r="AM93" s="152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0</v>
      </c>
      <c r="AN93" s="152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0</v>
      </c>
      <c r="AO93" s="152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0</v>
      </c>
      <c r="AP93" s="152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0</v>
      </c>
      <c r="AQ93" s="152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0</v>
      </c>
      <c r="AR93" s="152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0</v>
      </c>
      <c r="AS93" s="152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0</v>
      </c>
      <c r="AT93" s="152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93" s="152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0</v>
      </c>
      <c r="AV93" s="152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0</v>
      </c>
      <c r="AW93" s="152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0</v>
      </c>
      <c r="AX93" s="152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0</v>
      </c>
      <c r="AY93" s="152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93" s="152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0</v>
      </c>
      <c r="BA93" s="152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0</v>
      </c>
      <c r="BB93" s="152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0</v>
      </c>
      <c r="BC93" s="152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0</v>
      </c>
      <c r="BD93" s="152"/>
      <c r="BE93" s="152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0</v>
      </c>
      <c r="BF93" s="152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0</v>
      </c>
      <c r="BG93" s="152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0</v>
      </c>
      <c r="BH93" s="152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0</v>
      </c>
      <c r="BI93" s="152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0</v>
      </c>
      <c r="BJ93" s="152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0</v>
      </c>
      <c r="BK93" s="152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93" s="152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93" s="152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93" s="152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93" s="152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93" s="152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93" s="152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93" s="152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93" s="152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93" s="152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93" s="152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93" s="152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93" s="152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93" s="152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93" s="152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93" s="152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93" s="152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93" s="152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93" s="152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93" s="152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93" s="152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93" s="152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93" s="152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93" s="152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93" s="152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93" s="152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93" s="152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93" s="152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93" s="152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93" s="152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93" s="152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93" s="152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93" s="152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93" s="108">
        <f t="shared" si="33"/>
        <v>0</v>
      </c>
    </row>
    <row r="94" spans="1:96" s="149" customFormat="1" x14ac:dyDescent="0.2">
      <c r="A94" s="143"/>
      <c r="B94" s="178" t="s">
        <v>91</v>
      </c>
      <c r="C94" s="154">
        <v>50000</v>
      </c>
      <c r="D94" s="148"/>
      <c r="E94" s="148">
        <f>SUMIF(COLLECTION!D:D,DEPARTMENTS!B:B,COLLECTION!E:E)+SUMIF(BANK!D:D,DEPARTMENTS!B:B,BANK!E:E)+SUMIF(TRUST!D:D,DEPARTMENTS!B:B,TRUST!E:E)</f>
        <v>0</v>
      </c>
      <c r="F94" s="148">
        <f t="shared" si="34"/>
        <v>50000</v>
      </c>
      <c r="G94" s="180">
        <f t="shared" si="35"/>
        <v>0</v>
      </c>
      <c r="H94" s="150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0</v>
      </c>
      <c r="I94" s="150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0</v>
      </c>
      <c r="J94" s="150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0</v>
      </c>
      <c r="K94" s="150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0</v>
      </c>
      <c r="L94" s="150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0</v>
      </c>
      <c r="M94" s="150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0</v>
      </c>
      <c r="N94" s="150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94" s="150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94" s="150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94" s="150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94" s="150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94" s="150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94" s="179">
        <f t="shared" si="32"/>
        <v>0</v>
      </c>
      <c r="V94" s="152"/>
      <c r="AK94" s="152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94" s="152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0</v>
      </c>
      <c r="AM94" s="152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0</v>
      </c>
      <c r="AN94" s="152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0</v>
      </c>
      <c r="AO94" s="152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0</v>
      </c>
      <c r="AP94" s="152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0</v>
      </c>
      <c r="AQ94" s="152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0</v>
      </c>
      <c r="AR94" s="152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0</v>
      </c>
      <c r="AS94" s="152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0</v>
      </c>
      <c r="AT94" s="152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94" s="152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0</v>
      </c>
      <c r="AV94" s="152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0</v>
      </c>
      <c r="AW94" s="152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0</v>
      </c>
      <c r="AX94" s="152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0</v>
      </c>
      <c r="AY94" s="152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94" s="152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0</v>
      </c>
      <c r="BA94" s="152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0</v>
      </c>
      <c r="BB94" s="152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0</v>
      </c>
      <c r="BC94" s="152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0</v>
      </c>
      <c r="BD94" s="152"/>
      <c r="BE94" s="152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0</v>
      </c>
      <c r="BF94" s="152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0</v>
      </c>
      <c r="BG94" s="152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0</v>
      </c>
      <c r="BH94" s="152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0</v>
      </c>
      <c r="BI94" s="152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0</v>
      </c>
      <c r="BJ94" s="152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0</v>
      </c>
      <c r="BK94" s="152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94" s="152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94" s="152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94" s="152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94" s="152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94" s="152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94" s="152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94" s="152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94" s="152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94" s="152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94" s="152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94" s="152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94" s="152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94" s="152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94" s="152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94" s="152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94" s="152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94" s="152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94" s="152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94" s="152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94" s="152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94" s="152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94" s="152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94" s="152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94" s="152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94" s="152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94" s="152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94" s="152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94" s="152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94" s="152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94" s="152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94" s="152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94" s="152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94" s="108">
        <f t="shared" si="33"/>
        <v>0</v>
      </c>
    </row>
    <row r="95" spans="1:96" s="149" customFormat="1" x14ac:dyDescent="0.2">
      <c r="A95" s="143"/>
      <c r="B95" s="178" t="s">
        <v>92</v>
      </c>
      <c r="C95" s="154">
        <v>50000</v>
      </c>
      <c r="D95" s="148"/>
      <c r="E95" s="148">
        <f>SUMIF(COLLECTION!D:D,DEPARTMENTS!B:B,COLLECTION!E:E)+SUMIF(BANK!D:D,DEPARTMENTS!B:B,BANK!E:E)+SUMIF(TRUST!D:D,DEPARTMENTS!B:B,TRUST!E:E)</f>
        <v>0</v>
      </c>
      <c r="F95" s="148">
        <f t="shared" si="34"/>
        <v>50000</v>
      </c>
      <c r="G95" s="180">
        <f t="shared" si="35"/>
        <v>0</v>
      </c>
      <c r="H95" s="150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0</v>
      </c>
      <c r="I95" s="150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0</v>
      </c>
      <c r="J95" s="150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0</v>
      </c>
      <c r="K95" s="150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0</v>
      </c>
      <c r="L95" s="150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0</v>
      </c>
      <c r="M95" s="150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0</v>
      </c>
      <c r="N95" s="150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95" s="150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95" s="150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95" s="150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95" s="150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95" s="150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95" s="179">
        <f t="shared" si="32"/>
        <v>0</v>
      </c>
      <c r="V95" s="152"/>
      <c r="AK95" s="152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95" s="152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0</v>
      </c>
      <c r="AM95" s="152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0</v>
      </c>
      <c r="AN95" s="152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0</v>
      </c>
      <c r="AO95" s="152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0</v>
      </c>
      <c r="AP95" s="152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0</v>
      </c>
      <c r="AQ95" s="152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0</v>
      </c>
      <c r="AR95" s="152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0</v>
      </c>
      <c r="AS95" s="152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0</v>
      </c>
      <c r="AT95" s="152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95" s="152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0</v>
      </c>
      <c r="AV95" s="152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0</v>
      </c>
      <c r="AW95" s="152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0</v>
      </c>
      <c r="AX95" s="152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0</v>
      </c>
      <c r="AY95" s="152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95" s="152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0</v>
      </c>
      <c r="BA95" s="152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0</v>
      </c>
      <c r="BB95" s="152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0</v>
      </c>
      <c r="BC95" s="152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0</v>
      </c>
      <c r="BD95" s="152"/>
      <c r="BE95" s="152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0</v>
      </c>
      <c r="BF95" s="152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0</v>
      </c>
      <c r="BG95" s="152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0</v>
      </c>
      <c r="BH95" s="152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0</v>
      </c>
      <c r="BI95" s="152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0</v>
      </c>
      <c r="BJ95" s="152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0</v>
      </c>
      <c r="BK95" s="152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95" s="152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95" s="152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95" s="152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95" s="152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95" s="152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95" s="152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95" s="152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95" s="152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95" s="152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95" s="152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95" s="152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95" s="152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95" s="152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95" s="152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95" s="152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95" s="152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95" s="152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95" s="152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95" s="152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95" s="152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95" s="152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95" s="152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95" s="152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95" s="152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95" s="152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95" s="152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95" s="152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95" s="152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95" s="152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95" s="152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95" s="152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95" s="152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95" s="108">
        <f t="shared" si="33"/>
        <v>0</v>
      </c>
    </row>
    <row r="96" spans="1:96" s="149" customFormat="1" x14ac:dyDescent="0.2">
      <c r="A96" s="143"/>
      <c r="B96" s="178" t="s">
        <v>93</v>
      </c>
      <c r="C96" s="154"/>
      <c r="D96" s="148"/>
      <c r="E96" s="148">
        <f>SUMIF(COLLECTION!D:D,DEPARTMENTS!B:B,COLLECTION!E:E)+SUMIF(BANK!D:D,DEPARTMENTS!B:B,BANK!E:E)+SUMIF(TRUST!D:D,DEPARTMENTS!B:B,TRUST!E:E)</f>
        <v>0</v>
      </c>
      <c r="F96" s="148">
        <f t="shared" si="34"/>
        <v>0</v>
      </c>
      <c r="G96" s="180"/>
      <c r="H96" s="150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0</v>
      </c>
      <c r="I96" s="150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0</v>
      </c>
      <c r="J96" s="150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0</v>
      </c>
      <c r="K96" s="150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0</v>
      </c>
      <c r="L96" s="150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0</v>
      </c>
      <c r="M96" s="150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0</v>
      </c>
      <c r="N96" s="150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96" s="150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96" s="150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96" s="150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96" s="150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96" s="150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96" s="179">
        <f t="shared" si="32"/>
        <v>0</v>
      </c>
      <c r="V96" s="152"/>
      <c r="AK96" s="152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96" s="152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0</v>
      </c>
      <c r="AM96" s="152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0</v>
      </c>
      <c r="AN96" s="152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0</v>
      </c>
      <c r="AO96" s="152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0</v>
      </c>
      <c r="AP96" s="152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0</v>
      </c>
      <c r="AQ96" s="152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0</v>
      </c>
      <c r="AR96" s="152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0</v>
      </c>
      <c r="AS96" s="152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0</v>
      </c>
      <c r="AT96" s="152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96" s="152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0</v>
      </c>
      <c r="AV96" s="152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0</v>
      </c>
      <c r="AW96" s="152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0</v>
      </c>
      <c r="AX96" s="152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0</v>
      </c>
      <c r="AY96" s="152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96" s="152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0</v>
      </c>
      <c r="BA96" s="152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0</v>
      </c>
      <c r="BB96" s="152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0</v>
      </c>
      <c r="BC96" s="152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0</v>
      </c>
      <c r="BD96" s="152"/>
      <c r="BE96" s="152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0</v>
      </c>
      <c r="BF96" s="152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0</v>
      </c>
      <c r="BG96" s="152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0</v>
      </c>
      <c r="BH96" s="152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0</v>
      </c>
      <c r="BI96" s="152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0</v>
      </c>
      <c r="BJ96" s="152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0</v>
      </c>
      <c r="BK96" s="152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96" s="152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96" s="152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96" s="152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96" s="152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96" s="152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96" s="152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96" s="152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96" s="152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96" s="152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96" s="152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96" s="152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96" s="152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96" s="152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96" s="152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96" s="152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96" s="152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96" s="152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96" s="152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96" s="152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96" s="152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96" s="152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96" s="152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96" s="152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96" s="152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96" s="152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96" s="152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96" s="152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96" s="152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96" s="152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96" s="152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96" s="152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96" s="152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96" s="108">
        <f t="shared" si="33"/>
        <v>0</v>
      </c>
    </row>
    <row r="97" spans="1:96" s="242" customFormat="1" ht="17" thickBot="1" x14ac:dyDescent="0.25">
      <c r="A97" s="178"/>
      <c r="B97" s="178"/>
      <c r="C97" s="154">
        <f>SUM(C91:C96)</f>
        <v>400000</v>
      </c>
      <c r="D97" s="154">
        <f t="shared" ref="D97:F97" si="36">SUM(D91:D96)</f>
        <v>0</v>
      </c>
      <c r="E97" s="154">
        <f t="shared" si="36"/>
        <v>0</v>
      </c>
      <c r="F97" s="154">
        <f t="shared" si="36"/>
        <v>400000</v>
      </c>
      <c r="G97" s="180">
        <f t="shared" si="35"/>
        <v>0</v>
      </c>
      <c r="H97" s="239">
        <f>SUM(H91:H96)</f>
        <v>0</v>
      </c>
      <c r="I97" s="240">
        <f t="shared" ref="I97:Q97" si="37">SUM(I91:I96)</f>
        <v>0</v>
      </c>
      <c r="J97" s="240">
        <f t="shared" si="37"/>
        <v>0</v>
      </c>
      <c r="K97" s="240">
        <f t="shared" si="37"/>
        <v>0</v>
      </c>
      <c r="L97" s="240">
        <f t="shared" si="37"/>
        <v>0</v>
      </c>
      <c r="M97" s="240">
        <f t="shared" si="37"/>
        <v>0</v>
      </c>
      <c r="N97" s="240">
        <f t="shared" si="37"/>
        <v>0</v>
      </c>
      <c r="O97" s="240">
        <f t="shared" si="37"/>
        <v>0</v>
      </c>
      <c r="P97" s="240">
        <f t="shared" si="37"/>
        <v>0</v>
      </c>
      <c r="Q97" s="240">
        <f t="shared" si="37"/>
        <v>0</v>
      </c>
      <c r="R97" s="240">
        <f>SUM(R91:R96)</f>
        <v>0</v>
      </c>
      <c r="S97" s="240">
        <f t="shared" ref="S97:T97" si="38">SUM(S91:S96)</f>
        <v>0</v>
      </c>
      <c r="T97" s="241">
        <f t="shared" si="38"/>
        <v>0</v>
      </c>
      <c r="V97" s="243"/>
      <c r="AK97" s="244">
        <f>SUM(AK91:AK96)</f>
        <v>0</v>
      </c>
      <c r="AL97" s="244">
        <f t="shared" ref="AL97:CR97" si="39">SUM(AL91:AL96)</f>
        <v>0</v>
      </c>
      <c r="AM97" s="244">
        <f t="shared" si="39"/>
        <v>0</v>
      </c>
      <c r="AN97" s="244">
        <f t="shared" si="39"/>
        <v>0</v>
      </c>
      <c r="AO97" s="244">
        <f t="shared" si="39"/>
        <v>0</v>
      </c>
      <c r="AP97" s="244">
        <f t="shared" si="39"/>
        <v>0</v>
      </c>
      <c r="AQ97" s="244">
        <f t="shared" si="39"/>
        <v>0</v>
      </c>
      <c r="AR97" s="244">
        <f t="shared" si="39"/>
        <v>0</v>
      </c>
      <c r="AS97" s="244">
        <f t="shared" si="39"/>
        <v>0</v>
      </c>
      <c r="AT97" s="244">
        <f t="shared" si="39"/>
        <v>0</v>
      </c>
      <c r="AU97" s="244">
        <f t="shared" si="39"/>
        <v>0</v>
      </c>
      <c r="AV97" s="244">
        <f t="shared" si="39"/>
        <v>0</v>
      </c>
      <c r="AW97" s="244">
        <f t="shared" si="39"/>
        <v>0</v>
      </c>
      <c r="AX97" s="244">
        <f t="shared" si="39"/>
        <v>0</v>
      </c>
      <c r="AY97" s="244">
        <f t="shared" si="39"/>
        <v>0</v>
      </c>
      <c r="AZ97" s="244">
        <f t="shared" si="39"/>
        <v>0</v>
      </c>
      <c r="BA97" s="244">
        <f t="shared" si="39"/>
        <v>0</v>
      </c>
      <c r="BB97" s="244">
        <f t="shared" si="39"/>
        <v>0</v>
      </c>
      <c r="BC97" s="244">
        <f t="shared" si="39"/>
        <v>0</v>
      </c>
      <c r="BD97" s="244"/>
      <c r="BE97" s="244">
        <f t="shared" si="39"/>
        <v>0</v>
      </c>
      <c r="BF97" s="244">
        <f t="shared" si="39"/>
        <v>0</v>
      </c>
      <c r="BG97" s="244">
        <f t="shared" si="39"/>
        <v>0</v>
      </c>
      <c r="BH97" s="244">
        <f t="shared" si="39"/>
        <v>0</v>
      </c>
      <c r="BI97" s="244">
        <f t="shared" si="39"/>
        <v>0</v>
      </c>
      <c r="BJ97" s="244">
        <f t="shared" si="39"/>
        <v>0</v>
      </c>
      <c r="BK97" s="244">
        <f t="shared" si="39"/>
        <v>0</v>
      </c>
      <c r="BL97" s="244">
        <f t="shared" si="39"/>
        <v>0</v>
      </c>
      <c r="BM97" s="244">
        <f t="shared" si="39"/>
        <v>0</v>
      </c>
      <c r="BN97" s="244">
        <f t="shared" si="39"/>
        <v>0</v>
      </c>
      <c r="BO97" s="244">
        <f t="shared" si="39"/>
        <v>0</v>
      </c>
      <c r="BP97" s="244">
        <f t="shared" si="39"/>
        <v>0</v>
      </c>
      <c r="BQ97" s="244">
        <f t="shared" si="39"/>
        <v>0</v>
      </c>
      <c r="BR97" s="244">
        <f t="shared" si="39"/>
        <v>0</v>
      </c>
      <c r="BS97" s="244">
        <f t="shared" si="39"/>
        <v>0</v>
      </c>
      <c r="BT97" s="244">
        <f t="shared" si="39"/>
        <v>0</v>
      </c>
      <c r="BU97" s="244">
        <f t="shared" si="39"/>
        <v>0</v>
      </c>
      <c r="BV97" s="244">
        <f t="shared" si="39"/>
        <v>0</v>
      </c>
      <c r="BW97" s="244">
        <f t="shared" si="39"/>
        <v>0</v>
      </c>
      <c r="BX97" s="244">
        <f t="shared" si="39"/>
        <v>0</v>
      </c>
      <c r="BY97" s="244">
        <f t="shared" si="39"/>
        <v>0</v>
      </c>
      <c r="BZ97" s="244">
        <f t="shared" si="39"/>
        <v>0</v>
      </c>
      <c r="CA97" s="244">
        <f t="shared" si="39"/>
        <v>0</v>
      </c>
      <c r="CB97" s="244">
        <f t="shared" si="39"/>
        <v>0</v>
      </c>
      <c r="CC97" s="244">
        <f t="shared" si="39"/>
        <v>0</v>
      </c>
      <c r="CD97" s="244">
        <f t="shared" si="39"/>
        <v>0</v>
      </c>
      <c r="CE97" s="244">
        <f t="shared" si="39"/>
        <v>0</v>
      </c>
      <c r="CF97" s="244">
        <f t="shared" si="39"/>
        <v>0</v>
      </c>
      <c r="CG97" s="244">
        <f t="shared" si="39"/>
        <v>0</v>
      </c>
      <c r="CH97" s="244">
        <f t="shared" si="39"/>
        <v>0</v>
      </c>
      <c r="CI97" s="244">
        <f t="shared" si="39"/>
        <v>0</v>
      </c>
      <c r="CJ97" s="244">
        <f t="shared" si="39"/>
        <v>0</v>
      </c>
      <c r="CK97" s="244">
        <f t="shared" si="39"/>
        <v>0</v>
      </c>
      <c r="CL97" s="244">
        <f t="shared" si="39"/>
        <v>0</v>
      </c>
      <c r="CM97" s="244">
        <f t="shared" si="39"/>
        <v>0</v>
      </c>
      <c r="CN97" s="244">
        <f t="shared" si="39"/>
        <v>0</v>
      </c>
      <c r="CO97" s="244">
        <f t="shared" si="39"/>
        <v>0</v>
      </c>
      <c r="CP97" s="244">
        <f t="shared" si="39"/>
        <v>0</v>
      </c>
      <c r="CQ97" s="244">
        <f t="shared" si="39"/>
        <v>0</v>
      </c>
      <c r="CR97" s="244">
        <f t="shared" si="39"/>
        <v>0</v>
      </c>
    </row>
    <row r="100" spans="1:96" ht="17" thickBot="1" x14ac:dyDescent="0.25"/>
    <row r="101" spans="1:96" ht="17" thickBot="1" x14ac:dyDescent="0.25">
      <c r="B101" s="392"/>
      <c r="C101" s="393" t="s">
        <v>77</v>
      </c>
      <c r="D101" s="393"/>
      <c r="E101" s="394" t="s">
        <v>87</v>
      </c>
      <c r="F101" s="393" t="s">
        <v>29</v>
      </c>
      <c r="H101" s="150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0</v>
      </c>
      <c r="I101" s="150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0</v>
      </c>
      <c r="J101" s="150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0</v>
      </c>
      <c r="K101" s="150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0</v>
      </c>
      <c r="L101" s="150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0</v>
      </c>
      <c r="M101" s="150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0</v>
      </c>
      <c r="N101" s="150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101" s="150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101" s="150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101" s="150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101" s="150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101" s="150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101" s="177">
        <f>SUM(H101:S101)</f>
        <v>0</v>
      </c>
      <c r="AK101" s="152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101" s="152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0</v>
      </c>
      <c r="AM101" s="152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0</v>
      </c>
      <c r="AN101" s="152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0</v>
      </c>
      <c r="AO101" s="152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0</v>
      </c>
      <c r="AP101" s="152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0</v>
      </c>
      <c r="AQ101" s="152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0</v>
      </c>
      <c r="AR101" s="152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0</v>
      </c>
      <c r="AS101" s="152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0</v>
      </c>
      <c r="AT101" s="152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101" s="152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0</v>
      </c>
      <c r="AV101" s="152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0</v>
      </c>
      <c r="AW101" s="152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0</v>
      </c>
      <c r="AX101" s="152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0</v>
      </c>
      <c r="AY101" s="152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101" s="152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0</v>
      </c>
      <c r="BA101" s="152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0</v>
      </c>
      <c r="BB101" s="152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0</v>
      </c>
      <c r="BC101" s="152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0</v>
      </c>
      <c r="BD101" s="152"/>
      <c r="BE101" s="152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0</v>
      </c>
      <c r="BF101" s="152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0</v>
      </c>
      <c r="BG101" s="152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0</v>
      </c>
      <c r="BH101" s="152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0</v>
      </c>
      <c r="BI101" s="152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0</v>
      </c>
      <c r="BJ101" s="152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0</v>
      </c>
      <c r="BK101" s="152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101" s="152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101" s="152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101" s="152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101" s="152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101" s="152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101" s="152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101" s="152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101" s="152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101" s="152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101" s="152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101" s="152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101" s="152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101" s="152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101" s="152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101" s="152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101" s="152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101" s="152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101" s="152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101" s="152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101" s="152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101" s="152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101" s="152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101" s="152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101" s="152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101" s="152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101" s="152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101" s="152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101" s="152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101" s="152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101" s="152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101" s="152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101" s="152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101" s="108">
        <f t="shared" ref="CR101:CR107" si="40">SUM(AK101:CQ101)</f>
        <v>0</v>
      </c>
    </row>
    <row r="102" spans="1:96" ht="17" thickBot="1" x14ac:dyDescent="0.25">
      <c r="B102" s="50" t="s">
        <v>94</v>
      </c>
      <c r="C102" s="395">
        <v>40000</v>
      </c>
      <c r="D102" s="395"/>
      <c r="E102" s="395">
        <f>SUMIF(COLLECTION!D:D,DEPARTMENTS!B:B,COLLECTION!E:E)+SUMIF(BANK!D:D,DEPARTMENTS!B:B,BANK!E:E)+SUMIF(TRUST!D:D,DEPARTMENTS!B:B,TRUST!E:E)</f>
        <v>44300</v>
      </c>
      <c r="F102" s="395">
        <f>C102-D102-E102</f>
        <v>-4300</v>
      </c>
      <c r="H102" s="150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0</v>
      </c>
      <c r="I102" s="150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0</v>
      </c>
      <c r="J102" s="150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0</v>
      </c>
      <c r="K102" s="150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44300</v>
      </c>
      <c r="L102" s="150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0</v>
      </c>
      <c r="M102" s="150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0</v>
      </c>
      <c r="N102" s="150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102" s="150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102" s="150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102" s="150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102" s="150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102" s="150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102" s="177">
        <f t="shared" ref="T102:T108" si="41">SUM(H102:S102)</f>
        <v>44300</v>
      </c>
      <c r="AK102" s="152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102" s="152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0</v>
      </c>
      <c r="AM102" s="152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0</v>
      </c>
      <c r="AN102" s="152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0</v>
      </c>
      <c r="AO102" s="152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0</v>
      </c>
      <c r="AP102" s="152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0</v>
      </c>
      <c r="AQ102" s="152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0</v>
      </c>
      <c r="AR102" s="152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0</v>
      </c>
      <c r="AS102" s="152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0</v>
      </c>
      <c r="AT102" s="152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102" s="152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0</v>
      </c>
      <c r="AV102" s="152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0</v>
      </c>
      <c r="AW102" s="152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0</v>
      </c>
      <c r="AX102" s="152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0</v>
      </c>
      <c r="AY102" s="152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102" s="152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11700</v>
      </c>
      <c r="BA102" s="152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13800</v>
      </c>
      <c r="BB102" s="152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18800</v>
      </c>
      <c r="BC102" s="152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0</v>
      </c>
      <c r="BD102" s="152"/>
      <c r="BE102" s="152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0</v>
      </c>
      <c r="BF102" s="152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0</v>
      </c>
      <c r="BG102" s="152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0</v>
      </c>
      <c r="BH102" s="152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0</v>
      </c>
      <c r="BI102" s="152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0</v>
      </c>
      <c r="BJ102" s="152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0</v>
      </c>
      <c r="BK102" s="152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102" s="152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102" s="152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102" s="152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102" s="152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102" s="152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102" s="152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102" s="152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102" s="152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102" s="152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102" s="152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102" s="152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102" s="152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102" s="152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102" s="152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102" s="152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102" s="152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102" s="152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102" s="152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102" s="152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102" s="152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102" s="152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102" s="152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102" s="152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102" s="152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102" s="152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102" s="152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102" s="152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102" s="152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102" s="152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102" s="152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102" s="152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102" s="152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102" s="108">
        <f t="shared" si="40"/>
        <v>44300</v>
      </c>
    </row>
    <row r="103" spans="1:96" ht="17" thickBot="1" x14ac:dyDescent="0.25">
      <c r="B103" s="27" t="s">
        <v>95</v>
      </c>
      <c r="C103" s="396">
        <v>35000</v>
      </c>
      <c r="D103" s="397"/>
      <c r="E103" s="397">
        <f>SUMIF(COLLECTION!D:D,DEPARTMENTS!B:B,COLLECTION!E:E)+SUMIF(BANK!D:D,DEPARTMENTS!B:B,BANK!E:E)+SUMIF(TRUST!D:D,DEPARTMENTS!B:B,TRUST!E:E)</f>
        <v>38550</v>
      </c>
      <c r="F103" s="397">
        <f t="shared" ref="F103:F106" si="42">C103-D103-E103</f>
        <v>-3550</v>
      </c>
      <c r="H103" s="150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0</v>
      </c>
      <c r="I103" s="150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0</v>
      </c>
      <c r="J103" s="150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1500</v>
      </c>
      <c r="K103" s="150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37050</v>
      </c>
      <c r="L103" s="150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0</v>
      </c>
      <c r="M103" s="150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0</v>
      </c>
      <c r="N103" s="150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103" s="150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103" s="150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103" s="150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103" s="150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103" s="150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103" s="177">
        <f t="shared" si="41"/>
        <v>38550</v>
      </c>
      <c r="AK103" s="152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103" s="152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0</v>
      </c>
      <c r="AM103" s="152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0</v>
      </c>
      <c r="AN103" s="152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0</v>
      </c>
      <c r="AO103" s="152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0</v>
      </c>
      <c r="AP103" s="152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0</v>
      </c>
      <c r="AQ103" s="152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0</v>
      </c>
      <c r="AR103" s="152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0</v>
      </c>
      <c r="AS103" s="152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0</v>
      </c>
      <c r="AT103" s="152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103" s="152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0</v>
      </c>
      <c r="AV103" s="152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0</v>
      </c>
      <c r="AW103" s="152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0</v>
      </c>
      <c r="AX103" s="152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500</v>
      </c>
      <c r="AY103" s="152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1000</v>
      </c>
      <c r="AZ103" s="152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2700</v>
      </c>
      <c r="BA103" s="152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34350</v>
      </c>
      <c r="BB103" s="152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0</v>
      </c>
      <c r="BC103" s="152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0</v>
      </c>
      <c r="BD103" s="152"/>
      <c r="BE103" s="152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0</v>
      </c>
      <c r="BF103" s="152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0</v>
      </c>
      <c r="BG103" s="152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0</v>
      </c>
      <c r="BH103" s="152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0</v>
      </c>
      <c r="BI103" s="152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0</v>
      </c>
      <c r="BJ103" s="152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0</v>
      </c>
      <c r="BK103" s="152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103" s="152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103" s="152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103" s="152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103" s="152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103" s="152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103" s="152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103" s="152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103" s="152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103" s="152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103" s="152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103" s="152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103" s="152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103" s="152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103" s="152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103" s="152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103" s="152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103" s="152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103" s="152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103" s="152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103" s="152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103" s="152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103" s="152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103" s="152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103" s="152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103" s="152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103" s="152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103" s="152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103" s="152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103" s="152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103" s="152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103" s="152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103" s="152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103" s="108">
        <f t="shared" si="40"/>
        <v>38550</v>
      </c>
    </row>
    <row r="104" spans="1:96" ht="17" thickBot="1" x14ac:dyDescent="0.25">
      <c r="B104" s="27" t="s">
        <v>96</v>
      </c>
      <c r="C104" s="396">
        <v>30000</v>
      </c>
      <c r="D104" s="396"/>
      <c r="E104" s="396">
        <f>SUMIF(COLLECTION!D:D,DEPARTMENTS!B:B,COLLECTION!E:E)+SUMIF(BANK!D:D,DEPARTMENTS!B:B,BANK!E:E)+SUMIF(TRUST!D:D,DEPARTMENTS!B:B,TRUST!E:E)</f>
        <v>33500</v>
      </c>
      <c r="F104" s="396">
        <f t="shared" si="42"/>
        <v>-3500</v>
      </c>
      <c r="H104" s="150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0</v>
      </c>
      <c r="I104" s="150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0</v>
      </c>
      <c r="J104" s="150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0</v>
      </c>
      <c r="K104" s="150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33500</v>
      </c>
      <c r="L104" s="150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0</v>
      </c>
      <c r="M104" s="150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0</v>
      </c>
      <c r="N104" s="150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104" s="150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104" s="150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104" s="150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104" s="150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104" s="150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104" s="177">
        <f t="shared" si="41"/>
        <v>33500</v>
      </c>
      <c r="AK104" s="152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104" s="152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0</v>
      </c>
      <c r="AM104" s="152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0</v>
      </c>
      <c r="AN104" s="152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0</v>
      </c>
      <c r="AO104" s="152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0</v>
      </c>
      <c r="AP104" s="152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0</v>
      </c>
      <c r="AQ104" s="152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0</v>
      </c>
      <c r="AR104" s="152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0</v>
      </c>
      <c r="AS104" s="152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0</v>
      </c>
      <c r="AT104" s="152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104" s="152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0</v>
      </c>
      <c r="AV104" s="152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0</v>
      </c>
      <c r="AW104" s="152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0</v>
      </c>
      <c r="AX104" s="152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0</v>
      </c>
      <c r="AY104" s="152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104" s="152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800</v>
      </c>
      <c r="BA104" s="152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13250</v>
      </c>
      <c r="BB104" s="152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18900</v>
      </c>
      <c r="BC104" s="152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550</v>
      </c>
      <c r="BD104" s="152"/>
      <c r="BE104" s="152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0</v>
      </c>
      <c r="BF104" s="152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0</v>
      </c>
      <c r="BG104" s="152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0</v>
      </c>
      <c r="BH104" s="152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0</v>
      </c>
      <c r="BI104" s="152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0</v>
      </c>
      <c r="BJ104" s="152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0</v>
      </c>
      <c r="BK104" s="152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104" s="152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104" s="152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104" s="152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104" s="152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104" s="152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104" s="152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104" s="152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104" s="152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104" s="152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104" s="152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104" s="152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104" s="152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104" s="152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104" s="152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104" s="152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104" s="152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104" s="152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104" s="152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104" s="152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104" s="152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104" s="152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104" s="152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104" s="152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104" s="152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104" s="152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104" s="152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104" s="152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104" s="152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104" s="152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104" s="152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104" s="152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104" s="152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104" s="108">
        <f t="shared" si="40"/>
        <v>33500</v>
      </c>
    </row>
    <row r="105" spans="1:96" ht="17" thickBot="1" x14ac:dyDescent="0.25">
      <c r="B105" s="27" t="s">
        <v>97</v>
      </c>
      <c r="C105" s="396">
        <v>15000</v>
      </c>
      <c r="D105" s="397"/>
      <c r="E105" s="397">
        <f>SUMIF(COLLECTION!D:D,DEPARTMENTS!B:B,COLLECTION!E:E)+SUMIF(BANK!D:D,DEPARTMENTS!B:B,BANK!E:E)+SUMIF(TRUST!D:D,DEPARTMENTS!B:B,TRUST!E:E)</f>
        <v>17300</v>
      </c>
      <c r="F105" s="397">
        <f t="shared" si="42"/>
        <v>-2300</v>
      </c>
      <c r="H105" s="150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0</v>
      </c>
      <c r="I105" s="150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0</v>
      </c>
      <c r="J105" s="150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17200</v>
      </c>
      <c r="K105" s="150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100</v>
      </c>
      <c r="L105" s="150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0</v>
      </c>
      <c r="M105" s="150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0</v>
      </c>
      <c r="N105" s="150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105" s="150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105" s="150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105" s="150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105" s="150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105" s="150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105" s="177">
        <f t="shared" si="41"/>
        <v>17300</v>
      </c>
      <c r="AK105" s="152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105" s="152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0</v>
      </c>
      <c r="AM105" s="152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0</v>
      </c>
      <c r="AN105" s="152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0</v>
      </c>
      <c r="AO105" s="152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0</v>
      </c>
      <c r="AP105" s="152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0</v>
      </c>
      <c r="AQ105" s="152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0</v>
      </c>
      <c r="AR105" s="152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0</v>
      </c>
      <c r="AS105" s="152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0</v>
      </c>
      <c r="AT105" s="152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105" s="152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0</v>
      </c>
      <c r="AV105" s="152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0</v>
      </c>
      <c r="AW105" s="152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0</v>
      </c>
      <c r="AX105" s="152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0</v>
      </c>
      <c r="AY105" s="152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17200</v>
      </c>
      <c r="AZ105" s="152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100</v>
      </c>
      <c r="BA105" s="152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0</v>
      </c>
      <c r="BB105" s="152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0</v>
      </c>
      <c r="BC105" s="152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0</v>
      </c>
      <c r="BD105" s="152"/>
      <c r="BE105" s="152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0</v>
      </c>
      <c r="BF105" s="152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0</v>
      </c>
      <c r="BG105" s="152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0</v>
      </c>
      <c r="BH105" s="152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0</v>
      </c>
      <c r="BI105" s="152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0</v>
      </c>
      <c r="BJ105" s="152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0</v>
      </c>
      <c r="BK105" s="152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105" s="152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105" s="152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105" s="152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105" s="152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105" s="152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105" s="152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105" s="152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105" s="152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105" s="152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105" s="152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105" s="152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105" s="152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105" s="152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105" s="152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105" s="152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105" s="152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105" s="152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105" s="152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105" s="152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105" s="152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105" s="152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105" s="152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105" s="152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105" s="152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105" s="152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105" s="152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105" s="152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105" s="152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105" s="152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105" s="152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105" s="152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105" s="152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105" s="108">
        <f t="shared" si="40"/>
        <v>17300</v>
      </c>
    </row>
    <row r="106" spans="1:96" ht="17" thickBot="1" x14ac:dyDescent="0.25">
      <c r="B106" s="27" t="s">
        <v>98</v>
      </c>
      <c r="C106" s="396">
        <v>20000</v>
      </c>
      <c r="D106" s="397"/>
      <c r="E106" s="397">
        <f>SUMIF(COLLECTION!D:D,DEPARTMENTS!B:B,COLLECTION!E:E)+SUMIF(BANK!D:D,DEPARTMENTS!B:B,BANK!E:E)+SUMIF(TRUST!D:D,DEPARTMENTS!B:B,TRUST!E:E)</f>
        <v>24420</v>
      </c>
      <c r="F106" s="397">
        <f t="shared" si="42"/>
        <v>-4420</v>
      </c>
      <c r="H106" s="150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0</v>
      </c>
      <c r="I106" s="150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0</v>
      </c>
      <c r="J106" s="150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6050</v>
      </c>
      <c r="K106" s="150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18370</v>
      </c>
      <c r="L106" s="150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0</v>
      </c>
      <c r="M106" s="150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0</v>
      </c>
      <c r="N106" s="150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106" s="150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106" s="150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106" s="150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106" s="150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106" s="150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106" s="177">
        <f t="shared" si="41"/>
        <v>24420</v>
      </c>
      <c r="AK106" s="152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106" s="152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0</v>
      </c>
      <c r="AM106" s="152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0</v>
      </c>
      <c r="AN106" s="152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0</v>
      </c>
      <c r="AO106" s="152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0</v>
      </c>
      <c r="AP106" s="152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0</v>
      </c>
      <c r="AQ106" s="152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0</v>
      </c>
      <c r="AR106" s="152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0</v>
      </c>
      <c r="AS106" s="152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0</v>
      </c>
      <c r="AT106" s="152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106" s="152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0</v>
      </c>
      <c r="AV106" s="152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0</v>
      </c>
      <c r="AW106" s="152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0</v>
      </c>
      <c r="AX106" s="152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3750</v>
      </c>
      <c r="AY106" s="152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2300</v>
      </c>
      <c r="AZ106" s="152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3400</v>
      </c>
      <c r="BA106" s="152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14470</v>
      </c>
      <c r="BB106" s="152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500</v>
      </c>
      <c r="BC106" s="152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0</v>
      </c>
      <c r="BD106" s="152"/>
      <c r="BE106" s="152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0</v>
      </c>
      <c r="BF106" s="152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0</v>
      </c>
      <c r="BG106" s="152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0</v>
      </c>
      <c r="BH106" s="152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0</v>
      </c>
      <c r="BI106" s="152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0</v>
      </c>
      <c r="BJ106" s="152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0</v>
      </c>
      <c r="BK106" s="152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106" s="152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106" s="152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106" s="152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106" s="152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106" s="152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106" s="152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106" s="152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106" s="152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106" s="152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106" s="152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106" s="152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106" s="152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106" s="152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106" s="152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106" s="152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106" s="152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106" s="152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106" s="152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106" s="152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106" s="152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106" s="152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106" s="152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106" s="152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106" s="152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106" s="152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106" s="152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106" s="152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106" s="152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106" s="152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106" s="152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106" s="152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106" s="152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106" s="108">
        <f t="shared" si="40"/>
        <v>24420</v>
      </c>
    </row>
    <row r="107" spans="1:96" ht="17" thickBot="1" x14ac:dyDescent="0.25">
      <c r="B107" s="178" t="s">
        <v>12106</v>
      </c>
      <c r="C107" s="154">
        <v>0</v>
      </c>
      <c r="D107" s="148"/>
      <c r="E107" s="148">
        <f>SUMIF(COLLECTION!D:D,DEPARTMENTS!B:B,COLLECTION!E:E)+SUMIF(BANK!D:D,DEPARTMENTS!B:B,BANK!E:E)+SUMIF(TRUST!D:D,DEPARTMENTS!B:B,TRUST!E:E)</f>
        <v>0</v>
      </c>
      <c r="F107" s="148"/>
      <c r="H107" s="150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0</v>
      </c>
      <c r="I107" s="150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0</v>
      </c>
      <c r="J107" s="150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0</v>
      </c>
      <c r="K107" s="150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0</v>
      </c>
      <c r="L107" s="150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0</v>
      </c>
      <c r="M107" s="150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0</v>
      </c>
      <c r="N107" s="150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107" s="150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107" s="150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107" s="150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107" s="150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107" s="150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107" s="177">
        <f t="shared" si="41"/>
        <v>0</v>
      </c>
      <c r="AK107" s="152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107" s="152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0</v>
      </c>
      <c r="AM107" s="152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0</v>
      </c>
      <c r="AN107" s="152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0</v>
      </c>
      <c r="AO107" s="152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0</v>
      </c>
      <c r="AP107" s="152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0</v>
      </c>
      <c r="AQ107" s="152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0</v>
      </c>
      <c r="AR107" s="152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0</v>
      </c>
      <c r="AS107" s="152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0</v>
      </c>
      <c r="AT107" s="152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107" s="152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0</v>
      </c>
      <c r="AV107" s="152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0</v>
      </c>
      <c r="AW107" s="152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0</v>
      </c>
      <c r="AX107" s="152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0</v>
      </c>
      <c r="AY107" s="152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107" s="152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0</v>
      </c>
      <c r="BA107" s="152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0</v>
      </c>
      <c r="BB107" s="152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0</v>
      </c>
      <c r="BC107" s="152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0</v>
      </c>
      <c r="BD107" s="152"/>
      <c r="BE107" s="152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0</v>
      </c>
      <c r="BF107" s="152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0</v>
      </c>
      <c r="BG107" s="152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0</v>
      </c>
      <c r="BH107" s="152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0</v>
      </c>
      <c r="BI107" s="152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0</v>
      </c>
      <c r="BJ107" s="152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0</v>
      </c>
      <c r="BK107" s="152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107" s="152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107" s="152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107" s="152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107" s="152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107" s="152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107" s="152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107" s="152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107" s="152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107" s="152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107" s="152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107" s="152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107" s="152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107" s="152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107" s="152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107" s="152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107" s="152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107" s="152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107" s="152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107" s="152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107" s="152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107" s="152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107" s="152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107" s="152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107" s="152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107" s="152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107" s="152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107" s="152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107" s="152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107" s="152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107" s="152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107" s="152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107" s="152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107" s="108">
        <f t="shared" si="40"/>
        <v>0</v>
      </c>
    </row>
    <row r="108" spans="1:96" ht="17" thickBot="1" x14ac:dyDescent="0.25">
      <c r="A108" s="377"/>
      <c r="B108" s="378" t="s">
        <v>9603</v>
      </c>
      <c r="C108" s="160">
        <v>0</v>
      </c>
      <c r="D108" s="382"/>
      <c r="E108" s="382">
        <f>SUMIF(COLLECTION!D:D,DEPARTMENTS!B:B,COLLECTION!E:E)+SUMIF(BANK!D:D,DEPARTMENTS!B:B,BANK!E:E)+SUMIF(TRUST!D:D,DEPARTMENTS!B:B,TRUST!E:E)</f>
        <v>39500</v>
      </c>
      <c r="F108" s="382"/>
      <c r="H108" s="150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0</v>
      </c>
      <c r="I108" s="150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0</v>
      </c>
      <c r="J108" s="150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14700</v>
      </c>
      <c r="K108" s="150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24800</v>
      </c>
      <c r="L108" s="150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0</v>
      </c>
      <c r="M108" s="150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0</v>
      </c>
      <c r="N108" s="150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108" s="150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108" s="150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108" s="150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108" s="150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108" s="150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108" s="177">
        <f t="shared" si="41"/>
        <v>39500</v>
      </c>
      <c r="AK108" s="152"/>
      <c r="AL108" s="152"/>
      <c r="AM108" s="152"/>
      <c r="AN108" s="152"/>
      <c r="AO108" s="152"/>
      <c r="AP108" s="152"/>
      <c r="AQ108" s="152"/>
      <c r="AR108" s="152"/>
      <c r="AS108" s="152"/>
      <c r="AT108" s="152"/>
      <c r="AU108" s="152"/>
      <c r="AV108" s="152"/>
      <c r="AW108" s="152"/>
      <c r="AX108" s="152"/>
      <c r="AY108" s="152"/>
      <c r="AZ108" s="152"/>
      <c r="BA108" s="152"/>
      <c r="BB108" s="152"/>
      <c r="BC108" s="152"/>
      <c r="BD108" s="152"/>
      <c r="BE108" s="152"/>
      <c r="BF108" s="152"/>
      <c r="BG108" s="152"/>
      <c r="BH108" s="152"/>
      <c r="BI108" s="152"/>
      <c r="BJ108" s="152"/>
      <c r="BK108" s="152"/>
      <c r="BL108" s="152"/>
      <c r="BM108" s="152"/>
      <c r="BN108" s="152"/>
      <c r="BO108" s="152"/>
      <c r="BP108" s="152"/>
      <c r="BQ108" s="152"/>
      <c r="BR108" s="152"/>
      <c r="BS108" s="152"/>
      <c r="BT108" s="152"/>
      <c r="BU108" s="152"/>
      <c r="BV108" s="152"/>
      <c r="BW108" s="152"/>
      <c r="BX108" s="152"/>
      <c r="BY108" s="152"/>
      <c r="BZ108" s="152"/>
      <c r="CA108" s="152"/>
      <c r="CB108" s="152"/>
      <c r="CC108" s="152"/>
      <c r="CD108" s="152"/>
      <c r="CE108" s="152"/>
      <c r="CF108" s="152"/>
      <c r="CG108" s="152"/>
      <c r="CH108" s="152"/>
      <c r="CI108" s="152"/>
      <c r="CJ108" s="152"/>
      <c r="CK108" s="152"/>
      <c r="CL108" s="152"/>
      <c r="CM108" s="152"/>
      <c r="CN108" s="152"/>
      <c r="CO108" s="152"/>
      <c r="CP108" s="152"/>
      <c r="CQ108" s="152"/>
      <c r="CR108" s="376"/>
    </row>
    <row r="109" spans="1:96" ht="18" thickTop="1" thickBot="1" x14ac:dyDescent="0.25">
      <c r="A109" s="379"/>
      <c r="B109" s="380"/>
      <c r="C109" s="381">
        <f>SUM(C102:C108)</f>
        <v>140000</v>
      </c>
      <c r="D109" s="381">
        <f t="shared" ref="D109:F109" si="43">SUM(D102:D108)</f>
        <v>0</v>
      </c>
      <c r="E109" s="381">
        <f>SUM(E102:E108)</f>
        <v>197570</v>
      </c>
      <c r="F109" s="381">
        <f t="shared" si="43"/>
        <v>-18070</v>
      </c>
      <c r="H109" s="238">
        <f>SUM(H101:H108)</f>
        <v>0</v>
      </c>
      <c r="I109" s="238">
        <f t="shared" ref="I109:S109" si="44">SUM(I101:I108)</f>
        <v>0</v>
      </c>
      <c r="J109" s="238">
        <f t="shared" si="44"/>
        <v>39450</v>
      </c>
      <c r="K109" s="238">
        <f t="shared" si="44"/>
        <v>158120</v>
      </c>
      <c r="L109" s="238">
        <f t="shared" si="44"/>
        <v>0</v>
      </c>
      <c r="M109" s="238">
        <f t="shared" si="44"/>
        <v>0</v>
      </c>
      <c r="N109" s="238">
        <f t="shared" si="44"/>
        <v>0</v>
      </c>
      <c r="O109" s="238">
        <f t="shared" si="44"/>
        <v>0</v>
      </c>
      <c r="P109" s="238">
        <f t="shared" si="44"/>
        <v>0</v>
      </c>
      <c r="Q109" s="238">
        <f t="shared" si="44"/>
        <v>0</v>
      </c>
      <c r="R109" s="238">
        <f t="shared" si="44"/>
        <v>0</v>
      </c>
      <c r="S109" s="238">
        <f t="shared" si="44"/>
        <v>0</v>
      </c>
      <c r="T109" s="238">
        <f>SUM(T101:T108)</f>
        <v>197570</v>
      </c>
      <c r="AK109" s="245">
        <f>SUM(AK101:AK107)</f>
        <v>0</v>
      </c>
      <c r="AL109" s="245">
        <f t="shared" ref="AL109:CR109" si="45">SUM(AL101:AL107)</f>
        <v>0</v>
      </c>
      <c r="AM109" s="245">
        <f t="shared" si="45"/>
        <v>0</v>
      </c>
      <c r="AN109" s="245">
        <f t="shared" si="45"/>
        <v>0</v>
      </c>
      <c r="AO109" s="245">
        <f t="shared" si="45"/>
        <v>0</v>
      </c>
      <c r="AP109" s="245">
        <f t="shared" si="45"/>
        <v>0</v>
      </c>
      <c r="AQ109" s="245">
        <f t="shared" si="45"/>
        <v>0</v>
      </c>
      <c r="AR109" s="245">
        <f t="shared" si="45"/>
        <v>0</v>
      </c>
      <c r="AS109" s="245">
        <f t="shared" si="45"/>
        <v>0</v>
      </c>
      <c r="AT109" s="245">
        <f t="shared" si="45"/>
        <v>0</v>
      </c>
      <c r="AU109" s="245">
        <f t="shared" si="45"/>
        <v>0</v>
      </c>
      <c r="AV109" s="245">
        <f t="shared" si="45"/>
        <v>0</v>
      </c>
      <c r="AW109" s="245">
        <f t="shared" si="45"/>
        <v>0</v>
      </c>
      <c r="AX109" s="245">
        <f t="shared" si="45"/>
        <v>4250</v>
      </c>
      <c r="AY109" s="245">
        <f t="shared" si="45"/>
        <v>20500</v>
      </c>
      <c r="AZ109" s="245">
        <f t="shared" si="45"/>
        <v>18700</v>
      </c>
      <c r="BA109" s="245">
        <f t="shared" si="45"/>
        <v>75870</v>
      </c>
      <c r="BB109" s="245">
        <f t="shared" si="45"/>
        <v>38200</v>
      </c>
      <c r="BC109" s="245">
        <f t="shared" si="45"/>
        <v>550</v>
      </c>
      <c r="BD109" s="245"/>
      <c r="BE109" s="245">
        <f t="shared" si="45"/>
        <v>0</v>
      </c>
      <c r="BF109" s="245">
        <f t="shared" si="45"/>
        <v>0</v>
      </c>
      <c r="BG109" s="245">
        <f t="shared" si="45"/>
        <v>0</v>
      </c>
      <c r="BH109" s="245">
        <f t="shared" si="45"/>
        <v>0</v>
      </c>
      <c r="BI109" s="245">
        <f t="shared" si="45"/>
        <v>0</v>
      </c>
      <c r="BJ109" s="245">
        <f t="shared" si="45"/>
        <v>0</v>
      </c>
      <c r="BK109" s="245">
        <f t="shared" si="45"/>
        <v>0</v>
      </c>
      <c r="BL109" s="245">
        <f t="shared" si="45"/>
        <v>0</v>
      </c>
      <c r="BM109" s="245">
        <f t="shared" si="45"/>
        <v>0</v>
      </c>
      <c r="BN109" s="245">
        <f t="shared" si="45"/>
        <v>0</v>
      </c>
      <c r="BO109" s="245">
        <f t="shared" si="45"/>
        <v>0</v>
      </c>
      <c r="BP109" s="245">
        <f t="shared" si="45"/>
        <v>0</v>
      </c>
      <c r="BQ109" s="245">
        <f t="shared" si="45"/>
        <v>0</v>
      </c>
      <c r="BR109" s="245">
        <f t="shared" si="45"/>
        <v>0</v>
      </c>
      <c r="BS109" s="245">
        <f t="shared" si="45"/>
        <v>0</v>
      </c>
      <c r="BT109" s="245">
        <f t="shared" si="45"/>
        <v>0</v>
      </c>
      <c r="BU109" s="245">
        <f t="shared" si="45"/>
        <v>0</v>
      </c>
      <c r="BV109" s="245">
        <f t="shared" si="45"/>
        <v>0</v>
      </c>
      <c r="BW109" s="245">
        <f t="shared" si="45"/>
        <v>0</v>
      </c>
      <c r="BX109" s="245">
        <f t="shared" si="45"/>
        <v>0</v>
      </c>
      <c r="BY109" s="245">
        <f t="shared" si="45"/>
        <v>0</v>
      </c>
      <c r="BZ109" s="245">
        <f t="shared" si="45"/>
        <v>0</v>
      </c>
      <c r="CA109" s="245">
        <f t="shared" si="45"/>
        <v>0</v>
      </c>
      <c r="CB109" s="245">
        <f t="shared" si="45"/>
        <v>0</v>
      </c>
      <c r="CC109" s="245">
        <f t="shared" si="45"/>
        <v>0</v>
      </c>
      <c r="CD109" s="245">
        <f t="shared" si="45"/>
        <v>0</v>
      </c>
      <c r="CE109" s="245">
        <f t="shared" si="45"/>
        <v>0</v>
      </c>
      <c r="CF109" s="245">
        <f t="shared" si="45"/>
        <v>0</v>
      </c>
      <c r="CG109" s="245">
        <f t="shared" si="45"/>
        <v>0</v>
      </c>
      <c r="CH109" s="245">
        <f t="shared" si="45"/>
        <v>0</v>
      </c>
      <c r="CI109" s="245">
        <f t="shared" si="45"/>
        <v>0</v>
      </c>
      <c r="CJ109" s="245">
        <f t="shared" si="45"/>
        <v>0</v>
      </c>
      <c r="CK109" s="245">
        <f t="shared" si="45"/>
        <v>0</v>
      </c>
      <c r="CL109" s="245">
        <f t="shared" si="45"/>
        <v>0</v>
      </c>
      <c r="CM109" s="245">
        <f t="shared" si="45"/>
        <v>0</v>
      </c>
      <c r="CN109" s="245">
        <f t="shared" si="45"/>
        <v>0</v>
      </c>
      <c r="CO109" s="245">
        <f t="shared" si="45"/>
        <v>0</v>
      </c>
      <c r="CP109" s="245">
        <f t="shared" si="45"/>
        <v>0</v>
      </c>
      <c r="CQ109" s="245">
        <f t="shared" si="45"/>
        <v>0</v>
      </c>
      <c r="CR109" s="245">
        <f t="shared" si="45"/>
        <v>158070</v>
      </c>
    </row>
    <row r="110" spans="1:96" ht="17" thickTop="1" x14ac:dyDescent="0.2">
      <c r="A110" s="30"/>
      <c r="B110" s="50"/>
      <c r="C110" s="67"/>
      <c r="D110" s="31"/>
      <c r="E110" s="31"/>
      <c r="F110" s="31"/>
    </row>
    <row r="115" spans="1:96" x14ac:dyDescent="0.2">
      <c r="B115" s="46"/>
      <c r="C115" s="65"/>
    </row>
    <row r="116" spans="1:96" ht="17" thickBot="1" x14ac:dyDescent="0.25">
      <c r="A116" s="52"/>
      <c r="B116" s="28" t="s">
        <v>25</v>
      </c>
      <c r="C116" s="108"/>
      <c r="D116" s="68"/>
      <c r="H116" s="192"/>
      <c r="I116" s="193" t="s">
        <v>77</v>
      </c>
      <c r="J116" s="194" t="s">
        <v>100</v>
      </c>
      <c r="K116" s="195" t="s">
        <v>29</v>
      </c>
    </row>
    <row r="117" spans="1:96" x14ac:dyDescent="0.2">
      <c r="A117" s="52"/>
      <c r="B117" s="28" t="s">
        <v>101</v>
      </c>
      <c r="C117" s="108">
        <v>32874.749999999833</v>
      </c>
      <c r="D117" s="68"/>
      <c r="H117" s="196" t="s">
        <v>52</v>
      </c>
      <c r="I117" s="191">
        <f>C102</f>
        <v>40000</v>
      </c>
      <c r="J117" s="190">
        <f t="shared" ref="J117:J122" si="46">E102</f>
        <v>44300</v>
      </c>
      <c r="K117" s="189">
        <f>I117-J117</f>
        <v>-4300</v>
      </c>
    </row>
    <row r="118" spans="1:96" x14ac:dyDescent="0.2">
      <c r="A118" s="52"/>
      <c r="B118" s="28" t="s">
        <v>102</v>
      </c>
      <c r="C118" s="108">
        <v>-18850</v>
      </c>
      <c r="D118" s="68"/>
      <c r="H118" s="197" t="s">
        <v>36</v>
      </c>
      <c r="I118" s="191">
        <f>C103</f>
        <v>35000</v>
      </c>
      <c r="J118" s="190">
        <f t="shared" si="46"/>
        <v>38550</v>
      </c>
      <c r="K118" s="108">
        <f t="shared" ref="K118:K121" si="47">I118-J118</f>
        <v>-3550</v>
      </c>
    </row>
    <row r="119" spans="1:96" x14ac:dyDescent="0.2">
      <c r="A119" s="52"/>
      <c r="B119" s="28" t="s">
        <v>103</v>
      </c>
      <c r="C119" s="108">
        <v>-8754.4400000013411</v>
      </c>
      <c r="D119" s="68"/>
      <c r="H119" s="197" t="s">
        <v>32</v>
      </c>
      <c r="I119" s="191">
        <f>C104</f>
        <v>30000</v>
      </c>
      <c r="J119" s="190">
        <f t="shared" si="46"/>
        <v>33500</v>
      </c>
      <c r="K119" s="188">
        <f t="shared" si="47"/>
        <v>-3500</v>
      </c>
    </row>
    <row r="120" spans="1:96" x14ac:dyDescent="0.2">
      <c r="A120" s="52"/>
      <c r="B120" s="28" t="s">
        <v>104</v>
      </c>
      <c r="C120" s="108">
        <v>11749</v>
      </c>
      <c r="D120" s="68"/>
      <c r="H120" s="197" t="s">
        <v>44</v>
      </c>
      <c r="I120" s="191">
        <f>C105</f>
        <v>15000</v>
      </c>
      <c r="J120" s="190">
        <f t="shared" si="46"/>
        <v>17300</v>
      </c>
      <c r="K120" s="108">
        <f t="shared" si="47"/>
        <v>-2300</v>
      </c>
    </row>
    <row r="121" spans="1:96" x14ac:dyDescent="0.2">
      <c r="A121" s="52"/>
      <c r="B121" s="28" t="s">
        <v>105</v>
      </c>
      <c r="C121" s="108">
        <v>363</v>
      </c>
      <c r="D121" s="68"/>
      <c r="H121" s="197" t="s">
        <v>106</v>
      </c>
      <c r="I121" s="191">
        <f>C106</f>
        <v>20000</v>
      </c>
      <c r="J121" s="190">
        <f t="shared" si="46"/>
        <v>24420</v>
      </c>
      <c r="K121" s="188">
        <f t="shared" si="47"/>
        <v>-4420</v>
      </c>
    </row>
    <row r="122" spans="1:96" ht="17" thickBot="1" x14ac:dyDescent="0.25">
      <c r="A122" s="52"/>
      <c r="B122" s="28" t="s">
        <v>107</v>
      </c>
      <c r="C122" s="108">
        <v>3000</v>
      </c>
      <c r="D122" s="68"/>
      <c r="H122" s="198" t="s">
        <v>108</v>
      </c>
      <c r="I122" s="199"/>
      <c r="J122" s="249">
        <f t="shared" si="46"/>
        <v>0</v>
      </c>
      <c r="K122" s="201"/>
    </row>
    <row r="123" spans="1:96" ht="18" thickTop="1" thickBot="1" x14ac:dyDescent="0.25">
      <c r="A123" s="52"/>
      <c r="B123" s="28"/>
      <c r="C123" s="108"/>
      <c r="D123" s="68"/>
      <c r="H123" s="200"/>
      <c r="I123" s="202">
        <f>SUM(I117:I122)</f>
        <v>140000</v>
      </c>
      <c r="J123" s="203">
        <f t="shared" ref="J123:K123" si="48">SUM(J117:J122)</f>
        <v>158070</v>
      </c>
      <c r="K123" s="117">
        <f t="shared" si="48"/>
        <v>-18070</v>
      </c>
    </row>
    <row r="124" spans="1:96" ht="17" thickTop="1" x14ac:dyDescent="0.2">
      <c r="A124" s="52"/>
      <c r="B124" s="28"/>
      <c r="C124" s="108"/>
      <c r="D124" s="68"/>
    </row>
    <row r="125" spans="1:96" x14ac:dyDescent="0.2">
      <c r="A125" s="52"/>
      <c r="B125" s="28"/>
      <c r="C125" s="108">
        <f>SUM(C117:C124)</f>
        <v>20382.309999998492</v>
      </c>
      <c r="D125" s="68"/>
    </row>
    <row r="126" spans="1:96" x14ac:dyDescent="0.2">
      <c r="B126" s="35"/>
      <c r="C126" s="35"/>
    </row>
    <row r="127" spans="1:96" ht="17" thickBot="1" x14ac:dyDescent="0.25"/>
    <row r="128" spans="1:96" x14ac:dyDescent="0.2">
      <c r="B128" s="27" t="s">
        <v>8608</v>
      </c>
      <c r="AK128" s="206" t="s">
        <v>6</v>
      </c>
      <c r="AL128" s="207" t="s">
        <v>6</v>
      </c>
      <c r="AM128" s="207" t="s">
        <v>6</v>
      </c>
      <c r="AN128" s="207" t="s">
        <v>6</v>
      </c>
      <c r="AO128" s="207" t="s">
        <v>6</v>
      </c>
      <c r="AP128" s="207" t="s">
        <v>7</v>
      </c>
      <c r="AQ128" s="207" t="s">
        <v>7</v>
      </c>
      <c r="AR128" s="207" t="s">
        <v>7</v>
      </c>
      <c r="AS128" s="207" t="s">
        <v>7</v>
      </c>
      <c r="AT128" s="207" t="s">
        <v>7</v>
      </c>
      <c r="AU128" s="207" t="s">
        <v>8</v>
      </c>
      <c r="AV128" s="207" t="s">
        <v>8</v>
      </c>
      <c r="AW128" s="207" t="s">
        <v>8</v>
      </c>
      <c r="AX128" s="207" t="s">
        <v>8</v>
      </c>
      <c r="AY128" s="207" t="s">
        <v>8</v>
      </c>
      <c r="AZ128" s="207" t="s">
        <v>9</v>
      </c>
      <c r="BA128" s="207" t="s">
        <v>9</v>
      </c>
      <c r="BB128" s="207" t="s">
        <v>9</v>
      </c>
      <c r="BC128" s="207" t="s">
        <v>9</v>
      </c>
      <c r="BD128" s="207" t="s">
        <v>9</v>
      </c>
      <c r="BE128" s="207" t="s">
        <v>10</v>
      </c>
      <c r="BF128" s="207" t="s">
        <v>10</v>
      </c>
      <c r="BG128" s="207" t="s">
        <v>10</v>
      </c>
      <c r="BH128" s="207" t="s">
        <v>10</v>
      </c>
      <c r="BI128" s="207" t="s">
        <v>10</v>
      </c>
      <c r="BJ128" s="207" t="s">
        <v>11</v>
      </c>
      <c r="BK128" s="207" t="s">
        <v>11</v>
      </c>
      <c r="BL128" s="207" t="s">
        <v>11</v>
      </c>
      <c r="BM128" s="207" t="s">
        <v>11</v>
      </c>
      <c r="BN128" s="207" t="s">
        <v>11</v>
      </c>
      <c r="BO128" s="207" t="s">
        <v>12</v>
      </c>
      <c r="BP128" s="207" t="s">
        <v>12</v>
      </c>
      <c r="BQ128" s="207" t="s">
        <v>12</v>
      </c>
      <c r="BR128" s="207" t="s">
        <v>12</v>
      </c>
      <c r="BS128" s="207" t="s">
        <v>12</v>
      </c>
      <c r="BT128" s="207" t="s">
        <v>13</v>
      </c>
      <c r="BU128" s="207" t="s">
        <v>13</v>
      </c>
      <c r="BV128" s="207" t="s">
        <v>13</v>
      </c>
      <c r="BW128" s="207" t="s">
        <v>13</v>
      </c>
      <c r="BX128" s="207" t="s">
        <v>13</v>
      </c>
      <c r="BY128" s="207" t="s">
        <v>14</v>
      </c>
      <c r="BZ128" s="207" t="s">
        <v>14</v>
      </c>
      <c r="CA128" s="207" t="s">
        <v>14</v>
      </c>
      <c r="CB128" s="207" t="s">
        <v>14</v>
      </c>
      <c r="CC128" s="207" t="s">
        <v>14</v>
      </c>
      <c r="CD128" s="207" t="s">
        <v>15</v>
      </c>
      <c r="CE128" s="207" t="s">
        <v>15</v>
      </c>
      <c r="CF128" s="207" t="s">
        <v>15</v>
      </c>
      <c r="CG128" s="207" t="s">
        <v>15</v>
      </c>
      <c r="CH128" s="207" t="s">
        <v>15</v>
      </c>
      <c r="CI128" s="207" t="s">
        <v>16</v>
      </c>
      <c r="CJ128" s="207" t="s">
        <v>16</v>
      </c>
      <c r="CK128" s="207" t="s">
        <v>16</v>
      </c>
      <c r="CL128" s="207" t="s">
        <v>16</v>
      </c>
      <c r="CM128" s="207" t="s">
        <v>16</v>
      </c>
      <c r="CN128" s="207" t="s">
        <v>17</v>
      </c>
      <c r="CO128" s="207" t="s">
        <v>17</v>
      </c>
      <c r="CP128" s="207" t="s">
        <v>17</v>
      </c>
      <c r="CQ128" s="208" t="s">
        <v>17</v>
      </c>
      <c r="CR128" s="209" t="s">
        <v>18</v>
      </c>
    </row>
    <row r="129" spans="1:96" ht="17" thickBot="1" x14ac:dyDescent="0.25">
      <c r="A129" s="27" t="s">
        <v>109</v>
      </c>
      <c r="B129" s="27" t="s">
        <v>110</v>
      </c>
      <c r="C129" s="98" t="s">
        <v>1308</v>
      </c>
      <c r="D129" s="98" t="s">
        <v>3510</v>
      </c>
      <c r="E129" s="98" t="s">
        <v>1309</v>
      </c>
      <c r="F129" s="98" t="s">
        <v>13560</v>
      </c>
      <c r="G129" s="57" t="s">
        <v>111</v>
      </c>
      <c r="H129" s="115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0</v>
      </c>
      <c r="I129" s="115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0</v>
      </c>
      <c r="J129" s="115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0</v>
      </c>
      <c r="K129" s="115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0</v>
      </c>
      <c r="L129" s="115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0</v>
      </c>
      <c r="M129" s="115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0</v>
      </c>
      <c r="N129" s="115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129" s="115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129" s="115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129" s="115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129" s="115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129" s="115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129" s="115">
        <f>SUM(H129:S129)</f>
        <v>0</v>
      </c>
      <c r="AK129" s="210">
        <v>1</v>
      </c>
      <c r="AL129" s="211">
        <v>2</v>
      </c>
      <c r="AM129" s="211">
        <v>3</v>
      </c>
      <c r="AN129" s="211">
        <v>4</v>
      </c>
      <c r="AO129" s="211">
        <v>5</v>
      </c>
      <c r="AP129" s="211">
        <v>1</v>
      </c>
      <c r="AQ129" s="211">
        <v>2</v>
      </c>
      <c r="AR129" s="211">
        <v>3</v>
      </c>
      <c r="AS129" s="211">
        <v>4</v>
      </c>
      <c r="AT129" s="211">
        <v>5</v>
      </c>
      <c r="AU129" s="211">
        <v>1</v>
      </c>
      <c r="AV129" s="211">
        <v>2</v>
      </c>
      <c r="AW129" s="211">
        <v>3</v>
      </c>
      <c r="AX129" s="211">
        <v>4</v>
      </c>
      <c r="AY129" s="211">
        <v>5</v>
      </c>
      <c r="AZ129" s="211">
        <v>1</v>
      </c>
      <c r="BA129" s="211">
        <v>2</v>
      </c>
      <c r="BB129" s="211">
        <v>3</v>
      </c>
      <c r="BC129" s="211">
        <v>4</v>
      </c>
      <c r="BD129" s="211">
        <v>5</v>
      </c>
      <c r="BE129" s="211">
        <v>1</v>
      </c>
      <c r="BF129" s="211">
        <v>2</v>
      </c>
      <c r="BG129" s="211">
        <v>3</v>
      </c>
      <c r="BH129" s="211">
        <v>4</v>
      </c>
      <c r="BI129" s="211">
        <v>5</v>
      </c>
      <c r="BJ129" s="211">
        <v>1</v>
      </c>
      <c r="BK129" s="211">
        <v>2</v>
      </c>
      <c r="BL129" s="211">
        <v>3</v>
      </c>
      <c r="BM129" s="211">
        <v>4</v>
      </c>
      <c r="BN129" s="211">
        <v>5</v>
      </c>
      <c r="BO129" s="211">
        <v>1</v>
      </c>
      <c r="BP129" s="211">
        <v>2</v>
      </c>
      <c r="BQ129" s="211">
        <v>3</v>
      </c>
      <c r="BR129" s="211">
        <v>4</v>
      </c>
      <c r="BS129" s="211">
        <v>5</v>
      </c>
      <c r="BT129" s="211">
        <v>1</v>
      </c>
      <c r="BU129" s="211">
        <v>2</v>
      </c>
      <c r="BV129" s="211">
        <v>3</v>
      </c>
      <c r="BW129" s="211">
        <v>4</v>
      </c>
      <c r="BX129" s="211">
        <v>5</v>
      </c>
      <c r="BY129" s="211">
        <v>1</v>
      </c>
      <c r="BZ129" s="211">
        <v>2</v>
      </c>
      <c r="CA129" s="211">
        <v>3</v>
      </c>
      <c r="CB129" s="211">
        <v>4</v>
      </c>
      <c r="CC129" s="211">
        <v>5</v>
      </c>
      <c r="CD129" s="211">
        <v>1</v>
      </c>
      <c r="CE129" s="211">
        <v>2</v>
      </c>
      <c r="CF129" s="211">
        <v>3</v>
      </c>
      <c r="CG129" s="211">
        <v>4</v>
      </c>
      <c r="CH129" s="211">
        <v>5</v>
      </c>
      <c r="CI129" s="211">
        <v>1</v>
      </c>
      <c r="CJ129" s="211">
        <v>2</v>
      </c>
      <c r="CK129" s="211">
        <v>3</v>
      </c>
      <c r="CL129" s="211">
        <v>4</v>
      </c>
      <c r="CM129" s="211">
        <v>5</v>
      </c>
      <c r="CN129" s="211">
        <v>1</v>
      </c>
      <c r="CO129" s="211">
        <v>2</v>
      </c>
      <c r="CP129" s="211">
        <v>3</v>
      </c>
      <c r="CQ129" s="212">
        <v>4</v>
      </c>
      <c r="CR129" s="213"/>
    </row>
    <row r="130" spans="1:96" x14ac:dyDescent="0.2">
      <c r="A130" s="28">
        <v>1</v>
      </c>
      <c r="B130" s="27" t="s">
        <v>112</v>
      </c>
      <c r="C130" s="57">
        <v>421500</v>
      </c>
      <c r="D130" s="29">
        <f>E130-AK130-AL130-AM130</f>
        <v>169200</v>
      </c>
      <c r="E130" s="148">
        <f>SUMIF(COLLECTION!D:D,DEPARTMENTS!B:B,COLLECTION!E:E)+SUMIF(BANK!D:D,DEPARTMENTS!B:B,BANK!E:E)+SUMIF(TRUST!D:D,DEPARTMENTS!B:B,TRUST!E:E)</f>
        <v>169200</v>
      </c>
      <c r="F130" s="29">
        <f>E130-(SUM(AK130:BA130))</f>
        <v>56200</v>
      </c>
      <c r="G130" s="29" t="s">
        <v>113</v>
      </c>
      <c r="H130" s="115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13800</v>
      </c>
      <c r="I130" s="115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26750</v>
      </c>
      <c r="J130" s="115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72450</v>
      </c>
      <c r="K130" s="115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1000</v>
      </c>
      <c r="L130" s="115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22300</v>
      </c>
      <c r="M130" s="115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32900</v>
      </c>
      <c r="N130" s="115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130" s="115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130" s="115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130" s="115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130" s="115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130" s="115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130" s="115">
        <f t="shared" ref="T130:T163" si="49">SUM(H130:S130)</f>
        <v>169200</v>
      </c>
      <c r="AK130" s="152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130" s="152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0</v>
      </c>
      <c r="AM130" s="152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0</v>
      </c>
      <c r="AN130" s="152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5000</v>
      </c>
      <c r="AO130" s="152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8800</v>
      </c>
      <c r="AP130" s="152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17850</v>
      </c>
      <c r="AQ130" s="152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0</v>
      </c>
      <c r="AR130" s="152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1000</v>
      </c>
      <c r="AS130" s="152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7900</v>
      </c>
      <c r="AT130" s="152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130" s="152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72250</v>
      </c>
      <c r="AV130" s="152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0</v>
      </c>
      <c r="AW130" s="152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0</v>
      </c>
      <c r="AX130" s="152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200</v>
      </c>
      <c r="AY130" s="152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130" s="152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0</v>
      </c>
      <c r="BA130" s="152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0</v>
      </c>
      <c r="BB130" s="152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0</v>
      </c>
      <c r="BC130" s="152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0</v>
      </c>
      <c r="BD130" s="152">
        <f>SUMIFS(COLLECTION!$E:$E, COLLECTION!$D:$D,DEPARTMENTS!$B:$B, COLLECTION!$B:$B, BD$12, COLLECTION!$C:$C, BD$13) +
SUMIFS(BANK!$E:$E, BANK!$D:$D,DEPARTMENTS!$B:$B, BANK!$B:$B, BD$12, BANK!$C:$C, BD$13) +
SUMIFS(TRUST!$E:$E, TRUST!$D:$D,DEPARTMENTS!$B:$B, TRUST!$B:$B, BD$12, TRUST!$C:$C, BD$13)</f>
        <v>1000</v>
      </c>
      <c r="BE130" s="152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0</v>
      </c>
      <c r="BF130" s="152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1500</v>
      </c>
      <c r="BG130" s="152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2200</v>
      </c>
      <c r="BH130" s="152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1000</v>
      </c>
      <c r="BI130" s="152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17600</v>
      </c>
      <c r="BJ130" s="152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32900</v>
      </c>
      <c r="BK130" s="152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130" s="152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130" s="152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130" s="152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130" s="152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130" s="152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130" s="152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130" s="152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130" s="152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130" s="152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130" s="152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130" s="152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130" s="152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130" s="152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130" s="152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130" s="152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130" s="152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130" s="152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130" s="152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130" s="152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130" s="152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130" s="152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130" s="152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130" s="152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130" s="152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130" s="152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130" s="152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130" s="152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130" s="152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130" s="152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130" s="152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130" s="152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130" s="152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130" s="108">
        <f t="shared" ref="CR130:CR174" si="50">SUM(AK130:CQ130)</f>
        <v>169200</v>
      </c>
    </row>
    <row r="131" spans="1:96" x14ac:dyDescent="0.2">
      <c r="A131" s="28">
        <v>2</v>
      </c>
      <c r="B131" s="27" t="s">
        <v>114</v>
      </c>
      <c r="C131" s="57">
        <v>395017</v>
      </c>
      <c r="D131" s="29">
        <f t="shared" ref="D131:D174" si="51">E131-AK131-AL131-AM131</f>
        <v>285954</v>
      </c>
      <c r="E131" s="148">
        <f>SUMIF(COLLECTION!D:D,DEPARTMENTS!B:B,COLLECTION!E:E)+SUMIF(BANK!D:D,DEPARTMENTS!B:B,BANK!E:E)+SUMIF(TRUST!D:D,DEPARTMENTS!B:B,TRUST!E:E)</f>
        <v>288454</v>
      </c>
      <c r="F131" s="29">
        <f t="shared" ref="F131:F174" si="52">E131-(SUM(AK131:BA131))</f>
        <v>96604</v>
      </c>
      <c r="G131" s="29" t="s">
        <v>115</v>
      </c>
      <c r="H131" s="115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15720</v>
      </c>
      <c r="I131" s="115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68680</v>
      </c>
      <c r="J131" s="115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57250</v>
      </c>
      <c r="K131" s="115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83100</v>
      </c>
      <c r="L131" s="115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26600</v>
      </c>
      <c r="M131" s="115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37104</v>
      </c>
      <c r="N131" s="115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131" s="115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131" s="115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131" s="115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131" s="115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131" s="115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131" s="115">
        <f t="shared" si="49"/>
        <v>288454</v>
      </c>
      <c r="AK131" s="152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131" s="152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1000</v>
      </c>
      <c r="AM131" s="152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1500</v>
      </c>
      <c r="AN131" s="152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5000</v>
      </c>
      <c r="AO131" s="152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8220</v>
      </c>
      <c r="AP131" s="152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22080</v>
      </c>
      <c r="AQ131" s="152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12100</v>
      </c>
      <c r="AR131" s="152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9000</v>
      </c>
      <c r="AS131" s="152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25500</v>
      </c>
      <c r="AT131" s="152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131" s="152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53350</v>
      </c>
      <c r="AV131" s="152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0</v>
      </c>
      <c r="AW131" s="152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300</v>
      </c>
      <c r="AX131" s="152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3500</v>
      </c>
      <c r="AY131" s="152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100</v>
      </c>
      <c r="AZ131" s="152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6500</v>
      </c>
      <c r="BA131" s="152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43700</v>
      </c>
      <c r="BB131" s="152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10800</v>
      </c>
      <c r="BC131" s="152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5000</v>
      </c>
      <c r="BD131" s="152">
        <f>SUMIFS(COLLECTION!$E:$E, COLLECTION!$D:$D,DEPARTMENTS!$B:$B, COLLECTION!$B:$B, BD$12, COLLECTION!$C:$C, BD$13) +
SUMIFS(BANK!$E:$E, BANK!$D:$D,DEPARTMENTS!$B:$B, BANK!$B:$B, BD$12, BANK!$C:$C, BD$13) +
SUMIFS(TRUST!$E:$E, TRUST!$D:$D,DEPARTMENTS!$B:$B, TRUST!$B:$B, BD$12, TRUST!$C:$C, BD$13)</f>
        <v>17100</v>
      </c>
      <c r="BE131" s="152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500</v>
      </c>
      <c r="BF131" s="152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5600</v>
      </c>
      <c r="BG131" s="152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1500</v>
      </c>
      <c r="BH131" s="152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8000</v>
      </c>
      <c r="BI131" s="152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11000</v>
      </c>
      <c r="BJ131" s="152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37104</v>
      </c>
      <c r="BK131" s="152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131" s="152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131" s="152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131" s="152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131" s="152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131" s="152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131" s="152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131" s="152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131" s="152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131" s="152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131" s="152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131" s="152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131" s="152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131" s="152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131" s="152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131" s="152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131" s="152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131" s="152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131" s="152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131" s="152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131" s="152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131" s="152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131" s="152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131" s="152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131" s="152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131" s="152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131" s="152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131" s="152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131" s="152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131" s="152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131" s="152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131" s="152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131" s="152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131" s="108">
        <f t="shared" si="50"/>
        <v>288454</v>
      </c>
    </row>
    <row r="132" spans="1:96" x14ac:dyDescent="0.2">
      <c r="A132" s="28">
        <v>3</v>
      </c>
      <c r="B132" s="27" t="s">
        <v>116</v>
      </c>
      <c r="C132" s="57">
        <v>377700</v>
      </c>
      <c r="D132" s="29">
        <f t="shared" si="51"/>
        <v>215070</v>
      </c>
      <c r="E132" s="148">
        <f>SUMIF(COLLECTION!D:D,DEPARTMENTS!B:B,COLLECTION!E:E)+SUMIF(BANK!D:D,DEPARTMENTS!B:B,BANK!E:E)+SUMIF(TRUST!D:D,DEPARTMENTS!B:B,TRUST!E:E)</f>
        <v>225070</v>
      </c>
      <c r="F132" s="29">
        <f t="shared" si="52"/>
        <v>70400</v>
      </c>
      <c r="G132" s="29" t="s">
        <v>117</v>
      </c>
      <c r="H132" s="115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13550</v>
      </c>
      <c r="I132" s="115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21850</v>
      </c>
      <c r="J132" s="115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119270</v>
      </c>
      <c r="K132" s="115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0</v>
      </c>
      <c r="L132" s="115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13000</v>
      </c>
      <c r="M132" s="115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57400</v>
      </c>
      <c r="N132" s="115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132" s="115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132" s="115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132" s="115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132" s="115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132" s="115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132" s="115">
        <f t="shared" si="49"/>
        <v>225070</v>
      </c>
      <c r="AK132" s="152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132" s="152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10000</v>
      </c>
      <c r="AM132" s="152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0</v>
      </c>
      <c r="AN132" s="152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0</v>
      </c>
      <c r="AO132" s="152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3550</v>
      </c>
      <c r="AP132" s="152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19000</v>
      </c>
      <c r="AQ132" s="152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0</v>
      </c>
      <c r="AR132" s="152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0</v>
      </c>
      <c r="AS132" s="152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2850</v>
      </c>
      <c r="AT132" s="152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132" s="152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76270</v>
      </c>
      <c r="AV132" s="152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36000</v>
      </c>
      <c r="AW132" s="152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7000</v>
      </c>
      <c r="AX132" s="152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0</v>
      </c>
      <c r="AY132" s="152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132" s="152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0</v>
      </c>
      <c r="BA132" s="152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0</v>
      </c>
      <c r="BB132" s="152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0</v>
      </c>
      <c r="BC132" s="152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0</v>
      </c>
      <c r="BD132" s="152">
        <f>SUMIFS(COLLECTION!$E:$E, COLLECTION!$D:$D,DEPARTMENTS!$B:$B, COLLECTION!$B:$B, BD$12, COLLECTION!$C:$C, BD$13) +
SUMIFS(BANK!$E:$E, BANK!$D:$D,DEPARTMENTS!$B:$B, BANK!$B:$B, BD$12, BANK!$C:$C, BD$13) +
SUMIFS(TRUST!$E:$E, TRUST!$D:$D,DEPARTMENTS!$B:$B, TRUST!$B:$B, BD$12, TRUST!$C:$C, BD$13)</f>
        <v>0</v>
      </c>
      <c r="BE132" s="152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0</v>
      </c>
      <c r="BF132" s="152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2300</v>
      </c>
      <c r="BG132" s="152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0</v>
      </c>
      <c r="BH132" s="152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1000</v>
      </c>
      <c r="BI132" s="152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9700</v>
      </c>
      <c r="BJ132" s="152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57400</v>
      </c>
      <c r="BK132" s="152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132" s="152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132" s="152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132" s="152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132" s="152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132" s="152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132" s="152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132" s="152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132" s="152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132" s="152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132" s="152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132" s="152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132" s="152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132" s="152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132" s="152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132" s="152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132" s="152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132" s="152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132" s="152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132" s="152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132" s="152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132" s="152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132" s="152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132" s="152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132" s="152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132" s="152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132" s="152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132" s="152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132" s="152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132" s="152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132" s="152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132" s="152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132" s="152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132" s="108">
        <f t="shared" si="50"/>
        <v>225070</v>
      </c>
    </row>
    <row r="133" spans="1:96" x14ac:dyDescent="0.2">
      <c r="A133" s="28">
        <v>4</v>
      </c>
      <c r="B133" s="27" t="s">
        <v>118</v>
      </c>
      <c r="C133" s="57">
        <v>356800</v>
      </c>
      <c r="D133" s="29">
        <f t="shared" si="51"/>
        <v>206800</v>
      </c>
      <c r="E133" s="148">
        <f>SUMIF(COLLECTION!D:D,DEPARTMENTS!B:B,COLLECTION!E:E)+SUMIF(BANK!D:D,DEPARTMENTS!B:B,BANK!E:E)+SUMIF(TRUST!D:D,DEPARTMENTS!B:B,TRUST!E:E)</f>
        <v>211800</v>
      </c>
      <c r="F133" s="29">
        <f t="shared" si="52"/>
        <v>91100</v>
      </c>
      <c r="G133" s="29" t="s">
        <v>119</v>
      </c>
      <c r="H133" s="115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15200</v>
      </c>
      <c r="I133" s="115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37200</v>
      </c>
      <c r="J133" s="115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59300</v>
      </c>
      <c r="K133" s="115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9200</v>
      </c>
      <c r="L133" s="115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23000</v>
      </c>
      <c r="M133" s="115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67900</v>
      </c>
      <c r="N133" s="115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133" s="115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133" s="115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133" s="115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133" s="115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133" s="115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133" s="115">
        <f t="shared" si="49"/>
        <v>211800</v>
      </c>
      <c r="AK133" s="152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133" s="152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5000</v>
      </c>
      <c r="AM133" s="152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0</v>
      </c>
      <c r="AN133" s="152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0</v>
      </c>
      <c r="AO133" s="152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10200</v>
      </c>
      <c r="AP133" s="152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27700</v>
      </c>
      <c r="AQ133" s="152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1000</v>
      </c>
      <c r="AR133" s="152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5500</v>
      </c>
      <c r="AS133" s="152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3000</v>
      </c>
      <c r="AT133" s="152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133" s="152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56300</v>
      </c>
      <c r="AV133" s="152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0</v>
      </c>
      <c r="AW133" s="152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0</v>
      </c>
      <c r="AX133" s="152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1000</v>
      </c>
      <c r="AY133" s="152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2000</v>
      </c>
      <c r="AZ133" s="152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9000</v>
      </c>
      <c r="BA133" s="152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0</v>
      </c>
      <c r="BB133" s="152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0</v>
      </c>
      <c r="BC133" s="152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0</v>
      </c>
      <c r="BD133" s="152">
        <f>SUMIFS(COLLECTION!$E:$E, COLLECTION!$D:$D,DEPARTMENTS!$B:$B, COLLECTION!$B:$B, BD$12, COLLECTION!$C:$C, BD$13) +
SUMIFS(BANK!$E:$E, BANK!$D:$D,DEPARTMENTS!$B:$B, BANK!$B:$B, BD$12, BANK!$C:$C, BD$13) +
SUMIFS(TRUST!$E:$E, TRUST!$D:$D,DEPARTMENTS!$B:$B, TRUST!$B:$B, BD$12, TRUST!$C:$C, BD$13)</f>
        <v>200</v>
      </c>
      <c r="BE133" s="152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7100</v>
      </c>
      <c r="BF133" s="152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2000</v>
      </c>
      <c r="BG133" s="152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1300</v>
      </c>
      <c r="BH133" s="152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3500</v>
      </c>
      <c r="BI133" s="152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9100</v>
      </c>
      <c r="BJ133" s="152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67900</v>
      </c>
      <c r="BK133" s="152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133" s="152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133" s="152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133" s="152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133" s="152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133" s="152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133" s="152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133" s="152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133" s="152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133" s="152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133" s="152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133" s="152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133" s="152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133" s="152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133" s="152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133" s="152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133" s="152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133" s="152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133" s="152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133" s="152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133" s="152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133" s="152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133" s="152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133" s="152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133" s="152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133" s="152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133" s="152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133" s="152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133" s="152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133" s="152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133" s="152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133" s="152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133" s="152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133" s="108">
        <f t="shared" si="50"/>
        <v>211800</v>
      </c>
    </row>
    <row r="134" spans="1:96" x14ac:dyDescent="0.2">
      <c r="A134" s="28">
        <v>5</v>
      </c>
      <c r="B134" s="27" t="s">
        <v>120</v>
      </c>
      <c r="C134" s="57">
        <v>357550</v>
      </c>
      <c r="D134" s="29">
        <f t="shared" si="51"/>
        <v>143100</v>
      </c>
      <c r="E134" s="148">
        <f>SUMIF(COLLECTION!D:D,DEPARTMENTS!B:B,COLLECTION!E:E)+SUMIF(BANK!D:D,DEPARTMENTS!B:B,BANK!E:E)+SUMIF(TRUST!D:D,DEPARTMENTS!B:B,TRUST!E:E)</f>
        <v>143250</v>
      </c>
      <c r="F134" s="29">
        <f t="shared" si="52"/>
        <v>61100</v>
      </c>
      <c r="G134" s="29" t="s">
        <v>121</v>
      </c>
      <c r="H134" s="115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3800</v>
      </c>
      <c r="I134" s="115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52300</v>
      </c>
      <c r="J134" s="115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25850</v>
      </c>
      <c r="K134" s="115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5200</v>
      </c>
      <c r="L134" s="115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24000</v>
      </c>
      <c r="M134" s="115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32100</v>
      </c>
      <c r="N134" s="115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134" s="115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134" s="115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134" s="115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134" s="115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134" s="115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134" s="115">
        <f t="shared" si="49"/>
        <v>143250</v>
      </c>
      <c r="AK134" s="152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134" s="152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100</v>
      </c>
      <c r="AM134" s="152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50</v>
      </c>
      <c r="AN134" s="152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250</v>
      </c>
      <c r="AO134" s="152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3400</v>
      </c>
      <c r="AP134" s="152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34900</v>
      </c>
      <c r="AQ134" s="152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6650</v>
      </c>
      <c r="AR134" s="152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1900</v>
      </c>
      <c r="AS134" s="152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8850</v>
      </c>
      <c r="AT134" s="152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134" s="152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25350</v>
      </c>
      <c r="AV134" s="152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500</v>
      </c>
      <c r="AW134" s="152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0</v>
      </c>
      <c r="AX134" s="152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0</v>
      </c>
      <c r="AY134" s="152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134" s="152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0</v>
      </c>
      <c r="BA134" s="152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200</v>
      </c>
      <c r="BB134" s="152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5000</v>
      </c>
      <c r="BC134" s="152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0</v>
      </c>
      <c r="BD134" s="152">
        <f>SUMIFS(COLLECTION!$E:$E, COLLECTION!$D:$D,DEPARTMENTS!$B:$B, COLLECTION!$B:$B, BD$12, COLLECTION!$C:$C, BD$13) +
SUMIFS(BANK!$E:$E, BANK!$D:$D,DEPARTMENTS!$B:$B, BANK!$B:$B, BD$12, BANK!$C:$C, BD$13) +
SUMIFS(TRUST!$E:$E, TRUST!$D:$D,DEPARTMENTS!$B:$B, TRUST!$B:$B, BD$12, TRUST!$C:$C, BD$13)</f>
        <v>0</v>
      </c>
      <c r="BE134" s="152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0</v>
      </c>
      <c r="BF134" s="152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1000</v>
      </c>
      <c r="BG134" s="152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3500</v>
      </c>
      <c r="BH134" s="152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6100</v>
      </c>
      <c r="BI134" s="152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13400</v>
      </c>
      <c r="BJ134" s="152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32100</v>
      </c>
      <c r="BK134" s="152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134" s="152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134" s="152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134" s="152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134" s="152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134" s="152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134" s="152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134" s="152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134" s="152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134" s="152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134" s="152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134" s="152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134" s="152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134" s="152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134" s="152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134" s="152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134" s="152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134" s="152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134" s="152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134" s="152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134" s="152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134" s="152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134" s="152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134" s="152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134" s="152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134" s="152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134" s="152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134" s="152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134" s="152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134" s="152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134" s="152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134" s="152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134" s="152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134" s="108">
        <f t="shared" si="50"/>
        <v>143250</v>
      </c>
    </row>
    <row r="135" spans="1:96" x14ac:dyDescent="0.2">
      <c r="A135" s="28">
        <v>6</v>
      </c>
      <c r="B135" s="27" t="s">
        <v>122</v>
      </c>
      <c r="C135" s="57">
        <v>336600</v>
      </c>
      <c r="D135" s="29">
        <f t="shared" si="51"/>
        <v>317050</v>
      </c>
      <c r="E135" s="148">
        <f>SUMIF(COLLECTION!D:D,DEPARTMENTS!B:B,COLLECTION!E:E)+SUMIF(BANK!D:D,DEPARTMENTS!B:B,BANK!E:E)+SUMIF(TRUST!D:D,DEPARTMENTS!B:B,TRUST!E:E)</f>
        <v>317050</v>
      </c>
      <c r="F135" s="29">
        <f t="shared" si="52"/>
        <v>183550</v>
      </c>
      <c r="G135" s="29" t="s">
        <v>123</v>
      </c>
      <c r="H135" s="115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7100</v>
      </c>
      <c r="I135" s="115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51050</v>
      </c>
      <c r="J135" s="115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75350</v>
      </c>
      <c r="K135" s="115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0</v>
      </c>
      <c r="L135" s="115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21700</v>
      </c>
      <c r="M135" s="115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161850</v>
      </c>
      <c r="N135" s="115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135" s="115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135" s="115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135" s="115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135" s="115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135" s="115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135" s="115">
        <f t="shared" si="49"/>
        <v>317050</v>
      </c>
      <c r="AK135" s="152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135" s="152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0</v>
      </c>
      <c r="AM135" s="152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0</v>
      </c>
      <c r="AN135" s="152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100</v>
      </c>
      <c r="AO135" s="152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7000</v>
      </c>
      <c r="AP135" s="152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26400</v>
      </c>
      <c r="AQ135" s="152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10700</v>
      </c>
      <c r="AR135" s="152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450</v>
      </c>
      <c r="AS135" s="152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13500</v>
      </c>
      <c r="AT135" s="152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135" s="152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74150</v>
      </c>
      <c r="AV135" s="152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700</v>
      </c>
      <c r="AW135" s="152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0</v>
      </c>
      <c r="AX135" s="152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500</v>
      </c>
      <c r="AY135" s="152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135" s="152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0</v>
      </c>
      <c r="BA135" s="152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0</v>
      </c>
      <c r="BB135" s="152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0</v>
      </c>
      <c r="BC135" s="152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0</v>
      </c>
      <c r="BD135" s="152">
        <f>SUMIFS(COLLECTION!$E:$E, COLLECTION!$D:$D,DEPARTMENTS!$B:$B, COLLECTION!$B:$B, BD$12, COLLECTION!$C:$C, BD$13) +
SUMIFS(BANK!$E:$E, BANK!$D:$D,DEPARTMENTS!$B:$B, BANK!$B:$B, BD$12, BANK!$C:$C, BD$13) +
SUMIFS(TRUST!$E:$E, TRUST!$D:$D,DEPARTMENTS!$B:$B, TRUST!$B:$B, BD$12, TRUST!$C:$C, BD$13)</f>
        <v>0</v>
      </c>
      <c r="BE135" s="152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0</v>
      </c>
      <c r="BF135" s="152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0</v>
      </c>
      <c r="BG135" s="152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6800</v>
      </c>
      <c r="BH135" s="152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1000</v>
      </c>
      <c r="BI135" s="152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13900</v>
      </c>
      <c r="BJ135" s="152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161850</v>
      </c>
      <c r="BK135" s="152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135" s="152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135" s="152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135" s="152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135" s="152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135" s="152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135" s="152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135" s="152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135" s="152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135" s="152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135" s="152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135" s="152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135" s="152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135" s="152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135" s="152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135" s="152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135" s="152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135" s="152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135" s="152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135" s="152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135" s="152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135" s="152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135" s="152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135" s="152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135" s="152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135" s="152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135" s="152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135" s="152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135" s="152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135" s="152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135" s="152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135" s="152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135" s="152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135" s="108">
        <f t="shared" si="50"/>
        <v>317050</v>
      </c>
    </row>
    <row r="136" spans="1:96" x14ac:dyDescent="0.2">
      <c r="A136" s="28">
        <v>7</v>
      </c>
      <c r="B136" s="27" t="s">
        <v>124</v>
      </c>
      <c r="C136" s="57">
        <v>324300</v>
      </c>
      <c r="D136" s="29">
        <f t="shared" si="51"/>
        <v>163580</v>
      </c>
      <c r="E136" s="148">
        <f>SUMIF(COLLECTION!D:D,DEPARTMENTS!B:B,COLLECTION!E:E)+SUMIF(BANK!D:D,DEPARTMENTS!B:B,BANK!E:E)+SUMIF(TRUST!D:D,DEPARTMENTS!B:B,TRUST!E:E)</f>
        <v>163580</v>
      </c>
      <c r="F136" s="29">
        <f t="shared" si="52"/>
        <v>58000</v>
      </c>
      <c r="G136" s="29" t="s">
        <v>125</v>
      </c>
      <c r="H136" s="115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14500</v>
      </c>
      <c r="I136" s="115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21820</v>
      </c>
      <c r="J136" s="115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69260</v>
      </c>
      <c r="K136" s="115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3000</v>
      </c>
      <c r="L136" s="115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24300</v>
      </c>
      <c r="M136" s="115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30700</v>
      </c>
      <c r="N136" s="115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136" s="115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136" s="115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136" s="115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136" s="115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136" s="115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136" s="115">
        <f t="shared" si="49"/>
        <v>163580</v>
      </c>
      <c r="AK136" s="152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136" s="152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0</v>
      </c>
      <c r="AM136" s="152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0</v>
      </c>
      <c r="AN136" s="152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0</v>
      </c>
      <c r="AO136" s="152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14500</v>
      </c>
      <c r="AP136" s="152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15920</v>
      </c>
      <c r="AQ136" s="152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1000</v>
      </c>
      <c r="AR136" s="152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0</v>
      </c>
      <c r="AS136" s="152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4900</v>
      </c>
      <c r="AT136" s="152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136" s="152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64060</v>
      </c>
      <c r="AV136" s="152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5000</v>
      </c>
      <c r="AW136" s="152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0</v>
      </c>
      <c r="AX136" s="152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200</v>
      </c>
      <c r="AY136" s="152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136" s="152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0</v>
      </c>
      <c r="BA136" s="152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0</v>
      </c>
      <c r="BB136" s="152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0</v>
      </c>
      <c r="BC136" s="152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0</v>
      </c>
      <c r="BD136" s="152">
        <f>SUMIFS(COLLECTION!$E:$E, COLLECTION!$D:$D,DEPARTMENTS!$B:$B, COLLECTION!$B:$B, BD$12, COLLECTION!$C:$C, BD$13) +
SUMIFS(BANK!$E:$E, BANK!$D:$D,DEPARTMENTS!$B:$B, BANK!$B:$B, BD$12, BANK!$C:$C, BD$13) +
SUMIFS(TRUST!$E:$E, TRUST!$D:$D,DEPARTMENTS!$B:$B, TRUST!$B:$B, BD$12, TRUST!$C:$C, BD$13)</f>
        <v>3000</v>
      </c>
      <c r="BE136" s="152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300</v>
      </c>
      <c r="BF136" s="152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1000</v>
      </c>
      <c r="BG136" s="152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4700</v>
      </c>
      <c r="BH136" s="152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1500</v>
      </c>
      <c r="BI136" s="152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16800</v>
      </c>
      <c r="BJ136" s="152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30700</v>
      </c>
      <c r="BK136" s="152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136" s="152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136" s="152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136" s="152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136" s="152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136" s="152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136" s="152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136" s="152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136" s="152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136" s="152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136" s="152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136" s="152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136" s="152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136" s="152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136" s="152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136" s="152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136" s="152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136" s="152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136" s="152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136" s="152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136" s="152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136" s="152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136" s="152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136" s="152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136" s="152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136" s="152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136" s="152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136" s="152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136" s="152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136" s="152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136" s="152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136" s="152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136" s="152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136" s="108">
        <f t="shared" si="50"/>
        <v>163580</v>
      </c>
    </row>
    <row r="137" spans="1:96" x14ac:dyDescent="0.2">
      <c r="A137" s="28">
        <v>8</v>
      </c>
      <c r="B137" s="27" t="s">
        <v>126</v>
      </c>
      <c r="C137" s="57">
        <v>315872</v>
      </c>
      <c r="D137" s="29">
        <f t="shared" si="51"/>
        <v>232201</v>
      </c>
      <c r="E137" s="148">
        <f>SUMIF(COLLECTION!D:D,DEPARTMENTS!B:B,COLLECTION!E:E)+SUMIF(BANK!D:D,DEPARTMENTS!B:B,BANK!E:E)+SUMIF(TRUST!D:D,DEPARTMENTS!B:B,TRUST!E:E)</f>
        <v>232201</v>
      </c>
      <c r="F137" s="29">
        <f t="shared" si="52"/>
        <v>71201</v>
      </c>
      <c r="G137" s="29" t="s">
        <v>127</v>
      </c>
      <c r="H137" s="115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20250</v>
      </c>
      <c r="I137" s="115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87350</v>
      </c>
      <c r="J137" s="115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52400</v>
      </c>
      <c r="K137" s="115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2050</v>
      </c>
      <c r="L137" s="115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29600</v>
      </c>
      <c r="M137" s="115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40551</v>
      </c>
      <c r="N137" s="115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137" s="115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137" s="115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137" s="115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137" s="115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137" s="115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137" s="115">
        <f t="shared" si="49"/>
        <v>232201</v>
      </c>
      <c r="AK137" s="152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137" s="152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0</v>
      </c>
      <c r="AM137" s="152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0</v>
      </c>
      <c r="AN137" s="152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100</v>
      </c>
      <c r="AO137" s="152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20150</v>
      </c>
      <c r="AP137" s="152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29200</v>
      </c>
      <c r="AQ137" s="152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2250</v>
      </c>
      <c r="AR137" s="152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28349</v>
      </c>
      <c r="AS137" s="152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27551</v>
      </c>
      <c r="AT137" s="152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137" s="152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51511</v>
      </c>
      <c r="AV137" s="152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230</v>
      </c>
      <c r="AW137" s="152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659</v>
      </c>
      <c r="AX137" s="152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0</v>
      </c>
      <c r="AY137" s="152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137" s="152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1000</v>
      </c>
      <c r="BA137" s="152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0</v>
      </c>
      <c r="BB137" s="152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0</v>
      </c>
      <c r="BC137" s="152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50</v>
      </c>
      <c r="BD137" s="152">
        <f>SUMIFS(COLLECTION!$E:$E, COLLECTION!$D:$D,DEPARTMENTS!$B:$B, COLLECTION!$B:$B, BD$12, COLLECTION!$C:$C, BD$13) +
SUMIFS(BANK!$E:$E, BANK!$D:$D,DEPARTMENTS!$B:$B, BANK!$B:$B, BD$12, BANK!$C:$C, BD$13) +
SUMIFS(TRUST!$E:$E, TRUST!$D:$D,DEPARTMENTS!$B:$B, TRUST!$B:$B, BD$12, TRUST!$C:$C, BD$13)</f>
        <v>1000</v>
      </c>
      <c r="BE137" s="152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500</v>
      </c>
      <c r="BF137" s="152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10900</v>
      </c>
      <c r="BG137" s="152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5500</v>
      </c>
      <c r="BH137" s="152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2300</v>
      </c>
      <c r="BI137" s="152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10400</v>
      </c>
      <c r="BJ137" s="152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40551</v>
      </c>
      <c r="BK137" s="152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137" s="152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137" s="152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137" s="152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137" s="152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137" s="152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137" s="152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137" s="152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137" s="152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137" s="152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137" s="152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137" s="152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137" s="152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137" s="152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137" s="152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137" s="152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137" s="152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137" s="152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137" s="152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137" s="152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137" s="152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137" s="152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137" s="152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137" s="152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137" s="152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137" s="152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137" s="152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137" s="152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137" s="152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137" s="152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137" s="152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137" s="152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137" s="152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137" s="108">
        <f t="shared" si="50"/>
        <v>232201</v>
      </c>
    </row>
    <row r="138" spans="1:96" x14ac:dyDescent="0.2">
      <c r="A138" s="28">
        <v>9</v>
      </c>
      <c r="B138" s="27" t="s">
        <v>128</v>
      </c>
      <c r="C138" s="57">
        <v>261000</v>
      </c>
      <c r="D138" s="29">
        <f t="shared" si="51"/>
        <v>183200</v>
      </c>
      <c r="E138" s="148">
        <f>SUMIF(COLLECTION!D:D,DEPARTMENTS!B:B,COLLECTION!E:E)+SUMIF(BANK!D:D,DEPARTMENTS!B:B,BANK!E:E)+SUMIF(TRUST!D:D,DEPARTMENTS!B:B,TRUST!E:E)</f>
        <v>183200</v>
      </c>
      <c r="F138" s="29">
        <f t="shared" si="52"/>
        <v>55500</v>
      </c>
      <c r="G138" s="29" t="s">
        <v>129</v>
      </c>
      <c r="H138" s="115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2700</v>
      </c>
      <c r="I138" s="115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38850</v>
      </c>
      <c r="J138" s="115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86150</v>
      </c>
      <c r="K138" s="115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0</v>
      </c>
      <c r="L138" s="115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13550</v>
      </c>
      <c r="M138" s="115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41950</v>
      </c>
      <c r="N138" s="115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138" s="115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138" s="115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138" s="115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138" s="115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138" s="115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138" s="115">
        <f t="shared" si="49"/>
        <v>183200</v>
      </c>
      <c r="AK138" s="152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138" s="152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0</v>
      </c>
      <c r="AM138" s="152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0</v>
      </c>
      <c r="AN138" s="152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0</v>
      </c>
      <c r="AO138" s="152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2700</v>
      </c>
      <c r="AP138" s="152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28400</v>
      </c>
      <c r="AQ138" s="152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500</v>
      </c>
      <c r="AR138" s="152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5000</v>
      </c>
      <c r="AS138" s="152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4950</v>
      </c>
      <c r="AT138" s="152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138" s="152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86150</v>
      </c>
      <c r="AV138" s="152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0</v>
      </c>
      <c r="AW138" s="152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0</v>
      </c>
      <c r="AX138" s="152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0</v>
      </c>
      <c r="AY138" s="152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138" s="152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0</v>
      </c>
      <c r="BA138" s="152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0</v>
      </c>
      <c r="BB138" s="152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0</v>
      </c>
      <c r="BC138" s="152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0</v>
      </c>
      <c r="BD138" s="152">
        <f>SUMIFS(COLLECTION!$E:$E, COLLECTION!$D:$D,DEPARTMENTS!$B:$B, COLLECTION!$B:$B, BD$12, COLLECTION!$C:$C, BD$13) +
SUMIFS(BANK!$E:$E, BANK!$D:$D,DEPARTMENTS!$B:$B, BANK!$B:$B, BD$12, BANK!$C:$C, BD$13) +
SUMIFS(TRUST!$E:$E, TRUST!$D:$D,DEPARTMENTS!$B:$B, TRUST!$B:$B, BD$12, TRUST!$C:$C, BD$13)</f>
        <v>0</v>
      </c>
      <c r="BE138" s="152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1500</v>
      </c>
      <c r="BF138" s="152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0</v>
      </c>
      <c r="BG138" s="152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1000</v>
      </c>
      <c r="BH138" s="152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0</v>
      </c>
      <c r="BI138" s="152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11050</v>
      </c>
      <c r="BJ138" s="152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41950</v>
      </c>
      <c r="BK138" s="152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138" s="152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138" s="152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138" s="152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138" s="152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138" s="152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138" s="152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138" s="152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138" s="152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138" s="152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138" s="152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138" s="152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138" s="152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138" s="152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138" s="152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138" s="152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138" s="152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138" s="152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138" s="152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138" s="152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138" s="152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138" s="152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138" s="152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138" s="152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138" s="152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138" s="152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138" s="152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138" s="152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138" s="152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138" s="152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138" s="152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138" s="152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138" s="152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138" s="108">
        <f t="shared" si="50"/>
        <v>183200</v>
      </c>
    </row>
    <row r="139" spans="1:96" x14ac:dyDescent="0.2">
      <c r="A139" s="28">
        <v>10</v>
      </c>
      <c r="B139" s="27" t="s">
        <v>130</v>
      </c>
      <c r="C139" s="57">
        <v>261150</v>
      </c>
      <c r="D139" s="29">
        <f t="shared" si="51"/>
        <v>165250</v>
      </c>
      <c r="E139" s="148">
        <f>SUMIF(COLLECTION!D:D,DEPARTMENTS!B:B,COLLECTION!E:E)+SUMIF(BANK!D:D,DEPARTMENTS!B:B,BANK!E:E)+SUMIF(TRUST!D:D,DEPARTMENTS!B:B,TRUST!E:E)</f>
        <v>165250</v>
      </c>
      <c r="F139" s="29">
        <f t="shared" si="52"/>
        <v>74250</v>
      </c>
      <c r="G139" s="29" t="s">
        <v>131</v>
      </c>
      <c r="H139" s="115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6700</v>
      </c>
      <c r="I139" s="115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21350</v>
      </c>
      <c r="J139" s="115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49950</v>
      </c>
      <c r="K139" s="115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18300</v>
      </c>
      <c r="L139" s="115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23000</v>
      </c>
      <c r="M139" s="115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45950</v>
      </c>
      <c r="N139" s="115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139" s="115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139" s="115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139" s="115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139" s="115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139" s="115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139" s="115">
        <f t="shared" si="49"/>
        <v>165250</v>
      </c>
      <c r="AK139" s="152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139" s="152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0</v>
      </c>
      <c r="AM139" s="152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0</v>
      </c>
      <c r="AN139" s="152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0</v>
      </c>
      <c r="AO139" s="152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6700</v>
      </c>
      <c r="AP139" s="152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6200</v>
      </c>
      <c r="AQ139" s="152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1000</v>
      </c>
      <c r="AR139" s="152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400</v>
      </c>
      <c r="AS139" s="152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13750</v>
      </c>
      <c r="AT139" s="152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139" s="152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30150</v>
      </c>
      <c r="AV139" s="152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17000</v>
      </c>
      <c r="AW139" s="152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800</v>
      </c>
      <c r="AX139" s="152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0</v>
      </c>
      <c r="AY139" s="152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2000</v>
      </c>
      <c r="AZ139" s="152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10000</v>
      </c>
      <c r="BA139" s="152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3000</v>
      </c>
      <c r="BB139" s="152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0</v>
      </c>
      <c r="BC139" s="152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5000</v>
      </c>
      <c r="BD139" s="152">
        <f>SUMIFS(COLLECTION!$E:$E, COLLECTION!$D:$D,DEPARTMENTS!$B:$B, COLLECTION!$B:$B, BD$12, COLLECTION!$C:$C, BD$13) +
SUMIFS(BANK!$E:$E, BANK!$D:$D,DEPARTMENTS!$B:$B, BANK!$B:$B, BD$12, BANK!$C:$C, BD$13) +
SUMIFS(TRUST!$E:$E, TRUST!$D:$D,DEPARTMENTS!$B:$B, TRUST!$B:$B, BD$12, TRUST!$C:$C, BD$13)</f>
        <v>300</v>
      </c>
      <c r="BE139" s="152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0</v>
      </c>
      <c r="BF139" s="152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0</v>
      </c>
      <c r="BG139" s="152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9700</v>
      </c>
      <c r="BH139" s="152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5000</v>
      </c>
      <c r="BI139" s="152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8300</v>
      </c>
      <c r="BJ139" s="152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45950</v>
      </c>
      <c r="BK139" s="152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139" s="152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139" s="152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139" s="152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139" s="152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139" s="152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139" s="152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139" s="152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139" s="152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139" s="152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139" s="152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139" s="152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139" s="152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139" s="152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139" s="152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139" s="152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139" s="152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139" s="152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139" s="152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139" s="152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139" s="152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139" s="152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139" s="152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139" s="152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139" s="152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139" s="152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139" s="152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139" s="152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139" s="152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139" s="152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139" s="152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139" s="152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139" s="152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139" s="108">
        <f t="shared" si="50"/>
        <v>165250</v>
      </c>
    </row>
    <row r="140" spans="1:96" x14ac:dyDescent="0.2">
      <c r="A140" s="28">
        <v>11</v>
      </c>
      <c r="B140" s="27" t="s">
        <v>132</v>
      </c>
      <c r="C140" s="57">
        <v>241635</v>
      </c>
      <c r="D140" s="29">
        <f t="shared" si="51"/>
        <v>152185</v>
      </c>
      <c r="E140" s="148">
        <f>SUMIF(COLLECTION!D:D,DEPARTMENTS!B:B,COLLECTION!E:E)+SUMIF(BANK!D:D,DEPARTMENTS!B:B,BANK!E:E)+SUMIF(TRUST!D:D,DEPARTMENTS!B:B,TRUST!E:E)</f>
        <v>152285</v>
      </c>
      <c r="F140" s="29">
        <f t="shared" si="52"/>
        <v>59680</v>
      </c>
      <c r="G140" s="29" t="s">
        <v>133</v>
      </c>
      <c r="H140" s="115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8150</v>
      </c>
      <c r="I140" s="115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39035</v>
      </c>
      <c r="J140" s="115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45350</v>
      </c>
      <c r="K140" s="115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2070</v>
      </c>
      <c r="L140" s="115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20495</v>
      </c>
      <c r="M140" s="115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37185</v>
      </c>
      <c r="N140" s="115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140" s="115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140" s="115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140" s="115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140" s="115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140" s="115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140" s="115">
        <f t="shared" si="49"/>
        <v>152285</v>
      </c>
      <c r="AK140" s="152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100</v>
      </c>
      <c r="AL140" s="152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0</v>
      </c>
      <c r="AM140" s="152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0</v>
      </c>
      <c r="AN140" s="152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2000</v>
      </c>
      <c r="AO140" s="152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6050</v>
      </c>
      <c r="AP140" s="152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32725</v>
      </c>
      <c r="AQ140" s="152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100</v>
      </c>
      <c r="AR140" s="152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1550</v>
      </c>
      <c r="AS140" s="152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4660</v>
      </c>
      <c r="AT140" s="152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140" s="152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41050</v>
      </c>
      <c r="AV140" s="152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1250</v>
      </c>
      <c r="AW140" s="152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0</v>
      </c>
      <c r="AX140" s="152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1500</v>
      </c>
      <c r="AY140" s="152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1550</v>
      </c>
      <c r="AZ140" s="152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50</v>
      </c>
      <c r="BA140" s="152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20</v>
      </c>
      <c r="BB140" s="152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2000</v>
      </c>
      <c r="BC140" s="152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0</v>
      </c>
      <c r="BD140" s="152">
        <f>SUMIFS(COLLECTION!$E:$E, COLLECTION!$D:$D,DEPARTMENTS!$B:$B, COLLECTION!$B:$B, BD$12, COLLECTION!$C:$C, BD$13) +
SUMIFS(BANK!$E:$E, BANK!$D:$D,DEPARTMENTS!$B:$B, BANK!$B:$B, BD$12, BANK!$C:$C, BD$13) +
SUMIFS(TRUST!$E:$E, TRUST!$D:$D,DEPARTMENTS!$B:$B, TRUST!$B:$B, BD$12, TRUST!$C:$C, BD$13)</f>
        <v>0</v>
      </c>
      <c r="BE140" s="152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0</v>
      </c>
      <c r="BF140" s="152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3850</v>
      </c>
      <c r="BG140" s="152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0</v>
      </c>
      <c r="BH140" s="152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2500</v>
      </c>
      <c r="BI140" s="152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14145</v>
      </c>
      <c r="BJ140" s="152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37185</v>
      </c>
      <c r="BK140" s="152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140" s="152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140" s="152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140" s="152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140" s="152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140" s="152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140" s="152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140" s="152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140" s="152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140" s="152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140" s="152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140" s="152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140" s="152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140" s="152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140" s="152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140" s="152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140" s="152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140" s="152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140" s="152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140" s="152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140" s="152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140" s="152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140" s="152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140" s="152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140" s="152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140" s="152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140" s="152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140" s="152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140" s="152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140" s="152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140" s="152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140" s="152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140" s="152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140" s="108">
        <f t="shared" si="50"/>
        <v>152285</v>
      </c>
    </row>
    <row r="141" spans="1:96" x14ac:dyDescent="0.2">
      <c r="A141" s="28">
        <v>12</v>
      </c>
      <c r="B141" s="27" t="s">
        <v>134</v>
      </c>
      <c r="C141" s="57">
        <v>230800</v>
      </c>
      <c r="D141" s="29">
        <f t="shared" si="51"/>
        <v>135210</v>
      </c>
      <c r="E141" s="148">
        <f>SUMIF(COLLECTION!D:D,DEPARTMENTS!B:B,COLLECTION!E:E)+SUMIF(BANK!D:D,DEPARTMENTS!B:B,BANK!E:E)+SUMIF(TRUST!D:D,DEPARTMENTS!B:B,TRUST!E:E)</f>
        <v>135210</v>
      </c>
      <c r="F141" s="29">
        <f t="shared" si="52"/>
        <v>52110</v>
      </c>
      <c r="G141" s="29" t="s">
        <v>135</v>
      </c>
      <c r="H141" s="115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11400</v>
      </c>
      <c r="I141" s="115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29300</v>
      </c>
      <c r="J141" s="115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41900</v>
      </c>
      <c r="K141" s="115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2510</v>
      </c>
      <c r="L141" s="115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19900</v>
      </c>
      <c r="M141" s="115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30200</v>
      </c>
      <c r="N141" s="115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141" s="115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141" s="115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141" s="115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141" s="115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141" s="115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141" s="115">
        <f t="shared" si="49"/>
        <v>135210</v>
      </c>
      <c r="AK141" s="152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141" s="152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0</v>
      </c>
      <c r="AM141" s="152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0</v>
      </c>
      <c r="AN141" s="152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2000</v>
      </c>
      <c r="AO141" s="152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9400</v>
      </c>
      <c r="AP141" s="152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13700</v>
      </c>
      <c r="AQ141" s="152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3000</v>
      </c>
      <c r="AR141" s="152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1100</v>
      </c>
      <c r="AS141" s="152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11500</v>
      </c>
      <c r="AT141" s="152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141" s="152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33200</v>
      </c>
      <c r="AV141" s="152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8700</v>
      </c>
      <c r="AW141" s="152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0</v>
      </c>
      <c r="AX141" s="152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0</v>
      </c>
      <c r="AY141" s="152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141" s="152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0</v>
      </c>
      <c r="BA141" s="152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500</v>
      </c>
      <c r="BB141" s="152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2000</v>
      </c>
      <c r="BC141" s="152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0</v>
      </c>
      <c r="BD141" s="152">
        <f>SUMIFS(COLLECTION!$E:$E, COLLECTION!$D:$D,DEPARTMENTS!$B:$B, COLLECTION!$B:$B, BD$12, COLLECTION!$C:$C, BD$13) +
SUMIFS(BANK!$E:$E, BANK!$D:$D,DEPARTMENTS!$B:$B, BANK!$B:$B, BD$12, BANK!$C:$C, BD$13) +
SUMIFS(TRUST!$E:$E, TRUST!$D:$D,DEPARTMENTS!$B:$B, TRUST!$B:$B, BD$12, TRUST!$C:$C, BD$13)</f>
        <v>10</v>
      </c>
      <c r="BE141" s="152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1000</v>
      </c>
      <c r="BF141" s="152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700</v>
      </c>
      <c r="BG141" s="152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1500</v>
      </c>
      <c r="BH141" s="152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0</v>
      </c>
      <c r="BI141" s="152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16700</v>
      </c>
      <c r="BJ141" s="152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30200</v>
      </c>
      <c r="BK141" s="152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141" s="152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141" s="152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141" s="152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141" s="152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141" s="152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141" s="152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141" s="152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141" s="152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141" s="152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141" s="152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141" s="152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141" s="152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141" s="152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141" s="152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141" s="152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141" s="152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141" s="152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141" s="152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141" s="152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141" s="152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141" s="152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141" s="152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141" s="152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141" s="152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141" s="152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141" s="152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141" s="152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141" s="152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141" s="152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141" s="152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141" s="152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141" s="152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141" s="108">
        <f t="shared" si="50"/>
        <v>135210</v>
      </c>
    </row>
    <row r="142" spans="1:96" x14ac:dyDescent="0.2">
      <c r="A142" s="28">
        <v>13</v>
      </c>
      <c r="B142" s="27" t="s">
        <v>136</v>
      </c>
      <c r="C142" s="57">
        <v>208650</v>
      </c>
      <c r="D142" s="29">
        <f t="shared" si="51"/>
        <v>171845</v>
      </c>
      <c r="E142" s="148">
        <f>SUMIF(COLLECTION!D:D,DEPARTMENTS!B:B,COLLECTION!E:E)+SUMIF(BANK!D:D,DEPARTMENTS!B:B,BANK!E:E)+SUMIF(TRUST!D:D,DEPARTMENTS!B:B,TRUST!E:E)</f>
        <v>171845</v>
      </c>
      <c r="F142" s="29">
        <f t="shared" si="52"/>
        <v>63500</v>
      </c>
      <c r="G142" s="29" t="s">
        <v>137</v>
      </c>
      <c r="H142" s="115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7000</v>
      </c>
      <c r="I142" s="115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17950</v>
      </c>
      <c r="J142" s="115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83395</v>
      </c>
      <c r="K142" s="115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500</v>
      </c>
      <c r="L142" s="115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22000</v>
      </c>
      <c r="M142" s="115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41000</v>
      </c>
      <c r="N142" s="115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142" s="115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142" s="115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142" s="115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142" s="115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142" s="115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142" s="115">
        <f t="shared" si="49"/>
        <v>171845</v>
      </c>
      <c r="AK142" s="152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142" s="152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0</v>
      </c>
      <c r="AM142" s="152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0</v>
      </c>
      <c r="AN142" s="152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0</v>
      </c>
      <c r="AO142" s="152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7000</v>
      </c>
      <c r="AP142" s="152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13950</v>
      </c>
      <c r="AQ142" s="152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2000</v>
      </c>
      <c r="AR142" s="152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0</v>
      </c>
      <c r="AS142" s="152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2000</v>
      </c>
      <c r="AT142" s="152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142" s="152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83395</v>
      </c>
      <c r="AV142" s="152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0</v>
      </c>
      <c r="AW142" s="152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0</v>
      </c>
      <c r="AX142" s="152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0</v>
      </c>
      <c r="AY142" s="152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142" s="152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0</v>
      </c>
      <c r="BA142" s="152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0</v>
      </c>
      <c r="BB142" s="152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0</v>
      </c>
      <c r="BC142" s="152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500</v>
      </c>
      <c r="BD142" s="152">
        <f>SUMIFS(COLLECTION!$E:$E, COLLECTION!$D:$D,DEPARTMENTS!$B:$B, COLLECTION!$B:$B, BD$12, COLLECTION!$C:$C, BD$13) +
SUMIFS(BANK!$E:$E, BANK!$D:$D,DEPARTMENTS!$B:$B, BANK!$B:$B, BD$12, BANK!$C:$C, BD$13) +
SUMIFS(TRUST!$E:$E, TRUST!$D:$D,DEPARTMENTS!$B:$B, TRUST!$B:$B, BD$12, TRUST!$C:$C, BD$13)</f>
        <v>0</v>
      </c>
      <c r="BE142" s="152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0</v>
      </c>
      <c r="BF142" s="152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2000</v>
      </c>
      <c r="BG142" s="152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5500</v>
      </c>
      <c r="BH142" s="152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2000</v>
      </c>
      <c r="BI142" s="152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12500</v>
      </c>
      <c r="BJ142" s="152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41000</v>
      </c>
      <c r="BK142" s="152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142" s="152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142" s="152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142" s="152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142" s="152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142" s="152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142" s="152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142" s="152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142" s="152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142" s="152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142" s="152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142" s="152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142" s="152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142" s="152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142" s="152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142" s="152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142" s="152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142" s="152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142" s="152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142" s="152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142" s="152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142" s="152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142" s="152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142" s="152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142" s="152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142" s="152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142" s="152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142" s="152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142" s="152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142" s="152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142" s="152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142" s="152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142" s="152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142" s="108">
        <f t="shared" si="50"/>
        <v>171845</v>
      </c>
    </row>
    <row r="143" spans="1:96" x14ac:dyDescent="0.2">
      <c r="A143" s="28">
        <v>14</v>
      </c>
      <c r="B143" s="27" t="s">
        <v>138</v>
      </c>
      <c r="C143" s="57">
        <v>313900</v>
      </c>
      <c r="D143" s="29">
        <f t="shared" si="51"/>
        <v>94000</v>
      </c>
      <c r="E143" s="148">
        <f>SUMIF(COLLECTION!D:D,DEPARTMENTS!B:B,COLLECTION!E:E)+SUMIF(BANK!D:D,DEPARTMENTS!B:B,BANK!E:E)+SUMIF(TRUST!D:D,DEPARTMENTS!B:B,TRUST!E:E)</f>
        <v>94000</v>
      </c>
      <c r="F143" s="29">
        <f t="shared" si="52"/>
        <v>36200</v>
      </c>
      <c r="G143" s="29" t="s">
        <v>139</v>
      </c>
      <c r="H143" s="115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3800</v>
      </c>
      <c r="I143" s="115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21150</v>
      </c>
      <c r="J143" s="115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31850</v>
      </c>
      <c r="K143" s="115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1000</v>
      </c>
      <c r="L143" s="115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15600</v>
      </c>
      <c r="M143" s="115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20600</v>
      </c>
      <c r="N143" s="115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143" s="115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143" s="115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143" s="115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143" s="115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143" s="115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143" s="115">
        <f t="shared" si="49"/>
        <v>94000</v>
      </c>
      <c r="AK143" s="152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143" s="152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0</v>
      </c>
      <c r="AM143" s="152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0</v>
      </c>
      <c r="AN143" s="152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300</v>
      </c>
      <c r="AO143" s="152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3500</v>
      </c>
      <c r="AP143" s="152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10900</v>
      </c>
      <c r="AQ143" s="152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2750</v>
      </c>
      <c r="AR143" s="152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2000</v>
      </c>
      <c r="AS143" s="152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5500</v>
      </c>
      <c r="AT143" s="152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143" s="152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27350</v>
      </c>
      <c r="AV143" s="152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3500</v>
      </c>
      <c r="AW143" s="152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0</v>
      </c>
      <c r="AX143" s="152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0</v>
      </c>
      <c r="AY143" s="152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1000</v>
      </c>
      <c r="AZ143" s="152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0</v>
      </c>
      <c r="BA143" s="152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1000</v>
      </c>
      <c r="BB143" s="152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0</v>
      </c>
      <c r="BC143" s="152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0</v>
      </c>
      <c r="BD143" s="152">
        <f>SUMIFS(COLLECTION!$E:$E, COLLECTION!$D:$D,DEPARTMENTS!$B:$B, COLLECTION!$B:$B, BD$12, COLLECTION!$C:$C, BD$13) +
SUMIFS(BANK!$E:$E, BANK!$D:$D,DEPARTMENTS!$B:$B, BANK!$B:$B, BD$12, BANK!$C:$C, BD$13) +
SUMIFS(TRUST!$E:$E, TRUST!$D:$D,DEPARTMENTS!$B:$B, TRUST!$B:$B, BD$12, TRUST!$C:$C, BD$13)</f>
        <v>0</v>
      </c>
      <c r="BE143" s="152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1000</v>
      </c>
      <c r="BF143" s="152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1000</v>
      </c>
      <c r="BG143" s="152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3000</v>
      </c>
      <c r="BH143" s="152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4000</v>
      </c>
      <c r="BI143" s="152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6600</v>
      </c>
      <c r="BJ143" s="152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20600</v>
      </c>
      <c r="BK143" s="152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143" s="152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143" s="152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143" s="152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143" s="152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143" s="152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143" s="152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143" s="152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143" s="152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143" s="152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143" s="152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143" s="152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143" s="152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143" s="152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143" s="152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143" s="152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143" s="152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143" s="152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143" s="152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143" s="152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143" s="152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143" s="152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143" s="152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143" s="152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143" s="152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143" s="152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143" s="152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143" s="152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143" s="152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143" s="152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143" s="152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143" s="152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143" s="152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143" s="108">
        <f t="shared" si="50"/>
        <v>94000</v>
      </c>
    </row>
    <row r="144" spans="1:96" x14ac:dyDescent="0.2">
      <c r="A144" s="28">
        <v>15</v>
      </c>
      <c r="B144" s="27" t="s">
        <v>140</v>
      </c>
      <c r="C144" s="57">
        <v>189000</v>
      </c>
      <c r="D144" s="29">
        <f t="shared" si="51"/>
        <v>61150</v>
      </c>
      <c r="E144" s="148">
        <f>SUMIF(COLLECTION!D:D,DEPARTMENTS!B:B,COLLECTION!E:E)+SUMIF(BANK!D:D,DEPARTMENTS!B:B,BANK!E:E)+SUMIF(TRUST!D:D,DEPARTMENTS!B:B,TRUST!E:E)</f>
        <v>61150</v>
      </c>
      <c r="F144" s="29">
        <f t="shared" si="52"/>
        <v>26150</v>
      </c>
      <c r="G144" s="29" t="s">
        <v>141</v>
      </c>
      <c r="H144" s="115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5500</v>
      </c>
      <c r="I144" s="115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12950</v>
      </c>
      <c r="J144" s="115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16550</v>
      </c>
      <c r="K144" s="115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200</v>
      </c>
      <c r="L144" s="115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5800</v>
      </c>
      <c r="M144" s="115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20150</v>
      </c>
      <c r="N144" s="115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144" s="115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144" s="115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144" s="115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144" s="115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144" s="115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144" s="115">
        <f t="shared" si="49"/>
        <v>61150</v>
      </c>
      <c r="AK144" s="152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144" s="152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0</v>
      </c>
      <c r="AM144" s="152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0</v>
      </c>
      <c r="AN144" s="152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0</v>
      </c>
      <c r="AO144" s="152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5500</v>
      </c>
      <c r="AP144" s="152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10750</v>
      </c>
      <c r="AQ144" s="152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0</v>
      </c>
      <c r="AR144" s="152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0</v>
      </c>
      <c r="AS144" s="152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2200</v>
      </c>
      <c r="AT144" s="152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144" s="152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16350</v>
      </c>
      <c r="AV144" s="152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200</v>
      </c>
      <c r="AW144" s="152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0</v>
      </c>
      <c r="AX144" s="152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0</v>
      </c>
      <c r="AY144" s="152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144" s="152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0</v>
      </c>
      <c r="BA144" s="152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0</v>
      </c>
      <c r="BB144" s="152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0</v>
      </c>
      <c r="BC144" s="152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0</v>
      </c>
      <c r="BD144" s="152">
        <f>SUMIFS(COLLECTION!$E:$E, COLLECTION!$D:$D,DEPARTMENTS!$B:$B, COLLECTION!$B:$B, BD$12, COLLECTION!$C:$C, BD$13) +
SUMIFS(BANK!$E:$E, BANK!$D:$D,DEPARTMENTS!$B:$B, BANK!$B:$B, BD$12, BANK!$C:$C, BD$13) +
SUMIFS(TRUST!$E:$E, TRUST!$D:$D,DEPARTMENTS!$B:$B, TRUST!$B:$B, BD$12, TRUST!$C:$C, BD$13)</f>
        <v>200</v>
      </c>
      <c r="BE144" s="152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0</v>
      </c>
      <c r="BF144" s="152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1200</v>
      </c>
      <c r="BG144" s="152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500</v>
      </c>
      <c r="BH144" s="152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1000</v>
      </c>
      <c r="BI144" s="152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3100</v>
      </c>
      <c r="BJ144" s="152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20150</v>
      </c>
      <c r="BK144" s="152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144" s="152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144" s="152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144" s="152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144" s="152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144" s="152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144" s="152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144" s="152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144" s="152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144" s="152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144" s="152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144" s="152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144" s="152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144" s="152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144" s="152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144" s="152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144" s="152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144" s="152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144" s="152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144" s="152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144" s="152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144" s="152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144" s="152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144" s="152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144" s="152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144" s="152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144" s="152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144" s="152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144" s="152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144" s="152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144" s="152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144" s="152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144" s="152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144" s="108">
        <f t="shared" si="50"/>
        <v>61150</v>
      </c>
    </row>
    <row r="145" spans="1:96" x14ac:dyDescent="0.2">
      <c r="A145" s="28">
        <v>16</v>
      </c>
      <c r="B145" s="27" t="s">
        <v>142</v>
      </c>
      <c r="C145" s="57">
        <v>187489</v>
      </c>
      <c r="D145" s="29">
        <f t="shared" si="51"/>
        <v>139700</v>
      </c>
      <c r="E145" s="148">
        <f>SUMIF(COLLECTION!D:D,DEPARTMENTS!B:B,COLLECTION!E:E)+SUMIF(BANK!D:D,DEPARTMENTS!B:B,BANK!E:E)+SUMIF(TRUST!D:D,DEPARTMENTS!B:B,TRUST!E:E)</f>
        <v>139700</v>
      </c>
      <c r="F145" s="29">
        <f t="shared" si="52"/>
        <v>56300</v>
      </c>
      <c r="G145" s="29" t="s">
        <v>143</v>
      </c>
      <c r="H145" s="115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5000</v>
      </c>
      <c r="I145" s="115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28700</v>
      </c>
      <c r="J145" s="115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49700</v>
      </c>
      <c r="K145" s="115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8000</v>
      </c>
      <c r="L145" s="115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12800</v>
      </c>
      <c r="M145" s="115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35500</v>
      </c>
      <c r="N145" s="115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145" s="115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145" s="115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145" s="115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145" s="115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145" s="115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145" s="115">
        <f t="shared" si="49"/>
        <v>139700</v>
      </c>
      <c r="AK145" s="152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145" s="152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0</v>
      </c>
      <c r="AM145" s="152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0</v>
      </c>
      <c r="AN145" s="152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0</v>
      </c>
      <c r="AO145" s="152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5000</v>
      </c>
      <c r="AP145" s="152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17600</v>
      </c>
      <c r="AQ145" s="152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0</v>
      </c>
      <c r="AR145" s="152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100</v>
      </c>
      <c r="AS145" s="152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11000</v>
      </c>
      <c r="AT145" s="152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145" s="152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48200</v>
      </c>
      <c r="AV145" s="152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1500</v>
      </c>
      <c r="AW145" s="152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0</v>
      </c>
      <c r="AX145" s="152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0</v>
      </c>
      <c r="AY145" s="152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145" s="152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0</v>
      </c>
      <c r="BA145" s="152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0</v>
      </c>
      <c r="BB145" s="152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0</v>
      </c>
      <c r="BC145" s="152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3000</v>
      </c>
      <c r="BD145" s="152">
        <f>SUMIFS(COLLECTION!$E:$E, COLLECTION!$D:$D,DEPARTMENTS!$B:$B, COLLECTION!$B:$B, BD$12, COLLECTION!$C:$C, BD$13) +
SUMIFS(BANK!$E:$E, BANK!$D:$D,DEPARTMENTS!$B:$B, BANK!$B:$B, BD$12, BANK!$C:$C, BD$13) +
SUMIFS(TRUST!$E:$E, TRUST!$D:$D,DEPARTMENTS!$B:$B, TRUST!$B:$B, BD$12, TRUST!$C:$C, BD$13)</f>
        <v>5000</v>
      </c>
      <c r="BE145" s="152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0</v>
      </c>
      <c r="BF145" s="152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2000</v>
      </c>
      <c r="BG145" s="152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5200</v>
      </c>
      <c r="BH145" s="152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0</v>
      </c>
      <c r="BI145" s="152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5600</v>
      </c>
      <c r="BJ145" s="152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35500</v>
      </c>
      <c r="BK145" s="152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145" s="152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145" s="152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145" s="152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145" s="152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145" s="152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145" s="152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145" s="152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145" s="152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145" s="152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145" s="152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145" s="152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145" s="152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145" s="152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145" s="152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145" s="152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145" s="152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145" s="152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145" s="152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145" s="152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145" s="152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145" s="152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145" s="152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145" s="152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145" s="152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145" s="152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145" s="152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145" s="152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145" s="152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145" s="152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145" s="152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145" s="152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145" s="152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145" s="108">
        <f t="shared" si="50"/>
        <v>139700</v>
      </c>
    </row>
    <row r="146" spans="1:96" x14ac:dyDescent="0.2">
      <c r="A146" s="28">
        <v>17</v>
      </c>
      <c r="B146" s="27" t="s">
        <v>144</v>
      </c>
      <c r="C146" s="57">
        <v>172030</v>
      </c>
      <c r="D146" s="29">
        <f t="shared" si="51"/>
        <v>135280</v>
      </c>
      <c r="E146" s="148">
        <f>SUMIF(COLLECTION!D:D,DEPARTMENTS!B:B,COLLECTION!E:E)+SUMIF(BANK!D:D,DEPARTMENTS!B:B,BANK!E:E)+SUMIF(TRUST!D:D,DEPARTMENTS!B:B,TRUST!E:E)</f>
        <v>135280</v>
      </c>
      <c r="F146" s="29">
        <f t="shared" si="52"/>
        <v>51980</v>
      </c>
      <c r="G146" s="29" t="s">
        <v>145</v>
      </c>
      <c r="H146" s="115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2600</v>
      </c>
      <c r="I146" s="115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44800</v>
      </c>
      <c r="J146" s="115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35900</v>
      </c>
      <c r="K146" s="115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800</v>
      </c>
      <c r="L146" s="115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24300</v>
      </c>
      <c r="M146" s="115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26880</v>
      </c>
      <c r="N146" s="115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146" s="115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146" s="115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146" s="115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146" s="115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146" s="115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146" s="115">
        <f t="shared" si="49"/>
        <v>135280</v>
      </c>
      <c r="AK146" s="152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146" s="152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0</v>
      </c>
      <c r="AM146" s="152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0</v>
      </c>
      <c r="AN146" s="152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0</v>
      </c>
      <c r="AO146" s="152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2600</v>
      </c>
      <c r="AP146" s="152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28800</v>
      </c>
      <c r="AQ146" s="152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1600</v>
      </c>
      <c r="AR146" s="152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2170</v>
      </c>
      <c r="AS146" s="152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12230</v>
      </c>
      <c r="AT146" s="152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146" s="152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34900</v>
      </c>
      <c r="AV146" s="152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1000</v>
      </c>
      <c r="AW146" s="152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0</v>
      </c>
      <c r="AX146" s="152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0</v>
      </c>
      <c r="AY146" s="152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146" s="152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0</v>
      </c>
      <c r="BA146" s="152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0</v>
      </c>
      <c r="BB146" s="152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800</v>
      </c>
      <c r="BC146" s="152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0</v>
      </c>
      <c r="BD146" s="152">
        <f>SUMIFS(COLLECTION!$E:$E, COLLECTION!$D:$D,DEPARTMENTS!$B:$B, COLLECTION!$B:$B, BD$12, COLLECTION!$C:$C, BD$13) +
SUMIFS(BANK!$E:$E, BANK!$D:$D,DEPARTMENTS!$B:$B, BANK!$B:$B, BD$12, BANK!$C:$C, BD$13) +
SUMIFS(TRUST!$E:$E, TRUST!$D:$D,DEPARTMENTS!$B:$B, TRUST!$B:$B, BD$12, TRUST!$C:$C, BD$13)</f>
        <v>0</v>
      </c>
      <c r="BE146" s="152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2900</v>
      </c>
      <c r="BF146" s="152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8700</v>
      </c>
      <c r="BG146" s="152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4370</v>
      </c>
      <c r="BH146" s="152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1730</v>
      </c>
      <c r="BI146" s="152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6600</v>
      </c>
      <c r="BJ146" s="152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26880</v>
      </c>
      <c r="BK146" s="152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146" s="152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146" s="152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146" s="152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146" s="152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146" s="152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146" s="152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146" s="152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146" s="152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146" s="152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146" s="152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146" s="152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146" s="152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146" s="152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146" s="152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146" s="152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146" s="152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146" s="152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146" s="152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146" s="152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146" s="152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146" s="152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146" s="152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146" s="152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146" s="152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146" s="152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146" s="152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146" s="152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146" s="152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146" s="152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146" s="152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146" s="152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146" s="152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146" s="108">
        <f t="shared" si="50"/>
        <v>135280</v>
      </c>
    </row>
    <row r="147" spans="1:96" x14ac:dyDescent="0.2">
      <c r="A147" s="28">
        <v>18</v>
      </c>
      <c r="B147" s="27" t="s">
        <v>146</v>
      </c>
      <c r="C147" s="57">
        <v>164800</v>
      </c>
      <c r="D147" s="29">
        <f t="shared" si="51"/>
        <v>121200</v>
      </c>
      <c r="E147" s="148">
        <f>SUMIF(COLLECTION!D:D,DEPARTMENTS!B:B,COLLECTION!E:E)+SUMIF(BANK!D:D,DEPARTMENTS!B:B,BANK!E:E)+SUMIF(TRUST!D:D,DEPARTMENTS!B:B,TRUST!E:E)</f>
        <v>121500</v>
      </c>
      <c r="F147" s="29">
        <f t="shared" si="52"/>
        <v>50400</v>
      </c>
      <c r="G147" s="29" t="s">
        <v>147</v>
      </c>
      <c r="H147" s="115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16200</v>
      </c>
      <c r="I147" s="115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18700</v>
      </c>
      <c r="J147" s="115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28700</v>
      </c>
      <c r="K147" s="115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7500</v>
      </c>
      <c r="L147" s="115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24000</v>
      </c>
      <c r="M147" s="115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26400</v>
      </c>
      <c r="N147" s="115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147" s="115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147" s="115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147" s="115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147" s="115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147" s="115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147" s="115">
        <f t="shared" si="49"/>
        <v>121500</v>
      </c>
      <c r="AK147" s="152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147" s="152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100</v>
      </c>
      <c r="AM147" s="152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200</v>
      </c>
      <c r="AN147" s="152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0</v>
      </c>
      <c r="AO147" s="152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15900</v>
      </c>
      <c r="AP147" s="152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9700</v>
      </c>
      <c r="AQ147" s="152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2200</v>
      </c>
      <c r="AR147" s="152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1300</v>
      </c>
      <c r="AS147" s="152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5500</v>
      </c>
      <c r="AT147" s="152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147" s="152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24700</v>
      </c>
      <c r="AV147" s="152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2000</v>
      </c>
      <c r="AW147" s="152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0</v>
      </c>
      <c r="AX147" s="152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2000</v>
      </c>
      <c r="AY147" s="152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147" s="152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7500</v>
      </c>
      <c r="BA147" s="152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0</v>
      </c>
      <c r="BB147" s="152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0</v>
      </c>
      <c r="BC147" s="152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0</v>
      </c>
      <c r="BD147" s="152">
        <f>SUMIFS(COLLECTION!$E:$E, COLLECTION!$D:$D,DEPARTMENTS!$B:$B, COLLECTION!$B:$B, BD$12, COLLECTION!$C:$C, BD$13) +
SUMIFS(BANK!$E:$E, BANK!$D:$D,DEPARTMENTS!$B:$B, BANK!$B:$B, BD$12, BANK!$C:$C, BD$13) +
SUMIFS(TRUST!$E:$E, TRUST!$D:$D,DEPARTMENTS!$B:$B, TRUST!$B:$B, BD$12, TRUST!$C:$C, BD$13)</f>
        <v>0</v>
      </c>
      <c r="BE147" s="152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2000</v>
      </c>
      <c r="BF147" s="152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4500</v>
      </c>
      <c r="BG147" s="152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5000</v>
      </c>
      <c r="BH147" s="152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2000</v>
      </c>
      <c r="BI147" s="152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10500</v>
      </c>
      <c r="BJ147" s="152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26400</v>
      </c>
      <c r="BK147" s="152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147" s="152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147" s="152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147" s="152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147" s="152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147" s="152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147" s="152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147" s="152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147" s="152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147" s="152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147" s="152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147" s="152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147" s="152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147" s="152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147" s="152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147" s="152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147" s="152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147" s="152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147" s="152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147" s="152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147" s="152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147" s="152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147" s="152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147" s="152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147" s="152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147" s="152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147" s="152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147" s="152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147" s="152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147" s="152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147" s="152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147" s="152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147" s="152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147" s="108">
        <f t="shared" si="50"/>
        <v>121500</v>
      </c>
    </row>
    <row r="148" spans="1:96" x14ac:dyDescent="0.2">
      <c r="A148" s="28">
        <v>19</v>
      </c>
      <c r="B148" s="27" t="s">
        <v>148</v>
      </c>
      <c r="C148" s="57">
        <v>104653</v>
      </c>
      <c r="D148" s="29">
        <f t="shared" si="51"/>
        <v>16816</v>
      </c>
      <c r="E148" s="148">
        <f>SUMIF(COLLECTION!D:D,DEPARTMENTS!B:B,COLLECTION!E:E)+SUMIF(BANK!D:D,DEPARTMENTS!B:B,BANK!E:E)+SUMIF(TRUST!D:D,DEPARTMENTS!B:B,TRUST!E:E)</f>
        <v>18326</v>
      </c>
      <c r="F148" s="29">
        <f t="shared" si="52"/>
        <v>5391</v>
      </c>
      <c r="G148" s="29" t="s">
        <v>149</v>
      </c>
      <c r="H148" s="115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2355</v>
      </c>
      <c r="I148" s="115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6260</v>
      </c>
      <c r="J148" s="115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3850</v>
      </c>
      <c r="K148" s="115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530</v>
      </c>
      <c r="L148" s="115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3440</v>
      </c>
      <c r="M148" s="115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1891</v>
      </c>
      <c r="N148" s="115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148" s="115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148" s="115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148" s="115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148" s="115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148" s="115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148" s="115">
        <f t="shared" si="49"/>
        <v>18326</v>
      </c>
      <c r="AK148" s="152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500</v>
      </c>
      <c r="AL148" s="152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500</v>
      </c>
      <c r="AM148" s="152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510</v>
      </c>
      <c r="AN148" s="152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165</v>
      </c>
      <c r="AO148" s="152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680</v>
      </c>
      <c r="AP148" s="152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2910</v>
      </c>
      <c r="AQ148" s="152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1070</v>
      </c>
      <c r="AR148" s="152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210</v>
      </c>
      <c r="AS148" s="152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2070</v>
      </c>
      <c r="AT148" s="152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148" s="152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2650</v>
      </c>
      <c r="AV148" s="152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0</v>
      </c>
      <c r="AW148" s="152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500</v>
      </c>
      <c r="AX148" s="152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700</v>
      </c>
      <c r="AY148" s="152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148" s="152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410</v>
      </c>
      <c r="BA148" s="152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60</v>
      </c>
      <c r="BB148" s="152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50</v>
      </c>
      <c r="BC148" s="152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10</v>
      </c>
      <c r="BD148" s="152">
        <f>SUMIFS(COLLECTION!$E:$E, COLLECTION!$D:$D,DEPARTMENTS!$B:$B, COLLECTION!$B:$B, BD$12, COLLECTION!$C:$C, BD$13) +
SUMIFS(BANK!$E:$E, BANK!$D:$D,DEPARTMENTS!$B:$B, BANK!$B:$B, BD$12, BANK!$C:$C, BD$13) +
SUMIFS(TRUST!$E:$E, TRUST!$D:$D,DEPARTMENTS!$B:$B, TRUST!$B:$B, BD$12, TRUST!$C:$C, BD$13)</f>
        <v>0</v>
      </c>
      <c r="BE148" s="152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100</v>
      </c>
      <c r="BF148" s="152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440</v>
      </c>
      <c r="BG148" s="152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900</v>
      </c>
      <c r="BH148" s="152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1200</v>
      </c>
      <c r="BI148" s="152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800</v>
      </c>
      <c r="BJ148" s="152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1891</v>
      </c>
      <c r="BK148" s="152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148" s="152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148" s="152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148" s="152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148" s="152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148" s="152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148" s="152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148" s="152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148" s="152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148" s="152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148" s="152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148" s="152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148" s="152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148" s="152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148" s="152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148" s="152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148" s="152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148" s="152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148" s="152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148" s="152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148" s="152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148" s="152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148" s="152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148" s="152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148" s="152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148" s="152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148" s="152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148" s="152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148" s="152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148" s="152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148" s="152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148" s="152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148" s="152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148" s="108">
        <f t="shared" si="50"/>
        <v>18326</v>
      </c>
    </row>
    <row r="149" spans="1:96" x14ac:dyDescent="0.2">
      <c r="A149" s="28">
        <v>20</v>
      </c>
      <c r="B149" s="27" t="s">
        <v>150</v>
      </c>
      <c r="C149" s="57">
        <v>140425</v>
      </c>
      <c r="D149" s="29">
        <f t="shared" si="51"/>
        <v>122975</v>
      </c>
      <c r="E149" s="148">
        <f>SUMIF(COLLECTION!D:D,DEPARTMENTS!B:B,COLLECTION!E:E)+SUMIF(BANK!D:D,DEPARTMENTS!B:B,BANK!E:E)+SUMIF(TRUST!D:D,DEPARTMENTS!B:B,TRUST!E:E)</f>
        <v>122975</v>
      </c>
      <c r="F149" s="29">
        <f t="shared" si="52"/>
        <v>53230</v>
      </c>
      <c r="G149" s="29" t="s">
        <v>151</v>
      </c>
      <c r="H149" s="115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13000</v>
      </c>
      <c r="I149" s="115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27595</v>
      </c>
      <c r="J149" s="115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29100</v>
      </c>
      <c r="K149" s="115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3280</v>
      </c>
      <c r="L149" s="115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7110</v>
      </c>
      <c r="M149" s="115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42890</v>
      </c>
      <c r="N149" s="115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149" s="115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149" s="115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149" s="115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149" s="115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149" s="115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149" s="115">
        <f t="shared" si="49"/>
        <v>122975</v>
      </c>
      <c r="AK149" s="152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149" s="152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0</v>
      </c>
      <c r="AM149" s="152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0</v>
      </c>
      <c r="AN149" s="152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1000</v>
      </c>
      <c r="AO149" s="152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12000</v>
      </c>
      <c r="AP149" s="152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24050</v>
      </c>
      <c r="AQ149" s="152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200</v>
      </c>
      <c r="AR149" s="152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500</v>
      </c>
      <c r="AS149" s="152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2845</v>
      </c>
      <c r="AT149" s="152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149" s="152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27150</v>
      </c>
      <c r="AV149" s="152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1950</v>
      </c>
      <c r="AW149" s="152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0</v>
      </c>
      <c r="AX149" s="152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0</v>
      </c>
      <c r="AY149" s="152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149" s="152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50</v>
      </c>
      <c r="BA149" s="152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0</v>
      </c>
      <c r="BB149" s="152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1230</v>
      </c>
      <c r="BC149" s="152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0</v>
      </c>
      <c r="BD149" s="152">
        <f>SUMIFS(COLLECTION!$E:$E, COLLECTION!$D:$D,DEPARTMENTS!$B:$B, COLLECTION!$B:$B, BD$12, COLLECTION!$C:$C, BD$13) +
SUMIFS(BANK!$E:$E, BANK!$D:$D,DEPARTMENTS!$B:$B, BANK!$B:$B, BD$12, BANK!$C:$C, BD$13) +
SUMIFS(TRUST!$E:$E, TRUST!$D:$D,DEPARTMENTS!$B:$B, TRUST!$B:$B, BD$12, TRUST!$C:$C, BD$13)</f>
        <v>2000</v>
      </c>
      <c r="BE149" s="152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0</v>
      </c>
      <c r="BF149" s="152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0</v>
      </c>
      <c r="BG149" s="152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0</v>
      </c>
      <c r="BH149" s="152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1000</v>
      </c>
      <c r="BI149" s="152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6110</v>
      </c>
      <c r="BJ149" s="152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42890</v>
      </c>
      <c r="BK149" s="152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149" s="152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149" s="152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149" s="152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149" s="152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149" s="152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149" s="152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149" s="152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149" s="152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149" s="152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149" s="152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149" s="152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149" s="152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149" s="152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149" s="152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149" s="152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149" s="152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149" s="152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149" s="152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149" s="152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149" s="152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149" s="152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149" s="152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149" s="152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149" s="152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149" s="152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149" s="152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149" s="152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149" s="152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149" s="152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149" s="152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149" s="152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149" s="152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149" s="108">
        <f t="shared" si="50"/>
        <v>122975</v>
      </c>
    </row>
    <row r="150" spans="1:96" x14ac:dyDescent="0.2">
      <c r="A150" s="28">
        <v>21</v>
      </c>
      <c r="B150" s="27" t="s">
        <v>152</v>
      </c>
      <c r="C150" s="57">
        <v>245590</v>
      </c>
      <c r="D150" s="29">
        <f t="shared" si="51"/>
        <v>102400</v>
      </c>
      <c r="E150" s="148">
        <f>SUMIF(COLLECTION!D:D,DEPARTMENTS!B:B,COLLECTION!E:E)+SUMIF(BANK!D:D,DEPARTMENTS!B:B,BANK!E:E)+SUMIF(TRUST!D:D,DEPARTMENTS!B:B,TRUST!E:E)</f>
        <v>102400</v>
      </c>
      <c r="F150" s="29">
        <f t="shared" si="52"/>
        <v>46100</v>
      </c>
      <c r="G150" s="29" t="s">
        <v>153</v>
      </c>
      <c r="H150" s="115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1800</v>
      </c>
      <c r="I150" s="115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11700</v>
      </c>
      <c r="J150" s="115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42800</v>
      </c>
      <c r="K150" s="115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0</v>
      </c>
      <c r="L150" s="115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19750</v>
      </c>
      <c r="M150" s="115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26350</v>
      </c>
      <c r="N150" s="115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150" s="115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150" s="115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150" s="115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150" s="115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150" s="115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150" s="115">
        <f t="shared" si="49"/>
        <v>102400</v>
      </c>
      <c r="AK150" s="152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150" s="152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0</v>
      </c>
      <c r="AM150" s="152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0</v>
      </c>
      <c r="AN150" s="152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0</v>
      </c>
      <c r="AO150" s="152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1800</v>
      </c>
      <c r="AP150" s="152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11000</v>
      </c>
      <c r="AQ150" s="152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0</v>
      </c>
      <c r="AR150" s="152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500</v>
      </c>
      <c r="AS150" s="152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200</v>
      </c>
      <c r="AT150" s="152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150" s="152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42300</v>
      </c>
      <c r="AV150" s="152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500</v>
      </c>
      <c r="AW150" s="152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0</v>
      </c>
      <c r="AX150" s="152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0</v>
      </c>
      <c r="AY150" s="152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150" s="152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0</v>
      </c>
      <c r="BA150" s="152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0</v>
      </c>
      <c r="BB150" s="152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0</v>
      </c>
      <c r="BC150" s="152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0</v>
      </c>
      <c r="BD150" s="152">
        <f>SUMIFS(COLLECTION!$E:$E, COLLECTION!$D:$D,DEPARTMENTS!$B:$B, COLLECTION!$B:$B, BD$12, COLLECTION!$C:$C, BD$13) +
SUMIFS(BANK!$E:$E, BANK!$D:$D,DEPARTMENTS!$B:$B, BANK!$B:$B, BD$12, BANK!$C:$C, BD$13) +
SUMIFS(TRUST!$E:$E, TRUST!$D:$D,DEPARTMENTS!$B:$B, TRUST!$B:$B, BD$12, TRUST!$C:$C, BD$13)</f>
        <v>0</v>
      </c>
      <c r="BE150" s="152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0</v>
      </c>
      <c r="BF150" s="152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0</v>
      </c>
      <c r="BG150" s="152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11000</v>
      </c>
      <c r="BH150" s="152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0</v>
      </c>
      <c r="BI150" s="152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8750</v>
      </c>
      <c r="BJ150" s="152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26350</v>
      </c>
      <c r="BK150" s="152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150" s="152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150" s="152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150" s="152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150" s="152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150" s="152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150" s="152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150" s="152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150" s="152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150" s="152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150" s="152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150" s="152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150" s="152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150" s="152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150" s="152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150" s="152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150" s="152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150" s="152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150" s="152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150" s="152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150" s="152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150" s="152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150" s="152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150" s="152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150" s="152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150" s="152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150" s="152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150" s="152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150" s="152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150" s="152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150" s="152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150" s="152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150" s="152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150" s="108">
        <f t="shared" si="50"/>
        <v>102400</v>
      </c>
    </row>
    <row r="151" spans="1:96" x14ac:dyDescent="0.2">
      <c r="A151" s="28">
        <v>22</v>
      </c>
      <c r="B151" s="27" t="s">
        <v>154</v>
      </c>
      <c r="C151" s="57">
        <v>141325</v>
      </c>
      <c r="D151" s="29">
        <f t="shared" si="51"/>
        <v>147300</v>
      </c>
      <c r="E151" s="148">
        <f>SUMIF(COLLECTION!D:D,DEPARTMENTS!B:B,COLLECTION!E:E)+SUMIF(BANK!D:D,DEPARTMENTS!B:B,BANK!E:E)+SUMIF(TRUST!D:D,DEPARTMENTS!B:B,TRUST!E:E)</f>
        <v>167300</v>
      </c>
      <c r="F151" s="29">
        <f t="shared" si="52"/>
        <v>40000</v>
      </c>
      <c r="G151" s="29" t="s">
        <v>155</v>
      </c>
      <c r="H151" s="115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22600</v>
      </c>
      <c r="I151" s="115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32200</v>
      </c>
      <c r="J151" s="115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72500</v>
      </c>
      <c r="K151" s="115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0</v>
      </c>
      <c r="L151" s="115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9300</v>
      </c>
      <c r="M151" s="115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30700</v>
      </c>
      <c r="N151" s="115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151" s="115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151" s="115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151" s="115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151" s="115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151" s="115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151" s="115">
        <f t="shared" si="49"/>
        <v>167300</v>
      </c>
      <c r="AK151" s="152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151" s="152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0</v>
      </c>
      <c r="AM151" s="152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20000</v>
      </c>
      <c r="AN151" s="152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100</v>
      </c>
      <c r="AO151" s="152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2500</v>
      </c>
      <c r="AP151" s="152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28500</v>
      </c>
      <c r="AQ151" s="152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1000</v>
      </c>
      <c r="AR151" s="152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0</v>
      </c>
      <c r="AS151" s="152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2700</v>
      </c>
      <c r="AT151" s="152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151" s="152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70450</v>
      </c>
      <c r="AV151" s="152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0</v>
      </c>
      <c r="AW151" s="152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2050</v>
      </c>
      <c r="AX151" s="152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0</v>
      </c>
      <c r="AY151" s="152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151" s="152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0</v>
      </c>
      <c r="BA151" s="152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0</v>
      </c>
      <c r="BB151" s="152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0</v>
      </c>
      <c r="BC151" s="152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0</v>
      </c>
      <c r="BD151" s="152">
        <f>SUMIFS(COLLECTION!$E:$E, COLLECTION!$D:$D,DEPARTMENTS!$B:$B, COLLECTION!$B:$B, BD$12, COLLECTION!$C:$C, BD$13) +
SUMIFS(BANK!$E:$E, BANK!$D:$D,DEPARTMENTS!$B:$B, BANK!$B:$B, BD$12, BANK!$C:$C, BD$13) +
SUMIFS(TRUST!$E:$E, TRUST!$D:$D,DEPARTMENTS!$B:$B, TRUST!$B:$B, BD$12, TRUST!$C:$C, BD$13)</f>
        <v>0</v>
      </c>
      <c r="BE151" s="152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1500</v>
      </c>
      <c r="BF151" s="152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3000</v>
      </c>
      <c r="BG151" s="152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2000</v>
      </c>
      <c r="BH151" s="152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0</v>
      </c>
      <c r="BI151" s="152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2800</v>
      </c>
      <c r="BJ151" s="152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30700</v>
      </c>
      <c r="BK151" s="152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151" s="152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151" s="152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151" s="152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151" s="152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151" s="152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151" s="152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151" s="152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151" s="152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151" s="152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151" s="152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151" s="152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151" s="152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151" s="152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151" s="152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151" s="152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151" s="152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151" s="152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151" s="152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151" s="152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151" s="152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151" s="152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151" s="152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151" s="152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151" s="152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151" s="152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151" s="152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151" s="152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151" s="152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151" s="152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151" s="152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151" s="152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151" s="152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151" s="108">
        <f t="shared" si="50"/>
        <v>167300</v>
      </c>
    </row>
    <row r="152" spans="1:96" x14ac:dyDescent="0.2">
      <c r="A152" s="28">
        <v>23</v>
      </c>
      <c r="B152" s="27" t="s">
        <v>156</v>
      </c>
      <c r="C152" s="57">
        <v>132135</v>
      </c>
      <c r="D152" s="29">
        <f t="shared" si="51"/>
        <v>31800</v>
      </c>
      <c r="E152" s="148">
        <f>SUMIF(COLLECTION!D:D,DEPARTMENTS!B:B,COLLECTION!E:E)+SUMIF(BANK!D:D,DEPARTMENTS!B:B,BANK!E:E)+SUMIF(TRUST!D:D,DEPARTMENTS!B:B,TRUST!E:E)</f>
        <v>31800</v>
      </c>
      <c r="F152" s="29">
        <f t="shared" si="52"/>
        <v>14000</v>
      </c>
      <c r="G152" s="29" t="s">
        <v>157</v>
      </c>
      <c r="H152" s="115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0</v>
      </c>
      <c r="I152" s="115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8800</v>
      </c>
      <c r="J152" s="115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9000</v>
      </c>
      <c r="K152" s="115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0</v>
      </c>
      <c r="L152" s="115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2500</v>
      </c>
      <c r="M152" s="115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11500</v>
      </c>
      <c r="N152" s="115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152" s="115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152" s="115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152" s="115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152" s="115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152" s="115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152" s="115">
        <f t="shared" si="49"/>
        <v>31800</v>
      </c>
      <c r="AK152" s="152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152" s="152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0</v>
      </c>
      <c r="AM152" s="152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0</v>
      </c>
      <c r="AN152" s="152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0</v>
      </c>
      <c r="AO152" s="152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0</v>
      </c>
      <c r="AP152" s="152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8000</v>
      </c>
      <c r="AQ152" s="152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0</v>
      </c>
      <c r="AR152" s="152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0</v>
      </c>
      <c r="AS152" s="152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800</v>
      </c>
      <c r="AT152" s="152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152" s="152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8200</v>
      </c>
      <c r="AV152" s="152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0</v>
      </c>
      <c r="AW152" s="152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0</v>
      </c>
      <c r="AX152" s="152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800</v>
      </c>
      <c r="AY152" s="152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152" s="152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0</v>
      </c>
      <c r="BA152" s="152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0</v>
      </c>
      <c r="BB152" s="152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0</v>
      </c>
      <c r="BC152" s="152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0</v>
      </c>
      <c r="BD152" s="152">
        <f>SUMIFS(COLLECTION!$E:$E, COLLECTION!$D:$D,DEPARTMENTS!$B:$B, COLLECTION!$B:$B, BD$12, COLLECTION!$C:$C, BD$13) +
SUMIFS(BANK!$E:$E, BANK!$D:$D,DEPARTMENTS!$B:$B, BANK!$B:$B, BD$12, BANK!$C:$C, BD$13) +
SUMIFS(TRUST!$E:$E, TRUST!$D:$D,DEPARTMENTS!$B:$B, TRUST!$B:$B, BD$12, TRUST!$C:$C, BD$13)</f>
        <v>0</v>
      </c>
      <c r="BE152" s="152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0</v>
      </c>
      <c r="BF152" s="152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0</v>
      </c>
      <c r="BG152" s="152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0</v>
      </c>
      <c r="BH152" s="152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0</v>
      </c>
      <c r="BI152" s="152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2500</v>
      </c>
      <c r="BJ152" s="152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11500</v>
      </c>
      <c r="BK152" s="152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152" s="152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152" s="152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152" s="152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152" s="152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152" s="152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152" s="152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152" s="152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152" s="152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152" s="152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152" s="152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152" s="152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152" s="152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152" s="152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152" s="152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152" s="152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152" s="152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152" s="152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152" s="152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152" s="152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152" s="152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152" s="152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152" s="152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152" s="152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152" s="152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152" s="152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152" s="152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152" s="152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152" s="152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152" s="152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152" s="152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152" s="152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152" s="152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152" s="108">
        <f t="shared" si="50"/>
        <v>31800</v>
      </c>
    </row>
    <row r="153" spans="1:96" x14ac:dyDescent="0.2">
      <c r="A153" s="28">
        <v>24</v>
      </c>
      <c r="B153" s="27" t="s">
        <v>158</v>
      </c>
      <c r="C153" s="57">
        <v>130754</v>
      </c>
      <c r="D153" s="29">
        <f t="shared" si="51"/>
        <v>236720</v>
      </c>
      <c r="E153" s="148">
        <f>SUMIF(COLLECTION!D:D,DEPARTMENTS!B:B,COLLECTION!E:E)+SUMIF(BANK!D:D,DEPARTMENTS!B:B,BANK!E:E)+SUMIF(TRUST!D:D,DEPARTMENTS!B:B,TRUST!E:E)</f>
        <v>241720</v>
      </c>
      <c r="F153" s="29">
        <f t="shared" si="52"/>
        <v>63750</v>
      </c>
      <c r="G153" s="29" t="s">
        <v>159</v>
      </c>
      <c r="H153" s="115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14470</v>
      </c>
      <c r="I153" s="115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40400</v>
      </c>
      <c r="J153" s="115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123100</v>
      </c>
      <c r="K153" s="115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0</v>
      </c>
      <c r="L153" s="115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52500</v>
      </c>
      <c r="M153" s="115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11250</v>
      </c>
      <c r="N153" s="115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153" s="115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153" s="115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153" s="115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153" s="115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153" s="115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153" s="115">
        <f t="shared" si="49"/>
        <v>241720</v>
      </c>
      <c r="AK153" s="152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153" s="152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0</v>
      </c>
      <c r="AM153" s="152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5000</v>
      </c>
      <c r="AN153" s="152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0</v>
      </c>
      <c r="AO153" s="152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9470</v>
      </c>
      <c r="AP153" s="152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38400</v>
      </c>
      <c r="AQ153" s="152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1500</v>
      </c>
      <c r="AR153" s="152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0</v>
      </c>
      <c r="AS153" s="152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500</v>
      </c>
      <c r="AT153" s="152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153" s="152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103100</v>
      </c>
      <c r="AV153" s="152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0</v>
      </c>
      <c r="AW153" s="152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20000</v>
      </c>
      <c r="AX153" s="152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0</v>
      </c>
      <c r="AY153" s="152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153" s="152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0</v>
      </c>
      <c r="BA153" s="152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0</v>
      </c>
      <c r="BB153" s="152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0</v>
      </c>
      <c r="BC153" s="152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0</v>
      </c>
      <c r="BD153" s="152">
        <f>SUMIFS(COLLECTION!$E:$E, COLLECTION!$D:$D,DEPARTMENTS!$B:$B, COLLECTION!$B:$B, BD$12, COLLECTION!$C:$C, BD$13) +
SUMIFS(BANK!$E:$E, BANK!$D:$D,DEPARTMENTS!$B:$B, BANK!$B:$B, BD$12, BANK!$C:$C, BD$13) +
SUMIFS(TRUST!$E:$E, TRUST!$D:$D,DEPARTMENTS!$B:$B, TRUST!$B:$B, BD$12, TRUST!$C:$C, BD$13)</f>
        <v>0</v>
      </c>
      <c r="BE153" s="152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0</v>
      </c>
      <c r="BF153" s="152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0</v>
      </c>
      <c r="BG153" s="152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1000</v>
      </c>
      <c r="BH153" s="152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500</v>
      </c>
      <c r="BI153" s="152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51000</v>
      </c>
      <c r="BJ153" s="152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11250</v>
      </c>
      <c r="BK153" s="152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153" s="152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153" s="152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153" s="152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153" s="152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153" s="152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153" s="152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153" s="152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153" s="152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153" s="152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153" s="152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153" s="152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153" s="152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153" s="152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153" s="152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153" s="152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153" s="152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153" s="152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153" s="152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153" s="152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153" s="152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153" s="152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153" s="152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153" s="152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153" s="152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153" s="152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153" s="152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153" s="152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153" s="152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153" s="152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153" s="152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153" s="152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153" s="152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153" s="108">
        <f t="shared" si="50"/>
        <v>241720</v>
      </c>
    </row>
    <row r="154" spans="1:96" x14ac:dyDescent="0.2">
      <c r="A154" s="28">
        <v>25</v>
      </c>
      <c r="B154" s="27" t="s">
        <v>160</v>
      </c>
      <c r="C154" s="57">
        <v>126700</v>
      </c>
      <c r="D154" s="29">
        <f t="shared" si="51"/>
        <v>89550</v>
      </c>
      <c r="E154" s="148">
        <f>SUMIF(COLLECTION!D:D,DEPARTMENTS!B:B,COLLECTION!E:E)+SUMIF(BANK!D:D,DEPARTMENTS!B:B,BANK!E:E)+SUMIF(TRUST!D:D,DEPARTMENTS!B:B,TRUST!E:E)</f>
        <v>89550</v>
      </c>
      <c r="F154" s="29">
        <f t="shared" si="52"/>
        <v>31100</v>
      </c>
      <c r="G154" s="29" t="s">
        <v>161</v>
      </c>
      <c r="H154" s="115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4300</v>
      </c>
      <c r="I154" s="115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29200</v>
      </c>
      <c r="J154" s="115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24950</v>
      </c>
      <c r="K154" s="115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0</v>
      </c>
      <c r="L154" s="115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8600</v>
      </c>
      <c r="M154" s="115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22500</v>
      </c>
      <c r="N154" s="115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154" s="115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154" s="115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154" s="115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154" s="115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154" s="115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154" s="115">
        <f t="shared" si="49"/>
        <v>89550</v>
      </c>
      <c r="AK154" s="152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154" s="152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0</v>
      </c>
      <c r="AM154" s="152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0</v>
      </c>
      <c r="AN154" s="152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0</v>
      </c>
      <c r="AO154" s="152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4300</v>
      </c>
      <c r="AP154" s="152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20700</v>
      </c>
      <c r="AQ154" s="152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3250</v>
      </c>
      <c r="AR154" s="152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2050</v>
      </c>
      <c r="AS154" s="152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3200</v>
      </c>
      <c r="AT154" s="152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154" s="152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24800</v>
      </c>
      <c r="AV154" s="152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150</v>
      </c>
      <c r="AW154" s="152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0</v>
      </c>
      <c r="AX154" s="152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0</v>
      </c>
      <c r="AY154" s="152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154" s="152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0</v>
      </c>
      <c r="BA154" s="152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0</v>
      </c>
      <c r="BB154" s="152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0</v>
      </c>
      <c r="BC154" s="152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0</v>
      </c>
      <c r="BD154" s="152">
        <f>SUMIFS(COLLECTION!$E:$E, COLLECTION!$D:$D,DEPARTMENTS!$B:$B, COLLECTION!$B:$B, BD$12, COLLECTION!$C:$C, BD$13) +
SUMIFS(BANK!$E:$E, BANK!$D:$D,DEPARTMENTS!$B:$B, BANK!$B:$B, BD$12, BANK!$C:$C, BD$13) +
SUMIFS(TRUST!$E:$E, TRUST!$D:$D,DEPARTMENTS!$B:$B, TRUST!$B:$B, BD$12, TRUST!$C:$C, BD$13)</f>
        <v>0</v>
      </c>
      <c r="BE154" s="152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1000</v>
      </c>
      <c r="BF154" s="152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1000</v>
      </c>
      <c r="BG154" s="152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1400</v>
      </c>
      <c r="BH154" s="152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0</v>
      </c>
      <c r="BI154" s="152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5200</v>
      </c>
      <c r="BJ154" s="152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22500</v>
      </c>
      <c r="BK154" s="152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154" s="152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154" s="152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154" s="152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154" s="152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154" s="152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154" s="152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154" s="152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154" s="152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154" s="152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154" s="152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154" s="152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154" s="152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154" s="152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154" s="152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154" s="152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154" s="152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154" s="152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154" s="152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154" s="152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154" s="152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154" s="152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154" s="152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154" s="152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154" s="152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154" s="152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154" s="152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154" s="152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154" s="152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154" s="152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154" s="152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154" s="152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154" s="152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154" s="108">
        <f t="shared" si="50"/>
        <v>89550</v>
      </c>
    </row>
    <row r="155" spans="1:96" x14ac:dyDescent="0.2">
      <c r="A155" s="28">
        <v>26</v>
      </c>
      <c r="B155" s="27" t="s">
        <v>162</v>
      </c>
      <c r="C155" s="57">
        <v>115100</v>
      </c>
      <c r="D155" s="29">
        <f t="shared" si="51"/>
        <v>59050</v>
      </c>
      <c r="E155" s="148">
        <f>SUMIF(COLLECTION!D:D,DEPARTMENTS!B:B,COLLECTION!E:E)+SUMIF(BANK!D:D,DEPARTMENTS!B:B,BANK!E:E)+SUMIF(TRUST!D:D,DEPARTMENTS!B:B,TRUST!E:E)</f>
        <v>59050</v>
      </c>
      <c r="F155" s="29">
        <f t="shared" si="52"/>
        <v>19600</v>
      </c>
      <c r="G155" s="29" t="s">
        <v>163</v>
      </c>
      <c r="H155" s="115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2200</v>
      </c>
      <c r="I155" s="115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7800</v>
      </c>
      <c r="J155" s="115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29450</v>
      </c>
      <c r="K155" s="115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0</v>
      </c>
      <c r="L155" s="115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11900</v>
      </c>
      <c r="M155" s="115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7700</v>
      </c>
      <c r="N155" s="115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155" s="115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155" s="115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155" s="115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155" s="115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155" s="115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155" s="115">
        <f t="shared" si="49"/>
        <v>59050</v>
      </c>
      <c r="AK155" s="152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155" s="152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0</v>
      </c>
      <c r="AM155" s="152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0</v>
      </c>
      <c r="AN155" s="152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1000</v>
      </c>
      <c r="AO155" s="152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1200</v>
      </c>
      <c r="AP155" s="152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4300</v>
      </c>
      <c r="AQ155" s="152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2000</v>
      </c>
      <c r="AR155" s="152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1500</v>
      </c>
      <c r="AS155" s="152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0</v>
      </c>
      <c r="AT155" s="152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155" s="152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28450</v>
      </c>
      <c r="AV155" s="152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1000</v>
      </c>
      <c r="AW155" s="152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0</v>
      </c>
      <c r="AX155" s="152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0</v>
      </c>
      <c r="AY155" s="152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155" s="152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0</v>
      </c>
      <c r="BA155" s="152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0</v>
      </c>
      <c r="BB155" s="152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0</v>
      </c>
      <c r="BC155" s="152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0</v>
      </c>
      <c r="BD155" s="152">
        <f>SUMIFS(COLLECTION!$E:$E, COLLECTION!$D:$D,DEPARTMENTS!$B:$B, COLLECTION!$B:$B, BD$12, COLLECTION!$C:$C, BD$13) +
SUMIFS(BANK!$E:$E, BANK!$D:$D,DEPARTMENTS!$B:$B, BANK!$B:$B, BD$12, BANK!$C:$C, BD$13) +
SUMIFS(TRUST!$E:$E, TRUST!$D:$D,DEPARTMENTS!$B:$B, TRUST!$B:$B, BD$12, TRUST!$C:$C, BD$13)</f>
        <v>0</v>
      </c>
      <c r="BE155" s="152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2000</v>
      </c>
      <c r="BF155" s="152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1000</v>
      </c>
      <c r="BG155" s="152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6000</v>
      </c>
      <c r="BH155" s="152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0</v>
      </c>
      <c r="BI155" s="152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2900</v>
      </c>
      <c r="BJ155" s="152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7700</v>
      </c>
      <c r="BK155" s="152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155" s="152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155" s="152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155" s="152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155" s="152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155" s="152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155" s="152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155" s="152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155" s="152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155" s="152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155" s="152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155" s="152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155" s="152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155" s="152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155" s="152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155" s="152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155" s="152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155" s="152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155" s="152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155" s="152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155" s="152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155" s="152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155" s="152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155" s="152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155" s="152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155" s="152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155" s="152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155" s="152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155" s="152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155" s="152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155" s="152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155" s="152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155" s="152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155" s="108">
        <f t="shared" si="50"/>
        <v>59050</v>
      </c>
    </row>
    <row r="156" spans="1:96" x14ac:dyDescent="0.2">
      <c r="A156" s="28">
        <v>27</v>
      </c>
      <c r="B156" s="27" t="s">
        <v>164</v>
      </c>
      <c r="C156" s="57">
        <v>104620</v>
      </c>
      <c r="D156" s="29">
        <f t="shared" si="51"/>
        <v>89900</v>
      </c>
      <c r="E156" s="148">
        <f>SUMIF(COLLECTION!D:D,DEPARTMENTS!B:B,COLLECTION!E:E)+SUMIF(BANK!D:D,DEPARTMENTS!B:B,BANK!E:E)+SUMIF(TRUST!D:D,DEPARTMENTS!B:B,TRUST!E:E)</f>
        <v>91100</v>
      </c>
      <c r="F156" s="29">
        <f t="shared" si="52"/>
        <v>23200</v>
      </c>
      <c r="G156" s="29" t="s">
        <v>165</v>
      </c>
      <c r="H156" s="115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14200</v>
      </c>
      <c r="I156" s="115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25200</v>
      </c>
      <c r="J156" s="115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28500</v>
      </c>
      <c r="K156" s="115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500</v>
      </c>
      <c r="L156" s="115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9200</v>
      </c>
      <c r="M156" s="115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13500</v>
      </c>
      <c r="N156" s="115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156" s="115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156" s="115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156" s="115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156" s="115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156" s="115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156" s="115">
        <f t="shared" si="49"/>
        <v>91100</v>
      </c>
      <c r="AK156" s="152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156" s="152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1000</v>
      </c>
      <c r="AM156" s="152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200</v>
      </c>
      <c r="AN156" s="152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0</v>
      </c>
      <c r="AO156" s="152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13000</v>
      </c>
      <c r="AP156" s="152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10100</v>
      </c>
      <c r="AQ156" s="152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1500</v>
      </c>
      <c r="AR156" s="152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0</v>
      </c>
      <c r="AS156" s="152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13600</v>
      </c>
      <c r="AT156" s="152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156" s="152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28500</v>
      </c>
      <c r="AV156" s="152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0</v>
      </c>
      <c r="AW156" s="152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0</v>
      </c>
      <c r="AX156" s="152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0</v>
      </c>
      <c r="AY156" s="152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156" s="152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0</v>
      </c>
      <c r="BA156" s="152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0</v>
      </c>
      <c r="BB156" s="152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500</v>
      </c>
      <c r="BC156" s="152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0</v>
      </c>
      <c r="BD156" s="152">
        <f>SUMIFS(COLLECTION!$E:$E, COLLECTION!$D:$D,DEPARTMENTS!$B:$B, COLLECTION!$B:$B, BD$12, COLLECTION!$C:$C, BD$13) +
SUMIFS(BANK!$E:$E, BANK!$D:$D,DEPARTMENTS!$B:$B, BANK!$B:$B, BD$12, BANK!$C:$C, BD$13) +
SUMIFS(TRUST!$E:$E, TRUST!$D:$D,DEPARTMENTS!$B:$B, TRUST!$B:$B, BD$12, TRUST!$C:$C, BD$13)</f>
        <v>0</v>
      </c>
      <c r="BE156" s="152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0</v>
      </c>
      <c r="BF156" s="152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200</v>
      </c>
      <c r="BG156" s="152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8000</v>
      </c>
      <c r="BH156" s="152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0</v>
      </c>
      <c r="BI156" s="152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1000</v>
      </c>
      <c r="BJ156" s="152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13500</v>
      </c>
      <c r="BK156" s="152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156" s="152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156" s="152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156" s="152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156" s="152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156" s="152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156" s="152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156" s="152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156" s="152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156" s="152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156" s="152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156" s="152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156" s="152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156" s="152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156" s="152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156" s="152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156" s="152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156" s="152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156" s="152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156" s="152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156" s="152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156" s="152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156" s="152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156" s="152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156" s="152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156" s="152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156" s="152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156" s="152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156" s="152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156" s="152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156" s="152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156" s="152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156" s="152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156" s="108">
        <f t="shared" si="50"/>
        <v>91100</v>
      </c>
    </row>
    <row r="157" spans="1:96" x14ac:dyDescent="0.2">
      <c r="A157" s="28">
        <v>28</v>
      </c>
      <c r="B157" s="27" t="s">
        <v>166</v>
      </c>
      <c r="C157" s="57">
        <v>110900</v>
      </c>
      <c r="D157" s="29">
        <f t="shared" si="51"/>
        <v>109250</v>
      </c>
      <c r="E157" s="148">
        <f>SUMIF(COLLECTION!D:D,DEPARTMENTS!B:B,COLLECTION!E:E)+SUMIF(BANK!D:D,DEPARTMENTS!B:B,BANK!E:E)+SUMIF(TRUST!D:D,DEPARTMENTS!B:B,TRUST!E:E)</f>
        <v>109250</v>
      </c>
      <c r="F157" s="29">
        <f t="shared" si="52"/>
        <v>48800</v>
      </c>
      <c r="G157" s="29" t="s">
        <v>167</v>
      </c>
      <c r="H157" s="115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3300</v>
      </c>
      <c r="I157" s="115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24650</v>
      </c>
      <c r="J157" s="115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32500</v>
      </c>
      <c r="K157" s="115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2500</v>
      </c>
      <c r="L157" s="115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24000</v>
      </c>
      <c r="M157" s="115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22300</v>
      </c>
      <c r="N157" s="115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157" s="115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157" s="115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157" s="115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157" s="115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157" s="115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157" s="115">
        <f t="shared" si="49"/>
        <v>109250</v>
      </c>
      <c r="AK157" s="152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157" s="152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0</v>
      </c>
      <c r="AM157" s="152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0</v>
      </c>
      <c r="AN157" s="152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1000</v>
      </c>
      <c r="AO157" s="152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2300</v>
      </c>
      <c r="AP157" s="152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19150</v>
      </c>
      <c r="AQ157" s="152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300</v>
      </c>
      <c r="AR157" s="152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2900</v>
      </c>
      <c r="AS157" s="152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2300</v>
      </c>
      <c r="AT157" s="152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157" s="152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29900</v>
      </c>
      <c r="AV157" s="152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1000</v>
      </c>
      <c r="AW157" s="152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0</v>
      </c>
      <c r="AX157" s="152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1600</v>
      </c>
      <c r="AY157" s="152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157" s="152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0</v>
      </c>
      <c r="BA157" s="152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0</v>
      </c>
      <c r="BB157" s="152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0</v>
      </c>
      <c r="BC157" s="152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500</v>
      </c>
      <c r="BD157" s="152">
        <f>SUMIFS(COLLECTION!$E:$E, COLLECTION!$D:$D,DEPARTMENTS!$B:$B, COLLECTION!$B:$B, BD$12, COLLECTION!$C:$C, BD$13) +
SUMIFS(BANK!$E:$E, BANK!$D:$D,DEPARTMENTS!$B:$B, BANK!$B:$B, BD$12, BANK!$C:$C, BD$13) +
SUMIFS(TRUST!$E:$E, TRUST!$D:$D,DEPARTMENTS!$B:$B, TRUST!$B:$B, BD$12, TRUST!$C:$C, BD$13)</f>
        <v>2000</v>
      </c>
      <c r="BE157" s="152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3000</v>
      </c>
      <c r="BF157" s="152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800</v>
      </c>
      <c r="BG157" s="152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4800</v>
      </c>
      <c r="BH157" s="152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3350</v>
      </c>
      <c r="BI157" s="152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12050</v>
      </c>
      <c r="BJ157" s="152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22300</v>
      </c>
      <c r="BK157" s="152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157" s="152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157" s="152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157" s="152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157" s="152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157" s="152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157" s="152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157" s="152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157" s="152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157" s="152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157" s="152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157" s="152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157" s="152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157" s="152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157" s="152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157" s="152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157" s="152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157" s="152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157" s="152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157" s="152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157" s="152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157" s="152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157" s="152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157" s="152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157" s="152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157" s="152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157" s="152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157" s="152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157" s="152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157" s="152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157" s="152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157" s="152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157" s="152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157" s="108">
        <f t="shared" si="50"/>
        <v>109250</v>
      </c>
    </row>
    <row r="158" spans="1:96" x14ac:dyDescent="0.2">
      <c r="A158" s="28">
        <v>29</v>
      </c>
      <c r="B158" s="27" t="s">
        <v>168</v>
      </c>
      <c r="C158" s="57">
        <v>98650</v>
      </c>
      <c r="D158" s="29">
        <f t="shared" si="51"/>
        <v>43179</v>
      </c>
      <c r="E158" s="148">
        <f>SUMIF(COLLECTION!D:D,DEPARTMENTS!B:B,COLLECTION!E:E)+SUMIF(BANK!D:D,DEPARTMENTS!B:B,BANK!E:E)+SUMIF(TRUST!D:D,DEPARTMENTS!B:B,TRUST!E:E)</f>
        <v>43479</v>
      </c>
      <c r="F158" s="29">
        <f t="shared" si="52"/>
        <v>19339</v>
      </c>
      <c r="G158" s="29" t="s">
        <v>169</v>
      </c>
      <c r="H158" s="115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1300</v>
      </c>
      <c r="I158" s="115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10140</v>
      </c>
      <c r="J158" s="115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12200</v>
      </c>
      <c r="K158" s="115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750</v>
      </c>
      <c r="L158" s="115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7650</v>
      </c>
      <c r="M158" s="115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11439</v>
      </c>
      <c r="N158" s="115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158" s="115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158" s="115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158" s="115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158" s="115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158" s="115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158" s="115">
        <f t="shared" si="49"/>
        <v>43479</v>
      </c>
      <c r="AK158" s="152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158" s="152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0</v>
      </c>
      <c r="AM158" s="152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300</v>
      </c>
      <c r="AN158" s="152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0</v>
      </c>
      <c r="AO158" s="152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1000</v>
      </c>
      <c r="AP158" s="152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3850</v>
      </c>
      <c r="AQ158" s="152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640</v>
      </c>
      <c r="AR158" s="152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100</v>
      </c>
      <c r="AS158" s="152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5550</v>
      </c>
      <c r="AT158" s="152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158" s="152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11300</v>
      </c>
      <c r="AV158" s="152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600</v>
      </c>
      <c r="AW158" s="152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0</v>
      </c>
      <c r="AX158" s="152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300</v>
      </c>
      <c r="AY158" s="152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158" s="152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0</v>
      </c>
      <c r="BA158" s="152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500</v>
      </c>
      <c r="BB158" s="152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250</v>
      </c>
      <c r="BC158" s="152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0</v>
      </c>
      <c r="BD158" s="152">
        <f>SUMIFS(COLLECTION!$E:$E, COLLECTION!$D:$D,DEPARTMENTS!$B:$B, COLLECTION!$B:$B, BD$12, COLLECTION!$C:$C, BD$13) +
SUMIFS(BANK!$E:$E, BANK!$D:$D,DEPARTMENTS!$B:$B, BANK!$B:$B, BD$12, BANK!$C:$C, BD$13) +
SUMIFS(TRUST!$E:$E, TRUST!$D:$D,DEPARTMENTS!$B:$B, TRUST!$B:$B, BD$12, TRUST!$C:$C, BD$13)</f>
        <v>0</v>
      </c>
      <c r="BE158" s="152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0</v>
      </c>
      <c r="BF158" s="152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1100</v>
      </c>
      <c r="BG158" s="152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3300</v>
      </c>
      <c r="BH158" s="152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0</v>
      </c>
      <c r="BI158" s="152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3250</v>
      </c>
      <c r="BJ158" s="152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11439</v>
      </c>
      <c r="BK158" s="152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158" s="152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158" s="152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158" s="152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158" s="152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158" s="152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158" s="152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158" s="152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158" s="152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158" s="152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158" s="152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158" s="152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158" s="152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158" s="152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158" s="152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158" s="152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158" s="152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158" s="152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158" s="152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158" s="152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158" s="152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158" s="152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158" s="152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158" s="152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158" s="152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158" s="152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158" s="152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158" s="152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158" s="152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158" s="152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158" s="152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158" s="152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158" s="152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158" s="108">
        <f t="shared" si="50"/>
        <v>43479</v>
      </c>
    </row>
    <row r="159" spans="1:96" x14ac:dyDescent="0.2">
      <c r="A159" s="28">
        <v>30</v>
      </c>
      <c r="B159" s="27" t="s">
        <v>170</v>
      </c>
      <c r="C159" s="57">
        <v>100030</v>
      </c>
      <c r="D159" s="29">
        <f t="shared" si="51"/>
        <v>77750</v>
      </c>
      <c r="E159" s="148">
        <f>SUMIF(COLLECTION!D:D,DEPARTMENTS!B:B,COLLECTION!E:E)+SUMIF(BANK!D:D,DEPARTMENTS!B:B,BANK!E:E)+SUMIF(TRUST!D:D,DEPARTMENTS!B:B,TRUST!E:E)</f>
        <v>77750</v>
      </c>
      <c r="F159" s="29">
        <f t="shared" si="52"/>
        <v>24950</v>
      </c>
      <c r="G159" s="29" t="s">
        <v>171</v>
      </c>
      <c r="H159" s="115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2250</v>
      </c>
      <c r="I159" s="115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7000</v>
      </c>
      <c r="J159" s="115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43550</v>
      </c>
      <c r="K159" s="115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1000</v>
      </c>
      <c r="L159" s="115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6500</v>
      </c>
      <c r="M159" s="115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17450</v>
      </c>
      <c r="N159" s="115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159" s="115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159" s="115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159" s="115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159" s="115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159" s="115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159" s="115">
        <f t="shared" si="49"/>
        <v>77750</v>
      </c>
      <c r="AK159" s="152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159" s="152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0</v>
      </c>
      <c r="AM159" s="152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0</v>
      </c>
      <c r="AN159" s="152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0</v>
      </c>
      <c r="AO159" s="152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2250</v>
      </c>
      <c r="AP159" s="152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3550</v>
      </c>
      <c r="AQ159" s="152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200</v>
      </c>
      <c r="AR159" s="152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0</v>
      </c>
      <c r="AS159" s="152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3250</v>
      </c>
      <c r="AT159" s="152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159" s="152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28350</v>
      </c>
      <c r="AV159" s="152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2600</v>
      </c>
      <c r="AW159" s="152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1600</v>
      </c>
      <c r="AX159" s="152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11000</v>
      </c>
      <c r="AY159" s="152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159" s="152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0</v>
      </c>
      <c r="BA159" s="152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0</v>
      </c>
      <c r="BB159" s="152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0</v>
      </c>
      <c r="BC159" s="152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1000</v>
      </c>
      <c r="BD159" s="152">
        <f>SUMIFS(COLLECTION!$E:$E, COLLECTION!$D:$D,DEPARTMENTS!$B:$B, COLLECTION!$B:$B, BD$12, COLLECTION!$C:$C, BD$13) +
SUMIFS(BANK!$E:$E, BANK!$D:$D,DEPARTMENTS!$B:$B, BANK!$B:$B, BD$12, BANK!$C:$C, BD$13) +
SUMIFS(TRUST!$E:$E, TRUST!$D:$D,DEPARTMENTS!$B:$B, TRUST!$B:$B, BD$12, TRUST!$C:$C, BD$13)</f>
        <v>0</v>
      </c>
      <c r="BE159" s="152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0</v>
      </c>
      <c r="BF159" s="152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2350</v>
      </c>
      <c r="BG159" s="152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1050</v>
      </c>
      <c r="BH159" s="152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0</v>
      </c>
      <c r="BI159" s="152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3100</v>
      </c>
      <c r="BJ159" s="152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17450</v>
      </c>
      <c r="BK159" s="152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159" s="152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159" s="152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159" s="152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159" s="152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159" s="152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159" s="152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159" s="152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159" s="152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159" s="152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159" s="152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159" s="152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159" s="152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159" s="152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159" s="152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159" s="152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159" s="152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159" s="152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159" s="152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159" s="152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159" s="152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159" s="152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159" s="152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159" s="152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159" s="152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159" s="152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159" s="152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159" s="152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159" s="152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159" s="152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159" s="152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159" s="152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159" s="152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159" s="108">
        <f t="shared" si="50"/>
        <v>77750</v>
      </c>
    </row>
    <row r="160" spans="1:96" x14ac:dyDescent="0.2">
      <c r="A160" s="28">
        <v>31</v>
      </c>
      <c r="B160" s="27" t="s">
        <v>172</v>
      </c>
      <c r="C160" s="57">
        <v>95700</v>
      </c>
      <c r="D160" s="29">
        <f t="shared" si="51"/>
        <v>52950</v>
      </c>
      <c r="E160" s="148">
        <f>SUMIF(COLLECTION!D:D,DEPARTMENTS!B:B,COLLECTION!E:E)+SUMIF(BANK!D:D,DEPARTMENTS!B:B,BANK!E:E)+SUMIF(TRUST!D:D,DEPARTMENTS!B:B,TRUST!E:E)</f>
        <v>52950</v>
      </c>
      <c r="F160" s="29">
        <f t="shared" si="52"/>
        <v>18300</v>
      </c>
      <c r="G160" s="29" t="s">
        <v>173</v>
      </c>
      <c r="H160" s="115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4550</v>
      </c>
      <c r="I160" s="115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7600</v>
      </c>
      <c r="J160" s="115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22500</v>
      </c>
      <c r="K160" s="115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0</v>
      </c>
      <c r="L160" s="115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4800</v>
      </c>
      <c r="M160" s="115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13500</v>
      </c>
      <c r="N160" s="115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160" s="115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160" s="115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160" s="115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160" s="115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160" s="115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160" s="115">
        <f t="shared" si="49"/>
        <v>52950</v>
      </c>
      <c r="AK160" s="152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160" s="152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0</v>
      </c>
      <c r="AM160" s="152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0</v>
      </c>
      <c r="AN160" s="152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0</v>
      </c>
      <c r="AO160" s="152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4550</v>
      </c>
      <c r="AP160" s="152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6400</v>
      </c>
      <c r="AQ160" s="152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1100</v>
      </c>
      <c r="AR160" s="152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100</v>
      </c>
      <c r="AS160" s="152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0</v>
      </c>
      <c r="AT160" s="152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160" s="152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22500</v>
      </c>
      <c r="AV160" s="152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0</v>
      </c>
      <c r="AW160" s="152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0</v>
      </c>
      <c r="AX160" s="152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0</v>
      </c>
      <c r="AY160" s="152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160" s="152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0</v>
      </c>
      <c r="BA160" s="152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0</v>
      </c>
      <c r="BB160" s="152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0</v>
      </c>
      <c r="BC160" s="152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0</v>
      </c>
      <c r="BD160" s="152">
        <f>SUMIFS(COLLECTION!$E:$E, COLLECTION!$D:$D,DEPARTMENTS!$B:$B, COLLECTION!$B:$B, BD$12, COLLECTION!$C:$C, BD$13) +
SUMIFS(BANK!$E:$E, BANK!$D:$D,DEPARTMENTS!$B:$B, BANK!$B:$B, BD$12, BANK!$C:$C, BD$13) +
SUMIFS(TRUST!$E:$E, TRUST!$D:$D,DEPARTMENTS!$B:$B, TRUST!$B:$B, BD$12, TRUST!$C:$C, BD$13)</f>
        <v>0</v>
      </c>
      <c r="BE160" s="152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0</v>
      </c>
      <c r="BF160" s="152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0</v>
      </c>
      <c r="BG160" s="152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2000</v>
      </c>
      <c r="BH160" s="152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100</v>
      </c>
      <c r="BI160" s="152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2700</v>
      </c>
      <c r="BJ160" s="152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13500</v>
      </c>
      <c r="BK160" s="152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160" s="152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160" s="152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160" s="152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160" s="152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160" s="152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160" s="152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160" s="152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160" s="152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160" s="152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160" s="152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160" s="152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160" s="152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160" s="152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160" s="152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160" s="152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160" s="152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160" s="152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160" s="152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160" s="152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160" s="152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160" s="152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160" s="152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160" s="152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160" s="152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160" s="152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160" s="152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160" s="152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160" s="152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160" s="152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160" s="152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160" s="152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160" s="152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160" s="108">
        <f t="shared" si="50"/>
        <v>52950</v>
      </c>
    </row>
    <row r="161" spans="1:96" x14ac:dyDescent="0.2">
      <c r="A161" s="28">
        <v>32</v>
      </c>
      <c r="B161" s="27" t="s">
        <v>174</v>
      </c>
      <c r="C161" s="57">
        <v>95600</v>
      </c>
      <c r="D161" s="29">
        <f t="shared" si="51"/>
        <v>69500</v>
      </c>
      <c r="E161" s="148">
        <f>SUMIF(COLLECTION!D:D,DEPARTMENTS!B:B,COLLECTION!E:E)+SUMIF(BANK!D:D,DEPARTMENTS!B:B,BANK!E:E)+SUMIF(TRUST!D:D,DEPARTMENTS!B:B,TRUST!E:E)</f>
        <v>69500</v>
      </c>
      <c r="F161" s="29">
        <f t="shared" si="52"/>
        <v>19700</v>
      </c>
      <c r="G161" s="29" t="s">
        <v>175</v>
      </c>
      <c r="H161" s="115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3200</v>
      </c>
      <c r="I161" s="115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8200</v>
      </c>
      <c r="J161" s="115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38400</v>
      </c>
      <c r="K161" s="115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0</v>
      </c>
      <c r="L161" s="115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4900</v>
      </c>
      <c r="M161" s="115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14800</v>
      </c>
      <c r="N161" s="115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161" s="115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161" s="115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161" s="115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161" s="115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161" s="115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161" s="115">
        <f t="shared" si="49"/>
        <v>69500</v>
      </c>
      <c r="AK161" s="152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161" s="152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0</v>
      </c>
      <c r="AM161" s="152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0</v>
      </c>
      <c r="AN161" s="152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0</v>
      </c>
      <c r="AO161" s="152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3200</v>
      </c>
      <c r="AP161" s="152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6100</v>
      </c>
      <c r="AQ161" s="152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500</v>
      </c>
      <c r="AR161" s="152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0</v>
      </c>
      <c r="AS161" s="152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1600</v>
      </c>
      <c r="AT161" s="152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161" s="152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38100</v>
      </c>
      <c r="AV161" s="152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300</v>
      </c>
      <c r="AW161" s="152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0</v>
      </c>
      <c r="AX161" s="152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0</v>
      </c>
      <c r="AY161" s="152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161" s="152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0</v>
      </c>
      <c r="BA161" s="152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0</v>
      </c>
      <c r="BB161" s="152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0</v>
      </c>
      <c r="BC161" s="152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0</v>
      </c>
      <c r="BD161" s="152">
        <f>SUMIFS(COLLECTION!$E:$E, COLLECTION!$D:$D,DEPARTMENTS!$B:$B, COLLECTION!$B:$B, BD$12, COLLECTION!$C:$C, BD$13) +
SUMIFS(BANK!$E:$E, BANK!$D:$D,DEPARTMENTS!$B:$B, BANK!$B:$B, BD$12, BANK!$C:$C, BD$13) +
SUMIFS(TRUST!$E:$E, TRUST!$D:$D,DEPARTMENTS!$B:$B, TRUST!$B:$B, BD$12, TRUST!$C:$C, BD$13)</f>
        <v>0</v>
      </c>
      <c r="BE161" s="152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0</v>
      </c>
      <c r="BF161" s="152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0</v>
      </c>
      <c r="BG161" s="152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1000</v>
      </c>
      <c r="BH161" s="152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200</v>
      </c>
      <c r="BI161" s="152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3700</v>
      </c>
      <c r="BJ161" s="152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14800</v>
      </c>
      <c r="BK161" s="152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161" s="152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161" s="152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161" s="152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161" s="152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161" s="152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161" s="152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161" s="152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161" s="152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161" s="152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161" s="152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161" s="152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161" s="152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161" s="152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161" s="152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161" s="152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161" s="152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161" s="152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161" s="152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161" s="152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161" s="152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161" s="152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161" s="152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161" s="152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161" s="152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161" s="152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161" s="152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161" s="152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161" s="152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161" s="152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161" s="152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161" s="152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161" s="152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161" s="108">
        <f t="shared" si="50"/>
        <v>69500</v>
      </c>
    </row>
    <row r="162" spans="1:96" x14ac:dyDescent="0.2">
      <c r="A162" s="28">
        <v>33</v>
      </c>
      <c r="B162" s="27" t="s">
        <v>176</v>
      </c>
      <c r="C162" s="57">
        <v>86730</v>
      </c>
      <c r="D162" s="29">
        <f t="shared" si="51"/>
        <v>45000</v>
      </c>
      <c r="E162" s="148">
        <f>SUMIF(COLLECTION!D:D,DEPARTMENTS!B:B,COLLECTION!E:E)+SUMIF(BANK!D:D,DEPARTMENTS!B:B,BANK!E:E)+SUMIF(TRUST!D:D,DEPARTMENTS!B:B,TRUST!E:E)</f>
        <v>45000</v>
      </c>
      <c r="F162" s="29">
        <f t="shared" si="52"/>
        <v>21700</v>
      </c>
      <c r="G162" s="29" t="s">
        <v>177</v>
      </c>
      <c r="H162" s="115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4500</v>
      </c>
      <c r="I162" s="115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4800</v>
      </c>
      <c r="J162" s="115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14000</v>
      </c>
      <c r="K162" s="115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0</v>
      </c>
      <c r="L162" s="115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4500</v>
      </c>
      <c r="M162" s="115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17200</v>
      </c>
      <c r="N162" s="115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162" s="115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162" s="115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162" s="115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162" s="115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162" s="115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162" s="115">
        <f t="shared" si="49"/>
        <v>45000</v>
      </c>
      <c r="AK162" s="152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162" s="152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0</v>
      </c>
      <c r="AM162" s="152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0</v>
      </c>
      <c r="AN162" s="152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0</v>
      </c>
      <c r="AO162" s="152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4500</v>
      </c>
      <c r="AP162" s="152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4800</v>
      </c>
      <c r="AQ162" s="152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0</v>
      </c>
      <c r="AR162" s="152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0</v>
      </c>
      <c r="AS162" s="152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0</v>
      </c>
      <c r="AT162" s="152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162" s="152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14000</v>
      </c>
      <c r="AV162" s="152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0</v>
      </c>
      <c r="AW162" s="152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0</v>
      </c>
      <c r="AX162" s="152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0</v>
      </c>
      <c r="AY162" s="152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162" s="152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0</v>
      </c>
      <c r="BA162" s="152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0</v>
      </c>
      <c r="BB162" s="152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0</v>
      </c>
      <c r="BC162" s="152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0</v>
      </c>
      <c r="BD162" s="152">
        <f>SUMIFS(COLLECTION!$E:$E, COLLECTION!$D:$D,DEPARTMENTS!$B:$B, COLLECTION!$B:$B, BD$12, COLLECTION!$C:$C, BD$13) +
SUMIFS(BANK!$E:$E, BANK!$D:$D,DEPARTMENTS!$B:$B, BANK!$B:$B, BD$12, BANK!$C:$C, BD$13) +
SUMIFS(TRUST!$E:$E, TRUST!$D:$D,DEPARTMENTS!$B:$B, TRUST!$B:$B, BD$12, TRUST!$C:$C, BD$13)</f>
        <v>0</v>
      </c>
      <c r="BE162" s="152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0</v>
      </c>
      <c r="BF162" s="152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1000</v>
      </c>
      <c r="BG162" s="152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0</v>
      </c>
      <c r="BH162" s="152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1000</v>
      </c>
      <c r="BI162" s="152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2500</v>
      </c>
      <c r="BJ162" s="152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17200</v>
      </c>
      <c r="BK162" s="152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162" s="152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162" s="152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162" s="152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162" s="152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162" s="152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162" s="152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162" s="152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162" s="152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162" s="152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162" s="152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162" s="152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162" s="152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162" s="152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162" s="152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162" s="152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162" s="152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162" s="152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162" s="152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162" s="152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162" s="152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162" s="152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162" s="152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162" s="152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162" s="152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162" s="152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162" s="152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162" s="152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162" s="152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162" s="152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162" s="152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162" s="152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162" s="152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162" s="108">
        <f t="shared" si="50"/>
        <v>45000</v>
      </c>
    </row>
    <row r="163" spans="1:96" x14ac:dyDescent="0.2">
      <c r="A163" s="28">
        <v>34</v>
      </c>
      <c r="B163" s="27" t="s">
        <v>178</v>
      </c>
      <c r="C163" s="57">
        <v>85716</v>
      </c>
      <c r="D163" s="29">
        <f t="shared" si="51"/>
        <v>70305</v>
      </c>
      <c r="E163" s="148">
        <f>SUMIF(COLLECTION!D:D,DEPARTMENTS!B:B,COLLECTION!E:E)+SUMIF(BANK!D:D,DEPARTMENTS!B:B,BANK!E:E)+SUMIF(TRUST!D:D,DEPARTMENTS!B:B,TRUST!E:E)</f>
        <v>70305</v>
      </c>
      <c r="F163" s="29">
        <f t="shared" si="52"/>
        <v>31900</v>
      </c>
      <c r="G163" s="29" t="s">
        <v>179</v>
      </c>
      <c r="H163" s="115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2000</v>
      </c>
      <c r="I163" s="115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10861</v>
      </c>
      <c r="J163" s="115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25544</v>
      </c>
      <c r="K163" s="115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6050</v>
      </c>
      <c r="L163" s="115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11200</v>
      </c>
      <c r="M163" s="115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14650</v>
      </c>
      <c r="N163" s="115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163" s="115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163" s="115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163" s="115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163" s="115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163" s="115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163" s="115">
        <f t="shared" si="49"/>
        <v>70305</v>
      </c>
      <c r="AK163" s="152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163" s="152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0</v>
      </c>
      <c r="AM163" s="152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0</v>
      </c>
      <c r="AN163" s="152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0</v>
      </c>
      <c r="AO163" s="152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2000</v>
      </c>
      <c r="AP163" s="152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9650</v>
      </c>
      <c r="AQ163" s="152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0</v>
      </c>
      <c r="AR163" s="152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0</v>
      </c>
      <c r="AS163" s="152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1211</v>
      </c>
      <c r="AT163" s="152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163" s="152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24244</v>
      </c>
      <c r="AV163" s="152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500</v>
      </c>
      <c r="AW163" s="152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300</v>
      </c>
      <c r="AX163" s="152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500</v>
      </c>
      <c r="AY163" s="152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163" s="152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0</v>
      </c>
      <c r="BA163" s="152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0</v>
      </c>
      <c r="BB163" s="152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0</v>
      </c>
      <c r="BC163" s="152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2000</v>
      </c>
      <c r="BD163" s="152">
        <f>SUMIFS(COLLECTION!$E:$E, COLLECTION!$D:$D,DEPARTMENTS!$B:$B, COLLECTION!$B:$B, BD$12, COLLECTION!$C:$C, BD$13) +
SUMIFS(BANK!$E:$E, BANK!$D:$D,DEPARTMENTS!$B:$B, BANK!$B:$B, BD$12, BANK!$C:$C, BD$13) +
SUMIFS(TRUST!$E:$E, TRUST!$D:$D,DEPARTMENTS!$B:$B, TRUST!$B:$B, BD$12, TRUST!$C:$C, BD$13)</f>
        <v>4050</v>
      </c>
      <c r="BE163" s="152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5950</v>
      </c>
      <c r="BF163" s="152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700</v>
      </c>
      <c r="BG163" s="152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1200</v>
      </c>
      <c r="BH163" s="152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0</v>
      </c>
      <c r="BI163" s="152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3350</v>
      </c>
      <c r="BJ163" s="152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14650</v>
      </c>
      <c r="BK163" s="152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163" s="152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163" s="152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163" s="152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163" s="152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163" s="152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163" s="152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163" s="152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163" s="152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163" s="152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163" s="152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163" s="152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163" s="152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163" s="152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163" s="152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163" s="152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163" s="152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163" s="152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163" s="152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163" s="152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163" s="152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163" s="152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163" s="152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163" s="152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163" s="152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163" s="152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163" s="152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163" s="152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163" s="152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163" s="152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163" s="152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163" s="152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163" s="152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163" s="108">
        <f t="shared" si="50"/>
        <v>70305</v>
      </c>
    </row>
    <row r="164" spans="1:96" x14ac:dyDescent="0.2">
      <c r="A164" s="28">
        <v>35</v>
      </c>
      <c r="B164" s="27" t="s">
        <v>180</v>
      </c>
      <c r="C164" s="57">
        <v>67142</v>
      </c>
      <c r="D164" s="29">
        <f t="shared" si="51"/>
        <v>91500</v>
      </c>
      <c r="E164" s="148">
        <f>SUMIF(COLLECTION!D:D,DEPARTMENTS!B:B,COLLECTION!E:E)+SUMIF(BANK!D:D,DEPARTMENTS!B:B,BANK!E:E)+SUMIF(TRUST!D:D,DEPARTMENTS!B:B,TRUST!E:E)</f>
        <v>95550</v>
      </c>
      <c r="F164" s="29">
        <f t="shared" si="52"/>
        <v>50150</v>
      </c>
      <c r="G164" s="29" t="s">
        <v>181</v>
      </c>
      <c r="H164" s="115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7350</v>
      </c>
      <c r="I164" s="115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7050</v>
      </c>
      <c r="J164" s="115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31000</v>
      </c>
      <c r="K164" s="115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5000</v>
      </c>
      <c r="L164" s="115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3300</v>
      </c>
      <c r="M164" s="115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41850</v>
      </c>
      <c r="N164" s="115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164" s="115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164" s="115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164" s="115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164" s="115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164" s="115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164" s="115">
        <f t="shared" ref="T164:T169" si="53">SUM(H164:S164)</f>
        <v>95550</v>
      </c>
      <c r="AK164" s="152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4050</v>
      </c>
      <c r="AL164" s="152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0</v>
      </c>
      <c r="AM164" s="152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0</v>
      </c>
      <c r="AN164" s="152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0</v>
      </c>
      <c r="AO164" s="152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3300</v>
      </c>
      <c r="AP164" s="152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850</v>
      </c>
      <c r="AQ164" s="152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0</v>
      </c>
      <c r="AR164" s="152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0</v>
      </c>
      <c r="AS164" s="152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6200</v>
      </c>
      <c r="AT164" s="152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164" s="152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30000</v>
      </c>
      <c r="AV164" s="152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1000</v>
      </c>
      <c r="AW164" s="152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0</v>
      </c>
      <c r="AX164" s="152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0</v>
      </c>
      <c r="AY164" s="152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164" s="152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0</v>
      </c>
      <c r="BA164" s="152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0</v>
      </c>
      <c r="BB164" s="152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0</v>
      </c>
      <c r="BC164" s="152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0</v>
      </c>
      <c r="BD164" s="152">
        <f>SUMIFS(COLLECTION!$E:$E, COLLECTION!$D:$D,DEPARTMENTS!$B:$B, COLLECTION!$B:$B, BD$12, COLLECTION!$C:$C, BD$13) +
SUMIFS(BANK!$E:$E, BANK!$D:$D,DEPARTMENTS!$B:$B, BANK!$B:$B, BD$12, BANK!$C:$C, BD$13) +
SUMIFS(TRUST!$E:$E, TRUST!$D:$D,DEPARTMENTS!$B:$B, TRUST!$B:$B, BD$12, TRUST!$C:$C, BD$13)</f>
        <v>5000</v>
      </c>
      <c r="BE164" s="152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0</v>
      </c>
      <c r="BF164" s="152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0</v>
      </c>
      <c r="BG164" s="152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0</v>
      </c>
      <c r="BH164" s="152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350</v>
      </c>
      <c r="BI164" s="152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2950</v>
      </c>
      <c r="BJ164" s="152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41850</v>
      </c>
      <c r="BK164" s="152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164" s="152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164" s="152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164" s="152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164" s="152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164" s="152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164" s="152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164" s="152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164" s="152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164" s="152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164" s="152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164" s="152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164" s="152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164" s="152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164" s="152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164" s="152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164" s="152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164" s="152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164" s="152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164" s="152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164" s="152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164" s="152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164" s="152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164" s="152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164" s="152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164" s="152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164" s="152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164" s="152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164" s="152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164" s="152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164" s="152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164" s="152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164" s="152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164" s="108">
        <f t="shared" si="50"/>
        <v>95550</v>
      </c>
    </row>
    <row r="165" spans="1:96" x14ac:dyDescent="0.2">
      <c r="A165" s="28">
        <v>36</v>
      </c>
      <c r="B165" s="27" t="s">
        <v>182</v>
      </c>
      <c r="C165" s="57">
        <v>63650</v>
      </c>
      <c r="D165" s="29">
        <f t="shared" si="51"/>
        <v>65600</v>
      </c>
      <c r="E165" s="148">
        <f>SUMIF(COLLECTION!D:D,DEPARTMENTS!B:B,COLLECTION!E:E)+SUMIF(BANK!D:D,DEPARTMENTS!B:B,BANK!E:E)+SUMIF(TRUST!D:D,DEPARTMENTS!B:B,TRUST!E:E)</f>
        <v>65800</v>
      </c>
      <c r="F165" s="29">
        <f t="shared" si="52"/>
        <v>24350</v>
      </c>
      <c r="G165" s="29" t="s">
        <v>183</v>
      </c>
      <c r="H165" s="115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5000</v>
      </c>
      <c r="I165" s="115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16150</v>
      </c>
      <c r="J165" s="115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20200</v>
      </c>
      <c r="K165" s="115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100</v>
      </c>
      <c r="L165" s="115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10500</v>
      </c>
      <c r="M165" s="115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13850</v>
      </c>
      <c r="N165" s="115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165" s="115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165" s="115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165" s="115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165" s="115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165" s="115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165" s="115">
        <f t="shared" si="53"/>
        <v>65800</v>
      </c>
      <c r="AK165" s="152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200</v>
      </c>
      <c r="AL165" s="152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0</v>
      </c>
      <c r="AM165" s="152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0</v>
      </c>
      <c r="AN165" s="152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0</v>
      </c>
      <c r="AO165" s="152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4800</v>
      </c>
      <c r="AP165" s="152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6500</v>
      </c>
      <c r="AQ165" s="152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1000</v>
      </c>
      <c r="AR165" s="152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4450</v>
      </c>
      <c r="AS165" s="152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4200</v>
      </c>
      <c r="AT165" s="152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165" s="152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19250</v>
      </c>
      <c r="AV165" s="152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450</v>
      </c>
      <c r="AW165" s="152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0</v>
      </c>
      <c r="AX165" s="152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500</v>
      </c>
      <c r="AY165" s="152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165" s="152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100</v>
      </c>
      <c r="BA165" s="152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0</v>
      </c>
      <c r="BB165" s="152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0</v>
      </c>
      <c r="BC165" s="152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0</v>
      </c>
      <c r="BD165" s="152">
        <f>SUMIFS(COLLECTION!$E:$E, COLLECTION!$D:$D,DEPARTMENTS!$B:$B, COLLECTION!$B:$B, BD$12, COLLECTION!$C:$C, BD$13) +
SUMIFS(BANK!$E:$E, BANK!$D:$D,DEPARTMENTS!$B:$B, BANK!$B:$B, BD$12, BANK!$C:$C, BD$13) +
SUMIFS(TRUST!$E:$E, TRUST!$D:$D,DEPARTMENTS!$B:$B, TRUST!$B:$B, BD$12, TRUST!$C:$C, BD$13)</f>
        <v>0</v>
      </c>
      <c r="BE165" s="152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0</v>
      </c>
      <c r="BF165" s="152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3650</v>
      </c>
      <c r="BG165" s="152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1550</v>
      </c>
      <c r="BH165" s="152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0</v>
      </c>
      <c r="BI165" s="152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5300</v>
      </c>
      <c r="BJ165" s="152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13850</v>
      </c>
      <c r="BK165" s="152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165" s="152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165" s="152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165" s="152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165" s="152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165" s="152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165" s="152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165" s="152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165" s="152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165" s="152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165" s="152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165" s="152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165" s="152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165" s="152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165" s="152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165" s="152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165" s="152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165" s="152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165" s="152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165" s="152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165" s="152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165" s="152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165" s="152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165" s="152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165" s="152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165" s="152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165" s="152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165" s="152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165" s="152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165" s="152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165" s="152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165" s="152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165" s="152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165" s="108">
        <f t="shared" si="50"/>
        <v>65800</v>
      </c>
    </row>
    <row r="166" spans="1:96" x14ac:dyDescent="0.2">
      <c r="A166" s="28">
        <v>37</v>
      </c>
      <c r="B166" s="27" t="s">
        <v>184</v>
      </c>
      <c r="C166" s="57">
        <v>38350</v>
      </c>
      <c r="D166" s="29">
        <f t="shared" si="51"/>
        <v>35350</v>
      </c>
      <c r="E166" s="148">
        <f>SUMIF(COLLECTION!D:D,DEPARTMENTS!B:B,COLLECTION!E:E)+SUMIF(BANK!D:D,DEPARTMENTS!B:B,BANK!E:E)+SUMIF(TRUST!D:D,DEPARTMENTS!B:B,TRUST!E:E)</f>
        <v>35700</v>
      </c>
      <c r="F166" s="29">
        <f t="shared" si="52"/>
        <v>21950</v>
      </c>
      <c r="G166" s="29" t="s">
        <v>185</v>
      </c>
      <c r="H166" s="115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2550</v>
      </c>
      <c r="I166" s="115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4100</v>
      </c>
      <c r="J166" s="115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7000</v>
      </c>
      <c r="K166" s="115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100</v>
      </c>
      <c r="L166" s="115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11650</v>
      </c>
      <c r="M166" s="115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10300</v>
      </c>
      <c r="N166" s="115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166" s="115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166" s="115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166" s="115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166" s="115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166" s="115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166" s="115">
        <f t="shared" si="53"/>
        <v>35700</v>
      </c>
      <c r="AK166" s="152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166" s="152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350</v>
      </c>
      <c r="AM166" s="152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0</v>
      </c>
      <c r="AN166" s="152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0</v>
      </c>
      <c r="AO166" s="152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2200</v>
      </c>
      <c r="AP166" s="152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4100</v>
      </c>
      <c r="AQ166" s="152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0</v>
      </c>
      <c r="AR166" s="152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0</v>
      </c>
      <c r="AS166" s="152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0</v>
      </c>
      <c r="AT166" s="152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166" s="152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7000</v>
      </c>
      <c r="AV166" s="152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0</v>
      </c>
      <c r="AW166" s="152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0</v>
      </c>
      <c r="AX166" s="152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0</v>
      </c>
      <c r="AY166" s="152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166" s="152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0</v>
      </c>
      <c r="BA166" s="152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100</v>
      </c>
      <c r="BB166" s="152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0</v>
      </c>
      <c r="BC166" s="152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0</v>
      </c>
      <c r="BD166" s="152">
        <f>SUMIFS(COLLECTION!$E:$E, COLLECTION!$D:$D,DEPARTMENTS!$B:$B, COLLECTION!$B:$B, BD$12, COLLECTION!$C:$C, BD$13) +
SUMIFS(BANK!$E:$E, BANK!$D:$D,DEPARTMENTS!$B:$B, BANK!$B:$B, BD$12, BANK!$C:$C, BD$13) +
SUMIFS(TRUST!$E:$E, TRUST!$D:$D,DEPARTMENTS!$B:$B, TRUST!$B:$B, BD$12, TRUST!$C:$C, BD$13)</f>
        <v>0</v>
      </c>
      <c r="BE166" s="152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0</v>
      </c>
      <c r="BF166" s="152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2500</v>
      </c>
      <c r="BG166" s="152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2200</v>
      </c>
      <c r="BH166" s="152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1500</v>
      </c>
      <c r="BI166" s="152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5450</v>
      </c>
      <c r="BJ166" s="152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10300</v>
      </c>
      <c r="BK166" s="152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166" s="152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166" s="152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166" s="152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166" s="152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166" s="152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166" s="152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166" s="152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166" s="152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166" s="152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166" s="152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166" s="152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166" s="152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166" s="152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166" s="152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166" s="152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166" s="152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166" s="152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166" s="152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166" s="152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166" s="152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166" s="152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166" s="152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166" s="152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166" s="152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166" s="152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166" s="152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166" s="152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166" s="152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166" s="152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166" s="152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166" s="152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166" s="152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166" s="108">
        <f t="shared" si="50"/>
        <v>35700</v>
      </c>
    </row>
    <row r="167" spans="1:96" x14ac:dyDescent="0.2">
      <c r="A167" s="28">
        <v>38</v>
      </c>
      <c r="B167" s="27" t="s">
        <v>186</v>
      </c>
      <c r="C167" s="57">
        <v>33900</v>
      </c>
      <c r="D167" s="29">
        <f t="shared" si="51"/>
        <v>30275</v>
      </c>
      <c r="E167" s="148">
        <f>SUMIF(COLLECTION!D:D,DEPARTMENTS!B:B,COLLECTION!E:E)+SUMIF(BANK!D:D,DEPARTMENTS!B:B,BANK!E:E)+SUMIF(TRUST!D:D,DEPARTMENTS!B:B,TRUST!E:E)</f>
        <v>30275</v>
      </c>
      <c r="F167" s="29">
        <f t="shared" si="52"/>
        <v>7655</v>
      </c>
      <c r="G167" s="29" t="s">
        <v>187</v>
      </c>
      <c r="H167" s="115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3200</v>
      </c>
      <c r="I167" s="115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3850</v>
      </c>
      <c r="J167" s="115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15570</v>
      </c>
      <c r="K167" s="115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0</v>
      </c>
      <c r="L167" s="115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3005</v>
      </c>
      <c r="M167" s="115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4650</v>
      </c>
      <c r="N167" s="115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167" s="115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167" s="115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167" s="115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167" s="115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167" s="115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167" s="115">
        <f t="shared" si="53"/>
        <v>30275</v>
      </c>
      <c r="AK167" s="152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167" s="152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0</v>
      </c>
      <c r="AM167" s="152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0</v>
      </c>
      <c r="AN167" s="152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1000</v>
      </c>
      <c r="AO167" s="152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2200</v>
      </c>
      <c r="AP167" s="152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500</v>
      </c>
      <c r="AQ167" s="152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0</v>
      </c>
      <c r="AR167" s="152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500</v>
      </c>
      <c r="AS167" s="152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2850</v>
      </c>
      <c r="AT167" s="152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167" s="152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15570</v>
      </c>
      <c r="AV167" s="152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0</v>
      </c>
      <c r="AW167" s="152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0</v>
      </c>
      <c r="AX167" s="152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0</v>
      </c>
      <c r="AY167" s="152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167" s="152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0</v>
      </c>
      <c r="BA167" s="152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0</v>
      </c>
      <c r="BB167" s="152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0</v>
      </c>
      <c r="BC167" s="152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0</v>
      </c>
      <c r="BD167" s="152">
        <f>SUMIFS(COLLECTION!$E:$E, COLLECTION!$D:$D,DEPARTMENTS!$B:$B, COLLECTION!$B:$B, BD$12, COLLECTION!$C:$C, BD$13) +
SUMIFS(BANK!$E:$E, BANK!$D:$D,DEPARTMENTS!$B:$B, BANK!$B:$B, BD$12, BANK!$C:$C, BD$13) +
SUMIFS(TRUST!$E:$E, TRUST!$D:$D,DEPARTMENTS!$B:$B, TRUST!$B:$B, BD$12, TRUST!$C:$C, BD$13)</f>
        <v>0</v>
      </c>
      <c r="BE167" s="152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0</v>
      </c>
      <c r="BF167" s="152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205</v>
      </c>
      <c r="BG167" s="152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1100</v>
      </c>
      <c r="BH167" s="152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1000</v>
      </c>
      <c r="BI167" s="152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700</v>
      </c>
      <c r="BJ167" s="152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4650</v>
      </c>
      <c r="BK167" s="152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167" s="152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167" s="152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167" s="152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167" s="152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167" s="152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167" s="152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167" s="152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167" s="152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167" s="152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167" s="152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167" s="152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167" s="152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167" s="152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167" s="152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167" s="152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167" s="152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167" s="152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167" s="152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167" s="152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167" s="152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167" s="152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167" s="152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167" s="152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167" s="152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167" s="152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167" s="152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167" s="152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167" s="152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167" s="152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167" s="152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167" s="152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167" s="152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167" s="108">
        <f t="shared" si="50"/>
        <v>30275</v>
      </c>
    </row>
    <row r="168" spans="1:96" x14ac:dyDescent="0.2">
      <c r="A168" s="28">
        <v>39</v>
      </c>
      <c r="B168" s="27" t="s">
        <v>188</v>
      </c>
      <c r="C168" s="57">
        <v>34040</v>
      </c>
      <c r="D168" s="29">
        <f t="shared" si="51"/>
        <v>79650</v>
      </c>
      <c r="E168" s="148">
        <f>SUMIF(COLLECTION!D:D,DEPARTMENTS!B:B,COLLECTION!E:E)+SUMIF(BANK!D:D,DEPARTMENTS!B:B,BANK!E:E)+SUMIF(TRUST!D:D,DEPARTMENTS!B:B,TRUST!E:E)</f>
        <v>79650</v>
      </c>
      <c r="F168" s="29">
        <f t="shared" si="52"/>
        <v>17550</v>
      </c>
      <c r="G168" s="29" t="s">
        <v>127</v>
      </c>
      <c r="H168" s="115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9050</v>
      </c>
      <c r="I168" s="115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26050</v>
      </c>
      <c r="J168" s="115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27000</v>
      </c>
      <c r="K168" s="115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0</v>
      </c>
      <c r="L168" s="115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6700</v>
      </c>
      <c r="M168" s="115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10850</v>
      </c>
      <c r="N168" s="115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168" s="115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168" s="115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168" s="115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168" s="115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168" s="115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168" s="115">
        <f t="shared" si="53"/>
        <v>79650</v>
      </c>
      <c r="AK168" s="152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168" s="152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0</v>
      </c>
      <c r="AM168" s="152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0</v>
      </c>
      <c r="AN168" s="152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0</v>
      </c>
      <c r="AO168" s="152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9050</v>
      </c>
      <c r="AP168" s="152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19100</v>
      </c>
      <c r="AQ168" s="152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0</v>
      </c>
      <c r="AR168" s="152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3850</v>
      </c>
      <c r="AS168" s="152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3100</v>
      </c>
      <c r="AT168" s="152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168" s="152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27000</v>
      </c>
      <c r="AV168" s="152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0</v>
      </c>
      <c r="AW168" s="152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0</v>
      </c>
      <c r="AX168" s="152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0</v>
      </c>
      <c r="AY168" s="152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168" s="152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0</v>
      </c>
      <c r="BA168" s="152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0</v>
      </c>
      <c r="BB168" s="152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0</v>
      </c>
      <c r="BC168" s="152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0</v>
      </c>
      <c r="BD168" s="152">
        <f>SUMIFS(COLLECTION!$E:$E, COLLECTION!$D:$D,DEPARTMENTS!$B:$B, COLLECTION!$B:$B, BD$12, COLLECTION!$C:$C, BD$13) +
SUMIFS(BANK!$E:$E, BANK!$D:$D,DEPARTMENTS!$B:$B, BANK!$B:$B, BD$12, BANK!$C:$C, BD$13) +
SUMIFS(TRUST!$E:$E, TRUST!$D:$D,DEPARTMENTS!$B:$B, TRUST!$B:$B, BD$12, TRUST!$C:$C, BD$13)</f>
        <v>0</v>
      </c>
      <c r="BE168" s="152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4500</v>
      </c>
      <c r="BF168" s="152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0</v>
      </c>
      <c r="BG168" s="152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500</v>
      </c>
      <c r="BH168" s="152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200</v>
      </c>
      <c r="BI168" s="152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1500</v>
      </c>
      <c r="BJ168" s="152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10850</v>
      </c>
      <c r="BK168" s="152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168" s="152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168" s="152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168" s="152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168" s="152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168" s="152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168" s="152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168" s="152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168" s="152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168" s="152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168" s="152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168" s="152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168" s="152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168" s="152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168" s="152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168" s="152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168" s="152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168" s="152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168" s="152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168" s="152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168" s="152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168" s="152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168" s="152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168" s="152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168" s="152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168" s="152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168" s="152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168" s="152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168" s="152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168" s="152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168" s="152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168" s="152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168" s="152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168" s="108">
        <f t="shared" si="50"/>
        <v>79650</v>
      </c>
    </row>
    <row r="169" spans="1:96" x14ac:dyDescent="0.2">
      <c r="A169" s="28">
        <v>40</v>
      </c>
      <c r="B169" s="27" t="s">
        <v>189</v>
      </c>
      <c r="C169" s="57">
        <v>31700</v>
      </c>
      <c r="D169" s="29">
        <f t="shared" si="51"/>
        <v>75201</v>
      </c>
      <c r="E169" s="148">
        <f>SUMIF(COLLECTION!D:D,DEPARTMENTS!B:B,COLLECTION!E:E)+SUMIF(BANK!D:D,DEPARTMENTS!B:B,BANK!E:E)+SUMIF(TRUST!D:D,DEPARTMENTS!B:B,TRUST!E:E)</f>
        <v>75201</v>
      </c>
      <c r="F169" s="29">
        <f t="shared" si="52"/>
        <v>22500</v>
      </c>
      <c r="G169" s="29" t="s">
        <v>190</v>
      </c>
      <c r="H169" s="115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700</v>
      </c>
      <c r="I169" s="115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18401</v>
      </c>
      <c r="J169" s="115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33600</v>
      </c>
      <c r="K169" s="115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0</v>
      </c>
      <c r="L169" s="115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500</v>
      </c>
      <c r="M169" s="115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22000</v>
      </c>
      <c r="N169" s="115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169" s="115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169" s="115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169" s="115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169" s="115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169" s="115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169" s="115">
        <f t="shared" si="53"/>
        <v>75201</v>
      </c>
      <c r="AK169" s="152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169" s="152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0</v>
      </c>
      <c r="AM169" s="152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0</v>
      </c>
      <c r="AN169" s="152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0</v>
      </c>
      <c r="AO169" s="152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700</v>
      </c>
      <c r="AP169" s="152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15900</v>
      </c>
      <c r="AQ169" s="152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2400</v>
      </c>
      <c r="AR169" s="152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101</v>
      </c>
      <c r="AS169" s="152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0</v>
      </c>
      <c r="AT169" s="152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169" s="152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33600</v>
      </c>
      <c r="AV169" s="152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0</v>
      </c>
      <c r="AW169" s="152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0</v>
      </c>
      <c r="AX169" s="152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0</v>
      </c>
      <c r="AY169" s="152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169" s="152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0</v>
      </c>
      <c r="BA169" s="152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0</v>
      </c>
      <c r="BB169" s="152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0</v>
      </c>
      <c r="BC169" s="152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0</v>
      </c>
      <c r="BD169" s="152">
        <f>SUMIFS(COLLECTION!$E:$E, COLLECTION!$D:$D,DEPARTMENTS!$B:$B, COLLECTION!$B:$B, BD$12, COLLECTION!$C:$C, BD$13) +
SUMIFS(BANK!$E:$E, BANK!$D:$D,DEPARTMENTS!$B:$B, BANK!$B:$B, BD$12, BANK!$C:$C, BD$13) +
SUMIFS(TRUST!$E:$E, TRUST!$D:$D,DEPARTMENTS!$B:$B, TRUST!$B:$B, BD$12, TRUST!$C:$C, BD$13)</f>
        <v>0</v>
      </c>
      <c r="BE169" s="152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0</v>
      </c>
      <c r="BF169" s="152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0</v>
      </c>
      <c r="BG169" s="152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0</v>
      </c>
      <c r="BH169" s="152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0</v>
      </c>
      <c r="BI169" s="152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500</v>
      </c>
      <c r="BJ169" s="152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22000</v>
      </c>
      <c r="BK169" s="152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169" s="152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169" s="152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169" s="152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169" s="152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169" s="152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169" s="152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169" s="152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169" s="152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169" s="152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169" s="152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169" s="152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169" s="152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169" s="152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169" s="152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169" s="152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169" s="152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169" s="152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169" s="152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169" s="152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169" s="152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169" s="152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169" s="152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169" s="152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169" s="152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169" s="152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169" s="152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169" s="152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169" s="152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169" s="152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169" s="152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169" s="152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169" s="152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169" s="108">
        <f t="shared" si="50"/>
        <v>75201</v>
      </c>
    </row>
    <row r="170" spans="1:96" x14ac:dyDescent="0.2">
      <c r="A170" s="28">
        <v>41</v>
      </c>
      <c r="B170" s="27" t="s">
        <v>191</v>
      </c>
      <c r="C170" s="57">
        <v>31300</v>
      </c>
      <c r="D170" s="29">
        <f t="shared" si="51"/>
        <v>7830</v>
      </c>
      <c r="E170" s="148">
        <f>SUMIF(COLLECTION!D:D,DEPARTMENTS!B:B,COLLECTION!E:E)+SUMIF(BANK!D:D,DEPARTMENTS!B:B,BANK!E:E)+SUMIF(TRUST!D:D,DEPARTMENTS!B:B,TRUST!E:E)</f>
        <v>7830</v>
      </c>
      <c r="F170" s="29">
        <f t="shared" si="52"/>
        <v>6930</v>
      </c>
      <c r="G170" s="29" t="s">
        <v>149</v>
      </c>
      <c r="H170" s="115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50</v>
      </c>
      <c r="I170" s="115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0</v>
      </c>
      <c r="J170" s="115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850</v>
      </c>
      <c r="K170" s="115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0</v>
      </c>
      <c r="L170" s="115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3330</v>
      </c>
      <c r="M170" s="115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3600</v>
      </c>
      <c r="N170" s="115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170" s="115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170" s="115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170" s="115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170" s="115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170" s="115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170" s="115">
        <f t="shared" ref="T170" si="54">SUM(H170:S170)</f>
        <v>7830</v>
      </c>
      <c r="AK170" s="152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170" s="152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0</v>
      </c>
      <c r="AM170" s="152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0</v>
      </c>
      <c r="AN170" s="152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0</v>
      </c>
      <c r="AO170" s="152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50</v>
      </c>
      <c r="AP170" s="152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0</v>
      </c>
      <c r="AQ170" s="152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0</v>
      </c>
      <c r="AR170" s="152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0</v>
      </c>
      <c r="AS170" s="152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0</v>
      </c>
      <c r="AT170" s="152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170" s="152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850</v>
      </c>
      <c r="AV170" s="152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0</v>
      </c>
      <c r="AW170" s="152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0</v>
      </c>
      <c r="AX170" s="152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0</v>
      </c>
      <c r="AY170" s="152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170" s="152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0</v>
      </c>
      <c r="BA170" s="152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0</v>
      </c>
      <c r="BB170" s="152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0</v>
      </c>
      <c r="BC170" s="152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0</v>
      </c>
      <c r="BD170" s="152">
        <f>SUMIFS(COLLECTION!$E:$E, COLLECTION!$D:$D,DEPARTMENTS!$B:$B, COLLECTION!$B:$B, BD$12, COLLECTION!$C:$C, BD$13) +
SUMIFS(BANK!$E:$E, BANK!$D:$D,DEPARTMENTS!$B:$B, BANK!$B:$B, BD$12, BANK!$C:$C, BD$13) +
SUMIFS(TRUST!$E:$E, TRUST!$D:$D,DEPARTMENTS!$B:$B, TRUST!$B:$B, BD$12, TRUST!$C:$C, BD$13)</f>
        <v>0</v>
      </c>
      <c r="BE170" s="152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0</v>
      </c>
      <c r="BF170" s="152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210</v>
      </c>
      <c r="BG170" s="152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0</v>
      </c>
      <c r="BH170" s="152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0</v>
      </c>
      <c r="BI170" s="152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3120</v>
      </c>
      <c r="BJ170" s="152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3600</v>
      </c>
      <c r="BK170" s="152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170" s="152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170" s="152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170" s="152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170" s="152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170" s="152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170" s="152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170" s="152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170" s="152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170" s="152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170" s="152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170" s="152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170" s="152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170" s="152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170" s="152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170" s="152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170" s="152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170" s="152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170" s="152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170" s="152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170" s="152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170" s="152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170" s="152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170" s="152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170" s="152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170" s="152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170" s="152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170" s="152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170" s="152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170" s="152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170" s="152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170" s="152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170" s="152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170" s="108">
        <f t="shared" si="50"/>
        <v>7830</v>
      </c>
    </row>
    <row r="171" spans="1:96" x14ac:dyDescent="0.2">
      <c r="A171" s="28">
        <v>42</v>
      </c>
      <c r="B171" s="27" t="s">
        <v>192</v>
      </c>
      <c r="C171" s="57">
        <v>32800</v>
      </c>
      <c r="D171" s="29">
        <f t="shared" si="51"/>
        <v>28300</v>
      </c>
      <c r="E171" s="148">
        <f>SUMIF(COLLECTION!D:D,DEPARTMENTS!B:B,COLLECTION!E:E)+SUMIF(BANK!D:D,DEPARTMENTS!B:B,BANK!E:E)+SUMIF(TRUST!D:D,DEPARTMENTS!B:B,TRUST!E:E)</f>
        <v>28300</v>
      </c>
      <c r="F171" s="29">
        <f t="shared" si="52"/>
        <v>18300</v>
      </c>
      <c r="G171" s="29" t="s">
        <v>193</v>
      </c>
      <c r="H171" s="115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1500</v>
      </c>
      <c r="I171" s="115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6800</v>
      </c>
      <c r="J171" s="115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1700</v>
      </c>
      <c r="K171" s="115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0</v>
      </c>
      <c r="L171" s="115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300</v>
      </c>
      <c r="M171" s="115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18000</v>
      </c>
      <c r="N171" s="115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171" s="115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171" s="115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171" s="115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171" s="115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171" s="115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171" s="115">
        <f t="shared" ref="T171" si="55">SUM(H171:S171)</f>
        <v>28300</v>
      </c>
      <c r="AK171" s="152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171" s="152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0</v>
      </c>
      <c r="AM171" s="152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0</v>
      </c>
      <c r="AN171" s="152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0</v>
      </c>
      <c r="AO171" s="152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1500</v>
      </c>
      <c r="AP171" s="152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4400</v>
      </c>
      <c r="AQ171" s="152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500</v>
      </c>
      <c r="AR171" s="152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0</v>
      </c>
      <c r="AS171" s="152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1900</v>
      </c>
      <c r="AT171" s="152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171" s="152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700</v>
      </c>
      <c r="AV171" s="152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500</v>
      </c>
      <c r="AW171" s="152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500</v>
      </c>
      <c r="AX171" s="152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0</v>
      </c>
      <c r="AY171" s="152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171" s="152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0</v>
      </c>
      <c r="BA171" s="152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0</v>
      </c>
      <c r="BB171" s="152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0</v>
      </c>
      <c r="BC171" s="152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0</v>
      </c>
      <c r="BD171" s="152">
        <f>SUMIFS(COLLECTION!$E:$E, COLLECTION!$D:$D,DEPARTMENTS!$B:$B, COLLECTION!$B:$B, BD$12, COLLECTION!$C:$C, BD$13) +
SUMIFS(BANK!$E:$E, BANK!$D:$D,DEPARTMENTS!$B:$B, BANK!$B:$B, BD$12, BANK!$C:$C, BD$13) +
SUMIFS(TRUST!$E:$E, TRUST!$D:$D,DEPARTMENTS!$B:$B, TRUST!$B:$B, BD$12, TRUST!$C:$C, BD$13)</f>
        <v>0</v>
      </c>
      <c r="BE171" s="152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0</v>
      </c>
      <c r="BF171" s="152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0</v>
      </c>
      <c r="BG171" s="152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0</v>
      </c>
      <c r="BH171" s="152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0</v>
      </c>
      <c r="BI171" s="152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300</v>
      </c>
      <c r="BJ171" s="152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18000</v>
      </c>
      <c r="BK171" s="152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171" s="152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171" s="152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171" s="152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171" s="152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171" s="152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171" s="152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171" s="152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171" s="152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171" s="152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171" s="152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171" s="152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171" s="152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171" s="152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171" s="152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171" s="152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171" s="152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171" s="152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171" s="152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171" s="152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171" s="152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171" s="152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171" s="152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171" s="152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171" s="152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171" s="152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171" s="152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171" s="152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171" s="152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171" s="152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171" s="152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171" s="152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171" s="152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171" s="108">
        <f t="shared" si="50"/>
        <v>28300</v>
      </c>
    </row>
    <row r="172" spans="1:96" x14ac:dyDescent="0.2">
      <c r="A172" s="28">
        <v>43</v>
      </c>
      <c r="B172" s="27" t="s">
        <v>194</v>
      </c>
      <c r="C172" s="57">
        <v>23600</v>
      </c>
      <c r="D172" s="29">
        <f t="shared" si="51"/>
        <v>18250</v>
      </c>
      <c r="E172" s="148">
        <f>SUMIF(COLLECTION!D:D,DEPARTMENTS!B:B,COLLECTION!E:E)+SUMIF(BANK!D:D,DEPARTMENTS!B:B,BANK!E:E)+SUMIF(TRUST!D:D,DEPARTMENTS!B:B,TRUST!E:E)</f>
        <v>18250</v>
      </c>
      <c r="F172" s="29">
        <f t="shared" si="52"/>
        <v>4700</v>
      </c>
      <c r="G172" s="29" t="s">
        <v>195</v>
      </c>
      <c r="H172" s="115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1900</v>
      </c>
      <c r="I172" s="115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3150</v>
      </c>
      <c r="J172" s="115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8500</v>
      </c>
      <c r="K172" s="115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0</v>
      </c>
      <c r="L172" s="115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1300</v>
      </c>
      <c r="M172" s="115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3400</v>
      </c>
      <c r="N172" s="115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172" s="115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172" s="115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172" s="115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172" s="115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172" s="115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172" s="115">
        <f t="shared" ref="T172:T174" si="56">SUM(H172:S172)</f>
        <v>18250</v>
      </c>
      <c r="AK172" s="152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172" s="152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0</v>
      </c>
      <c r="AM172" s="152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0</v>
      </c>
      <c r="AN172" s="152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0</v>
      </c>
      <c r="AO172" s="152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1900</v>
      </c>
      <c r="AP172" s="152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1550</v>
      </c>
      <c r="AQ172" s="152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0</v>
      </c>
      <c r="AR172" s="152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0</v>
      </c>
      <c r="AS172" s="152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1600</v>
      </c>
      <c r="AT172" s="152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172" s="152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7750</v>
      </c>
      <c r="AV172" s="152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750</v>
      </c>
      <c r="AW172" s="152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0</v>
      </c>
      <c r="AX172" s="152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0</v>
      </c>
      <c r="AY172" s="152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172" s="152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0</v>
      </c>
      <c r="BA172" s="152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0</v>
      </c>
      <c r="BB172" s="152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0</v>
      </c>
      <c r="BC172" s="152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0</v>
      </c>
      <c r="BD172" s="152">
        <f>SUMIFS(COLLECTION!$E:$E, COLLECTION!$D:$D,DEPARTMENTS!$B:$B, COLLECTION!$B:$B, BD$12, COLLECTION!$C:$C, BD$13) +
SUMIFS(BANK!$E:$E, BANK!$D:$D,DEPARTMENTS!$B:$B, BANK!$B:$B, BD$12, BANK!$C:$C, BD$13) +
SUMIFS(TRUST!$E:$E, TRUST!$D:$D,DEPARTMENTS!$B:$B, TRUST!$B:$B, BD$12, TRUST!$C:$C, BD$13)</f>
        <v>0</v>
      </c>
      <c r="BE172" s="152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0</v>
      </c>
      <c r="BF172" s="152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1100</v>
      </c>
      <c r="BG172" s="152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200</v>
      </c>
      <c r="BH172" s="152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0</v>
      </c>
      <c r="BI172" s="152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0</v>
      </c>
      <c r="BJ172" s="152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3400</v>
      </c>
      <c r="BK172" s="152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172" s="152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172" s="152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172" s="152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172" s="152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172" s="152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172" s="152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172" s="152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172" s="152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172" s="152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172" s="152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172" s="152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172" s="152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172" s="152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172" s="152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172" s="152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172" s="152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172" s="152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172" s="152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172" s="152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172" s="152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172" s="152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172" s="152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172" s="152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172" s="152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172" s="152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172" s="152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172" s="152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172" s="152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172" s="152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172" s="152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172" s="152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172" s="152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172" s="108">
        <f t="shared" si="50"/>
        <v>18250</v>
      </c>
    </row>
    <row r="173" spans="1:96" x14ac:dyDescent="0.2">
      <c r="A173" s="28">
        <v>44</v>
      </c>
      <c r="B173" s="27" t="s">
        <v>12868</v>
      </c>
      <c r="C173" s="57">
        <v>0</v>
      </c>
      <c r="D173" s="29">
        <f t="shared" si="51"/>
        <v>28780</v>
      </c>
      <c r="E173" s="148">
        <f>SUMIF(COLLECTION!D:D,DEPARTMENTS!B:B,COLLECTION!E:E)+SUMIF(BANK!D:D,DEPARTMENTS!B:B,BANK!E:E)+SUMIF(TRUST!D:D,DEPARTMENTS!B:B,TRUST!E:E)</f>
        <v>28780</v>
      </c>
      <c r="F173" s="29">
        <f t="shared" si="52"/>
        <v>28780</v>
      </c>
      <c r="G173" s="29"/>
      <c r="H173" s="115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0</v>
      </c>
      <c r="I173" s="115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0</v>
      </c>
      <c r="J173" s="115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0</v>
      </c>
      <c r="K173" s="115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28780</v>
      </c>
      <c r="L173" s="115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0</v>
      </c>
      <c r="M173" s="115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0</v>
      </c>
      <c r="N173" s="115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173" s="115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173" s="115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173" s="115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173" s="115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173" s="115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173" s="115">
        <f t="shared" si="56"/>
        <v>28780</v>
      </c>
      <c r="AK173" s="152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173" s="152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0</v>
      </c>
      <c r="AM173" s="152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0</v>
      </c>
      <c r="AN173" s="152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0</v>
      </c>
      <c r="AO173" s="152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0</v>
      </c>
      <c r="AP173" s="152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0</v>
      </c>
      <c r="AQ173" s="152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0</v>
      </c>
      <c r="AR173" s="152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0</v>
      </c>
      <c r="AS173" s="152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0</v>
      </c>
      <c r="AT173" s="152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173" s="152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0</v>
      </c>
      <c r="AV173" s="152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0</v>
      </c>
      <c r="AW173" s="152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0</v>
      </c>
      <c r="AX173" s="152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0</v>
      </c>
      <c r="AY173" s="152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173" s="152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0</v>
      </c>
      <c r="BA173" s="152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0</v>
      </c>
      <c r="BB173" s="152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0</v>
      </c>
      <c r="BC173" s="152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28780</v>
      </c>
      <c r="BD173" s="152">
        <f>SUMIFS(COLLECTION!$E:$E, COLLECTION!$D:$D,DEPARTMENTS!$B:$B, COLLECTION!$B:$B, BD$12, COLLECTION!$C:$C, BD$13) +
SUMIFS(BANK!$E:$E, BANK!$D:$D,DEPARTMENTS!$B:$B, BANK!$B:$B, BD$12, BANK!$C:$C, BD$13) +
SUMIFS(TRUST!$E:$E, TRUST!$D:$D,DEPARTMENTS!$B:$B, TRUST!$B:$B, BD$12, TRUST!$C:$C, BD$13)</f>
        <v>0</v>
      </c>
      <c r="BE173" s="152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0</v>
      </c>
      <c r="BF173" s="152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0</v>
      </c>
      <c r="BG173" s="152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0</v>
      </c>
      <c r="BH173" s="152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0</v>
      </c>
      <c r="BI173" s="152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0</v>
      </c>
      <c r="BJ173" s="152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0</v>
      </c>
      <c r="BK173" s="152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173" s="152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173" s="152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173" s="152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173" s="152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173" s="152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173" s="152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173" s="152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173" s="152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173" s="152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173" s="152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173" s="152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173" s="152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173" s="152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173" s="152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173" s="152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173" s="152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173" s="152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173" s="152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173" s="152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173" s="152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173" s="152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173" s="152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173" s="152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173" s="152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173" s="152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173" s="152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173" s="152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173" s="152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173" s="152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173" s="152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173" s="152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173" s="152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173" s="108">
        <f t="shared" si="50"/>
        <v>28780</v>
      </c>
    </row>
    <row r="174" spans="1:96" x14ac:dyDescent="0.2">
      <c r="D174" s="29">
        <f t="shared" si="51"/>
        <v>0</v>
      </c>
      <c r="E174" s="148"/>
      <c r="F174" s="29">
        <f t="shared" si="52"/>
        <v>0</v>
      </c>
      <c r="G174" s="29"/>
      <c r="H174" s="115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0</v>
      </c>
      <c r="I174" s="115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0</v>
      </c>
      <c r="J174" s="115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0</v>
      </c>
      <c r="K174" s="115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0</v>
      </c>
      <c r="L174" s="115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0</v>
      </c>
      <c r="M174" s="115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0</v>
      </c>
      <c r="N174" s="115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174" s="115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174" s="115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174" s="115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174" s="115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174" s="115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174" s="115">
        <f t="shared" si="56"/>
        <v>0</v>
      </c>
      <c r="AK174" s="152">
        <f>SUMIFS(COLLECTION!$E:$E, COLLECTION!$D:$D,DEPARTMENTS!$B:$B, COLLECTION!$B:$B, AK$12, COLLECTION!$C:$C, AK$13) +
SUMIFS(BANK!$E:$E, BANK!$D:$D,DEPARTMENTS!$B:$B, BANK!$B:$B, AK$12, BANK!$C:$C, AK$13) +
SUMIFS(TRUST!$E:$E, TRUST!$D:$D,DEPARTMENTS!$B:$B, TRUST!$B:$B, AK$12, TRUST!$C:$C, AK$13)</f>
        <v>0</v>
      </c>
      <c r="AL174" s="152">
        <f>SUMIFS(COLLECTION!$E:$E, COLLECTION!$D:$D,DEPARTMENTS!$B:$B, COLLECTION!$B:$B, AL$12, COLLECTION!$C:$C, AL$13) +
SUMIFS(BANK!$E:$E, BANK!$D:$D,DEPARTMENTS!$B:$B, BANK!$B:$B, AL$12, BANK!$C:$C, AL$13) +
SUMIFS(TRUST!$E:$E, TRUST!$D:$D,DEPARTMENTS!$B:$B, TRUST!$B:$B, AL$12, TRUST!$C:$C, AL$13)</f>
        <v>0</v>
      </c>
      <c r="AM174" s="152">
        <f>SUMIFS(COLLECTION!$E:$E, COLLECTION!$D:$D,DEPARTMENTS!$B:$B, COLLECTION!$B:$B, AM$12, COLLECTION!$C:$C, AM$13) +
SUMIFS(BANK!$E:$E, BANK!$D:$D,DEPARTMENTS!$B:$B, BANK!$B:$B, AM$12, BANK!$C:$C, AM$13) +
SUMIFS(TRUST!$E:$E, TRUST!$D:$D,DEPARTMENTS!$B:$B, TRUST!$B:$B, AM$12, TRUST!$C:$C, AM$13)</f>
        <v>0</v>
      </c>
      <c r="AN174" s="152">
        <f>SUMIFS(COLLECTION!$E:$E, COLLECTION!$D:$D,DEPARTMENTS!$B:$B, COLLECTION!$B:$B, AN$12, COLLECTION!$C:$C, AN$13) +
SUMIFS(BANK!$E:$E, BANK!$D:$D,DEPARTMENTS!$B:$B, BANK!$B:$B, AN$12, BANK!$C:$C, AN$13) +
SUMIFS(TRUST!$E:$E, TRUST!$D:$D,DEPARTMENTS!$B:$B, TRUST!$B:$B, AN$12, TRUST!$C:$C, AN$13)</f>
        <v>0</v>
      </c>
      <c r="AO174" s="152">
        <f>SUMIFS(COLLECTION!$E:$E, COLLECTION!$D:$D,DEPARTMENTS!$B:$B, COLLECTION!$B:$B, AO$12, COLLECTION!$C:$C, AO$13) +
SUMIFS(BANK!$E:$E, BANK!$D:$D,DEPARTMENTS!$B:$B, BANK!$B:$B, AO$12, BANK!$C:$C, AO$13) +
SUMIFS(TRUST!$E:$E, TRUST!$D:$D,DEPARTMENTS!$B:$B, TRUST!$B:$B, AO$12, TRUST!$C:$C, AO$13)</f>
        <v>0</v>
      </c>
      <c r="AP174" s="152">
        <f>SUMIFS(COLLECTION!$E:$E, COLLECTION!$D:$D,DEPARTMENTS!$B:$B, COLLECTION!$B:$B, AP$12, COLLECTION!$C:$C, AP$13) +
SUMIFS(BANK!$E:$E, BANK!$D:$D,DEPARTMENTS!$B:$B, BANK!$B:$B, AP$12, BANK!$C:$C, AP$13) +
SUMIFS(TRUST!$E:$E, TRUST!$D:$D,DEPARTMENTS!$B:$B, TRUST!$B:$B, AP$12, TRUST!$C:$C, AP$13)</f>
        <v>0</v>
      </c>
      <c r="AQ174" s="152">
        <f>SUMIFS(COLLECTION!$E:$E, COLLECTION!$D:$D,DEPARTMENTS!$B:$B, COLLECTION!$B:$B, AQ$12, COLLECTION!$C:$C, AQ$13) +
SUMIFS(BANK!$E:$E, BANK!$D:$D,DEPARTMENTS!$B:$B, BANK!$B:$B, AQ$12, BANK!$C:$C, AQ$13) +
SUMIFS(TRUST!$E:$E, TRUST!$D:$D,DEPARTMENTS!$B:$B, TRUST!$B:$B, AQ$12, TRUST!$C:$C, AQ$13)</f>
        <v>0</v>
      </c>
      <c r="AR174" s="152">
        <f>SUMIFS(COLLECTION!$E:$E, COLLECTION!$D:$D,DEPARTMENTS!$B:$B, COLLECTION!$B:$B, AR$12, COLLECTION!$C:$C, AR$13) +
SUMIFS(BANK!$E:$E, BANK!$D:$D,DEPARTMENTS!$B:$B, BANK!$B:$B, AR$12, BANK!$C:$C, AR$13) +
SUMIFS(TRUST!$E:$E, TRUST!$D:$D,DEPARTMENTS!$B:$B, TRUST!$B:$B, AR$12, TRUST!$C:$C, AR$13)</f>
        <v>0</v>
      </c>
      <c r="AS174" s="152">
        <f>SUMIFS(COLLECTION!$E:$E, COLLECTION!$D:$D,DEPARTMENTS!$B:$B, COLLECTION!$B:$B, AS$12, COLLECTION!$C:$C, AS$13) +
SUMIFS(BANK!$E:$E, BANK!$D:$D,DEPARTMENTS!$B:$B, BANK!$B:$B, AS$12, BANK!$C:$C, AS$13) +
SUMIFS(TRUST!$E:$E, TRUST!$D:$D,DEPARTMENTS!$B:$B, TRUST!$B:$B, AS$12, TRUST!$C:$C, AS$13)</f>
        <v>0</v>
      </c>
      <c r="AT174" s="152">
        <f>SUMIFS(COLLECTION!$E:$E, COLLECTION!$D:$D,DEPARTMENTS!$B:$B, COLLECTION!$B:$B, AT$12, COLLECTION!$C:$C, AT$13) +
SUMIFS(BANK!$E:$E, BANK!$D:$D,DEPARTMENTS!$B:$B, BANK!$B:$B, AT$12, BANK!$C:$C, AT$13) +
SUMIFS(TRUST!$E:$E, TRUST!$D:$D,DEPARTMENTS!$B:$B, TRUST!$B:$B, AT$12, TRUST!$C:$C, AT$13)</f>
        <v>0</v>
      </c>
      <c r="AU174" s="152">
        <f>SUMIFS(COLLECTION!$E:$E, COLLECTION!$D:$D,DEPARTMENTS!$B:$B, COLLECTION!$B:$B, AU$12, COLLECTION!$C:$C, AU$13) +
SUMIFS(BANK!$E:$E, BANK!$D:$D,DEPARTMENTS!$B:$B, BANK!$B:$B, AU$12, BANK!$C:$C, AU$13) +
SUMIFS(TRUST!$E:$E, TRUST!$D:$D,DEPARTMENTS!$B:$B, TRUST!$B:$B, AU$12, TRUST!$C:$C, AU$13)</f>
        <v>0</v>
      </c>
      <c r="AV174" s="152">
        <f>SUMIFS(COLLECTION!$E:$E, COLLECTION!$D:$D,DEPARTMENTS!$B:$B, COLLECTION!$B:$B, AV$12, COLLECTION!$C:$C, AV$13) +
SUMIFS(BANK!$E:$E, BANK!$D:$D,DEPARTMENTS!$B:$B, BANK!$B:$B, AV$12, BANK!$C:$C, AV$13) +
SUMIFS(TRUST!$E:$E, TRUST!$D:$D,DEPARTMENTS!$B:$B, TRUST!$B:$B, AV$12, TRUST!$C:$C, AV$13)</f>
        <v>0</v>
      </c>
      <c r="AW174" s="152">
        <f>SUMIFS(COLLECTION!$E:$E, COLLECTION!$D:$D,DEPARTMENTS!$B:$B, COLLECTION!$B:$B, AW$12, COLLECTION!$C:$C, AW$13) +
SUMIFS(BANK!$E:$E, BANK!$D:$D,DEPARTMENTS!$B:$B, BANK!$B:$B, AW$12, BANK!$C:$C, AW$13) +
SUMIFS(TRUST!$E:$E, TRUST!$D:$D,DEPARTMENTS!$B:$B, TRUST!$B:$B, AW$12, TRUST!$C:$C, AW$13)</f>
        <v>0</v>
      </c>
      <c r="AX174" s="152">
        <f>SUMIFS(COLLECTION!$E:$E, COLLECTION!$D:$D,DEPARTMENTS!$B:$B, COLLECTION!$B:$B, AX$12, COLLECTION!$C:$C, AX$13) +
SUMIFS(BANK!$E:$E, BANK!$D:$D,DEPARTMENTS!$B:$B, BANK!$B:$B, AX$12, BANK!$C:$C, AX$13) +
SUMIFS(TRUST!$E:$E, TRUST!$D:$D,DEPARTMENTS!$B:$B, TRUST!$B:$B, AX$12, TRUST!$C:$C, AX$13)</f>
        <v>0</v>
      </c>
      <c r="AY174" s="152">
        <f>SUMIFS(COLLECTION!$E:$E, COLLECTION!$D:$D,DEPARTMENTS!$B:$B, COLLECTION!$B:$B, AY$12, COLLECTION!$C:$C, AY$13) +
SUMIFS(BANK!$E:$E, BANK!$D:$D,DEPARTMENTS!$B:$B, BANK!$B:$B, AY$12, BANK!$C:$C, AY$13) +
SUMIFS(TRUST!$E:$E, TRUST!$D:$D,DEPARTMENTS!$B:$B, TRUST!$B:$B, AY$12, TRUST!$C:$C, AY$13)</f>
        <v>0</v>
      </c>
      <c r="AZ174" s="152">
        <f>SUMIFS(COLLECTION!$E:$E, COLLECTION!$D:$D,DEPARTMENTS!$B:$B, COLLECTION!$B:$B, AZ$12, COLLECTION!$C:$C, AZ$13) +
SUMIFS(BANK!$E:$E, BANK!$D:$D,DEPARTMENTS!$B:$B, BANK!$B:$B, AZ$12, BANK!$C:$C, AZ$13) +
SUMIFS(TRUST!$E:$E, TRUST!$D:$D,DEPARTMENTS!$B:$B, TRUST!$B:$B, AZ$12, TRUST!$C:$C, AZ$13)</f>
        <v>0</v>
      </c>
      <c r="BA174" s="152">
        <f>SUMIFS(COLLECTION!$E:$E, COLLECTION!$D:$D,DEPARTMENTS!$B:$B, COLLECTION!$B:$B, BA$12, COLLECTION!$C:$C, BA$13) +
SUMIFS(BANK!$E:$E, BANK!$D:$D,DEPARTMENTS!$B:$B, BANK!$B:$B, BA$12, BANK!$C:$C, BA$13) +
SUMIFS(TRUST!$E:$E, TRUST!$D:$D,DEPARTMENTS!$B:$B, TRUST!$B:$B, BA$12, TRUST!$C:$C, BA$13)</f>
        <v>0</v>
      </c>
      <c r="BB174" s="152">
        <f>SUMIFS(COLLECTION!$E:$E, COLLECTION!$D:$D,DEPARTMENTS!$B:$B, COLLECTION!$B:$B, BB$12, COLLECTION!$C:$C, BB$13) +
SUMIFS(BANK!$E:$E, BANK!$D:$D,DEPARTMENTS!$B:$B, BANK!$B:$B, BB$12, BANK!$C:$C, BB$13) +
SUMIFS(TRUST!$E:$E, TRUST!$D:$D,DEPARTMENTS!$B:$B, TRUST!$B:$B, BB$12, TRUST!$C:$C, BB$13)</f>
        <v>0</v>
      </c>
      <c r="BC174" s="152">
        <f>SUMIFS(COLLECTION!$E:$E, COLLECTION!$D:$D,DEPARTMENTS!$B:$B, COLLECTION!$B:$B, BC$12, COLLECTION!$C:$C, BC$13) +
SUMIFS(BANK!$E:$E, BANK!$D:$D,DEPARTMENTS!$B:$B, BANK!$B:$B, BC$12, BANK!$C:$C, BC$13) +
SUMIFS(TRUST!$E:$E, TRUST!$D:$D,DEPARTMENTS!$B:$B, TRUST!$B:$B, BC$12, TRUST!$C:$C, BC$13)</f>
        <v>0</v>
      </c>
      <c r="BD174" s="152">
        <f>SUMIFS(COLLECTION!$E:$E, COLLECTION!$D:$D,DEPARTMENTS!$B:$B, COLLECTION!$B:$B, BD$12, COLLECTION!$C:$C, BD$13) +
SUMIFS(BANK!$E:$E, BANK!$D:$D,DEPARTMENTS!$B:$B, BANK!$B:$B, BD$12, BANK!$C:$C, BD$13) +
SUMIFS(TRUST!$E:$E, TRUST!$D:$D,DEPARTMENTS!$B:$B, TRUST!$B:$B, BD$12, TRUST!$C:$C, BD$13)</f>
        <v>0</v>
      </c>
      <c r="BE174" s="152">
        <f>SUMIFS(COLLECTION!$E:$E, COLLECTION!$D:$D,DEPARTMENTS!$B:$B, COLLECTION!$B:$B, BE$12, COLLECTION!$C:$C, BE$13) +
SUMIFS(BANK!$E:$E, BANK!$D:$D,DEPARTMENTS!$B:$B, BANK!$B:$B, BE$12, BANK!$C:$C, BE$13) +
SUMIFS(TRUST!$E:$E, TRUST!$D:$D,DEPARTMENTS!$B:$B, TRUST!$B:$B, BE$12, TRUST!$C:$C, BE$13)</f>
        <v>0</v>
      </c>
      <c r="BF174" s="152">
        <f>SUMIFS(COLLECTION!$E:$E, COLLECTION!$D:$D,DEPARTMENTS!$B:$B, COLLECTION!$B:$B, BF$12, COLLECTION!$C:$C, BF$13) +
SUMIFS(BANK!$E:$E, BANK!$D:$D,DEPARTMENTS!$B:$B, BANK!$B:$B, BF$12, BANK!$C:$C, BF$13) +
SUMIFS(TRUST!$E:$E, TRUST!$D:$D,DEPARTMENTS!$B:$B, TRUST!$B:$B, BF$12, TRUST!$C:$C, BF$13)</f>
        <v>0</v>
      </c>
      <c r="BG174" s="152">
        <f>SUMIFS(COLLECTION!$E:$E, COLLECTION!$D:$D,DEPARTMENTS!$B:$B, COLLECTION!$B:$B, BG$12, COLLECTION!$C:$C, BG$13) +
SUMIFS(BANK!$E:$E, BANK!$D:$D,DEPARTMENTS!$B:$B, BANK!$B:$B, BG$12, BANK!$C:$C, BG$13) +
SUMIFS(TRUST!$E:$E, TRUST!$D:$D,DEPARTMENTS!$B:$B, TRUST!$B:$B, BG$12, TRUST!$C:$C, BG$13)</f>
        <v>0</v>
      </c>
      <c r="BH174" s="152">
        <f>SUMIFS(COLLECTION!$E:$E, COLLECTION!$D:$D,DEPARTMENTS!$B:$B, COLLECTION!$B:$B, BH$12, COLLECTION!$C:$C, BH$13) +
SUMIFS(BANK!$E:$E, BANK!$D:$D,DEPARTMENTS!$B:$B, BANK!$B:$B, BH$12, BANK!$C:$C, BH$13) +
SUMIFS(TRUST!$E:$E, TRUST!$D:$D,DEPARTMENTS!$B:$B, TRUST!$B:$B, BH$12, TRUST!$C:$C, BH$13)</f>
        <v>0</v>
      </c>
      <c r="BI174" s="152">
        <f>SUMIFS(COLLECTION!$E:$E, COLLECTION!$D:$D,DEPARTMENTS!$B:$B, COLLECTION!$B:$B, BI$12, COLLECTION!$C:$C, BI$13) +
SUMIFS(BANK!$E:$E, BANK!$D:$D,DEPARTMENTS!$B:$B, BANK!$B:$B, BI$12, BANK!$C:$C, BI$13) +
SUMIFS(TRUST!$E:$E, TRUST!$D:$D,DEPARTMENTS!$B:$B, TRUST!$B:$B, BI$12, TRUST!$C:$C, BI$13)</f>
        <v>0</v>
      </c>
      <c r="BJ174" s="152">
        <f>SUMIFS(COLLECTION!$E:$E, COLLECTION!$D:$D,DEPARTMENTS!$B:$B, COLLECTION!$B:$B, BJ$12, COLLECTION!$C:$C, BJ$13) +
SUMIFS(BANK!$E:$E, BANK!$D:$D,DEPARTMENTS!$B:$B, BANK!$B:$B, BJ$12, BANK!$C:$C, BJ$13) +
SUMIFS(TRUST!$E:$E, TRUST!$D:$D,DEPARTMENTS!$B:$B, TRUST!$B:$B, BJ$12, TRUST!$C:$C, BJ$13)</f>
        <v>0</v>
      </c>
      <c r="BK174" s="152">
        <f>SUMIFS(COLLECTION!$E:$E, COLLECTION!$D:$D,DEPARTMENTS!$B:$B, COLLECTION!$B:$B, BK$12, COLLECTION!$C:$C, BK$13) +
SUMIFS(BANK!$E:$E, BANK!$D:$D,DEPARTMENTS!$B:$B, BANK!$B:$B, BK$12, BANK!$C:$C, BK$13) +
SUMIFS(TRUST!$E:$E, TRUST!$D:$D,DEPARTMENTS!$B:$B, TRUST!$B:$B, BK$12, TRUST!$C:$C, BK$13)</f>
        <v>0</v>
      </c>
      <c r="BL174" s="152">
        <f>SUMIFS(COLLECTION!$E:$E, COLLECTION!$D:$D,DEPARTMENTS!$B:$B, COLLECTION!$B:$B, BL$12, COLLECTION!$C:$C, BL$13) +
SUMIFS(BANK!$E:$E, BANK!$D:$D,DEPARTMENTS!$B:$B, BANK!$B:$B, BL$12, BANK!$C:$C, BL$13) +
SUMIFS(TRUST!$E:$E, TRUST!$D:$D,DEPARTMENTS!$B:$B, TRUST!$B:$B, BL$12, TRUST!$C:$C, BL$13)</f>
        <v>0</v>
      </c>
      <c r="BM174" s="152">
        <f>SUMIFS(COLLECTION!$E:$E, COLLECTION!$D:$D,DEPARTMENTS!$B:$B, COLLECTION!$B:$B, BM$12, COLLECTION!$C:$C, BM$13) +
SUMIFS(BANK!$E:$E, BANK!$D:$D,DEPARTMENTS!$B:$B, BANK!$B:$B, BM$12, BANK!$C:$C, BM$13) +
SUMIFS(TRUST!$E:$E, TRUST!$D:$D,DEPARTMENTS!$B:$B, TRUST!$B:$B, BM$12, TRUST!$C:$C, BM$13)</f>
        <v>0</v>
      </c>
      <c r="BN174" s="152">
        <f>SUMIFS(COLLECTION!$E:$E, COLLECTION!$D:$D,DEPARTMENTS!$B:$B, COLLECTION!$B:$B, BN$12, COLLECTION!$C:$C, BN$13) +
SUMIFS(BANK!$E:$E, BANK!$D:$D,DEPARTMENTS!$B:$B, BANK!$B:$B, BN$12, BANK!$C:$C, BN$13) +
SUMIFS(TRUST!$E:$E, TRUST!$D:$D,DEPARTMENTS!$B:$B, TRUST!$B:$B, BN$12, TRUST!$C:$C, BN$13)</f>
        <v>0</v>
      </c>
      <c r="BO174" s="152">
        <f>SUMIFS(COLLECTION!$E:$E, COLLECTION!$D:$D,DEPARTMENTS!$B:$B, COLLECTION!$B:$B, BO$12, COLLECTION!$C:$C, BO$13) +
SUMIFS(BANK!$E:$E, BANK!$D:$D,DEPARTMENTS!$B:$B, BANK!$B:$B, BO$12, BANK!$C:$C, BO$13) +
SUMIFS(TRUST!$E:$E, TRUST!$D:$D,DEPARTMENTS!$B:$B, TRUST!$B:$B, BO$12, TRUST!$C:$C, BO$13)</f>
        <v>0</v>
      </c>
      <c r="BP174" s="152">
        <f>SUMIFS(COLLECTION!$E:$E, COLLECTION!$D:$D,DEPARTMENTS!$B:$B, COLLECTION!$B:$B, BP$12, COLLECTION!$C:$C, BP$13) +
SUMIFS(BANK!$E:$E, BANK!$D:$D,DEPARTMENTS!$B:$B, BANK!$B:$B, BP$12, BANK!$C:$C, BP$13) +
SUMIFS(TRUST!$E:$E, TRUST!$D:$D,DEPARTMENTS!$B:$B, TRUST!$B:$B, BP$12, TRUST!$C:$C, BP$13)</f>
        <v>0</v>
      </c>
      <c r="BQ174" s="152">
        <f>SUMIFS(COLLECTION!$E:$E, COLLECTION!$D:$D,DEPARTMENTS!$B:$B, COLLECTION!$B:$B, BQ$12, COLLECTION!$C:$C, BQ$13) +
SUMIFS(BANK!$E:$E, BANK!$D:$D,DEPARTMENTS!$B:$B, BANK!$B:$B, BQ$12, BANK!$C:$C, BQ$13) +
SUMIFS(TRUST!$E:$E, TRUST!$D:$D,DEPARTMENTS!$B:$B, TRUST!$B:$B, BQ$12, TRUST!$C:$C, BQ$13)</f>
        <v>0</v>
      </c>
      <c r="BR174" s="152">
        <f>SUMIFS(COLLECTION!$E:$E, COLLECTION!$D:$D,DEPARTMENTS!$B:$B, COLLECTION!$B:$B, BR$12, COLLECTION!$C:$C, BR$13) +
SUMIFS(BANK!$E:$E, BANK!$D:$D,DEPARTMENTS!$B:$B, BANK!$B:$B, BR$12, BANK!$C:$C, BR$13) +
SUMIFS(TRUST!$E:$E, TRUST!$D:$D,DEPARTMENTS!$B:$B, TRUST!$B:$B, BR$12, TRUST!$C:$C, BR$13)</f>
        <v>0</v>
      </c>
      <c r="BS174" s="152">
        <f>SUMIFS(COLLECTION!$E:$E, COLLECTION!$D:$D,DEPARTMENTS!$B:$B, COLLECTION!$B:$B, BS$12, COLLECTION!$C:$C, BS$13) +
SUMIFS(BANK!$E:$E, BANK!$D:$D,DEPARTMENTS!$B:$B, BANK!$B:$B, BS$12, BANK!$C:$C, BS$13) +
SUMIFS(TRUST!$E:$E, TRUST!$D:$D,DEPARTMENTS!$B:$B, TRUST!$B:$B, BS$12, TRUST!$C:$C, BS$13)</f>
        <v>0</v>
      </c>
      <c r="BT174" s="152">
        <f>SUMIFS(COLLECTION!$E:$E, COLLECTION!$D:$D,DEPARTMENTS!$B:$B, COLLECTION!$B:$B, BT$12, COLLECTION!$C:$C, BT$13) +
SUMIFS(BANK!$E:$E, BANK!$D:$D,DEPARTMENTS!$B:$B, BANK!$B:$B, BT$12, BANK!$C:$C, BT$13) +
SUMIFS(TRUST!$E:$E, TRUST!$D:$D,DEPARTMENTS!$B:$B, TRUST!$B:$B, BT$12, TRUST!$C:$C, BT$13)</f>
        <v>0</v>
      </c>
      <c r="BU174" s="152">
        <f>SUMIFS(COLLECTION!$E:$E, COLLECTION!$D:$D,DEPARTMENTS!$B:$B, COLLECTION!$B:$B, BU$12, COLLECTION!$C:$C, BU$13) +
SUMIFS(BANK!$E:$E, BANK!$D:$D,DEPARTMENTS!$B:$B, BANK!$B:$B, BU$12, BANK!$C:$C, BU$13) +
SUMIFS(TRUST!$E:$E, TRUST!$D:$D,DEPARTMENTS!$B:$B, TRUST!$B:$B, BU$12, TRUST!$C:$C, BU$13)</f>
        <v>0</v>
      </c>
      <c r="BV174" s="152">
        <f>SUMIFS(COLLECTION!$E:$E, COLLECTION!$D:$D,DEPARTMENTS!$B:$B, COLLECTION!$B:$B, BV$12, COLLECTION!$C:$C, BV$13) +
SUMIFS(BANK!$E:$E, BANK!$D:$D,DEPARTMENTS!$B:$B, BANK!$B:$B, BV$12, BANK!$C:$C, BV$13) +
SUMIFS(TRUST!$E:$E, TRUST!$D:$D,DEPARTMENTS!$B:$B, TRUST!$B:$B, BV$12, TRUST!$C:$C, BV$13)</f>
        <v>0</v>
      </c>
      <c r="BW174" s="152">
        <f>SUMIFS(COLLECTION!$E:$E, COLLECTION!$D:$D,DEPARTMENTS!$B:$B, COLLECTION!$B:$B, BW$12, COLLECTION!$C:$C, BW$13) +
SUMIFS(BANK!$E:$E, BANK!$D:$D,DEPARTMENTS!$B:$B, BANK!$B:$B, BW$12, BANK!$C:$C, BW$13) +
SUMIFS(TRUST!$E:$E, TRUST!$D:$D,DEPARTMENTS!$B:$B, TRUST!$B:$B, BW$12, TRUST!$C:$C, BW$13)</f>
        <v>0</v>
      </c>
      <c r="BX174" s="152">
        <f>SUMIFS(COLLECTION!$E:$E, COLLECTION!$D:$D,DEPARTMENTS!$B:$B, COLLECTION!$B:$B, BX$12, COLLECTION!$C:$C, BX$13) +
SUMIFS(BANK!$E:$E, BANK!$D:$D,DEPARTMENTS!$B:$B, BANK!$B:$B, BX$12, BANK!$C:$C, BX$13) +
SUMIFS(TRUST!$E:$E, TRUST!$D:$D,DEPARTMENTS!$B:$B, TRUST!$B:$B, BX$12, TRUST!$C:$C, BX$13)</f>
        <v>0</v>
      </c>
      <c r="BY174" s="152">
        <f>SUMIFS(COLLECTION!$E:$E, COLLECTION!$D:$D,DEPARTMENTS!$B:$B, COLLECTION!$B:$B, BY$12, COLLECTION!$C:$C, BY$13) +
SUMIFS(BANK!$E:$E, BANK!$D:$D,DEPARTMENTS!$B:$B, BANK!$B:$B, BY$12, BANK!$C:$C, BY$13) +
SUMIFS(TRUST!$E:$E, TRUST!$D:$D,DEPARTMENTS!$B:$B, TRUST!$B:$B, BY$12, TRUST!$C:$C, BY$13)</f>
        <v>0</v>
      </c>
      <c r="BZ174" s="152">
        <f>SUMIFS(COLLECTION!$E:$E, COLLECTION!$D:$D,DEPARTMENTS!$B:$B, COLLECTION!$B:$B, BZ$12, COLLECTION!$C:$C, BZ$13) +
SUMIFS(BANK!$E:$E, BANK!$D:$D,DEPARTMENTS!$B:$B, BANK!$B:$B, BZ$12, BANK!$C:$C, BZ$13) +
SUMIFS(TRUST!$E:$E, TRUST!$D:$D,DEPARTMENTS!$B:$B, TRUST!$B:$B, BZ$12, TRUST!$C:$C, BZ$13)</f>
        <v>0</v>
      </c>
      <c r="CA174" s="152">
        <f>SUMIFS(COLLECTION!$E:$E, COLLECTION!$D:$D,DEPARTMENTS!$B:$B, COLLECTION!$B:$B, CA$12, COLLECTION!$C:$C, CA$13) +
SUMIFS(BANK!$E:$E, BANK!$D:$D,DEPARTMENTS!$B:$B, BANK!$B:$B, CA$12, BANK!$C:$C, CA$13) +
SUMIFS(TRUST!$E:$E, TRUST!$D:$D,DEPARTMENTS!$B:$B, TRUST!$B:$B, CA$12, TRUST!$C:$C, CA$13)</f>
        <v>0</v>
      </c>
      <c r="CB174" s="152">
        <f>SUMIFS(COLLECTION!$E:$E, COLLECTION!$D:$D,DEPARTMENTS!$B:$B, COLLECTION!$B:$B, CB$12, COLLECTION!$C:$C, CB$13) +
SUMIFS(BANK!$E:$E, BANK!$D:$D,DEPARTMENTS!$B:$B, BANK!$B:$B, CB$12, BANK!$C:$C, CB$13) +
SUMIFS(TRUST!$E:$E, TRUST!$D:$D,DEPARTMENTS!$B:$B, TRUST!$B:$B, CB$12, TRUST!$C:$C, CB$13)</f>
        <v>0</v>
      </c>
      <c r="CC174" s="152">
        <f>SUMIFS(COLLECTION!$E:$E, COLLECTION!$D:$D,DEPARTMENTS!$B:$B, COLLECTION!$B:$B, CC$12, COLLECTION!$C:$C, CC$13) +
SUMIFS(BANK!$E:$E, BANK!$D:$D,DEPARTMENTS!$B:$B, BANK!$B:$B, CC$12, BANK!$C:$C, CC$13) +
SUMIFS(TRUST!$E:$E, TRUST!$D:$D,DEPARTMENTS!$B:$B, TRUST!$B:$B, CC$12, TRUST!$C:$C, CC$13)</f>
        <v>0</v>
      </c>
      <c r="CD174" s="152">
        <f>SUMIFS(COLLECTION!$E:$E, COLLECTION!$D:$D,DEPARTMENTS!$B:$B, COLLECTION!$B:$B, CD$12, COLLECTION!$C:$C, CD$13) +
SUMIFS(BANK!$E:$E, BANK!$D:$D,DEPARTMENTS!$B:$B, BANK!$B:$B, CD$12, BANK!$C:$C, CD$13) +
SUMIFS(TRUST!$E:$E, TRUST!$D:$D,DEPARTMENTS!$B:$B, TRUST!$B:$B, CD$12, TRUST!$C:$C, CD$13)</f>
        <v>0</v>
      </c>
      <c r="CE174" s="152">
        <f>SUMIFS(COLLECTION!$E:$E, COLLECTION!$D:$D,DEPARTMENTS!$B:$B, COLLECTION!$B:$B, CE$12, COLLECTION!$C:$C, CE$13) +
SUMIFS(BANK!$E:$E, BANK!$D:$D,DEPARTMENTS!$B:$B, BANK!$B:$B, CE$12, BANK!$C:$C, CE$13) +
SUMIFS(TRUST!$E:$E, TRUST!$D:$D,DEPARTMENTS!$B:$B, TRUST!$B:$B, CE$12, TRUST!$C:$C, CE$13)</f>
        <v>0</v>
      </c>
      <c r="CF174" s="152">
        <f>SUMIFS(COLLECTION!$E:$E, COLLECTION!$D:$D,DEPARTMENTS!$B:$B, COLLECTION!$B:$B, CF$12, COLLECTION!$C:$C, CF$13) +
SUMIFS(BANK!$E:$E, BANK!$D:$D,DEPARTMENTS!$B:$B, BANK!$B:$B, CF$12, BANK!$C:$C, CF$13) +
SUMIFS(TRUST!$E:$E, TRUST!$D:$D,DEPARTMENTS!$B:$B, TRUST!$B:$B, CF$12, TRUST!$C:$C, CF$13)</f>
        <v>0</v>
      </c>
      <c r="CG174" s="152">
        <f>SUMIFS(COLLECTION!$E:$E, COLLECTION!$D:$D,DEPARTMENTS!$B:$B, COLLECTION!$B:$B, CG$12, COLLECTION!$C:$C, CG$13) +
SUMIFS(BANK!$E:$E, BANK!$D:$D,DEPARTMENTS!$B:$B, BANK!$B:$B, CG$12, BANK!$C:$C, CG$13) +
SUMIFS(TRUST!$E:$E, TRUST!$D:$D,DEPARTMENTS!$B:$B, TRUST!$B:$B, CG$12, TRUST!$C:$C, CG$13)</f>
        <v>0</v>
      </c>
      <c r="CH174" s="152">
        <f>SUMIFS(COLLECTION!$E:$E, COLLECTION!$D:$D,DEPARTMENTS!$B:$B, COLLECTION!$B:$B, CH$12, COLLECTION!$C:$C, CH$13) +
SUMIFS(BANK!$E:$E, BANK!$D:$D,DEPARTMENTS!$B:$B, BANK!$B:$B, CH$12, BANK!$C:$C, CH$13) +
SUMIFS(TRUST!$E:$E, TRUST!$D:$D,DEPARTMENTS!$B:$B, TRUST!$B:$B, CH$12, TRUST!$C:$C, CH$13)</f>
        <v>0</v>
      </c>
      <c r="CI174" s="152">
        <f>SUMIFS(COLLECTION!$E:$E, COLLECTION!$D:$D,DEPARTMENTS!$B:$B, COLLECTION!$B:$B, CI$12, COLLECTION!$C:$C, CI$13) +
SUMIFS(BANK!$E:$E, BANK!$D:$D,DEPARTMENTS!$B:$B, BANK!$B:$B, CI$12, BANK!$C:$C, CI$13) +
SUMIFS(TRUST!$E:$E, TRUST!$D:$D,DEPARTMENTS!$B:$B, TRUST!$B:$B, CI$12, TRUST!$C:$C, CI$13)</f>
        <v>0</v>
      </c>
      <c r="CJ174" s="152">
        <f>SUMIFS(COLLECTION!$E:$E, COLLECTION!$D:$D,DEPARTMENTS!$B:$B, COLLECTION!$B:$B, CJ$12, COLLECTION!$C:$C, CJ$13) +
SUMIFS(BANK!$E:$E, BANK!$D:$D,DEPARTMENTS!$B:$B, BANK!$B:$B, CJ$12, BANK!$C:$C, CJ$13) +
SUMIFS(TRUST!$E:$E, TRUST!$D:$D,DEPARTMENTS!$B:$B, TRUST!$B:$B, CJ$12, TRUST!$C:$C, CJ$13)</f>
        <v>0</v>
      </c>
      <c r="CK174" s="152">
        <f>SUMIFS(COLLECTION!$E:$E, COLLECTION!$D:$D,DEPARTMENTS!$B:$B, COLLECTION!$B:$B, CK$12, COLLECTION!$C:$C, CK$13) +
SUMIFS(BANK!$E:$E, BANK!$D:$D,DEPARTMENTS!$B:$B, BANK!$B:$B, CK$12, BANK!$C:$C, CK$13) +
SUMIFS(TRUST!$E:$E, TRUST!$D:$D,DEPARTMENTS!$B:$B, TRUST!$B:$B, CK$12, TRUST!$C:$C, CK$13)</f>
        <v>0</v>
      </c>
      <c r="CL174" s="152">
        <f>SUMIFS(COLLECTION!$E:$E, COLLECTION!$D:$D,DEPARTMENTS!$B:$B, COLLECTION!$B:$B, CL$12, COLLECTION!$C:$C, CL$13) +
SUMIFS(BANK!$E:$E, BANK!$D:$D,DEPARTMENTS!$B:$B, BANK!$B:$B, CL$12, BANK!$C:$C, CL$13) +
SUMIFS(TRUST!$E:$E, TRUST!$D:$D,DEPARTMENTS!$B:$B, TRUST!$B:$B, CL$12, TRUST!$C:$C, CL$13)</f>
        <v>0</v>
      </c>
      <c r="CM174" s="152">
        <f>SUMIFS(COLLECTION!$E:$E, COLLECTION!$D:$D,DEPARTMENTS!$B:$B, COLLECTION!$B:$B, CM$12, COLLECTION!$C:$C, CM$13) +
SUMIFS(BANK!$E:$E, BANK!$D:$D,DEPARTMENTS!$B:$B, BANK!$B:$B, CM$12, BANK!$C:$C, CM$13) +
SUMIFS(TRUST!$E:$E, TRUST!$D:$D,DEPARTMENTS!$B:$B, TRUST!$B:$B, CM$12, TRUST!$C:$C, CM$13)</f>
        <v>0</v>
      </c>
      <c r="CN174" s="152">
        <f>SUMIFS(COLLECTION!$E:$E, COLLECTION!$D:$D,DEPARTMENTS!$B:$B, COLLECTION!$B:$B, CN$12, COLLECTION!$C:$C, CN$13) +
SUMIFS(BANK!$E:$E, BANK!$D:$D,DEPARTMENTS!$B:$B, BANK!$B:$B, CN$12, BANK!$C:$C, CN$13) +
SUMIFS(TRUST!$E:$E, TRUST!$D:$D,DEPARTMENTS!$B:$B, TRUST!$B:$B, CN$12, TRUST!$C:$C, CN$13)</f>
        <v>0</v>
      </c>
      <c r="CO174" s="152">
        <f>SUMIFS(COLLECTION!$E:$E, COLLECTION!$D:$D,DEPARTMENTS!$B:$B, COLLECTION!$B:$B, CO$12, COLLECTION!$C:$C, CO$13) +
SUMIFS(BANK!$E:$E, BANK!$D:$D,DEPARTMENTS!$B:$B, BANK!$B:$B, CO$12, BANK!$C:$C, CO$13) +
SUMIFS(TRUST!$E:$E, TRUST!$D:$D,DEPARTMENTS!$B:$B, TRUST!$B:$B, CO$12, TRUST!$C:$C, CO$13)</f>
        <v>0</v>
      </c>
      <c r="CP174" s="152">
        <f>SUMIFS(COLLECTION!$E:$E, COLLECTION!$D:$D,DEPARTMENTS!$B:$B, COLLECTION!$B:$B, CP$12, COLLECTION!$C:$C, CP$13) +
SUMIFS(BANK!$E:$E, BANK!$D:$D,DEPARTMENTS!$B:$B, BANK!$B:$B, CP$12, BANK!$C:$C, CP$13) +
SUMIFS(TRUST!$E:$E, TRUST!$D:$D,DEPARTMENTS!$B:$B, TRUST!$B:$B, CP$12, TRUST!$C:$C, CP$13)</f>
        <v>0</v>
      </c>
      <c r="CQ174" s="152">
        <f>SUMIFS(COLLECTION!$E:$E, COLLECTION!$D:$D,DEPARTMENTS!$B:$B, COLLECTION!$B:$B, CQ$12, COLLECTION!$C:$C, CQ$13) +
SUMIFS(BANK!$E:$E, BANK!$D:$D,DEPARTMENTS!$B:$B, BANK!$B:$B, CQ$12, BANK!$C:$C, CQ$13) +
SUMIFS(TRUST!$E:$E, TRUST!$D:$D,DEPARTMENTS!$B:$B, TRUST!$B:$B, CQ$12, TRUST!$C:$C, CQ$13)</f>
        <v>0</v>
      </c>
      <c r="CR174" s="108">
        <f t="shared" si="50"/>
        <v>0</v>
      </c>
    </row>
    <row r="175" spans="1:96" ht="17" thickBot="1" x14ac:dyDescent="0.25">
      <c r="B175" s="32"/>
      <c r="C175" s="33">
        <f>SUM(C130:C174)</f>
        <v>7386903</v>
      </c>
      <c r="D175" s="33">
        <f>SUM(D130:D174)</f>
        <v>4917156</v>
      </c>
      <c r="E175" s="33">
        <f>SUM(E130:E174)</f>
        <v>4967816</v>
      </c>
      <c r="F175" s="33">
        <f>SUM(F130:F174)</f>
        <v>1898150</v>
      </c>
      <c r="G175" s="223"/>
      <c r="H175" s="253">
        <f>SUM(H129:H174)</f>
        <v>300295</v>
      </c>
      <c r="I175" s="253">
        <f t="shared" ref="I175:S175" si="57">SUM(I129:I174)</f>
        <v>987742</v>
      </c>
      <c r="J175" s="253">
        <f t="shared" si="57"/>
        <v>1697939</v>
      </c>
      <c r="K175" s="253">
        <f t="shared" si="57"/>
        <v>193020</v>
      </c>
      <c r="L175" s="253">
        <f t="shared" si="57"/>
        <v>594380</v>
      </c>
      <c r="M175" s="253">
        <f t="shared" si="57"/>
        <v>1194440</v>
      </c>
      <c r="N175" s="253">
        <f t="shared" si="57"/>
        <v>0</v>
      </c>
      <c r="O175" s="253">
        <f t="shared" si="57"/>
        <v>0</v>
      </c>
      <c r="P175" s="253">
        <f t="shared" si="57"/>
        <v>0</v>
      </c>
      <c r="Q175" s="253">
        <f t="shared" si="57"/>
        <v>0</v>
      </c>
      <c r="R175" s="253">
        <f t="shared" si="57"/>
        <v>0</v>
      </c>
      <c r="S175" s="253">
        <f t="shared" si="57"/>
        <v>0</v>
      </c>
      <c r="T175" s="248">
        <f>SUM(T129:T174)</f>
        <v>4967816</v>
      </c>
      <c r="AK175" s="41">
        <f t="shared" ref="AK175:CQ175" si="58">SUM(AK130:AK174)</f>
        <v>4850</v>
      </c>
      <c r="AL175" s="41">
        <f t="shared" si="58"/>
        <v>18050</v>
      </c>
      <c r="AM175" s="41">
        <f t="shared" si="58"/>
        <v>27760</v>
      </c>
      <c r="AN175" s="41">
        <f t="shared" si="58"/>
        <v>19015</v>
      </c>
      <c r="AO175" s="41">
        <f t="shared" si="58"/>
        <v>230620</v>
      </c>
      <c r="AP175" s="41">
        <f t="shared" si="58"/>
        <v>620135</v>
      </c>
      <c r="AQ175" s="41">
        <f t="shared" si="58"/>
        <v>64010</v>
      </c>
      <c r="AR175" s="41">
        <f t="shared" si="58"/>
        <v>76580</v>
      </c>
      <c r="AS175" s="41">
        <f t="shared" si="58"/>
        <v>227017</v>
      </c>
      <c r="AT175" s="41">
        <f t="shared" si="58"/>
        <v>0</v>
      </c>
      <c r="AU175" s="41">
        <f t="shared" si="58"/>
        <v>1544400</v>
      </c>
      <c r="AV175" s="41">
        <f t="shared" si="58"/>
        <v>88880</v>
      </c>
      <c r="AW175" s="41">
        <f t="shared" si="58"/>
        <v>33709</v>
      </c>
      <c r="AX175" s="41">
        <f t="shared" si="58"/>
        <v>24300</v>
      </c>
      <c r="AY175" s="41">
        <f t="shared" si="58"/>
        <v>6650</v>
      </c>
      <c r="AZ175" s="41">
        <f t="shared" si="58"/>
        <v>34610</v>
      </c>
      <c r="BA175" s="41">
        <f t="shared" si="58"/>
        <v>49080</v>
      </c>
      <c r="BB175" s="41">
        <f t="shared" si="58"/>
        <v>22630</v>
      </c>
      <c r="BC175" s="41">
        <f t="shared" si="58"/>
        <v>45840</v>
      </c>
      <c r="BD175" s="41">
        <f t="shared" si="58"/>
        <v>40860</v>
      </c>
      <c r="BE175" s="41">
        <f t="shared" si="58"/>
        <v>34850</v>
      </c>
      <c r="BF175" s="41">
        <f t="shared" si="58"/>
        <v>67505</v>
      </c>
      <c r="BG175" s="41">
        <f t="shared" si="58"/>
        <v>110470</v>
      </c>
      <c r="BH175" s="41">
        <f t="shared" si="58"/>
        <v>53030</v>
      </c>
      <c r="BI175" s="41">
        <f t="shared" si="58"/>
        <v>328525</v>
      </c>
      <c r="BJ175" s="41">
        <f t="shared" si="58"/>
        <v>1194440</v>
      </c>
      <c r="BK175" s="41">
        <f t="shared" si="58"/>
        <v>0</v>
      </c>
      <c r="BL175" s="41">
        <f t="shared" si="58"/>
        <v>0</v>
      </c>
      <c r="BM175" s="41">
        <f t="shared" si="58"/>
        <v>0</v>
      </c>
      <c r="BN175" s="41">
        <f t="shared" si="58"/>
        <v>0</v>
      </c>
      <c r="BO175" s="41">
        <f t="shared" si="58"/>
        <v>0</v>
      </c>
      <c r="BP175" s="41">
        <f t="shared" si="58"/>
        <v>0</v>
      </c>
      <c r="BQ175" s="41">
        <f t="shared" si="58"/>
        <v>0</v>
      </c>
      <c r="BR175" s="41">
        <f t="shared" si="58"/>
        <v>0</v>
      </c>
      <c r="BS175" s="41">
        <f t="shared" si="58"/>
        <v>0</v>
      </c>
      <c r="BT175" s="41">
        <f t="shared" si="58"/>
        <v>0</v>
      </c>
      <c r="BU175" s="41">
        <f t="shared" si="58"/>
        <v>0</v>
      </c>
      <c r="BV175" s="41">
        <f t="shared" si="58"/>
        <v>0</v>
      </c>
      <c r="BW175" s="41">
        <f t="shared" si="58"/>
        <v>0</v>
      </c>
      <c r="BX175" s="41">
        <f t="shared" si="58"/>
        <v>0</v>
      </c>
      <c r="BY175" s="41">
        <f t="shared" si="58"/>
        <v>0</v>
      </c>
      <c r="BZ175" s="41">
        <f t="shared" si="58"/>
        <v>0</v>
      </c>
      <c r="CA175" s="41">
        <f t="shared" si="58"/>
        <v>0</v>
      </c>
      <c r="CB175" s="41">
        <f t="shared" si="58"/>
        <v>0</v>
      </c>
      <c r="CC175" s="41">
        <f t="shared" si="58"/>
        <v>0</v>
      </c>
      <c r="CD175" s="41">
        <f t="shared" si="58"/>
        <v>0</v>
      </c>
      <c r="CE175" s="41">
        <f t="shared" si="58"/>
        <v>0</v>
      </c>
      <c r="CF175" s="41">
        <f t="shared" si="58"/>
        <v>0</v>
      </c>
      <c r="CG175" s="41">
        <f t="shared" si="58"/>
        <v>0</v>
      </c>
      <c r="CH175" s="41">
        <f t="shared" si="58"/>
        <v>0</v>
      </c>
      <c r="CI175" s="41">
        <f t="shared" si="58"/>
        <v>0</v>
      </c>
      <c r="CJ175" s="41">
        <f t="shared" si="58"/>
        <v>0</v>
      </c>
      <c r="CK175" s="41">
        <f t="shared" si="58"/>
        <v>0</v>
      </c>
      <c r="CL175" s="41">
        <f t="shared" si="58"/>
        <v>0</v>
      </c>
      <c r="CM175" s="41">
        <f t="shared" si="58"/>
        <v>0</v>
      </c>
      <c r="CN175" s="41">
        <f t="shared" si="58"/>
        <v>0</v>
      </c>
      <c r="CO175" s="41">
        <f t="shared" si="58"/>
        <v>0</v>
      </c>
      <c r="CP175" s="41">
        <f t="shared" si="58"/>
        <v>0</v>
      </c>
      <c r="CQ175" s="41">
        <f t="shared" si="58"/>
        <v>0</v>
      </c>
      <c r="CR175" s="41">
        <f>SUM(CR130:CR174)</f>
        <v>4967816</v>
      </c>
    </row>
    <row r="176" spans="1:96" ht="18" thickTop="1" thickBot="1" x14ac:dyDescent="0.25">
      <c r="B176" s="50"/>
      <c r="C176" s="67"/>
      <c r="D176" s="359"/>
      <c r="E176" s="31"/>
      <c r="F176" s="31">
        <f>F175-F173</f>
        <v>1869370</v>
      </c>
      <c r="G176" s="59">
        <f>E175-3251896</f>
        <v>1715920</v>
      </c>
    </row>
    <row r="177" spans="1:22" ht="18" thickTop="1" thickBot="1" x14ac:dyDescent="0.25">
      <c r="A177" s="47"/>
      <c r="B177" s="46"/>
      <c r="C177" s="65"/>
      <c r="D177" s="66"/>
      <c r="E177" s="66"/>
      <c r="F177" s="66"/>
    </row>
    <row r="178" spans="1:22" x14ac:dyDescent="0.2">
      <c r="A178" s="285"/>
      <c r="B178" s="286"/>
      <c r="C178" s="287"/>
      <c r="D178" s="288"/>
      <c r="E178" s="288"/>
      <c r="F178" s="289"/>
    </row>
    <row r="179" spans="1:22" ht="17" thickBot="1" x14ac:dyDescent="0.25">
      <c r="A179" s="297"/>
      <c r="B179" s="262"/>
      <c r="C179" s="304"/>
      <c r="D179" s="305"/>
      <c r="E179" s="305"/>
      <c r="F179" s="306"/>
      <c r="G179" s="59">
        <v>5126761</v>
      </c>
    </row>
    <row r="180" spans="1:22" x14ac:dyDescent="0.2">
      <c r="A180" s="302"/>
      <c r="B180" s="50"/>
      <c r="C180" s="67" t="s">
        <v>77</v>
      </c>
      <c r="D180" s="31" t="s">
        <v>196</v>
      </c>
      <c r="E180" s="67" t="s">
        <v>87</v>
      </c>
      <c r="F180" s="303" t="s">
        <v>29</v>
      </c>
    </row>
    <row r="181" spans="1:22" x14ac:dyDescent="0.2">
      <c r="A181" s="290"/>
      <c r="B181" s="178" t="s">
        <v>197</v>
      </c>
      <c r="C181" s="57">
        <v>250000</v>
      </c>
      <c r="D181" s="280">
        <f>E181/C181</f>
        <v>2E-3</v>
      </c>
      <c r="E181" s="148">
        <f>SUMIF(COLLECTION!D:D,DEPARTMENTS!B:B,COLLECTION!E:E)+SUMIF(BANK!D:D,DEPARTMENTS!B:B,BANK!E:E)+SUMIF(TRUST!D:D,DEPARTMENTS!B:B,TRUST!E:E)</f>
        <v>500</v>
      </c>
      <c r="F181" s="291">
        <f>C181-E181</f>
        <v>249500</v>
      </c>
      <c r="H181" s="115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0</v>
      </c>
      <c r="I181" s="115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0</v>
      </c>
      <c r="J181" s="115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0</v>
      </c>
      <c r="K181" s="115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500</v>
      </c>
      <c r="L181" s="115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0</v>
      </c>
      <c r="M181" s="115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0</v>
      </c>
      <c r="N181" s="115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181" s="115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181" s="115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181" s="115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181" s="115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181" s="115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181" s="115">
        <f t="shared" ref="T181:T186" si="59">SUM(H181:S181)</f>
        <v>500</v>
      </c>
    </row>
    <row r="182" spans="1:22" x14ac:dyDescent="0.2">
      <c r="A182" s="290"/>
      <c r="B182" s="178" t="s">
        <v>198</v>
      </c>
      <c r="C182" s="57">
        <v>200000</v>
      </c>
      <c r="D182" s="280">
        <f t="shared" ref="D182:D185" si="60">E182/C182</f>
        <v>5.0000000000000001E-3</v>
      </c>
      <c r="E182" s="148">
        <f>SUMIF(COLLECTION!D:D,DEPARTMENTS!B:B,COLLECTION!E:E)+SUMIF(BANK!D:D,DEPARTMENTS!B:B,BANK!E:E)+SUMIF(TRUST!D:D,DEPARTMENTS!B:B,TRUST!E:E)</f>
        <v>1000</v>
      </c>
      <c r="F182" s="291">
        <f>C182-E182</f>
        <v>199000</v>
      </c>
      <c r="G182" s="59">
        <f>E175-G179</f>
        <v>-158945</v>
      </c>
      <c r="H182" s="115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0</v>
      </c>
      <c r="I182" s="115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0</v>
      </c>
      <c r="J182" s="115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0</v>
      </c>
      <c r="K182" s="115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1000</v>
      </c>
      <c r="L182" s="115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0</v>
      </c>
      <c r="M182" s="115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0</v>
      </c>
      <c r="N182" s="115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182" s="115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182" s="115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182" s="115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182" s="115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182" s="115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182" s="115">
        <f t="shared" si="59"/>
        <v>1000</v>
      </c>
    </row>
    <row r="183" spans="1:22" x14ac:dyDescent="0.2">
      <c r="A183" s="290"/>
      <c r="B183" s="178" t="s">
        <v>199</v>
      </c>
      <c r="C183" s="57">
        <v>150000</v>
      </c>
      <c r="D183" s="280">
        <f t="shared" si="60"/>
        <v>0</v>
      </c>
      <c r="E183" s="148">
        <f>SUMIF(COLLECTION!D:D,DEPARTMENTS!B:B,COLLECTION!E:E)+SUMIF(BANK!D:D,DEPARTMENTS!B:B,BANK!E:E)+SUMIF(TRUST!D:D,DEPARTMENTS!B:B,TRUST!E:E)</f>
        <v>0</v>
      </c>
      <c r="F183" s="291">
        <f>C183-E183</f>
        <v>150000</v>
      </c>
      <c r="H183" s="115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0</v>
      </c>
      <c r="I183" s="115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0</v>
      </c>
      <c r="J183" s="115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0</v>
      </c>
      <c r="K183" s="115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0</v>
      </c>
      <c r="L183" s="115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0</v>
      </c>
      <c r="M183" s="115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0</v>
      </c>
      <c r="N183" s="115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183" s="115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183" s="115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183" s="115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183" s="115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183" s="115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183" s="115">
        <f t="shared" si="59"/>
        <v>0</v>
      </c>
    </row>
    <row r="184" spans="1:22" x14ac:dyDescent="0.2">
      <c r="A184" s="290"/>
      <c r="B184" s="178" t="s">
        <v>200</v>
      </c>
      <c r="C184" s="57">
        <v>60000</v>
      </c>
      <c r="D184" s="280">
        <f t="shared" si="60"/>
        <v>0</v>
      </c>
      <c r="E184" s="148">
        <f>SUMIF(COLLECTION!D:D,DEPARTMENTS!B:B,COLLECTION!E:E)+SUMIF(BANK!D:D,DEPARTMENTS!B:B,BANK!E:E)+SUMIF(TRUST!D:D,DEPARTMENTS!B:B,TRUST!E:E)</f>
        <v>0</v>
      </c>
      <c r="F184" s="291">
        <f>C184-E184</f>
        <v>60000</v>
      </c>
      <c r="H184" s="115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0</v>
      </c>
      <c r="I184" s="115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0</v>
      </c>
      <c r="J184" s="115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0</v>
      </c>
      <c r="K184" s="115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0</v>
      </c>
      <c r="L184" s="115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0</v>
      </c>
      <c r="M184" s="115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0</v>
      </c>
      <c r="N184" s="115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184" s="115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184" s="115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184" s="115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184" s="115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184" s="115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184" s="115">
        <f t="shared" si="59"/>
        <v>0</v>
      </c>
    </row>
    <row r="185" spans="1:22" x14ac:dyDescent="0.2">
      <c r="A185" s="290"/>
      <c r="B185" s="178" t="s">
        <v>201</v>
      </c>
      <c r="C185" s="57">
        <v>70000</v>
      </c>
      <c r="D185" s="280">
        <f t="shared" si="60"/>
        <v>0</v>
      </c>
      <c r="E185" s="148">
        <f>SUMIF(COLLECTION!D:D,DEPARTMENTS!B:B,COLLECTION!E:E)+SUMIF(BANK!D:D,DEPARTMENTS!B:B,BANK!E:E)+SUMIF(TRUST!D:D,DEPARTMENTS!B:B,TRUST!E:E)</f>
        <v>0</v>
      </c>
      <c r="F185" s="291">
        <f>C185-E185</f>
        <v>70000</v>
      </c>
      <c r="H185" s="115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0</v>
      </c>
      <c r="I185" s="115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0</v>
      </c>
      <c r="J185" s="115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0</v>
      </c>
      <c r="K185" s="115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0</v>
      </c>
      <c r="L185" s="115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0</v>
      </c>
      <c r="M185" s="115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0</v>
      </c>
      <c r="N185" s="115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185" s="115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185" s="115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185" s="115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185" s="115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185" s="115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185" s="115">
        <f t="shared" si="59"/>
        <v>0</v>
      </c>
    </row>
    <row r="186" spans="1:22" x14ac:dyDescent="0.2">
      <c r="A186" s="290"/>
      <c r="B186" s="178"/>
      <c r="D186" s="280"/>
      <c r="E186" s="148">
        <f>SUMIF(COLLECTION!D:D,DEPARTMENTS!B:B,COLLECTION!E:E)+SUMIF(BANK!D:D,DEPARTMENTS!B:B,BANK!E:E)+SUMIF(TRUST!D:D,DEPARTMENTS!B:B,TRUST!E:E)</f>
        <v>0</v>
      </c>
      <c r="F186" s="291"/>
      <c r="H186" s="115">
        <f>SUMIFS(COLLECTION!$E:$E, COLLECTION!$D:$D,DEPARTMENTS!$B:$B, COLLECTION!$B:$B, H$13, COLLECTION!$B:$B, H$13) + SUMIFS(BANK!$E:$E, BANK!$D:$D,DEPARTMENTS!$B:$B, BANK!$B:$B, H$13, BANK!$B:$B, H$13) + SUMIFS(TRUST!$E:$E, TRUST!$D:$D,DEPARTMENTS!$B:$B, TRUST!$B:$B, H$13, TRUST!$B:$B, H$13)</f>
        <v>0</v>
      </c>
      <c r="I186" s="115">
        <f>SUMIFS(COLLECTION!$E:$E, COLLECTION!$D:$D,DEPARTMENTS!$B:$B, COLLECTION!$B:$B, I$13, COLLECTION!$B:$B, I$13) + SUMIFS(BANK!$E:$E, BANK!$D:$D,DEPARTMENTS!$B:$B, BANK!$B:$B, I$13, BANK!$B:$B, I$13) + SUMIFS(TRUST!$E:$E, TRUST!$D:$D,DEPARTMENTS!$B:$B, TRUST!$B:$B, I$13, TRUST!$B:$B, I$13)</f>
        <v>0</v>
      </c>
      <c r="J186" s="115">
        <f>SUMIFS(COLLECTION!$E:$E, COLLECTION!$D:$D,DEPARTMENTS!$B:$B, COLLECTION!$B:$B, J$13, COLLECTION!$B:$B, J$13) + SUMIFS(BANK!$E:$E, BANK!$D:$D,DEPARTMENTS!$B:$B, BANK!$B:$B, J$13, BANK!$B:$B, J$13) + SUMIFS(TRUST!$E:$E, TRUST!$D:$D,DEPARTMENTS!$B:$B, TRUST!$B:$B, J$13, TRUST!$B:$B, J$13)</f>
        <v>0</v>
      </c>
      <c r="K186" s="115">
        <f>SUMIFS(COLLECTION!$E:$E, COLLECTION!$D:$D,DEPARTMENTS!$B:$B, COLLECTION!$B:$B, K$13, COLLECTION!$B:$B, K$13) + SUMIFS(BANK!$E:$E, BANK!$D:$D,DEPARTMENTS!$B:$B, BANK!$B:$B, K$13, BANK!$B:$B, K$13) + SUMIFS(TRUST!$E:$E, TRUST!$D:$D,DEPARTMENTS!$B:$B, TRUST!$B:$B, K$13, TRUST!$B:$B, K$13)</f>
        <v>0</v>
      </c>
      <c r="L186" s="115">
        <f>SUMIFS(COLLECTION!$E:$E, COLLECTION!$D:$D,DEPARTMENTS!$B:$B, COLLECTION!$B:$B, L$13, COLLECTION!$B:$B, L$13) + SUMIFS(BANK!$E:$E, BANK!$D:$D,DEPARTMENTS!$B:$B, BANK!$B:$B, L$13, BANK!$B:$B, L$13) + SUMIFS(TRUST!$E:$E, TRUST!$D:$D,DEPARTMENTS!$B:$B, TRUST!$B:$B, L$13, TRUST!$B:$B, L$13)</f>
        <v>0</v>
      </c>
      <c r="M186" s="115">
        <f>SUMIFS(COLLECTION!$E:$E, COLLECTION!$D:$D,DEPARTMENTS!$B:$B, COLLECTION!$B:$B, M$13, COLLECTION!$B:$B, M$13) + SUMIFS(BANK!$E:$E, BANK!$D:$D,DEPARTMENTS!$B:$B, BANK!$B:$B, M$13, BANK!$B:$B, M$13) + SUMIFS(TRUST!$E:$E, TRUST!$D:$D,DEPARTMENTS!$B:$B, TRUST!$B:$B, M$13, TRUST!$B:$B, M$13)</f>
        <v>0</v>
      </c>
      <c r="N186" s="115">
        <f>SUMIFS(COLLECTION!$E:$E, COLLECTION!$D:$D,DEPARTMENTS!$B:$B, COLLECTION!$B:$B, N$13, COLLECTION!$B:$B, N$13) + SUMIFS(BANK!$E:$E, BANK!$D:$D,DEPARTMENTS!$B:$B, BANK!$B:$B, N$13, BANK!$B:$B, N$13) + SUMIFS(TRUST!$E:$E, TRUST!$D:$D,DEPARTMENTS!$B:$B, TRUST!$B:$B, N$13, TRUST!$B:$B, N$13)</f>
        <v>0</v>
      </c>
      <c r="O186" s="115">
        <f>SUMIFS(COLLECTION!$E:$E, COLLECTION!$D:$D,DEPARTMENTS!$B:$B, COLLECTION!$B:$B, O$13, COLLECTION!$B:$B, O$13) + SUMIFS(BANK!$E:$E, BANK!$D:$D,DEPARTMENTS!$B:$B, BANK!$B:$B, O$13, BANK!$B:$B, O$13) + SUMIFS(TRUST!$E:$E, TRUST!$D:$D,DEPARTMENTS!$B:$B, TRUST!$B:$B, O$13, TRUST!$B:$B, O$13)</f>
        <v>0</v>
      </c>
      <c r="P186" s="115">
        <f>SUMIFS(COLLECTION!$E:$E, COLLECTION!$D:$D,DEPARTMENTS!$B:$B, COLLECTION!$B:$B, P$13, COLLECTION!$B:$B, P$13) + SUMIFS(BANK!$E:$E, BANK!$D:$D,DEPARTMENTS!$B:$B, BANK!$B:$B, P$13, BANK!$B:$B, P$13) + SUMIFS(TRUST!$E:$E, TRUST!$D:$D,DEPARTMENTS!$B:$B, TRUST!$B:$B, P$13, TRUST!$B:$B, P$13)</f>
        <v>0</v>
      </c>
      <c r="Q186" s="115">
        <f>SUMIFS(COLLECTION!$E:$E, COLLECTION!$D:$D,DEPARTMENTS!$B:$B, COLLECTION!$B:$B, Q$13, COLLECTION!$B:$B, Q$13) + SUMIFS(BANK!$E:$E, BANK!$D:$D,DEPARTMENTS!$B:$B, BANK!$B:$B, Q$13, BANK!$B:$B, Q$13) + SUMIFS(TRUST!$E:$E, TRUST!$D:$D,DEPARTMENTS!$B:$B, TRUST!$B:$B, Q$13, TRUST!$B:$B, Q$13)</f>
        <v>0</v>
      </c>
      <c r="R186" s="115">
        <f>SUMIFS(COLLECTION!$E:$E, COLLECTION!$D:$D,DEPARTMENTS!$B:$B, COLLECTION!$B:$B, R$13, COLLECTION!$B:$B, R$13) + SUMIFS(BANK!$E:$E, BANK!$D:$D,DEPARTMENTS!$B:$B, BANK!$B:$B, R$13, BANK!$B:$B, R$13) + SUMIFS(TRUST!$E:$E, TRUST!$D:$D,DEPARTMENTS!$B:$B, TRUST!$B:$B, R$13, TRUST!$B:$B, R$13)</f>
        <v>0</v>
      </c>
      <c r="S186" s="115">
        <f>SUMIFS(COLLECTION!$E:$E, COLLECTION!$D:$D,DEPARTMENTS!$B:$B, COLLECTION!$B:$B, S$13, COLLECTION!$B:$B, S$13) + SUMIFS(BANK!$E:$E, BANK!$D:$D,DEPARTMENTS!$B:$B, BANK!$B:$B, S$13, BANK!$B:$B, S$13) + SUMIFS(TRUST!$E:$E, TRUST!$D:$D,DEPARTMENTS!$B:$B, TRUST!$B:$B, S$13, TRUST!$B:$B, S$13)</f>
        <v>0</v>
      </c>
      <c r="T186" s="115">
        <f t="shared" si="59"/>
        <v>0</v>
      </c>
    </row>
    <row r="187" spans="1:22" x14ac:dyDescent="0.2">
      <c r="A187" s="290"/>
      <c r="F187" s="291"/>
      <c r="H187" s="115"/>
    </row>
    <row r="188" spans="1:22" s="92" customFormat="1" ht="17" thickBot="1" x14ac:dyDescent="0.25">
      <c r="A188" s="292"/>
      <c r="B188" s="281" t="s">
        <v>202</v>
      </c>
      <c r="C188" s="282">
        <f t="shared" ref="C188" si="61">SUM(C181:C187)</f>
        <v>730000</v>
      </c>
      <c r="D188" s="283">
        <f>E188/C188</f>
        <v>2.054794520547945E-3</v>
      </c>
      <c r="E188" s="282">
        <f>SUM(E181:E187)</f>
        <v>1500</v>
      </c>
      <c r="F188" s="293">
        <f>SUM(F181:F187)</f>
        <v>728500</v>
      </c>
      <c r="G188" s="263"/>
      <c r="H188" s="33">
        <f>SUM(H181:H187)</f>
        <v>0</v>
      </c>
      <c r="I188" s="33">
        <f t="shared" ref="I188:R188" si="62">SUM(I181:I187)</f>
        <v>0</v>
      </c>
      <c r="J188" s="33">
        <f t="shared" si="62"/>
        <v>0</v>
      </c>
      <c r="K188" s="33">
        <f t="shared" si="62"/>
        <v>1500</v>
      </c>
      <c r="L188" s="33">
        <f t="shared" si="62"/>
        <v>0</v>
      </c>
      <c r="M188" s="33">
        <f t="shared" si="62"/>
        <v>0</v>
      </c>
      <c r="N188" s="33">
        <f t="shared" si="62"/>
        <v>0</v>
      </c>
      <c r="O188" s="33">
        <f t="shared" si="62"/>
        <v>0</v>
      </c>
      <c r="P188" s="33">
        <f t="shared" si="62"/>
        <v>0</v>
      </c>
      <c r="Q188" s="33">
        <f t="shared" si="62"/>
        <v>0</v>
      </c>
      <c r="R188" s="33">
        <f t="shared" si="62"/>
        <v>0</v>
      </c>
      <c r="S188" s="33">
        <f>SUM(S181:S187)</f>
        <v>0</v>
      </c>
      <c r="T188" s="33">
        <f t="shared" ref="T188" si="63">SUM(T181:T187)</f>
        <v>1500</v>
      </c>
      <c r="V188" s="264"/>
    </row>
    <row r="189" spans="1:22" ht="17" thickTop="1" x14ac:dyDescent="0.2">
      <c r="A189" s="290"/>
      <c r="C189" s="67"/>
      <c r="D189" s="31"/>
      <c r="E189" s="31"/>
      <c r="F189" s="294"/>
    </row>
    <row r="190" spans="1:22" ht="17" thickBot="1" x14ac:dyDescent="0.25">
      <c r="A190" s="290"/>
      <c r="B190" s="46"/>
      <c r="C190" s="65"/>
      <c r="D190" s="66"/>
      <c r="E190" s="66"/>
      <c r="F190" s="295"/>
    </row>
    <row r="191" spans="1:22" ht="17" thickBot="1" x14ac:dyDescent="0.25">
      <c r="A191" s="296"/>
      <c r="B191" s="265" t="s">
        <v>203</v>
      </c>
      <c r="C191" s="266">
        <v>880000</v>
      </c>
      <c r="D191" s="284">
        <f>E191/C191</f>
        <v>2.8187500000000001E-2</v>
      </c>
      <c r="E191" s="267">
        <f>D63</f>
        <v>24805</v>
      </c>
      <c r="F191" s="268">
        <f>C191-E191</f>
        <v>855195</v>
      </c>
    </row>
    <row r="192" spans="1:22" ht="17" thickBot="1" x14ac:dyDescent="0.25">
      <c r="A192" s="297"/>
      <c r="B192" s="298"/>
      <c r="C192" s="299"/>
      <c r="D192" s="300"/>
      <c r="E192" s="300"/>
      <c r="F192" s="301"/>
    </row>
    <row r="193" spans="1:45" x14ac:dyDescent="0.2">
      <c r="A193" s="30"/>
      <c r="B193" s="50"/>
      <c r="C193" s="67" t="s">
        <v>2</v>
      </c>
      <c r="D193" s="31" t="s">
        <v>3</v>
      </c>
      <c r="E193" s="31" t="s">
        <v>28</v>
      </c>
      <c r="F193" s="31" t="s">
        <v>29</v>
      </c>
    </row>
    <row r="194" spans="1:45" x14ac:dyDescent="0.2">
      <c r="B194" s="27" t="s">
        <v>204</v>
      </c>
      <c r="C194" s="57">
        <f>C49+C48+C15</f>
        <v>5069977.3</v>
      </c>
      <c r="D194" s="57">
        <f>D49+D48+D15</f>
        <v>4991166</v>
      </c>
      <c r="E194" s="57">
        <f>E49+E48+E15</f>
        <v>6404945.4299999997</v>
      </c>
      <c r="F194" s="29">
        <f>C194+D194-E194</f>
        <v>3656197.870000001</v>
      </c>
      <c r="H194" s="105">
        <f t="shared" ref="H194:S194" si="64">H15+H49+H48</f>
        <v>300295</v>
      </c>
      <c r="I194" s="105">
        <f t="shared" si="64"/>
        <v>1001692</v>
      </c>
      <c r="J194" s="105">
        <f t="shared" si="64"/>
        <v>1697939</v>
      </c>
      <c r="K194" s="105">
        <f t="shared" si="64"/>
        <v>196020</v>
      </c>
      <c r="L194" s="105">
        <f t="shared" si="64"/>
        <v>600780</v>
      </c>
      <c r="M194" s="105">
        <f t="shared" si="64"/>
        <v>1194440</v>
      </c>
      <c r="N194" s="105">
        <f t="shared" si="64"/>
        <v>0</v>
      </c>
      <c r="O194" s="105">
        <f t="shared" si="64"/>
        <v>0</v>
      </c>
      <c r="P194" s="105">
        <f t="shared" si="64"/>
        <v>0</v>
      </c>
      <c r="Q194" s="105">
        <f t="shared" si="64"/>
        <v>0</v>
      </c>
      <c r="R194" s="105">
        <f t="shared" si="64"/>
        <v>0</v>
      </c>
      <c r="S194" s="105">
        <f t="shared" si="64"/>
        <v>0</v>
      </c>
      <c r="T194" s="105">
        <f>SUM(H194:S194)</f>
        <v>4991166</v>
      </c>
      <c r="V194" s="105">
        <f t="shared" ref="V194:AH194" si="65">V15+V49+V48</f>
        <v>1915867.7</v>
      </c>
      <c r="W194" s="105">
        <f t="shared" si="65"/>
        <v>2357051.6799999997</v>
      </c>
      <c r="X194" s="105">
        <f t="shared" si="65"/>
        <v>390128</v>
      </c>
      <c r="Y194" s="105">
        <f t="shared" si="65"/>
        <v>654750.19999999995</v>
      </c>
      <c r="Z194" s="105">
        <f t="shared" si="65"/>
        <v>546772</v>
      </c>
      <c r="AA194" s="105">
        <f t="shared" si="65"/>
        <v>540375.85</v>
      </c>
      <c r="AB194" s="105">
        <f t="shared" si="65"/>
        <v>0</v>
      </c>
      <c r="AC194" s="105">
        <f t="shared" si="65"/>
        <v>0</v>
      </c>
      <c r="AD194" s="105">
        <f t="shared" si="65"/>
        <v>0</v>
      </c>
      <c r="AE194" s="105">
        <f t="shared" si="65"/>
        <v>0</v>
      </c>
      <c r="AF194" s="105">
        <f t="shared" si="65"/>
        <v>0</v>
      </c>
      <c r="AG194" s="105">
        <f t="shared" si="65"/>
        <v>0</v>
      </c>
      <c r="AH194" s="105">
        <f t="shared" si="65"/>
        <v>6404945.4299999997</v>
      </c>
      <c r="AI194" s="105"/>
      <c r="AJ194" s="105"/>
      <c r="AK194" s="105"/>
      <c r="AL194" s="105"/>
      <c r="AM194" s="105"/>
      <c r="AN194" s="105"/>
      <c r="AO194" s="105"/>
      <c r="AP194" s="105"/>
      <c r="AQ194" s="105"/>
      <c r="AR194" s="105"/>
      <c r="AS194" s="105"/>
    </row>
    <row r="201" spans="1:45" x14ac:dyDescent="0.2">
      <c r="K201" s="36">
        <v>115120</v>
      </c>
      <c r="L201" s="35">
        <v>37480</v>
      </c>
      <c r="M201" s="35">
        <v>54050</v>
      </c>
      <c r="N201" s="35">
        <v>352015</v>
      </c>
      <c r="O201" s="35">
        <v>971156</v>
      </c>
      <c r="P201" s="35">
        <v>1771135</v>
      </c>
      <c r="Q201" s="35">
        <v>281590</v>
      </c>
      <c r="R201" s="35">
        <v>67315</v>
      </c>
      <c r="S201" s="35">
        <v>471199</v>
      </c>
      <c r="T201" s="35">
        <v>1693226</v>
      </c>
      <c r="U201" s="35">
        <v>167075</v>
      </c>
      <c r="V201" s="36">
        <v>1485195</v>
      </c>
    </row>
    <row r="204" spans="1:45" x14ac:dyDescent="0.2">
      <c r="J204" s="329" t="s">
        <v>6</v>
      </c>
      <c r="K204" s="59">
        <v>115120</v>
      </c>
    </row>
    <row r="205" spans="1:45" x14ac:dyDescent="0.2">
      <c r="J205" s="329" t="s">
        <v>7</v>
      </c>
      <c r="K205" s="59">
        <v>37480</v>
      </c>
    </row>
    <row r="206" spans="1:45" x14ac:dyDescent="0.2">
      <c r="J206" s="329" t="s">
        <v>8</v>
      </c>
      <c r="K206" s="59">
        <v>54050</v>
      </c>
    </row>
    <row r="207" spans="1:45" x14ac:dyDescent="0.2">
      <c r="J207" s="330" t="s">
        <v>9</v>
      </c>
      <c r="K207" s="59">
        <v>352015</v>
      </c>
    </row>
    <row r="208" spans="1:45" x14ac:dyDescent="0.2">
      <c r="J208" s="329" t="s">
        <v>10</v>
      </c>
      <c r="K208" s="59">
        <v>971156</v>
      </c>
    </row>
    <row r="209" spans="10:11" x14ac:dyDescent="0.2">
      <c r="J209" s="329" t="s">
        <v>11</v>
      </c>
      <c r="K209" s="59">
        <v>1771135</v>
      </c>
    </row>
    <row r="210" spans="10:11" x14ac:dyDescent="0.2">
      <c r="J210" s="329" t="s">
        <v>12</v>
      </c>
      <c r="K210" s="59">
        <v>281590</v>
      </c>
    </row>
    <row r="211" spans="10:11" x14ac:dyDescent="0.2">
      <c r="J211" s="329" t="s">
        <v>13</v>
      </c>
      <c r="K211" s="59">
        <v>67315</v>
      </c>
    </row>
    <row r="212" spans="10:11" x14ac:dyDescent="0.2">
      <c r="J212" s="329" t="s">
        <v>14</v>
      </c>
      <c r="K212" s="59">
        <v>471199</v>
      </c>
    </row>
    <row r="213" spans="10:11" x14ac:dyDescent="0.2">
      <c r="J213" s="329" t="s">
        <v>15</v>
      </c>
      <c r="K213" s="59">
        <v>1693226</v>
      </c>
    </row>
    <row r="214" spans="10:11" x14ac:dyDescent="0.2">
      <c r="J214" s="329" t="s">
        <v>16</v>
      </c>
      <c r="K214" s="59">
        <v>167075</v>
      </c>
    </row>
    <row r="215" spans="10:11" x14ac:dyDescent="0.2">
      <c r="J215" s="329" t="s">
        <v>17</v>
      </c>
      <c r="K215" s="59">
        <v>1485195</v>
      </c>
    </row>
  </sheetData>
  <sortState xmlns:xlrd2="http://schemas.microsoft.com/office/spreadsheetml/2017/richdata2" ref="A130:G172">
    <sortCondition descending="1" ref="E130:E172"/>
  </sortState>
  <phoneticPr fontId="3" type="noConversion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FB3A2-EFC1-0B48-900D-F7FA9748CC7D}">
  <dimension ref="A1:H47"/>
  <sheetViews>
    <sheetView workbookViewId="0">
      <selection activeCell="I39" sqref="I39"/>
    </sheetView>
  </sheetViews>
  <sheetFormatPr baseColWidth="10" defaultColWidth="11" defaultRowHeight="16" x14ac:dyDescent="0.2"/>
  <cols>
    <col min="1" max="1" width="3.83203125" bestFit="1" customWidth="1"/>
    <col min="2" max="2" width="20.5" style="366" customWidth="1"/>
    <col min="3" max="3" width="25.33203125" style="94" customWidth="1"/>
    <col min="4" max="4" width="25.33203125" style="94" bestFit="1" customWidth="1"/>
    <col min="5" max="5" width="9.1640625" style="94" bestFit="1" customWidth="1"/>
    <col min="6" max="6" width="25.33203125" style="94" customWidth="1"/>
    <col min="7" max="7" width="22.5" style="94" bestFit="1" customWidth="1"/>
    <col min="8" max="8" width="11.1640625" bestFit="1" customWidth="1"/>
    <col min="9" max="9" width="7.1640625" bestFit="1" customWidth="1"/>
  </cols>
  <sheetData>
    <row r="1" spans="1:8" s="363" customFormat="1" ht="17" thickBot="1" x14ac:dyDescent="0.25">
      <c r="A1" s="81" t="s">
        <v>109</v>
      </c>
      <c r="B1" s="82" t="s">
        <v>110</v>
      </c>
      <c r="C1" s="367" t="s">
        <v>10800</v>
      </c>
      <c r="D1" s="367" t="s">
        <v>10801</v>
      </c>
      <c r="E1" s="367" t="s">
        <v>13259</v>
      </c>
      <c r="F1" s="367" t="s">
        <v>13258</v>
      </c>
      <c r="G1" s="367" t="s">
        <v>18</v>
      </c>
      <c r="H1" s="83" t="s">
        <v>5</v>
      </c>
    </row>
    <row r="2" spans="1:8" x14ac:dyDescent="0.2">
      <c r="A2" s="84">
        <v>1</v>
      </c>
      <c r="B2" s="364" t="s">
        <v>114</v>
      </c>
      <c r="C2" s="361">
        <v>135250</v>
      </c>
      <c r="D2" s="361">
        <f>G2-C2</f>
        <v>150704</v>
      </c>
      <c r="E2" s="361">
        <v>395017</v>
      </c>
      <c r="F2" s="361">
        <f>(VLOOKUP(B2,DEPARTMENTS!B:C,2,0))-Sheet1!E2</f>
        <v>0</v>
      </c>
      <c r="G2" s="361">
        <f>VLOOKUP(B2,DEPARTMENTS!B:D,3,0)</f>
        <v>285954</v>
      </c>
      <c r="H2" s="374"/>
    </row>
    <row r="3" spans="1:8" x14ac:dyDescent="0.2">
      <c r="A3" s="86">
        <v>2</v>
      </c>
      <c r="B3" s="365" t="s">
        <v>158</v>
      </c>
      <c r="C3" s="361">
        <v>152970</v>
      </c>
      <c r="D3" s="361">
        <f t="shared" ref="D3:D44" si="0">G3-C3</f>
        <v>83750</v>
      </c>
      <c r="E3" s="361">
        <v>130754</v>
      </c>
      <c r="F3" s="361">
        <f>(VLOOKUP(B3,DEPARTMENTS!B:C,2,0))-Sheet1!E3</f>
        <v>0</v>
      </c>
      <c r="G3" s="361">
        <f>VLOOKUP(B3,DEPARTMENTS!B:D,3,0)</f>
        <v>236720</v>
      </c>
      <c r="H3" s="374"/>
    </row>
    <row r="4" spans="1:8" x14ac:dyDescent="0.2">
      <c r="A4" s="86">
        <v>3</v>
      </c>
      <c r="B4" s="365" t="s">
        <v>126</v>
      </c>
      <c r="C4" s="361">
        <v>159111</v>
      </c>
      <c r="D4" s="361">
        <f t="shared" si="0"/>
        <v>73090</v>
      </c>
      <c r="E4" s="361">
        <v>315872</v>
      </c>
      <c r="F4" s="361">
        <f>(VLOOKUP(B4,DEPARTMENTS!B:C,2,0))-Sheet1!E4</f>
        <v>0</v>
      </c>
      <c r="G4" s="361">
        <f>VLOOKUP(B4,DEPARTMENTS!B:D,3,0)</f>
        <v>232201</v>
      </c>
      <c r="H4" s="374"/>
    </row>
    <row r="5" spans="1:8" x14ac:dyDescent="0.2">
      <c r="A5" s="86">
        <v>4</v>
      </c>
      <c r="B5" s="365" t="s">
        <v>116</v>
      </c>
      <c r="C5" s="361">
        <v>101670</v>
      </c>
      <c r="D5" s="361">
        <f t="shared" si="0"/>
        <v>113400</v>
      </c>
      <c r="E5" s="361">
        <v>377700</v>
      </c>
      <c r="F5" s="361">
        <f>(VLOOKUP(B5,DEPARTMENTS!B:C,2,0))-Sheet1!E5</f>
        <v>0</v>
      </c>
      <c r="G5" s="361">
        <f>VLOOKUP(B5,DEPARTMENTS!B:D,3,0)</f>
        <v>215070</v>
      </c>
      <c r="H5" s="374"/>
    </row>
    <row r="6" spans="1:8" x14ac:dyDescent="0.2">
      <c r="A6" s="86">
        <v>5</v>
      </c>
      <c r="B6" s="365" t="s">
        <v>122</v>
      </c>
      <c r="C6" s="361">
        <v>132300</v>
      </c>
      <c r="D6" s="361">
        <f t="shared" si="0"/>
        <v>184750</v>
      </c>
      <c r="E6" s="361">
        <v>336600</v>
      </c>
      <c r="F6" s="361">
        <f>(VLOOKUP(B6,DEPARTMENTS!B:C,2,0))-Sheet1!E6</f>
        <v>0</v>
      </c>
      <c r="G6" s="361">
        <f>VLOOKUP(B6,DEPARTMENTS!B:D,3,0)</f>
        <v>317050</v>
      </c>
      <c r="H6" s="374"/>
    </row>
    <row r="7" spans="1:8" x14ac:dyDescent="0.2">
      <c r="A7" s="86">
        <v>6</v>
      </c>
      <c r="B7" s="365" t="s">
        <v>128</v>
      </c>
      <c r="C7" s="361">
        <v>127600</v>
      </c>
      <c r="D7" s="361">
        <f t="shared" si="0"/>
        <v>55600</v>
      </c>
      <c r="E7" s="361">
        <v>256000</v>
      </c>
      <c r="F7" s="361">
        <f>(VLOOKUP(B7,DEPARTMENTS!B:C,2,0))-Sheet1!E7</f>
        <v>5000</v>
      </c>
      <c r="G7" s="361">
        <f>VLOOKUP(B7,DEPARTMENTS!B:D,3,0)</f>
        <v>183200</v>
      </c>
      <c r="H7" s="374"/>
    </row>
    <row r="8" spans="1:8" x14ac:dyDescent="0.2">
      <c r="A8" s="86">
        <v>7</v>
      </c>
      <c r="B8" s="365" t="s">
        <v>118</v>
      </c>
      <c r="C8" s="361">
        <v>103200</v>
      </c>
      <c r="D8" s="361">
        <f t="shared" si="0"/>
        <v>103600</v>
      </c>
      <c r="E8" s="361">
        <v>351800</v>
      </c>
      <c r="F8" s="361">
        <f>(VLOOKUP(B8,DEPARTMENTS!B:C,2,0))-Sheet1!E8</f>
        <v>5000</v>
      </c>
      <c r="G8" s="361">
        <f>VLOOKUP(B8,DEPARTMENTS!B:D,3,0)</f>
        <v>206800</v>
      </c>
      <c r="H8" s="374"/>
    </row>
    <row r="9" spans="1:8" x14ac:dyDescent="0.2">
      <c r="A9" s="86">
        <v>8</v>
      </c>
      <c r="B9" s="365" t="s">
        <v>112</v>
      </c>
      <c r="C9" s="361">
        <v>112800</v>
      </c>
      <c r="D9" s="361">
        <f t="shared" si="0"/>
        <v>56400</v>
      </c>
      <c r="E9" s="361">
        <v>406700</v>
      </c>
      <c r="F9" s="361">
        <f>(VLOOKUP(B9,DEPARTMENTS!B:C,2,0))-Sheet1!E9</f>
        <v>14800</v>
      </c>
      <c r="G9" s="361">
        <f>VLOOKUP(B9,DEPARTMENTS!B:D,3,0)</f>
        <v>169200</v>
      </c>
      <c r="H9" s="374"/>
    </row>
    <row r="10" spans="1:8" x14ac:dyDescent="0.2">
      <c r="A10" s="86">
        <v>9</v>
      </c>
      <c r="B10" s="365" t="s">
        <v>136</v>
      </c>
      <c r="C10" s="361">
        <v>108345</v>
      </c>
      <c r="D10" s="361">
        <f t="shared" si="0"/>
        <v>63500</v>
      </c>
      <c r="E10" s="361">
        <v>208650</v>
      </c>
      <c r="F10" s="361">
        <f>(VLOOKUP(B10,DEPARTMENTS!B:C,2,0))-Sheet1!E10</f>
        <v>0</v>
      </c>
      <c r="G10" s="361">
        <f>VLOOKUP(B10,DEPARTMENTS!B:D,3,0)</f>
        <v>171845</v>
      </c>
      <c r="H10" s="374"/>
    </row>
    <row r="11" spans="1:8" x14ac:dyDescent="0.2">
      <c r="A11" s="86">
        <v>10</v>
      </c>
      <c r="B11" s="365" t="s">
        <v>154</v>
      </c>
      <c r="C11" s="361">
        <v>105250</v>
      </c>
      <c r="D11" s="361">
        <f t="shared" si="0"/>
        <v>42050</v>
      </c>
      <c r="E11" s="361">
        <v>141325</v>
      </c>
      <c r="F11" s="361">
        <f>(VLOOKUP(B11,DEPARTMENTS!B:C,2,0))-Sheet1!E11</f>
        <v>0</v>
      </c>
      <c r="G11" s="361">
        <f>VLOOKUP(B11,DEPARTMENTS!B:D,3,0)</f>
        <v>147300</v>
      </c>
      <c r="H11" s="374"/>
    </row>
    <row r="12" spans="1:8" x14ac:dyDescent="0.2">
      <c r="A12" s="86">
        <v>11</v>
      </c>
      <c r="B12" s="365" t="s">
        <v>124</v>
      </c>
      <c r="C12" s="361">
        <v>100380</v>
      </c>
      <c r="D12" s="361">
        <f t="shared" si="0"/>
        <v>63200</v>
      </c>
      <c r="E12" s="361">
        <v>324250</v>
      </c>
      <c r="F12" s="361">
        <f>(VLOOKUP(B12,DEPARTMENTS!B:C,2,0))-Sheet1!E12</f>
        <v>50</v>
      </c>
      <c r="G12" s="361">
        <f>VLOOKUP(B12,DEPARTMENTS!B:D,3,0)</f>
        <v>163580</v>
      </c>
      <c r="H12" s="374"/>
    </row>
    <row r="13" spans="1:8" x14ac:dyDescent="0.2">
      <c r="A13" s="86">
        <v>12</v>
      </c>
      <c r="B13" s="365" t="s">
        <v>132</v>
      </c>
      <c r="C13" s="361">
        <v>88135</v>
      </c>
      <c r="D13" s="361">
        <f t="shared" si="0"/>
        <v>64050</v>
      </c>
      <c r="E13" s="361">
        <v>239635</v>
      </c>
      <c r="F13" s="361">
        <f>(VLOOKUP(B13,DEPARTMENTS!B:C,2,0))-Sheet1!E13</f>
        <v>2000</v>
      </c>
      <c r="G13" s="361">
        <f>VLOOKUP(B13,DEPARTMENTS!B:D,3,0)</f>
        <v>152185</v>
      </c>
      <c r="H13" s="375">
        <f t="shared" ref="H13:H44" si="1">G13-100000</f>
        <v>52185</v>
      </c>
    </row>
    <row r="14" spans="1:8" x14ac:dyDescent="0.2">
      <c r="A14" s="86">
        <v>13</v>
      </c>
      <c r="B14" s="365" t="s">
        <v>130</v>
      </c>
      <c r="C14" s="361">
        <v>58200</v>
      </c>
      <c r="D14" s="361">
        <f t="shared" si="0"/>
        <v>107050</v>
      </c>
      <c r="E14" s="361">
        <v>259150</v>
      </c>
      <c r="F14" s="361">
        <f>(VLOOKUP(B14,DEPARTMENTS!B:C,2,0))-Sheet1!E14</f>
        <v>2000</v>
      </c>
      <c r="G14" s="361">
        <f>VLOOKUP(B14,DEPARTMENTS!B:D,3,0)</f>
        <v>165250</v>
      </c>
      <c r="H14" s="375">
        <f t="shared" si="1"/>
        <v>65250</v>
      </c>
    </row>
    <row r="15" spans="1:8" x14ac:dyDescent="0.2">
      <c r="A15" s="86">
        <v>14</v>
      </c>
      <c r="B15" s="365" t="s">
        <v>144</v>
      </c>
      <c r="C15" s="361">
        <v>82300</v>
      </c>
      <c r="D15" s="361">
        <f t="shared" si="0"/>
        <v>52980</v>
      </c>
      <c r="E15" s="361">
        <v>172030</v>
      </c>
      <c r="F15" s="361">
        <f>(VLOOKUP(B15,DEPARTMENTS!B:C,2,0))-Sheet1!E15</f>
        <v>0</v>
      </c>
      <c r="G15" s="361">
        <f>VLOOKUP(B15,DEPARTMENTS!B:D,3,0)</f>
        <v>135280</v>
      </c>
      <c r="H15" s="375">
        <f t="shared" si="1"/>
        <v>35280</v>
      </c>
    </row>
    <row r="16" spans="1:8" x14ac:dyDescent="0.2">
      <c r="A16" s="86">
        <v>15</v>
      </c>
      <c r="B16" s="365" t="s">
        <v>142</v>
      </c>
      <c r="C16" s="361">
        <v>81900</v>
      </c>
      <c r="D16" s="361">
        <f t="shared" si="0"/>
        <v>57800</v>
      </c>
      <c r="E16" s="361">
        <v>186689</v>
      </c>
      <c r="F16" s="361">
        <f>(VLOOKUP(B16,DEPARTMENTS!B:C,2,0))-Sheet1!E16</f>
        <v>800</v>
      </c>
      <c r="G16" s="361">
        <f>VLOOKUP(B16,DEPARTMENTS!B:D,3,0)</f>
        <v>139700</v>
      </c>
      <c r="H16" s="375">
        <f t="shared" si="1"/>
        <v>39700</v>
      </c>
    </row>
    <row r="17" spans="1:8" x14ac:dyDescent="0.2">
      <c r="A17" s="86">
        <v>16</v>
      </c>
      <c r="B17" s="365" t="s">
        <v>134</v>
      </c>
      <c r="C17" s="361">
        <v>73200</v>
      </c>
      <c r="D17" s="361">
        <f t="shared" si="0"/>
        <v>62010</v>
      </c>
      <c r="E17" s="361">
        <v>230800</v>
      </c>
      <c r="F17" s="361">
        <f>(VLOOKUP(B17,DEPARTMENTS!B:C,2,0))-Sheet1!E17</f>
        <v>0</v>
      </c>
      <c r="G17" s="361">
        <f>VLOOKUP(B17,DEPARTMENTS!B:D,3,0)</f>
        <v>135210</v>
      </c>
      <c r="H17" s="375">
        <f t="shared" si="1"/>
        <v>35210</v>
      </c>
    </row>
    <row r="18" spans="1:8" x14ac:dyDescent="0.2">
      <c r="A18" s="86">
        <v>17</v>
      </c>
      <c r="B18" s="365" t="s">
        <v>120</v>
      </c>
      <c r="C18" s="361">
        <v>81100</v>
      </c>
      <c r="D18" s="361">
        <f t="shared" si="0"/>
        <v>62000</v>
      </c>
      <c r="E18" s="361">
        <v>357550</v>
      </c>
      <c r="F18" s="361">
        <f>(VLOOKUP(B18,DEPARTMENTS!B:C,2,0))-Sheet1!E18</f>
        <v>0</v>
      </c>
      <c r="G18" s="361">
        <f>VLOOKUP(B18,DEPARTMENTS!B:D,3,0)</f>
        <v>143100</v>
      </c>
      <c r="H18" s="375">
        <f t="shared" si="1"/>
        <v>43100</v>
      </c>
    </row>
    <row r="19" spans="1:8" x14ac:dyDescent="0.2">
      <c r="A19" s="86">
        <v>18</v>
      </c>
      <c r="B19" s="365" t="s">
        <v>146</v>
      </c>
      <c r="C19" s="361">
        <v>59300</v>
      </c>
      <c r="D19" s="361">
        <f t="shared" si="0"/>
        <v>61900</v>
      </c>
      <c r="E19" s="361">
        <v>163720</v>
      </c>
      <c r="F19" s="361">
        <f>(VLOOKUP(B19,DEPARTMENTS!B:C,2,0))-Sheet1!E19</f>
        <v>1080</v>
      </c>
      <c r="G19" s="361">
        <f>VLOOKUP(B19,DEPARTMENTS!B:D,3,0)</f>
        <v>121200</v>
      </c>
      <c r="H19" s="375">
        <f t="shared" si="1"/>
        <v>21200</v>
      </c>
    </row>
    <row r="20" spans="1:8" x14ac:dyDescent="0.2">
      <c r="A20" s="86">
        <v>19</v>
      </c>
      <c r="B20" s="365" t="s">
        <v>150</v>
      </c>
      <c r="C20" s="361">
        <v>67745</v>
      </c>
      <c r="D20" s="361">
        <f t="shared" si="0"/>
        <v>55230</v>
      </c>
      <c r="E20" s="361">
        <v>140425</v>
      </c>
      <c r="F20" s="361">
        <f>(VLOOKUP(B20,DEPARTMENTS!B:C,2,0))-Sheet1!E20</f>
        <v>0</v>
      </c>
      <c r="G20" s="361">
        <f>VLOOKUP(B20,DEPARTMENTS!B:D,3,0)</f>
        <v>122975</v>
      </c>
      <c r="H20" s="375">
        <f t="shared" si="1"/>
        <v>22975</v>
      </c>
    </row>
    <row r="21" spans="1:8" x14ac:dyDescent="0.2">
      <c r="A21" s="86">
        <v>20</v>
      </c>
      <c r="B21" s="365" t="s">
        <v>164</v>
      </c>
      <c r="C21" s="361">
        <v>66500</v>
      </c>
      <c r="D21" s="361">
        <f t="shared" si="0"/>
        <v>23400</v>
      </c>
      <c r="E21" s="361">
        <v>104120</v>
      </c>
      <c r="F21" s="361">
        <f>(VLOOKUP(B21,DEPARTMENTS!B:C,2,0))-Sheet1!E21</f>
        <v>500</v>
      </c>
      <c r="G21" s="361">
        <f>VLOOKUP(B21,DEPARTMENTS!B:D,3,0)</f>
        <v>89900</v>
      </c>
      <c r="H21" s="375">
        <f t="shared" si="1"/>
        <v>-10100</v>
      </c>
    </row>
    <row r="22" spans="1:8" x14ac:dyDescent="0.2">
      <c r="A22" s="86">
        <v>21</v>
      </c>
      <c r="B22" s="365" t="s">
        <v>188</v>
      </c>
      <c r="C22" s="361">
        <v>62100</v>
      </c>
      <c r="D22" s="361">
        <f t="shared" si="0"/>
        <v>17550</v>
      </c>
      <c r="E22" s="361">
        <v>34040</v>
      </c>
      <c r="F22" s="361">
        <f>(VLOOKUP(B22,DEPARTMENTS!B:C,2,0))-Sheet1!E22</f>
        <v>0</v>
      </c>
      <c r="G22" s="361">
        <f>VLOOKUP(B22,DEPARTMENTS!B:D,3,0)</f>
        <v>79650</v>
      </c>
      <c r="H22" s="375">
        <f t="shared" si="1"/>
        <v>-20350</v>
      </c>
    </row>
    <row r="23" spans="1:8" x14ac:dyDescent="0.2">
      <c r="A23" s="86">
        <v>22</v>
      </c>
      <c r="B23" s="365" t="s">
        <v>166</v>
      </c>
      <c r="C23" s="361">
        <v>57850</v>
      </c>
      <c r="D23" s="361">
        <f t="shared" si="0"/>
        <v>51400</v>
      </c>
      <c r="E23" s="361">
        <v>110650</v>
      </c>
      <c r="F23" s="361">
        <f>(VLOOKUP(B23,DEPARTMENTS!B:C,2,0))-Sheet1!E23</f>
        <v>250</v>
      </c>
      <c r="G23" s="361">
        <f>VLOOKUP(B23,DEPARTMENTS!B:D,3,0)</f>
        <v>109250</v>
      </c>
      <c r="H23" s="375">
        <f t="shared" si="1"/>
        <v>9250</v>
      </c>
    </row>
    <row r="24" spans="1:8" x14ac:dyDescent="0.2">
      <c r="A24" s="86">
        <v>23</v>
      </c>
      <c r="B24" s="365" t="s">
        <v>160</v>
      </c>
      <c r="C24" s="361">
        <v>58300</v>
      </c>
      <c r="D24" s="361">
        <f t="shared" si="0"/>
        <v>31250</v>
      </c>
      <c r="E24" s="361">
        <v>126700</v>
      </c>
      <c r="F24" s="361">
        <f>(VLOOKUP(B24,DEPARTMENTS!B:C,2,0))-Sheet1!E24</f>
        <v>0</v>
      </c>
      <c r="G24" s="361">
        <f>VLOOKUP(B24,DEPARTMENTS!B:D,3,0)</f>
        <v>89550</v>
      </c>
      <c r="H24" s="375">
        <f t="shared" si="1"/>
        <v>-10450</v>
      </c>
    </row>
    <row r="25" spans="1:8" x14ac:dyDescent="0.2">
      <c r="A25" s="86">
        <v>24</v>
      </c>
      <c r="B25" s="365" t="s">
        <v>138</v>
      </c>
      <c r="C25" s="361">
        <v>52300</v>
      </c>
      <c r="D25" s="361">
        <f t="shared" si="0"/>
        <v>41700</v>
      </c>
      <c r="E25" s="361">
        <v>313900</v>
      </c>
      <c r="F25" s="361">
        <f>(VLOOKUP(B25,DEPARTMENTS!B:C,2,0))-Sheet1!E25</f>
        <v>0</v>
      </c>
      <c r="G25" s="361">
        <f>VLOOKUP(B25,DEPARTMENTS!B:D,3,0)</f>
        <v>94000</v>
      </c>
      <c r="H25" s="375">
        <f t="shared" si="1"/>
        <v>-6000</v>
      </c>
    </row>
    <row r="26" spans="1:8" x14ac:dyDescent="0.2">
      <c r="A26" s="86">
        <v>25</v>
      </c>
      <c r="B26" s="365" t="s">
        <v>152</v>
      </c>
      <c r="C26" s="361">
        <v>55800</v>
      </c>
      <c r="D26" s="361">
        <f t="shared" si="0"/>
        <v>46600</v>
      </c>
      <c r="E26" s="361">
        <v>245590</v>
      </c>
      <c r="F26" s="361">
        <f>(VLOOKUP(B26,DEPARTMENTS!B:C,2,0))-Sheet1!E26</f>
        <v>0</v>
      </c>
      <c r="G26" s="361">
        <f>VLOOKUP(B26,DEPARTMENTS!B:D,3,0)</f>
        <v>102400</v>
      </c>
      <c r="H26" s="375">
        <f t="shared" si="1"/>
        <v>2400</v>
      </c>
    </row>
    <row r="27" spans="1:8" x14ac:dyDescent="0.2">
      <c r="A27" s="86">
        <v>26</v>
      </c>
      <c r="B27" s="365" t="s">
        <v>170</v>
      </c>
      <c r="C27" s="361">
        <v>37600</v>
      </c>
      <c r="D27" s="361">
        <f t="shared" si="0"/>
        <v>40150</v>
      </c>
      <c r="E27" s="361">
        <v>100030</v>
      </c>
      <c r="F27" s="361">
        <f>(VLOOKUP(B27,DEPARTMENTS!B:C,2,0))-Sheet1!E27</f>
        <v>0</v>
      </c>
      <c r="G27" s="361">
        <f>VLOOKUP(B27,DEPARTMENTS!B:D,3,0)</f>
        <v>77750</v>
      </c>
      <c r="H27" s="375">
        <f t="shared" si="1"/>
        <v>-22250</v>
      </c>
    </row>
    <row r="28" spans="1:8" x14ac:dyDescent="0.2">
      <c r="A28" s="86">
        <v>27</v>
      </c>
      <c r="B28" s="365" t="s">
        <v>189</v>
      </c>
      <c r="C28" s="361">
        <v>52701</v>
      </c>
      <c r="D28" s="361">
        <f t="shared" si="0"/>
        <v>22500</v>
      </c>
      <c r="E28" s="361">
        <v>31700</v>
      </c>
      <c r="F28" s="361">
        <f>(VLOOKUP(B28,DEPARTMENTS!B:C,2,0))-Sheet1!E28</f>
        <v>0</v>
      </c>
      <c r="G28" s="361">
        <f>VLOOKUP(B28,DEPARTMENTS!B:D,3,0)</f>
        <v>75201</v>
      </c>
      <c r="H28" s="375">
        <f t="shared" si="1"/>
        <v>-24799</v>
      </c>
    </row>
    <row r="29" spans="1:8" x14ac:dyDescent="0.2">
      <c r="A29" s="86">
        <v>28</v>
      </c>
      <c r="B29" s="365" t="s">
        <v>174</v>
      </c>
      <c r="C29" s="361">
        <v>49500</v>
      </c>
      <c r="D29" s="361">
        <f t="shared" si="0"/>
        <v>20000</v>
      </c>
      <c r="E29" s="361">
        <v>95600</v>
      </c>
      <c r="F29" s="361">
        <f>(VLOOKUP(B29,DEPARTMENTS!B:C,2,0))-Sheet1!E29</f>
        <v>0</v>
      </c>
      <c r="G29" s="361">
        <f>VLOOKUP(B29,DEPARTMENTS!B:D,3,0)</f>
        <v>69500</v>
      </c>
      <c r="H29" s="375">
        <f t="shared" si="1"/>
        <v>-30500</v>
      </c>
    </row>
    <row r="30" spans="1:8" x14ac:dyDescent="0.2">
      <c r="A30" s="86">
        <v>29</v>
      </c>
      <c r="B30" s="365" t="s">
        <v>180</v>
      </c>
      <c r="C30" s="361">
        <v>40350</v>
      </c>
      <c r="D30" s="361">
        <f t="shared" si="0"/>
        <v>51150</v>
      </c>
      <c r="E30" s="361">
        <v>67142</v>
      </c>
      <c r="F30" s="361">
        <f>(VLOOKUP(B30,DEPARTMENTS!B:C,2,0))-Sheet1!E30</f>
        <v>0</v>
      </c>
      <c r="G30" s="361">
        <f>VLOOKUP(B30,DEPARTMENTS!B:D,3,0)</f>
        <v>91500</v>
      </c>
      <c r="H30" s="375">
        <f t="shared" si="1"/>
        <v>-8500</v>
      </c>
    </row>
    <row r="31" spans="1:8" x14ac:dyDescent="0.2">
      <c r="A31" s="86">
        <v>30</v>
      </c>
      <c r="B31" s="365" t="s">
        <v>182</v>
      </c>
      <c r="C31" s="361">
        <v>40200</v>
      </c>
      <c r="D31" s="361">
        <f t="shared" si="0"/>
        <v>25400</v>
      </c>
      <c r="E31" s="361">
        <v>63650</v>
      </c>
      <c r="F31" s="361">
        <f>(VLOOKUP(B31,DEPARTMENTS!B:C,2,0))-Sheet1!E31</f>
        <v>0</v>
      </c>
      <c r="G31" s="361">
        <f>VLOOKUP(B31,DEPARTMENTS!B:D,3,0)</f>
        <v>65600</v>
      </c>
      <c r="H31" s="375">
        <f t="shared" si="1"/>
        <v>-34400</v>
      </c>
    </row>
    <row r="32" spans="1:8" x14ac:dyDescent="0.2">
      <c r="A32" s="86">
        <v>31</v>
      </c>
      <c r="B32" s="365" t="s">
        <v>162</v>
      </c>
      <c r="C32" s="361">
        <v>38450</v>
      </c>
      <c r="D32" s="361">
        <f t="shared" si="0"/>
        <v>20600</v>
      </c>
      <c r="E32" s="361">
        <v>114600</v>
      </c>
      <c r="F32" s="361">
        <f>(VLOOKUP(B32,DEPARTMENTS!B:C,2,0))-Sheet1!E32</f>
        <v>500</v>
      </c>
      <c r="G32" s="361">
        <f>VLOOKUP(B32,DEPARTMENTS!B:D,3,0)</f>
        <v>59050</v>
      </c>
      <c r="H32" s="375">
        <f t="shared" si="1"/>
        <v>-40950</v>
      </c>
    </row>
    <row r="33" spans="1:8" x14ac:dyDescent="0.2">
      <c r="A33" s="86">
        <v>32</v>
      </c>
      <c r="B33" s="365" t="s">
        <v>178</v>
      </c>
      <c r="C33" s="361">
        <v>36805</v>
      </c>
      <c r="D33" s="361">
        <f t="shared" si="0"/>
        <v>33500</v>
      </c>
      <c r="E33" s="361">
        <v>85716</v>
      </c>
      <c r="F33" s="361">
        <f>(VLOOKUP(B33,DEPARTMENTS!B:C,2,0))-Sheet1!E33</f>
        <v>0</v>
      </c>
      <c r="G33" s="361">
        <f>VLOOKUP(B33,DEPARTMENTS!B:D,3,0)</f>
        <v>70305</v>
      </c>
      <c r="H33" s="375">
        <f t="shared" si="1"/>
        <v>-29695</v>
      </c>
    </row>
    <row r="34" spans="1:8" x14ac:dyDescent="0.2">
      <c r="A34" s="86">
        <v>33</v>
      </c>
      <c r="B34" s="365" t="s">
        <v>140</v>
      </c>
      <c r="C34" s="361">
        <v>34800</v>
      </c>
      <c r="D34" s="361">
        <f t="shared" si="0"/>
        <v>26350</v>
      </c>
      <c r="E34" s="361">
        <v>186000</v>
      </c>
      <c r="F34" s="361">
        <f>(VLOOKUP(B34,DEPARTMENTS!B:C,2,0))-Sheet1!E34</f>
        <v>3000</v>
      </c>
      <c r="G34" s="361">
        <f>VLOOKUP(B34,DEPARTMENTS!B:D,3,0)</f>
        <v>61150</v>
      </c>
      <c r="H34" s="375">
        <f t="shared" si="1"/>
        <v>-38850</v>
      </c>
    </row>
    <row r="35" spans="1:8" x14ac:dyDescent="0.2">
      <c r="A35" s="86">
        <v>34</v>
      </c>
      <c r="B35" s="365" t="s">
        <v>172</v>
      </c>
      <c r="C35" s="361">
        <v>34650</v>
      </c>
      <c r="D35" s="361">
        <f t="shared" si="0"/>
        <v>18300</v>
      </c>
      <c r="E35" s="361">
        <v>95700</v>
      </c>
      <c r="F35" s="361">
        <f>(VLOOKUP(B35,DEPARTMENTS!B:C,2,0))-Sheet1!E35</f>
        <v>0</v>
      </c>
      <c r="G35" s="361">
        <f>VLOOKUP(B35,DEPARTMENTS!B:D,3,0)</f>
        <v>52950</v>
      </c>
      <c r="H35" s="375">
        <f t="shared" si="1"/>
        <v>-47050</v>
      </c>
    </row>
    <row r="36" spans="1:8" x14ac:dyDescent="0.2">
      <c r="A36" s="86">
        <v>35</v>
      </c>
      <c r="B36" s="365" t="s">
        <v>168</v>
      </c>
      <c r="C36" s="361">
        <v>22350</v>
      </c>
      <c r="D36" s="361">
        <f t="shared" si="0"/>
        <v>20829</v>
      </c>
      <c r="E36" s="361">
        <v>98650</v>
      </c>
      <c r="F36" s="361">
        <f>(VLOOKUP(B36,DEPARTMENTS!B:C,2,0))-Sheet1!E36</f>
        <v>0</v>
      </c>
      <c r="G36" s="361">
        <f>VLOOKUP(B36,DEPARTMENTS!B:D,3,0)</f>
        <v>43179</v>
      </c>
      <c r="H36" s="375">
        <f t="shared" si="1"/>
        <v>-56821</v>
      </c>
    </row>
    <row r="37" spans="1:8" x14ac:dyDescent="0.2">
      <c r="A37" s="86">
        <v>36</v>
      </c>
      <c r="B37" s="365" t="s">
        <v>176</v>
      </c>
      <c r="C37" s="361">
        <v>23300</v>
      </c>
      <c r="D37" s="361">
        <f t="shared" si="0"/>
        <v>21700</v>
      </c>
      <c r="E37" s="361">
        <v>84730</v>
      </c>
      <c r="F37" s="361">
        <f>(VLOOKUP(B37,DEPARTMENTS!B:C,2,0))-Sheet1!E37</f>
        <v>2000</v>
      </c>
      <c r="G37" s="361">
        <f>VLOOKUP(B37,DEPARTMENTS!B:D,3,0)</f>
        <v>45000</v>
      </c>
      <c r="H37" s="375">
        <f t="shared" si="1"/>
        <v>-55000</v>
      </c>
    </row>
    <row r="38" spans="1:8" x14ac:dyDescent="0.2">
      <c r="A38" s="86">
        <v>37</v>
      </c>
      <c r="B38" s="365" t="s">
        <v>186</v>
      </c>
      <c r="C38" s="361">
        <v>22620</v>
      </c>
      <c r="D38" s="361">
        <f t="shared" si="0"/>
        <v>7655</v>
      </c>
      <c r="E38" s="361">
        <v>33900</v>
      </c>
      <c r="F38" s="361">
        <f>(VLOOKUP(B38,DEPARTMENTS!B:C,2,0))-Sheet1!E38</f>
        <v>0</v>
      </c>
      <c r="G38" s="361">
        <f>VLOOKUP(B38,DEPARTMENTS!B:D,3,0)</f>
        <v>30275</v>
      </c>
      <c r="H38" s="375">
        <f t="shared" si="1"/>
        <v>-69725</v>
      </c>
    </row>
    <row r="39" spans="1:8" x14ac:dyDescent="0.2">
      <c r="A39" s="86">
        <v>38</v>
      </c>
      <c r="B39" s="365" t="s">
        <v>156</v>
      </c>
      <c r="C39" s="361">
        <v>17000</v>
      </c>
      <c r="D39" s="361">
        <f t="shared" si="0"/>
        <v>14800</v>
      </c>
      <c r="E39" s="361">
        <v>132135</v>
      </c>
      <c r="F39" s="361">
        <f>(VLOOKUP(B39,DEPARTMENTS!B:C,2,0))-Sheet1!E39</f>
        <v>0</v>
      </c>
      <c r="G39" s="361">
        <f>VLOOKUP(B39,DEPARTMENTS!B:D,3,0)</f>
        <v>31800</v>
      </c>
      <c r="H39" s="375">
        <f t="shared" si="1"/>
        <v>-68200</v>
      </c>
    </row>
    <row r="40" spans="1:8" x14ac:dyDescent="0.2">
      <c r="A40" s="86">
        <v>39</v>
      </c>
      <c r="B40" s="365" t="s">
        <v>148</v>
      </c>
      <c r="C40" s="361">
        <v>11845</v>
      </c>
      <c r="D40" s="361">
        <f t="shared" si="0"/>
        <v>4971</v>
      </c>
      <c r="E40" s="361">
        <v>103453</v>
      </c>
      <c r="F40" s="361">
        <f>(VLOOKUP(B40,DEPARTMENTS!B:C,2,0))-Sheet1!E40</f>
        <v>1200</v>
      </c>
      <c r="G40" s="361">
        <f>VLOOKUP(B40,DEPARTMENTS!B:D,3,0)</f>
        <v>16816</v>
      </c>
      <c r="H40" s="375">
        <f t="shared" si="1"/>
        <v>-83184</v>
      </c>
    </row>
    <row r="41" spans="1:8" x14ac:dyDescent="0.2">
      <c r="A41" s="86">
        <v>40</v>
      </c>
      <c r="B41" s="365" t="s">
        <v>194</v>
      </c>
      <c r="C41" s="361">
        <v>12800</v>
      </c>
      <c r="D41" s="361">
        <f t="shared" si="0"/>
        <v>5450</v>
      </c>
      <c r="E41" s="361">
        <v>23600</v>
      </c>
      <c r="F41" s="361">
        <f>(VLOOKUP(B41,DEPARTMENTS!B:C,2,0))-Sheet1!E41</f>
        <v>0</v>
      </c>
      <c r="G41" s="361">
        <f>VLOOKUP(B41,DEPARTMENTS!B:D,3,0)</f>
        <v>18250</v>
      </c>
      <c r="H41" s="375">
        <f t="shared" si="1"/>
        <v>-81750</v>
      </c>
    </row>
    <row r="42" spans="1:8" x14ac:dyDescent="0.2">
      <c r="A42" s="86">
        <v>41</v>
      </c>
      <c r="B42" s="365" t="s">
        <v>184</v>
      </c>
      <c r="C42" s="361">
        <v>13300</v>
      </c>
      <c r="D42" s="361">
        <f t="shared" si="0"/>
        <v>22050</v>
      </c>
      <c r="E42" s="361">
        <v>38350</v>
      </c>
      <c r="F42" s="361">
        <f>(VLOOKUP(B42,DEPARTMENTS!B:C,2,0))-Sheet1!E42</f>
        <v>0</v>
      </c>
      <c r="G42" s="361">
        <f>VLOOKUP(B42,DEPARTMENTS!B:D,3,0)</f>
        <v>35350</v>
      </c>
      <c r="H42" s="375">
        <f t="shared" si="1"/>
        <v>-64650</v>
      </c>
    </row>
    <row r="43" spans="1:8" x14ac:dyDescent="0.2">
      <c r="A43" s="86">
        <v>42</v>
      </c>
      <c r="B43" s="365" t="s">
        <v>192</v>
      </c>
      <c r="C43" s="361">
        <v>9000</v>
      </c>
      <c r="D43" s="361">
        <f t="shared" si="0"/>
        <v>19300</v>
      </c>
      <c r="E43" s="361">
        <v>32800</v>
      </c>
      <c r="F43" s="361">
        <f>(VLOOKUP(B43,DEPARTMENTS!B:C,2,0))-Sheet1!E43</f>
        <v>0</v>
      </c>
      <c r="G43" s="361">
        <f>VLOOKUP(B43,DEPARTMENTS!B:D,3,0)</f>
        <v>28300</v>
      </c>
      <c r="H43" s="375">
        <f t="shared" si="1"/>
        <v>-71700</v>
      </c>
    </row>
    <row r="44" spans="1:8" x14ac:dyDescent="0.2">
      <c r="A44" s="86">
        <v>43</v>
      </c>
      <c r="B44" s="365" t="s">
        <v>191</v>
      </c>
      <c r="C44" s="361">
        <v>900</v>
      </c>
      <c r="D44" s="361">
        <f t="shared" si="0"/>
        <v>6930</v>
      </c>
      <c r="E44" s="361">
        <v>31300</v>
      </c>
      <c r="F44" s="361">
        <f>(VLOOKUP(B44,DEPARTMENTS!B:C,2,0))-Sheet1!E44</f>
        <v>0</v>
      </c>
      <c r="G44" s="361">
        <f>VLOOKUP(B44,DEPARTMENTS!B:D,3,0)</f>
        <v>7830</v>
      </c>
      <c r="H44" s="375">
        <f t="shared" si="1"/>
        <v>-92170</v>
      </c>
    </row>
    <row r="45" spans="1:8" x14ac:dyDescent="0.2">
      <c r="A45" s="86"/>
      <c r="B45" s="365"/>
      <c r="C45" s="360"/>
      <c r="D45" s="360"/>
      <c r="E45" s="361"/>
      <c r="F45" s="361"/>
      <c r="G45" s="361"/>
      <c r="H45" s="368"/>
    </row>
    <row r="46" spans="1:8" ht="17" thickBot="1" x14ac:dyDescent="0.25">
      <c r="A46" s="87"/>
      <c r="B46" s="362"/>
      <c r="C46" s="372"/>
      <c r="D46" s="372"/>
      <c r="E46" s="372"/>
      <c r="F46" s="372"/>
      <c r="G46" s="372"/>
      <c r="H46" s="373"/>
    </row>
    <row r="47" spans="1:8" ht="17" thickBot="1" x14ac:dyDescent="0.25">
      <c r="A47" s="369"/>
      <c r="B47" s="370"/>
      <c r="C47" s="371">
        <f>SUM(C2:C46)</f>
        <v>2781777</v>
      </c>
      <c r="D47" s="371">
        <f t="shared" ref="D47:H47" si="2">SUM(D2:D46)</f>
        <v>2106599</v>
      </c>
      <c r="E47" s="371"/>
      <c r="F47" s="371">
        <f>SUM(F2:F46)</f>
        <v>38180</v>
      </c>
      <c r="G47" s="371">
        <f t="shared" si="2"/>
        <v>4888376</v>
      </c>
      <c r="H47" s="371">
        <f t="shared" si="2"/>
        <v>-640544</v>
      </c>
    </row>
  </sheetData>
  <sortState xmlns:xlrd2="http://schemas.microsoft.com/office/spreadsheetml/2017/richdata2" ref="B2:G44">
    <sortCondition descending="1" ref="G2:G4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F73B3-4164-3D4E-A98D-6EA8516ABE23}">
  <dimension ref="A1:D46"/>
  <sheetViews>
    <sheetView topLeftCell="A7" workbookViewId="0">
      <selection activeCell="I28" sqref="I28"/>
    </sheetView>
  </sheetViews>
  <sheetFormatPr baseColWidth="10" defaultRowHeight="16" x14ac:dyDescent="0.2"/>
  <cols>
    <col min="1" max="1" width="3.83203125" bestFit="1" customWidth="1"/>
    <col min="2" max="2" width="37.83203125" customWidth="1"/>
    <col min="3" max="3" width="16.5" style="69" bestFit="1" customWidth="1"/>
    <col min="4" max="4" width="10.83203125" style="94"/>
  </cols>
  <sheetData>
    <row r="1" spans="1:4" s="366" customFormat="1" x14ac:dyDescent="0.2">
      <c r="A1" s="365" t="s">
        <v>109</v>
      </c>
      <c r="B1" s="365" t="s">
        <v>18047</v>
      </c>
      <c r="C1" s="398" t="s">
        <v>13258</v>
      </c>
      <c r="D1" s="404"/>
    </row>
    <row r="2" spans="1:4" x14ac:dyDescent="0.2">
      <c r="A2" s="1">
        <v>1</v>
      </c>
      <c r="B2" s="1" t="s">
        <v>122</v>
      </c>
      <c r="C2" s="403">
        <f>VLOOKUP(B2,DEPARTMENTS!B:F,5,0)</f>
        <v>183550</v>
      </c>
    </row>
    <row r="3" spans="1:4" x14ac:dyDescent="0.2">
      <c r="A3" s="1">
        <v>2</v>
      </c>
      <c r="B3" s="1" t="s">
        <v>114</v>
      </c>
      <c r="C3" s="403">
        <f>VLOOKUP(B3,DEPARTMENTS!B:F,5,0)</f>
        <v>96604</v>
      </c>
      <c r="D3" s="94">
        <v>97000</v>
      </c>
    </row>
    <row r="4" spans="1:4" x14ac:dyDescent="0.2">
      <c r="A4" s="1">
        <v>3</v>
      </c>
      <c r="B4" s="1" t="s">
        <v>118</v>
      </c>
      <c r="C4" s="403">
        <f>VLOOKUP(B4,DEPARTMENTS!B:F,5,0)</f>
        <v>91100</v>
      </c>
    </row>
    <row r="5" spans="1:4" x14ac:dyDescent="0.2">
      <c r="A5" s="1">
        <v>4</v>
      </c>
      <c r="B5" s="1" t="s">
        <v>130</v>
      </c>
      <c r="C5" s="403">
        <f>VLOOKUP(B5,DEPARTMENTS!B:F,5,0)</f>
        <v>74250</v>
      </c>
    </row>
    <row r="6" spans="1:4" x14ac:dyDescent="0.2">
      <c r="A6" s="1">
        <v>5</v>
      </c>
      <c r="B6" s="1" t="s">
        <v>126</v>
      </c>
      <c r="C6" s="403">
        <f>VLOOKUP(B6,DEPARTMENTS!B:F,5,0)</f>
        <v>71201</v>
      </c>
    </row>
    <row r="7" spans="1:4" x14ac:dyDescent="0.2">
      <c r="A7" s="1">
        <v>6</v>
      </c>
      <c r="B7" s="1" t="s">
        <v>116</v>
      </c>
      <c r="C7" s="403">
        <f>VLOOKUP(B7,DEPARTMENTS!B:F,5,0)</f>
        <v>70400</v>
      </c>
    </row>
    <row r="8" spans="1:4" x14ac:dyDescent="0.2">
      <c r="A8" s="1">
        <v>7</v>
      </c>
      <c r="B8" s="1" t="s">
        <v>158</v>
      </c>
      <c r="C8" s="403">
        <f>VLOOKUP(B8,DEPARTMENTS!B:F,5,0)</f>
        <v>63750</v>
      </c>
    </row>
    <row r="9" spans="1:4" x14ac:dyDescent="0.2">
      <c r="A9" s="1">
        <v>8</v>
      </c>
      <c r="B9" s="1" t="s">
        <v>136</v>
      </c>
      <c r="C9" s="403">
        <f>VLOOKUP(B9,DEPARTMENTS!B:F,5,0)</f>
        <v>63500</v>
      </c>
    </row>
    <row r="10" spans="1:4" x14ac:dyDescent="0.2">
      <c r="A10" s="1">
        <v>9</v>
      </c>
      <c r="B10" s="1" t="s">
        <v>120</v>
      </c>
      <c r="C10" s="403">
        <f>VLOOKUP(B10,DEPARTMENTS!B:F,5,0)</f>
        <v>61100</v>
      </c>
    </row>
    <row r="11" spans="1:4" x14ac:dyDescent="0.2">
      <c r="A11" s="1">
        <v>10</v>
      </c>
      <c r="B11" s="1" t="s">
        <v>132</v>
      </c>
      <c r="C11" s="403">
        <f>VLOOKUP(B11,DEPARTMENTS!B:F,5,0)</f>
        <v>59680</v>
      </c>
    </row>
    <row r="12" spans="1:4" x14ac:dyDescent="0.2">
      <c r="A12" s="1">
        <v>11</v>
      </c>
      <c r="B12" s="1" t="s">
        <v>124</v>
      </c>
      <c r="C12" s="403">
        <f>VLOOKUP(B12,DEPARTMENTS!B:F,5,0)</f>
        <v>58000</v>
      </c>
    </row>
    <row r="13" spans="1:4" x14ac:dyDescent="0.2">
      <c r="A13" s="1">
        <v>12</v>
      </c>
      <c r="B13" s="1" t="s">
        <v>142</v>
      </c>
      <c r="C13" s="403">
        <f>VLOOKUP(B13,DEPARTMENTS!B:F,5,0)</f>
        <v>56300</v>
      </c>
      <c r="D13" s="94">
        <f>C13+500</f>
        <v>56800</v>
      </c>
    </row>
    <row r="14" spans="1:4" x14ac:dyDescent="0.2">
      <c r="A14" s="1">
        <v>13</v>
      </c>
      <c r="B14" s="1" t="s">
        <v>112</v>
      </c>
      <c r="C14" s="403">
        <f>VLOOKUP(B14,DEPARTMENTS!B:F,5,0)</f>
        <v>56200</v>
      </c>
    </row>
    <row r="15" spans="1:4" x14ac:dyDescent="0.2">
      <c r="A15" s="1">
        <v>14</v>
      </c>
      <c r="B15" s="1" t="s">
        <v>128</v>
      </c>
      <c r="C15" s="403">
        <f>VLOOKUP(B15,DEPARTMENTS!B:F,5,0)</f>
        <v>55500</v>
      </c>
    </row>
    <row r="16" spans="1:4" x14ac:dyDescent="0.2">
      <c r="A16" s="1">
        <v>15</v>
      </c>
      <c r="B16" s="1" t="s">
        <v>150</v>
      </c>
      <c r="C16" s="403">
        <f>VLOOKUP(B16,DEPARTMENTS!B:F,5,0)</f>
        <v>53230</v>
      </c>
    </row>
    <row r="17" spans="1:4" x14ac:dyDescent="0.2">
      <c r="A17" s="1">
        <v>16</v>
      </c>
      <c r="B17" s="1" t="s">
        <v>134</v>
      </c>
      <c r="C17" s="403">
        <f>VLOOKUP(B17,DEPARTMENTS!B:F,5,0)</f>
        <v>52110</v>
      </c>
    </row>
    <row r="18" spans="1:4" x14ac:dyDescent="0.2">
      <c r="A18" s="1">
        <v>17</v>
      </c>
      <c r="B18" s="1" t="s">
        <v>144</v>
      </c>
      <c r="C18" s="403">
        <f>VLOOKUP(B18,DEPARTMENTS!B:F,5,0)</f>
        <v>51980</v>
      </c>
    </row>
    <row r="19" spans="1:4" x14ac:dyDescent="0.2">
      <c r="A19" s="1">
        <v>18</v>
      </c>
      <c r="B19" s="1" t="s">
        <v>146</v>
      </c>
      <c r="C19" s="403">
        <f>VLOOKUP(B19,DEPARTMENTS!B:F,5,0)</f>
        <v>50400</v>
      </c>
      <c r="D19" s="94">
        <v>61020</v>
      </c>
    </row>
    <row r="20" spans="1:4" x14ac:dyDescent="0.2">
      <c r="A20" s="1">
        <v>19</v>
      </c>
      <c r="B20" s="1" t="s">
        <v>180</v>
      </c>
      <c r="C20" s="403">
        <f>VLOOKUP(B20,DEPARTMENTS!B:F,5,0)</f>
        <v>50150</v>
      </c>
    </row>
    <row r="21" spans="1:4" x14ac:dyDescent="0.2">
      <c r="A21" s="1">
        <v>20</v>
      </c>
      <c r="B21" s="1" t="s">
        <v>166</v>
      </c>
      <c r="C21" s="71">
        <f>VLOOKUP(B21,DEPARTMENTS!B:F,5,0)</f>
        <v>48800</v>
      </c>
    </row>
    <row r="22" spans="1:4" x14ac:dyDescent="0.2">
      <c r="A22" s="1">
        <v>21</v>
      </c>
      <c r="B22" s="1" t="s">
        <v>152</v>
      </c>
      <c r="C22" s="71">
        <f>VLOOKUP(B22,DEPARTMENTS!B:F,5,0)</f>
        <v>46100</v>
      </c>
    </row>
    <row r="23" spans="1:4" x14ac:dyDescent="0.2">
      <c r="A23" s="1">
        <v>22</v>
      </c>
      <c r="B23" s="1" t="s">
        <v>154</v>
      </c>
      <c r="C23" s="71">
        <f>VLOOKUP(B23,DEPARTMENTS!B:F,5,0)</f>
        <v>40000</v>
      </c>
    </row>
    <row r="24" spans="1:4" x14ac:dyDescent="0.2">
      <c r="A24" s="1">
        <v>23</v>
      </c>
      <c r="B24" s="1" t="s">
        <v>138</v>
      </c>
      <c r="C24" s="71">
        <f>VLOOKUP(B24,DEPARTMENTS!B:F,5,0)</f>
        <v>36200</v>
      </c>
    </row>
    <row r="25" spans="1:4" x14ac:dyDescent="0.2">
      <c r="A25" s="1">
        <v>24</v>
      </c>
      <c r="B25" s="1" t="s">
        <v>178</v>
      </c>
      <c r="C25" s="71">
        <f>VLOOKUP(B25,DEPARTMENTS!B:F,5,0)</f>
        <v>31900</v>
      </c>
    </row>
    <row r="26" spans="1:4" x14ac:dyDescent="0.2">
      <c r="A26" s="1">
        <v>25</v>
      </c>
      <c r="B26" s="1" t="s">
        <v>160</v>
      </c>
      <c r="C26" s="71">
        <f>VLOOKUP(B26,DEPARTMENTS!B:F,5,0)</f>
        <v>31100</v>
      </c>
    </row>
    <row r="27" spans="1:4" x14ac:dyDescent="0.2">
      <c r="A27" s="1">
        <v>26</v>
      </c>
      <c r="B27" s="1" t="s">
        <v>140</v>
      </c>
      <c r="C27" s="71">
        <f>VLOOKUP(B27,DEPARTMENTS!B:F,5,0)</f>
        <v>26150</v>
      </c>
    </row>
    <row r="28" spans="1:4" x14ac:dyDescent="0.2">
      <c r="A28" s="1">
        <v>27</v>
      </c>
      <c r="B28" s="1" t="s">
        <v>170</v>
      </c>
      <c r="C28" s="71">
        <f>VLOOKUP(B28,DEPARTMENTS!B:F,5,0)</f>
        <v>24950</v>
      </c>
    </row>
    <row r="29" spans="1:4" x14ac:dyDescent="0.2">
      <c r="A29" s="1">
        <v>28</v>
      </c>
      <c r="B29" s="1" t="s">
        <v>182</v>
      </c>
      <c r="C29" s="71">
        <f>VLOOKUP(B29,DEPARTMENTS!B:F,5,0)</f>
        <v>24350</v>
      </c>
    </row>
    <row r="30" spans="1:4" x14ac:dyDescent="0.2">
      <c r="A30" s="1">
        <v>29</v>
      </c>
      <c r="B30" s="1" t="s">
        <v>164</v>
      </c>
      <c r="C30" s="71">
        <f>VLOOKUP(B30,DEPARTMENTS!B:F,5,0)</f>
        <v>23200</v>
      </c>
    </row>
    <row r="31" spans="1:4" x14ac:dyDescent="0.2">
      <c r="A31" s="1">
        <v>30</v>
      </c>
      <c r="B31" s="1" t="s">
        <v>189</v>
      </c>
      <c r="C31" s="71">
        <f>VLOOKUP(B31,DEPARTMENTS!B:F,5,0)</f>
        <v>22500</v>
      </c>
    </row>
    <row r="32" spans="1:4" x14ac:dyDescent="0.2">
      <c r="A32" s="1">
        <v>31</v>
      </c>
      <c r="B32" s="1" t="s">
        <v>184</v>
      </c>
      <c r="C32" s="71">
        <f>VLOOKUP(B32,DEPARTMENTS!B:F,5,0)</f>
        <v>21950</v>
      </c>
    </row>
    <row r="33" spans="1:3" x14ac:dyDescent="0.2">
      <c r="A33" s="1">
        <v>32</v>
      </c>
      <c r="B33" s="1" t="s">
        <v>176</v>
      </c>
      <c r="C33" s="71">
        <f>VLOOKUP(B33,DEPARTMENTS!B:F,5,0)</f>
        <v>21700</v>
      </c>
    </row>
    <row r="34" spans="1:3" x14ac:dyDescent="0.2">
      <c r="A34" s="1">
        <v>33</v>
      </c>
      <c r="B34" s="1" t="s">
        <v>174</v>
      </c>
      <c r="C34" s="71">
        <f>VLOOKUP(B34,DEPARTMENTS!B:F,5,0)</f>
        <v>19700</v>
      </c>
    </row>
    <row r="35" spans="1:3" x14ac:dyDescent="0.2">
      <c r="A35" s="1">
        <v>34</v>
      </c>
      <c r="B35" s="1" t="s">
        <v>162</v>
      </c>
      <c r="C35" s="71">
        <f>VLOOKUP(B35,DEPARTMENTS!B:F,5,0)</f>
        <v>19600</v>
      </c>
    </row>
    <row r="36" spans="1:3" x14ac:dyDescent="0.2">
      <c r="A36" s="1">
        <v>35</v>
      </c>
      <c r="B36" s="1" t="s">
        <v>168</v>
      </c>
      <c r="C36" s="71">
        <f>VLOOKUP(B36,DEPARTMENTS!B:F,5,0)</f>
        <v>19339</v>
      </c>
    </row>
    <row r="37" spans="1:3" x14ac:dyDescent="0.2">
      <c r="A37" s="1">
        <v>36</v>
      </c>
      <c r="B37" s="1" t="s">
        <v>192</v>
      </c>
      <c r="C37" s="71">
        <f>VLOOKUP(B37,DEPARTMENTS!B:F,5,0)</f>
        <v>18300</v>
      </c>
    </row>
    <row r="38" spans="1:3" x14ac:dyDescent="0.2">
      <c r="A38" s="1">
        <v>37</v>
      </c>
      <c r="B38" s="1" t="s">
        <v>172</v>
      </c>
      <c r="C38" s="71">
        <f>VLOOKUP(B38,DEPARTMENTS!B:F,5,0)</f>
        <v>18300</v>
      </c>
    </row>
    <row r="39" spans="1:3" x14ac:dyDescent="0.2">
      <c r="A39" s="1">
        <v>38</v>
      </c>
      <c r="B39" s="1" t="s">
        <v>188</v>
      </c>
      <c r="C39" s="71">
        <f>VLOOKUP(B39,DEPARTMENTS!B:F,5,0)</f>
        <v>17550</v>
      </c>
    </row>
    <row r="40" spans="1:3" x14ac:dyDescent="0.2">
      <c r="A40" s="1">
        <v>39</v>
      </c>
      <c r="B40" s="1" t="s">
        <v>156</v>
      </c>
      <c r="C40" s="71">
        <f>VLOOKUP(B40,DEPARTMENTS!B:F,5,0)</f>
        <v>14000</v>
      </c>
    </row>
    <row r="41" spans="1:3" x14ac:dyDescent="0.2">
      <c r="A41" s="1">
        <v>40</v>
      </c>
      <c r="B41" s="1" t="s">
        <v>186</v>
      </c>
      <c r="C41" s="71">
        <f>VLOOKUP(B41,DEPARTMENTS!B:F,5,0)</f>
        <v>7655</v>
      </c>
    </row>
    <row r="42" spans="1:3" x14ac:dyDescent="0.2">
      <c r="A42" s="1">
        <v>41</v>
      </c>
      <c r="B42" s="1" t="s">
        <v>191</v>
      </c>
      <c r="C42" s="71">
        <f>VLOOKUP(B42,DEPARTMENTS!B:F,5,0)</f>
        <v>6930</v>
      </c>
    </row>
    <row r="43" spans="1:3" x14ac:dyDescent="0.2">
      <c r="A43" s="1">
        <v>42</v>
      </c>
      <c r="B43" s="1" t="s">
        <v>148</v>
      </c>
      <c r="C43" s="71">
        <f>VLOOKUP(B43,DEPARTMENTS!B:F,5,0)</f>
        <v>5391</v>
      </c>
    </row>
    <row r="44" spans="1:3" x14ac:dyDescent="0.2">
      <c r="A44" s="1">
        <v>43</v>
      </c>
      <c r="B44" s="1" t="s">
        <v>194</v>
      </c>
      <c r="C44" s="71">
        <f>VLOOKUP(B44,DEPARTMENTS!B:F,5,0)</f>
        <v>4700</v>
      </c>
    </row>
    <row r="45" spans="1:3" ht="17" thickBot="1" x14ac:dyDescent="0.25">
      <c r="A45" s="402"/>
      <c r="B45" s="402"/>
      <c r="C45" s="106">
        <f>SUM(C2:C44)</f>
        <v>1869370</v>
      </c>
    </row>
    <row r="46" spans="1:3" ht="17" thickTop="1" x14ac:dyDescent="0.2"/>
  </sheetData>
  <sortState xmlns:xlrd2="http://schemas.microsoft.com/office/spreadsheetml/2017/richdata2" ref="B2:C44">
    <sortCondition descending="1" ref="C2:C4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E946C-B854-CF4F-A88C-5B1CC84B0A24}">
  <dimension ref="A1:AI126"/>
  <sheetViews>
    <sheetView workbookViewId="0">
      <selection activeCell="H40" sqref="H40:J46"/>
    </sheetView>
  </sheetViews>
  <sheetFormatPr baseColWidth="10" defaultColWidth="10.83203125" defaultRowHeight="16" x14ac:dyDescent="0.2"/>
  <cols>
    <col min="1" max="1" width="43" bestFit="1" customWidth="1"/>
    <col min="2" max="2" width="17.6640625" style="26" bestFit="1" customWidth="1"/>
    <col min="3" max="3" width="13" style="24" customWidth="1"/>
    <col min="4" max="4" width="26.33203125" bestFit="1" customWidth="1"/>
    <col min="5" max="5" width="15.33203125" style="69" bestFit="1" customWidth="1"/>
    <col min="6" max="6" width="11.83203125" bestFit="1" customWidth="1"/>
    <col min="7" max="7" width="12.6640625" bestFit="1" customWidth="1"/>
    <col min="8" max="8" width="12.33203125" bestFit="1" customWidth="1"/>
    <col min="9" max="9" width="13" bestFit="1" customWidth="1"/>
    <col min="11" max="11" width="12.1640625" bestFit="1" customWidth="1"/>
    <col min="20" max="20" width="6.1640625" style="24" customWidth="1"/>
    <col min="21" max="21" width="15.6640625" bestFit="1" customWidth="1"/>
    <col min="22" max="22" width="14" bestFit="1" customWidth="1"/>
    <col min="23" max="23" width="13.5" bestFit="1" customWidth="1"/>
    <col min="24" max="24" width="14" bestFit="1" customWidth="1"/>
    <col min="25" max="25" width="13" bestFit="1" customWidth="1"/>
    <col min="26" max="27" width="14" bestFit="1" customWidth="1"/>
    <col min="28" max="28" width="11" bestFit="1" customWidth="1"/>
    <col min="33" max="33" width="36" style="35" bestFit="1" customWidth="1"/>
    <col min="34" max="34" width="16.6640625" style="36" bestFit="1" customWidth="1"/>
    <col min="35" max="35" width="33.6640625" bestFit="1" customWidth="1"/>
  </cols>
  <sheetData>
    <row r="1" spans="1:35" ht="17" thickBot="1" x14ac:dyDescent="0.25">
      <c r="A1" s="405" t="s">
        <v>205</v>
      </c>
      <c r="B1" s="406"/>
      <c r="D1" s="407" t="s">
        <v>206</v>
      </c>
      <c r="E1" s="407"/>
      <c r="F1" s="407"/>
      <c r="G1" s="407"/>
      <c r="H1" s="407"/>
      <c r="U1" s="72" t="s">
        <v>207</v>
      </c>
      <c r="V1" s="73">
        <v>2018</v>
      </c>
      <c r="W1" s="73">
        <v>2019</v>
      </c>
      <c r="X1" s="73">
        <v>2020</v>
      </c>
      <c r="Y1" s="74">
        <v>2021</v>
      </c>
      <c r="Z1" s="75">
        <v>2022</v>
      </c>
      <c r="AA1" s="75">
        <v>2023</v>
      </c>
      <c r="AB1" s="76">
        <v>2024</v>
      </c>
      <c r="AG1" s="331"/>
      <c r="AH1" s="332"/>
      <c r="AI1" s="333"/>
    </row>
    <row r="2" spans="1:35" x14ac:dyDescent="0.2">
      <c r="A2" s="3" t="s">
        <v>208</v>
      </c>
      <c r="B2" s="4">
        <v>5738413.5299999993</v>
      </c>
      <c r="D2" s="18" t="s">
        <v>209</v>
      </c>
      <c r="E2" s="110" t="s">
        <v>210</v>
      </c>
      <c r="F2" s="18" t="s">
        <v>211</v>
      </c>
      <c r="G2" s="18" t="s">
        <v>212</v>
      </c>
      <c r="H2" s="19" t="s">
        <v>213</v>
      </c>
      <c r="I2" s="25" t="s">
        <v>214</v>
      </c>
      <c r="U2" s="77" t="s">
        <v>215</v>
      </c>
      <c r="V2" s="77">
        <v>220340</v>
      </c>
      <c r="W2" s="77">
        <v>250037</v>
      </c>
      <c r="X2" s="78">
        <v>330211</v>
      </c>
      <c r="Y2" s="79">
        <v>412988</v>
      </c>
      <c r="Z2" s="79">
        <v>620540</v>
      </c>
      <c r="AA2" s="79">
        <v>784407</v>
      </c>
      <c r="AB2" s="76"/>
      <c r="AG2" s="334"/>
      <c r="AH2" s="95"/>
      <c r="AI2" s="335"/>
    </row>
    <row r="3" spans="1:35" x14ac:dyDescent="0.2">
      <c r="A3" s="3" t="s">
        <v>216</v>
      </c>
      <c r="B3" s="5">
        <v>162280</v>
      </c>
      <c r="D3" s="20" t="s">
        <v>6</v>
      </c>
      <c r="E3" s="111">
        <f>SUMIF(COLLECTION!B:B,DASHBOARD!D3,COLLECTION!E:E)+SUMIFS(BANK!E:E,BANK!F:F,"YES",BANK!B:B,DASHBOARD!D3)+SUMIFS(TRUST!E:E,TRUST!B:B,DASHBOARD!D3,TRUST!F:F,"NO")</f>
        <v>1063058</v>
      </c>
      <c r="F3" s="21">
        <f>SUMIF(TRUST!S:S,DASHBOARD!D3,TRUST!T:T)</f>
        <v>543833</v>
      </c>
      <c r="G3" s="21">
        <f>SUMIF(EXPENSES!B:B,DASHBOARD!D3,EXPENSES!F:F)</f>
        <v>2110815.7000000002</v>
      </c>
      <c r="H3" s="21">
        <f>E3-F3-G3</f>
        <v>-1591590.7000000002</v>
      </c>
      <c r="I3" s="26">
        <f>E3-F3</f>
        <v>519225</v>
      </c>
      <c r="U3" s="76" t="s">
        <v>217</v>
      </c>
      <c r="V3" s="76">
        <v>4684737.8999999994</v>
      </c>
      <c r="W3" s="76">
        <v>5250047.0999999996</v>
      </c>
      <c r="X3" s="76">
        <v>4543956.5</v>
      </c>
      <c r="Y3" s="79">
        <v>4906007.1500000004</v>
      </c>
      <c r="Z3" s="76">
        <v>6041930.7000000002</v>
      </c>
      <c r="AA3" s="76">
        <v>7741659.8599999994</v>
      </c>
      <c r="AB3" s="76"/>
      <c r="AG3" s="334"/>
      <c r="AH3" s="95"/>
      <c r="AI3" s="335"/>
    </row>
    <row r="4" spans="1:35" ht="17" thickBot="1" x14ac:dyDescent="0.25">
      <c r="A4" s="3" t="s">
        <v>218</v>
      </c>
      <c r="B4" s="6">
        <f>-139953-3282</f>
        <v>-143235</v>
      </c>
      <c r="D4" s="20" t="s">
        <v>7</v>
      </c>
      <c r="E4" s="111">
        <f>SUMIF(COLLECTION!B:B,DASHBOARD!D4,COLLECTION!E:E)+SUMIFS(BANK!E:E,BANK!F:F,"YES",BANK!B:B,DASHBOARD!D4)+SUMIFS(TRUST!E:E,TRUST!B:B,DASHBOARD!D4,TRUST!F:F,"NO")</f>
        <v>1569151</v>
      </c>
      <c r="F4" s="21">
        <f>SUMIF(TRUST!S:S,DASHBOARD!D4,TRUST!T:T)</f>
        <v>430768.5</v>
      </c>
      <c r="G4" s="21">
        <f>SUMIF(EXPENSES!B:B,DASHBOARD!D4,EXPENSES!F:F)</f>
        <v>2609976.6799999997</v>
      </c>
      <c r="H4" s="21">
        <f t="shared" ref="H4:H15" si="0">E4-F4-G4</f>
        <v>-1471594.1799999997</v>
      </c>
      <c r="I4" s="26">
        <f t="shared" ref="I4:I15" si="1">E4-F4</f>
        <v>1138382.5</v>
      </c>
      <c r="AG4" s="334"/>
      <c r="AH4" s="95"/>
      <c r="AI4" s="335"/>
    </row>
    <row r="5" spans="1:35" x14ac:dyDescent="0.2">
      <c r="A5" s="3" t="s">
        <v>219</v>
      </c>
      <c r="B5" s="5">
        <f>B2+B3+B4</f>
        <v>5757458.5299999993</v>
      </c>
      <c r="D5" s="20" t="s">
        <v>8</v>
      </c>
      <c r="E5" s="111">
        <f>SUMIF(COLLECTION!B:B,DASHBOARD!D5,COLLECTION!E:E)+SUMIFS(BANK!E:E,BANK!F:F,"YES",BANK!B:B,DASHBOARD!D5)+SUMIFS(TRUST!E:E,TRUST!B:B,DASHBOARD!D5,TRUST!F:F,"NO")</f>
        <v>2584265</v>
      </c>
      <c r="F5" s="21">
        <f>SUMIF(TRUST!S:S,DASHBOARD!D5,TRUST!T:T)</f>
        <v>402711.5</v>
      </c>
      <c r="G5" s="21">
        <f>SUMIF(EXPENSES!B:B,DASHBOARD!D5,EXPENSES!F:F)</f>
        <v>619691</v>
      </c>
      <c r="H5" s="21">
        <f t="shared" si="0"/>
        <v>1561862.5</v>
      </c>
      <c r="I5" s="26">
        <f t="shared" si="1"/>
        <v>2181553.5</v>
      </c>
      <c r="AG5" s="334"/>
      <c r="AH5" s="95"/>
      <c r="AI5" s="335"/>
    </row>
    <row r="6" spans="1:35" x14ac:dyDescent="0.2">
      <c r="A6" s="7" t="s">
        <v>220</v>
      </c>
      <c r="B6" s="5"/>
      <c r="D6" s="20" t="s">
        <v>9</v>
      </c>
      <c r="E6" s="111">
        <f>SUMIF(COLLECTION!B:B,DASHBOARD!D6,COLLECTION!E:E)+SUMIFS(BANK!E:E,BANK!F:F,"YES",BANK!B:B,DASHBOARD!D6)+SUMIFS(TRUST!E:E,TRUST!B:B,DASHBOARD!D6,TRUST!F:F,"NO")</f>
        <v>1386182</v>
      </c>
      <c r="F6" s="21">
        <f>SUMIF(TRUST!S:S,DASHBOARD!D6,TRUST!T:T)</f>
        <v>533733.5</v>
      </c>
      <c r="G6" s="21">
        <f>SUMIF(EXPENSES!B:B,DASHBOARD!D6,EXPENSES!F:F)</f>
        <v>1041308.2</v>
      </c>
      <c r="H6" s="21">
        <f t="shared" si="0"/>
        <v>-188859.69999999995</v>
      </c>
      <c r="I6" s="26">
        <f t="shared" si="1"/>
        <v>852448.5</v>
      </c>
      <c r="AG6" s="334"/>
      <c r="AH6" s="95"/>
      <c r="AI6" s="335"/>
    </row>
    <row r="7" spans="1:35" x14ac:dyDescent="0.2">
      <c r="A7" s="3" t="s">
        <v>221</v>
      </c>
      <c r="B7" s="5">
        <f>DEPARTMENTS!D58+DEPARTMENTS!D69</f>
        <v>9425093</v>
      </c>
      <c r="D7" s="20" t="s">
        <v>10</v>
      </c>
      <c r="E7" s="111">
        <f>SUMIF(COLLECTION!B:B,DASHBOARD!D7,COLLECTION!E:E)+SUMIFS(BANK!E:E,BANK!F:F,"YES",BANK!B:B,DASHBOARD!D7)+SUMIFS(TRUST!E:E,TRUST!B:B,DASHBOARD!D7,TRUST!F:F,"NO")</f>
        <v>1506048</v>
      </c>
      <c r="F7" s="21">
        <f>SUMIF(TRUST!S:S,DASHBOARD!D7,TRUST!T:T)</f>
        <v>592192.5</v>
      </c>
      <c r="G7" s="21">
        <f>SUMIF(EXPENSES!B:B,DASHBOARD!D7,EXPENSES!F:F)</f>
        <v>710239</v>
      </c>
      <c r="H7" s="21">
        <f t="shared" si="0"/>
        <v>203616.5</v>
      </c>
      <c r="I7" s="26">
        <f t="shared" si="1"/>
        <v>913855.5</v>
      </c>
      <c r="U7" s="80"/>
      <c r="V7" s="73">
        <v>2018</v>
      </c>
      <c r="W7" s="73">
        <v>2019</v>
      </c>
      <c r="X7" s="73">
        <v>2020</v>
      </c>
      <c r="Y7" s="73">
        <v>2021</v>
      </c>
      <c r="Z7" s="73">
        <v>2022</v>
      </c>
      <c r="AA7" s="73">
        <v>2023</v>
      </c>
      <c r="AB7" s="73">
        <v>2024</v>
      </c>
      <c r="AG7" s="334"/>
      <c r="AH7" s="95"/>
      <c r="AI7" s="335"/>
    </row>
    <row r="8" spans="1:35" x14ac:dyDescent="0.2">
      <c r="A8" s="7" t="s">
        <v>222</v>
      </c>
      <c r="B8" s="8"/>
      <c r="D8" s="20" t="s">
        <v>11</v>
      </c>
      <c r="E8" s="111">
        <f>SUMIF(COLLECTION!B:B,DASHBOARD!D8,COLLECTION!E:E)+SUMIFS(BANK!E:E,BANK!F:F,"YES",BANK!B:B,DASHBOARD!D8)+SUMIFS(TRUST!E:E,TRUST!B:B,DASHBOARD!D8,TRUST!F:F,"NO")</f>
        <v>1316389</v>
      </c>
      <c r="F8" s="21">
        <f>SUMIF(TRUST!S:S,DASHBOARD!D8,TRUST!T:T)</f>
        <v>128460.5</v>
      </c>
      <c r="G8" s="21">
        <f>SUMIF(EXPENSES!B:B,DASHBOARD!D8,EXPENSES!F:F)</f>
        <v>636543.85</v>
      </c>
      <c r="H8" s="21">
        <f t="shared" si="0"/>
        <v>551384.65</v>
      </c>
      <c r="I8" s="26">
        <f t="shared" si="1"/>
        <v>1187928.5</v>
      </c>
      <c r="U8" s="80" t="s">
        <v>210</v>
      </c>
      <c r="V8" s="80">
        <v>9330043</v>
      </c>
      <c r="W8" s="80">
        <v>9899150</v>
      </c>
      <c r="X8" s="80">
        <v>7682000</v>
      </c>
      <c r="Y8" s="80">
        <v>8692178</v>
      </c>
      <c r="Z8" s="80">
        <v>18403110</v>
      </c>
      <c r="AA8" s="80">
        <v>13275245</v>
      </c>
      <c r="AB8" s="71"/>
      <c r="AG8" s="334"/>
      <c r="AH8" s="95"/>
      <c r="AI8" s="335"/>
    </row>
    <row r="9" spans="1:35" x14ac:dyDescent="0.2">
      <c r="A9" s="3" t="s">
        <v>223</v>
      </c>
      <c r="B9" s="5">
        <f>-DEPARTMENTS!D69</f>
        <v>-2631699.5</v>
      </c>
      <c r="D9" s="20" t="s">
        <v>12</v>
      </c>
      <c r="E9" s="111">
        <f>SUMIF(COLLECTION!B:B,DASHBOARD!D9,COLLECTION!E:E)+SUMIFS(BANK!E:E,BANK!F:F,"YES",BANK!B:B,DASHBOARD!D9)+SUMIFS(TRUST!E:E,TRUST!B:B,DASHBOARD!D9,TRUST!F:F,"NO")</f>
        <v>0</v>
      </c>
      <c r="F9" s="21">
        <f>SUMIF(TRUST!S:S,DASHBOARD!D9,TRUST!T:T)</f>
        <v>0</v>
      </c>
      <c r="G9" s="21">
        <f>SUMIF(EXPENSES!B:B,DASHBOARD!D9,EXPENSES!F:F)</f>
        <v>0</v>
      </c>
      <c r="H9" s="21">
        <f t="shared" si="0"/>
        <v>0</v>
      </c>
      <c r="I9" s="26">
        <f t="shared" si="1"/>
        <v>0</v>
      </c>
      <c r="AG9" s="334"/>
      <c r="AH9" s="95"/>
      <c r="AI9" s="335"/>
    </row>
    <row r="10" spans="1:35" x14ac:dyDescent="0.2">
      <c r="A10" s="3" t="s">
        <v>267</v>
      </c>
      <c r="B10" s="5">
        <f>-DEPARTMENTS!E58</f>
        <v>-7728574.4299999997</v>
      </c>
      <c r="D10" s="20" t="s">
        <v>13</v>
      </c>
      <c r="E10" s="111">
        <f>SUMIF(COLLECTION!B:B,DASHBOARD!D10,COLLECTION!E:E)+SUMIFS(BANK!E:E,BANK!F:F,"YES",BANK!B:B,DASHBOARD!D10)+SUMIFS(TRUST!E:E,TRUST!B:B,DASHBOARD!D10,TRUST!F:F,"NO")</f>
        <v>0</v>
      </c>
      <c r="F10" s="21">
        <f>SUMIF(TRUST!S:S,DASHBOARD!D10,TRUST!T:T)</f>
        <v>0</v>
      </c>
      <c r="G10" s="21">
        <f>SUMIF(EXPENSES!B:B,DASHBOARD!D10,EXPENSES!F:F)</f>
        <v>0</v>
      </c>
      <c r="H10" s="21">
        <f t="shared" si="0"/>
        <v>0</v>
      </c>
      <c r="I10" s="26">
        <f t="shared" si="1"/>
        <v>0</v>
      </c>
      <c r="AG10" s="334"/>
      <c r="AH10" s="95"/>
      <c r="AI10" s="335"/>
    </row>
    <row r="11" spans="1:35" ht="17" thickBot="1" x14ac:dyDescent="0.25">
      <c r="A11" s="9"/>
      <c r="B11" s="6"/>
      <c r="D11" s="20" t="s">
        <v>14</v>
      </c>
      <c r="E11" s="111">
        <f>SUMIF(COLLECTION!B:B,DASHBOARD!D11,COLLECTION!E:E)+SUMIFS(BANK!E:E,BANK!F:F,"YES",BANK!B:B,DASHBOARD!D11)+SUMIFS(TRUST!E:E,TRUST!B:B,DASHBOARD!D11,TRUST!F:F,"NO")</f>
        <v>0</v>
      </c>
      <c r="F11" s="21">
        <f>SUMIF(TRUST!S:S,DASHBOARD!D11,TRUST!T:T)</f>
        <v>0</v>
      </c>
      <c r="G11" s="21">
        <f>SUMIF(EXPENSES!B:B,DASHBOARD!D11,EXPENSES!F:F)</f>
        <v>0</v>
      </c>
      <c r="H11" s="21">
        <f t="shared" si="0"/>
        <v>0</v>
      </c>
      <c r="I11" s="26">
        <f t="shared" si="1"/>
        <v>0</v>
      </c>
      <c r="AG11" s="334"/>
      <c r="AH11" s="95"/>
      <c r="AI11" s="335"/>
    </row>
    <row r="12" spans="1:35" ht="17" thickBot="1" x14ac:dyDescent="0.25">
      <c r="A12" s="10" t="s">
        <v>224</v>
      </c>
      <c r="B12" s="11">
        <f>B5+B7+B9+B10</f>
        <v>4822277.5999999996</v>
      </c>
      <c r="C12" s="339"/>
      <c r="D12" s="20" t="s">
        <v>15</v>
      </c>
      <c r="E12" s="111">
        <f>SUMIF(COLLECTION!B:B,DASHBOARD!D12,COLLECTION!E:E)+SUMIFS(BANK!E:E,BANK!F:F,"YES",BANK!B:B,DASHBOARD!D12)+SUMIFS(TRUST!E:E,TRUST!B:B,DASHBOARD!D12,TRUST!F:F,"NO")</f>
        <v>0</v>
      </c>
      <c r="F12" s="21">
        <f>SUMIF(TRUST!S:S,DASHBOARD!D12,TRUST!T:T)</f>
        <v>0</v>
      </c>
      <c r="G12" s="21">
        <f>SUMIF(EXPENSES!B:B,DASHBOARD!D12,EXPENSES!F:F)</f>
        <v>0</v>
      </c>
      <c r="H12" s="21">
        <f t="shared" si="0"/>
        <v>0</v>
      </c>
      <c r="I12" s="26">
        <f t="shared" si="1"/>
        <v>0</v>
      </c>
      <c r="U12" s="81"/>
      <c r="V12" s="82" t="s">
        <v>210</v>
      </c>
      <c r="W12" s="82" t="s">
        <v>211</v>
      </c>
      <c r="X12" s="83" t="s">
        <v>212</v>
      </c>
      <c r="Z12">
        <v>2018</v>
      </c>
      <c r="AA12">
        <v>4711890</v>
      </c>
      <c r="AG12" s="334"/>
      <c r="AH12" s="95"/>
      <c r="AI12" s="335"/>
    </row>
    <row r="13" spans="1:35" x14ac:dyDescent="0.2">
      <c r="A13" s="12"/>
      <c r="B13" s="13"/>
      <c r="D13" s="20" t="s">
        <v>16</v>
      </c>
      <c r="E13" s="111">
        <f>SUMIF(COLLECTION!B:B,DASHBOARD!D13,COLLECTION!E:E)+SUMIFS(BANK!E:E,BANK!F:F,"YES",BANK!B:B,DASHBOARD!D13)+SUMIFS(TRUST!E:E,TRUST!B:B,DASHBOARD!D13,TRUST!F:F,"NO")</f>
        <v>0</v>
      </c>
      <c r="F13" s="21">
        <f>SUMIF(TRUST!S:S,DASHBOARD!D13,TRUST!T:T)</f>
        <v>0</v>
      </c>
      <c r="G13" s="21">
        <f>SUMIF(EXPENSES!B:B,DASHBOARD!D13,EXPENSES!F:F)</f>
        <v>0</v>
      </c>
      <c r="H13" s="21">
        <f t="shared" si="0"/>
        <v>0</v>
      </c>
      <c r="I13" s="26">
        <f t="shared" si="1"/>
        <v>0</v>
      </c>
      <c r="U13" s="84">
        <v>2018</v>
      </c>
      <c r="V13" s="85">
        <f>V36</f>
        <v>9330043</v>
      </c>
      <c r="W13" s="85">
        <f t="shared" ref="W13:X13" si="2">W36</f>
        <v>4684737.9000000004</v>
      </c>
      <c r="X13" s="85">
        <f t="shared" si="2"/>
        <v>4711890</v>
      </c>
      <c r="Z13">
        <v>2019</v>
      </c>
      <c r="AA13">
        <v>4312712</v>
      </c>
      <c r="AG13" s="334"/>
      <c r="AH13" s="95"/>
      <c r="AI13" s="335"/>
    </row>
    <row r="14" spans="1:35" ht="17" thickBot="1" x14ac:dyDescent="0.25">
      <c r="A14" s="12"/>
      <c r="B14" s="13"/>
      <c r="C14" s="352"/>
      <c r="D14" s="20" t="s">
        <v>17</v>
      </c>
      <c r="E14" s="111">
        <f>SUMIF(COLLECTION!B:B,DASHBOARD!D14,COLLECTION!E:E)+SUMIFS(BANK!E:E,BANK!F:F,"YES",BANK!B:B,DASHBOARD!D14)+SUMIFS(TRUST!E:E,TRUST!B:B,DASHBOARD!D14,TRUST!F:F,"NO")</f>
        <v>0</v>
      </c>
      <c r="F14" s="21">
        <f>SUMIF(TRUST!S:S,DASHBOARD!D14,TRUST!T:T)</f>
        <v>0</v>
      </c>
      <c r="G14" s="21">
        <f>SUMIF(EXPENSES!B:B,DASHBOARD!D14,EXPENSES!F:F)</f>
        <v>0</v>
      </c>
      <c r="H14" s="21">
        <f t="shared" si="0"/>
        <v>0</v>
      </c>
      <c r="I14" s="26">
        <f t="shared" si="1"/>
        <v>0</v>
      </c>
      <c r="U14" s="86">
        <v>2019</v>
      </c>
      <c r="V14" s="71">
        <f>V54</f>
        <v>9899150</v>
      </c>
      <c r="W14" s="71">
        <f t="shared" ref="W14:X14" si="3">W54</f>
        <v>5250049</v>
      </c>
      <c r="X14" s="71">
        <f t="shared" si="3"/>
        <v>4312712</v>
      </c>
      <c r="Z14">
        <v>2020</v>
      </c>
      <c r="AA14">
        <v>3191731</v>
      </c>
      <c r="AG14" s="334"/>
      <c r="AH14" s="95"/>
      <c r="AI14" s="335"/>
    </row>
    <row r="15" spans="1:35" ht="17" thickBot="1" x14ac:dyDescent="0.25">
      <c r="A15" s="405" t="s">
        <v>225</v>
      </c>
      <c r="B15" s="406"/>
      <c r="D15" s="20"/>
      <c r="E15" s="111"/>
      <c r="F15" s="21"/>
      <c r="G15" s="21"/>
      <c r="H15" s="21">
        <f t="shared" si="0"/>
        <v>0</v>
      </c>
      <c r="I15" s="26">
        <f t="shared" si="1"/>
        <v>0</v>
      </c>
      <c r="U15" s="86">
        <v>2020</v>
      </c>
      <c r="V15" s="71">
        <f>V73</f>
        <v>7682000</v>
      </c>
      <c r="W15" s="71">
        <f t="shared" ref="W15:X15" si="4">W73</f>
        <v>4543956.5</v>
      </c>
      <c r="X15" s="71">
        <f t="shared" si="4"/>
        <v>3191731</v>
      </c>
      <c r="Z15">
        <v>2021</v>
      </c>
      <c r="AA15">
        <v>3512282</v>
      </c>
      <c r="AG15" s="334"/>
      <c r="AH15" s="95"/>
      <c r="AI15" s="335"/>
    </row>
    <row r="16" spans="1:35" x14ac:dyDescent="0.2">
      <c r="A16" s="14" t="s">
        <v>226</v>
      </c>
      <c r="B16" s="246">
        <v>4597635.8800000008</v>
      </c>
      <c r="D16" s="22" t="s">
        <v>227</v>
      </c>
      <c r="E16" s="112">
        <f>SUM(E3:E15)</f>
        <v>9425093</v>
      </c>
      <c r="F16" s="23">
        <f t="shared" ref="F16:H16" si="5">SUM(F3:F15)</f>
        <v>2631699.5</v>
      </c>
      <c r="G16" s="23">
        <f t="shared" si="5"/>
        <v>7728574.4299999997</v>
      </c>
      <c r="H16" s="23">
        <f t="shared" si="5"/>
        <v>-935180.92999999982</v>
      </c>
      <c r="I16" s="26">
        <f>SUM(I3:I15)</f>
        <v>6793393.5</v>
      </c>
      <c r="U16" s="86">
        <v>2021</v>
      </c>
      <c r="V16" s="71">
        <f>V91</f>
        <v>8692178</v>
      </c>
      <c r="W16" s="71">
        <f t="shared" ref="W16:X16" si="6">W91</f>
        <v>4906007.1499999994</v>
      </c>
      <c r="X16" s="71">
        <f t="shared" si="6"/>
        <v>3512282</v>
      </c>
      <c r="Z16">
        <v>2022</v>
      </c>
      <c r="AA16">
        <v>9744205</v>
      </c>
      <c r="AG16" s="334"/>
      <c r="AH16" s="95"/>
      <c r="AI16" s="335"/>
    </row>
    <row r="17" spans="1:35" x14ac:dyDescent="0.2">
      <c r="A17" s="7" t="s">
        <v>220</v>
      </c>
      <c r="B17" s="5"/>
      <c r="U17" s="86">
        <v>2022</v>
      </c>
      <c r="V17" s="71">
        <f>V109</f>
        <v>18403110</v>
      </c>
      <c r="W17" s="71">
        <f t="shared" ref="W17:X17" si="7">W109</f>
        <v>6041930.7000000002</v>
      </c>
      <c r="X17" s="71">
        <f t="shared" si="7"/>
        <v>9744205</v>
      </c>
      <c r="Z17">
        <v>2023</v>
      </c>
      <c r="AA17">
        <v>5027768.6500000004</v>
      </c>
      <c r="AG17" s="334"/>
      <c r="AH17" s="95"/>
      <c r="AI17" s="335"/>
    </row>
    <row r="18" spans="1:35" x14ac:dyDescent="0.2">
      <c r="A18" s="3" t="s">
        <v>228</v>
      </c>
      <c r="B18" s="5">
        <f ca="1">ABS(SUMIF(BANK!D:E,"CHARGES",BANK!E:E))</f>
        <v>8050</v>
      </c>
      <c r="U18" s="86">
        <v>2023</v>
      </c>
      <c r="V18" s="71">
        <f>V126</f>
        <v>13275245</v>
      </c>
      <c r="W18" s="71">
        <f t="shared" ref="W18:X18" si="8">W126</f>
        <v>7741659.8599999994</v>
      </c>
      <c r="X18" s="71">
        <f t="shared" si="8"/>
        <v>5027768.6500000004</v>
      </c>
      <c r="Z18">
        <v>2024</v>
      </c>
      <c r="AA18">
        <v>4922361</v>
      </c>
      <c r="AG18" s="336"/>
      <c r="AH18" s="337"/>
      <c r="AI18" s="338"/>
    </row>
    <row r="19" spans="1:35" ht="17" thickBot="1" x14ac:dyDescent="0.25">
      <c r="A19" s="3" t="s">
        <v>229</v>
      </c>
      <c r="B19" s="5">
        <v>570458</v>
      </c>
      <c r="C19" s="354"/>
      <c r="U19" s="87">
        <v>2024</v>
      </c>
      <c r="V19" s="88">
        <f>E16</f>
        <v>9425093</v>
      </c>
      <c r="W19" s="88">
        <f t="shared" ref="W19:X19" si="9">F16</f>
        <v>2631699.5</v>
      </c>
      <c r="X19" s="88">
        <f t="shared" si="9"/>
        <v>7728574.4299999997</v>
      </c>
      <c r="AG19"/>
      <c r="AH19"/>
      <c r="AI19" t="e">
        <f>VLOOKUP(AG19,DEPARTMENTS!B:B,1,0)</f>
        <v>#N/A</v>
      </c>
    </row>
    <row r="20" spans="1:35" x14ac:dyDescent="0.2">
      <c r="A20" s="3" t="s">
        <v>230</v>
      </c>
      <c r="B20" s="5">
        <f>36301-4107</f>
        <v>32194</v>
      </c>
      <c r="AG20"/>
      <c r="AH20"/>
      <c r="AI20" t="e">
        <f>VLOOKUP(AG20,DEPARTMENTS!B:B,1,0)</f>
        <v>#N/A</v>
      </c>
    </row>
    <row r="21" spans="1:35" x14ac:dyDescent="0.2">
      <c r="A21" s="3" t="s">
        <v>231</v>
      </c>
      <c r="B21" s="5">
        <v>6897</v>
      </c>
      <c r="C21" s="318"/>
      <c r="U21">
        <v>2018</v>
      </c>
      <c r="AG21"/>
      <c r="AH21"/>
      <c r="AI21" t="e">
        <f>VLOOKUP(AG21,DEPARTMENTS!B:B,1,0)</f>
        <v>#N/A</v>
      </c>
    </row>
    <row r="22" spans="1:35" x14ac:dyDescent="0.2">
      <c r="A22" s="7" t="s">
        <v>222</v>
      </c>
      <c r="B22" s="5"/>
      <c r="U22" s="1"/>
      <c r="V22" s="1" t="s">
        <v>210</v>
      </c>
      <c r="W22" s="1" t="s">
        <v>211</v>
      </c>
      <c r="X22" s="1" t="s">
        <v>212</v>
      </c>
      <c r="AG22"/>
      <c r="AH22"/>
      <c r="AI22" t="e">
        <f>VLOOKUP(AG22,DEPARTMENTS!B:B,1,0)</f>
        <v>#N/A</v>
      </c>
    </row>
    <row r="23" spans="1:35" x14ac:dyDescent="0.2">
      <c r="A23" s="3" t="s">
        <v>232</v>
      </c>
      <c r="B23" s="5">
        <f>-F8</f>
        <v>-128460.5</v>
      </c>
      <c r="C23" s="339"/>
      <c r="U23" s="1" t="s">
        <v>233</v>
      </c>
      <c r="V23" s="1">
        <v>440007</v>
      </c>
      <c r="W23" s="71">
        <v>242918</v>
      </c>
      <c r="X23" s="1">
        <v>170110</v>
      </c>
      <c r="Z23">
        <v>2018</v>
      </c>
      <c r="AA23">
        <v>2019</v>
      </c>
      <c r="AB23">
        <v>2020</v>
      </c>
      <c r="AC23">
        <v>2021</v>
      </c>
      <c r="AD23">
        <v>2022</v>
      </c>
      <c r="AE23">
        <v>2023</v>
      </c>
      <c r="AF23">
        <v>2024</v>
      </c>
      <c r="AG23"/>
      <c r="AH23"/>
    </row>
    <row r="24" spans="1:35" x14ac:dyDescent="0.2">
      <c r="A24" s="3" t="s">
        <v>18049</v>
      </c>
      <c r="B24" s="5">
        <f>-36148</f>
        <v>-36148</v>
      </c>
      <c r="U24" s="1" t="s">
        <v>234</v>
      </c>
      <c r="V24" s="1">
        <v>637978</v>
      </c>
      <c r="W24" s="71">
        <v>275791</v>
      </c>
      <c r="X24" s="1">
        <v>224050</v>
      </c>
      <c r="Z24">
        <v>4711890</v>
      </c>
      <c r="AA24">
        <v>4312712</v>
      </c>
      <c r="AB24">
        <v>3191731</v>
      </c>
      <c r="AC24">
        <v>3512282</v>
      </c>
      <c r="AD24">
        <v>9744205</v>
      </c>
      <c r="AE24">
        <v>5027768.6500000004</v>
      </c>
      <c r="AF24">
        <v>4922361</v>
      </c>
      <c r="AG24"/>
      <c r="AH24"/>
    </row>
    <row r="25" spans="1:35" x14ac:dyDescent="0.2">
      <c r="A25" s="3" t="s">
        <v>235</v>
      </c>
      <c r="B25" s="5">
        <v>-239870.85</v>
      </c>
      <c r="U25" s="1" t="s">
        <v>236</v>
      </c>
      <c r="V25" s="1">
        <v>1654140</v>
      </c>
      <c r="W25" s="71">
        <v>533936.5</v>
      </c>
      <c r="X25" s="1">
        <v>1440300</v>
      </c>
      <c r="AG25"/>
      <c r="AH25"/>
    </row>
    <row r="26" spans="1:35" ht="17" thickBot="1" x14ac:dyDescent="0.25">
      <c r="A26" s="3"/>
      <c r="B26" s="5"/>
      <c r="U26" s="1" t="s">
        <v>237</v>
      </c>
      <c r="V26" s="1">
        <v>1222236</v>
      </c>
      <c r="W26" s="71">
        <v>303862</v>
      </c>
      <c r="X26" s="1">
        <v>840480</v>
      </c>
      <c r="AG26"/>
      <c r="AH26"/>
    </row>
    <row r="27" spans="1:35" ht="17" thickBot="1" x14ac:dyDescent="0.25">
      <c r="A27" s="15" t="s">
        <v>238</v>
      </c>
      <c r="B27" s="226">
        <f ca="1">SUM(B16:B26)</f>
        <v>4810755.5300000012</v>
      </c>
      <c r="U27" s="1" t="s">
        <v>239</v>
      </c>
      <c r="V27" s="1">
        <v>510083</v>
      </c>
      <c r="W27" s="71">
        <v>354057.8</v>
      </c>
      <c r="X27" s="1">
        <v>124865</v>
      </c>
      <c r="AG27"/>
      <c r="AH27"/>
    </row>
    <row r="28" spans="1:35" x14ac:dyDescent="0.2">
      <c r="A28" s="16" t="s">
        <v>240</v>
      </c>
      <c r="B28" s="17">
        <f ca="1">B27-B12-D37</f>
        <v>-11522.069999998435</v>
      </c>
      <c r="U28" s="1" t="s">
        <v>241</v>
      </c>
      <c r="V28" s="1">
        <v>722365</v>
      </c>
      <c r="W28" s="71">
        <v>527229.4</v>
      </c>
      <c r="X28" s="1">
        <v>162506</v>
      </c>
    </row>
    <row r="29" spans="1:35" x14ac:dyDescent="0.2">
      <c r="U29" s="1" t="s">
        <v>242</v>
      </c>
      <c r="V29" s="1">
        <v>680969</v>
      </c>
      <c r="W29" s="71">
        <v>380785.5</v>
      </c>
      <c r="X29" s="1">
        <v>230521</v>
      </c>
    </row>
    <row r="30" spans="1:35" ht="17" thickBot="1" x14ac:dyDescent="0.25">
      <c r="A30" s="91" t="s">
        <v>243</v>
      </c>
      <c r="B30" s="227"/>
      <c r="U30" s="1" t="s">
        <v>244</v>
      </c>
      <c r="V30" s="1">
        <v>463681</v>
      </c>
      <c r="W30" s="71">
        <v>390706.4</v>
      </c>
      <c r="X30" s="1">
        <v>153357</v>
      </c>
    </row>
    <row r="31" spans="1:35" x14ac:dyDescent="0.2">
      <c r="A31" s="2" t="s">
        <v>245</v>
      </c>
      <c r="B31" s="228">
        <f>I16-DEPARTMENTS!D58</f>
        <v>0</v>
      </c>
      <c r="U31" s="1" t="s">
        <v>246</v>
      </c>
      <c r="V31" s="1">
        <v>941634</v>
      </c>
      <c r="W31" s="71">
        <v>574383.05000000005</v>
      </c>
      <c r="X31" s="1">
        <v>165896</v>
      </c>
    </row>
    <row r="32" spans="1:35" x14ac:dyDescent="0.2">
      <c r="A32" s="1" t="s">
        <v>247</v>
      </c>
      <c r="B32" s="96">
        <f>G16-DEPARTMENTS!E58</f>
        <v>0</v>
      </c>
      <c r="U32" s="1" t="s">
        <v>248</v>
      </c>
      <c r="V32" s="1">
        <v>650731</v>
      </c>
      <c r="W32" s="71">
        <v>287184.25</v>
      </c>
      <c r="X32" s="1">
        <v>572750</v>
      </c>
    </row>
    <row r="33" spans="1:24" x14ac:dyDescent="0.2">
      <c r="A33" s="1" t="s">
        <v>249</v>
      </c>
      <c r="B33" s="96">
        <f>B9+F16</f>
        <v>0</v>
      </c>
      <c r="U33" s="1" t="s">
        <v>250</v>
      </c>
      <c r="V33" s="1">
        <v>651479</v>
      </c>
      <c r="W33" s="71">
        <v>343159.5</v>
      </c>
      <c r="X33" s="1">
        <v>191865</v>
      </c>
    </row>
    <row r="34" spans="1:24" x14ac:dyDescent="0.2">
      <c r="A34" s="1" t="s">
        <v>251</v>
      </c>
      <c r="B34" s="96">
        <f>DEPARTMENTS!F58-DASHBOARD!B12</f>
        <v>0.55999999959021807</v>
      </c>
      <c r="U34" s="1" t="s">
        <v>252</v>
      </c>
      <c r="V34" s="1">
        <v>754740</v>
      </c>
      <c r="W34" s="71">
        <v>470724.5</v>
      </c>
      <c r="X34" s="1">
        <v>435190</v>
      </c>
    </row>
    <row r="35" spans="1:24" x14ac:dyDescent="0.2">
      <c r="A35" s="1" t="s">
        <v>253</v>
      </c>
      <c r="B35" s="96">
        <f>(SUM(EXPENSES!F:F))-DASHBOARD!G16</f>
        <v>0</v>
      </c>
      <c r="U35" s="1"/>
      <c r="V35" s="1"/>
      <c r="W35" s="1"/>
      <c r="X35" s="1"/>
    </row>
    <row r="36" spans="1:24" x14ac:dyDescent="0.2">
      <c r="A36" s="1" t="s">
        <v>254</v>
      </c>
      <c r="B36" s="96">
        <f>B12-DEPARTMENTS!F58</f>
        <v>-0.55999999959021807</v>
      </c>
      <c r="U36" s="1" t="s">
        <v>227</v>
      </c>
      <c r="V36" s="1">
        <v>9330043</v>
      </c>
      <c r="W36" s="1">
        <v>4684737.9000000004</v>
      </c>
      <c r="X36" s="1">
        <v>4711890</v>
      </c>
    </row>
    <row r="37" spans="1:24" x14ac:dyDescent="0.2">
      <c r="A37" s="1" t="s">
        <v>255</v>
      </c>
      <c r="B37" s="96"/>
    </row>
    <row r="38" spans="1:24" x14ac:dyDescent="0.2">
      <c r="A38" s="1" t="s">
        <v>256</v>
      </c>
      <c r="B38" s="96">
        <f>DEPARTMENTS!D9-DEPARTMENTS!T9</f>
        <v>0</v>
      </c>
    </row>
    <row r="39" spans="1:24" x14ac:dyDescent="0.2">
      <c r="A39" s="1" t="s">
        <v>257</v>
      </c>
      <c r="B39" s="96">
        <f>DEPARTMENTS!T58-DEPARTMENTS!D58</f>
        <v>0</v>
      </c>
      <c r="U39">
        <v>2019</v>
      </c>
    </row>
    <row r="40" spans="1:24" x14ac:dyDescent="0.2">
      <c r="A40" s="1" t="s">
        <v>258</v>
      </c>
      <c r="B40" s="96">
        <f>DEPARTMENTS!E58-DEPARTMENTS!AH58</f>
        <v>0</v>
      </c>
      <c r="I40" s="69"/>
      <c r="U40" s="1" t="s">
        <v>259</v>
      </c>
      <c r="V40" s="1" t="s">
        <v>260</v>
      </c>
      <c r="W40" s="1" t="s">
        <v>261</v>
      </c>
      <c r="X40" s="1" t="s">
        <v>262</v>
      </c>
    </row>
    <row r="41" spans="1:24" x14ac:dyDescent="0.2">
      <c r="A41" s="1" t="s">
        <v>263</v>
      </c>
      <c r="B41" s="96">
        <f>DEPARTMENTS!D69-DEPARTMENTS!T69</f>
        <v>0</v>
      </c>
      <c r="U41" s="1" t="s">
        <v>233</v>
      </c>
      <c r="V41" s="1">
        <v>483284</v>
      </c>
      <c r="W41" s="1">
        <v>356902</v>
      </c>
      <c r="X41" s="1">
        <v>66894</v>
      </c>
    </row>
    <row r="42" spans="1:24" x14ac:dyDescent="0.2">
      <c r="B42" s="94"/>
      <c r="N42" s="12"/>
      <c r="O42" s="12"/>
      <c r="P42" s="12"/>
      <c r="Q42" s="12"/>
      <c r="R42" s="12"/>
      <c r="S42" s="12"/>
      <c r="U42" s="1" t="s">
        <v>234</v>
      </c>
      <c r="V42" s="1">
        <v>774812</v>
      </c>
      <c r="W42" s="1">
        <v>479713</v>
      </c>
      <c r="X42" s="1">
        <v>78962</v>
      </c>
    </row>
    <row r="43" spans="1:24" x14ac:dyDescent="0.2">
      <c r="I43" s="93"/>
      <c r="U43" s="1" t="s">
        <v>236</v>
      </c>
      <c r="V43" s="1">
        <v>1131900</v>
      </c>
      <c r="W43" s="1">
        <v>665903</v>
      </c>
      <c r="X43" s="1">
        <v>287650</v>
      </c>
    </row>
    <row r="44" spans="1:24" ht="17" x14ac:dyDescent="0.25">
      <c r="A44" s="20" t="s">
        <v>264</v>
      </c>
      <c r="B44" s="229">
        <v>8428467.7899999972</v>
      </c>
      <c r="U44" s="1" t="s">
        <v>237</v>
      </c>
      <c r="V44" s="1">
        <v>674881</v>
      </c>
      <c r="W44" s="1">
        <v>400666</v>
      </c>
      <c r="X44" s="1">
        <v>439855</v>
      </c>
    </row>
    <row r="45" spans="1:24" x14ac:dyDescent="0.2">
      <c r="A45" s="22" t="s">
        <v>220</v>
      </c>
      <c r="B45" s="21"/>
      <c r="K45" s="69"/>
      <c r="U45" s="1" t="s">
        <v>239</v>
      </c>
      <c r="V45" s="1">
        <v>591104</v>
      </c>
      <c r="W45" s="1">
        <v>338865</v>
      </c>
      <c r="X45" s="1">
        <v>246003</v>
      </c>
    </row>
    <row r="46" spans="1:24" x14ac:dyDescent="0.2">
      <c r="A46" s="20" t="s">
        <v>221</v>
      </c>
      <c r="B46" s="21">
        <f>E11+E12</f>
        <v>0</v>
      </c>
      <c r="K46" s="69"/>
      <c r="U46" s="1" t="s">
        <v>241</v>
      </c>
      <c r="V46" s="1">
        <v>807682</v>
      </c>
      <c r="W46" s="1">
        <v>430093</v>
      </c>
      <c r="X46" s="1">
        <v>133863</v>
      </c>
    </row>
    <row r="47" spans="1:24" x14ac:dyDescent="0.2">
      <c r="A47" s="22" t="s">
        <v>222</v>
      </c>
      <c r="B47" s="23"/>
      <c r="D47" s="109" t="s">
        <v>272</v>
      </c>
      <c r="E47" t="s">
        <v>25</v>
      </c>
      <c r="K47" s="69"/>
      <c r="U47" s="1" t="s">
        <v>265</v>
      </c>
      <c r="V47" s="1">
        <v>584213</v>
      </c>
      <c r="W47" s="1">
        <v>380202</v>
      </c>
      <c r="X47" s="1">
        <v>428686</v>
      </c>
    </row>
    <row r="48" spans="1:24" x14ac:dyDescent="0.2">
      <c r="A48" s="20" t="s">
        <v>223</v>
      </c>
      <c r="B48" s="21">
        <f>-F11-F12</f>
        <v>0</v>
      </c>
      <c r="K48" s="69"/>
      <c r="U48" s="1" t="s">
        <v>266</v>
      </c>
      <c r="V48" s="1">
        <v>959709</v>
      </c>
      <c r="W48" s="1">
        <v>641074</v>
      </c>
      <c r="X48" s="1">
        <v>210110</v>
      </c>
    </row>
    <row r="49" spans="1:24" x14ac:dyDescent="0.2">
      <c r="A49" s="20" t="s">
        <v>267</v>
      </c>
      <c r="B49" s="21">
        <f>-G11-G12</f>
        <v>0</v>
      </c>
      <c r="D49" s="109" t="s">
        <v>273</v>
      </c>
      <c r="E49" t="s">
        <v>274</v>
      </c>
      <c r="U49" s="1" t="s">
        <v>268</v>
      </c>
      <c r="V49" s="1">
        <v>605284</v>
      </c>
      <c r="W49" s="1">
        <v>280546</v>
      </c>
      <c r="X49" s="1">
        <v>319100</v>
      </c>
    </row>
    <row r="50" spans="1:24" x14ac:dyDescent="0.2">
      <c r="A50" s="20"/>
      <c r="B50" s="21"/>
      <c r="D50" s="70" t="s">
        <v>275</v>
      </c>
      <c r="E50" s="93">
        <v>77500</v>
      </c>
      <c r="U50" s="1" t="s">
        <v>269</v>
      </c>
      <c r="V50" s="1">
        <v>1199979</v>
      </c>
      <c r="W50" s="1">
        <v>325414</v>
      </c>
      <c r="X50" s="1">
        <v>696100</v>
      </c>
    </row>
    <row r="51" spans="1:24" x14ac:dyDescent="0.2">
      <c r="A51" s="103" t="s">
        <v>224</v>
      </c>
      <c r="B51" s="104">
        <f>B44+B46+B48+B49</f>
        <v>8428467.7899999972</v>
      </c>
      <c r="D51" s="70" t="s">
        <v>276</v>
      </c>
      <c r="E51" s="93">
        <v>64370</v>
      </c>
      <c r="U51" s="1" t="s">
        <v>270</v>
      </c>
      <c r="V51" s="1">
        <v>1252148</v>
      </c>
      <c r="W51" s="1">
        <v>555920</v>
      </c>
      <c r="X51" s="1">
        <v>846873</v>
      </c>
    </row>
    <row r="52" spans="1:24" x14ac:dyDescent="0.2">
      <c r="D52" s="70" t="s">
        <v>277</v>
      </c>
      <c r="E52" s="93">
        <v>32000</v>
      </c>
      <c r="U52" s="1" t="s">
        <v>271</v>
      </c>
      <c r="V52" s="1">
        <v>834154</v>
      </c>
      <c r="W52" s="1">
        <v>394751</v>
      </c>
      <c r="X52" s="1">
        <v>558616</v>
      </c>
    </row>
    <row r="53" spans="1:24" x14ac:dyDescent="0.2">
      <c r="B53" s="26">
        <f ca="1">B27-B51</f>
        <v>-3617712.2599999961</v>
      </c>
      <c r="D53" s="70" t="s">
        <v>278</v>
      </c>
      <c r="E53" s="93">
        <v>27600</v>
      </c>
      <c r="U53" s="1"/>
      <c r="V53" s="1"/>
      <c r="W53" s="1"/>
      <c r="X53" s="1"/>
    </row>
    <row r="54" spans="1:24" x14ac:dyDescent="0.2">
      <c r="D54" s="70" t="s">
        <v>279</v>
      </c>
      <c r="E54" s="93">
        <v>21150</v>
      </c>
      <c r="U54" s="1" t="s">
        <v>227</v>
      </c>
      <c r="V54" s="1">
        <v>9899150</v>
      </c>
      <c r="W54" s="1">
        <v>5250049</v>
      </c>
      <c r="X54" s="1">
        <v>4312712</v>
      </c>
    </row>
    <row r="55" spans="1:24" x14ac:dyDescent="0.2">
      <c r="D55" s="70" t="s">
        <v>280</v>
      </c>
      <c r="E55" s="93">
        <v>15200</v>
      </c>
      <c r="K55" s="93"/>
    </row>
    <row r="56" spans="1:24" x14ac:dyDescent="0.2">
      <c r="D56" s="70" t="s">
        <v>281</v>
      </c>
      <c r="E56" s="93">
        <v>15000</v>
      </c>
    </row>
    <row r="57" spans="1:24" x14ac:dyDescent="0.2">
      <c r="D57" s="70" t="s">
        <v>282</v>
      </c>
      <c r="E57" s="93">
        <v>15000</v>
      </c>
    </row>
    <row r="58" spans="1:24" x14ac:dyDescent="0.2">
      <c r="D58" s="70" t="s">
        <v>283</v>
      </c>
      <c r="E58" s="93">
        <v>14500</v>
      </c>
      <c r="U58">
        <v>2020</v>
      </c>
    </row>
    <row r="59" spans="1:24" x14ac:dyDescent="0.2">
      <c r="D59" s="70" t="s">
        <v>284</v>
      </c>
      <c r="E59" s="93">
        <v>12000</v>
      </c>
      <c r="U59" s="1"/>
      <c r="V59" s="1" t="s">
        <v>210</v>
      </c>
      <c r="W59" s="1" t="s">
        <v>211</v>
      </c>
      <c r="X59" s="1" t="s">
        <v>212</v>
      </c>
    </row>
    <row r="60" spans="1:24" x14ac:dyDescent="0.2">
      <c r="D60" s="70" t="s">
        <v>285</v>
      </c>
      <c r="E60" s="93">
        <v>9300</v>
      </c>
      <c r="U60" s="1" t="s">
        <v>233</v>
      </c>
      <c r="V60" s="1">
        <v>718780</v>
      </c>
      <c r="W60" s="1">
        <v>344223.5</v>
      </c>
      <c r="X60" s="1">
        <v>423827</v>
      </c>
    </row>
    <row r="61" spans="1:24" x14ac:dyDescent="0.2">
      <c r="D61" s="70" t="s">
        <v>286</v>
      </c>
      <c r="E61" s="93">
        <v>8600</v>
      </c>
      <c r="U61" s="1" t="s">
        <v>234</v>
      </c>
      <c r="V61" s="1">
        <v>1303758</v>
      </c>
      <c r="W61" s="1">
        <v>523820.5</v>
      </c>
      <c r="X61" s="1">
        <v>354441</v>
      </c>
    </row>
    <row r="62" spans="1:24" x14ac:dyDescent="0.2">
      <c r="D62" s="70" t="s">
        <v>287</v>
      </c>
      <c r="E62" s="93">
        <v>8500</v>
      </c>
      <c r="U62" s="1" t="s">
        <v>236</v>
      </c>
      <c r="V62" s="1">
        <v>689718</v>
      </c>
      <c r="W62" s="1">
        <v>233325.5</v>
      </c>
      <c r="X62" s="1">
        <v>419900</v>
      </c>
    </row>
    <row r="63" spans="1:24" x14ac:dyDescent="0.2">
      <c r="D63" s="70" t="s">
        <v>288</v>
      </c>
      <c r="E63" s="93">
        <v>5400</v>
      </c>
      <c r="U63" s="1" t="s">
        <v>237</v>
      </c>
      <c r="V63" s="1">
        <v>265974</v>
      </c>
      <c r="W63" s="1">
        <v>238991</v>
      </c>
      <c r="X63" s="1">
        <v>32393</v>
      </c>
    </row>
    <row r="64" spans="1:24" x14ac:dyDescent="0.2">
      <c r="D64" s="70" t="s">
        <v>289</v>
      </c>
      <c r="E64" s="93">
        <v>4780</v>
      </c>
      <c r="U64" s="1" t="s">
        <v>239</v>
      </c>
      <c r="V64" s="1">
        <v>377048</v>
      </c>
      <c r="W64" s="1">
        <v>315107</v>
      </c>
      <c r="X64" s="1">
        <v>83070</v>
      </c>
    </row>
    <row r="65" spans="4:24" x14ac:dyDescent="0.2">
      <c r="D65" s="70" t="s">
        <v>290</v>
      </c>
      <c r="E65" s="93">
        <v>4400</v>
      </c>
      <c r="U65" s="1" t="s">
        <v>241</v>
      </c>
      <c r="V65" s="1">
        <v>400312</v>
      </c>
      <c r="W65" s="1">
        <v>301666</v>
      </c>
      <c r="X65" s="1">
        <v>35894</v>
      </c>
    </row>
    <row r="66" spans="4:24" x14ac:dyDescent="0.2">
      <c r="D66" s="70" t="s">
        <v>291</v>
      </c>
      <c r="E66" s="93">
        <v>3415</v>
      </c>
      <c r="U66" s="1" t="s">
        <v>265</v>
      </c>
      <c r="V66" s="1">
        <v>405768</v>
      </c>
      <c r="W66" s="1">
        <v>408284</v>
      </c>
      <c r="X66" s="1">
        <v>503400</v>
      </c>
    </row>
    <row r="67" spans="4:24" x14ac:dyDescent="0.2">
      <c r="D67" s="70" t="s">
        <v>292</v>
      </c>
      <c r="E67" s="93">
        <v>2500</v>
      </c>
      <c r="U67" s="1" t="s">
        <v>266</v>
      </c>
      <c r="V67" s="1">
        <v>758780</v>
      </c>
      <c r="W67" s="1">
        <v>354888.5</v>
      </c>
      <c r="X67" s="1">
        <v>320000</v>
      </c>
    </row>
    <row r="68" spans="4:24" x14ac:dyDescent="0.2">
      <c r="D68" s="70" t="s">
        <v>293</v>
      </c>
      <c r="E68" s="93">
        <v>1500</v>
      </c>
      <c r="U68" s="1" t="s">
        <v>268</v>
      </c>
      <c r="V68" s="1">
        <v>649584</v>
      </c>
      <c r="W68" s="1">
        <v>435435.5</v>
      </c>
      <c r="X68" s="1">
        <v>169900</v>
      </c>
    </row>
    <row r="69" spans="4:24" x14ac:dyDescent="0.2">
      <c r="D69" s="70" t="s">
        <v>294</v>
      </c>
      <c r="E69" s="93">
        <v>1275</v>
      </c>
      <c r="U69" s="1" t="s">
        <v>269</v>
      </c>
      <c r="V69" s="1">
        <v>864943</v>
      </c>
      <c r="W69" s="1">
        <v>464536.5</v>
      </c>
      <c r="X69" s="1">
        <v>278587</v>
      </c>
    </row>
    <row r="70" spans="4:24" x14ac:dyDescent="0.2">
      <c r="D70" s="70" t="s">
        <v>295</v>
      </c>
      <c r="E70" s="93">
        <v>1150</v>
      </c>
      <c r="U70" s="1" t="s">
        <v>270</v>
      </c>
      <c r="V70" s="1">
        <v>729969</v>
      </c>
      <c r="W70" s="1">
        <v>626875.5</v>
      </c>
      <c r="X70" s="1">
        <v>431729</v>
      </c>
    </row>
    <row r="71" spans="4:24" x14ac:dyDescent="0.2">
      <c r="D71" s="70" t="s">
        <v>227</v>
      </c>
      <c r="E71" s="93">
        <v>345140</v>
      </c>
      <c r="U71" s="1" t="s">
        <v>271</v>
      </c>
      <c r="V71" s="1">
        <v>517366</v>
      </c>
      <c r="W71" s="1">
        <v>296803</v>
      </c>
      <c r="X71" s="1">
        <v>138590</v>
      </c>
    </row>
    <row r="72" spans="4:24" x14ac:dyDescent="0.2">
      <c r="E72"/>
      <c r="U72" s="1"/>
      <c r="V72" s="1"/>
      <c r="W72" s="1"/>
      <c r="X72" s="1"/>
    </row>
    <row r="73" spans="4:24" x14ac:dyDescent="0.2">
      <c r="E73"/>
      <c r="U73" s="1" t="s">
        <v>227</v>
      </c>
      <c r="V73" s="1">
        <v>7682000</v>
      </c>
      <c r="W73" s="1">
        <v>4543956.5</v>
      </c>
      <c r="X73" s="1">
        <v>3191731</v>
      </c>
    </row>
    <row r="74" spans="4:24" x14ac:dyDescent="0.2">
      <c r="E74"/>
    </row>
    <row r="75" spans="4:24" x14ac:dyDescent="0.2">
      <c r="E75"/>
    </row>
    <row r="76" spans="4:24" x14ac:dyDescent="0.2">
      <c r="E76"/>
      <c r="U76">
        <v>2021</v>
      </c>
    </row>
    <row r="77" spans="4:24" x14ac:dyDescent="0.2">
      <c r="E77"/>
      <c r="U77" s="1"/>
      <c r="V77" s="1" t="s">
        <v>210</v>
      </c>
      <c r="W77" s="1" t="s">
        <v>211</v>
      </c>
      <c r="X77" s="1" t="s">
        <v>212</v>
      </c>
    </row>
    <row r="78" spans="4:24" x14ac:dyDescent="0.2">
      <c r="U78" s="1" t="s">
        <v>233</v>
      </c>
      <c r="V78" s="1">
        <v>488263</v>
      </c>
      <c r="W78" s="1">
        <v>390445</v>
      </c>
      <c r="X78" s="1">
        <v>153964</v>
      </c>
    </row>
    <row r="79" spans="4:24" x14ac:dyDescent="0.2">
      <c r="E79" s="69">
        <f>GETPIVOTDATA("AMOUNT",$D$49)-DEPARTMENTS!E14</f>
        <v>-386191.80000000005</v>
      </c>
      <c r="U79" s="1" t="s">
        <v>234</v>
      </c>
      <c r="V79" s="1">
        <v>653980</v>
      </c>
      <c r="W79" s="1">
        <v>368599.75</v>
      </c>
      <c r="X79" s="1">
        <v>104242</v>
      </c>
    </row>
    <row r="80" spans="4:24" x14ac:dyDescent="0.2">
      <c r="U80" s="1" t="s">
        <v>236</v>
      </c>
      <c r="V80" s="1">
        <v>822209</v>
      </c>
      <c r="W80" s="1">
        <v>274880.5</v>
      </c>
      <c r="X80" s="1">
        <v>293802</v>
      </c>
    </row>
    <row r="81" spans="21:24" x14ac:dyDescent="0.2">
      <c r="U81" s="1" t="s">
        <v>237</v>
      </c>
      <c r="V81" s="1">
        <v>544643</v>
      </c>
      <c r="W81" s="1">
        <v>310471</v>
      </c>
      <c r="X81" s="1">
        <v>264562</v>
      </c>
    </row>
    <row r="82" spans="21:24" x14ac:dyDescent="0.2">
      <c r="U82" s="1" t="s">
        <v>239</v>
      </c>
      <c r="V82" s="1">
        <v>748894</v>
      </c>
      <c r="W82" s="1">
        <v>366876</v>
      </c>
      <c r="X82" s="1">
        <v>523760</v>
      </c>
    </row>
    <row r="83" spans="21:24" x14ac:dyDescent="0.2">
      <c r="U83" s="1" t="s">
        <v>241</v>
      </c>
      <c r="V83" s="1">
        <v>753396</v>
      </c>
      <c r="W83" s="1">
        <v>405131</v>
      </c>
      <c r="X83" s="1">
        <v>163400</v>
      </c>
    </row>
    <row r="84" spans="21:24" x14ac:dyDescent="0.2">
      <c r="U84" s="1" t="s">
        <v>265</v>
      </c>
      <c r="V84" s="1">
        <v>1202314</v>
      </c>
      <c r="W84" s="1">
        <v>907537</v>
      </c>
      <c r="X84" s="1">
        <v>510810</v>
      </c>
    </row>
    <row r="85" spans="21:24" x14ac:dyDescent="0.2">
      <c r="U85" s="1" t="s">
        <v>266</v>
      </c>
      <c r="V85" s="1">
        <v>509317</v>
      </c>
      <c r="W85" s="1">
        <v>299367</v>
      </c>
      <c r="X85" s="1">
        <v>120883</v>
      </c>
    </row>
    <row r="86" spans="21:24" x14ac:dyDescent="0.2">
      <c r="U86" s="1" t="s">
        <v>268</v>
      </c>
      <c r="V86" s="1">
        <v>760589</v>
      </c>
      <c r="W86" s="1">
        <v>377344</v>
      </c>
      <c r="X86" s="1">
        <v>96075</v>
      </c>
    </row>
    <row r="87" spans="21:24" x14ac:dyDescent="0.2">
      <c r="U87" s="1" t="s">
        <v>269</v>
      </c>
      <c r="V87" s="1">
        <v>870325</v>
      </c>
      <c r="W87" s="1">
        <v>369587.3</v>
      </c>
      <c r="X87" s="1">
        <v>533610</v>
      </c>
    </row>
    <row r="88" spans="21:24" x14ac:dyDescent="0.2">
      <c r="U88" s="1" t="s">
        <v>270</v>
      </c>
      <c r="V88" s="1">
        <v>623120</v>
      </c>
      <c r="W88" s="1">
        <v>407103</v>
      </c>
      <c r="X88" s="1">
        <v>412396</v>
      </c>
    </row>
    <row r="89" spans="21:24" x14ac:dyDescent="0.2">
      <c r="U89" s="1" t="s">
        <v>271</v>
      </c>
      <c r="V89" s="1">
        <v>715128</v>
      </c>
      <c r="W89" s="1">
        <v>428665.59999999998</v>
      </c>
      <c r="X89" s="1">
        <v>334778</v>
      </c>
    </row>
    <row r="90" spans="21:24" x14ac:dyDescent="0.2">
      <c r="U90" s="1"/>
      <c r="V90" s="1"/>
      <c r="W90" s="1"/>
      <c r="X90" s="1"/>
    </row>
    <row r="91" spans="21:24" x14ac:dyDescent="0.2">
      <c r="U91" s="1" t="s">
        <v>227</v>
      </c>
      <c r="V91" s="1">
        <v>8692178</v>
      </c>
      <c r="W91" s="1">
        <v>4906007.1499999994</v>
      </c>
      <c r="X91" s="1">
        <v>3512282</v>
      </c>
    </row>
    <row r="95" spans="21:24" x14ac:dyDescent="0.2">
      <c r="U95">
        <v>2022</v>
      </c>
    </row>
    <row r="96" spans="21:24" x14ac:dyDescent="0.2">
      <c r="V96" t="s">
        <v>210</v>
      </c>
      <c r="W96" t="s">
        <v>211</v>
      </c>
      <c r="X96" t="s">
        <v>212</v>
      </c>
    </row>
    <row r="97" spans="21:24" x14ac:dyDescent="0.2">
      <c r="U97" s="1" t="s">
        <v>233</v>
      </c>
      <c r="V97" s="1">
        <v>781347</v>
      </c>
      <c r="W97" s="1">
        <v>482519.45</v>
      </c>
      <c r="X97" s="1">
        <v>135321</v>
      </c>
    </row>
    <row r="98" spans="21:24" x14ac:dyDescent="0.2">
      <c r="U98" s="1" t="s">
        <v>234</v>
      </c>
      <c r="V98" s="1">
        <v>696626</v>
      </c>
      <c r="W98" s="1">
        <v>342298</v>
      </c>
      <c r="X98" s="1">
        <v>133195</v>
      </c>
    </row>
    <row r="99" spans="21:24" x14ac:dyDescent="0.2">
      <c r="U99" s="1" t="s">
        <v>236</v>
      </c>
      <c r="V99" s="1">
        <v>934524</v>
      </c>
      <c r="W99" s="1">
        <v>424201</v>
      </c>
      <c r="X99" s="1">
        <v>456986</v>
      </c>
    </row>
    <row r="100" spans="21:24" x14ac:dyDescent="0.2">
      <c r="U100" s="1" t="s">
        <v>237</v>
      </c>
      <c r="V100" s="1">
        <v>844370</v>
      </c>
      <c r="W100" s="1">
        <v>472896.3</v>
      </c>
      <c r="X100" s="1">
        <v>537950</v>
      </c>
    </row>
    <row r="101" spans="21:24" x14ac:dyDescent="0.2">
      <c r="U101" s="1" t="s">
        <v>239</v>
      </c>
      <c r="V101" s="1">
        <v>958338</v>
      </c>
      <c r="W101" s="1">
        <v>376322.5</v>
      </c>
      <c r="X101" s="1">
        <v>219090</v>
      </c>
    </row>
    <row r="102" spans="21:24" x14ac:dyDescent="0.2">
      <c r="U102" s="1" t="s">
        <v>241</v>
      </c>
      <c r="V102" s="1">
        <v>1075690</v>
      </c>
      <c r="W102" s="1">
        <v>418751</v>
      </c>
      <c r="X102" s="1">
        <v>406495</v>
      </c>
    </row>
    <row r="103" spans="21:24" x14ac:dyDescent="0.2">
      <c r="U103" s="1" t="s">
        <v>265</v>
      </c>
      <c r="V103" s="1">
        <v>1530749</v>
      </c>
      <c r="W103" s="1">
        <v>1233507.5</v>
      </c>
      <c r="X103" s="1">
        <v>374280</v>
      </c>
    </row>
    <row r="104" spans="21:24" x14ac:dyDescent="0.2">
      <c r="U104" s="1" t="s">
        <v>266</v>
      </c>
      <c r="V104" s="1">
        <v>660858</v>
      </c>
      <c r="W104" s="1">
        <v>512686.5</v>
      </c>
      <c r="X104" s="1">
        <v>99194</v>
      </c>
    </row>
    <row r="105" spans="21:24" x14ac:dyDescent="0.2">
      <c r="U105" s="1" t="s">
        <v>268</v>
      </c>
      <c r="V105" s="1">
        <v>675022</v>
      </c>
      <c r="W105" s="1">
        <v>322809.5</v>
      </c>
      <c r="X105" s="1">
        <v>291437</v>
      </c>
    </row>
    <row r="106" spans="21:24" x14ac:dyDescent="0.2">
      <c r="U106" s="1" t="s">
        <v>269</v>
      </c>
      <c r="V106" s="1">
        <v>938339</v>
      </c>
      <c r="W106" s="1">
        <v>543492.94999999995</v>
      </c>
      <c r="X106" s="1">
        <v>136627</v>
      </c>
    </row>
    <row r="107" spans="21:24" x14ac:dyDescent="0.2">
      <c r="U107" s="1" t="s">
        <v>270</v>
      </c>
      <c r="V107" s="1">
        <v>8299941</v>
      </c>
      <c r="W107" s="1">
        <v>367536</v>
      </c>
      <c r="X107" s="1">
        <v>6261680</v>
      </c>
    </row>
    <row r="108" spans="21:24" x14ac:dyDescent="0.2">
      <c r="U108" s="1" t="s">
        <v>271</v>
      </c>
      <c r="V108" s="1">
        <v>1007306</v>
      </c>
      <c r="W108" s="1">
        <v>544910</v>
      </c>
      <c r="X108" s="1">
        <v>691950</v>
      </c>
    </row>
    <row r="109" spans="21:24" x14ac:dyDescent="0.2">
      <c r="U109" s="1" t="s">
        <v>227</v>
      </c>
      <c r="V109" s="1">
        <v>18403110</v>
      </c>
      <c r="W109" s="1">
        <v>6041930.7000000002</v>
      </c>
      <c r="X109" s="1">
        <v>9744205</v>
      </c>
    </row>
    <row r="111" spans="21:24" x14ac:dyDescent="0.2">
      <c r="U111">
        <v>2023</v>
      </c>
    </row>
    <row r="112" spans="21:24" x14ac:dyDescent="0.2">
      <c r="U112" s="1"/>
      <c r="V112" s="1" t="s">
        <v>210</v>
      </c>
      <c r="W112" s="1" t="s">
        <v>211</v>
      </c>
      <c r="X112" s="1" t="s">
        <v>212</v>
      </c>
    </row>
    <row r="113" spans="21:24" x14ac:dyDescent="0.2">
      <c r="U113" s="1" t="s">
        <v>233</v>
      </c>
      <c r="V113" s="1">
        <v>1018689</v>
      </c>
      <c r="W113" s="1">
        <v>557558</v>
      </c>
      <c r="X113" s="1">
        <v>396566</v>
      </c>
    </row>
    <row r="114" spans="21:24" x14ac:dyDescent="0.2">
      <c r="U114" s="1" t="s">
        <v>234</v>
      </c>
      <c r="V114" s="1">
        <v>796988</v>
      </c>
      <c r="W114" s="1">
        <v>572377</v>
      </c>
      <c r="X114" s="1">
        <v>335316</v>
      </c>
    </row>
    <row r="115" spans="21:24" x14ac:dyDescent="0.2">
      <c r="U115" s="1" t="s">
        <v>236</v>
      </c>
      <c r="V115" s="1">
        <v>1073142</v>
      </c>
      <c r="W115" s="1">
        <v>715635.5</v>
      </c>
      <c r="X115" s="1">
        <v>280446</v>
      </c>
    </row>
    <row r="116" spans="21:24" x14ac:dyDescent="0.2">
      <c r="U116" s="1" t="s">
        <v>237</v>
      </c>
      <c r="V116" s="1">
        <v>1009144</v>
      </c>
      <c r="W116" s="1">
        <v>665775</v>
      </c>
      <c r="X116" s="1">
        <v>254666</v>
      </c>
    </row>
    <row r="117" spans="21:24" x14ac:dyDescent="0.2">
      <c r="U117" s="1" t="s">
        <v>239</v>
      </c>
      <c r="V117" s="1">
        <v>947189</v>
      </c>
      <c r="W117" s="1">
        <v>564032.5</v>
      </c>
      <c r="X117" s="1">
        <v>556232</v>
      </c>
    </row>
    <row r="118" spans="21:24" x14ac:dyDescent="0.2">
      <c r="U118" s="1" t="s">
        <v>241</v>
      </c>
      <c r="V118" s="1">
        <v>990099</v>
      </c>
      <c r="W118" s="1">
        <v>681040.5</v>
      </c>
      <c r="X118" s="1">
        <v>423210</v>
      </c>
    </row>
    <row r="119" spans="21:24" x14ac:dyDescent="0.2">
      <c r="U119" s="1" t="s">
        <v>265</v>
      </c>
      <c r="V119" s="1">
        <v>1214460</v>
      </c>
      <c r="W119" s="1">
        <v>726627.5</v>
      </c>
      <c r="X119" s="1">
        <v>225943</v>
      </c>
    </row>
    <row r="120" spans="21:24" x14ac:dyDescent="0.2">
      <c r="U120" s="1" t="s">
        <v>266</v>
      </c>
      <c r="V120" s="1">
        <v>1604439</v>
      </c>
      <c r="W120" s="1">
        <v>1040528</v>
      </c>
      <c r="X120" s="1">
        <v>734670</v>
      </c>
    </row>
    <row r="121" spans="21:24" x14ac:dyDescent="0.2">
      <c r="U121" s="1" t="s">
        <v>268</v>
      </c>
      <c r="V121" s="1">
        <v>1136142</v>
      </c>
      <c r="W121" s="1">
        <v>614694.5</v>
      </c>
      <c r="X121" s="1">
        <v>383751</v>
      </c>
    </row>
    <row r="122" spans="21:24" x14ac:dyDescent="0.2">
      <c r="U122" s="1" t="s">
        <v>269</v>
      </c>
      <c r="V122" s="1">
        <v>894768</v>
      </c>
      <c r="W122" s="1">
        <v>433490.63</v>
      </c>
      <c r="X122" s="1">
        <v>172989</v>
      </c>
    </row>
    <row r="123" spans="21:24" x14ac:dyDescent="0.2">
      <c r="U123" s="1" t="s">
        <v>270</v>
      </c>
      <c r="V123" s="1">
        <v>1331812</v>
      </c>
      <c r="W123" s="1">
        <v>538919.1</v>
      </c>
      <c r="X123" s="1">
        <v>226615</v>
      </c>
    </row>
    <row r="124" spans="21:24" x14ac:dyDescent="0.2">
      <c r="U124" s="1" t="s">
        <v>271</v>
      </c>
      <c r="V124" s="1">
        <v>1258373</v>
      </c>
      <c r="W124" s="1">
        <v>630981.63</v>
      </c>
      <c r="X124" s="1">
        <v>1037364.65</v>
      </c>
    </row>
    <row r="125" spans="21:24" x14ac:dyDescent="0.2">
      <c r="U125" s="1"/>
      <c r="V125" s="1"/>
      <c r="W125" s="1"/>
      <c r="X125" s="1"/>
    </row>
    <row r="126" spans="21:24" x14ac:dyDescent="0.2">
      <c r="U126" s="1" t="s">
        <v>227</v>
      </c>
      <c r="V126" s="1">
        <v>13275245</v>
      </c>
      <c r="W126" s="1">
        <v>7741659.8599999994</v>
      </c>
      <c r="X126" s="1">
        <v>5027768.6500000004</v>
      </c>
    </row>
  </sheetData>
  <mergeCells count="3">
    <mergeCell ref="A1:B1"/>
    <mergeCell ref="A15:B15"/>
    <mergeCell ref="D1:H1"/>
  </mergeCells>
  <conditionalFormatting sqref="H3:H1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0" verticalDpi="0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83ED5-9778-B748-8502-D39AF6A7F187}">
  <dimension ref="A1:X1082"/>
  <sheetViews>
    <sheetView topLeftCell="G1" zoomScale="125" workbookViewId="0">
      <selection activeCell="T16" sqref="T16"/>
    </sheetView>
  </sheetViews>
  <sheetFormatPr baseColWidth="10" defaultColWidth="6.1640625" defaultRowHeight="16" x14ac:dyDescent="0.2"/>
  <cols>
    <col min="1" max="1" width="5.83203125" style="28" bestFit="1" customWidth="1"/>
    <col min="2" max="2" width="8.33203125" style="28" bestFit="1" customWidth="1"/>
    <col min="3" max="3" width="9.6640625" style="28" bestFit="1" customWidth="1"/>
    <col min="4" max="4" width="36" style="28" bestFit="1" customWidth="1"/>
    <col min="5" max="5" width="12.83203125" style="29" bestFit="1" customWidth="1"/>
    <col min="6" max="6" width="14.83203125" style="28" bestFit="1" customWidth="1"/>
    <col min="7" max="7" width="55.33203125" style="28" bestFit="1" customWidth="1"/>
    <col min="8" max="8" width="25.1640625" style="35" bestFit="1" customWidth="1"/>
    <col min="9" max="9" width="12.83203125" style="36" bestFit="1" customWidth="1"/>
    <col min="10" max="10" width="25.33203125" style="36" bestFit="1" customWidth="1"/>
    <col min="11" max="11" width="17.83203125" style="36" bestFit="1" customWidth="1"/>
    <col min="12" max="13" width="12" style="35" bestFit="1" customWidth="1"/>
    <col min="14" max="14" width="10.83203125" style="35" bestFit="1" customWidth="1"/>
    <col min="15" max="15" width="12" style="35" bestFit="1" customWidth="1"/>
    <col min="16" max="16" width="13.1640625" style="35" bestFit="1" customWidth="1"/>
    <col min="17" max="18" width="6.1640625" style="35"/>
    <col min="19" max="19" width="13" style="35" bestFit="1" customWidth="1"/>
    <col min="20" max="20" width="17" style="36" bestFit="1" customWidth="1"/>
    <col min="21" max="22" width="6.1640625" style="35"/>
    <col min="23" max="23" width="36" style="35" bestFit="1" customWidth="1"/>
    <col min="24" max="24" width="4.33203125" style="35" bestFit="1" customWidth="1"/>
    <col min="25" max="16384" width="6.1640625" style="35"/>
  </cols>
  <sheetData>
    <row r="1" spans="1:24" s="54" customFormat="1" ht="17" thickBot="1" x14ac:dyDescent="0.25">
      <c r="A1" s="54" t="s">
        <v>296</v>
      </c>
      <c r="B1" s="54" t="s">
        <v>297</v>
      </c>
      <c r="C1" s="54" t="s">
        <v>298</v>
      </c>
      <c r="D1" s="54" t="s">
        <v>73</v>
      </c>
      <c r="E1" s="311" t="s">
        <v>299</v>
      </c>
      <c r="F1" s="54" t="s">
        <v>300</v>
      </c>
      <c r="G1" s="54" t="s">
        <v>301</v>
      </c>
      <c r="K1" s="55"/>
      <c r="P1" s="92"/>
      <c r="Q1" s="92"/>
      <c r="R1" s="92"/>
      <c r="S1" s="408" t="s">
        <v>73</v>
      </c>
      <c r="T1" s="409" t="s">
        <v>302</v>
      </c>
    </row>
    <row r="2" spans="1:24" x14ac:dyDescent="0.2">
      <c r="A2" s="28">
        <v>3</v>
      </c>
      <c r="B2" s="28" t="s">
        <v>6</v>
      </c>
      <c r="C2" s="28">
        <v>1</v>
      </c>
      <c r="D2" s="28" t="s">
        <v>67</v>
      </c>
      <c r="E2" s="29">
        <v>73963</v>
      </c>
      <c r="F2" s="28" t="str">
        <f t="shared" ref="F2:F65" si="0">VLOOKUP(D2,W:X,2,0)</f>
        <v>YES</v>
      </c>
      <c r="I2" s="35"/>
      <c r="J2" s="37" t="s">
        <v>297</v>
      </c>
      <c r="K2" s="35" t="s">
        <v>10</v>
      </c>
      <c r="O2"/>
      <c r="P2"/>
      <c r="Q2"/>
      <c r="R2"/>
      <c r="S2"/>
      <c r="T2" s="53"/>
      <c r="U2"/>
      <c r="W2" s="30" t="s">
        <v>69</v>
      </c>
      <c r="X2" s="30" t="s">
        <v>303</v>
      </c>
    </row>
    <row r="3" spans="1:24" x14ac:dyDescent="0.2">
      <c r="A3" s="28">
        <v>3</v>
      </c>
      <c r="B3" s="28" t="s">
        <v>6</v>
      </c>
      <c r="C3" s="28">
        <v>1</v>
      </c>
      <c r="D3" s="28" t="s">
        <v>68</v>
      </c>
      <c r="E3" s="29">
        <v>5200</v>
      </c>
      <c r="F3" s="28" t="str">
        <f t="shared" si="0"/>
        <v>YES</v>
      </c>
      <c r="I3" s="35"/>
      <c r="J3" s="35"/>
      <c r="O3"/>
      <c r="P3"/>
      <c r="Q3"/>
      <c r="R3"/>
      <c r="S3" s="408" t="s">
        <v>273</v>
      </c>
      <c r="T3" s="409" t="s">
        <v>274</v>
      </c>
      <c r="U3"/>
      <c r="W3" s="28" t="s">
        <v>68</v>
      </c>
      <c r="X3" s="28" t="s">
        <v>303</v>
      </c>
    </row>
    <row r="4" spans="1:24" x14ac:dyDescent="0.2">
      <c r="A4" s="28">
        <v>3</v>
      </c>
      <c r="B4" s="28" t="s">
        <v>6</v>
      </c>
      <c r="C4" s="28">
        <v>1</v>
      </c>
      <c r="D4" s="28" t="s">
        <v>21</v>
      </c>
      <c r="E4" s="29">
        <v>5200</v>
      </c>
      <c r="F4" s="28" t="str">
        <f t="shared" si="0"/>
        <v>NO</v>
      </c>
      <c r="I4" s="35"/>
      <c r="J4" s="37" t="s">
        <v>274</v>
      </c>
      <c r="K4" s="37" t="s">
        <v>304</v>
      </c>
      <c r="S4" s="410" t="s">
        <v>6</v>
      </c>
      <c r="T4" s="412">
        <v>543833</v>
      </c>
      <c r="U4"/>
      <c r="W4" s="28" t="s">
        <v>70</v>
      </c>
      <c r="X4" s="28" t="s">
        <v>303</v>
      </c>
    </row>
    <row r="5" spans="1:24" x14ac:dyDescent="0.2">
      <c r="A5" s="28">
        <v>3</v>
      </c>
      <c r="B5" s="28" t="s">
        <v>6</v>
      </c>
      <c r="C5" s="28">
        <v>1</v>
      </c>
      <c r="D5" s="28" t="s">
        <v>69</v>
      </c>
      <c r="E5" s="29">
        <v>350</v>
      </c>
      <c r="F5" s="28" t="str">
        <f t="shared" si="0"/>
        <v>YES</v>
      </c>
      <c r="I5" s="35"/>
      <c r="J5" s="37" t="s">
        <v>273</v>
      </c>
      <c r="K5" s="35">
        <v>1</v>
      </c>
      <c r="L5" s="35">
        <v>2</v>
      </c>
      <c r="M5" s="35">
        <v>3</v>
      </c>
      <c r="N5" s="35">
        <v>4</v>
      </c>
      <c r="O5" s="35">
        <v>5</v>
      </c>
      <c r="P5" s="35" t="s">
        <v>227</v>
      </c>
      <c r="S5" s="410" t="s">
        <v>7</v>
      </c>
      <c r="T5" s="412">
        <v>430768.5</v>
      </c>
      <c r="U5"/>
      <c r="W5" s="28" t="s">
        <v>72</v>
      </c>
      <c r="X5" s="28" t="s">
        <v>303</v>
      </c>
    </row>
    <row r="6" spans="1:24" x14ac:dyDescent="0.2">
      <c r="A6" s="28">
        <v>3</v>
      </c>
      <c r="B6" s="28" t="s">
        <v>6</v>
      </c>
      <c r="C6" s="28">
        <v>1</v>
      </c>
      <c r="D6" s="28" t="s">
        <v>22</v>
      </c>
      <c r="E6" s="29">
        <v>9591</v>
      </c>
      <c r="F6" s="28" t="str">
        <f t="shared" si="0"/>
        <v>NO</v>
      </c>
      <c r="I6" s="35"/>
      <c r="J6" s="349" t="s">
        <v>69</v>
      </c>
      <c r="K6" s="414">
        <v>1060</v>
      </c>
      <c r="L6" s="414">
        <v>2180</v>
      </c>
      <c r="M6" s="414">
        <v>1810</v>
      </c>
      <c r="N6" s="414">
        <v>1610</v>
      </c>
      <c r="O6" s="414">
        <v>1190</v>
      </c>
      <c r="P6" s="414">
        <v>7850</v>
      </c>
      <c r="Q6" s="89"/>
      <c r="R6" s="89"/>
      <c r="S6" s="410" t="s">
        <v>8</v>
      </c>
      <c r="T6" s="412">
        <v>402711.5</v>
      </c>
      <c r="U6"/>
      <c r="W6" s="28" t="s">
        <v>67</v>
      </c>
      <c r="X6" s="28" t="s">
        <v>303</v>
      </c>
    </row>
    <row r="7" spans="1:24" x14ac:dyDescent="0.2">
      <c r="A7" s="28">
        <v>3</v>
      </c>
      <c r="B7" s="28" t="s">
        <v>6</v>
      </c>
      <c r="C7" s="28">
        <v>1</v>
      </c>
      <c r="D7" s="28" t="s">
        <v>72</v>
      </c>
      <c r="E7" s="29">
        <v>9591</v>
      </c>
      <c r="F7" s="28" t="str">
        <f t="shared" si="0"/>
        <v>YES</v>
      </c>
      <c r="I7" s="35"/>
      <c r="J7" s="349" t="s">
        <v>68</v>
      </c>
      <c r="K7" s="414">
        <v>5185</v>
      </c>
      <c r="L7" s="414">
        <v>5347</v>
      </c>
      <c r="M7" s="414">
        <v>7582.5</v>
      </c>
      <c r="N7" s="414">
        <v>2525</v>
      </c>
      <c r="O7" s="414">
        <v>2645</v>
      </c>
      <c r="P7" s="414">
        <v>23284.5</v>
      </c>
      <c r="Q7" s="89"/>
      <c r="R7" s="89"/>
      <c r="S7" s="410" t="s">
        <v>9</v>
      </c>
      <c r="T7" s="412">
        <v>533733.5</v>
      </c>
      <c r="U7"/>
      <c r="W7" s="28" t="s">
        <v>21</v>
      </c>
      <c r="X7" s="28" t="s">
        <v>109</v>
      </c>
    </row>
    <row r="8" spans="1:24" x14ac:dyDescent="0.2">
      <c r="A8" s="28">
        <v>3</v>
      </c>
      <c r="B8" s="28" t="s">
        <v>6</v>
      </c>
      <c r="C8" s="28">
        <v>1</v>
      </c>
      <c r="D8" s="28" t="s">
        <v>70</v>
      </c>
      <c r="E8" s="29">
        <v>100</v>
      </c>
      <c r="F8" s="28" t="str">
        <f t="shared" si="0"/>
        <v>YES</v>
      </c>
      <c r="I8" s="35"/>
      <c r="J8" s="349" t="s">
        <v>70</v>
      </c>
      <c r="K8" s="413"/>
      <c r="L8" s="413"/>
      <c r="M8" s="413">
        <v>200</v>
      </c>
      <c r="N8" s="413">
        <v>0</v>
      </c>
      <c r="O8" s="413"/>
      <c r="P8" s="413">
        <v>200</v>
      </c>
      <c r="Q8" s="89"/>
      <c r="R8" s="89"/>
      <c r="S8" s="410" t="s">
        <v>10</v>
      </c>
      <c r="T8" s="412">
        <v>592192.5</v>
      </c>
      <c r="U8"/>
      <c r="W8" s="28" t="s">
        <v>22</v>
      </c>
      <c r="X8" s="28" t="s">
        <v>109</v>
      </c>
    </row>
    <row r="9" spans="1:24" x14ac:dyDescent="0.2">
      <c r="A9" s="28">
        <v>3</v>
      </c>
      <c r="B9" s="28" t="s">
        <v>6</v>
      </c>
      <c r="C9" s="28">
        <v>1</v>
      </c>
      <c r="D9" s="28" t="s">
        <v>23</v>
      </c>
      <c r="E9" s="29">
        <v>8655</v>
      </c>
      <c r="F9" s="28" t="str">
        <f t="shared" si="0"/>
        <v>NO</v>
      </c>
      <c r="I9" s="35"/>
      <c r="J9" s="349" t="s">
        <v>72</v>
      </c>
      <c r="K9" s="413">
        <v>3275</v>
      </c>
      <c r="L9" s="413">
        <v>1550</v>
      </c>
      <c r="M9" s="413">
        <v>50</v>
      </c>
      <c r="N9" s="413">
        <v>50</v>
      </c>
      <c r="O9" s="413">
        <v>150</v>
      </c>
      <c r="P9" s="413">
        <v>5075</v>
      </c>
      <c r="Q9" s="89"/>
      <c r="R9" s="89"/>
      <c r="S9" s="410" t="s">
        <v>11</v>
      </c>
      <c r="T9" s="411">
        <v>128460.5</v>
      </c>
      <c r="U9"/>
      <c r="W9" s="28" t="s">
        <v>23</v>
      </c>
      <c r="X9" s="28" t="s">
        <v>109</v>
      </c>
    </row>
    <row r="10" spans="1:24" x14ac:dyDescent="0.2">
      <c r="A10" s="28">
        <v>3</v>
      </c>
      <c r="B10" s="28" t="s">
        <v>6</v>
      </c>
      <c r="C10" s="28">
        <v>1</v>
      </c>
      <c r="D10" s="28" t="s">
        <v>50</v>
      </c>
      <c r="E10" s="29">
        <v>0</v>
      </c>
      <c r="F10" s="28" t="str">
        <f t="shared" si="0"/>
        <v>NO</v>
      </c>
      <c r="J10" s="349" t="s">
        <v>67</v>
      </c>
      <c r="K10" s="414">
        <v>111957</v>
      </c>
      <c r="L10" s="414">
        <v>86602</v>
      </c>
      <c r="M10" s="414">
        <v>39740</v>
      </c>
      <c r="N10" s="414">
        <v>57274</v>
      </c>
      <c r="O10" s="414">
        <v>260210</v>
      </c>
      <c r="P10" s="414">
        <v>555783</v>
      </c>
      <c r="Q10" s="89"/>
      <c r="R10" s="89"/>
      <c r="S10" s="410" t="s">
        <v>227</v>
      </c>
      <c r="T10" s="412">
        <v>2631699.5</v>
      </c>
      <c r="U10"/>
      <c r="W10" s="28" t="s">
        <v>30</v>
      </c>
      <c r="X10" s="28" t="s">
        <v>109</v>
      </c>
    </row>
    <row r="11" spans="1:24" x14ac:dyDescent="0.2">
      <c r="A11" s="28">
        <v>3</v>
      </c>
      <c r="B11" s="28" t="s">
        <v>6</v>
      </c>
      <c r="C11" s="28">
        <v>1</v>
      </c>
      <c r="D11" s="28" t="s">
        <v>42</v>
      </c>
      <c r="E11" s="29">
        <v>200</v>
      </c>
      <c r="F11" s="28" t="str">
        <f t="shared" si="0"/>
        <v>NO</v>
      </c>
      <c r="J11" s="38" t="s">
        <v>227</v>
      </c>
      <c r="K11" s="41">
        <v>121477</v>
      </c>
      <c r="L11" s="41">
        <v>95679</v>
      </c>
      <c r="M11" s="41">
        <v>49382.5</v>
      </c>
      <c r="N11" s="41">
        <v>61459</v>
      </c>
      <c r="O11" s="41">
        <v>264195</v>
      </c>
      <c r="P11" s="41">
        <v>592192.5</v>
      </c>
      <c r="Q11" s="41"/>
      <c r="R11" s="41"/>
      <c r="S11"/>
      <c r="T11"/>
      <c r="U11"/>
      <c r="W11" s="28" t="s">
        <v>31</v>
      </c>
      <c r="X11" s="28" t="s">
        <v>109</v>
      </c>
    </row>
    <row r="12" spans="1:24" x14ac:dyDescent="0.2">
      <c r="A12" s="28">
        <v>3</v>
      </c>
      <c r="B12" s="28" t="s">
        <v>6</v>
      </c>
      <c r="C12" s="28">
        <v>1</v>
      </c>
      <c r="D12" s="28" t="s">
        <v>148</v>
      </c>
      <c r="E12" s="29">
        <v>500</v>
      </c>
      <c r="F12" s="28" t="str">
        <f t="shared" si="0"/>
        <v>NO</v>
      </c>
      <c r="G12" s="28" t="s">
        <v>981</v>
      </c>
      <c r="J12"/>
      <c r="K12"/>
      <c r="L12"/>
      <c r="M12"/>
      <c r="N12"/>
      <c r="O12"/>
      <c r="P12"/>
      <c r="Q12"/>
      <c r="R12"/>
      <c r="S12"/>
      <c r="T12"/>
      <c r="U12"/>
      <c r="W12" s="28" t="s">
        <v>32</v>
      </c>
      <c r="X12" s="28" t="s">
        <v>109</v>
      </c>
    </row>
    <row r="13" spans="1:24" s="56" customFormat="1" x14ac:dyDescent="0.2">
      <c r="A13" s="222">
        <v>3</v>
      </c>
      <c r="B13" s="222" t="s">
        <v>6</v>
      </c>
      <c r="C13" s="222">
        <v>1</v>
      </c>
      <c r="D13" s="222" t="s">
        <v>180</v>
      </c>
      <c r="E13" s="223">
        <v>2450</v>
      </c>
      <c r="F13" s="28" t="str">
        <f t="shared" si="0"/>
        <v>NO</v>
      </c>
      <c r="G13" s="222" t="s">
        <v>982</v>
      </c>
      <c r="H13" s="35"/>
      <c r="I13" s="353"/>
      <c r="J13" s="37" t="s">
        <v>297</v>
      </c>
      <c r="K13" s="35" t="s">
        <v>10</v>
      </c>
      <c r="O13" s="224"/>
      <c r="P13" s="223"/>
      <c r="Q13" s="224"/>
      <c r="R13" s="224"/>
      <c r="S13" s="224"/>
      <c r="T13" s="224"/>
      <c r="U13" s="224"/>
      <c r="W13" s="222" t="s">
        <v>33</v>
      </c>
      <c r="X13" s="222" t="s">
        <v>109</v>
      </c>
    </row>
    <row r="14" spans="1:24" x14ac:dyDescent="0.2">
      <c r="A14" s="28">
        <v>3</v>
      </c>
      <c r="B14" s="28" t="s">
        <v>6</v>
      </c>
      <c r="C14" s="28">
        <v>1</v>
      </c>
      <c r="D14" s="28" t="s">
        <v>182</v>
      </c>
      <c r="E14" s="29">
        <v>200</v>
      </c>
      <c r="F14" s="28" t="str">
        <f t="shared" si="0"/>
        <v>NO</v>
      </c>
      <c r="G14" s="28" t="s">
        <v>983</v>
      </c>
      <c r="J14" s="35"/>
      <c r="O14"/>
      <c r="P14"/>
      <c r="Q14"/>
      <c r="R14"/>
      <c r="S14"/>
      <c r="T14"/>
      <c r="U14"/>
      <c r="W14" s="28" t="s">
        <v>305</v>
      </c>
      <c r="X14" s="28" t="s">
        <v>109</v>
      </c>
    </row>
    <row r="15" spans="1:24" x14ac:dyDescent="0.2">
      <c r="A15" s="28">
        <v>10</v>
      </c>
      <c r="B15" s="28" t="s">
        <v>6</v>
      </c>
      <c r="C15" s="28">
        <v>2</v>
      </c>
      <c r="D15" s="28" t="s">
        <v>67</v>
      </c>
      <c r="E15" s="29">
        <v>77315</v>
      </c>
      <c r="F15" s="28" t="str">
        <f t="shared" si="0"/>
        <v>YES</v>
      </c>
      <c r="J15" s="37" t="s">
        <v>274</v>
      </c>
      <c r="K15" s="37" t="s">
        <v>304</v>
      </c>
      <c r="S15"/>
      <c r="T15"/>
      <c r="U15"/>
      <c r="W15" s="28" t="s">
        <v>34</v>
      </c>
      <c r="X15" s="28" t="s">
        <v>109</v>
      </c>
    </row>
    <row r="16" spans="1:24" x14ac:dyDescent="0.2">
      <c r="A16" s="28">
        <v>10</v>
      </c>
      <c r="B16" s="28" t="s">
        <v>6</v>
      </c>
      <c r="C16" s="28">
        <v>2</v>
      </c>
      <c r="D16" s="28" t="s">
        <v>68</v>
      </c>
      <c r="E16" s="29">
        <v>4330</v>
      </c>
      <c r="F16" s="28" t="str">
        <f t="shared" si="0"/>
        <v>YES</v>
      </c>
      <c r="J16" s="37" t="s">
        <v>273</v>
      </c>
      <c r="K16" s="35">
        <v>1</v>
      </c>
      <c r="L16" s="35">
        <v>2</v>
      </c>
      <c r="M16" s="35">
        <v>3</v>
      </c>
      <c r="N16" s="35">
        <v>4</v>
      </c>
      <c r="O16" s="35">
        <v>5</v>
      </c>
      <c r="P16" s="35" t="s">
        <v>227</v>
      </c>
      <c r="S16"/>
      <c r="T16"/>
      <c r="U16"/>
      <c r="W16" s="28" t="s">
        <v>306</v>
      </c>
      <c r="X16" s="28" t="s">
        <v>109</v>
      </c>
    </row>
    <row r="17" spans="1:24" x14ac:dyDescent="0.2">
      <c r="A17" s="28">
        <v>10</v>
      </c>
      <c r="B17" s="28" t="s">
        <v>6</v>
      </c>
      <c r="C17" s="28">
        <v>2</v>
      </c>
      <c r="D17" s="28" t="s">
        <v>21</v>
      </c>
      <c r="E17" s="29">
        <v>4330</v>
      </c>
      <c r="F17" s="28" t="str">
        <f t="shared" si="0"/>
        <v>NO</v>
      </c>
      <c r="J17" s="38" t="s">
        <v>21</v>
      </c>
      <c r="K17" s="41">
        <v>5185</v>
      </c>
      <c r="L17" s="41">
        <v>5347</v>
      </c>
      <c r="M17" s="41">
        <v>7582.5</v>
      </c>
      <c r="N17" s="41">
        <v>2525</v>
      </c>
      <c r="O17" s="41">
        <v>2645</v>
      </c>
      <c r="P17" s="41">
        <v>23284.5</v>
      </c>
      <c r="Q17" s="41"/>
      <c r="R17" s="41"/>
      <c r="S17"/>
      <c r="T17" s="53"/>
      <c r="U17"/>
      <c r="W17" s="28" t="s">
        <v>35</v>
      </c>
      <c r="X17" s="28" t="s">
        <v>109</v>
      </c>
    </row>
    <row r="18" spans="1:24" x14ac:dyDescent="0.2">
      <c r="A18" s="28">
        <v>10</v>
      </c>
      <c r="B18" s="28" t="s">
        <v>6</v>
      </c>
      <c r="C18" s="28">
        <v>2</v>
      </c>
      <c r="D18" s="28" t="s">
        <v>69</v>
      </c>
      <c r="E18" s="29">
        <v>560</v>
      </c>
      <c r="F18" s="28" t="str">
        <f t="shared" si="0"/>
        <v>YES</v>
      </c>
      <c r="J18" s="38" t="s">
        <v>22</v>
      </c>
      <c r="K18" s="41">
        <v>3275</v>
      </c>
      <c r="L18" s="41">
        <v>1550</v>
      </c>
      <c r="M18" s="41">
        <v>50</v>
      </c>
      <c r="N18" s="41">
        <v>50</v>
      </c>
      <c r="O18" s="41">
        <v>150</v>
      </c>
      <c r="P18" s="41">
        <v>5075</v>
      </c>
      <c r="Q18" s="41"/>
      <c r="R18" s="41"/>
      <c r="S18"/>
      <c r="T18" s="53"/>
      <c r="U18"/>
      <c r="W18" s="28" t="s">
        <v>36</v>
      </c>
      <c r="X18" s="28" t="s">
        <v>109</v>
      </c>
    </row>
    <row r="19" spans="1:24" x14ac:dyDescent="0.2">
      <c r="A19" s="28">
        <v>10</v>
      </c>
      <c r="B19" s="28" t="s">
        <v>6</v>
      </c>
      <c r="C19" s="28">
        <v>2</v>
      </c>
      <c r="D19" s="28" t="s">
        <v>22</v>
      </c>
      <c r="E19" s="29">
        <v>4650</v>
      </c>
      <c r="F19" s="28" t="str">
        <f t="shared" si="0"/>
        <v>NO</v>
      </c>
      <c r="J19" s="38" t="s">
        <v>23</v>
      </c>
      <c r="K19" s="41">
        <v>6930</v>
      </c>
      <c r="L19" s="41">
        <v>28770</v>
      </c>
      <c r="M19" s="41">
        <v>4320</v>
      </c>
      <c r="N19" s="41">
        <v>3030</v>
      </c>
      <c r="O19" s="41">
        <v>2395</v>
      </c>
      <c r="P19" s="41">
        <v>45445</v>
      </c>
      <c r="Q19" s="41"/>
      <c r="R19" s="41"/>
      <c r="S19"/>
      <c r="T19" s="53"/>
      <c r="U19"/>
      <c r="W19" s="28" t="s">
        <v>37</v>
      </c>
      <c r="X19" s="28" t="s">
        <v>109</v>
      </c>
    </row>
    <row r="20" spans="1:24" x14ac:dyDescent="0.2">
      <c r="A20" s="28">
        <v>10</v>
      </c>
      <c r="B20" s="28" t="s">
        <v>6</v>
      </c>
      <c r="C20" s="28">
        <v>2</v>
      </c>
      <c r="D20" s="28" t="s">
        <v>72</v>
      </c>
      <c r="E20" s="29">
        <v>4650</v>
      </c>
      <c r="F20" s="28" t="str">
        <f t="shared" si="0"/>
        <v>YES</v>
      </c>
      <c r="J20" s="38" t="s">
        <v>19</v>
      </c>
      <c r="K20" s="41">
        <v>120</v>
      </c>
      <c r="L20" s="41">
        <v>50</v>
      </c>
      <c r="M20" s="41">
        <v>20</v>
      </c>
      <c r="N20" s="41">
        <v>0</v>
      </c>
      <c r="O20" s="41">
        <v>100</v>
      </c>
      <c r="P20" s="41">
        <v>290</v>
      </c>
      <c r="Q20" s="41"/>
      <c r="R20" s="41"/>
      <c r="W20" s="28" t="s">
        <v>38</v>
      </c>
      <c r="X20" s="28" t="s">
        <v>109</v>
      </c>
    </row>
    <row r="21" spans="1:24" x14ac:dyDescent="0.2">
      <c r="A21" s="28">
        <v>10</v>
      </c>
      <c r="B21" s="28" t="s">
        <v>6</v>
      </c>
      <c r="C21" s="28">
        <v>2</v>
      </c>
      <c r="D21" s="28" t="s">
        <v>70</v>
      </c>
      <c r="E21" s="29">
        <v>0</v>
      </c>
      <c r="F21" s="28" t="str">
        <f t="shared" si="0"/>
        <v>YES</v>
      </c>
      <c r="J21" s="38" t="s">
        <v>50</v>
      </c>
      <c r="K21" s="41">
        <v>400</v>
      </c>
      <c r="L21" s="41">
        <v>320</v>
      </c>
      <c r="M21" s="41">
        <v>750</v>
      </c>
      <c r="N21" s="41">
        <v>250</v>
      </c>
      <c r="O21" s="41"/>
      <c r="P21" s="41">
        <v>1720</v>
      </c>
      <c r="Q21" s="41"/>
      <c r="R21" s="41"/>
      <c r="W21" s="28" t="s">
        <v>39</v>
      </c>
      <c r="X21" s="28" t="s">
        <v>109</v>
      </c>
    </row>
    <row r="22" spans="1:24" x14ac:dyDescent="0.2">
      <c r="A22" s="28">
        <v>10</v>
      </c>
      <c r="B22" s="28" t="s">
        <v>6</v>
      </c>
      <c r="C22" s="28">
        <v>2</v>
      </c>
      <c r="D22" s="28" t="s">
        <v>23</v>
      </c>
      <c r="E22" s="29">
        <v>12750</v>
      </c>
      <c r="F22" s="28" t="str">
        <f t="shared" si="0"/>
        <v>NO</v>
      </c>
      <c r="J22" s="38" t="s">
        <v>168</v>
      </c>
      <c r="K22" s="41"/>
      <c r="L22" s="41"/>
      <c r="M22" s="41"/>
      <c r="N22" s="41"/>
      <c r="O22" s="41">
        <v>200</v>
      </c>
      <c r="P22" s="41">
        <v>200</v>
      </c>
      <c r="Q22" s="41"/>
      <c r="R22" s="41"/>
      <c r="W22" s="28" t="s">
        <v>40</v>
      </c>
      <c r="X22" s="28" t="s">
        <v>109</v>
      </c>
    </row>
    <row r="23" spans="1:24" x14ac:dyDescent="0.2">
      <c r="A23" s="28">
        <v>10</v>
      </c>
      <c r="B23" s="28" t="s">
        <v>6</v>
      </c>
      <c r="C23" s="28">
        <v>2</v>
      </c>
      <c r="D23" s="28" t="s">
        <v>50</v>
      </c>
      <c r="E23" s="29">
        <v>0</v>
      </c>
      <c r="F23" s="28" t="str">
        <f t="shared" si="0"/>
        <v>NO</v>
      </c>
      <c r="J23" s="38" t="s">
        <v>162</v>
      </c>
      <c r="K23" s="41"/>
      <c r="L23" s="41">
        <v>1000</v>
      </c>
      <c r="M23" s="41">
        <v>1000</v>
      </c>
      <c r="N23" s="41"/>
      <c r="O23" s="41"/>
      <c r="P23" s="41">
        <v>2000</v>
      </c>
      <c r="Q23" s="41"/>
      <c r="R23" s="41"/>
      <c r="W23" s="28" t="s">
        <v>41</v>
      </c>
      <c r="X23" s="28" t="s">
        <v>109</v>
      </c>
    </row>
    <row r="24" spans="1:24" x14ac:dyDescent="0.2">
      <c r="A24" s="28">
        <v>10</v>
      </c>
      <c r="B24" s="28" t="s">
        <v>6</v>
      </c>
      <c r="C24" s="28">
        <v>2</v>
      </c>
      <c r="D24" s="28" t="s">
        <v>19</v>
      </c>
      <c r="E24" s="29">
        <v>100</v>
      </c>
      <c r="F24" s="28" t="str">
        <f t="shared" si="0"/>
        <v>NO</v>
      </c>
      <c r="J24" s="38" t="s">
        <v>166</v>
      </c>
      <c r="K24" s="41">
        <v>3000</v>
      </c>
      <c r="L24" s="41"/>
      <c r="M24" s="41"/>
      <c r="N24" s="41"/>
      <c r="O24" s="41"/>
      <c r="P24" s="41">
        <v>3000</v>
      </c>
      <c r="Q24" s="41"/>
      <c r="R24" s="41"/>
      <c r="W24" s="28" t="s">
        <v>42</v>
      </c>
      <c r="X24" s="28" t="s">
        <v>109</v>
      </c>
    </row>
    <row r="25" spans="1:24" x14ac:dyDescent="0.2">
      <c r="A25" s="28">
        <v>10</v>
      </c>
      <c r="B25" s="28" t="s">
        <v>6</v>
      </c>
      <c r="C25" s="28">
        <v>2</v>
      </c>
      <c r="D25" s="28" t="s">
        <v>42</v>
      </c>
      <c r="E25" s="29">
        <v>200</v>
      </c>
      <c r="F25" s="28" t="str">
        <f t="shared" si="0"/>
        <v>NO</v>
      </c>
      <c r="J25" s="38" t="s">
        <v>146</v>
      </c>
      <c r="K25" s="41"/>
      <c r="L25" s="41">
        <v>1000</v>
      </c>
      <c r="M25" s="41">
        <v>2500</v>
      </c>
      <c r="N25" s="41"/>
      <c r="O25" s="41">
        <v>2400</v>
      </c>
      <c r="P25" s="41">
        <v>5900</v>
      </c>
      <c r="Q25" s="41"/>
      <c r="R25" s="41"/>
      <c r="W25" s="28" t="s">
        <v>43</v>
      </c>
      <c r="X25" s="28" t="s">
        <v>109</v>
      </c>
    </row>
    <row r="26" spans="1:24" x14ac:dyDescent="0.2">
      <c r="A26" s="28">
        <v>10</v>
      </c>
      <c r="B26" s="28" t="s">
        <v>6</v>
      </c>
      <c r="C26" s="28">
        <v>2</v>
      </c>
      <c r="D26" s="28" t="s">
        <v>116</v>
      </c>
      <c r="E26" s="29">
        <v>10000</v>
      </c>
      <c r="F26" s="28" t="str">
        <f t="shared" si="0"/>
        <v>NO</v>
      </c>
      <c r="G26" s="28" t="s">
        <v>984</v>
      </c>
      <c r="J26" s="38" t="s">
        <v>178</v>
      </c>
      <c r="K26" s="41"/>
      <c r="L26" s="41"/>
      <c r="M26" s="41"/>
      <c r="N26" s="41"/>
      <c r="O26" s="41">
        <v>350</v>
      </c>
      <c r="P26" s="41">
        <v>350</v>
      </c>
      <c r="Q26" s="41"/>
      <c r="R26" s="41"/>
      <c r="W26" s="28" t="s">
        <v>307</v>
      </c>
      <c r="X26" s="28" t="s">
        <v>109</v>
      </c>
    </row>
    <row r="27" spans="1:24" x14ac:dyDescent="0.2">
      <c r="A27" s="28">
        <v>10</v>
      </c>
      <c r="B27" s="28" t="s">
        <v>6</v>
      </c>
      <c r="C27" s="28">
        <v>2</v>
      </c>
      <c r="D27" s="28" t="s">
        <v>164</v>
      </c>
      <c r="E27" s="29">
        <v>1000</v>
      </c>
      <c r="F27" s="28" t="str">
        <f t="shared" si="0"/>
        <v>NO</v>
      </c>
      <c r="G27" s="28" t="s">
        <v>985</v>
      </c>
      <c r="J27" s="38" t="s">
        <v>148</v>
      </c>
      <c r="K27" s="41">
        <v>100</v>
      </c>
      <c r="L27" s="41">
        <v>240</v>
      </c>
      <c r="M27" s="41"/>
      <c r="N27" s="41">
        <v>1200</v>
      </c>
      <c r="O27" s="41"/>
      <c r="P27" s="41">
        <v>1540</v>
      </c>
      <c r="W27" s="28" t="s">
        <v>44</v>
      </c>
      <c r="X27" s="28" t="s">
        <v>109</v>
      </c>
    </row>
    <row r="28" spans="1:24" x14ac:dyDescent="0.2">
      <c r="A28" s="28">
        <v>10</v>
      </c>
      <c r="B28" s="28" t="s">
        <v>6</v>
      </c>
      <c r="C28" s="28">
        <v>2</v>
      </c>
      <c r="D28" s="28" t="s">
        <v>148</v>
      </c>
      <c r="E28" s="29">
        <v>500</v>
      </c>
      <c r="F28" s="28" t="str">
        <f t="shared" si="0"/>
        <v>NO</v>
      </c>
      <c r="G28" s="28" t="s">
        <v>986</v>
      </c>
      <c r="J28" s="38" t="s">
        <v>116</v>
      </c>
      <c r="K28" s="41"/>
      <c r="L28" s="41"/>
      <c r="M28" s="41"/>
      <c r="N28" s="41"/>
      <c r="O28" s="41">
        <v>3200</v>
      </c>
      <c r="P28" s="41">
        <v>3200</v>
      </c>
      <c r="W28" s="28" t="s">
        <v>45</v>
      </c>
      <c r="X28" s="28" t="s">
        <v>109</v>
      </c>
    </row>
    <row r="29" spans="1:24" x14ac:dyDescent="0.2">
      <c r="A29" s="28">
        <v>10</v>
      </c>
      <c r="B29" s="28" t="s">
        <v>6</v>
      </c>
      <c r="C29" s="28">
        <v>2</v>
      </c>
      <c r="D29" s="28" t="s">
        <v>120</v>
      </c>
      <c r="E29" s="29">
        <v>100</v>
      </c>
      <c r="F29" s="28" t="str">
        <f t="shared" si="0"/>
        <v>NO</v>
      </c>
      <c r="G29" s="28" t="s">
        <v>987</v>
      </c>
      <c r="J29" s="38" t="s">
        <v>152</v>
      </c>
      <c r="K29" s="41"/>
      <c r="L29" s="41"/>
      <c r="M29" s="41"/>
      <c r="N29" s="41"/>
      <c r="O29" s="41">
        <v>100</v>
      </c>
      <c r="P29" s="41">
        <v>100</v>
      </c>
      <c r="W29" s="28" t="s">
        <v>308</v>
      </c>
      <c r="X29" s="28" t="s">
        <v>109</v>
      </c>
    </row>
    <row r="30" spans="1:24" x14ac:dyDescent="0.2">
      <c r="A30" s="28">
        <v>17</v>
      </c>
      <c r="B30" s="28" t="s">
        <v>6</v>
      </c>
      <c r="C30" s="28">
        <v>3</v>
      </c>
      <c r="D30" s="28" t="s">
        <v>67</v>
      </c>
      <c r="E30" s="29">
        <v>31575</v>
      </c>
      <c r="F30" s="28" t="str">
        <f t="shared" si="0"/>
        <v>YES</v>
      </c>
      <c r="J30" s="38" t="s">
        <v>132</v>
      </c>
      <c r="K30" s="41"/>
      <c r="L30" s="41"/>
      <c r="M30" s="41"/>
      <c r="N30" s="41"/>
      <c r="O30" s="41">
        <v>3245</v>
      </c>
      <c r="P30" s="41">
        <v>3245</v>
      </c>
      <c r="W30" s="28" t="s">
        <v>59</v>
      </c>
      <c r="X30" s="28" t="s">
        <v>109</v>
      </c>
    </row>
    <row r="31" spans="1:24" x14ac:dyDescent="0.2">
      <c r="A31" s="28">
        <v>17</v>
      </c>
      <c r="B31" s="28" t="s">
        <v>6</v>
      </c>
      <c r="C31" s="28">
        <v>3</v>
      </c>
      <c r="D31" s="28" t="s">
        <v>68</v>
      </c>
      <c r="E31" s="29">
        <v>6376.5</v>
      </c>
      <c r="F31" s="28" t="str">
        <f t="shared" si="0"/>
        <v>YES</v>
      </c>
      <c r="J31" s="38" t="s">
        <v>128</v>
      </c>
      <c r="K31" s="41">
        <v>1500</v>
      </c>
      <c r="L31" s="41"/>
      <c r="M31" s="41"/>
      <c r="N31" s="41"/>
      <c r="O31" s="41">
        <v>300</v>
      </c>
      <c r="P31" s="41">
        <v>1800</v>
      </c>
      <c r="W31" s="28" t="s">
        <v>309</v>
      </c>
      <c r="X31" s="28" t="s">
        <v>109</v>
      </c>
    </row>
    <row r="32" spans="1:24" x14ac:dyDescent="0.2">
      <c r="A32" s="28">
        <v>17</v>
      </c>
      <c r="B32" s="28" t="s">
        <v>6</v>
      </c>
      <c r="C32" s="28">
        <v>3</v>
      </c>
      <c r="D32" s="28" t="s">
        <v>21</v>
      </c>
      <c r="E32" s="29">
        <v>6376.5</v>
      </c>
      <c r="F32" s="28" t="str">
        <f t="shared" si="0"/>
        <v>NO</v>
      </c>
      <c r="J32" s="38" t="s">
        <v>136</v>
      </c>
      <c r="K32" s="41"/>
      <c r="L32" s="41">
        <v>2000</v>
      </c>
      <c r="M32" s="41"/>
      <c r="N32" s="41"/>
      <c r="O32" s="41"/>
      <c r="P32" s="41">
        <v>2000</v>
      </c>
      <c r="W32" s="28" t="s">
        <v>46</v>
      </c>
      <c r="X32" s="28" t="s">
        <v>109</v>
      </c>
    </row>
    <row r="33" spans="1:24" x14ac:dyDescent="0.2">
      <c r="A33" s="28">
        <v>17</v>
      </c>
      <c r="B33" s="28" t="s">
        <v>6</v>
      </c>
      <c r="C33" s="28">
        <v>3</v>
      </c>
      <c r="D33" s="28" t="s">
        <v>69</v>
      </c>
      <c r="E33" s="29">
        <v>410</v>
      </c>
      <c r="F33" s="28" t="str">
        <f t="shared" si="0"/>
        <v>YES</v>
      </c>
      <c r="J33" s="38" t="s">
        <v>172</v>
      </c>
      <c r="K33" s="41"/>
      <c r="L33" s="41"/>
      <c r="M33" s="41"/>
      <c r="N33" s="41">
        <v>100</v>
      </c>
      <c r="O33" s="41">
        <v>100</v>
      </c>
      <c r="P33" s="41">
        <v>200</v>
      </c>
      <c r="W33" s="28" t="s">
        <v>310</v>
      </c>
      <c r="X33" s="28" t="s">
        <v>109</v>
      </c>
    </row>
    <row r="34" spans="1:24" x14ac:dyDescent="0.2">
      <c r="A34" s="28">
        <v>17</v>
      </c>
      <c r="B34" s="28" t="s">
        <v>6</v>
      </c>
      <c r="C34" s="28">
        <v>3</v>
      </c>
      <c r="D34" s="28" t="s">
        <v>22</v>
      </c>
      <c r="E34" s="29">
        <v>950</v>
      </c>
      <c r="F34" s="28" t="str">
        <f t="shared" si="0"/>
        <v>NO</v>
      </c>
      <c r="J34" s="38" t="s">
        <v>160</v>
      </c>
      <c r="K34" s="41">
        <v>1000</v>
      </c>
      <c r="L34" s="41"/>
      <c r="M34" s="41"/>
      <c r="N34" s="41"/>
      <c r="O34" s="41"/>
      <c r="P34" s="41">
        <v>1000</v>
      </c>
      <c r="W34" s="28" t="s">
        <v>55</v>
      </c>
      <c r="X34" s="28" t="s">
        <v>109</v>
      </c>
    </row>
    <row r="35" spans="1:24" x14ac:dyDescent="0.2">
      <c r="A35" s="28">
        <v>17</v>
      </c>
      <c r="B35" s="28" t="s">
        <v>6</v>
      </c>
      <c r="C35" s="28">
        <v>3</v>
      </c>
      <c r="D35" s="28" t="s">
        <v>72</v>
      </c>
      <c r="E35" s="29">
        <v>950</v>
      </c>
      <c r="F35" s="28" t="str">
        <f t="shared" si="0"/>
        <v>YES</v>
      </c>
      <c r="J35" s="38" t="s">
        <v>124</v>
      </c>
      <c r="K35" s="41"/>
      <c r="L35" s="41"/>
      <c r="M35" s="41">
        <v>700</v>
      </c>
      <c r="N35" s="41"/>
      <c r="O35" s="41"/>
      <c r="P35" s="41">
        <v>700</v>
      </c>
      <c r="W35" s="28" t="s">
        <v>32</v>
      </c>
      <c r="X35" s="28" t="s">
        <v>109</v>
      </c>
    </row>
    <row r="36" spans="1:24" x14ac:dyDescent="0.2">
      <c r="A36" s="28">
        <v>17</v>
      </c>
      <c r="B36" s="28" t="s">
        <v>6</v>
      </c>
      <c r="C36" s="28">
        <v>3</v>
      </c>
      <c r="D36" s="28" t="s">
        <v>70</v>
      </c>
      <c r="E36" s="29">
        <v>0</v>
      </c>
      <c r="F36" s="28" t="str">
        <f t="shared" si="0"/>
        <v>YES</v>
      </c>
      <c r="J36" s="38" t="s">
        <v>189</v>
      </c>
      <c r="K36" s="41"/>
      <c r="L36" s="41"/>
      <c r="M36" s="41"/>
      <c r="N36" s="41"/>
      <c r="O36" s="41">
        <v>500</v>
      </c>
      <c r="P36" s="41">
        <v>500</v>
      </c>
      <c r="W36" s="28" t="s">
        <v>47</v>
      </c>
      <c r="X36" s="28" t="s">
        <v>109</v>
      </c>
    </row>
    <row r="37" spans="1:24" x14ac:dyDescent="0.2">
      <c r="A37" s="28">
        <v>17</v>
      </c>
      <c r="B37" s="28" t="s">
        <v>6</v>
      </c>
      <c r="C37" s="28">
        <v>3</v>
      </c>
      <c r="D37" s="28" t="s">
        <v>23</v>
      </c>
      <c r="E37" s="29">
        <v>5175</v>
      </c>
      <c r="F37" s="28" t="str">
        <f t="shared" si="0"/>
        <v>NO</v>
      </c>
      <c r="J37" s="38" t="s">
        <v>144</v>
      </c>
      <c r="K37" s="41"/>
      <c r="L37" s="41"/>
      <c r="M37" s="41"/>
      <c r="N37" s="41"/>
      <c r="O37" s="41">
        <v>1000</v>
      </c>
      <c r="P37" s="41">
        <v>1000</v>
      </c>
      <c r="W37" s="28" t="s">
        <v>19</v>
      </c>
      <c r="X37" s="28" t="s">
        <v>109</v>
      </c>
    </row>
    <row r="38" spans="1:24" x14ac:dyDescent="0.2">
      <c r="A38" s="28">
        <v>17</v>
      </c>
      <c r="B38" s="28" t="s">
        <v>6</v>
      </c>
      <c r="C38" s="28">
        <v>3</v>
      </c>
      <c r="D38" s="28" t="s">
        <v>50</v>
      </c>
      <c r="E38" s="29">
        <v>80</v>
      </c>
      <c r="F38" s="28" t="str">
        <f t="shared" si="0"/>
        <v>NO</v>
      </c>
      <c r="J38" s="38" t="s">
        <v>150</v>
      </c>
      <c r="K38" s="41"/>
      <c r="L38" s="41"/>
      <c r="M38" s="41"/>
      <c r="N38" s="41"/>
      <c r="O38" s="41">
        <v>1010</v>
      </c>
      <c r="P38" s="41">
        <v>1010</v>
      </c>
      <c r="W38" s="28" t="s">
        <v>311</v>
      </c>
      <c r="X38" s="28" t="s">
        <v>109</v>
      </c>
    </row>
    <row r="39" spans="1:24" x14ac:dyDescent="0.2">
      <c r="A39" s="28">
        <v>17</v>
      </c>
      <c r="B39" s="28" t="s">
        <v>6</v>
      </c>
      <c r="C39" s="28">
        <v>3</v>
      </c>
      <c r="D39" s="28" t="s">
        <v>19</v>
      </c>
      <c r="E39" s="29">
        <v>0</v>
      </c>
      <c r="F39" s="28" t="str">
        <f t="shared" si="0"/>
        <v>NO</v>
      </c>
      <c r="J39" s="38" t="s">
        <v>126</v>
      </c>
      <c r="K39" s="41"/>
      <c r="L39" s="41"/>
      <c r="M39" s="41"/>
      <c r="N39" s="41"/>
      <c r="O39" s="41">
        <v>1000</v>
      </c>
      <c r="P39" s="41">
        <v>1000</v>
      </c>
      <c r="W39" s="28" t="s">
        <v>312</v>
      </c>
      <c r="X39" s="28" t="s">
        <v>109</v>
      </c>
    </row>
    <row r="40" spans="1:24" x14ac:dyDescent="0.2">
      <c r="A40" s="28">
        <v>17</v>
      </c>
      <c r="B40" s="28" t="s">
        <v>6</v>
      </c>
      <c r="C40" s="28">
        <v>3</v>
      </c>
      <c r="D40" s="28" t="s">
        <v>988</v>
      </c>
      <c r="E40" s="29">
        <v>200</v>
      </c>
      <c r="F40" s="28" t="str">
        <f t="shared" si="0"/>
        <v>NO</v>
      </c>
      <c r="J40" s="38" t="s">
        <v>184</v>
      </c>
      <c r="K40" s="41"/>
      <c r="L40" s="41">
        <v>500</v>
      </c>
      <c r="M40" s="41"/>
      <c r="N40" s="41"/>
      <c r="O40" s="41"/>
      <c r="P40" s="41">
        <v>500</v>
      </c>
      <c r="W40" s="28" t="s">
        <v>313</v>
      </c>
      <c r="X40" s="28" t="s">
        <v>109</v>
      </c>
    </row>
    <row r="41" spans="1:24" x14ac:dyDescent="0.2">
      <c r="A41" s="28">
        <v>17</v>
      </c>
      <c r="B41" s="28" t="s">
        <v>6</v>
      </c>
      <c r="C41" s="28">
        <v>3</v>
      </c>
      <c r="D41" s="28" t="s">
        <v>148</v>
      </c>
      <c r="E41" s="29">
        <v>200</v>
      </c>
      <c r="F41" s="28" t="str">
        <f t="shared" si="0"/>
        <v>NO</v>
      </c>
      <c r="G41" s="28" t="s">
        <v>989</v>
      </c>
      <c r="J41" s="38" t="s">
        <v>140</v>
      </c>
      <c r="K41" s="41"/>
      <c r="L41" s="41"/>
      <c r="M41" s="41"/>
      <c r="N41" s="41"/>
      <c r="O41" s="41">
        <v>500</v>
      </c>
      <c r="P41" s="41">
        <v>500</v>
      </c>
      <c r="W41" s="28" t="s">
        <v>314</v>
      </c>
      <c r="X41" s="28" t="s">
        <v>109</v>
      </c>
    </row>
    <row r="42" spans="1:24" x14ac:dyDescent="0.2">
      <c r="A42" s="28">
        <v>17</v>
      </c>
      <c r="B42" s="28" t="s">
        <v>6</v>
      </c>
      <c r="C42" s="28">
        <v>3</v>
      </c>
      <c r="D42" s="28" t="s">
        <v>164</v>
      </c>
      <c r="E42" s="29">
        <v>200</v>
      </c>
      <c r="F42" s="28" t="str">
        <f t="shared" si="0"/>
        <v>NO</v>
      </c>
      <c r="G42" s="28" t="s">
        <v>990</v>
      </c>
      <c r="J42" s="38" t="s">
        <v>118</v>
      </c>
      <c r="K42" s="41"/>
      <c r="L42" s="41"/>
      <c r="M42" s="41">
        <v>500</v>
      </c>
      <c r="N42" s="41"/>
      <c r="O42" s="41">
        <v>1000</v>
      </c>
      <c r="P42" s="41">
        <v>1500</v>
      </c>
      <c r="W42" s="28" t="s">
        <v>315</v>
      </c>
      <c r="X42" s="28" t="s">
        <v>109</v>
      </c>
    </row>
    <row r="43" spans="1:24" x14ac:dyDescent="0.2">
      <c r="A43" s="28">
        <v>17</v>
      </c>
      <c r="B43" s="28" t="s">
        <v>6</v>
      </c>
      <c r="C43" s="28">
        <v>3</v>
      </c>
      <c r="D43" s="28" t="s">
        <v>148</v>
      </c>
      <c r="E43" s="29">
        <v>10</v>
      </c>
      <c r="F43" s="28" t="str">
        <f t="shared" si="0"/>
        <v>NO</v>
      </c>
      <c r="G43" s="28" t="s">
        <v>991</v>
      </c>
      <c r="J43" s="38" t="s">
        <v>142</v>
      </c>
      <c r="K43" s="41"/>
      <c r="L43" s="41">
        <v>2000</v>
      </c>
      <c r="M43" s="41"/>
      <c r="N43" s="41"/>
      <c r="O43" s="41"/>
      <c r="P43" s="41">
        <v>2000</v>
      </c>
      <c r="W43" s="28" t="s">
        <v>316</v>
      </c>
      <c r="X43" s="28" t="s">
        <v>109</v>
      </c>
    </row>
    <row r="44" spans="1:24" x14ac:dyDescent="0.2">
      <c r="A44" s="28">
        <v>17</v>
      </c>
      <c r="B44" s="28" t="s">
        <v>6</v>
      </c>
      <c r="C44" s="28">
        <v>3</v>
      </c>
      <c r="D44" s="28" t="s">
        <v>146</v>
      </c>
      <c r="E44" s="29">
        <v>100</v>
      </c>
      <c r="F44" s="28" t="str">
        <f t="shared" si="0"/>
        <v>NO</v>
      </c>
      <c r="G44" s="28" t="s">
        <v>992</v>
      </c>
      <c r="J44" s="38" t="s">
        <v>138</v>
      </c>
      <c r="K44" s="41"/>
      <c r="L44" s="41">
        <v>1000</v>
      </c>
      <c r="M44" s="41">
        <v>1000</v>
      </c>
      <c r="N44" s="41"/>
      <c r="O44" s="41"/>
      <c r="P44" s="41">
        <v>2000</v>
      </c>
      <c r="W44" s="28" t="s">
        <v>317</v>
      </c>
      <c r="X44" s="28" t="s">
        <v>109</v>
      </c>
    </row>
    <row r="45" spans="1:24" x14ac:dyDescent="0.2">
      <c r="A45" s="28">
        <v>17</v>
      </c>
      <c r="B45" s="28" t="s">
        <v>6</v>
      </c>
      <c r="C45" s="28">
        <v>3</v>
      </c>
      <c r="D45" s="28" t="s">
        <v>158</v>
      </c>
      <c r="E45" s="29">
        <v>5000</v>
      </c>
      <c r="F45" s="28" t="str">
        <f t="shared" si="0"/>
        <v>NO</v>
      </c>
      <c r="G45" s="28" t="s">
        <v>993</v>
      </c>
      <c r="J45" s="38" t="s">
        <v>170</v>
      </c>
      <c r="K45" s="41"/>
      <c r="L45" s="41">
        <v>1000</v>
      </c>
      <c r="M45" s="41"/>
      <c r="N45" s="41"/>
      <c r="O45" s="41"/>
      <c r="P45" s="41">
        <v>1000</v>
      </c>
      <c r="W45" s="28" t="s">
        <v>318</v>
      </c>
      <c r="X45" s="28" t="s">
        <v>109</v>
      </c>
    </row>
    <row r="46" spans="1:24" x14ac:dyDescent="0.2">
      <c r="A46" s="28">
        <v>17</v>
      </c>
      <c r="B46" s="28" t="s">
        <v>6</v>
      </c>
      <c r="C46" s="28">
        <v>3</v>
      </c>
      <c r="D46" s="28" t="s">
        <v>148</v>
      </c>
      <c r="E46" s="29">
        <v>100</v>
      </c>
      <c r="F46" s="28" t="str">
        <f t="shared" si="0"/>
        <v>NO</v>
      </c>
      <c r="G46" s="28" t="s">
        <v>994</v>
      </c>
      <c r="J46" s="38" t="s">
        <v>188</v>
      </c>
      <c r="K46" s="41">
        <v>500</v>
      </c>
      <c r="L46" s="41"/>
      <c r="M46" s="41"/>
      <c r="N46" s="41"/>
      <c r="O46" s="41">
        <v>500</v>
      </c>
      <c r="P46" s="41">
        <v>1000</v>
      </c>
      <c r="W46" s="28" t="s">
        <v>50</v>
      </c>
      <c r="X46" s="35" t="s">
        <v>109</v>
      </c>
    </row>
    <row r="47" spans="1:24" x14ac:dyDescent="0.2">
      <c r="A47" s="28">
        <v>17</v>
      </c>
      <c r="B47" s="28" t="s">
        <v>6</v>
      </c>
      <c r="C47" s="28">
        <v>3</v>
      </c>
      <c r="D47" s="28" t="s">
        <v>168</v>
      </c>
      <c r="E47" s="29">
        <v>300</v>
      </c>
      <c r="F47" s="28" t="str">
        <f t="shared" si="0"/>
        <v>NO</v>
      </c>
      <c r="G47" s="28" t="s">
        <v>995</v>
      </c>
      <c r="J47" s="38" t="s">
        <v>114</v>
      </c>
      <c r="K47" s="41"/>
      <c r="L47" s="41"/>
      <c r="M47" s="41"/>
      <c r="N47" s="41"/>
      <c r="O47" s="41">
        <v>1500</v>
      </c>
      <c r="P47" s="41">
        <v>1500</v>
      </c>
      <c r="W47" s="28" t="s">
        <v>319</v>
      </c>
      <c r="X47" s="35" t="s">
        <v>109</v>
      </c>
    </row>
    <row r="48" spans="1:24" x14ac:dyDescent="0.2">
      <c r="A48" s="28">
        <v>17</v>
      </c>
      <c r="B48" s="28" t="s">
        <v>6</v>
      </c>
      <c r="C48" s="28">
        <v>3</v>
      </c>
      <c r="D48" s="28" t="s">
        <v>120</v>
      </c>
      <c r="E48" s="29">
        <v>50</v>
      </c>
      <c r="F48" s="28" t="str">
        <f t="shared" si="0"/>
        <v>NO</v>
      </c>
      <c r="G48" s="28" t="s">
        <v>996</v>
      </c>
      <c r="J48" s="38" t="s">
        <v>191</v>
      </c>
      <c r="K48" s="41"/>
      <c r="L48" s="41">
        <v>100</v>
      </c>
      <c r="M48" s="41"/>
      <c r="N48" s="41"/>
      <c r="O48" s="41"/>
      <c r="P48" s="41">
        <v>100</v>
      </c>
      <c r="W48" s="28" t="s">
        <v>320</v>
      </c>
      <c r="X48" s="35" t="s">
        <v>109</v>
      </c>
    </row>
    <row r="49" spans="1:24" x14ac:dyDescent="0.2">
      <c r="A49" s="28">
        <v>24</v>
      </c>
      <c r="B49" s="28" t="s">
        <v>6</v>
      </c>
      <c r="C49" s="28">
        <v>4</v>
      </c>
      <c r="D49" s="28" t="s">
        <v>162</v>
      </c>
      <c r="E49" s="29">
        <v>1000</v>
      </c>
      <c r="F49" s="28" t="str">
        <f t="shared" si="0"/>
        <v>NO</v>
      </c>
      <c r="G49" s="28" t="s">
        <v>2740</v>
      </c>
      <c r="J49" s="38" t="s">
        <v>227</v>
      </c>
      <c r="K49" s="41">
        <v>22010</v>
      </c>
      <c r="L49" s="41">
        <v>44877</v>
      </c>
      <c r="M49" s="41">
        <v>18422.5</v>
      </c>
      <c r="N49" s="41">
        <v>7155</v>
      </c>
      <c r="O49" s="41">
        <v>22195</v>
      </c>
      <c r="P49" s="41">
        <v>114659.5</v>
      </c>
      <c r="W49" s="28" t="s">
        <v>321</v>
      </c>
      <c r="X49" s="35" t="s">
        <v>109</v>
      </c>
    </row>
    <row r="50" spans="1:24" x14ac:dyDescent="0.2">
      <c r="A50" s="28">
        <v>24</v>
      </c>
      <c r="B50" s="28" t="s">
        <v>6</v>
      </c>
      <c r="C50" s="28">
        <v>4</v>
      </c>
      <c r="D50" s="28" t="s">
        <v>120</v>
      </c>
      <c r="E50" s="29">
        <v>200</v>
      </c>
      <c r="F50" s="28" t="str">
        <f t="shared" si="0"/>
        <v>NO</v>
      </c>
      <c r="G50" s="28" t="s">
        <v>2741</v>
      </c>
      <c r="J50"/>
      <c r="K50"/>
      <c r="L50"/>
      <c r="M50"/>
      <c r="N50"/>
      <c r="O50"/>
      <c r="P50"/>
      <c r="W50" s="28" t="s">
        <v>322</v>
      </c>
      <c r="X50" s="35" t="s">
        <v>109</v>
      </c>
    </row>
    <row r="51" spans="1:24" x14ac:dyDescent="0.2">
      <c r="A51" s="28">
        <v>24</v>
      </c>
      <c r="B51" s="28" t="s">
        <v>6</v>
      </c>
      <c r="C51" s="28">
        <v>4</v>
      </c>
      <c r="D51" s="28" t="s">
        <v>134</v>
      </c>
      <c r="E51" s="29">
        <v>500</v>
      </c>
      <c r="F51" s="28" t="str">
        <f t="shared" si="0"/>
        <v>NO</v>
      </c>
      <c r="G51" s="28" t="s">
        <v>2742</v>
      </c>
      <c r="J51"/>
      <c r="K51"/>
      <c r="L51"/>
      <c r="M51"/>
      <c r="N51"/>
      <c r="O51"/>
      <c r="P51"/>
      <c r="W51" s="28" t="s">
        <v>323</v>
      </c>
      <c r="X51" s="35" t="s">
        <v>109</v>
      </c>
    </row>
    <row r="52" spans="1:24" x14ac:dyDescent="0.2">
      <c r="A52" s="28">
        <v>24</v>
      </c>
      <c r="B52" s="28" t="s">
        <v>6</v>
      </c>
      <c r="C52" s="28">
        <v>4</v>
      </c>
      <c r="D52" s="28" t="s">
        <v>148</v>
      </c>
      <c r="E52" s="29">
        <v>100</v>
      </c>
      <c r="F52" s="28" t="str">
        <f t="shared" si="0"/>
        <v>NO</v>
      </c>
      <c r="G52" s="28" t="s">
        <v>2743</v>
      </c>
      <c r="J52"/>
      <c r="K52"/>
      <c r="L52"/>
      <c r="M52"/>
      <c r="N52"/>
      <c r="O52"/>
      <c r="P52"/>
      <c r="W52" s="28" t="s">
        <v>324</v>
      </c>
      <c r="X52" s="35" t="s">
        <v>109</v>
      </c>
    </row>
    <row r="53" spans="1:24" x14ac:dyDescent="0.2">
      <c r="A53" s="28">
        <v>24</v>
      </c>
      <c r="B53" s="28" t="s">
        <v>6</v>
      </c>
      <c r="C53" s="28">
        <v>4</v>
      </c>
      <c r="D53" s="28" t="s">
        <v>120</v>
      </c>
      <c r="E53" s="29">
        <v>50</v>
      </c>
      <c r="F53" s="28" t="str">
        <f t="shared" si="0"/>
        <v>NO</v>
      </c>
      <c r="G53" s="28" t="s">
        <v>996</v>
      </c>
      <c r="J53"/>
      <c r="K53"/>
      <c r="L53"/>
      <c r="M53"/>
      <c r="N53"/>
      <c r="O53"/>
      <c r="P53"/>
      <c r="W53" s="28" t="s">
        <v>71</v>
      </c>
      <c r="X53" s="35" t="s">
        <v>303</v>
      </c>
    </row>
    <row r="54" spans="1:24" x14ac:dyDescent="0.2">
      <c r="A54" s="28">
        <v>24</v>
      </c>
      <c r="B54" s="28" t="s">
        <v>6</v>
      </c>
      <c r="C54" s="28">
        <v>4</v>
      </c>
      <c r="D54" s="28" t="s">
        <v>148</v>
      </c>
      <c r="E54" s="29">
        <v>10</v>
      </c>
      <c r="F54" s="28" t="str">
        <f t="shared" si="0"/>
        <v>NO</v>
      </c>
      <c r="G54" s="28" t="s">
        <v>2744</v>
      </c>
      <c r="J54"/>
      <c r="K54"/>
      <c r="L54"/>
      <c r="M54"/>
      <c r="N54"/>
      <c r="O54"/>
      <c r="P54"/>
      <c r="W54" s="35" t="s">
        <v>81</v>
      </c>
      <c r="X54" s="35" t="s">
        <v>109</v>
      </c>
    </row>
    <row r="55" spans="1:24" x14ac:dyDescent="0.2">
      <c r="A55" s="28">
        <v>24</v>
      </c>
      <c r="B55" s="28" t="s">
        <v>6</v>
      </c>
      <c r="C55" s="28">
        <v>4</v>
      </c>
      <c r="D55" s="28" t="s">
        <v>138</v>
      </c>
      <c r="E55" s="29">
        <v>300</v>
      </c>
      <c r="F55" s="28" t="str">
        <f t="shared" si="0"/>
        <v>NO</v>
      </c>
      <c r="G55" s="28" t="s">
        <v>2745</v>
      </c>
      <c r="J55"/>
      <c r="K55"/>
      <c r="L55"/>
      <c r="M55"/>
      <c r="N55"/>
      <c r="O55"/>
      <c r="P55"/>
      <c r="W55" s="35" t="s">
        <v>82</v>
      </c>
      <c r="X55" s="35" t="s">
        <v>109</v>
      </c>
    </row>
    <row r="56" spans="1:24" x14ac:dyDescent="0.2">
      <c r="A56" s="28">
        <v>24</v>
      </c>
      <c r="B56" s="28" t="s">
        <v>6</v>
      </c>
      <c r="C56" s="28">
        <v>4</v>
      </c>
      <c r="D56" s="28" t="s">
        <v>126</v>
      </c>
      <c r="E56" s="29">
        <v>100</v>
      </c>
      <c r="F56" s="28" t="str">
        <f t="shared" si="0"/>
        <v>NO</v>
      </c>
      <c r="G56" s="28" t="s">
        <v>2746</v>
      </c>
      <c r="J56"/>
      <c r="K56"/>
      <c r="L56"/>
      <c r="M56"/>
      <c r="N56"/>
      <c r="O56"/>
      <c r="P56"/>
      <c r="W56" s="35" t="s">
        <v>83</v>
      </c>
      <c r="X56" s="35" t="s">
        <v>109</v>
      </c>
    </row>
    <row r="57" spans="1:24" x14ac:dyDescent="0.2">
      <c r="A57" s="28">
        <v>24</v>
      </c>
      <c r="B57" s="28" t="s">
        <v>6</v>
      </c>
      <c r="C57" s="28">
        <v>4</v>
      </c>
      <c r="D57" s="28" t="s">
        <v>67</v>
      </c>
      <c r="E57" s="29">
        <v>107783</v>
      </c>
      <c r="F57" s="28" t="str">
        <f t="shared" si="0"/>
        <v>YES</v>
      </c>
      <c r="J57"/>
      <c r="K57"/>
      <c r="L57"/>
      <c r="M57"/>
      <c r="N57"/>
      <c r="O57"/>
      <c r="P57"/>
      <c r="W57" s="35" t="s">
        <v>84</v>
      </c>
      <c r="X57" s="35" t="s">
        <v>109</v>
      </c>
    </row>
    <row r="58" spans="1:24" x14ac:dyDescent="0.2">
      <c r="A58" s="28">
        <v>24</v>
      </c>
      <c r="B58" s="28" t="s">
        <v>6</v>
      </c>
      <c r="C58" s="28">
        <v>4</v>
      </c>
      <c r="D58" s="28" t="s">
        <v>68</v>
      </c>
      <c r="E58" s="29">
        <v>5617.5</v>
      </c>
      <c r="F58" s="28" t="str">
        <f t="shared" si="0"/>
        <v>YES</v>
      </c>
      <c r="J58"/>
      <c r="K58"/>
      <c r="L58"/>
      <c r="M58"/>
      <c r="N58"/>
      <c r="O58"/>
      <c r="P58"/>
      <c r="W58" s="35" t="s">
        <v>85</v>
      </c>
      <c r="X58" s="35" t="s">
        <v>109</v>
      </c>
    </row>
    <row r="59" spans="1:24" x14ac:dyDescent="0.2">
      <c r="A59" s="28">
        <v>24</v>
      </c>
      <c r="B59" s="28" t="s">
        <v>6</v>
      </c>
      <c r="C59" s="28">
        <v>4</v>
      </c>
      <c r="D59" s="28" t="s">
        <v>21</v>
      </c>
      <c r="E59" s="29">
        <v>5617.5</v>
      </c>
      <c r="F59" s="28" t="str">
        <f t="shared" si="0"/>
        <v>NO</v>
      </c>
      <c r="J59"/>
      <c r="K59"/>
      <c r="L59"/>
      <c r="M59"/>
      <c r="N59"/>
      <c r="O59"/>
      <c r="P59"/>
      <c r="W59" s="35" t="s">
        <v>86</v>
      </c>
      <c r="X59" s="35" t="s">
        <v>109</v>
      </c>
    </row>
    <row r="60" spans="1:24" x14ac:dyDescent="0.2">
      <c r="A60" s="28">
        <v>24</v>
      </c>
      <c r="B60" s="28" t="s">
        <v>6</v>
      </c>
      <c r="C60" s="28">
        <v>4</v>
      </c>
      <c r="D60" s="28" t="s">
        <v>69</v>
      </c>
      <c r="E60" s="29">
        <v>360</v>
      </c>
      <c r="F60" s="28" t="str">
        <f t="shared" si="0"/>
        <v>YES</v>
      </c>
      <c r="J60"/>
      <c r="K60"/>
      <c r="L60"/>
      <c r="M60"/>
      <c r="N60"/>
      <c r="O60"/>
      <c r="P60"/>
      <c r="W60" s="28" t="s">
        <v>88</v>
      </c>
      <c r="X60" s="35" t="s">
        <v>109</v>
      </c>
    </row>
    <row r="61" spans="1:24" x14ac:dyDescent="0.2">
      <c r="A61" s="28">
        <v>24</v>
      </c>
      <c r="B61" s="28" t="s">
        <v>6</v>
      </c>
      <c r="C61" s="28">
        <v>4</v>
      </c>
      <c r="D61" s="28" t="s">
        <v>22</v>
      </c>
      <c r="E61" s="29">
        <v>300</v>
      </c>
      <c r="F61" s="28" t="str">
        <f t="shared" si="0"/>
        <v>NO</v>
      </c>
      <c r="J61"/>
      <c r="K61"/>
      <c r="L61"/>
      <c r="M61"/>
      <c r="N61"/>
      <c r="O61"/>
      <c r="P61"/>
      <c r="W61" s="28" t="s">
        <v>94</v>
      </c>
      <c r="X61" s="35" t="s">
        <v>109</v>
      </c>
    </row>
    <row r="62" spans="1:24" x14ac:dyDescent="0.2">
      <c r="A62" s="28">
        <v>24</v>
      </c>
      <c r="B62" s="28" t="s">
        <v>6</v>
      </c>
      <c r="C62" s="28">
        <v>4</v>
      </c>
      <c r="D62" s="28" t="s">
        <v>72</v>
      </c>
      <c r="E62" s="29">
        <v>300</v>
      </c>
      <c r="F62" s="28" t="str">
        <f t="shared" si="0"/>
        <v>YES</v>
      </c>
      <c r="J62"/>
      <c r="K62"/>
      <c r="L62"/>
      <c r="M62"/>
      <c r="N62"/>
      <c r="O62"/>
      <c r="P62"/>
      <c r="W62" s="28" t="s">
        <v>95</v>
      </c>
      <c r="X62" s="35" t="s">
        <v>109</v>
      </c>
    </row>
    <row r="63" spans="1:24" x14ac:dyDescent="0.2">
      <c r="A63" s="28">
        <v>24</v>
      </c>
      <c r="B63" s="28" t="s">
        <v>6</v>
      </c>
      <c r="C63" s="28">
        <v>4</v>
      </c>
      <c r="D63" s="28" t="s">
        <v>71</v>
      </c>
      <c r="E63" s="29">
        <v>200</v>
      </c>
      <c r="F63" s="28" t="str">
        <f t="shared" si="0"/>
        <v>YES</v>
      </c>
      <c r="W63" s="28" t="s">
        <v>96</v>
      </c>
      <c r="X63" s="35" t="s">
        <v>109</v>
      </c>
    </row>
    <row r="64" spans="1:24" x14ac:dyDescent="0.2">
      <c r="A64" s="28">
        <v>24</v>
      </c>
      <c r="B64" s="28" t="s">
        <v>6</v>
      </c>
      <c r="C64" s="28">
        <v>4</v>
      </c>
      <c r="D64" s="28" t="s">
        <v>23</v>
      </c>
      <c r="E64" s="29">
        <v>7735</v>
      </c>
      <c r="F64" s="28" t="str">
        <f t="shared" si="0"/>
        <v>NO</v>
      </c>
      <c r="W64" s="28" t="s">
        <v>99</v>
      </c>
      <c r="X64" s="35" t="s">
        <v>109</v>
      </c>
    </row>
    <row r="65" spans="1:24" x14ac:dyDescent="0.2">
      <c r="A65" s="28">
        <v>24</v>
      </c>
      <c r="B65" s="28" t="s">
        <v>6</v>
      </c>
      <c r="C65" s="28">
        <v>4</v>
      </c>
      <c r="D65" s="28" t="s">
        <v>50</v>
      </c>
      <c r="E65" s="29">
        <v>25</v>
      </c>
      <c r="F65" s="28" t="str">
        <f t="shared" si="0"/>
        <v>NO</v>
      </c>
      <c r="W65" s="28" t="s">
        <v>60</v>
      </c>
      <c r="X65" s="35" t="s">
        <v>109</v>
      </c>
    </row>
    <row r="66" spans="1:24" x14ac:dyDescent="0.2">
      <c r="A66" s="28">
        <v>24</v>
      </c>
      <c r="B66" s="28" t="s">
        <v>6</v>
      </c>
      <c r="C66" s="28">
        <v>4</v>
      </c>
      <c r="D66" s="28" t="s">
        <v>19</v>
      </c>
      <c r="E66" s="29">
        <v>100</v>
      </c>
      <c r="F66" s="28" t="str">
        <f t="shared" ref="F66:F129" si="1">VLOOKUP(D66,W:X,2,0)</f>
        <v>NO</v>
      </c>
      <c r="W66" s="28" t="s">
        <v>114</v>
      </c>
      <c r="X66" s="35" t="s">
        <v>109</v>
      </c>
    </row>
    <row r="67" spans="1:24" x14ac:dyDescent="0.2">
      <c r="A67" s="28">
        <v>24</v>
      </c>
      <c r="B67" s="28" t="s">
        <v>6</v>
      </c>
      <c r="C67" s="28">
        <v>4</v>
      </c>
      <c r="D67" s="28" t="s">
        <v>310</v>
      </c>
      <c r="E67" s="29">
        <v>400</v>
      </c>
      <c r="F67" s="28" t="str">
        <f t="shared" si="1"/>
        <v>NO</v>
      </c>
      <c r="W67" s="28" t="s">
        <v>144</v>
      </c>
      <c r="X67" s="35" t="s">
        <v>109</v>
      </c>
    </row>
    <row r="68" spans="1:24" x14ac:dyDescent="0.2">
      <c r="A68" s="28">
        <v>31</v>
      </c>
      <c r="B68" s="28" t="s">
        <v>6</v>
      </c>
      <c r="C68" s="28">
        <v>5</v>
      </c>
      <c r="D68" s="28" t="s">
        <v>67</v>
      </c>
      <c r="E68" s="29">
        <v>204303</v>
      </c>
      <c r="F68" s="28" t="str">
        <f t="shared" si="1"/>
        <v>YES</v>
      </c>
      <c r="W68" s="28" t="s">
        <v>118</v>
      </c>
      <c r="X68" s="35" t="s">
        <v>109</v>
      </c>
    </row>
    <row r="69" spans="1:24" x14ac:dyDescent="0.2">
      <c r="A69" s="28">
        <v>31</v>
      </c>
      <c r="B69" s="28" t="s">
        <v>6</v>
      </c>
      <c r="C69" s="28">
        <v>5</v>
      </c>
      <c r="D69" s="28" t="s">
        <v>68</v>
      </c>
      <c r="E69" s="29">
        <v>6049</v>
      </c>
      <c r="F69" s="28" t="str">
        <f t="shared" si="1"/>
        <v>YES</v>
      </c>
      <c r="W69" s="28" t="s">
        <v>138</v>
      </c>
      <c r="X69" s="35" t="s">
        <v>109</v>
      </c>
    </row>
    <row r="70" spans="1:24" x14ac:dyDescent="0.2">
      <c r="A70" s="28">
        <v>31</v>
      </c>
      <c r="B70" s="28" t="s">
        <v>6</v>
      </c>
      <c r="C70" s="28">
        <v>5</v>
      </c>
      <c r="D70" s="28" t="s">
        <v>21</v>
      </c>
      <c r="E70" s="29">
        <v>6049</v>
      </c>
      <c r="F70" s="28" t="str">
        <f t="shared" si="1"/>
        <v>NO</v>
      </c>
      <c r="W70" s="28" t="s">
        <v>128</v>
      </c>
      <c r="X70" s="35" t="s">
        <v>109</v>
      </c>
    </row>
    <row r="71" spans="1:24" x14ac:dyDescent="0.2">
      <c r="A71" s="28">
        <v>31</v>
      </c>
      <c r="B71" s="28" t="s">
        <v>6</v>
      </c>
      <c r="C71" s="28">
        <v>5</v>
      </c>
      <c r="D71" s="28" t="s">
        <v>69</v>
      </c>
      <c r="E71" s="29">
        <v>200</v>
      </c>
      <c r="F71" s="28" t="str">
        <f t="shared" si="1"/>
        <v>YES</v>
      </c>
      <c r="W71" s="35" t="s">
        <v>126</v>
      </c>
      <c r="X71" s="35" t="s">
        <v>109</v>
      </c>
    </row>
    <row r="72" spans="1:24" x14ac:dyDescent="0.2">
      <c r="A72" s="28">
        <v>31</v>
      </c>
      <c r="B72" s="28" t="s">
        <v>6</v>
      </c>
      <c r="C72" s="28">
        <v>5</v>
      </c>
      <c r="D72" s="28" t="s">
        <v>22</v>
      </c>
      <c r="E72" s="29">
        <v>3650</v>
      </c>
      <c r="F72" s="28" t="str">
        <f t="shared" si="1"/>
        <v>NO</v>
      </c>
      <c r="W72" s="35" t="s">
        <v>124</v>
      </c>
      <c r="X72" s="35" t="s">
        <v>109</v>
      </c>
    </row>
    <row r="73" spans="1:24" x14ac:dyDescent="0.2">
      <c r="A73" s="28">
        <v>31</v>
      </c>
      <c r="B73" s="28" t="s">
        <v>6</v>
      </c>
      <c r="C73" s="28">
        <v>5</v>
      </c>
      <c r="D73" s="28" t="s">
        <v>72</v>
      </c>
      <c r="E73" s="29">
        <v>3650</v>
      </c>
      <c r="F73" s="28" t="str">
        <f t="shared" si="1"/>
        <v>YES</v>
      </c>
      <c r="W73" s="35" t="s">
        <v>142</v>
      </c>
      <c r="X73" s="35" t="s">
        <v>109</v>
      </c>
    </row>
    <row r="74" spans="1:24" x14ac:dyDescent="0.2">
      <c r="A74" s="28">
        <v>31</v>
      </c>
      <c r="B74" s="28" t="s">
        <v>6</v>
      </c>
      <c r="C74" s="28">
        <v>5</v>
      </c>
      <c r="D74" s="28" t="s">
        <v>71</v>
      </c>
      <c r="E74" s="29">
        <v>0</v>
      </c>
      <c r="F74" s="28" t="str">
        <f t="shared" si="1"/>
        <v>YES</v>
      </c>
      <c r="W74" s="35" t="s">
        <v>152</v>
      </c>
      <c r="X74" s="35" t="s">
        <v>109</v>
      </c>
    </row>
    <row r="75" spans="1:24" x14ac:dyDescent="0.2">
      <c r="A75" s="28">
        <v>31</v>
      </c>
      <c r="B75" s="28" t="s">
        <v>6</v>
      </c>
      <c r="C75" s="28">
        <v>5</v>
      </c>
      <c r="D75" s="28" t="s">
        <v>23</v>
      </c>
      <c r="E75" s="29">
        <v>19730</v>
      </c>
      <c r="F75" s="28" t="str">
        <f t="shared" si="1"/>
        <v>NO</v>
      </c>
      <c r="W75" s="35" t="s">
        <v>154</v>
      </c>
      <c r="X75" s="35" t="s">
        <v>109</v>
      </c>
    </row>
    <row r="76" spans="1:24" x14ac:dyDescent="0.2">
      <c r="A76" s="28">
        <v>31</v>
      </c>
      <c r="B76" s="28" t="s">
        <v>6</v>
      </c>
      <c r="C76" s="28">
        <v>5</v>
      </c>
      <c r="D76" s="28" t="s">
        <v>50</v>
      </c>
      <c r="E76" s="29">
        <v>0</v>
      </c>
      <c r="F76" s="28" t="str">
        <f t="shared" si="1"/>
        <v>NO</v>
      </c>
      <c r="W76" s="35" t="s">
        <v>130</v>
      </c>
      <c r="X76" s="35" t="s">
        <v>109</v>
      </c>
    </row>
    <row r="77" spans="1:24" x14ac:dyDescent="0.2">
      <c r="A77" s="28">
        <v>31</v>
      </c>
      <c r="B77" s="28" t="s">
        <v>6</v>
      </c>
      <c r="C77" s="28">
        <v>5</v>
      </c>
      <c r="D77" s="28" t="s">
        <v>19</v>
      </c>
      <c r="E77" s="29">
        <v>0</v>
      </c>
      <c r="F77" s="28" t="str">
        <f t="shared" si="1"/>
        <v>NO</v>
      </c>
      <c r="W77" s="35" t="s">
        <v>134</v>
      </c>
      <c r="X77" s="35" t="s">
        <v>109</v>
      </c>
    </row>
    <row r="78" spans="1:24" x14ac:dyDescent="0.2">
      <c r="A78" s="28">
        <v>31</v>
      </c>
      <c r="B78" s="28" t="s">
        <v>6</v>
      </c>
      <c r="C78" s="28">
        <v>5</v>
      </c>
      <c r="D78" s="28" t="s">
        <v>310</v>
      </c>
      <c r="E78" s="29">
        <v>0</v>
      </c>
      <c r="F78" s="28" t="str">
        <f t="shared" si="1"/>
        <v>NO</v>
      </c>
      <c r="W78" s="35" t="s">
        <v>112</v>
      </c>
      <c r="X78" s="35" t="s">
        <v>109</v>
      </c>
    </row>
    <row r="79" spans="1:24" x14ac:dyDescent="0.2">
      <c r="A79" s="28">
        <v>31</v>
      </c>
      <c r="B79" s="28" t="s">
        <v>6</v>
      </c>
      <c r="C79" s="28">
        <v>5</v>
      </c>
      <c r="D79" s="28" t="s">
        <v>118</v>
      </c>
      <c r="E79" s="29">
        <v>500</v>
      </c>
      <c r="F79" s="28" t="str">
        <f t="shared" si="1"/>
        <v>NO</v>
      </c>
      <c r="G79" s="28" t="s">
        <v>2747</v>
      </c>
      <c r="W79" s="35" t="s">
        <v>162</v>
      </c>
      <c r="X79" s="35" t="s">
        <v>109</v>
      </c>
    </row>
    <row r="80" spans="1:24" x14ac:dyDescent="0.2">
      <c r="A80" s="28">
        <v>31</v>
      </c>
      <c r="B80" s="28" t="s">
        <v>6</v>
      </c>
      <c r="C80" s="28">
        <v>5</v>
      </c>
      <c r="D80" s="28" t="s">
        <v>130</v>
      </c>
      <c r="E80" s="29">
        <v>1000</v>
      </c>
      <c r="F80" s="28" t="str">
        <f t="shared" si="1"/>
        <v>NO</v>
      </c>
      <c r="G80" s="28" t="s">
        <v>2748</v>
      </c>
      <c r="W80" s="35" t="s">
        <v>116</v>
      </c>
      <c r="X80" s="35" t="s">
        <v>109</v>
      </c>
    </row>
    <row r="81" spans="1:24" x14ac:dyDescent="0.2">
      <c r="A81" s="28">
        <v>31</v>
      </c>
      <c r="B81" s="28" t="s">
        <v>6</v>
      </c>
      <c r="C81" s="28">
        <v>5</v>
      </c>
      <c r="D81" s="28" t="s">
        <v>166</v>
      </c>
      <c r="E81" s="29">
        <v>500</v>
      </c>
      <c r="F81" s="28" t="str">
        <f t="shared" si="1"/>
        <v>NO</v>
      </c>
      <c r="G81" s="28" t="s">
        <v>2749</v>
      </c>
      <c r="W81" s="35" t="s">
        <v>122</v>
      </c>
      <c r="X81" s="35" t="s">
        <v>109</v>
      </c>
    </row>
    <row r="82" spans="1:24" x14ac:dyDescent="0.2">
      <c r="A82" s="28">
        <v>31</v>
      </c>
      <c r="B82" s="28" t="s">
        <v>6</v>
      </c>
      <c r="C82" s="28">
        <v>5</v>
      </c>
      <c r="D82" s="28" t="s">
        <v>118</v>
      </c>
      <c r="E82" s="29">
        <v>500</v>
      </c>
      <c r="F82" s="28" t="str">
        <f t="shared" si="1"/>
        <v>NO</v>
      </c>
      <c r="G82" s="28" t="s">
        <v>2750</v>
      </c>
      <c r="W82" s="35" t="s">
        <v>120</v>
      </c>
      <c r="X82" s="35" t="s">
        <v>109</v>
      </c>
    </row>
    <row r="83" spans="1:24" x14ac:dyDescent="0.2">
      <c r="A83" s="28">
        <v>31</v>
      </c>
      <c r="B83" s="28" t="s">
        <v>6</v>
      </c>
      <c r="C83" s="28">
        <v>5</v>
      </c>
      <c r="D83" s="28" t="s">
        <v>148</v>
      </c>
      <c r="E83" s="29">
        <v>200</v>
      </c>
      <c r="F83" s="28" t="str">
        <f t="shared" si="1"/>
        <v>NO</v>
      </c>
      <c r="G83" s="28" t="s">
        <v>2751</v>
      </c>
      <c r="W83" s="35" t="s">
        <v>146</v>
      </c>
      <c r="X83" s="35" t="s">
        <v>109</v>
      </c>
    </row>
    <row r="84" spans="1:24" x14ac:dyDescent="0.2">
      <c r="A84" s="28">
        <v>31</v>
      </c>
      <c r="B84" s="28" t="s">
        <v>6</v>
      </c>
      <c r="C84" s="28">
        <v>5</v>
      </c>
      <c r="D84" s="28" t="s">
        <v>120</v>
      </c>
      <c r="E84" s="29">
        <v>1500</v>
      </c>
      <c r="F84" s="28" t="str">
        <f t="shared" si="1"/>
        <v>NO</v>
      </c>
      <c r="G84" s="28" t="s">
        <v>2752</v>
      </c>
      <c r="W84" s="35" t="s">
        <v>140</v>
      </c>
      <c r="X84" s="35" t="s">
        <v>109</v>
      </c>
    </row>
    <row r="85" spans="1:24" x14ac:dyDescent="0.2">
      <c r="A85" s="28">
        <v>31</v>
      </c>
      <c r="B85" s="28" t="s">
        <v>6</v>
      </c>
      <c r="C85" s="28">
        <v>5</v>
      </c>
      <c r="D85" s="28" t="s">
        <v>112</v>
      </c>
      <c r="E85" s="29">
        <v>2000</v>
      </c>
      <c r="F85" s="28" t="str">
        <f t="shared" si="1"/>
        <v>NO</v>
      </c>
      <c r="G85" s="28" t="s">
        <v>2753</v>
      </c>
      <c r="W85" s="35" t="s">
        <v>160</v>
      </c>
      <c r="X85" s="35" t="s">
        <v>109</v>
      </c>
    </row>
    <row r="86" spans="1:24" x14ac:dyDescent="0.2">
      <c r="A86" s="28">
        <v>31</v>
      </c>
      <c r="B86" s="28" t="s">
        <v>6</v>
      </c>
      <c r="C86" s="28">
        <v>5</v>
      </c>
      <c r="D86" s="28" t="s">
        <v>172</v>
      </c>
      <c r="E86" s="29">
        <v>1000</v>
      </c>
      <c r="F86" s="28" t="str">
        <f t="shared" si="1"/>
        <v>NO</v>
      </c>
      <c r="G86" s="28" t="s">
        <v>2754</v>
      </c>
      <c r="W86" s="35" t="s">
        <v>174</v>
      </c>
      <c r="X86" s="35" t="s">
        <v>109</v>
      </c>
    </row>
    <row r="87" spans="1:24" x14ac:dyDescent="0.2">
      <c r="A87" s="28">
        <v>31</v>
      </c>
      <c r="B87" s="28" t="s">
        <v>6</v>
      </c>
      <c r="C87" s="28">
        <v>5</v>
      </c>
      <c r="D87" s="28" t="s">
        <v>114</v>
      </c>
      <c r="E87" s="29">
        <v>500</v>
      </c>
      <c r="F87" s="28" t="str">
        <f t="shared" si="1"/>
        <v>NO</v>
      </c>
      <c r="G87" s="28" t="s">
        <v>2755</v>
      </c>
      <c r="W87" s="35" t="s">
        <v>164</v>
      </c>
      <c r="X87" s="35" t="s">
        <v>109</v>
      </c>
    </row>
    <row r="88" spans="1:24" x14ac:dyDescent="0.2">
      <c r="A88" s="28">
        <v>31</v>
      </c>
      <c r="B88" s="28" t="s">
        <v>6</v>
      </c>
      <c r="C88" s="28">
        <v>5</v>
      </c>
      <c r="D88" s="28" t="s">
        <v>148</v>
      </c>
      <c r="E88" s="29">
        <v>5</v>
      </c>
      <c r="F88" s="28" t="str">
        <f t="shared" si="1"/>
        <v>NO</v>
      </c>
      <c r="G88" s="28" t="s">
        <v>2756</v>
      </c>
      <c r="W88" s="35" t="s">
        <v>182</v>
      </c>
      <c r="X88" s="35" t="s">
        <v>109</v>
      </c>
    </row>
    <row r="89" spans="1:24" x14ac:dyDescent="0.2">
      <c r="A89" s="28">
        <v>31</v>
      </c>
      <c r="B89" s="28" t="s">
        <v>6</v>
      </c>
      <c r="C89" s="28">
        <v>5</v>
      </c>
      <c r="D89" s="28" t="s">
        <v>148</v>
      </c>
      <c r="E89" s="29">
        <v>20</v>
      </c>
      <c r="F89" s="28" t="str">
        <f t="shared" si="1"/>
        <v>NO</v>
      </c>
      <c r="G89" s="28" t="s">
        <v>2757</v>
      </c>
      <c r="W89" s="35" t="s">
        <v>170</v>
      </c>
      <c r="X89" s="35" t="s">
        <v>109</v>
      </c>
    </row>
    <row r="90" spans="1:24" x14ac:dyDescent="0.2">
      <c r="A90" s="28">
        <v>31</v>
      </c>
      <c r="B90" s="28" t="s">
        <v>6</v>
      </c>
      <c r="C90" s="28">
        <v>5</v>
      </c>
      <c r="D90" s="28" t="s">
        <v>148</v>
      </c>
      <c r="E90" s="29">
        <v>5</v>
      </c>
      <c r="F90" s="28" t="str">
        <f t="shared" si="1"/>
        <v>NO</v>
      </c>
      <c r="G90" s="28" t="s">
        <v>2758</v>
      </c>
      <c r="W90" s="35" t="s">
        <v>172</v>
      </c>
      <c r="X90" s="35" t="s">
        <v>109</v>
      </c>
    </row>
    <row r="91" spans="1:24" x14ac:dyDescent="0.2">
      <c r="A91" s="28">
        <v>31</v>
      </c>
      <c r="B91" s="28" t="s">
        <v>6</v>
      </c>
      <c r="C91" s="28">
        <v>5</v>
      </c>
      <c r="D91" s="28" t="s">
        <v>158</v>
      </c>
      <c r="E91" s="29">
        <v>8270</v>
      </c>
      <c r="F91" s="28" t="str">
        <f t="shared" si="1"/>
        <v>NO</v>
      </c>
      <c r="G91" s="28" t="s">
        <v>2759</v>
      </c>
      <c r="W91" s="35" t="s">
        <v>158</v>
      </c>
      <c r="X91" s="35" t="s">
        <v>109</v>
      </c>
    </row>
    <row r="92" spans="1:24" x14ac:dyDescent="0.2">
      <c r="A92" s="28">
        <v>31</v>
      </c>
      <c r="B92" s="28" t="s">
        <v>6</v>
      </c>
      <c r="C92" s="28">
        <v>5</v>
      </c>
      <c r="D92" s="28" t="s">
        <v>162</v>
      </c>
      <c r="E92" s="29">
        <v>1000</v>
      </c>
      <c r="F92" s="28" t="str">
        <f t="shared" si="1"/>
        <v>NO</v>
      </c>
      <c r="G92" s="28" t="s">
        <v>2760</v>
      </c>
      <c r="W92" s="35" t="s">
        <v>184</v>
      </c>
      <c r="X92" s="35" t="s">
        <v>109</v>
      </c>
    </row>
    <row r="93" spans="1:24" x14ac:dyDescent="0.2">
      <c r="A93" s="28">
        <v>31</v>
      </c>
      <c r="B93" s="28" t="s">
        <v>6</v>
      </c>
      <c r="C93" s="28">
        <v>5</v>
      </c>
      <c r="D93" s="28" t="s">
        <v>188</v>
      </c>
      <c r="E93" s="29">
        <v>5000</v>
      </c>
      <c r="F93" s="28" t="str">
        <f t="shared" si="1"/>
        <v>NO</v>
      </c>
      <c r="G93" s="28" t="s">
        <v>2761</v>
      </c>
      <c r="W93" s="35" t="s">
        <v>180</v>
      </c>
      <c r="X93" s="35" t="s">
        <v>109</v>
      </c>
    </row>
    <row r="94" spans="1:24" x14ac:dyDescent="0.2">
      <c r="A94" s="28">
        <v>31</v>
      </c>
      <c r="B94" s="28" t="s">
        <v>6</v>
      </c>
      <c r="C94" s="28">
        <v>5</v>
      </c>
      <c r="D94" s="28" t="s">
        <v>188</v>
      </c>
      <c r="E94" s="29">
        <v>1000</v>
      </c>
      <c r="F94" s="28" t="str">
        <f t="shared" si="1"/>
        <v>NO</v>
      </c>
      <c r="G94" s="28" t="s">
        <v>2762</v>
      </c>
      <c r="W94" s="35" t="s">
        <v>194</v>
      </c>
      <c r="X94" s="35" t="s">
        <v>109</v>
      </c>
    </row>
    <row r="95" spans="1:24" x14ac:dyDescent="0.2">
      <c r="A95" s="28">
        <v>31</v>
      </c>
      <c r="B95" s="28" t="s">
        <v>6</v>
      </c>
      <c r="C95" s="28">
        <v>5</v>
      </c>
      <c r="D95" s="28" t="s">
        <v>150</v>
      </c>
      <c r="E95" s="29">
        <v>300</v>
      </c>
      <c r="F95" s="28" t="str">
        <f t="shared" si="1"/>
        <v>NO</v>
      </c>
      <c r="G95" s="28" t="s">
        <v>2763</v>
      </c>
      <c r="W95" s="35" t="s">
        <v>166</v>
      </c>
      <c r="X95" s="35" t="s">
        <v>109</v>
      </c>
    </row>
    <row r="96" spans="1:24" x14ac:dyDescent="0.2">
      <c r="A96" s="28">
        <v>31</v>
      </c>
      <c r="B96" s="28" t="s">
        <v>6</v>
      </c>
      <c r="C96" s="28">
        <v>5</v>
      </c>
      <c r="D96" s="28" t="s">
        <v>150</v>
      </c>
      <c r="E96" s="29">
        <v>300</v>
      </c>
      <c r="F96" s="28" t="str">
        <f t="shared" si="1"/>
        <v>NO</v>
      </c>
      <c r="G96" s="28" t="s">
        <v>2764</v>
      </c>
      <c r="W96" s="35" t="s">
        <v>192</v>
      </c>
      <c r="X96" s="35" t="s">
        <v>109</v>
      </c>
    </row>
    <row r="97" spans="1:24" x14ac:dyDescent="0.2">
      <c r="A97" s="28">
        <v>31</v>
      </c>
      <c r="B97" s="28" t="s">
        <v>6</v>
      </c>
      <c r="C97" s="28">
        <v>5</v>
      </c>
      <c r="D97" s="28" t="s">
        <v>154</v>
      </c>
      <c r="E97" s="29">
        <v>1000</v>
      </c>
      <c r="F97" s="28" t="str">
        <f t="shared" si="1"/>
        <v>NO</v>
      </c>
      <c r="G97" s="28" t="s">
        <v>2765</v>
      </c>
      <c r="W97" s="35" t="s">
        <v>136</v>
      </c>
      <c r="X97" s="35" t="s">
        <v>109</v>
      </c>
    </row>
    <row r="98" spans="1:24" x14ac:dyDescent="0.2">
      <c r="A98" s="28">
        <v>31</v>
      </c>
      <c r="B98" s="28" t="s">
        <v>6</v>
      </c>
      <c r="C98" s="28">
        <v>5</v>
      </c>
      <c r="D98" s="28" t="s">
        <v>130</v>
      </c>
      <c r="E98" s="29">
        <v>1300</v>
      </c>
      <c r="F98" s="28" t="str">
        <f t="shared" si="1"/>
        <v>NO</v>
      </c>
      <c r="G98" s="28" t="s">
        <v>2766</v>
      </c>
      <c r="W98" s="35" t="s">
        <v>176</v>
      </c>
      <c r="X98" s="35" t="s">
        <v>109</v>
      </c>
    </row>
    <row r="99" spans="1:24" x14ac:dyDescent="0.2">
      <c r="A99" s="28">
        <v>7</v>
      </c>
      <c r="B99" s="28" t="s">
        <v>7</v>
      </c>
      <c r="C99" s="28">
        <v>1</v>
      </c>
      <c r="D99" s="28" t="s">
        <v>67</v>
      </c>
      <c r="E99" s="29">
        <v>70623</v>
      </c>
      <c r="F99" s="28" t="str">
        <f t="shared" si="1"/>
        <v>YES</v>
      </c>
      <c r="W99" s="35" t="s">
        <v>178</v>
      </c>
      <c r="X99" s="35" t="s">
        <v>109</v>
      </c>
    </row>
    <row r="100" spans="1:24" x14ac:dyDescent="0.2">
      <c r="A100" s="28">
        <v>7</v>
      </c>
      <c r="B100" s="28" t="s">
        <v>7</v>
      </c>
      <c r="C100" s="28">
        <v>1</v>
      </c>
      <c r="D100" s="28" t="s">
        <v>68</v>
      </c>
      <c r="E100" s="29">
        <v>2834.5</v>
      </c>
      <c r="F100" s="28" t="str">
        <f t="shared" si="1"/>
        <v>YES</v>
      </c>
      <c r="W100" s="35" t="s">
        <v>168</v>
      </c>
      <c r="X100" s="35" t="s">
        <v>109</v>
      </c>
    </row>
    <row r="101" spans="1:24" x14ac:dyDescent="0.2">
      <c r="A101" s="28">
        <v>7</v>
      </c>
      <c r="B101" s="28" t="s">
        <v>7</v>
      </c>
      <c r="C101" s="28">
        <v>1</v>
      </c>
      <c r="D101" s="28" t="s">
        <v>21</v>
      </c>
      <c r="E101" s="29">
        <v>2834.5</v>
      </c>
      <c r="F101" s="28" t="str">
        <f t="shared" si="1"/>
        <v>NO</v>
      </c>
      <c r="W101" s="35" t="s">
        <v>189</v>
      </c>
      <c r="X101" s="35" t="s">
        <v>109</v>
      </c>
    </row>
    <row r="102" spans="1:24" x14ac:dyDescent="0.2">
      <c r="A102" s="28">
        <v>7</v>
      </c>
      <c r="B102" s="28" t="s">
        <v>7</v>
      </c>
      <c r="C102" s="28">
        <v>1</v>
      </c>
      <c r="D102" s="28" t="s">
        <v>69</v>
      </c>
      <c r="E102" s="29">
        <v>385</v>
      </c>
      <c r="F102" s="28" t="str">
        <f t="shared" si="1"/>
        <v>YES</v>
      </c>
      <c r="W102" s="35" t="s">
        <v>186</v>
      </c>
      <c r="X102" s="35" t="s">
        <v>109</v>
      </c>
    </row>
    <row r="103" spans="1:24" x14ac:dyDescent="0.2">
      <c r="A103" s="28">
        <v>7</v>
      </c>
      <c r="B103" s="28" t="s">
        <v>7</v>
      </c>
      <c r="C103" s="28">
        <v>1</v>
      </c>
      <c r="D103" s="28" t="s">
        <v>22</v>
      </c>
      <c r="E103" s="29">
        <v>2925</v>
      </c>
      <c r="F103" s="28" t="str">
        <f t="shared" si="1"/>
        <v>NO</v>
      </c>
      <c r="W103" s="35" t="s">
        <v>188</v>
      </c>
      <c r="X103" s="35" t="s">
        <v>109</v>
      </c>
    </row>
    <row r="104" spans="1:24" x14ac:dyDescent="0.2">
      <c r="A104" s="28">
        <v>7</v>
      </c>
      <c r="B104" s="28" t="s">
        <v>7</v>
      </c>
      <c r="C104" s="28">
        <v>1</v>
      </c>
      <c r="D104" s="28" t="s">
        <v>72</v>
      </c>
      <c r="E104" s="29">
        <v>2925</v>
      </c>
      <c r="F104" s="28" t="str">
        <f t="shared" si="1"/>
        <v>YES</v>
      </c>
      <c r="W104" s="35" t="s">
        <v>156</v>
      </c>
      <c r="X104" s="35" t="s">
        <v>109</v>
      </c>
    </row>
    <row r="105" spans="1:24" x14ac:dyDescent="0.2">
      <c r="A105" s="28">
        <v>7</v>
      </c>
      <c r="B105" s="28" t="s">
        <v>7</v>
      </c>
      <c r="C105" s="28">
        <v>1</v>
      </c>
      <c r="D105" s="28" t="s">
        <v>71</v>
      </c>
      <c r="E105" s="29">
        <v>0</v>
      </c>
      <c r="F105" s="28" t="str">
        <f t="shared" si="1"/>
        <v>YES</v>
      </c>
      <c r="W105" s="35" t="s">
        <v>150</v>
      </c>
      <c r="X105" s="35" t="s">
        <v>109</v>
      </c>
    </row>
    <row r="106" spans="1:24" x14ac:dyDescent="0.2">
      <c r="A106" s="28">
        <v>7</v>
      </c>
      <c r="B106" s="28" t="s">
        <v>7</v>
      </c>
      <c r="C106" s="28">
        <v>1</v>
      </c>
      <c r="D106" s="28" t="s">
        <v>23</v>
      </c>
      <c r="E106" s="29">
        <v>4570</v>
      </c>
      <c r="F106" s="28" t="str">
        <f t="shared" si="1"/>
        <v>NO</v>
      </c>
      <c r="W106" s="35" t="s">
        <v>132</v>
      </c>
      <c r="X106" s="35" t="s">
        <v>109</v>
      </c>
    </row>
    <row r="107" spans="1:24" x14ac:dyDescent="0.2">
      <c r="A107" s="28">
        <v>7</v>
      </c>
      <c r="B107" s="28" t="s">
        <v>7</v>
      </c>
      <c r="C107" s="28">
        <v>1</v>
      </c>
      <c r="D107" s="28" t="s">
        <v>50</v>
      </c>
      <c r="E107" s="29">
        <v>0</v>
      </c>
      <c r="F107" s="28" t="str">
        <f t="shared" si="1"/>
        <v>NO</v>
      </c>
      <c r="W107" s="35" t="s">
        <v>148</v>
      </c>
      <c r="X107" s="35" t="s">
        <v>109</v>
      </c>
    </row>
    <row r="108" spans="1:24" x14ac:dyDescent="0.2">
      <c r="A108" s="28">
        <v>7</v>
      </c>
      <c r="B108" s="28" t="s">
        <v>7</v>
      </c>
      <c r="C108" s="28">
        <v>1</v>
      </c>
      <c r="D108" s="28" t="s">
        <v>39</v>
      </c>
      <c r="E108" s="29">
        <v>200</v>
      </c>
      <c r="F108" s="28" t="str">
        <f t="shared" si="1"/>
        <v>NO</v>
      </c>
      <c r="W108" s="28" t="s">
        <v>61</v>
      </c>
      <c r="X108" s="35" t="s">
        <v>109</v>
      </c>
    </row>
    <row r="109" spans="1:24" x14ac:dyDescent="0.2">
      <c r="A109" s="28">
        <v>7</v>
      </c>
      <c r="B109" s="28" t="s">
        <v>7</v>
      </c>
      <c r="C109" s="28">
        <v>1</v>
      </c>
      <c r="D109" s="28" t="s">
        <v>164</v>
      </c>
      <c r="E109" s="29">
        <v>200</v>
      </c>
      <c r="F109" s="28" t="str">
        <f t="shared" si="1"/>
        <v>NO</v>
      </c>
      <c r="G109" s="28" t="s">
        <v>4482</v>
      </c>
      <c r="W109" s="178" t="s">
        <v>197</v>
      </c>
      <c r="X109" s="35" t="s">
        <v>109</v>
      </c>
    </row>
    <row r="110" spans="1:24" x14ac:dyDescent="0.2">
      <c r="A110" s="28">
        <v>7</v>
      </c>
      <c r="B110" s="28" t="s">
        <v>7</v>
      </c>
      <c r="C110" s="28">
        <v>1</v>
      </c>
      <c r="D110" s="28" t="s">
        <v>118</v>
      </c>
      <c r="E110" s="29">
        <v>500</v>
      </c>
      <c r="F110" s="28" t="str">
        <f t="shared" si="1"/>
        <v>NO</v>
      </c>
      <c r="G110" s="28" t="s">
        <v>4483</v>
      </c>
      <c r="W110" s="178" t="s">
        <v>198</v>
      </c>
      <c r="X110" s="35" t="s">
        <v>109</v>
      </c>
    </row>
    <row r="111" spans="1:24" x14ac:dyDescent="0.2">
      <c r="A111" s="28">
        <v>7</v>
      </c>
      <c r="B111" s="28" t="s">
        <v>7</v>
      </c>
      <c r="C111" s="28">
        <v>1</v>
      </c>
      <c r="D111" s="28" t="s">
        <v>178</v>
      </c>
      <c r="E111" s="29">
        <v>100</v>
      </c>
      <c r="F111" s="28" t="str">
        <f t="shared" si="1"/>
        <v>NO</v>
      </c>
      <c r="G111" s="28" t="s">
        <v>5775</v>
      </c>
      <c r="W111" s="178" t="s">
        <v>199</v>
      </c>
      <c r="X111" s="35" t="s">
        <v>109</v>
      </c>
    </row>
    <row r="112" spans="1:24" x14ac:dyDescent="0.2">
      <c r="A112" s="28">
        <v>7</v>
      </c>
      <c r="B112" s="28" t="s">
        <v>7</v>
      </c>
      <c r="C112" s="28">
        <v>1</v>
      </c>
      <c r="D112" s="28" t="s">
        <v>134</v>
      </c>
      <c r="E112" s="29">
        <v>200</v>
      </c>
      <c r="F112" s="28" t="str">
        <f t="shared" si="1"/>
        <v>NO</v>
      </c>
      <c r="G112" s="28" t="s">
        <v>4484</v>
      </c>
      <c r="W112" s="178" t="s">
        <v>200</v>
      </c>
      <c r="X112" s="35" t="s">
        <v>109</v>
      </c>
    </row>
    <row r="113" spans="1:24" x14ac:dyDescent="0.2">
      <c r="A113" s="28">
        <v>7</v>
      </c>
      <c r="B113" s="28" t="s">
        <v>7</v>
      </c>
      <c r="C113" s="28">
        <v>1</v>
      </c>
      <c r="D113" s="28" t="s">
        <v>178</v>
      </c>
      <c r="E113" s="29">
        <v>200</v>
      </c>
      <c r="F113" s="28" t="str">
        <f t="shared" si="1"/>
        <v>NO</v>
      </c>
      <c r="G113" s="28" t="s">
        <v>4485</v>
      </c>
      <c r="W113" s="178" t="s">
        <v>201</v>
      </c>
      <c r="X113" s="35" t="s">
        <v>109</v>
      </c>
    </row>
    <row r="114" spans="1:24" x14ac:dyDescent="0.2">
      <c r="A114" s="28">
        <v>7</v>
      </c>
      <c r="B114" s="28" t="s">
        <v>7</v>
      </c>
      <c r="C114" s="28">
        <v>1</v>
      </c>
      <c r="D114" s="28" t="s">
        <v>148</v>
      </c>
      <c r="E114" s="29">
        <v>200</v>
      </c>
      <c r="F114" s="28" t="str">
        <f t="shared" si="1"/>
        <v>NO</v>
      </c>
      <c r="G114" s="28" t="s">
        <v>4486</v>
      </c>
      <c r="W114" s="178" t="s">
        <v>325</v>
      </c>
      <c r="X114" s="35" t="s">
        <v>109</v>
      </c>
    </row>
    <row r="115" spans="1:24" x14ac:dyDescent="0.2">
      <c r="A115" s="28">
        <v>7</v>
      </c>
      <c r="B115" s="28" t="s">
        <v>7</v>
      </c>
      <c r="C115" s="28">
        <v>1</v>
      </c>
      <c r="D115" s="28" t="s">
        <v>148</v>
      </c>
      <c r="E115" s="29">
        <v>50</v>
      </c>
      <c r="F115" s="28" t="str">
        <f t="shared" si="1"/>
        <v>NO</v>
      </c>
      <c r="G115" s="28" t="s">
        <v>4487</v>
      </c>
      <c r="W115" s="28" t="s">
        <v>62</v>
      </c>
      <c r="X115" s="35" t="s">
        <v>109</v>
      </c>
    </row>
    <row r="116" spans="1:24" x14ac:dyDescent="0.2">
      <c r="A116" s="28">
        <v>7</v>
      </c>
      <c r="B116" s="28" t="s">
        <v>7</v>
      </c>
      <c r="C116" s="28">
        <v>1</v>
      </c>
      <c r="D116" s="28" t="s">
        <v>130</v>
      </c>
      <c r="E116" s="29">
        <v>1000</v>
      </c>
      <c r="F116" s="28" t="str">
        <f t="shared" si="1"/>
        <v>NO</v>
      </c>
      <c r="G116" s="28" t="s">
        <v>4488</v>
      </c>
      <c r="W116" s="28" t="s">
        <v>191</v>
      </c>
      <c r="X116" s="35" t="s">
        <v>109</v>
      </c>
    </row>
    <row r="117" spans="1:24" x14ac:dyDescent="0.2">
      <c r="A117" s="28">
        <v>7</v>
      </c>
      <c r="B117" s="28" t="s">
        <v>7</v>
      </c>
      <c r="C117" s="28">
        <v>1</v>
      </c>
      <c r="D117" s="28" t="s">
        <v>116</v>
      </c>
      <c r="E117" s="29">
        <v>50</v>
      </c>
      <c r="F117" s="28" t="str">
        <f t="shared" si="1"/>
        <v>NO</v>
      </c>
      <c r="G117" s="28" t="s">
        <v>4489</v>
      </c>
      <c r="W117" s="35" t="s">
        <v>76</v>
      </c>
      <c r="X117" s="35" t="s">
        <v>109</v>
      </c>
    </row>
    <row r="118" spans="1:24" x14ac:dyDescent="0.2">
      <c r="A118" s="28">
        <v>7</v>
      </c>
      <c r="B118" s="28" t="s">
        <v>7</v>
      </c>
      <c r="C118" s="28">
        <v>1</v>
      </c>
      <c r="D118" s="28" t="s">
        <v>172</v>
      </c>
      <c r="E118" s="29">
        <v>500</v>
      </c>
      <c r="F118" s="28" t="str">
        <f t="shared" si="1"/>
        <v>NO</v>
      </c>
      <c r="G118" s="28" t="s">
        <v>4490</v>
      </c>
      <c r="W118" s="35" t="s">
        <v>64</v>
      </c>
      <c r="X118" s="35" t="s">
        <v>109</v>
      </c>
    </row>
    <row r="119" spans="1:24" x14ac:dyDescent="0.2">
      <c r="A119" s="28">
        <v>7</v>
      </c>
      <c r="B119" s="28" t="s">
        <v>7</v>
      </c>
      <c r="C119" s="28">
        <v>1</v>
      </c>
      <c r="D119" s="28" t="s">
        <v>172</v>
      </c>
      <c r="E119" s="29">
        <v>1000</v>
      </c>
      <c r="F119" s="28" t="str">
        <f t="shared" si="1"/>
        <v>NO</v>
      </c>
      <c r="G119" s="28" t="s">
        <v>4491</v>
      </c>
      <c r="W119" s="28" t="s">
        <v>988</v>
      </c>
      <c r="X119" s="35" t="s">
        <v>109</v>
      </c>
    </row>
    <row r="120" spans="1:24" x14ac:dyDescent="0.2">
      <c r="A120" s="28">
        <v>7</v>
      </c>
      <c r="B120" s="28" t="s">
        <v>7</v>
      </c>
      <c r="C120" s="28">
        <v>1</v>
      </c>
      <c r="D120" s="28" t="s">
        <v>162</v>
      </c>
      <c r="E120" s="29">
        <v>2000</v>
      </c>
      <c r="F120" s="28" t="str">
        <f t="shared" si="1"/>
        <v>NO</v>
      </c>
      <c r="G120" s="28" t="s">
        <v>2760</v>
      </c>
      <c r="W120" s="27" t="s">
        <v>5597</v>
      </c>
      <c r="X120" s="35" t="s">
        <v>109</v>
      </c>
    </row>
    <row r="121" spans="1:24" x14ac:dyDescent="0.2">
      <c r="A121" s="28">
        <v>7</v>
      </c>
      <c r="B121" s="28" t="s">
        <v>7</v>
      </c>
      <c r="C121" s="28">
        <v>1</v>
      </c>
      <c r="D121" s="28" t="s">
        <v>148</v>
      </c>
      <c r="E121" s="29">
        <v>10</v>
      </c>
      <c r="F121" s="28" t="str">
        <f t="shared" si="1"/>
        <v>NO</v>
      </c>
      <c r="G121" s="28" t="s">
        <v>2744</v>
      </c>
      <c r="W121" s="28" t="s">
        <v>51</v>
      </c>
      <c r="X121" s="35" t="s">
        <v>109</v>
      </c>
    </row>
    <row r="122" spans="1:24" x14ac:dyDescent="0.2">
      <c r="A122" s="28">
        <v>7</v>
      </c>
      <c r="B122" s="28" t="s">
        <v>7</v>
      </c>
      <c r="C122" s="28">
        <v>1</v>
      </c>
      <c r="D122" s="28" t="s">
        <v>112</v>
      </c>
      <c r="E122" s="29">
        <v>300</v>
      </c>
      <c r="F122" s="28" t="str">
        <f t="shared" si="1"/>
        <v>NO</v>
      </c>
      <c r="G122" s="28" t="s">
        <v>4492</v>
      </c>
    </row>
    <row r="123" spans="1:24" x14ac:dyDescent="0.2">
      <c r="A123" s="28">
        <v>7</v>
      </c>
      <c r="B123" s="28" t="s">
        <v>7</v>
      </c>
      <c r="C123" s="28">
        <v>1</v>
      </c>
      <c r="D123" s="28" t="s">
        <v>132</v>
      </c>
      <c r="E123" s="29">
        <v>3825</v>
      </c>
      <c r="F123" s="28" t="str">
        <f t="shared" si="1"/>
        <v>NO</v>
      </c>
      <c r="G123" s="28" t="s">
        <v>4493</v>
      </c>
    </row>
    <row r="124" spans="1:24" x14ac:dyDescent="0.2">
      <c r="A124" s="28">
        <v>7</v>
      </c>
      <c r="B124" s="28" t="s">
        <v>7</v>
      </c>
      <c r="C124" s="28">
        <v>1</v>
      </c>
      <c r="D124" s="28" t="s">
        <v>136</v>
      </c>
      <c r="E124" s="29">
        <v>2000</v>
      </c>
      <c r="F124" s="28" t="str">
        <f t="shared" si="1"/>
        <v>NO</v>
      </c>
      <c r="G124" s="28" t="s">
        <v>4494</v>
      </c>
    </row>
    <row r="125" spans="1:24" x14ac:dyDescent="0.2">
      <c r="A125" s="28">
        <v>7</v>
      </c>
      <c r="B125" s="28" t="s">
        <v>7</v>
      </c>
      <c r="C125" s="28">
        <v>1</v>
      </c>
      <c r="D125" s="28" t="s">
        <v>136</v>
      </c>
      <c r="E125" s="29">
        <v>600</v>
      </c>
      <c r="F125" s="28" t="str">
        <f t="shared" si="1"/>
        <v>NO</v>
      </c>
      <c r="G125" s="28" t="s">
        <v>4495</v>
      </c>
    </row>
    <row r="126" spans="1:24" x14ac:dyDescent="0.2">
      <c r="A126" s="28">
        <v>7</v>
      </c>
      <c r="B126" s="28" t="s">
        <v>7</v>
      </c>
      <c r="C126" s="28">
        <v>1</v>
      </c>
      <c r="D126" s="28" t="s">
        <v>152</v>
      </c>
      <c r="E126" s="29">
        <v>500</v>
      </c>
      <c r="F126" s="28" t="str">
        <f t="shared" si="1"/>
        <v>NO</v>
      </c>
      <c r="G126" s="28" t="s">
        <v>4496</v>
      </c>
    </row>
    <row r="127" spans="1:24" x14ac:dyDescent="0.2">
      <c r="A127" s="28">
        <v>7</v>
      </c>
      <c r="B127" s="28" t="s">
        <v>7</v>
      </c>
      <c r="C127" s="28">
        <v>1</v>
      </c>
      <c r="D127" s="28" t="s">
        <v>164</v>
      </c>
      <c r="E127" s="29">
        <v>500</v>
      </c>
      <c r="F127" s="28" t="str">
        <f t="shared" si="1"/>
        <v>NO</v>
      </c>
      <c r="G127" s="28" t="s">
        <v>4497</v>
      </c>
    </row>
    <row r="128" spans="1:24" x14ac:dyDescent="0.2">
      <c r="A128" s="28">
        <v>7</v>
      </c>
      <c r="B128" s="28" t="s">
        <v>7</v>
      </c>
      <c r="C128" s="28">
        <v>1</v>
      </c>
      <c r="D128" s="28" t="s">
        <v>150</v>
      </c>
      <c r="E128" s="29">
        <v>500</v>
      </c>
      <c r="F128" s="28" t="str">
        <f t="shared" si="1"/>
        <v>NO</v>
      </c>
      <c r="G128" s="28" t="s">
        <v>4498</v>
      </c>
    </row>
    <row r="129" spans="1:7" x14ac:dyDescent="0.2">
      <c r="A129" s="28">
        <v>7</v>
      </c>
      <c r="B129" s="28" t="s">
        <v>7</v>
      </c>
      <c r="C129" s="28">
        <v>1</v>
      </c>
      <c r="D129" s="28" t="s">
        <v>128</v>
      </c>
      <c r="E129" s="29">
        <v>100</v>
      </c>
      <c r="F129" s="28" t="str">
        <f t="shared" si="1"/>
        <v>NO</v>
      </c>
      <c r="G129" s="28" t="s">
        <v>4499</v>
      </c>
    </row>
    <row r="130" spans="1:7" x14ac:dyDescent="0.2">
      <c r="A130" s="28">
        <v>7</v>
      </c>
      <c r="B130" s="28" t="s">
        <v>7</v>
      </c>
      <c r="C130" s="28">
        <v>1</v>
      </c>
      <c r="D130" s="28" t="s">
        <v>168</v>
      </c>
      <c r="E130" s="29">
        <v>50</v>
      </c>
      <c r="F130" s="28" t="str">
        <f t="shared" ref="F130:F193" si="2">VLOOKUP(D130,W:X,2,0)</f>
        <v>NO</v>
      </c>
      <c r="G130" s="28" t="s">
        <v>4500</v>
      </c>
    </row>
    <row r="131" spans="1:7" x14ac:dyDescent="0.2">
      <c r="A131" s="28">
        <v>7</v>
      </c>
      <c r="B131" s="28" t="s">
        <v>7</v>
      </c>
      <c r="C131" s="28">
        <v>1</v>
      </c>
      <c r="D131" s="28" t="s">
        <v>132</v>
      </c>
      <c r="E131" s="29">
        <v>50</v>
      </c>
      <c r="F131" s="28" t="str">
        <f t="shared" si="2"/>
        <v>NO</v>
      </c>
      <c r="G131" s="28" t="s">
        <v>4501</v>
      </c>
    </row>
    <row r="132" spans="1:7" x14ac:dyDescent="0.2">
      <c r="A132" s="28">
        <v>7</v>
      </c>
      <c r="B132" s="28" t="s">
        <v>7</v>
      </c>
      <c r="C132" s="28">
        <v>1</v>
      </c>
      <c r="D132" s="28" t="s">
        <v>134</v>
      </c>
      <c r="E132" s="29">
        <v>200</v>
      </c>
      <c r="F132" s="28" t="str">
        <f t="shared" si="2"/>
        <v>NO</v>
      </c>
      <c r="G132" s="28" t="s">
        <v>4502</v>
      </c>
    </row>
    <row r="133" spans="1:7" x14ac:dyDescent="0.2">
      <c r="A133" s="28">
        <v>7</v>
      </c>
      <c r="B133" s="28" t="s">
        <v>7</v>
      </c>
      <c r="C133" s="28">
        <v>1</v>
      </c>
      <c r="D133" s="28" t="s">
        <v>140</v>
      </c>
      <c r="E133" s="29">
        <v>1000</v>
      </c>
      <c r="F133" s="28" t="str">
        <f t="shared" si="2"/>
        <v>NO</v>
      </c>
      <c r="G133" s="28" t="s">
        <v>4503</v>
      </c>
    </row>
    <row r="134" spans="1:7" x14ac:dyDescent="0.2">
      <c r="A134" s="28">
        <v>7</v>
      </c>
      <c r="B134" s="28" t="s">
        <v>7</v>
      </c>
      <c r="C134" s="28">
        <v>1</v>
      </c>
      <c r="D134" s="28" t="s">
        <v>192</v>
      </c>
      <c r="E134" s="29">
        <v>1800</v>
      </c>
      <c r="F134" s="28" t="str">
        <f t="shared" si="2"/>
        <v>NO</v>
      </c>
      <c r="G134" s="28" t="s">
        <v>4504</v>
      </c>
    </row>
    <row r="135" spans="1:7" x14ac:dyDescent="0.2">
      <c r="A135" s="28">
        <v>7</v>
      </c>
      <c r="B135" s="28" t="s">
        <v>7</v>
      </c>
      <c r="C135" s="28">
        <v>1</v>
      </c>
      <c r="D135" s="28" t="s">
        <v>154</v>
      </c>
      <c r="E135" s="29">
        <v>1000</v>
      </c>
      <c r="F135" s="28" t="str">
        <f t="shared" si="2"/>
        <v>NO</v>
      </c>
      <c r="G135" s="28" t="s">
        <v>4505</v>
      </c>
    </row>
    <row r="136" spans="1:7" x14ac:dyDescent="0.2">
      <c r="A136" s="28">
        <v>7</v>
      </c>
      <c r="B136" s="28" t="s">
        <v>7</v>
      </c>
      <c r="C136" s="28">
        <v>1</v>
      </c>
      <c r="D136" s="28" t="s">
        <v>162</v>
      </c>
      <c r="E136" s="29">
        <v>1000</v>
      </c>
      <c r="F136" s="28" t="str">
        <f t="shared" si="2"/>
        <v>NO</v>
      </c>
      <c r="G136" s="28" t="s">
        <v>4506</v>
      </c>
    </row>
    <row r="137" spans="1:7" x14ac:dyDescent="0.2">
      <c r="A137" s="28">
        <v>7</v>
      </c>
      <c r="B137" s="28" t="s">
        <v>7</v>
      </c>
      <c r="C137" s="28">
        <v>1</v>
      </c>
      <c r="D137" s="28" t="s">
        <v>162</v>
      </c>
      <c r="E137" s="29">
        <v>200</v>
      </c>
      <c r="F137" s="28" t="str">
        <f t="shared" si="2"/>
        <v>NO</v>
      </c>
      <c r="G137" s="28" t="s">
        <v>4507</v>
      </c>
    </row>
    <row r="138" spans="1:7" x14ac:dyDescent="0.2">
      <c r="A138" s="28">
        <v>7</v>
      </c>
      <c r="B138" s="28" t="s">
        <v>7</v>
      </c>
      <c r="C138" s="28">
        <v>1</v>
      </c>
      <c r="D138" s="28" t="s">
        <v>176</v>
      </c>
      <c r="E138" s="29">
        <v>500</v>
      </c>
      <c r="F138" s="28" t="str">
        <f t="shared" si="2"/>
        <v>NO</v>
      </c>
      <c r="G138" s="28" t="s">
        <v>4508</v>
      </c>
    </row>
    <row r="139" spans="1:7" x14ac:dyDescent="0.2">
      <c r="A139" s="28">
        <v>7</v>
      </c>
      <c r="B139" s="28" t="s">
        <v>7</v>
      </c>
      <c r="C139" s="28">
        <v>1</v>
      </c>
      <c r="D139" s="28" t="s">
        <v>130</v>
      </c>
      <c r="E139" s="29">
        <v>1000</v>
      </c>
      <c r="F139" s="28" t="str">
        <f t="shared" si="2"/>
        <v>NO</v>
      </c>
      <c r="G139" s="28" t="s">
        <v>4509</v>
      </c>
    </row>
    <row r="140" spans="1:7" x14ac:dyDescent="0.2">
      <c r="A140" s="28">
        <v>7</v>
      </c>
      <c r="B140" s="28" t="s">
        <v>7</v>
      </c>
      <c r="C140" s="28">
        <v>1</v>
      </c>
      <c r="D140" s="28" t="s">
        <v>166</v>
      </c>
      <c r="E140" s="29">
        <v>150</v>
      </c>
      <c r="F140" s="28" t="str">
        <f t="shared" si="2"/>
        <v>NO</v>
      </c>
      <c r="G140" s="28" t="s">
        <v>4510</v>
      </c>
    </row>
    <row r="141" spans="1:7" x14ac:dyDescent="0.2">
      <c r="A141" s="28">
        <v>7</v>
      </c>
      <c r="B141" s="28" t="s">
        <v>7</v>
      </c>
      <c r="C141" s="28">
        <v>1</v>
      </c>
      <c r="D141" s="28" t="s">
        <v>150</v>
      </c>
      <c r="E141" s="29">
        <v>1750</v>
      </c>
      <c r="F141" s="28" t="str">
        <f t="shared" si="2"/>
        <v>NO</v>
      </c>
      <c r="G141" s="28" t="s">
        <v>4511</v>
      </c>
    </row>
    <row r="142" spans="1:7" x14ac:dyDescent="0.2">
      <c r="A142" s="28">
        <v>7</v>
      </c>
      <c r="B142" s="28" t="s">
        <v>7</v>
      </c>
      <c r="C142" s="28">
        <v>1</v>
      </c>
      <c r="D142" s="28" t="s">
        <v>184</v>
      </c>
      <c r="E142" s="29">
        <v>100</v>
      </c>
      <c r="F142" s="28" t="str">
        <f t="shared" si="2"/>
        <v>NO</v>
      </c>
      <c r="G142" s="28" t="s">
        <v>4512</v>
      </c>
    </row>
    <row r="143" spans="1:7" x14ac:dyDescent="0.2">
      <c r="A143" s="28">
        <v>7</v>
      </c>
      <c r="B143" s="28" t="s">
        <v>7</v>
      </c>
      <c r="C143" s="28">
        <v>1</v>
      </c>
      <c r="D143" s="28" t="s">
        <v>182</v>
      </c>
      <c r="E143" s="29">
        <v>200</v>
      </c>
      <c r="F143" s="28" t="str">
        <f t="shared" si="2"/>
        <v>NO</v>
      </c>
      <c r="G143" s="28" t="s">
        <v>4513</v>
      </c>
    </row>
    <row r="144" spans="1:7" x14ac:dyDescent="0.2">
      <c r="A144" s="28">
        <v>7</v>
      </c>
      <c r="B144" s="28" t="s">
        <v>7</v>
      </c>
      <c r="C144" s="28">
        <v>1</v>
      </c>
      <c r="D144" s="28" t="s">
        <v>138</v>
      </c>
      <c r="E144" s="29">
        <v>500</v>
      </c>
      <c r="F144" s="28" t="str">
        <f t="shared" si="2"/>
        <v>NO</v>
      </c>
      <c r="G144" s="28" t="s">
        <v>4514</v>
      </c>
    </row>
    <row r="145" spans="1:7" x14ac:dyDescent="0.2">
      <c r="A145" s="28">
        <v>14</v>
      </c>
      <c r="B145" s="28" t="s">
        <v>7</v>
      </c>
      <c r="C145" s="28">
        <v>2</v>
      </c>
      <c r="D145" s="28" t="s">
        <v>67</v>
      </c>
      <c r="E145" s="29">
        <v>103901</v>
      </c>
      <c r="F145" s="28" t="str">
        <f t="shared" si="2"/>
        <v>YES</v>
      </c>
    </row>
    <row r="146" spans="1:7" x14ac:dyDescent="0.2">
      <c r="A146" s="28">
        <v>14</v>
      </c>
      <c r="B146" s="28" t="s">
        <v>7</v>
      </c>
      <c r="C146" s="28">
        <v>2</v>
      </c>
      <c r="D146" s="28" t="s">
        <v>68</v>
      </c>
      <c r="E146" s="29">
        <v>8829.5</v>
      </c>
      <c r="F146" s="28" t="str">
        <f t="shared" si="2"/>
        <v>YES</v>
      </c>
    </row>
    <row r="147" spans="1:7" x14ac:dyDescent="0.2">
      <c r="A147" s="28">
        <v>14</v>
      </c>
      <c r="B147" s="28" t="s">
        <v>7</v>
      </c>
      <c r="C147" s="28">
        <v>2</v>
      </c>
      <c r="D147" s="28" t="s">
        <v>21</v>
      </c>
      <c r="E147" s="29">
        <v>8829.5</v>
      </c>
      <c r="F147" s="28" t="str">
        <f t="shared" si="2"/>
        <v>NO</v>
      </c>
    </row>
    <row r="148" spans="1:7" x14ac:dyDescent="0.2">
      <c r="A148" s="28">
        <v>14</v>
      </c>
      <c r="B148" s="28" t="s">
        <v>7</v>
      </c>
      <c r="C148" s="28">
        <v>2</v>
      </c>
      <c r="D148" s="28" t="s">
        <v>69</v>
      </c>
      <c r="E148" s="29">
        <v>740</v>
      </c>
      <c r="F148" s="28" t="str">
        <f t="shared" si="2"/>
        <v>YES</v>
      </c>
    </row>
    <row r="149" spans="1:7" x14ac:dyDescent="0.2">
      <c r="A149" s="28">
        <v>14</v>
      </c>
      <c r="B149" s="28" t="s">
        <v>7</v>
      </c>
      <c r="C149" s="28">
        <v>2</v>
      </c>
      <c r="D149" s="28" t="s">
        <v>22</v>
      </c>
      <c r="E149" s="29">
        <v>350</v>
      </c>
      <c r="F149" s="28" t="str">
        <f t="shared" si="2"/>
        <v>NO</v>
      </c>
    </row>
    <row r="150" spans="1:7" x14ac:dyDescent="0.2">
      <c r="A150" s="28">
        <v>14</v>
      </c>
      <c r="B150" s="28" t="s">
        <v>7</v>
      </c>
      <c r="C150" s="28">
        <v>2</v>
      </c>
      <c r="D150" s="28" t="s">
        <v>72</v>
      </c>
      <c r="E150" s="29">
        <v>350</v>
      </c>
      <c r="F150" s="28" t="str">
        <f t="shared" si="2"/>
        <v>YES</v>
      </c>
    </row>
    <row r="151" spans="1:7" x14ac:dyDescent="0.2">
      <c r="A151" s="28">
        <v>14</v>
      </c>
      <c r="B151" s="28" t="s">
        <v>7</v>
      </c>
      <c r="C151" s="28">
        <v>2</v>
      </c>
      <c r="D151" s="28" t="s">
        <v>70</v>
      </c>
      <c r="E151" s="29">
        <v>0</v>
      </c>
      <c r="F151" s="28" t="str">
        <f t="shared" si="2"/>
        <v>YES</v>
      </c>
    </row>
    <row r="152" spans="1:7" x14ac:dyDescent="0.2">
      <c r="A152" s="28">
        <v>14</v>
      </c>
      <c r="B152" s="28" t="s">
        <v>7</v>
      </c>
      <c r="C152" s="28">
        <v>2</v>
      </c>
      <c r="D152" s="28" t="s">
        <v>23</v>
      </c>
      <c r="E152" s="29">
        <v>6650</v>
      </c>
      <c r="F152" s="28" t="str">
        <f t="shared" si="2"/>
        <v>NO</v>
      </c>
    </row>
    <row r="153" spans="1:7" x14ac:dyDescent="0.2">
      <c r="A153" s="28">
        <v>14</v>
      </c>
      <c r="B153" s="28" t="s">
        <v>7</v>
      </c>
      <c r="C153" s="28">
        <v>2</v>
      </c>
      <c r="D153" s="28" t="s">
        <v>42</v>
      </c>
      <c r="E153" s="29">
        <v>1550</v>
      </c>
      <c r="F153" s="28" t="str">
        <f t="shared" si="2"/>
        <v>NO</v>
      </c>
    </row>
    <row r="154" spans="1:7" x14ac:dyDescent="0.2">
      <c r="A154" s="28">
        <v>14</v>
      </c>
      <c r="B154" s="28" t="s">
        <v>7</v>
      </c>
      <c r="C154" s="28">
        <v>2</v>
      </c>
      <c r="D154" s="28" t="s">
        <v>19</v>
      </c>
      <c r="E154" s="29">
        <v>160</v>
      </c>
      <c r="F154" s="28" t="str">
        <f t="shared" si="2"/>
        <v>NO</v>
      </c>
    </row>
    <row r="155" spans="1:7" x14ac:dyDescent="0.2">
      <c r="A155" s="28">
        <v>14</v>
      </c>
      <c r="B155" s="28" t="s">
        <v>7</v>
      </c>
      <c r="C155" s="28">
        <v>2</v>
      </c>
      <c r="D155" s="28" t="s">
        <v>168</v>
      </c>
      <c r="E155" s="29">
        <v>40</v>
      </c>
      <c r="F155" s="28" t="str">
        <f t="shared" si="2"/>
        <v>NO</v>
      </c>
      <c r="G155" s="28" t="s">
        <v>5761</v>
      </c>
    </row>
    <row r="156" spans="1:7" x14ac:dyDescent="0.2">
      <c r="A156" s="28">
        <v>14</v>
      </c>
      <c r="B156" s="28" t="s">
        <v>7</v>
      </c>
      <c r="C156" s="28">
        <v>2</v>
      </c>
      <c r="D156" s="28" t="s">
        <v>148</v>
      </c>
      <c r="E156" s="29">
        <v>20</v>
      </c>
      <c r="F156" s="28" t="str">
        <f t="shared" si="2"/>
        <v>NO</v>
      </c>
      <c r="G156" s="28" t="s">
        <v>5762</v>
      </c>
    </row>
    <row r="157" spans="1:7" x14ac:dyDescent="0.2">
      <c r="A157" s="28">
        <v>14</v>
      </c>
      <c r="B157" s="28" t="s">
        <v>7</v>
      </c>
      <c r="C157" s="28">
        <v>2</v>
      </c>
      <c r="D157" s="28" t="s">
        <v>170</v>
      </c>
      <c r="E157" s="29">
        <v>200</v>
      </c>
      <c r="F157" s="28" t="str">
        <f t="shared" si="2"/>
        <v>NO</v>
      </c>
      <c r="G157" s="28" t="s">
        <v>5763</v>
      </c>
    </row>
    <row r="158" spans="1:7" x14ac:dyDescent="0.2">
      <c r="A158" s="28">
        <v>14</v>
      </c>
      <c r="B158" s="28" t="s">
        <v>7</v>
      </c>
      <c r="C158" s="28">
        <v>2</v>
      </c>
      <c r="D158" s="28" t="s">
        <v>150</v>
      </c>
      <c r="E158" s="29">
        <v>100</v>
      </c>
      <c r="F158" s="28" t="str">
        <f t="shared" si="2"/>
        <v>NO</v>
      </c>
      <c r="G158" s="28" t="s">
        <v>5764</v>
      </c>
    </row>
    <row r="159" spans="1:7" x14ac:dyDescent="0.2">
      <c r="A159" s="28">
        <v>14</v>
      </c>
      <c r="B159" s="28" t="s">
        <v>7</v>
      </c>
      <c r="C159" s="28">
        <v>2</v>
      </c>
      <c r="D159" s="28" t="s">
        <v>172</v>
      </c>
      <c r="E159" s="29">
        <v>100</v>
      </c>
      <c r="F159" s="28" t="str">
        <f t="shared" si="2"/>
        <v>NO</v>
      </c>
      <c r="G159" s="28" t="s">
        <v>5765</v>
      </c>
    </row>
    <row r="160" spans="1:7" x14ac:dyDescent="0.2">
      <c r="A160" s="28">
        <v>14</v>
      </c>
      <c r="B160" s="28" t="s">
        <v>7</v>
      </c>
      <c r="C160" s="28">
        <v>2</v>
      </c>
      <c r="D160" s="28" t="s">
        <v>162</v>
      </c>
      <c r="E160" s="29">
        <v>1000</v>
      </c>
      <c r="F160" s="28" t="str">
        <f t="shared" si="2"/>
        <v>NO</v>
      </c>
      <c r="G160" s="28" t="s">
        <v>2760</v>
      </c>
    </row>
    <row r="161" spans="1:7" x14ac:dyDescent="0.2">
      <c r="A161" s="28">
        <v>14</v>
      </c>
      <c r="B161" s="28" t="s">
        <v>7</v>
      </c>
      <c r="C161" s="28">
        <v>2</v>
      </c>
      <c r="D161" s="28" t="s">
        <v>148</v>
      </c>
      <c r="E161" s="29">
        <v>1000</v>
      </c>
      <c r="F161" s="28" t="str">
        <f t="shared" si="2"/>
        <v>NO</v>
      </c>
      <c r="G161" s="28" t="s">
        <v>5766</v>
      </c>
    </row>
    <row r="162" spans="1:7" x14ac:dyDescent="0.2">
      <c r="A162" s="28">
        <v>14</v>
      </c>
      <c r="B162" s="28" t="s">
        <v>7</v>
      </c>
      <c r="C162" s="28">
        <v>2</v>
      </c>
      <c r="D162" s="28" t="s">
        <v>148</v>
      </c>
      <c r="E162" s="29">
        <v>50</v>
      </c>
      <c r="F162" s="28" t="str">
        <f t="shared" si="2"/>
        <v>NO</v>
      </c>
      <c r="G162" s="28" t="s">
        <v>5767</v>
      </c>
    </row>
    <row r="163" spans="1:7" x14ac:dyDescent="0.2">
      <c r="A163" s="28">
        <v>14</v>
      </c>
      <c r="B163" s="28" t="s">
        <v>7</v>
      </c>
      <c r="C163" s="28">
        <v>2</v>
      </c>
      <c r="D163" s="28" t="s">
        <v>128</v>
      </c>
      <c r="E163" s="29">
        <v>500</v>
      </c>
      <c r="F163" s="28" t="str">
        <f t="shared" si="2"/>
        <v>NO</v>
      </c>
      <c r="G163" s="28" t="s">
        <v>5768</v>
      </c>
    </row>
    <row r="164" spans="1:7" x14ac:dyDescent="0.2">
      <c r="A164" s="28">
        <v>21</v>
      </c>
      <c r="B164" s="28" t="s">
        <v>7</v>
      </c>
      <c r="C164" s="28">
        <v>3</v>
      </c>
      <c r="D164" s="28" t="s">
        <v>67</v>
      </c>
      <c r="E164" s="29">
        <v>56147</v>
      </c>
      <c r="F164" s="28" t="str">
        <f t="shared" si="2"/>
        <v>YES</v>
      </c>
    </row>
    <row r="165" spans="1:7" x14ac:dyDescent="0.2">
      <c r="A165" s="28">
        <v>21</v>
      </c>
      <c r="B165" s="28" t="s">
        <v>7</v>
      </c>
      <c r="C165" s="28">
        <v>3</v>
      </c>
      <c r="D165" s="28" t="s">
        <v>68</v>
      </c>
      <c r="E165" s="29">
        <v>3627.5</v>
      </c>
      <c r="F165" s="28" t="str">
        <f t="shared" si="2"/>
        <v>YES</v>
      </c>
    </row>
    <row r="166" spans="1:7" x14ac:dyDescent="0.2">
      <c r="A166" s="28">
        <v>21</v>
      </c>
      <c r="B166" s="28" t="s">
        <v>7</v>
      </c>
      <c r="C166" s="28">
        <v>3</v>
      </c>
      <c r="D166" s="28" t="s">
        <v>21</v>
      </c>
      <c r="E166" s="29">
        <v>3627.5</v>
      </c>
      <c r="F166" s="28" t="str">
        <f t="shared" si="2"/>
        <v>NO</v>
      </c>
    </row>
    <row r="167" spans="1:7" x14ac:dyDescent="0.2">
      <c r="A167" s="28">
        <v>21</v>
      </c>
      <c r="B167" s="28" t="s">
        <v>7</v>
      </c>
      <c r="C167" s="28">
        <v>3</v>
      </c>
      <c r="D167" s="28" t="s">
        <v>69</v>
      </c>
      <c r="E167" s="29">
        <v>200</v>
      </c>
      <c r="F167" s="28" t="str">
        <f t="shared" si="2"/>
        <v>YES</v>
      </c>
    </row>
    <row r="168" spans="1:7" x14ac:dyDescent="0.2">
      <c r="A168" s="28">
        <v>21</v>
      </c>
      <c r="B168" s="28" t="s">
        <v>7</v>
      </c>
      <c r="C168" s="28">
        <v>3</v>
      </c>
      <c r="D168" s="28" t="s">
        <v>22</v>
      </c>
      <c r="E168" s="29">
        <v>2700</v>
      </c>
      <c r="F168" s="28" t="str">
        <f t="shared" si="2"/>
        <v>NO</v>
      </c>
    </row>
    <row r="169" spans="1:7" x14ac:dyDescent="0.2">
      <c r="A169" s="28">
        <v>21</v>
      </c>
      <c r="B169" s="28" t="s">
        <v>7</v>
      </c>
      <c r="C169" s="28">
        <v>3</v>
      </c>
      <c r="D169" s="28" t="s">
        <v>72</v>
      </c>
      <c r="E169" s="29">
        <v>2700</v>
      </c>
      <c r="F169" s="28" t="str">
        <f t="shared" si="2"/>
        <v>YES</v>
      </c>
    </row>
    <row r="170" spans="1:7" x14ac:dyDescent="0.2">
      <c r="A170" s="28">
        <v>21</v>
      </c>
      <c r="B170" s="28" t="s">
        <v>7</v>
      </c>
      <c r="C170" s="28">
        <v>3</v>
      </c>
      <c r="D170" s="28" t="s">
        <v>70</v>
      </c>
      <c r="E170" s="29">
        <v>0</v>
      </c>
      <c r="F170" s="28" t="str">
        <f t="shared" si="2"/>
        <v>YES</v>
      </c>
    </row>
    <row r="171" spans="1:7" x14ac:dyDescent="0.2">
      <c r="A171" s="28">
        <v>21</v>
      </c>
      <c r="B171" s="28" t="s">
        <v>7</v>
      </c>
      <c r="C171" s="28">
        <v>3</v>
      </c>
      <c r="D171" s="28" t="s">
        <v>23</v>
      </c>
      <c r="E171" s="29">
        <v>0</v>
      </c>
      <c r="F171" s="28" t="str">
        <f t="shared" si="2"/>
        <v>NO</v>
      </c>
    </row>
    <row r="172" spans="1:7" x14ac:dyDescent="0.2">
      <c r="A172" s="28">
        <v>21</v>
      </c>
      <c r="B172" s="28" t="s">
        <v>7</v>
      </c>
      <c r="C172" s="28">
        <v>3</v>
      </c>
      <c r="D172" s="28" t="s">
        <v>19</v>
      </c>
      <c r="E172" s="29">
        <v>30</v>
      </c>
      <c r="F172" s="28" t="str">
        <f t="shared" si="2"/>
        <v>NO</v>
      </c>
    </row>
    <row r="173" spans="1:7" x14ac:dyDescent="0.2">
      <c r="A173" s="28">
        <v>21</v>
      </c>
      <c r="B173" s="28" t="s">
        <v>7</v>
      </c>
      <c r="C173" s="28">
        <v>3</v>
      </c>
      <c r="D173" s="28" t="s">
        <v>23</v>
      </c>
      <c r="E173" s="29">
        <v>13870</v>
      </c>
      <c r="F173" s="28" t="str">
        <f t="shared" si="2"/>
        <v>NO</v>
      </c>
    </row>
    <row r="174" spans="1:7" x14ac:dyDescent="0.2">
      <c r="A174" s="28">
        <v>21</v>
      </c>
      <c r="B174" s="28" t="s">
        <v>7</v>
      </c>
      <c r="C174" s="28">
        <v>3</v>
      </c>
      <c r="D174" s="28" t="s">
        <v>148</v>
      </c>
      <c r="E174" s="29">
        <v>20</v>
      </c>
      <c r="F174" s="28" t="str">
        <f t="shared" si="2"/>
        <v>NO</v>
      </c>
      <c r="G174" s="28" t="s">
        <v>5769</v>
      </c>
    </row>
    <row r="175" spans="1:7" x14ac:dyDescent="0.2">
      <c r="A175" s="28">
        <v>21</v>
      </c>
      <c r="B175" s="28" t="s">
        <v>7</v>
      </c>
      <c r="C175" s="28">
        <v>3</v>
      </c>
      <c r="D175" s="28" t="s">
        <v>152</v>
      </c>
      <c r="E175" s="29">
        <v>500</v>
      </c>
      <c r="F175" s="28" t="str">
        <f t="shared" si="2"/>
        <v>NO</v>
      </c>
      <c r="G175" s="28" t="s">
        <v>5770</v>
      </c>
    </row>
    <row r="176" spans="1:7" x14ac:dyDescent="0.2">
      <c r="A176" s="28">
        <v>21</v>
      </c>
      <c r="B176" s="28" t="s">
        <v>7</v>
      </c>
      <c r="C176" s="28">
        <v>3</v>
      </c>
      <c r="D176" s="28" t="s">
        <v>132</v>
      </c>
      <c r="E176" s="29">
        <v>50</v>
      </c>
      <c r="F176" s="28" t="str">
        <f t="shared" si="2"/>
        <v>NO</v>
      </c>
      <c r="G176" s="28" t="s">
        <v>5771</v>
      </c>
    </row>
    <row r="177" spans="1:7" x14ac:dyDescent="0.2">
      <c r="A177" s="28">
        <v>21</v>
      </c>
      <c r="B177" s="28" t="s">
        <v>7</v>
      </c>
      <c r="C177" s="28">
        <v>3</v>
      </c>
      <c r="D177" s="28" t="s">
        <v>148</v>
      </c>
      <c r="E177" s="29">
        <v>10</v>
      </c>
      <c r="F177" s="28" t="str">
        <f t="shared" si="2"/>
        <v>NO</v>
      </c>
      <c r="G177" s="28" t="s">
        <v>2744</v>
      </c>
    </row>
    <row r="178" spans="1:7" x14ac:dyDescent="0.2">
      <c r="A178" s="28">
        <v>21</v>
      </c>
      <c r="B178" s="28" t="s">
        <v>7</v>
      </c>
      <c r="C178" s="28">
        <v>3</v>
      </c>
      <c r="D178" s="28" t="s">
        <v>166</v>
      </c>
      <c r="E178" s="29">
        <v>100</v>
      </c>
      <c r="F178" s="28" t="str">
        <f t="shared" si="2"/>
        <v>NO</v>
      </c>
      <c r="G178" s="28" t="s">
        <v>5772</v>
      </c>
    </row>
    <row r="179" spans="1:7" x14ac:dyDescent="0.2">
      <c r="A179" s="28">
        <v>21</v>
      </c>
      <c r="B179" s="28" t="s">
        <v>7</v>
      </c>
      <c r="C179" s="28">
        <v>3</v>
      </c>
      <c r="D179" s="28" t="s">
        <v>148</v>
      </c>
      <c r="E179" s="29">
        <v>100</v>
      </c>
      <c r="F179" s="28" t="str">
        <f t="shared" si="2"/>
        <v>NO</v>
      </c>
      <c r="G179" s="28" t="s">
        <v>5773</v>
      </c>
    </row>
    <row r="180" spans="1:7" x14ac:dyDescent="0.2">
      <c r="A180" s="28">
        <v>21</v>
      </c>
      <c r="B180" s="28" t="s">
        <v>7</v>
      </c>
      <c r="C180" s="28">
        <v>3</v>
      </c>
      <c r="D180" s="28" t="s">
        <v>172</v>
      </c>
      <c r="E180" s="29">
        <v>100</v>
      </c>
      <c r="F180" s="28" t="str">
        <f t="shared" si="2"/>
        <v>NO</v>
      </c>
      <c r="G180" s="28" t="s">
        <v>5774</v>
      </c>
    </row>
    <row r="181" spans="1:7" x14ac:dyDescent="0.2">
      <c r="A181" s="28">
        <v>28</v>
      </c>
      <c r="B181" s="28" t="s">
        <v>7</v>
      </c>
      <c r="C181" s="28">
        <v>4</v>
      </c>
      <c r="D181" s="28" t="s">
        <v>67</v>
      </c>
      <c r="E181" s="29">
        <v>172641</v>
      </c>
      <c r="F181" s="28" t="str">
        <f t="shared" si="2"/>
        <v>YES</v>
      </c>
    </row>
    <row r="182" spans="1:7" x14ac:dyDescent="0.2">
      <c r="A182" s="28">
        <v>28</v>
      </c>
      <c r="B182" s="28" t="s">
        <v>7</v>
      </c>
      <c r="C182" s="28">
        <v>4</v>
      </c>
      <c r="D182" s="28" t="s">
        <v>68</v>
      </c>
      <c r="E182" s="29">
        <v>3455</v>
      </c>
      <c r="F182" s="28" t="str">
        <f t="shared" si="2"/>
        <v>YES</v>
      </c>
    </row>
    <row r="183" spans="1:7" x14ac:dyDescent="0.2">
      <c r="A183" s="28">
        <v>28</v>
      </c>
      <c r="B183" s="28" t="s">
        <v>7</v>
      </c>
      <c r="C183" s="28">
        <v>4</v>
      </c>
      <c r="D183" s="28" t="s">
        <v>21</v>
      </c>
      <c r="E183" s="29">
        <v>3455</v>
      </c>
      <c r="F183" s="28" t="str">
        <f t="shared" si="2"/>
        <v>NO</v>
      </c>
    </row>
    <row r="184" spans="1:7" x14ac:dyDescent="0.2">
      <c r="A184" s="28">
        <v>28</v>
      </c>
      <c r="B184" s="28" t="s">
        <v>7</v>
      </c>
      <c r="C184" s="28">
        <v>4</v>
      </c>
      <c r="D184" s="28" t="s">
        <v>69</v>
      </c>
      <c r="E184" s="29">
        <v>760</v>
      </c>
      <c r="F184" s="28" t="str">
        <f t="shared" si="2"/>
        <v>YES</v>
      </c>
    </row>
    <row r="185" spans="1:7" x14ac:dyDescent="0.2">
      <c r="A185" s="28">
        <v>28</v>
      </c>
      <c r="B185" s="28" t="s">
        <v>7</v>
      </c>
      <c r="C185" s="28">
        <v>4</v>
      </c>
      <c r="D185" s="28" t="s">
        <v>22</v>
      </c>
      <c r="E185" s="29">
        <v>650</v>
      </c>
      <c r="F185" s="28" t="str">
        <f t="shared" si="2"/>
        <v>NO</v>
      </c>
    </row>
    <row r="186" spans="1:7" x14ac:dyDescent="0.2">
      <c r="A186" s="28">
        <v>28</v>
      </c>
      <c r="B186" s="28" t="s">
        <v>7</v>
      </c>
      <c r="C186" s="28">
        <v>4</v>
      </c>
      <c r="D186" s="28" t="s">
        <v>72</v>
      </c>
      <c r="E186" s="29">
        <v>650</v>
      </c>
      <c r="F186" s="28" t="str">
        <f t="shared" si="2"/>
        <v>YES</v>
      </c>
    </row>
    <row r="187" spans="1:7" x14ac:dyDescent="0.2">
      <c r="A187" s="28">
        <v>28</v>
      </c>
      <c r="B187" s="28" t="s">
        <v>7</v>
      </c>
      <c r="C187" s="28">
        <v>4</v>
      </c>
      <c r="D187" s="28" t="s">
        <v>19</v>
      </c>
      <c r="E187" s="29">
        <v>100</v>
      </c>
      <c r="F187" s="28" t="str">
        <f t="shared" si="2"/>
        <v>NO</v>
      </c>
    </row>
    <row r="188" spans="1:7" x14ac:dyDescent="0.2">
      <c r="A188" s="28">
        <v>28</v>
      </c>
      <c r="B188" s="28" t="s">
        <v>7</v>
      </c>
      <c r="C188" s="28">
        <v>4</v>
      </c>
      <c r="D188" s="28" t="s">
        <v>23</v>
      </c>
      <c r="E188" s="29">
        <v>5800</v>
      </c>
      <c r="F188" s="28" t="str">
        <f t="shared" si="2"/>
        <v>NO</v>
      </c>
    </row>
    <row r="189" spans="1:7" x14ac:dyDescent="0.2">
      <c r="A189" s="28">
        <v>28</v>
      </c>
      <c r="B189" s="28" t="s">
        <v>7</v>
      </c>
      <c r="C189" s="28">
        <v>4</v>
      </c>
      <c r="D189" s="28" t="s">
        <v>148</v>
      </c>
      <c r="E189" s="29">
        <v>100</v>
      </c>
      <c r="F189" s="28" t="str">
        <f t="shared" si="2"/>
        <v>NO</v>
      </c>
      <c r="G189" s="28" t="s">
        <v>6576</v>
      </c>
    </row>
    <row r="190" spans="1:7" x14ac:dyDescent="0.2">
      <c r="A190" s="28">
        <v>28</v>
      </c>
      <c r="B190" s="28" t="s">
        <v>7</v>
      </c>
      <c r="C190" s="28">
        <v>4</v>
      </c>
      <c r="D190" s="28" t="s">
        <v>168</v>
      </c>
      <c r="E190" s="29">
        <v>300</v>
      </c>
      <c r="F190" s="28" t="str">
        <f t="shared" si="2"/>
        <v>NO</v>
      </c>
      <c r="G190" s="28" t="s">
        <v>995</v>
      </c>
    </row>
    <row r="191" spans="1:7" x14ac:dyDescent="0.2">
      <c r="A191" s="28">
        <v>28</v>
      </c>
      <c r="B191" s="28" t="s">
        <v>7</v>
      </c>
      <c r="C191" s="28">
        <v>4</v>
      </c>
      <c r="D191" s="28" t="s">
        <v>122</v>
      </c>
      <c r="E191" s="29">
        <v>10000</v>
      </c>
      <c r="F191" s="28" t="str">
        <f t="shared" si="2"/>
        <v>NO</v>
      </c>
      <c r="G191" s="28" t="s">
        <v>6577</v>
      </c>
    </row>
    <row r="192" spans="1:7" x14ac:dyDescent="0.2">
      <c r="A192" s="28">
        <v>28</v>
      </c>
      <c r="B192" s="28" t="s">
        <v>7</v>
      </c>
      <c r="C192" s="28">
        <v>4</v>
      </c>
      <c r="D192" s="28" t="s">
        <v>178</v>
      </c>
      <c r="E192" s="29">
        <v>100</v>
      </c>
      <c r="F192" s="28" t="str">
        <f t="shared" si="2"/>
        <v>NO</v>
      </c>
      <c r="G192" s="28" t="s">
        <v>6578</v>
      </c>
    </row>
    <row r="193" spans="1:7" x14ac:dyDescent="0.2">
      <c r="A193" s="28">
        <v>28</v>
      </c>
      <c r="B193" s="28" t="s">
        <v>7</v>
      </c>
      <c r="C193" s="28">
        <v>4</v>
      </c>
      <c r="D193" s="28" t="s">
        <v>132</v>
      </c>
      <c r="E193" s="29">
        <v>2060</v>
      </c>
      <c r="F193" s="28" t="str">
        <f t="shared" si="2"/>
        <v>NO</v>
      </c>
      <c r="G193" s="28" t="s">
        <v>6579</v>
      </c>
    </row>
    <row r="194" spans="1:7" x14ac:dyDescent="0.2">
      <c r="A194" s="28">
        <v>28</v>
      </c>
      <c r="B194" s="28" t="s">
        <v>7</v>
      </c>
      <c r="C194" s="28">
        <v>4</v>
      </c>
      <c r="D194" s="28" t="s">
        <v>170</v>
      </c>
      <c r="E194" s="29">
        <v>3250</v>
      </c>
      <c r="F194" s="28" t="str">
        <f t="shared" ref="F194:F257" si="3">VLOOKUP(D194,W:X,2,0)</f>
        <v>NO</v>
      </c>
      <c r="G194" s="28" t="s">
        <v>6580</v>
      </c>
    </row>
    <row r="195" spans="1:7" x14ac:dyDescent="0.2">
      <c r="A195" s="28">
        <v>28</v>
      </c>
      <c r="B195" s="28" t="s">
        <v>7</v>
      </c>
      <c r="C195" s="28">
        <v>4</v>
      </c>
      <c r="D195" s="28" t="s">
        <v>146</v>
      </c>
      <c r="E195" s="29">
        <v>200</v>
      </c>
      <c r="F195" s="28" t="str">
        <f t="shared" si="3"/>
        <v>NO</v>
      </c>
      <c r="G195" s="28" t="s">
        <v>6581</v>
      </c>
    </row>
    <row r="196" spans="1:7" x14ac:dyDescent="0.2">
      <c r="A196" s="28">
        <v>28</v>
      </c>
      <c r="B196" s="28" t="s">
        <v>7</v>
      </c>
      <c r="C196" s="28">
        <v>4</v>
      </c>
      <c r="D196" s="28" t="s">
        <v>130</v>
      </c>
      <c r="E196" s="29">
        <v>200</v>
      </c>
      <c r="F196" s="28" t="str">
        <f t="shared" si="3"/>
        <v>NO</v>
      </c>
      <c r="G196" s="28" t="s">
        <v>6582</v>
      </c>
    </row>
    <row r="197" spans="1:7" x14ac:dyDescent="0.2">
      <c r="A197" s="28">
        <v>28</v>
      </c>
      <c r="B197" s="28" t="s">
        <v>7</v>
      </c>
      <c r="C197" s="28">
        <v>4</v>
      </c>
      <c r="D197" s="28" t="s">
        <v>144</v>
      </c>
      <c r="E197" s="29">
        <v>200</v>
      </c>
      <c r="F197" s="28" t="str">
        <f t="shared" si="3"/>
        <v>NO</v>
      </c>
      <c r="G197" s="28" t="s">
        <v>6583</v>
      </c>
    </row>
    <row r="198" spans="1:7" x14ac:dyDescent="0.2">
      <c r="A198" s="28">
        <v>28</v>
      </c>
      <c r="B198" s="28" t="s">
        <v>7</v>
      </c>
      <c r="C198" s="28">
        <v>4</v>
      </c>
      <c r="D198" s="28" t="s">
        <v>158</v>
      </c>
      <c r="E198" s="29">
        <v>500</v>
      </c>
      <c r="F198" s="28" t="str">
        <f t="shared" si="3"/>
        <v>NO</v>
      </c>
      <c r="G198" s="28" t="s">
        <v>6584</v>
      </c>
    </row>
    <row r="199" spans="1:7" x14ac:dyDescent="0.2">
      <c r="A199" s="28">
        <v>28</v>
      </c>
      <c r="B199" s="28" t="s">
        <v>7</v>
      </c>
      <c r="C199" s="28">
        <v>4</v>
      </c>
      <c r="D199" s="28" t="s">
        <v>150</v>
      </c>
      <c r="E199" s="29">
        <v>845</v>
      </c>
      <c r="F199" s="28" t="str">
        <f t="shared" si="3"/>
        <v>NO</v>
      </c>
      <c r="G199" s="28" t="s">
        <v>6585</v>
      </c>
    </row>
    <row r="200" spans="1:7" x14ac:dyDescent="0.2">
      <c r="A200" s="28">
        <v>28</v>
      </c>
      <c r="B200" s="28" t="s">
        <v>7</v>
      </c>
      <c r="C200" s="28">
        <v>4</v>
      </c>
      <c r="D200" s="28" t="s">
        <v>134</v>
      </c>
      <c r="E200" s="29">
        <v>1000</v>
      </c>
      <c r="F200" s="28" t="str">
        <f t="shared" si="3"/>
        <v>NO</v>
      </c>
      <c r="G200" s="28" t="s">
        <v>6586</v>
      </c>
    </row>
    <row r="201" spans="1:7" x14ac:dyDescent="0.2">
      <c r="A201" s="28">
        <v>28</v>
      </c>
      <c r="B201" s="28" t="s">
        <v>7</v>
      </c>
      <c r="C201" s="28">
        <v>4</v>
      </c>
      <c r="D201" s="28" t="s">
        <v>148</v>
      </c>
      <c r="E201" s="29">
        <v>50</v>
      </c>
      <c r="F201" s="28" t="str">
        <f t="shared" si="3"/>
        <v>NO</v>
      </c>
      <c r="G201" s="28" t="s">
        <v>2757</v>
      </c>
    </row>
    <row r="202" spans="1:7" x14ac:dyDescent="0.2">
      <c r="A202" s="28">
        <v>28</v>
      </c>
      <c r="B202" s="28" t="s">
        <v>7</v>
      </c>
      <c r="C202" s="28">
        <v>4</v>
      </c>
      <c r="D202" s="28" t="s">
        <v>148</v>
      </c>
      <c r="E202" s="29">
        <v>10</v>
      </c>
      <c r="F202" s="28" t="str">
        <f t="shared" si="3"/>
        <v>NO</v>
      </c>
      <c r="G202" s="28" t="s">
        <v>2758</v>
      </c>
    </row>
    <row r="203" spans="1:7" x14ac:dyDescent="0.2">
      <c r="A203" s="28">
        <v>28</v>
      </c>
      <c r="B203" s="28" t="s">
        <v>7</v>
      </c>
      <c r="C203" s="28">
        <v>4</v>
      </c>
      <c r="D203" s="28" t="s">
        <v>148</v>
      </c>
      <c r="E203" s="29">
        <v>300</v>
      </c>
      <c r="F203" s="28" t="str">
        <f t="shared" si="3"/>
        <v>NO</v>
      </c>
      <c r="G203" s="28" t="s">
        <v>6587</v>
      </c>
    </row>
    <row r="204" spans="1:7" x14ac:dyDescent="0.2">
      <c r="A204" s="28">
        <v>28</v>
      </c>
      <c r="B204" s="28" t="s">
        <v>7</v>
      </c>
      <c r="C204" s="28">
        <v>4</v>
      </c>
      <c r="D204" s="28" t="s">
        <v>148</v>
      </c>
      <c r="E204" s="29">
        <v>10</v>
      </c>
      <c r="F204" s="28" t="str">
        <f t="shared" si="3"/>
        <v>NO</v>
      </c>
      <c r="G204" s="28" t="s">
        <v>6588</v>
      </c>
    </row>
    <row r="205" spans="1:7" x14ac:dyDescent="0.2">
      <c r="A205" s="28">
        <v>28</v>
      </c>
      <c r="B205" s="28" t="s">
        <v>7</v>
      </c>
      <c r="C205" s="28">
        <v>4</v>
      </c>
      <c r="D205" s="28" t="s">
        <v>130</v>
      </c>
      <c r="E205" s="29">
        <v>1000</v>
      </c>
      <c r="F205" s="28" t="str">
        <f t="shared" si="3"/>
        <v>NO</v>
      </c>
      <c r="G205" s="28" t="s">
        <v>6589</v>
      </c>
    </row>
    <row r="206" spans="1:7" x14ac:dyDescent="0.2">
      <c r="A206" s="28">
        <v>7</v>
      </c>
      <c r="B206" s="28" t="s">
        <v>8</v>
      </c>
      <c r="C206" s="28">
        <v>1</v>
      </c>
      <c r="D206" s="28" t="s">
        <v>67</v>
      </c>
      <c r="E206" s="29">
        <v>137614</v>
      </c>
      <c r="F206" s="28" t="str">
        <f t="shared" si="3"/>
        <v>YES</v>
      </c>
    </row>
    <row r="207" spans="1:7" x14ac:dyDescent="0.2">
      <c r="A207" s="28">
        <v>7</v>
      </c>
      <c r="B207" s="28" t="s">
        <v>8</v>
      </c>
      <c r="C207" s="28">
        <v>1</v>
      </c>
      <c r="D207" s="28" t="s">
        <v>68</v>
      </c>
      <c r="E207" s="29">
        <v>1257.5</v>
      </c>
      <c r="F207" s="28" t="str">
        <f t="shared" si="3"/>
        <v>YES</v>
      </c>
    </row>
    <row r="208" spans="1:7" x14ac:dyDescent="0.2">
      <c r="A208" s="28">
        <v>7</v>
      </c>
      <c r="B208" s="28" t="s">
        <v>8</v>
      </c>
      <c r="C208" s="28">
        <v>1</v>
      </c>
      <c r="D208" s="28" t="s">
        <v>21</v>
      </c>
      <c r="E208" s="29">
        <v>1257.5</v>
      </c>
      <c r="F208" s="28" t="str">
        <f t="shared" si="3"/>
        <v>NO</v>
      </c>
    </row>
    <row r="209" spans="1:7" x14ac:dyDescent="0.2">
      <c r="A209" s="28">
        <v>7</v>
      </c>
      <c r="B209" s="28" t="s">
        <v>8</v>
      </c>
      <c r="C209" s="28">
        <v>1</v>
      </c>
      <c r="D209" s="28" t="s">
        <v>69</v>
      </c>
      <c r="E209" s="29">
        <v>270</v>
      </c>
      <c r="F209" s="28" t="str">
        <f t="shared" si="3"/>
        <v>YES</v>
      </c>
    </row>
    <row r="210" spans="1:7" x14ac:dyDescent="0.2">
      <c r="A210" s="28">
        <v>7</v>
      </c>
      <c r="B210" s="28" t="s">
        <v>8</v>
      </c>
      <c r="C210" s="28">
        <v>1</v>
      </c>
      <c r="D210" s="28" t="s">
        <v>22</v>
      </c>
      <c r="E210" s="29">
        <v>150</v>
      </c>
      <c r="F210" s="28" t="str">
        <f t="shared" si="3"/>
        <v>NO</v>
      </c>
    </row>
    <row r="211" spans="1:7" x14ac:dyDescent="0.2">
      <c r="A211" s="28">
        <v>7</v>
      </c>
      <c r="B211" s="28" t="s">
        <v>8</v>
      </c>
      <c r="C211" s="28">
        <v>1</v>
      </c>
      <c r="D211" s="28" t="s">
        <v>72</v>
      </c>
      <c r="E211" s="29">
        <v>150</v>
      </c>
      <c r="F211" s="28" t="str">
        <f t="shared" si="3"/>
        <v>YES</v>
      </c>
    </row>
    <row r="212" spans="1:7" x14ac:dyDescent="0.2">
      <c r="A212" s="28">
        <v>7</v>
      </c>
      <c r="B212" s="28" t="s">
        <v>8</v>
      </c>
      <c r="C212" s="28">
        <v>1</v>
      </c>
      <c r="D212" s="28" t="s">
        <v>19</v>
      </c>
      <c r="E212" s="29">
        <v>50</v>
      </c>
      <c r="F212" s="28" t="str">
        <f t="shared" si="3"/>
        <v>NO</v>
      </c>
    </row>
    <row r="213" spans="1:7" x14ac:dyDescent="0.2">
      <c r="A213" s="28">
        <v>7</v>
      </c>
      <c r="B213" s="28" t="s">
        <v>8</v>
      </c>
      <c r="C213" s="28">
        <v>1</v>
      </c>
      <c r="D213" s="28" t="s">
        <v>50</v>
      </c>
      <c r="E213" s="29">
        <v>200</v>
      </c>
      <c r="F213" s="28" t="str">
        <f t="shared" si="3"/>
        <v>NO</v>
      </c>
    </row>
    <row r="214" spans="1:7" x14ac:dyDescent="0.2">
      <c r="A214" s="28">
        <v>7</v>
      </c>
      <c r="B214" s="28" t="s">
        <v>8</v>
      </c>
      <c r="C214" s="28">
        <v>1</v>
      </c>
      <c r="D214" s="28" t="s">
        <v>23</v>
      </c>
      <c r="E214" s="29">
        <v>8975</v>
      </c>
      <c r="F214" s="28" t="str">
        <f t="shared" si="3"/>
        <v>NO</v>
      </c>
    </row>
    <row r="215" spans="1:7" x14ac:dyDescent="0.2">
      <c r="A215" s="28">
        <v>7</v>
      </c>
      <c r="B215" s="28" t="s">
        <v>8</v>
      </c>
      <c r="C215" s="28">
        <v>1</v>
      </c>
      <c r="D215" s="28" t="s">
        <v>132</v>
      </c>
      <c r="E215" s="29">
        <v>200</v>
      </c>
      <c r="F215" s="28" t="str">
        <f t="shared" si="3"/>
        <v>NO</v>
      </c>
      <c r="G215" s="28" t="s">
        <v>8413</v>
      </c>
    </row>
    <row r="216" spans="1:7" x14ac:dyDescent="0.2">
      <c r="A216" s="28">
        <v>7</v>
      </c>
      <c r="B216" s="28" t="s">
        <v>8</v>
      </c>
      <c r="C216" s="28">
        <v>1</v>
      </c>
      <c r="D216" s="28" t="s">
        <v>164</v>
      </c>
      <c r="E216" s="29">
        <v>1000</v>
      </c>
      <c r="F216" s="28" t="str">
        <f t="shared" si="3"/>
        <v>NO</v>
      </c>
      <c r="G216" s="28" t="s">
        <v>8414</v>
      </c>
    </row>
    <row r="217" spans="1:7" x14ac:dyDescent="0.2">
      <c r="A217" s="28">
        <v>7</v>
      </c>
      <c r="B217" s="28" t="s">
        <v>8</v>
      </c>
      <c r="C217" s="28">
        <v>1</v>
      </c>
      <c r="D217" s="28" t="s">
        <v>132</v>
      </c>
      <c r="E217" s="29">
        <v>200</v>
      </c>
      <c r="F217" s="28" t="str">
        <f t="shared" si="3"/>
        <v>NO</v>
      </c>
      <c r="G217" s="28" t="s">
        <v>8415</v>
      </c>
    </row>
    <row r="218" spans="1:7" x14ac:dyDescent="0.2">
      <c r="A218" s="28">
        <v>7</v>
      </c>
      <c r="B218" s="28" t="s">
        <v>8</v>
      </c>
      <c r="C218" s="28">
        <v>1</v>
      </c>
      <c r="D218" s="28" t="s">
        <v>176</v>
      </c>
      <c r="E218" s="29">
        <v>1000</v>
      </c>
      <c r="F218" s="28" t="str">
        <f t="shared" si="3"/>
        <v>NO</v>
      </c>
      <c r="G218" s="28" t="s">
        <v>8416</v>
      </c>
    </row>
    <row r="219" spans="1:7" x14ac:dyDescent="0.2">
      <c r="A219" s="28">
        <v>7</v>
      </c>
      <c r="B219" s="28" t="s">
        <v>8</v>
      </c>
      <c r="C219" s="28">
        <v>1</v>
      </c>
      <c r="D219" s="28" t="s">
        <v>150</v>
      </c>
      <c r="E219" s="29">
        <v>1400</v>
      </c>
      <c r="F219" s="28" t="str">
        <f t="shared" si="3"/>
        <v>NO</v>
      </c>
      <c r="G219" s="28" t="s">
        <v>8417</v>
      </c>
    </row>
    <row r="220" spans="1:7" x14ac:dyDescent="0.2">
      <c r="A220" s="28">
        <v>7</v>
      </c>
      <c r="B220" s="28" t="s">
        <v>8</v>
      </c>
      <c r="C220" s="28">
        <v>1</v>
      </c>
      <c r="D220" s="28" t="s">
        <v>178</v>
      </c>
      <c r="E220" s="29">
        <v>500</v>
      </c>
      <c r="F220" s="28" t="str">
        <f t="shared" si="3"/>
        <v>NO</v>
      </c>
      <c r="G220" s="28" t="s">
        <v>8418</v>
      </c>
    </row>
    <row r="221" spans="1:7" x14ac:dyDescent="0.2">
      <c r="A221" s="28">
        <v>7</v>
      </c>
      <c r="B221" s="28" t="s">
        <v>8</v>
      </c>
      <c r="C221" s="28">
        <v>1</v>
      </c>
      <c r="D221" s="28" t="s">
        <v>162</v>
      </c>
      <c r="E221" s="29">
        <v>500</v>
      </c>
      <c r="F221" s="28" t="str">
        <f t="shared" si="3"/>
        <v>NO</v>
      </c>
      <c r="G221" s="28" t="s">
        <v>8419</v>
      </c>
    </row>
    <row r="222" spans="1:7" x14ac:dyDescent="0.2">
      <c r="A222" s="28">
        <v>7</v>
      </c>
      <c r="B222" s="28" t="s">
        <v>8</v>
      </c>
      <c r="C222" s="28">
        <v>1</v>
      </c>
      <c r="D222" s="28" t="s">
        <v>140</v>
      </c>
      <c r="E222" s="29">
        <v>500</v>
      </c>
      <c r="F222" s="28" t="str">
        <f t="shared" si="3"/>
        <v>NO</v>
      </c>
      <c r="G222" s="28" t="s">
        <v>8420</v>
      </c>
    </row>
    <row r="223" spans="1:7" x14ac:dyDescent="0.2">
      <c r="A223" s="28">
        <v>7</v>
      </c>
      <c r="B223" s="28" t="s">
        <v>8</v>
      </c>
      <c r="C223" s="28">
        <v>1</v>
      </c>
      <c r="D223" s="28" t="s">
        <v>124</v>
      </c>
      <c r="E223" s="29">
        <v>1000</v>
      </c>
      <c r="F223" s="28" t="str">
        <f t="shared" si="3"/>
        <v>NO</v>
      </c>
      <c r="G223" s="28" t="s">
        <v>326</v>
      </c>
    </row>
    <row r="224" spans="1:7" x14ac:dyDescent="0.2">
      <c r="A224" s="28">
        <v>7</v>
      </c>
      <c r="B224" s="28" t="s">
        <v>8</v>
      </c>
      <c r="C224" s="28">
        <v>1</v>
      </c>
      <c r="D224" s="28" t="s">
        <v>124</v>
      </c>
      <c r="E224" s="29">
        <v>1000</v>
      </c>
      <c r="F224" s="28" t="str">
        <f t="shared" si="3"/>
        <v>NO</v>
      </c>
      <c r="G224" s="28" t="s">
        <v>8421</v>
      </c>
    </row>
    <row r="225" spans="1:20" x14ac:dyDescent="0.2">
      <c r="A225" s="28">
        <v>7</v>
      </c>
      <c r="B225" s="28" t="s">
        <v>8</v>
      </c>
      <c r="C225" s="28">
        <v>1</v>
      </c>
      <c r="D225" s="28" t="s">
        <v>140</v>
      </c>
      <c r="E225" s="29">
        <v>10000</v>
      </c>
      <c r="F225" s="28" t="str">
        <f t="shared" si="3"/>
        <v>NO</v>
      </c>
      <c r="G225" s="28" t="s">
        <v>8422</v>
      </c>
    </row>
    <row r="226" spans="1:20" x14ac:dyDescent="0.2">
      <c r="A226" s="28">
        <v>7</v>
      </c>
      <c r="B226" s="28" t="s">
        <v>8</v>
      </c>
      <c r="C226" s="28">
        <v>1</v>
      </c>
      <c r="D226" s="28" t="s">
        <v>134</v>
      </c>
      <c r="E226" s="29">
        <v>1000</v>
      </c>
      <c r="F226" s="28" t="str">
        <f t="shared" si="3"/>
        <v>NO</v>
      </c>
      <c r="G226" s="28" t="s">
        <v>8423</v>
      </c>
    </row>
    <row r="227" spans="1:20" x14ac:dyDescent="0.2">
      <c r="A227" s="28">
        <v>7</v>
      </c>
      <c r="B227" s="28" t="s">
        <v>8</v>
      </c>
      <c r="C227" s="28">
        <v>1</v>
      </c>
      <c r="D227" s="28" t="s">
        <v>146</v>
      </c>
      <c r="E227" s="29">
        <v>500</v>
      </c>
      <c r="F227" s="28" t="str">
        <f t="shared" si="3"/>
        <v>NO</v>
      </c>
      <c r="G227" s="28" t="s">
        <v>8424</v>
      </c>
    </row>
    <row r="228" spans="1:20" x14ac:dyDescent="0.2">
      <c r="A228" s="28">
        <v>7</v>
      </c>
      <c r="B228" s="28" t="s">
        <v>8</v>
      </c>
      <c r="C228" s="28">
        <v>1</v>
      </c>
      <c r="D228" s="28" t="s">
        <v>146</v>
      </c>
      <c r="E228" s="29">
        <v>200</v>
      </c>
      <c r="F228" s="28" t="str">
        <f t="shared" si="3"/>
        <v>NO</v>
      </c>
      <c r="G228" s="28" t="s">
        <v>8425</v>
      </c>
    </row>
    <row r="229" spans="1:20" x14ac:dyDescent="0.2">
      <c r="A229" s="28">
        <v>7</v>
      </c>
      <c r="B229" s="28" t="s">
        <v>8</v>
      </c>
      <c r="C229" s="28">
        <v>1</v>
      </c>
      <c r="D229" s="28" t="s">
        <v>158</v>
      </c>
      <c r="E229" s="29">
        <v>1000</v>
      </c>
      <c r="F229" s="28" t="str">
        <f t="shared" si="3"/>
        <v>NO</v>
      </c>
      <c r="G229" s="28" t="s">
        <v>8426</v>
      </c>
    </row>
    <row r="230" spans="1:20" s="56" customFormat="1" x14ac:dyDescent="0.2">
      <c r="A230" s="222">
        <v>7</v>
      </c>
      <c r="B230" s="222" t="s">
        <v>8</v>
      </c>
      <c r="C230" s="222">
        <v>1</v>
      </c>
      <c r="D230" s="222" t="s">
        <v>122</v>
      </c>
      <c r="E230" s="223">
        <v>30000</v>
      </c>
      <c r="F230" s="28" t="str">
        <f t="shared" si="3"/>
        <v>NO</v>
      </c>
      <c r="G230" s="222" t="s">
        <v>8427</v>
      </c>
      <c r="I230" s="353"/>
      <c r="J230" s="353"/>
      <c r="K230" s="353"/>
      <c r="T230" s="353"/>
    </row>
    <row r="231" spans="1:20" s="56" customFormat="1" x14ac:dyDescent="0.2">
      <c r="A231" s="222">
        <v>7</v>
      </c>
      <c r="B231" s="222" t="s">
        <v>8</v>
      </c>
      <c r="C231" s="222">
        <v>1</v>
      </c>
      <c r="D231" s="222" t="s">
        <v>134</v>
      </c>
      <c r="E231" s="223">
        <v>2000</v>
      </c>
      <c r="F231" s="28" t="str">
        <f t="shared" si="3"/>
        <v>NO</v>
      </c>
      <c r="G231" s="222" t="s">
        <v>8428</v>
      </c>
      <c r="I231" s="353"/>
      <c r="J231" s="353"/>
      <c r="K231" s="353"/>
      <c r="T231" s="353"/>
    </row>
    <row r="232" spans="1:20" s="56" customFormat="1" x14ac:dyDescent="0.2">
      <c r="A232" s="222">
        <v>7</v>
      </c>
      <c r="B232" s="222" t="s">
        <v>8</v>
      </c>
      <c r="C232" s="222">
        <v>1</v>
      </c>
      <c r="D232" s="222" t="s">
        <v>146</v>
      </c>
      <c r="E232" s="223">
        <v>3000</v>
      </c>
      <c r="F232" s="28" t="str">
        <f t="shared" si="3"/>
        <v>NO</v>
      </c>
      <c r="G232" s="222" t="s">
        <v>8429</v>
      </c>
      <c r="I232" s="353"/>
      <c r="J232" s="353"/>
      <c r="K232" s="353"/>
      <c r="T232" s="353"/>
    </row>
    <row r="233" spans="1:20" s="56" customFormat="1" x14ac:dyDescent="0.2">
      <c r="A233" s="222">
        <v>7</v>
      </c>
      <c r="B233" s="222" t="s">
        <v>8</v>
      </c>
      <c r="C233" s="222">
        <v>1</v>
      </c>
      <c r="D233" s="222" t="s">
        <v>158</v>
      </c>
      <c r="E233" s="223">
        <v>100</v>
      </c>
      <c r="F233" s="28" t="str">
        <f t="shared" si="3"/>
        <v>NO</v>
      </c>
      <c r="G233" s="222" t="s">
        <v>8430</v>
      </c>
      <c r="I233" s="353"/>
      <c r="J233" s="353"/>
      <c r="K233" s="353"/>
      <c r="T233" s="353"/>
    </row>
    <row r="234" spans="1:20" s="56" customFormat="1" x14ac:dyDescent="0.2">
      <c r="A234" s="222">
        <v>7</v>
      </c>
      <c r="B234" s="222" t="s">
        <v>8</v>
      </c>
      <c r="C234" s="222">
        <v>1</v>
      </c>
      <c r="D234" s="222" t="s">
        <v>180</v>
      </c>
      <c r="E234" s="223">
        <v>2000</v>
      </c>
      <c r="F234" s="28" t="str">
        <f t="shared" si="3"/>
        <v>NO</v>
      </c>
      <c r="G234" s="222" t="s">
        <v>181</v>
      </c>
      <c r="I234" s="353"/>
      <c r="J234" s="353"/>
      <c r="K234" s="353"/>
      <c r="T234" s="353"/>
    </row>
    <row r="235" spans="1:20" s="56" customFormat="1" x14ac:dyDescent="0.2">
      <c r="A235" s="222">
        <v>7</v>
      </c>
      <c r="B235" s="222" t="s">
        <v>8</v>
      </c>
      <c r="C235" s="222">
        <v>1</v>
      </c>
      <c r="D235" s="222" t="s">
        <v>184</v>
      </c>
      <c r="E235" s="223">
        <v>1000</v>
      </c>
      <c r="F235" s="28" t="str">
        <f t="shared" si="3"/>
        <v>NO</v>
      </c>
      <c r="G235" s="222" t="s">
        <v>8431</v>
      </c>
      <c r="I235" s="353"/>
      <c r="J235" s="353"/>
      <c r="K235" s="353"/>
      <c r="T235" s="353"/>
    </row>
    <row r="236" spans="1:20" s="56" customFormat="1" x14ac:dyDescent="0.2">
      <c r="A236" s="222">
        <v>7</v>
      </c>
      <c r="B236" s="222" t="s">
        <v>8</v>
      </c>
      <c r="C236" s="222">
        <v>1</v>
      </c>
      <c r="D236" s="222" t="s">
        <v>176</v>
      </c>
      <c r="E236" s="223">
        <v>300</v>
      </c>
      <c r="F236" s="28" t="str">
        <f t="shared" si="3"/>
        <v>NO</v>
      </c>
      <c r="G236" s="222" t="s">
        <v>8432</v>
      </c>
      <c r="I236" s="353"/>
      <c r="J236" s="353"/>
      <c r="K236" s="353"/>
      <c r="T236" s="353"/>
    </row>
    <row r="237" spans="1:20" x14ac:dyDescent="0.2">
      <c r="A237" s="28">
        <v>7</v>
      </c>
      <c r="B237" s="28" t="s">
        <v>8</v>
      </c>
      <c r="C237" s="28">
        <v>1</v>
      </c>
      <c r="D237" s="28" t="s">
        <v>136</v>
      </c>
      <c r="E237" s="29">
        <v>200</v>
      </c>
      <c r="F237" s="28" t="str">
        <f t="shared" si="3"/>
        <v>NO</v>
      </c>
      <c r="G237" s="28" t="s">
        <v>8433</v>
      </c>
    </row>
    <row r="238" spans="1:20" x14ac:dyDescent="0.2">
      <c r="A238" s="28">
        <v>7</v>
      </c>
      <c r="B238" s="28" t="s">
        <v>8</v>
      </c>
      <c r="C238" s="28">
        <v>1</v>
      </c>
      <c r="D238" s="28" t="s">
        <v>164</v>
      </c>
      <c r="E238" s="29">
        <v>2000</v>
      </c>
      <c r="F238" s="28" t="str">
        <f t="shared" si="3"/>
        <v>NO</v>
      </c>
      <c r="G238" s="28" t="s">
        <v>8434</v>
      </c>
    </row>
    <row r="239" spans="1:20" x14ac:dyDescent="0.2">
      <c r="A239" s="28">
        <v>7</v>
      </c>
      <c r="B239" s="28" t="s">
        <v>8</v>
      </c>
      <c r="C239" s="28">
        <v>1</v>
      </c>
      <c r="D239" s="28" t="s">
        <v>122</v>
      </c>
      <c r="E239" s="29">
        <v>1000</v>
      </c>
      <c r="F239" s="28" t="str">
        <f t="shared" si="3"/>
        <v>NO</v>
      </c>
      <c r="G239" s="28" t="s">
        <v>8435</v>
      </c>
    </row>
    <row r="240" spans="1:20" x14ac:dyDescent="0.2">
      <c r="A240" s="28">
        <v>7</v>
      </c>
      <c r="B240" s="28" t="s">
        <v>8</v>
      </c>
      <c r="C240" s="28">
        <v>1</v>
      </c>
      <c r="D240" s="28" t="s">
        <v>140</v>
      </c>
      <c r="E240" s="29">
        <v>400</v>
      </c>
      <c r="F240" s="28" t="str">
        <f t="shared" si="3"/>
        <v>NO</v>
      </c>
      <c r="G240" s="28" t="s">
        <v>8436</v>
      </c>
    </row>
    <row r="241" spans="1:7" x14ac:dyDescent="0.2">
      <c r="A241" s="28">
        <v>7</v>
      </c>
      <c r="B241" s="28" t="s">
        <v>8</v>
      </c>
      <c r="C241" s="28">
        <v>1</v>
      </c>
      <c r="D241" s="28" t="s">
        <v>136</v>
      </c>
      <c r="E241" s="29">
        <v>800</v>
      </c>
      <c r="F241" s="28" t="str">
        <f t="shared" si="3"/>
        <v>NO</v>
      </c>
      <c r="G241" s="28" t="s">
        <v>8437</v>
      </c>
    </row>
    <row r="242" spans="1:7" x14ac:dyDescent="0.2">
      <c r="A242" s="28">
        <v>7</v>
      </c>
      <c r="B242" s="28" t="s">
        <v>8</v>
      </c>
      <c r="C242" s="28">
        <v>1</v>
      </c>
      <c r="D242" s="28" t="s">
        <v>150</v>
      </c>
      <c r="E242" s="29">
        <v>200</v>
      </c>
      <c r="F242" s="28" t="str">
        <f t="shared" si="3"/>
        <v>NO</v>
      </c>
      <c r="G242" s="28" t="s">
        <v>8438</v>
      </c>
    </row>
    <row r="243" spans="1:7" x14ac:dyDescent="0.2">
      <c r="A243" s="28">
        <v>7</v>
      </c>
      <c r="B243" s="28" t="s">
        <v>8</v>
      </c>
      <c r="C243" s="28">
        <v>1</v>
      </c>
      <c r="D243" s="28" t="s">
        <v>122</v>
      </c>
      <c r="E243" s="29">
        <v>1000</v>
      </c>
      <c r="F243" s="28" t="str">
        <f t="shared" si="3"/>
        <v>NO</v>
      </c>
      <c r="G243" s="28" t="s">
        <v>8439</v>
      </c>
    </row>
    <row r="244" spans="1:7" x14ac:dyDescent="0.2">
      <c r="A244" s="28">
        <v>7</v>
      </c>
      <c r="B244" s="28" t="s">
        <v>8</v>
      </c>
      <c r="C244" s="28">
        <v>1</v>
      </c>
      <c r="D244" s="28" t="s">
        <v>116</v>
      </c>
      <c r="E244" s="29">
        <v>500</v>
      </c>
      <c r="F244" s="28" t="str">
        <f t="shared" si="3"/>
        <v>NO</v>
      </c>
      <c r="G244" s="28" t="s">
        <v>8440</v>
      </c>
    </row>
    <row r="245" spans="1:7" x14ac:dyDescent="0.2">
      <c r="A245" s="28">
        <v>7</v>
      </c>
      <c r="B245" s="28" t="s">
        <v>8</v>
      </c>
      <c r="C245" s="28">
        <v>1</v>
      </c>
      <c r="D245" s="28" t="s">
        <v>168</v>
      </c>
      <c r="E245" s="29">
        <v>200</v>
      </c>
      <c r="F245" s="28" t="str">
        <f t="shared" si="3"/>
        <v>NO</v>
      </c>
      <c r="G245" s="28" t="s">
        <v>8441</v>
      </c>
    </row>
    <row r="246" spans="1:7" x14ac:dyDescent="0.2">
      <c r="A246" s="28">
        <v>7</v>
      </c>
      <c r="B246" s="28" t="s">
        <v>8</v>
      </c>
      <c r="C246" s="28">
        <v>1</v>
      </c>
      <c r="D246" s="28" t="s">
        <v>132</v>
      </c>
      <c r="E246" s="29">
        <v>200</v>
      </c>
      <c r="F246" s="28" t="str">
        <f t="shared" si="3"/>
        <v>NO</v>
      </c>
      <c r="G246" s="28" t="s">
        <v>8442</v>
      </c>
    </row>
    <row r="247" spans="1:7" x14ac:dyDescent="0.2">
      <c r="A247" s="28">
        <v>7</v>
      </c>
      <c r="B247" s="28" t="s">
        <v>8</v>
      </c>
      <c r="C247" s="28">
        <v>1</v>
      </c>
      <c r="D247" s="28" t="s">
        <v>136</v>
      </c>
      <c r="E247" s="29">
        <v>500</v>
      </c>
      <c r="F247" s="28" t="str">
        <f t="shared" si="3"/>
        <v>NO</v>
      </c>
      <c r="G247" s="28" t="s">
        <v>8443</v>
      </c>
    </row>
    <row r="248" spans="1:7" x14ac:dyDescent="0.2">
      <c r="A248" s="28">
        <v>7</v>
      </c>
      <c r="B248" s="28" t="s">
        <v>8</v>
      </c>
      <c r="C248" s="28">
        <v>1</v>
      </c>
      <c r="D248" s="28" t="s">
        <v>116</v>
      </c>
      <c r="E248" s="29">
        <v>520</v>
      </c>
      <c r="F248" s="28" t="str">
        <f t="shared" si="3"/>
        <v>NO</v>
      </c>
      <c r="G248" s="28" t="s">
        <v>8444</v>
      </c>
    </row>
    <row r="249" spans="1:7" x14ac:dyDescent="0.2">
      <c r="A249" s="28">
        <v>7</v>
      </c>
      <c r="B249" s="28" t="s">
        <v>8</v>
      </c>
      <c r="C249" s="28">
        <v>1</v>
      </c>
      <c r="D249" s="28" t="s">
        <v>182</v>
      </c>
      <c r="E249" s="29">
        <v>200</v>
      </c>
      <c r="F249" s="28" t="str">
        <f t="shared" si="3"/>
        <v>NO</v>
      </c>
      <c r="G249" s="28" t="s">
        <v>8445</v>
      </c>
    </row>
    <row r="250" spans="1:7" x14ac:dyDescent="0.2">
      <c r="A250" s="28">
        <v>7</v>
      </c>
      <c r="B250" s="28" t="s">
        <v>8</v>
      </c>
      <c r="C250" s="28">
        <v>1</v>
      </c>
      <c r="D250" s="28" t="s">
        <v>148</v>
      </c>
      <c r="E250" s="29">
        <v>50</v>
      </c>
      <c r="F250" s="28" t="str">
        <f t="shared" si="3"/>
        <v>NO</v>
      </c>
      <c r="G250" s="28" t="s">
        <v>8446</v>
      </c>
    </row>
    <row r="251" spans="1:7" x14ac:dyDescent="0.2">
      <c r="A251" s="28">
        <v>7</v>
      </c>
      <c r="B251" s="28" t="s">
        <v>8</v>
      </c>
      <c r="C251" s="28">
        <v>1</v>
      </c>
      <c r="D251" s="28" t="s">
        <v>150</v>
      </c>
      <c r="E251" s="29">
        <v>300</v>
      </c>
      <c r="F251" s="28" t="str">
        <f t="shared" si="3"/>
        <v>NO</v>
      </c>
      <c r="G251" s="28" t="s">
        <v>8417</v>
      </c>
    </row>
    <row r="252" spans="1:7" x14ac:dyDescent="0.2">
      <c r="A252" s="28">
        <v>7</v>
      </c>
      <c r="B252" s="28" t="s">
        <v>8</v>
      </c>
      <c r="C252" s="28">
        <v>1</v>
      </c>
      <c r="D252" s="28" t="s">
        <v>138</v>
      </c>
      <c r="E252" s="29">
        <v>1000</v>
      </c>
      <c r="F252" s="28" t="str">
        <f t="shared" si="3"/>
        <v>NO</v>
      </c>
      <c r="G252" s="28" t="s">
        <v>8447</v>
      </c>
    </row>
    <row r="253" spans="1:7" x14ac:dyDescent="0.2">
      <c r="A253" s="28">
        <v>7</v>
      </c>
      <c r="B253" s="28" t="s">
        <v>8</v>
      </c>
      <c r="C253" s="28">
        <v>1</v>
      </c>
      <c r="D253" s="28" t="s">
        <v>128</v>
      </c>
      <c r="E253" s="29">
        <v>2000</v>
      </c>
      <c r="F253" s="28" t="str">
        <f t="shared" si="3"/>
        <v>NO</v>
      </c>
      <c r="G253" s="28" t="s">
        <v>8448</v>
      </c>
    </row>
    <row r="254" spans="1:7" x14ac:dyDescent="0.2">
      <c r="A254" s="28">
        <v>7</v>
      </c>
      <c r="B254" s="28" t="s">
        <v>8</v>
      </c>
      <c r="C254" s="28">
        <v>1</v>
      </c>
      <c r="D254" s="28" t="s">
        <v>130</v>
      </c>
      <c r="E254" s="29">
        <v>2000</v>
      </c>
      <c r="F254" s="28" t="str">
        <f t="shared" si="3"/>
        <v>NO</v>
      </c>
      <c r="G254" s="28" t="s">
        <v>8449</v>
      </c>
    </row>
    <row r="255" spans="1:7" x14ac:dyDescent="0.2">
      <c r="A255" s="28">
        <v>7</v>
      </c>
      <c r="B255" s="28" t="s">
        <v>8</v>
      </c>
      <c r="C255" s="28">
        <v>1</v>
      </c>
      <c r="D255" s="28" t="s">
        <v>154</v>
      </c>
      <c r="E255" s="29">
        <v>3000</v>
      </c>
      <c r="F255" s="28" t="str">
        <f t="shared" si="3"/>
        <v>NO</v>
      </c>
      <c r="G255" s="28" t="s">
        <v>8450</v>
      </c>
    </row>
    <row r="256" spans="1:7" x14ac:dyDescent="0.2">
      <c r="A256" s="28">
        <v>7</v>
      </c>
      <c r="B256" s="28" t="s">
        <v>8</v>
      </c>
      <c r="C256" s="28">
        <v>1</v>
      </c>
      <c r="D256" s="28" t="s">
        <v>168</v>
      </c>
      <c r="E256" s="29">
        <v>500</v>
      </c>
      <c r="F256" s="28" t="str">
        <f t="shared" si="3"/>
        <v>NO</v>
      </c>
      <c r="G256" s="28" t="s">
        <v>8451</v>
      </c>
    </row>
    <row r="257" spans="1:7" x14ac:dyDescent="0.2">
      <c r="A257" s="28">
        <v>7</v>
      </c>
      <c r="B257" s="28" t="s">
        <v>8</v>
      </c>
      <c r="C257" s="28">
        <v>1</v>
      </c>
      <c r="D257" s="28" t="s">
        <v>162</v>
      </c>
      <c r="E257" s="29">
        <v>500</v>
      </c>
      <c r="F257" s="28" t="str">
        <f t="shared" si="3"/>
        <v>NO</v>
      </c>
      <c r="G257" s="28" t="s">
        <v>8452</v>
      </c>
    </row>
    <row r="258" spans="1:7" x14ac:dyDescent="0.2">
      <c r="A258" s="28">
        <v>7</v>
      </c>
      <c r="B258" s="28" t="s">
        <v>8</v>
      </c>
      <c r="C258" s="28">
        <v>1</v>
      </c>
      <c r="D258" s="28" t="s">
        <v>144</v>
      </c>
      <c r="E258" s="29">
        <v>4000</v>
      </c>
      <c r="F258" s="28" t="str">
        <f t="shared" ref="F258:F321" si="4">VLOOKUP(D258,W:X,2,0)</f>
        <v>NO</v>
      </c>
      <c r="G258" s="28" t="s">
        <v>8453</v>
      </c>
    </row>
    <row r="259" spans="1:7" x14ac:dyDescent="0.2">
      <c r="A259" s="28">
        <v>7</v>
      </c>
      <c r="B259" s="28" t="s">
        <v>8</v>
      </c>
      <c r="C259" s="28">
        <v>1</v>
      </c>
      <c r="D259" s="28" t="s">
        <v>170</v>
      </c>
      <c r="E259" s="29">
        <v>1000</v>
      </c>
      <c r="F259" s="28" t="str">
        <f t="shared" si="4"/>
        <v>NO</v>
      </c>
      <c r="G259" s="28" t="s">
        <v>336</v>
      </c>
    </row>
    <row r="260" spans="1:7" x14ac:dyDescent="0.2">
      <c r="A260" s="28">
        <v>7</v>
      </c>
      <c r="B260" s="28" t="s">
        <v>8</v>
      </c>
      <c r="C260" s="28">
        <v>1</v>
      </c>
      <c r="D260" s="28" t="s">
        <v>130</v>
      </c>
      <c r="E260" s="29">
        <v>13000</v>
      </c>
      <c r="F260" s="28" t="str">
        <f t="shared" si="4"/>
        <v>NO</v>
      </c>
      <c r="G260" s="28" t="s">
        <v>131</v>
      </c>
    </row>
    <row r="261" spans="1:7" x14ac:dyDescent="0.2">
      <c r="A261" s="28">
        <v>7</v>
      </c>
      <c r="B261" s="28" t="s">
        <v>8</v>
      </c>
      <c r="C261" s="28">
        <v>1</v>
      </c>
      <c r="D261" s="28" t="s">
        <v>178</v>
      </c>
      <c r="E261" s="29">
        <v>1000</v>
      </c>
      <c r="F261" s="28" t="str">
        <f t="shared" si="4"/>
        <v>NO</v>
      </c>
      <c r="G261" s="28" t="s">
        <v>8454</v>
      </c>
    </row>
    <row r="262" spans="1:7" x14ac:dyDescent="0.2">
      <c r="A262" s="28">
        <v>7</v>
      </c>
      <c r="B262" s="28" t="s">
        <v>8</v>
      </c>
      <c r="C262" s="28">
        <v>1</v>
      </c>
      <c r="D262" s="28" t="s">
        <v>128</v>
      </c>
      <c r="E262" s="29">
        <v>1000</v>
      </c>
      <c r="F262" s="28" t="str">
        <f t="shared" si="4"/>
        <v>NO</v>
      </c>
      <c r="G262" s="28" t="s">
        <v>8455</v>
      </c>
    </row>
    <row r="263" spans="1:7" x14ac:dyDescent="0.2">
      <c r="A263" s="28">
        <v>7</v>
      </c>
      <c r="B263" s="28" t="s">
        <v>8</v>
      </c>
      <c r="C263" s="28">
        <v>1</v>
      </c>
      <c r="D263" s="28" t="s">
        <v>146</v>
      </c>
      <c r="E263" s="29">
        <v>1000</v>
      </c>
      <c r="F263" s="28" t="str">
        <f t="shared" si="4"/>
        <v>NO</v>
      </c>
      <c r="G263" s="28" t="s">
        <v>8456</v>
      </c>
    </row>
    <row r="264" spans="1:7" x14ac:dyDescent="0.2">
      <c r="A264" s="28">
        <v>7</v>
      </c>
      <c r="B264" s="28" t="s">
        <v>8</v>
      </c>
      <c r="C264" s="28">
        <v>1</v>
      </c>
      <c r="D264" s="28" t="s">
        <v>189</v>
      </c>
      <c r="E264" s="29">
        <v>100</v>
      </c>
      <c r="F264" s="28" t="str">
        <f t="shared" si="4"/>
        <v>NO</v>
      </c>
      <c r="G264" s="28" t="s">
        <v>8457</v>
      </c>
    </row>
    <row r="265" spans="1:7" x14ac:dyDescent="0.2">
      <c r="A265" s="28">
        <v>7</v>
      </c>
      <c r="B265" s="28" t="s">
        <v>8</v>
      </c>
      <c r="C265" s="28">
        <v>1</v>
      </c>
      <c r="D265" s="28" t="s">
        <v>146</v>
      </c>
      <c r="E265" s="29">
        <v>200</v>
      </c>
      <c r="F265" s="28" t="str">
        <f t="shared" si="4"/>
        <v>NO</v>
      </c>
      <c r="G265" s="28" t="s">
        <v>8458</v>
      </c>
    </row>
    <row r="266" spans="1:7" x14ac:dyDescent="0.2">
      <c r="A266" s="28">
        <v>7</v>
      </c>
      <c r="B266" s="28" t="s">
        <v>8</v>
      </c>
      <c r="C266" s="28">
        <v>1</v>
      </c>
      <c r="D266" s="28" t="s">
        <v>132</v>
      </c>
      <c r="E266" s="29">
        <v>200</v>
      </c>
      <c r="F266" s="28" t="str">
        <f t="shared" si="4"/>
        <v>NO</v>
      </c>
      <c r="G266" s="28" t="s">
        <v>8459</v>
      </c>
    </row>
    <row r="267" spans="1:7" x14ac:dyDescent="0.2">
      <c r="A267" s="28">
        <v>7</v>
      </c>
      <c r="B267" s="28" t="s">
        <v>8</v>
      </c>
      <c r="C267" s="28">
        <v>1</v>
      </c>
      <c r="D267" s="28" t="s">
        <v>132</v>
      </c>
      <c r="E267" s="29">
        <v>2450</v>
      </c>
      <c r="F267" s="28" t="str">
        <f t="shared" si="4"/>
        <v>NO</v>
      </c>
      <c r="G267" s="28" t="s">
        <v>8460</v>
      </c>
    </row>
    <row r="268" spans="1:7" x14ac:dyDescent="0.2">
      <c r="A268" s="28">
        <v>7</v>
      </c>
      <c r="B268" s="28" t="s">
        <v>8</v>
      </c>
      <c r="C268" s="28">
        <v>1</v>
      </c>
      <c r="D268" s="28" t="s">
        <v>152</v>
      </c>
      <c r="E268" s="29">
        <v>5000</v>
      </c>
      <c r="F268" s="28" t="str">
        <f t="shared" si="4"/>
        <v>NO</v>
      </c>
      <c r="G268" s="28" t="s">
        <v>8461</v>
      </c>
    </row>
    <row r="269" spans="1:7" x14ac:dyDescent="0.2">
      <c r="A269" s="28">
        <v>7</v>
      </c>
      <c r="B269" s="28" t="s">
        <v>8</v>
      </c>
      <c r="C269" s="28">
        <v>1</v>
      </c>
      <c r="D269" s="28" t="s">
        <v>136</v>
      </c>
      <c r="E269" s="29">
        <v>1000</v>
      </c>
      <c r="F269" s="28" t="str">
        <f t="shared" si="4"/>
        <v>NO</v>
      </c>
      <c r="G269" s="28" t="s">
        <v>8462</v>
      </c>
    </row>
    <row r="270" spans="1:7" x14ac:dyDescent="0.2">
      <c r="A270" s="28">
        <v>7</v>
      </c>
      <c r="B270" s="28" t="s">
        <v>8</v>
      </c>
      <c r="C270" s="28">
        <v>1</v>
      </c>
      <c r="D270" s="28" t="s">
        <v>132</v>
      </c>
      <c r="E270" s="29">
        <v>300</v>
      </c>
      <c r="F270" s="28" t="str">
        <f t="shared" si="4"/>
        <v>NO</v>
      </c>
      <c r="G270" s="28" t="s">
        <v>8463</v>
      </c>
    </row>
    <row r="271" spans="1:7" x14ac:dyDescent="0.2">
      <c r="A271" s="28">
        <v>7</v>
      </c>
      <c r="B271" s="28" t="s">
        <v>8</v>
      </c>
      <c r="C271" s="28">
        <v>1</v>
      </c>
      <c r="D271" s="28" t="s">
        <v>154</v>
      </c>
      <c r="E271" s="29">
        <v>50</v>
      </c>
      <c r="F271" s="28" t="str">
        <f t="shared" si="4"/>
        <v>NO</v>
      </c>
      <c r="G271" s="28" t="s">
        <v>8464</v>
      </c>
    </row>
    <row r="272" spans="1:7" x14ac:dyDescent="0.2">
      <c r="A272" s="28">
        <v>7</v>
      </c>
      <c r="B272" s="28" t="s">
        <v>8</v>
      </c>
      <c r="C272" s="28">
        <v>1</v>
      </c>
      <c r="D272" s="28" t="s">
        <v>148</v>
      </c>
      <c r="E272" s="29">
        <v>100</v>
      </c>
      <c r="F272" s="28" t="str">
        <f t="shared" si="4"/>
        <v>NO</v>
      </c>
      <c r="G272" s="28" t="s">
        <v>8465</v>
      </c>
    </row>
    <row r="273" spans="1:7" x14ac:dyDescent="0.2">
      <c r="A273" s="28">
        <v>7</v>
      </c>
      <c r="B273" s="28" t="s">
        <v>8</v>
      </c>
      <c r="C273" s="28">
        <v>1</v>
      </c>
      <c r="D273" s="28" t="s">
        <v>152</v>
      </c>
      <c r="E273" s="29">
        <v>100</v>
      </c>
      <c r="F273" s="28" t="str">
        <f t="shared" si="4"/>
        <v>NO</v>
      </c>
      <c r="G273" s="28" t="s">
        <v>8466</v>
      </c>
    </row>
    <row r="274" spans="1:7" x14ac:dyDescent="0.2">
      <c r="A274" s="28">
        <v>7</v>
      </c>
      <c r="B274" s="28" t="s">
        <v>8</v>
      </c>
      <c r="C274" s="28">
        <v>1</v>
      </c>
      <c r="D274" s="28" t="s">
        <v>144</v>
      </c>
      <c r="E274" s="29">
        <v>1000</v>
      </c>
      <c r="F274" s="28" t="str">
        <f t="shared" si="4"/>
        <v>NO</v>
      </c>
      <c r="G274" s="28" t="s">
        <v>8467</v>
      </c>
    </row>
    <row r="275" spans="1:7" x14ac:dyDescent="0.2">
      <c r="A275" s="28">
        <v>7</v>
      </c>
      <c r="B275" s="28" t="s">
        <v>8</v>
      </c>
      <c r="C275" s="28">
        <v>1</v>
      </c>
      <c r="D275" s="28" t="s">
        <v>194</v>
      </c>
      <c r="E275" s="29">
        <v>1000</v>
      </c>
      <c r="F275" s="28" t="str">
        <f t="shared" si="4"/>
        <v>NO</v>
      </c>
      <c r="G275" s="28" t="s">
        <v>8468</v>
      </c>
    </row>
    <row r="276" spans="1:7" x14ac:dyDescent="0.2">
      <c r="A276" s="28">
        <v>14</v>
      </c>
      <c r="B276" s="28" t="s">
        <v>8</v>
      </c>
      <c r="C276" s="28">
        <v>2</v>
      </c>
      <c r="D276" s="28" t="s">
        <v>67</v>
      </c>
      <c r="E276" s="29">
        <v>59329</v>
      </c>
      <c r="F276" s="28" t="str">
        <f t="shared" si="4"/>
        <v>YES</v>
      </c>
    </row>
    <row r="277" spans="1:7" x14ac:dyDescent="0.2">
      <c r="A277" s="28">
        <v>14</v>
      </c>
      <c r="B277" s="28" t="s">
        <v>8</v>
      </c>
      <c r="C277" s="28">
        <v>2</v>
      </c>
      <c r="D277" s="28" t="s">
        <v>68</v>
      </c>
      <c r="E277" s="29">
        <v>2550.5</v>
      </c>
      <c r="F277" s="28" t="str">
        <f t="shared" si="4"/>
        <v>YES</v>
      </c>
    </row>
    <row r="278" spans="1:7" x14ac:dyDescent="0.2">
      <c r="A278" s="28">
        <v>14</v>
      </c>
      <c r="B278" s="28" t="s">
        <v>8</v>
      </c>
      <c r="C278" s="28">
        <v>2</v>
      </c>
      <c r="D278" s="28" t="s">
        <v>21</v>
      </c>
      <c r="E278" s="29">
        <v>2550.5</v>
      </c>
      <c r="F278" s="28" t="str">
        <f t="shared" si="4"/>
        <v>NO</v>
      </c>
    </row>
    <row r="279" spans="1:7" x14ac:dyDescent="0.2">
      <c r="A279" s="28">
        <v>14</v>
      </c>
      <c r="B279" s="28" t="s">
        <v>8</v>
      </c>
      <c r="C279" s="28">
        <v>2</v>
      </c>
      <c r="D279" s="28" t="s">
        <v>69</v>
      </c>
      <c r="E279" s="29">
        <v>1250</v>
      </c>
      <c r="F279" s="28" t="str">
        <f t="shared" si="4"/>
        <v>YES</v>
      </c>
    </row>
    <row r="280" spans="1:7" x14ac:dyDescent="0.2">
      <c r="A280" s="28">
        <v>14</v>
      </c>
      <c r="B280" s="28" t="s">
        <v>8</v>
      </c>
      <c r="C280" s="28">
        <v>2</v>
      </c>
      <c r="D280" s="28" t="s">
        <v>22</v>
      </c>
      <c r="E280" s="29">
        <v>2700</v>
      </c>
      <c r="F280" s="28" t="str">
        <f t="shared" si="4"/>
        <v>NO</v>
      </c>
    </row>
    <row r="281" spans="1:7" x14ac:dyDescent="0.2">
      <c r="A281" s="28">
        <v>14</v>
      </c>
      <c r="B281" s="28" t="s">
        <v>8</v>
      </c>
      <c r="C281" s="28">
        <v>2</v>
      </c>
      <c r="D281" s="28" t="s">
        <v>72</v>
      </c>
      <c r="E281" s="29">
        <v>2700</v>
      </c>
      <c r="F281" s="28" t="str">
        <f t="shared" si="4"/>
        <v>YES</v>
      </c>
    </row>
    <row r="282" spans="1:7" x14ac:dyDescent="0.2">
      <c r="A282" s="28">
        <v>14</v>
      </c>
      <c r="B282" s="28" t="s">
        <v>8</v>
      </c>
      <c r="C282" s="28">
        <v>2</v>
      </c>
      <c r="D282" s="28" t="s">
        <v>19</v>
      </c>
      <c r="E282" s="29">
        <v>0</v>
      </c>
      <c r="F282" s="28" t="str">
        <f t="shared" si="4"/>
        <v>NO</v>
      </c>
    </row>
    <row r="283" spans="1:7" x14ac:dyDescent="0.2">
      <c r="A283" s="28">
        <v>14</v>
      </c>
      <c r="B283" s="28" t="s">
        <v>8</v>
      </c>
      <c r="C283" s="28">
        <v>2</v>
      </c>
      <c r="D283" s="28" t="s">
        <v>50</v>
      </c>
      <c r="E283" s="29">
        <v>0</v>
      </c>
      <c r="F283" s="28" t="str">
        <f t="shared" si="4"/>
        <v>NO</v>
      </c>
    </row>
    <row r="284" spans="1:7" x14ac:dyDescent="0.2">
      <c r="A284" s="28">
        <v>14</v>
      </c>
      <c r="B284" s="28" t="s">
        <v>8</v>
      </c>
      <c r="C284" s="28">
        <v>2</v>
      </c>
      <c r="D284" s="28" t="s">
        <v>23</v>
      </c>
      <c r="E284" s="29">
        <v>7350</v>
      </c>
      <c r="F284" s="28" t="str">
        <f t="shared" si="4"/>
        <v>NO</v>
      </c>
    </row>
    <row r="285" spans="1:7" x14ac:dyDescent="0.2">
      <c r="A285" s="28">
        <v>14</v>
      </c>
      <c r="B285" s="28" t="s">
        <v>8</v>
      </c>
      <c r="C285" s="28">
        <v>2</v>
      </c>
      <c r="D285" s="28" t="s">
        <v>50</v>
      </c>
      <c r="E285" s="29">
        <v>50</v>
      </c>
      <c r="F285" s="28" t="str">
        <f t="shared" si="4"/>
        <v>NO</v>
      </c>
    </row>
    <row r="286" spans="1:7" x14ac:dyDescent="0.2">
      <c r="A286" s="28">
        <v>14</v>
      </c>
      <c r="B286" s="28" t="s">
        <v>8</v>
      </c>
      <c r="C286" s="28">
        <v>2</v>
      </c>
      <c r="D286" s="28" t="s">
        <v>150</v>
      </c>
      <c r="E286" s="29">
        <v>1000</v>
      </c>
      <c r="F286" s="28" t="str">
        <f t="shared" si="4"/>
        <v>NO</v>
      </c>
      <c r="G286" s="28" t="s">
        <v>9223</v>
      </c>
    </row>
    <row r="287" spans="1:7" x14ac:dyDescent="0.2">
      <c r="A287" s="28">
        <v>14</v>
      </c>
      <c r="B287" s="28" t="s">
        <v>8</v>
      </c>
      <c r="C287" s="28">
        <v>2</v>
      </c>
      <c r="D287" s="28" t="s">
        <v>120</v>
      </c>
      <c r="E287" s="29">
        <v>100</v>
      </c>
      <c r="F287" s="28" t="str">
        <f t="shared" si="4"/>
        <v>NO</v>
      </c>
      <c r="G287" s="28" t="s">
        <v>9222</v>
      </c>
    </row>
    <row r="288" spans="1:7" x14ac:dyDescent="0.2">
      <c r="A288" s="28">
        <v>14</v>
      </c>
      <c r="B288" s="28" t="s">
        <v>8</v>
      </c>
      <c r="C288" s="28">
        <v>2</v>
      </c>
      <c r="D288" s="28" t="s">
        <v>122</v>
      </c>
      <c r="E288" s="29">
        <v>700</v>
      </c>
      <c r="F288" s="28" t="str">
        <f t="shared" si="4"/>
        <v>NO</v>
      </c>
      <c r="G288" s="28" t="s">
        <v>9221</v>
      </c>
    </row>
    <row r="289" spans="1:7" x14ac:dyDescent="0.2">
      <c r="A289" s="28">
        <v>21</v>
      </c>
      <c r="B289" s="28" t="s">
        <v>8</v>
      </c>
      <c r="C289" s="28">
        <v>3</v>
      </c>
      <c r="D289" s="28" t="s">
        <v>67</v>
      </c>
      <c r="E289" s="29">
        <v>77466</v>
      </c>
      <c r="F289" s="28" t="str">
        <f t="shared" si="4"/>
        <v>YES</v>
      </c>
    </row>
    <row r="290" spans="1:7" x14ac:dyDescent="0.2">
      <c r="A290" s="28">
        <v>21</v>
      </c>
      <c r="B290" s="28" t="s">
        <v>8</v>
      </c>
      <c r="C290" s="28">
        <v>3</v>
      </c>
      <c r="D290" s="28" t="s">
        <v>68</v>
      </c>
      <c r="E290" s="29">
        <v>3792.5</v>
      </c>
      <c r="F290" s="28" t="str">
        <f t="shared" si="4"/>
        <v>YES</v>
      </c>
    </row>
    <row r="291" spans="1:7" x14ac:dyDescent="0.2">
      <c r="A291" s="28">
        <v>21</v>
      </c>
      <c r="B291" s="28" t="s">
        <v>8</v>
      </c>
      <c r="C291" s="28">
        <v>3</v>
      </c>
      <c r="D291" s="28" t="s">
        <v>21</v>
      </c>
      <c r="E291" s="29">
        <v>3792.5</v>
      </c>
      <c r="F291" s="28" t="str">
        <f t="shared" si="4"/>
        <v>NO</v>
      </c>
    </row>
    <row r="292" spans="1:7" x14ac:dyDescent="0.2">
      <c r="A292" s="28">
        <v>21</v>
      </c>
      <c r="B292" s="28" t="s">
        <v>8</v>
      </c>
      <c r="C292" s="28">
        <v>3</v>
      </c>
      <c r="D292" s="28" t="s">
        <v>69</v>
      </c>
      <c r="E292" s="29">
        <v>550</v>
      </c>
      <c r="F292" s="28" t="str">
        <f t="shared" si="4"/>
        <v>YES</v>
      </c>
    </row>
    <row r="293" spans="1:7" x14ac:dyDescent="0.2">
      <c r="A293" s="28">
        <v>21</v>
      </c>
      <c r="B293" s="28" t="s">
        <v>8</v>
      </c>
      <c r="C293" s="28">
        <v>3</v>
      </c>
      <c r="D293" s="28" t="s">
        <v>22</v>
      </c>
      <c r="E293" s="29">
        <v>50</v>
      </c>
      <c r="F293" s="28" t="str">
        <f t="shared" si="4"/>
        <v>NO</v>
      </c>
    </row>
    <row r="294" spans="1:7" x14ac:dyDescent="0.2">
      <c r="A294" s="28">
        <v>21</v>
      </c>
      <c r="B294" s="28" t="s">
        <v>8</v>
      </c>
      <c r="C294" s="28">
        <v>3</v>
      </c>
      <c r="D294" s="28" t="s">
        <v>72</v>
      </c>
      <c r="E294" s="29">
        <v>50</v>
      </c>
      <c r="F294" s="28" t="str">
        <f t="shared" si="4"/>
        <v>YES</v>
      </c>
    </row>
    <row r="295" spans="1:7" x14ac:dyDescent="0.2">
      <c r="A295" s="28">
        <v>21</v>
      </c>
      <c r="B295" s="28" t="s">
        <v>8</v>
      </c>
      <c r="C295" s="28">
        <v>3</v>
      </c>
      <c r="D295" s="28" t="s">
        <v>19</v>
      </c>
      <c r="E295" s="29">
        <v>0</v>
      </c>
      <c r="F295" s="28" t="str">
        <f t="shared" si="4"/>
        <v>NO</v>
      </c>
    </row>
    <row r="296" spans="1:7" x14ac:dyDescent="0.2">
      <c r="A296" s="28">
        <v>21</v>
      </c>
      <c r="B296" s="28" t="s">
        <v>8</v>
      </c>
      <c r="C296" s="28">
        <v>3</v>
      </c>
      <c r="D296" s="28" t="s">
        <v>50</v>
      </c>
      <c r="E296" s="29">
        <v>280</v>
      </c>
      <c r="F296" s="28" t="str">
        <f t="shared" si="4"/>
        <v>NO</v>
      </c>
    </row>
    <row r="297" spans="1:7" x14ac:dyDescent="0.2">
      <c r="A297" s="28">
        <v>21</v>
      </c>
      <c r="B297" s="28" t="s">
        <v>8</v>
      </c>
      <c r="C297" s="28">
        <v>3</v>
      </c>
      <c r="D297" s="28" t="s">
        <v>23</v>
      </c>
      <c r="E297" s="29">
        <v>5030</v>
      </c>
      <c r="F297" s="28" t="str">
        <f t="shared" si="4"/>
        <v>NO</v>
      </c>
    </row>
    <row r="298" spans="1:7" x14ac:dyDescent="0.2">
      <c r="A298" s="28">
        <v>21</v>
      </c>
      <c r="B298" s="28" t="s">
        <v>8</v>
      </c>
      <c r="C298" s="28">
        <v>3</v>
      </c>
      <c r="D298" s="28" t="s">
        <v>70</v>
      </c>
      <c r="E298" s="29">
        <v>0</v>
      </c>
      <c r="F298" s="28" t="str">
        <f t="shared" si="4"/>
        <v>YES</v>
      </c>
    </row>
    <row r="299" spans="1:7" x14ac:dyDescent="0.2">
      <c r="A299" s="28">
        <v>21</v>
      </c>
      <c r="B299" s="28" t="s">
        <v>8</v>
      </c>
      <c r="C299" s="28">
        <v>3</v>
      </c>
      <c r="D299" s="28" t="s">
        <v>148</v>
      </c>
      <c r="E299" s="29">
        <v>500</v>
      </c>
      <c r="F299" s="28" t="str">
        <f t="shared" si="4"/>
        <v>NO</v>
      </c>
      <c r="G299" s="28" t="s">
        <v>10447</v>
      </c>
    </row>
    <row r="300" spans="1:7" x14ac:dyDescent="0.2">
      <c r="A300" s="28">
        <v>28</v>
      </c>
      <c r="B300" s="28" t="s">
        <v>8</v>
      </c>
      <c r="C300" s="28">
        <v>4</v>
      </c>
      <c r="D300" s="28" t="s">
        <v>67</v>
      </c>
      <c r="E300" s="29">
        <v>104117</v>
      </c>
      <c r="F300" s="28" t="str">
        <f t="shared" si="4"/>
        <v>YES</v>
      </c>
    </row>
    <row r="301" spans="1:7" x14ac:dyDescent="0.2">
      <c r="A301" s="28">
        <v>28</v>
      </c>
      <c r="B301" s="28" t="s">
        <v>8</v>
      </c>
      <c r="C301" s="28">
        <v>4</v>
      </c>
      <c r="D301" s="28" t="s">
        <v>68</v>
      </c>
      <c r="E301" s="29">
        <v>8355</v>
      </c>
      <c r="F301" s="28" t="str">
        <f t="shared" si="4"/>
        <v>YES</v>
      </c>
    </row>
    <row r="302" spans="1:7" x14ac:dyDescent="0.2">
      <c r="A302" s="28">
        <v>28</v>
      </c>
      <c r="B302" s="28" t="s">
        <v>8</v>
      </c>
      <c r="C302" s="28">
        <v>4</v>
      </c>
      <c r="D302" s="28" t="s">
        <v>21</v>
      </c>
      <c r="E302" s="29">
        <v>8355</v>
      </c>
      <c r="F302" s="28" t="str">
        <f t="shared" si="4"/>
        <v>NO</v>
      </c>
    </row>
    <row r="303" spans="1:7" x14ac:dyDescent="0.2">
      <c r="A303" s="28">
        <v>28</v>
      </c>
      <c r="B303" s="28" t="s">
        <v>8</v>
      </c>
      <c r="C303" s="28">
        <v>4</v>
      </c>
      <c r="D303" s="28" t="s">
        <v>69</v>
      </c>
      <c r="E303" s="29">
        <v>2310</v>
      </c>
      <c r="F303" s="28" t="str">
        <f t="shared" si="4"/>
        <v>YES</v>
      </c>
    </row>
    <row r="304" spans="1:7" x14ac:dyDescent="0.2">
      <c r="A304" s="28">
        <v>28</v>
      </c>
      <c r="B304" s="28" t="s">
        <v>8</v>
      </c>
      <c r="C304" s="28">
        <v>4</v>
      </c>
      <c r="D304" s="28" t="s">
        <v>22</v>
      </c>
      <c r="E304" s="29">
        <v>950</v>
      </c>
      <c r="F304" s="28" t="str">
        <f t="shared" si="4"/>
        <v>NO</v>
      </c>
    </row>
    <row r="305" spans="1:7" x14ac:dyDescent="0.2">
      <c r="A305" s="28">
        <v>28</v>
      </c>
      <c r="B305" s="28" t="s">
        <v>8</v>
      </c>
      <c r="C305" s="28">
        <v>4</v>
      </c>
      <c r="D305" s="28" t="s">
        <v>72</v>
      </c>
      <c r="E305" s="29">
        <v>950</v>
      </c>
      <c r="F305" s="28" t="str">
        <f t="shared" si="4"/>
        <v>YES</v>
      </c>
    </row>
    <row r="306" spans="1:7" x14ac:dyDescent="0.2">
      <c r="A306" s="28">
        <v>28</v>
      </c>
      <c r="B306" s="28" t="s">
        <v>8</v>
      </c>
      <c r="C306" s="28">
        <v>4</v>
      </c>
      <c r="D306" s="28" t="s">
        <v>19</v>
      </c>
      <c r="E306" s="29">
        <v>200</v>
      </c>
      <c r="F306" s="28" t="str">
        <f t="shared" si="4"/>
        <v>NO</v>
      </c>
    </row>
    <row r="307" spans="1:7" x14ac:dyDescent="0.2">
      <c r="A307" s="28">
        <v>28</v>
      </c>
      <c r="B307" s="28" t="s">
        <v>8</v>
      </c>
      <c r="C307" s="28">
        <v>4</v>
      </c>
      <c r="D307" s="28" t="s">
        <v>50</v>
      </c>
      <c r="E307" s="29">
        <v>200</v>
      </c>
      <c r="F307" s="28" t="str">
        <f t="shared" si="4"/>
        <v>NO</v>
      </c>
    </row>
    <row r="308" spans="1:7" x14ac:dyDescent="0.2">
      <c r="A308" s="28">
        <v>28</v>
      </c>
      <c r="B308" s="28" t="s">
        <v>8</v>
      </c>
      <c r="C308" s="28">
        <v>4</v>
      </c>
      <c r="D308" s="28" t="s">
        <v>23</v>
      </c>
      <c r="E308" s="29">
        <v>16590</v>
      </c>
      <c r="F308" s="28" t="str">
        <f t="shared" si="4"/>
        <v>NO</v>
      </c>
    </row>
    <row r="309" spans="1:7" x14ac:dyDescent="0.2">
      <c r="A309" s="28">
        <v>28</v>
      </c>
      <c r="B309" s="28" t="s">
        <v>8</v>
      </c>
      <c r="C309" s="28">
        <v>4</v>
      </c>
      <c r="D309" s="28" t="s">
        <v>70</v>
      </c>
      <c r="E309" s="29">
        <v>0</v>
      </c>
      <c r="F309" s="28" t="str">
        <f t="shared" si="4"/>
        <v>YES</v>
      </c>
    </row>
    <row r="310" spans="1:7" x14ac:dyDescent="0.2">
      <c r="A310" s="28">
        <v>28</v>
      </c>
      <c r="B310" s="28" t="s">
        <v>8</v>
      </c>
      <c r="C310" s="28">
        <v>4</v>
      </c>
      <c r="D310" s="28" t="s">
        <v>122</v>
      </c>
      <c r="E310" s="29">
        <v>500</v>
      </c>
      <c r="F310" s="28" t="str">
        <f t="shared" si="4"/>
        <v>NO</v>
      </c>
      <c r="G310" s="28" t="s">
        <v>10448</v>
      </c>
    </row>
    <row r="311" spans="1:7" x14ac:dyDescent="0.2">
      <c r="A311" s="28">
        <v>28</v>
      </c>
      <c r="B311" s="28" t="s">
        <v>8</v>
      </c>
      <c r="C311" s="28">
        <v>4</v>
      </c>
      <c r="D311" s="28" t="s">
        <v>112</v>
      </c>
      <c r="E311" s="29">
        <v>200</v>
      </c>
      <c r="F311" s="28" t="str">
        <f t="shared" si="4"/>
        <v>NO</v>
      </c>
      <c r="G311" s="28" t="s">
        <v>10449</v>
      </c>
    </row>
    <row r="312" spans="1:7" x14ac:dyDescent="0.2">
      <c r="A312" s="28">
        <v>28</v>
      </c>
      <c r="B312" s="28" t="s">
        <v>8</v>
      </c>
      <c r="C312" s="28">
        <v>4</v>
      </c>
      <c r="D312" s="28" t="s">
        <v>146</v>
      </c>
      <c r="E312" s="29">
        <v>2000</v>
      </c>
      <c r="F312" s="28" t="str">
        <f t="shared" si="4"/>
        <v>NO</v>
      </c>
      <c r="G312" s="28" t="s">
        <v>10450</v>
      </c>
    </row>
    <row r="313" spans="1:7" x14ac:dyDescent="0.2">
      <c r="A313" s="28">
        <v>4</v>
      </c>
      <c r="B313" s="28" t="s">
        <v>9</v>
      </c>
      <c r="C313" s="28">
        <v>1</v>
      </c>
      <c r="D313" s="28" t="s">
        <v>67</v>
      </c>
      <c r="E313" s="29">
        <v>156882</v>
      </c>
      <c r="F313" s="28" t="str">
        <f t="shared" si="4"/>
        <v>YES</v>
      </c>
    </row>
    <row r="314" spans="1:7" x14ac:dyDescent="0.2">
      <c r="A314" s="28">
        <v>4</v>
      </c>
      <c r="B314" s="28" t="s">
        <v>9</v>
      </c>
      <c r="C314" s="28">
        <v>1</v>
      </c>
      <c r="D314" s="28" t="s">
        <v>68</v>
      </c>
      <c r="E314" s="29">
        <v>4950</v>
      </c>
      <c r="F314" s="28" t="str">
        <f t="shared" si="4"/>
        <v>YES</v>
      </c>
    </row>
    <row r="315" spans="1:7" x14ac:dyDescent="0.2">
      <c r="A315" s="28">
        <v>4</v>
      </c>
      <c r="B315" s="28" t="s">
        <v>9</v>
      </c>
      <c r="C315" s="28">
        <v>1</v>
      </c>
      <c r="D315" s="28" t="s">
        <v>21</v>
      </c>
      <c r="E315" s="29">
        <v>4950</v>
      </c>
      <c r="F315" s="28" t="str">
        <f t="shared" si="4"/>
        <v>NO</v>
      </c>
    </row>
    <row r="316" spans="1:7" x14ac:dyDescent="0.2">
      <c r="A316" s="28">
        <v>4</v>
      </c>
      <c r="B316" s="28" t="s">
        <v>9</v>
      </c>
      <c r="C316" s="28">
        <v>1</v>
      </c>
      <c r="D316" s="28" t="s">
        <v>69</v>
      </c>
      <c r="E316" s="29">
        <v>1770</v>
      </c>
      <c r="F316" s="28" t="str">
        <f t="shared" si="4"/>
        <v>YES</v>
      </c>
    </row>
    <row r="317" spans="1:7" x14ac:dyDescent="0.2">
      <c r="A317" s="28">
        <v>4</v>
      </c>
      <c r="B317" s="28" t="s">
        <v>9</v>
      </c>
      <c r="C317" s="28">
        <v>1</v>
      </c>
      <c r="D317" s="28" t="s">
        <v>22</v>
      </c>
      <c r="E317" s="29">
        <v>465</v>
      </c>
      <c r="F317" s="28" t="str">
        <f t="shared" si="4"/>
        <v>NO</v>
      </c>
    </row>
    <row r="318" spans="1:7" x14ac:dyDescent="0.2">
      <c r="A318" s="28">
        <v>4</v>
      </c>
      <c r="B318" s="28" t="s">
        <v>9</v>
      </c>
      <c r="C318" s="28">
        <v>1</v>
      </c>
      <c r="D318" s="28" t="s">
        <v>72</v>
      </c>
      <c r="E318" s="29">
        <v>465</v>
      </c>
      <c r="F318" s="28" t="str">
        <f t="shared" si="4"/>
        <v>YES</v>
      </c>
    </row>
    <row r="319" spans="1:7" x14ac:dyDescent="0.2">
      <c r="A319" s="28">
        <v>4</v>
      </c>
      <c r="B319" s="28" t="s">
        <v>9</v>
      </c>
      <c r="C319" s="28">
        <v>1</v>
      </c>
      <c r="D319" s="28" t="s">
        <v>59</v>
      </c>
      <c r="E319" s="29">
        <v>550</v>
      </c>
      <c r="F319" s="28" t="str">
        <f t="shared" si="4"/>
        <v>NO</v>
      </c>
    </row>
    <row r="320" spans="1:7" x14ac:dyDescent="0.2">
      <c r="A320" s="28">
        <v>4</v>
      </c>
      <c r="B320" s="28" t="s">
        <v>9</v>
      </c>
      <c r="C320" s="28">
        <v>1</v>
      </c>
      <c r="D320" s="28" t="s">
        <v>50</v>
      </c>
      <c r="E320" s="29">
        <v>0</v>
      </c>
      <c r="F320" s="28" t="str">
        <f t="shared" si="4"/>
        <v>NO</v>
      </c>
    </row>
    <row r="321" spans="1:7" x14ac:dyDescent="0.2">
      <c r="A321" s="28">
        <v>4</v>
      </c>
      <c r="B321" s="28" t="s">
        <v>9</v>
      </c>
      <c r="C321" s="28">
        <v>1</v>
      </c>
      <c r="D321" s="28" t="s">
        <v>23</v>
      </c>
      <c r="E321" s="29">
        <v>5500</v>
      </c>
      <c r="F321" s="28" t="str">
        <f t="shared" si="4"/>
        <v>NO</v>
      </c>
    </row>
    <row r="322" spans="1:7" x14ac:dyDescent="0.2">
      <c r="A322" s="28">
        <v>4</v>
      </c>
      <c r="B322" s="28" t="s">
        <v>9</v>
      </c>
      <c r="C322" s="28">
        <v>1</v>
      </c>
      <c r="D322" s="28" t="s">
        <v>70</v>
      </c>
      <c r="E322" s="29">
        <v>0</v>
      </c>
      <c r="F322" s="28" t="str">
        <f t="shared" ref="F322:F385" si="5">VLOOKUP(D322,W:X,2,0)</f>
        <v>YES</v>
      </c>
    </row>
    <row r="323" spans="1:7" x14ac:dyDescent="0.2">
      <c r="A323" s="28">
        <v>4</v>
      </c>
      <c r="B323" s="28" t="s">
        <v>9</v>
      </c>
      <c r="C323" s="28">
        <v>1</v>
      </c>
      <c r="D323" s="28" t="s">
        <v>146</v>
      </c>
      <c r="E323" s="29">
        <v>1000</v>
      </c>
      <c r="F323" s="28" t="str">
        <f t="shared" si="5"/>
        <v>NO</v>
      </c>
      <c r="G323" s="28" t="s">
        <v>12235</v>
      </c>
    </row>
    <row r="324" spans="1:7" x14ac:dyDescent="0.2">
      <c r="A324" s="28">
        <v>4</v>
      </c>
      <c r="B324" s="28" t="s">
        <v>9</v>
      </c>
      <c r="C324" s="28">
        <v>1</v>
      </c>
      <c r="D324" s="28" t="s">
        <v>132</v>
      </c>
      <c r="E324" s="29">
        <v>50</v>
      </c>
      <c r="F324" s="28" t="str">
        <f t="shared" si="5"/>
        <v>NO</v>
      </c>
      <c r="G324" s="28" t="s">
        <v>12236</v>
      </c>
    </row>
    <row r="325" spans="1:7" x14ac:dyDescent="0.2">
      <c r="A325" s="28">
        <v>4</v>
      </c>
      <c r="B325" s="28" t="s">
        <v>9</v>
      </c>
      <c r="C325" s="28">
        <v>1</v>
      </c>
      <c r="D325" s="28" t="s">
        <v>148</v>
      </c>
      <c r="E325" s="29">
        <v>10</v>
      </c>
      <c r="F325" s="28" t="str">
        <f t="shared" si="5"/>
        <v>NO</v>
      </c>
      <c r="G325" s="28" t="s">
        <v>2744</v>
      </c>
    </row>
    <row r="326" spans="1:7" x14ac:dyDescent="0.2">
      <c r="A326" s="28">
        <v>4</v>
      </c>
      <c r="B326" s="28" t="s">
        <v>9</v>
      </c>
      <c r="C326" s="28">
        <v>1</v>
      </c>
      <c r="D326" s="28" t="s">
        <v>150</v>
      </c>
      <c r="E326" s="29">
        <v>50</v>
      </c>
      <c r="F326" s="28" t="str">
        <f t="shared" si="5"/>
        <v>NO</v>
      </c>
      <c r="G326" s="28" t="s">
        <v>12237</v>
      </c>
    </row>
    <row r="327" spans="1:7" x14ac:dyDescent="0.2">
      <c r="A327" s="28">
        <v>11</v>
      </c>
      <c r="B327" s="28" t="s">
        <v>9</v>
      </c>
      <c r="C327" s="28">
        <v>2</v>
      </c>
      <c r="D327" s="28" t="s">
        <v>67</v>
      </c>
      <c r="E327" s="29">
        <v>67701</v>
      </c>
      <c r="F327" s="28" t="str">
        <f t="shared" si="5"/>
        <v>YES</v>
      </c>
    </row>
    <row r="328" spans="1:7" x14ac:dyDescent="0.2">
      <c r="A328" s="28">
        <v>11</v>
      </c>
      <c r="B328" s="28" t="s">
        <v>9</v>
      </c>
      <c r="C328" s="28">
        <v>2</v>
      </c>
      <c r="D328" s="28" t="s">
        <v>68</v>
      </c>
      <c r="E328" s="29">
        <v>4981</v>
      </c>
      <c r="F328" s="28" t="str">
        <f t="shared" si="5"/>
        <v>YES</v>
      </c>
    </row>
    <row r="329" spans="1:7" x14ac:dyDescent="0.2">
      <c r="A329" s="28">
        <v>11</v>
      </c>
      <c r="B329" s="28" t="s">
        <v>9</v>
      </c>
      <c r="C329" s="28">
        <v>2</v>
      </c>
      <c r="D329" s="28" t="s">
        <v>21</v>
      </c>
      <c r="E329" s="29">
        <v>4981</v>
      </c>
      <c r="F329" s="28" t="str">
        <f t="shared" si="5"/>
        <v>NO</v>
      </c>
    </row>
    <row r="330" spans="1:7" x14ac:dyDescent="0.2">
      <c r="A330" s="28">
        <v>11</v>
      </c>
      <c r="B330" s="28" t="s">
        <v>9</v>
      </c>
      <c r="C330" s="28">
        <v>2</v>
      </c>
      <c r="D330" s="28" t="s">
        <v>69</v>
      </c>
      <c r="E330" s="29">
        <v>1600</v>
      </c>
      <c r="F330" s="28" t="str">
        <f t="shared" si="5"/>
        <v>YES</v>
      </c>
    </row>
    <row r="331" spans="1:7" x14ac:dyDescent="0.2">
      <c r="A331" s="28">
        <v>11</v>
      </c>
      <c r="B331" s="28" t="s">
        <v>9</v>
      </c>
      <c r="C331" s="28">
        <v>2</v>
      </c>
      <c r="D331" s="28" t="s">
        <v>22</v>
      </c>
      <c r="E331" s="29">
        <v>2800</v>
      </c>
      <c r="F331" s="28" t="str">
        <f t="shared" si="5"/>
        <v>NO</v>
      </c>
    </row>
    <row r="332" spans="1:7" x14ac:dyDescent="0.2">
      <c r="A332" s="28">
        <v>11</v>
      </c>
      <c r="B332" s="28" t="s">
        <v>9</v>
      </c>
      <c r="C332" s="28">
        <v>2</v>
      </c>
      <c r="D332" s="28" t="s">
        <v>72</v>
      </c>
      <c r="E332" s="29">
        <v>2800</v>
      </c>
      <c r="F332" s="28" t="str">
        <f t="shared" si="5"/>
        <v>YES</v>
      </c>
    </row>
    <row r="333" spans="1:7" x14ac:dyDescent="0.2">
      <c r="A333" s="28">
        <v>11</v>
      </c>
      <c r="B333" s="28" t="s">
        <v>9</v>
      </c>
      <c r="C333" s="28">
        <v>2</v>
      </c>
      <c r="D333" s="28" t="s">
        <v>19</v>
      </c>
      <c r="E333" s="29">
        <v>100</v>
      </c>
      <c r="F333" s="28" t="str">
        <f t="shared" si="5"/>
        <v>NO</v>
      </c>
    </row>
    <row r="334" spans="1:7" x14ac:dyDescent="0.2">
      <c r="A334" s="28">
        <v>11</v>
      </c>
      <c r="B334" s="28" t="s">
        <v>9</v>
      </c>
      <c r="C334" s="28">
        <v>2</v>
      </c>
      <c r="D334" s="28" t="s">
        <v>50</v>
      </c>
      <c r="E334" s="29">
        <v>0</v>
      </c>
      <c r="F334" s="28" t="str">
        <f t="shared" si="5"/>
        <v>NO</v>
      </c>
    </row>
    <row r="335" spans="1:7" x14ac:dyDescent="0.2">
      <c r="A335" s="28">
        <v>11</v>
      </c>
      <c r="B335" s="28" t="s">
        <v>9</v>
      </c>
      <c r="C335" s="28">
        <v>2</v>
      </c>
      <c r="D335" s="28" t="s">
        <v>23</v>
      </c>
      <c r="E335" s="29">
        <v>6460</v>
      </c>
      <c r="F335" s="28" t="str">
        <f t="shared" si="5"/>
        <v>NO</v>
      </c>
    </row>
    <row r="336" spans="1:7" x14ac:dyDescent="0.2">
      <c r="A336" s="28">
        <v>11</v>
      </c>
      <c r="B336" s="28" t="s">
        <v>9</v>
      </c>
      <c r="C336" s="28">
        <v>2</v>
      </c>
      <c r="D336" s="28" t="s">
        <v>70</v>
      </c>
      <c r="E336" s="29">
        <v>0</v>
      </c>
      <c r="F336" s="28" t="str">
        <f t="shared" si="5"/>
        <v>YES</v>
      </c>
    </row>
    <row r="337" spans="1:7" x14ac:dyDescent="0.2">
      <c r="A337" s="28">
        <v>11</v>
      </c>
      <c r="B337" s="28" t="s">
        <v>9</v>
      </c>
      <c r="C337" s="28">
        <v>2</v>
      </c>
      <c r="D337" s="28" t="s">
        <v>148</v>
      </c>
      <c r="E337" s="29">
        <v>10</v>
      </c>
      <c r="F337" s="28" t="str">
        <f t="shared" si="5"/>
        <v>NO</v>
      </c>
      <c r="G337" s="28" t="s">
        <v>2744</v>
      </c>
    </row>
    <row r="338" spans="1:7" x14ac:dyDescent="0.2">
      <c r="A338" s="28">
        <v>11</v>
      </c>
      <c r="B338" s="28" t="s">
        <v>9</v>
      </c>
      <c r="C338" s="28">
        <v>2</v>
      </c>
      <c r="D338" s="28" t="s">
        <v>132</v>
      </c>
      <c r="E338" s="29">
        <v>20</v>
      </c>
      <c r="F338" s="28" t="str">
        <f t="shared" si="5"/>
        <v>NO</v>
      </c>
      <c r="G338" s="28" t="s">
        <v>12238</v>
      </c>
    </row>
    <row r="339" spans="1:7" x14ac:dyDescent="0.2">
      <c r="A339" s="28">
        <v>11</v>
      </c>
      <c r="B339" s="28" t="s">
        <v>9</v>
      </c>
      <c r="C339" s="28">
        <v>2</v>
      </c>
      <c r="D339" s="28" t="s">
        <v>184</v>
      </c>
      <c r="E339" s="29">
        <v>100</v>
      </c>
      <c r="F339" s="28" t="str">
        <f t="shared" si="5"/>
        <v>NO</v>
      </c>
      <c r="G339" s="28" t="s">
        <v>12239</v>
      </c>
    </row>
    <row r="340" spans="1:7" x14ac:dyDescent="0.2">
      <c r="A340" s="28">
        <v>11</v>
      </c>
      <c r="B340" s="28" t="s">
        <v>9</v>
      </c>
      <c r="C340" s="28">
        <v>2</v>
      </c>
      <c r="D340" s="28" t="s">
        <v>148</v>
      </c>
      <c r="E340" s="29">
        <v>50</v>
      </c>
      <c r="F340" s="28" t="str">
        <f t="shared" si="5"/>
        <v>NO</v>
      </c>
      <c r="G340" s="28" t="s">
        <v>12240</v>
      </c>
    </row>
    <row r="341" spans="1:7" x14ac:dyDescent="0.2">
      <c r="A341" s="28">
        <v>11</v>
      </c>
      <c r="B341" s="28" t="s">
        <v>9</v>
      </c>
      <c r="C341" s="28">
        <v>2</v>
      </c>
      <c r="D341" s="28" t="s">
        <v>94</v>
      </c>
      <c r="E341" s="29">
        <v>2900</v>
      </c>
      <c r="F341" s="28" t="str">
        <f t="shared" si="5"/>
        <v>NO</v>
      </c>
    </row>
    <row r="342" spans="1:7" x14ac:dyDescent="0.2">
      <c r="A342" s="28">
        <v>11</v>
      </c>
      <c r="B342" s="28" t="s">
        <v>9</v>
      </c>
      <c r="C342" s="28">
        <v>2</v>
      </c>
      <c r="D342" s="28" t="s">
        <v>95</v>
      </c>
      <c r="E342" s="29">
        <v>1200</v>
      </c>
      <c r="F342" s="28" t="str">
        <f t="shared" si="5"/>
        <v>NO</v>
      </c>
    </row>
    <row r="343" spans="1:7" x14ac:dyDescent="0.2">
      <c r="A343" s="28">
        <v>18</v>
      </c>
      <c r="B343" s="28" t="s">
        <v>9</v>
      </c>
      <c r="C343" s="28">
        <v>3</v>
      </c>
      <c r="D343" s="28" t="s">
        <v>67</v>
      </c>
      <c r="E343" s="29">
        <v>127462</v>
      </c>
      <c r="F343" s="28" t="str">
        <f t="shared" si="5"/>
        <v>YES</v>
      </c>
    </row>
    <row r="344" spans="1:7" x14ac:dyDescent="0.2">
      <c r="A344" s="28">
        <v>18</v>
      </c>
      <c r="B344" s="28" t="s">
        <v>9</v>
      </c>
      <c r="C344" s="28">
        <v>3</v>
      </c>
      <c r="D344" s="28" t="s">
        <v>68</v>
      </c>
      <c r="E344" s="29">
        <v>5138.5</v>
      </c>
      <c r="F344" s="28" t="str">
        <f t="shared" si="5"/>
        <v>YES</v>
      </c>
    </row>
    <row r="345" spans="1:7" x14ac:dyDescent="0.2">
      <c r="A345" s="28">
        <v>18</v>
      </c>
      <c r="B345" s="28" t="s">
        <v>9</v>
      </c>
      <c r="C345" s="28">
        <v>3</v>
      </c>
      <c r="D345" s="28" t="s">
        <v>21</v>
      </c>
      <c r="E345" s="29">
        <v>5138.5</v>
      </c>
      <c r="F345" s="28" t="str">
        <f t="shared" si="5"/>
        <v>NO</v>
      </c>
    </row>
    <row r="346" spans="1:7" x14ac:dyDescent="0.2">
      <c r="A346" s="28">
        <v>18</v>
      </c>
      <c r="B346" s="28" t="s">
        <v>9</v>
      </c>
      <c r="C346" s="28">
        <v>3</v>
      </c>
      <c r="D346" s="28" t="s">
        <v>69</v>
      </c>
      <c r="E346" s="29">
        <v>2750</v>
      </c>
      <c r="F346" s="28" t="str">
        <f t="shared" si="5"/>
        <v>YES</v>
      </c>
    </row>
    <row r="347" spans="1:7" x14ac:dyDescent="0.2">
      <c r="A347" s="28">
        <v>18</v>
      </c>
      <c r="B347" s="28" t="s">
        <v>9</v>
      </c>
      <c r="C347" s="28">
        <v>3</v>
      </c>
      <c r="D347" s="28" t="s">
        <v>22</v>
      </c>
      <c r="E347" s="29">
        <v>50</v>
      </c>
      <c r="F347" s="28" t="str">
        <f t="shared" si="5"/>
        <v>NO</v>
      </c>
    </row>
    <row r="348" spans="1:7" x14ac:dyDescent="0.2">
      <c r="A348" s="28">
        <v>18</v>
      </c>
      <c r="B348" s="28" t="s">
        <v>9</v>
      </c>
      <c r="C348" s="28">
        <v>3</v>
      </c>
      <c r="D348" s="28" t="s">
        <v>72</v>
      </c>
      <c r="E348" s="29">
        <v>50</v>
      </c>
      <c r="F348" s="28" t="str">
        <f t="shared" si="5"/>
        <v>YES</v>
      </c>
    </row>
    <row r="349" spans="1:7" x14ac:dyDescent="0.2">
      <c r="A349" s="28">
        <v>18</v>
      </c>
      <c r="B349" s="28" t="s">
        <v>9</v>
      </c>
      <c r="C349" s="28">
        <v>3</v>
      </c>
      <c r="D349" s="28" t="s">
        <v>19</v>
      </c>
      <c r="E349" s="29">
        <v>150</v>
      </c>
      <c r="F349" s="28" t="str">
        <f t="shared" si="5"/>
        <v>NO</v>
      </c>
    </row>
    <row r="350" spans="1:7" x14ac:dyDescent="0.2">
      <c r="A350" s="28">
        <v>18</v>
      </c>
      <c r="B350" s="28" t="s">
        <v>9</v>
      </c>
      <c r="C350" s="28">
        <v>3</v>
      </c>
      <c r="D350" s="28" t="s">
        <v>50</v>
      </c>
      <c r="F350" s="28" t="str">
        <f t="shared" si="5"/>
        <v>NO</v>
      </c>
    </row>
    <row r="351" spans="1:7" x14ac:dyDescent="0.2">
      <c r="A351" s="28">
        <v>18</v>
      </c>
      <c r="B351" s="28" t="s">
        <v>9</v>
      </c>
      <c r="C351" s="28">
        <v>3</v>
      </c>
      <c r="D351" s="28" t="s">
        <v>23</v>
      </c>
      <c r="E351" s="29">
        <v>4250</v>
      </c>
      <c r="F351" s="28" t="str">
        <f t="shared" si="5"/>
        <v>NO</v>
      </c>
    </row>
    <row r="352" spans="1:7" x14ac:dyDescent="0.2">
      <c r="A352" s="28">
        <v>18</v>
      </c>
      <c r="B352" s="28" t="s">
        <v>9</v>
      </c>
      <c r="C352" s="28">
        <v>3</v>
      </c>
      <c r="D352" s="28" t="s">
        <v>70</v>
      </c>
      <c r="E352" s="29">
        <v>0</v>
      </c>
      <c r="F352" s="28" t="str">
        <f t="shared" si="5"/>
        <v>YES</v>
      </c>
    </row>
    <row r="353" spans="1:7" x14ac:dyDescent="0.2">
      <c r="A353" s="28">
        <v>18</v>
      </c>
      <c r="B353" s="28" t="s">
        <v>9</v>
      </c>
      <c r="C353" s="28">
        <v>3</v>
      </c>
      <c r="D353" s="28" t="s">
        <v>164</v>
      </c>
      <c r="E353" s="29">
        <v>500</v>
      </c>
      <c r="F353" s="28" t="str">
        <f t="shared" si="5"/>
        <v>NO</v>
      </c>
      <c r="G353" s="28" t="s">
        <v>2761</v>
      </c>
    </row>
    <row r="354" spans="1:7" x14ac:dyDescent="0.2">
      <c r="A354" s="28">
        <v>18</v>
      </c>
      <c r="B354" s="28" t="s">
        <v>9</v>
      </c>
      <c r="C354" s="28">
        <v>3</v>
      </c>
      <c r="D354" s="28" t="s">
        <v>150</v>
      </c>
      <c r="E354" s="29">
        <v>30</v>
      </c>
      <c r="F354" s="28" t="str">
        <f t="shared" si="5"/>
        <v>NO</v>
      </c>
      <c r="G354" s="28" t="s">
        <v>12860</v>
      </c>
    </row>
    <row r="355" spans="1:7" x14ac:dyDescent="0.2">
      <c r="A355" s="28">
        <v>25</v>
      </c>
      <c r="B355" s="28" t="s">
        <v>9</v>
      </c>
      <c r="C355" s="28">
        <v>4</v>
      </c>
      <c r="D355" s="28" t="s">
        <v>67</v>
      </c>
      <c r="E355" s="29">
        <v>151344</v>
      </c>
      <c r="F355" s="28" t="str">
        <f t="shared" si="5"/>
        <v>YES</v>
      </c>
    </row>
    <row r="356" spans="1:7" x14ac:dyDescent="0.2">
      <c r="A356" s="28">
        <v>25</v>
      </c>
      <c r="B356" s="28" t="s">
        <v>9</v>
      </c>
      <c r="C356" s="28">
        <v>4</v>
      </c>
      <c r="D356" s="28" t="s">
        <v>68</v>
      </c>
      <c r="E356" s="29">
        <v>4310</v>
      </c>
      <c r="F356" s="28" t="str">
        <f t="shared" si="5"/>
        <v>YES</v>
      </c>
    </row>
    <row r="357" spans="1:7" x14ac:dyDescent="0.2">
      <c r="A357" s="28">
        <v>25</v>
      </c>
      <c r="B357" s="28" t="s">
        <v>9</v>
      </c>
      <c r="C357" s="28">
        <v>4</v>
      </c>
      <c r="D357" s="28" t="s">
        <v>21</v>
      </c>
      <c r="E357" s="29">
        <v>4310</v>
      </c>
      <c r="F357" s="28" t="str">
        <f t="shared" si="5"/>
        <v>NO</v>
      </c>
    </row>
    <row r="358" spans="1:7" x14ac:dyDescent="0.2">
      <c r="A358" s="28">
        <v>25</v>
      </c>
      <c r="B358" s="28" t="s">
        <v>9</v>
      </c>
      <c r="C358" s="28">
        <v>4</v>
      </c>
      <c r="D358" s="28" t="s">
        <v>69</v>
      </c>
      <c r="E358" s="29">
        <v>1030</v>
      </c>
      <c r="F358" s="28" t="str">
        <f t="shared" si="5"/>
        <v>YES</v>
      </c>
    </row>
    <row r="359" spans="1:7" x14ac:dyDescent="0.2">
      <c r="A359" s="28">
        <v>25</v>
      </c>
      <c r="B359" s="28" t="s">
        <v>9</v>
      </c>
      <c r="C359" s="28">
        <v>4</v>
      </c>
      <c r="D359" s="28" t="s">
        <v>22</v>
      </c>
      <c r="E359" s="29">
        <v>500</v>
      </c>
      <c r="F359" s="28" t="str">
        <f t="shared" si="5"/>
        <v>NO</v>
      </c>
    </row>
    <row r="360" spans="1:7" x14ac:dyDescent="0.2">
      <c r="A360" s="28">
        <v>25</v>
      </c>
      <c r="B360" s="28" t="s">
        <v>9</v>
      </c>
      <c r="C360" s="28">
        <v>4</v>
      </c>
      <c r="D360" s="28" t="s">
        <v>72</v>
      </c>
      <c r="E360" s="29">
        <v>500</v>
      </c>
      <c r="F360" s="28" t="str">
        <f t="shared" si="5"/>
        <v>YES</v>
      </c>
    </row>
    <row r="361" spans="1:7" x14ac:dyDescent="0.2">
      <c r="A361" s="28">
        <v>25</v>
      </c>
      <c r="B361" s="28" t="s">
        <v>9</v>
      </c>
      <c r="C361" s="28">
        <v>4</v>
      </c>
      <c r="D361" s="28" t="s">
        <v>19</v>
      </c>
      <c r="E361" s="29">
        <v>100</v>
      </c>
      <c r="F361" s="28" t="str">
        <f t="shared" si="5"/>
        <v>NO</v>
      </c>
    </row>
    <row r="362" spans="1:7" x14ac:dyDescent="0.2">
      <c r="A362" s="28">
        <v>25</v>
      </c>
      <c r="B362" s="28" t="s">
        <v>9</v>
      </c>
      <c r="C362" s="28">
        <v>4</v>
      </c>
      <c r="D362" s="28" t="s">
        <v>50</v>
      </c>
      <c r="E362" s="29">
        <v>100</v>
      </c>
      <c r="F362" s="28" t="str">
        <f t="shared" si="5"/>
        <v>NO</v>
      </c>
    </row>
    <row r="363" spans="1:7" x14ac:dyDescent="0.2">
      <c r="A363" s="28">
        <v>25</v>
      </c>
      <c r="B363" s="28" t="s">
        <v>9</v>
      </c>
      <c r="C363" s="28">
        <v>4</v>
      </c>
      <c r="D363" s="28" t="s">
        <v>23</v>
      </c>
      <c r="E363" s="29">
        <v>7350</v>
      </c>
      <c r="F363" s="28" t="str">
        <f t="shared" si="5"/>
        <v>NO</v>
      </c>
    </row>
    <row r="364" spans="1:7" x14ac:dyDescent="0.2">
      <c r="A364" s="28">
        <v>25</v>
      </c>
      <c r="B364" s="28" t="s">
        <v>9</v>
      </c>
      <c r="C364" s="28">
        <v>4</v>
      </c>
      <c r="D364" s="28" t="s">
        <v>197</v>
      </c>
      <c r="E364" s="29">
        <v>500</v>
      </c>
      <c r="F364" s="28" t="str">
        <f t="shared" si="5"/>
        <v>NO</v>
      </c>
    </row>
    <row r="365" spans="1:7" x14ac:dyDescent="0.2">
      <c r="A365" s="28">
        <v>25</v>
      </c>
      <c r="B365" s="28" t="s">
        <v>9</v>
      </c>
      <c r="C365" s="28">
        <v>4</v>
      </c>
      <c r="D365" s="28" t="s">
        <v>198</v>
      </c>
      <c r="E365" s="29">
        <v>1000</v>
      </c>
      <c r="F365" s="28" t="str">
        <f t="shared" si="5"/>
        <v>NO</v>
      </c>
    </row>
    <row r="366" spans="1:7" x14ac:dyDescent="0.2">
      <c r="A366" s="28">
        <v>25</v>
      </c>
      <c r="B366" s="28" t="s">
        <v>9</v>
      </c>
      <c r="C366" s="28">
        <v>4</v>
      </c>
      <c r="D366" s="28" t="s">
        <v>114</v>
      </c>
      <c r="E366" s="29">
        <v>1000</v>
      </c>
      <c r="F366" s="28" t="str">
        <f t="shared" si="5"/>
        <v>NO</v>
      </c>
      <c r="G366" s="28" t="s">
        <v>10450</v>
      </c>
    </row>
    <row r="367" spans="1:7" x14ac:dyDescent="0.2">
      <c r="A367" s="28">
        <v>25</v>
      </c>
      <c r="B367" s="28" t="s">
        <v>9</v>
      </c>
      <c r="C367" s="28">
        <v>4</v>
      </c>
      <c r="D367" s="28" t="s">
        <v>148</v>
      </c>
      <c r="E367" s="29">
        <v>10</v>
      </c>
      <c r="F367" s="28" t="str">
        <f t="shared" si="5"/>
        <v>NO</v>
      </c>
      <c r="G367" s="28" t="s">
        <v>2744</v>
      </c>
    </row>
    <row r="368" spans="1:7" x14ac:dyDescent="0.2">
      <c r="A368" s="28">
        <v>25</v>
      </c>
      <c r="B368" s="28" t="s">
        <v>9</v>
      </c>
      <c r="C368" s="28">
        <v>4</v>
      </c>
      <c r="D368" s="28" t="s">
        <v>136</v>
      </c>
      <c r="E368" s="29">
        <v>500</v>
      </c>
      <c r="F368" s="28" t="str">
        <f t="shared" si="5"/>
        <v>NO</v>
      </c>
      <c r="G368" s="28" t="s">
        <v>13864</v>
      </c>
    </row>
    <row r="369" spans="1:7" x14ac:dyDescent="0.2">
      <c r="A369" s="28">
        <v>3</v>
      </c>
      <c r="B369" s="28" t="s">
        <v>10</v>
      </c>
      <c r="C369" s="28">
        <v>1</v>
      </c>
      <c r="D369" s="28" t="s">
        <v>67</v>
      </c>
      <c r="E369" s="29">
        <v>111957</v>
      </c>
      <c r="F369" s="28" t="str">
        <f t="shared" si="5"/>
        <v>YES</v>
      </c>
    </row>
    <row r="370" spans="1:7" x14ac:dyDescent="0.2">
      <c r="A370" s="28">
        <v>3</v>
      </c>
      <c r="B370" s="28" t="s">
        <v>10</v>
      </c>
      <c r="C370" s="28">
        <v>1</v>
      </c>
      <c r="D370" s="28" t="s">
        <v>68</v>
      </c>
      <c r="E370" s="29">
        <v>5185</v>
      </c>
      <c r="F370" s="28" t="str">
        <f t="shared" si="5"/>
        <v>YES</v>
      </c>
    </row>
    <row r="371" spans="1:7" x14ac:dyDescent="0.2">
      <c r="A371" s="28">
        <v>3</v>
      </c>
      <c r="B371" s="28" t="s">
        <v>10</v>
      </c>
      <c r="C371" s="28">
        <v>1</v>
      </c>
      <c r="D371" s="28" t="s">
        <v>21</v>
      </c>
      <c r="E371" s="29">
        <v>5185</v>
      </c>
      <c r="F371" s="28" t="str">
        <f t="shared" si="5"/>
        <v>NO</v>
      </c>
    </row>
    <row r="372" spans="1:7" x14ac:dyDescent="0.2">
      <c r="A372" s="28">
        <v>3</v>
      </c>
      <c r="B372" s="28" t="s">
        <v>10</v>
      </c>
      <c r="C372" s="28">
        <v>1</v>
      </c>
      <c r="D372" s="28" t="s">
        <v>69</v>
      </c>
      <c r="E372" s="29">
        <v>1060</v>
      </c>
      <c r="F372" s="28" t="str">
        <f t="shared" si="5"/>
        <v>YES</v>
      </c>
    </row>
    <row r="373" spans="1:7" x14ac:dyDescent="0.2">
      <c r="A373" s="28">
        <v>3</v>
      </c>
      <c r="B373" s="28" t="s">
        <v>10</v>
      </c>
      <c r="C373" s="28">
        <v>1</v>
      </c>
      <c r="D373" s="28" t="s">
        <v>22</v>
      </c>
      <c r="E373" s="29">
        <v>3275</v>
      </c>
      <c r="F373" s="28" t="str">
        <f t="shared" si="5"/>
        <v>NO</v>
      </c>
    </row>
    <row r="374" spans="1:7" x14ac:dyDescent="0.2">
      <c r="A374" s="28">
        <v>3</v>
      </c>
      <c r="B374" s="28" t="s">
        <v>10</v>
      </c>
      <c r="C374" s="28">
        <v>1</v>
      </c>
      <c r="D374" s="28" t="s">
        <v>72</v>
      </c>
      <c r="E374" s="29">
        <v>3275</v>
      </c>
      <c r="F374" s="28" t="str">
        <f t="shared" si="5"/>
        <v>YES</v>
      </c>
    </row>
    <row r="375" spans="1:7" x14ac:dyDescent="0.2">
      <c r="A375" s="28">
        <v>3</v>
      </c>
      <c r="B375" s="28" t="s">
        <v>10</v>
      </c>
      <c r="C375" s="28">
        <v>1</v>
      </c>
      <c r="D375" s="28" t="s">
        <v>19</v>
      </c>
      <c r="E375" s="29">
        <v>120</v>
      </c>
      <c r="F375" s="28" t="str">
        <f t="shared" si="5"/>
        <v>NO</v>
      </c>
    </row>
    <row r="376" spans="1:7" x14ac:dyDescent="0.2">
      <c r="A376" s="28">
        <v>3</v>
      </c>
      <c r="B376" s="28" t="s">
        <v>10</v>
      </c>
      <c r="C376" s="28">
        <v>1</v>
      </c>
      <c r="D376" s="28" t="s">
        <v>50</v>
      </c>
      <c r="E376" s="29">
        <v>400</v>
      </c>
      <c r="F376" s="28" t="str">
        <f t="shared" si="5"/>
        <v>NO</v>
      </c>
    </row>
    <row r="377" spans="1:7" x14ac:dyDescent="0.2">
      <c r="A377" s="28">
        <v>3</v>
      </c>
      <c r="B377" s="28" t="s">
        <v>10</v>
      </c>
      <c r="C377" s="28">
        <v>1</v>
      </c>
      <c r="D377" s="28" t="s">
        <v>23</v>
      </c>
      <c r="E377" s="29">
        <v>6930</v>
      </c>
      <c r="F377" s="28" t="str">
        <f t="shared" si="5"/>
        <v>NO</v>
      </c>
    </row>
    <row r="378" spans="1:7" x14ac:dyDescent="0.2">
      <c r="A378" s="28">
        <v>3</v>
      </c>
      <c r="B378" s="28" t="s">
        <v>10</v>
      </c>
      <c r="C378" s="28">
        <v>1</v>
      </c>
      <c r="D378" s="28" t="s">
        <v>51</v>
      </c>
      <c r="E378" s="29">
        <v>0</v>
      </c>
      <c r="F378" s="28" t="str">
        <f t="shared" si="5"/>
        <v>NO</v>
      </c>
    </row>
    <row r="379" spans="1:7" x14ac:dyDescent="0.2">
      <c r="A379" s="28">
        <v>3</v>
      </c>
      <c r="B379" s="28" t="s">
        <v>10</v>
      </c>
      <c r="C379" s="28">
        <v>1</v>
      </c>
      <c r="D379" s="28" t="s">
        <v>160</v>
      </c>
      <c r="E379" s="29">
        <v>1000</v>
      </c>
      <c r="F379" s="28" t="str">
        <f t="shared" si="5"/>
        <v>NO</v>
      </c>
      <c r="G379" s="28" t="s">
        <v>13865</v>
      </c>
    </row>
    <row r="380" spans="1:7" x14ac:dyDescent="0.2">
      <c r="A380" s="28">
        <v>3</v>
      </c>
      <c r="B380" s="28" t="s">
        <v>10</v>
      </c>
      <c r="C380" s="28">
        <v>1</v>
      </c>
      <c r="D380" s="28" t="s">
        <v>188</v>
      </c>
      <c r="E380" s="29">
        <v>500</v>
      </c>
      <c r="F380" s="28" t="str">
        <f t="shared" si="5"/>
        <v>NO</v>
      </c>
      <c r="G380" s="28" t="s">
        <v>13866</v>
      </c>
    </row>
    <row r="381" spans="1:7" x14ac:dyDescent="0.2">
      <c r="A381" s="28">
        <v>3</v>
      </c>
      <c r="B381" s="28" t="s">
        <v>10</v>
      </c>
      <c r="C381" s="28">
        <v>1</v>
      </c>
      <c r="D381" s="28" t="s">
        <v>148</v>
      </c>
      <c r="E381" s="29">
        <v>100</v>
      </c>
      <c r="F381" s="28" t="str">
        <f t="shared" si="5"/>
        <v>NO</v>
      </c>
      <c r="G381" s="28" t="s">
        <v>13867</v>
      </c>
    </row>
    <row r="382" spans="1:7" x14ac:dyDescent="0.2">
      <c r="A382" s="28">
        <v>3</v>
      </c>
      <c r="B382" s="28" t="s">
        <v>10</v>
      </c>
      <c r="C382" s="28">
        <v>1</v>
      </c>
      <c r="D382" s="28" t="s">
        <v>128</v>
      </c>
      <c r="E382" s="29">
        <v>1500</v>
      </c>
      <c r="F382" s="28" t="str">
        <f t="shared" si="5"/>
        <v>NO</v>
      </c>
      <c r="G382" s="28" t="s">
        <v>5768</v>
      </c>
    </row>
    <row r="383" spans="1:7" x14ac:dyDescent="0.2">
      <c r="A383" s="28">
        <v>3</v>
      </c>
      <c r="B383" s="28" t="s">
        <v>10</v>
      </c>
      <c r="C383" s="28">
        <v>1</v>
      </c>
      <c r="D383" s="28" t="s">
        <v>166</v>
      </c>
      <c r="E383" s="29">
        <v>3000</v>
      </c>
      <c r="F383" s="28" t="str">
        <f t="shared" si="5"/>
        <v>NO</v>
      </c>
      <c r="G383" s="28" t="s">
        <v>13868</v>
      </c>
    </row>
    <row r="384" spans="1:7" x14ac:dyDescent="0.2">
      <c r="A384" s="28">
        <v>9</v>
      </c>
      <c r="B384" s="28" t="s">
        <v>10</v>
      </c>
      <c r="C384" s="28">
        <v>2</v>
      </c>
      <c r="D384" s="28" t="s">
        <v>67</v>
      </c>
      <c r="E384" s="29">
        <v>86602</v>
      </c>
      <c r="F384" s="28" t="str">
        <f t="shared" si="5"/>
        <v>YES</v>
      </c>
    </row>
    <row r="385" spans="1:20" x14ac:dyDescent="0.2">
      <c r="A385" s="28">
        <v>9</v>
      </c>
      <c r="B385" s="28" t="s">
        <v>10</v>
      </c>
      <c r="C385" s="28">
        <v>2</v>
      </c>
      <c r="D385" s="28" t="s">
        <v>68</v>
      </c>
      <c r="E385" s="29">
        <v>5347</v>
      </c>
      <c r="F385" s="28" t="str">
        <f t="shared" si="5"/>
        <v>YES</v>
      </c>
    </row>
    <row r="386" spans="1:20" x14ac:dyDescent="0.2">
      <c r="A386" s="28">
        <v>9</v>
      </c>
      <c r="B386" s="28" t="s">
        <v>10</v>
      </c>
      <c r="C386" s="28">
        <v>2</v>
      </c>
      <c r="D386" s="28" t="s">
        <v>21</v>
      </c>
      <c r="E386" s="29">
        <v>5347</v>
      </c>
      <c r="F386" s="28" t="str">
        <f t="shared" ref="F386:F449" si="6">VLOOKUP(D386,W:X,2,0)</f>
        <v>NO</v>
      </c>
    </row>
    <row r="387" spans="1:20" x14ac:dyDescent="0.2">
      <c r="A387" s="28">
        <v>9</v>
      </c>
      <c r="B387" s="28" t="s">
        <v>10</v>
      </c>
      <c r="C387" s="28">
        <v>2</v>
      </c>
      <c r="D387" s="28" t="s">
        <v>69</v>
      </c>
      <c r="E387" s="29">
        <v>2180</v>
      </c>
      <c r="F387" s="28" t="str">
        <f t="shared" si="6"/>
        <v>YES</v>
      </c>
    </row>
    <row r="388" spans="1:20" x14ac:dyDescent="0.2">
      <c r="A388" s="28">
        <v>9</v>
      </c>
      <c r="B388" s="28" t="s">
        <v>10</v>
      </c>
      <c r="C388" s="28">
        <v>2</v>
      </c>
      <c r="D388" s="28" t="s">
        <v>22</v>
      </c>
      <c r="E388" s="29">
        <v>1550</v>
      </c>
      <c r="F388" s="28" t="str">
        <f t="shared" si="6"/>
        <v>NO</v>
      </c>
    </row>
    <row r="389" spans="1:20" x14ac:dyDescent="0.2">
      <c r="A389" s="28">
        <v>9</v>
      </c>
      <c r="B389" s="28" t="s">
        <v>10</v>
      </c>
      <c r="C389" s="28">
        <v>2</v>
      </c>
      <c r="D389" s="28" t="s">
        <v>72</v>
      </c>
      <c r="E389" s="29">
        <v>1550</v>
      </c>
      <c r="F389" s="28" t="str">
        <f t="shared" si="6"/>
        <v>YES</v>
      </c>
    </row>
    <row r="390" spans="1:20" x14ac:dyDescent="0.2">
      <c r="A390" s="28">
        <v>9</v>
      </c>
      <c r="B390" s="28" t="s">
        <v>10</v>
      </c>
      <c r="C390" s="28">
        <v>2</v>
      </c>
      <c r="D390" s="28" t="s">
        <v>50</v>
      </c>
      <c r="E390" s="29">
        <v>320</v>
      </c>
      <c r="F390" s="28" t="str">
        <f t="shared" si="6"/>
        <v>NO</v>
      </c>
    </row>
    <row r="391" spans="1:20" x14ac:dyDescent="0.2">
      <c r="A391" s="28">
        <v>9</v>
      </c>
      <c r="B391" s="28" t="s">
        <v>10</v>
      </c>
      <c r="C391" s="28">
        <v>2</v>
      </c>
      <c r="D391" s="28" t="s">
        <v>19</v>
      </c>
      <c r="E391" s="29">
        <v>50</v>
      </c>
      <c r="F391" s="28" t="str">
        <f t="shared" si="6"/>
        <v>NO</v>
      </c>
    </row>
    <row r="392" spans="1:20" x14ac:dyDescent="0.2">
      <c r="A392" s="28">
        <v>9</v>
      </c>
      <c r="B392" s="28" t="s">
        <v>10</v>
      </c>
      <c r="C392" s="28">
        <v>2</v>
      </c>
      <c r="D392" s="28" t="s">
        <v>23</v>
      </c>
      <c r="E392" s="29">
        <v>28770</v>
      </c>
      <c r="F392" s="28" t="str">
        <f t="shared" si="6"/>
        <v>NO</v>
      </c>
    </row>
    <row r="393" spans="1:20" x14ac:dyDescent="0.2">
      <c r="A393" s="28">
        <v>9</v>
      </c>
      <c r="B393" s="28" t="s">
        <v>10</v>
      </c>
      <c r="C393" s="28">
        <v>2</v>
      </c>
      <c r="D393" s="28" t="s">
        <v>162</v>
      </c>
      <c r="E393" s="29">
        <v>1000</v>
      </c>
      <c r="F393" s="28" t="str">
        <f t="shared" si="6"/>
        <v>NO</v>
      </c>
      <c r="G393" s="28" t="s">
        <v>14332</v>
      </c>
    </row>
    <row r="394" spans="1:20" x14ac:dyDescent="0.2">
      <c r="A394" s="28">
        <v>9</v>
      </c>
      <c r="B394" s="28" t="s">
        <v>10</v>
      </c>
      <c r="C394" s="28">
        <v>2</v>
      </c>
      <c r="D394" s="28" t="s">
        <v>148</v>
      </c>
      <c r="E394" s="29">
        <v>50</v>
      </c>
      <c r="F394" s="28" t="str">
        <f t="shared" si="6"/>
        <v>NO</v>
      </c>
      <c r="G394" s="28" t="s">
        <v>5773</v>
      </c>
    </row>
    <row r="395" spans="1:20" x14ac:dyDescent="0.2">
      <c r="A395" s="28">
        <v>9</v>
      </c>
      <c r="B395" s="28" t="s">
        <v>10</v>
      </c>
      <c r="C395" s="28">
        <v>2</v>
      </c>
      <c r="D395" s="28" t="s">
        <v>148</v>
      </c>
      <c r="E395" s="29">
        <v>50</v>
      </c>
      <c r="F395" s="28" t="str">
        <f t="shared" si="6"/>
        <v>NO</v>
      </c>
      <c r="G395" s="28" t="s">
        <v>5772</v>
      </c>
    </row>
    <row r="396" spans="1:20" s="259" customFormat="1" x14ac:dyDescent="0.2">
      <c r="A396" s="28">
        <v>9</v>
      </c>
      <c r="B396" s="28" t="s">
        <v>10</v>
      </c>
      <c r="C396" s="28">
        <v>2</v>
      </c>
      <c r="D396" s="28" t="s">
        <v>148</v>
      </c>
      <c r="E396" s="29">
        <v>100</v>
      </c>
      <c r="F396" s="28" t="str">
        <f t="shared" si="6"/>
        <v>NO</v>
      </c>
      <c r="G396" s="28" t="s">
        <v>5774</v>
      </c>
      <c r="H396" s="35"/>
      <c r="I396" s="260"/>
      <c r="J396" s="260"/>
      <c r="K396" s="260"/>
      <c r="T396" s="260"/>
    </row>
    <row r="397" spans="1:20" s="259" customFormat="1" x14ac:dyDescent="0.2">
      <c r="A397" s="28">
        <v>9</v>
      </c>
      <c r="B397" s="28" t="s">
        <v>10</v>
      </c>
      <c r="C397" s="28">
        <v>2</v>
      </c>
      <c r="D397" s="28" t="s">
        <v>148</v>
      </c>
      <c r="E397" s="29">
        <v>20</v>
      </c>
      <c r="F397" s="28" t="str">
        <f t="shared" si="6"/>
        <v>NO</v>
      </c>
      <c r="G397" s="28" t="s">
        <v>2744</v>
      </c>
      <c r="H397" s="35"/>
      <c r="I397" s="260"/>
      <c r="J397" s="260"/>
      <c r="K397" s="260"/>
      <c r="T397" s="260"/>
    </row>
    <row r="398" spans="1:20" s="259" customFormat="1" x14ac:dyDescent="0.2">
      <c r="A398" s="28">
        <v>9</v>
      </c>
      <c r="B398" s="28" t="s">
        <v>10</v>
      </c>
      <c r="C398" s="28">
        <v>2</v>
      </c>
      <c r="D398" s="28" t="s">
        <v>146</v>
      </c>
      <c r="E398" s="29">
        <v>1000</v>
      </c>
      <c r="F398" s="28" t="str">
        <f t="shared" si="6"/>
        <v>NO</v>
      </c>
      <c r="G398" s="28" t="s">
        <v>14322</v>
      </c>
      <c r="H398" s="35"/>
      <c r="I398" s="260"/>
      <c r="J398" s="260"/>
      <c r="K398" s="260"/>
      <c r="T398" s="260"/>
    </row>
    <row r="399" spans="1:20" s="259" customFormat="1" x14ac:dyDescent="0.2">
      <c r="A399" s="28">
        <v>9</v>
      </c>
      <c r="B399" s="28" t="s">
        <v>10</v>
      </c>
      <c r="C399" s="28">
        <v>2</v>
      </c>
      <c r="D399" s="28" t="s">
        <v>191</v>
      </c>
      <c r="E399" s="29">
        <v>100</v>
      </c>
      <c r="F399" s="28" t="str">
        <f t="shared" si="6"/>
        <v>NO</v>
      </c>
      <c r="G399" s="28" t="s">
        <v>14323</v>
      </c>
      <c r="H399" s="35"/>
      <c r="I399" s="260"/>
      <c r="J399" s="260"/>
      <c r="K399" s="260"/>
      <c r="T399" s="260"/>
    </row>
    <row r="400" spans="1:20" s="259" customFormat="1" x14ac:dyDescent="0.2">
      <c r="A400" s="28">
        <v>9</v>
      </c>
      <c r="B400" s="28" t="s">
        <v>10</v>
      </c>
      <c r="C400" s="28">
        <v>2</v>
      </c>
      <c r="D400" s="28" t="s">
        <v>148</v>
      </c>
      <c r="E400" s="29">
        <v>20</v>
      </c>
      <c r="F400" s="28" t="str">
        <f t="shared" si="6"/>
        <v>NO</v>
      </c>
      <c r="G400" s="28" t="s">
        <v>14324</v>
      </c>
      <c r="H400" s="35"/>
      <c r="I400" s="260"/>
      <c r="J400" s="260"/>
      <c r="K400" s="260"/>
      <c r="T400" s="260"/>
    </row>
    <row r="401" spans="1:20" s="259" customFormat="1" x14ac:dyDescent="0.2">
      <c r="A401" s="28">
        <v>9</v>
      </c>
      <c r="B401" s="28" t="s">
        <v>10</v>
      </c>
      <c r="C401" s="28">
        <v>2</v>
      </c>
      <c r="D401" s="28" t="s">
        <v>138</v>
      </c>
      <c r="E401" s="29">
        <v>1000</v>
      </c>
      <c r="F401" s="28" t="str">
        <f t="shared" si="6"/>
        <v>NO</v>
      </c>
      <c r="G401" s="28" t="s">
        <v>14325</v>
      </c>
      <c r="H401" s="35"/>
      <c r="I401" s="260"/>
      <c r="J401" s="260"/>
      <c r="K401" s="260"/>
      <c r="T401" s="260"/>
    </row>
    <row r="402" spans="1:20" s="259" customFormat="1" x14ac:dyDescent="0.2">
      <c r="A402" s="28">
        <v>9</v>
      </c>
      <c r="B402" s="28" t="s">
        <v>10</v>
      </c>
      <c r="C402" s="28">
        <v>2</v>
      </c>
      <c r="D402" s="28" t="s">
        <v>184</v>
      </c>
      <c r="E402" s="29">
        <v>500</v>
      </c>
      <c r="F402" s="28" t="str">
        <f t="shared" si="6"/>
        <v>NO</v>
      </c>
      <c r="G402" s="28" t="s">
        <v>14326</v>
      </c>
      <c r="H402" s="35"/>
      <c r="I402" s="260"/>
      <c r="J402" s="260"/>
      <c r="K402" s="260"/>
      <c r="T402" s="260"/>
    </row>
    <row r="403" spans="1:20" s="259" customFormat="1" x14ac:dyDescent="0.2">
      <c r="A403" s="28">
        <v>9</v>
      </c>
      <c r="B403" s="28" t="s">
        <v>10</v>
      </c>
      <c r="C403" s="28">
        <v>2</v>
      </c>
      <c r="D403" s="28" t="s">
        <v>142</v>
      </c>
      <c r="E403" s="29">
        <v>2000</v>
      </c>
      <c r="F403" s="28" t="str">
        <f t="shared" si="6"/>
        <v>NO</v>
      </c>
      <c r="G403" s="28" t="s">
        <v>14327</v>
      </c>
      <c r="H403" s="35"/>
      <c r="I403" s="260"/>
      <c r="J403" s="260"/>
      <c r="K403" s="260"/>
      <c r="T403" s="260"/>
    </row>
    <row r="404" spans="1:20" s="259" customFormat="1" x14ac:dyDescent="0.2">
      <c r="A404" s="28">
        <v>9</v>
      </c>
      <c r="B404" s="28" t="s">
        <v>10</v>
      </c>
      <c r="C404" s="28">
        <v>2</v>
      </c>
      <c r="D404" s="28" t="s">
        <v>136</v>
      </c>
      <c r="E404" s="29">
        <v>2000</v>
      </c>
      <c r="F404" s="28" t="str">
        <f t="shared" si="6"/>
        <v>NO</v>
      </c>
      <c r="G404" s="28" t="s">
        <v>14328</v>
      </c>
      <c r="H404" s="35"/>
      <c r="I404" s="260"/>
      <c r="J404" s="260"/>
      <c r="K404" s="260"/>
      <c r="T404" s="260"/>
    </row>
    <row r="405" spans="1:20" s="259" customFormat="1" x14ac:dyDescent="0.2">
      <c r="A405" s="28">
        <v>9</v>
      </c>
      <c r="B405" s="28" t="s">
        <v>10</v>
      </c>
      <c r="C405" s="28">
        <v>2</v>
      </c>
      <c r="D405" s="28" t="s">
        <v>170</v>
      </c>
      <c r="E405" s="29">
        <v>1000</v>
      </c>
      <c r="F405" s="28" t="str">
        <f t="shared" si="6"/>
        <v>NO</v>
      </c>
      <c r="G405" s="28" t="s">
        <v>14329</v>
      </c>
      <c r="H405" s="35"/>
      <c r="I405" s="260"/>
      <c r="J405" s="260"/>
      <c r="K405" s="260"/>
      <c r="T405" s="260"/>
    </row>
    <row r="406" spans="1:20" s="259" customFormat="1" x14ac:dyDescent="0.2">
      <c r="A406" s="28">
        <v>16</v>
      </c>
      <c r="B406" s="28" t="s">
        <v>10</v>
      </c>
      <c r="C406" s="28">
        <v>3</v>
      </c>
      <c r="D406" s="28" t="s">
        <v>67</v>
      </c>
      <c r="E406" s="29">
        <v>39740</v>
      </c>
      <c r="F406" s="28" t="str">
        <f t="shared" si="6"/>
        <v>YES</v>
      </c>
      <c r="G406" s="28"/>
      <c r="H406" s="35"/>
      <c r="I406" s="260"/>
      <c r="J406" s="260"/>
      <c r="K406" s="260"/>
      <c r="T406" s="260"/>
    </row>
    <row r="407" spans="1:20" s="259" customFormat="1" x14ac:dyDescent="0.2">
      <c r="A407" s="28">
        <v>16</v>
      </c>
      <c r="B407" s="28" t="s">
        <v>10</v>
      </c>
      <c r="C407" s="28">
        <v>3</v>
      </c>
      <c r="D407" s="28" t="s">
        <v>68</v>
      </c>
      <c r="E407" s="29">
        <v>7582.5</v>
      </c>
      <c r="F407" s="28" t="str">
        <f t="shared" si="6"/>
        <v>YES</v>
      </c>
      <c r="G407" s="28"/>
      <c r="H407" s="35"/>
      <c r="I407" s="260"/>
      <c r="J407" s="260"/>
      <c r="K407" s="260"/>
      <c r="T407" s="260"/>
    </row>
    <row r="408" spans="1:20" s="259" customFormat="1" x14ac:dyDescent="0.2">
      <c r="A408" s="28">
        <v>16</v>
      </c>
      <c r="B408" s="28" t="s">
        <v>10</v>
      </c>
      <c r="C408" s="28">
        <v>3</v>
      </c>
      <c r="D408" s="28" t="s">
        <v>21</v>
      </c>
      <c r="E408" s="29">
        <v>7582.5</v>
      </c>
      <c r="F408" s="28" t="str">
        <f t="shared" si="6"/>
        <v>NO</v>
      </c>
      <c r="G408" s="28"/>
      <c r="H408" s="35"/>
      <c r="I408" s="260"/>
      <c r="J408" s="260"/>
      <c r="K408" s="260"/>
      <c r="T408" s="260"/>
    </row>
    <row r="409" spans="1:20" s="259" customFormat="1" x14ac:dyDescent="0.2">
      <c r="A409" s="28">
        <v>16</v>
      </c>
      <c r="B409" s="28" t="s">
        <v>10</v>
      </c>
      <c r="C409" s="28">
        <v>3</v>
      </c>
      <c r="D409" s="28" t="s">
        <v>69</v>
      </c>
      <c r="E409" s="29">
        <v>1810</v>
      </c>
      <c r="F409" s="28" t="str">
        <f t="shared" si="6"/>
        <v>YES</v>
      </c>
      <c r="G409" s="28"/>
      <c r="H409" s="35"/>
      <c r="I409" s="260"/>
      <c r="J409" s="260"/>
      <c r="K409" s="260"/>
      <c r="T409" s="260"/>
    </row>
    <row r="410" spans="1:20" s="259" customFormat="1" x14ac:dyDescent="0.2">
      <c r="A410" s="28">
        <v>16</v>
      </c>
      <c r="B410" s="28" t="s">
        <v>10</v>
      </c>
      <c r="C410" s="28">
        <v>3</v>
      </c>
      <c r="D410" s="28" t="s">
        <v>22</v>
      </c>
      <c r="E410" s="29">
        <v>50</v>
      </c>
      <c r="F410" s="28" t="str">
        <f t="shared" si="6"/>
        <v>NO</v>
      </c>
      <c r="G410" s="28"/>
      <c r="H410" s="35"/>
      <c r="I410" s="260"/>
      <c r="J410" s="260"/>
      <c r="K410" s="260"/>
      <c r="T410" s="260"/>
    </row>
    <row r="411" spans="1:20" s="259" customFormat="1" x14ac:dyDescent="0.2">
      <c r="A411" s="28">
        <v>16</v>
      </c>
      <c r="B411" s="28" t="s">
        <v>10</v>
      </c>
      <c r="C411" s="28">
        <v>3</v>
      </c>
      <c r="D411" s="28" t="s">
        <v>72</v>
      </c>
      <c r="E411" s="29">
        <v>50</v>
      </c>
      <c r="F411" s="28" t="str">
        <f t="shared" si="6"/>
        <v>YES</v>
      </c>
      <c r="G411" s="28"/>
      <c r="H411" s="35"/>
      <c r="I411" s="260"/>
      <c r="J411" s="260"/>
      <c r="K411" s="260"/>
      <c r="T411" s="260"/>
    </row>
    <row r="412" spans="1:20" s="259" customFormat="1" x14ac:dyDescent="0.2">
      <c r="A412" s="28">
        <v>16</v>
      </c>
      <c r="B412" s="28" t="s">
        <v>10</v>
      </c>
      <c r="C412" s="28">
        <v>3</v>
      </c>
      <c r="D412" s="28" t="s">
        <v>70</v>
      </c>
      <c r="E412" s="29">
        <v>200</v>
      </c>
      <c r="F412" s="28" t="str">
        <f t="shared" si="6"/>
        <v>YES</v>
      </c>
      <c r="G412" s="28"/>
      <c r="H412" s="35"/>
      <c r="I412" s="260"/>
      <c r="J412" s="260"/>
      <c r="K412" s="260"/>
      <c r="T412" s="260"/>
    </row>
    <row r="413" spans="1:20" s="259" customFormat="1" x14ac:dyDescent="0.2">
      <c r="A413" s="28">
        <v>16</v>
      </c>
      <c r="B413" s="28" t="s">
        <v>10</v>
      </c>
      <c r="C413" s="28">
        <v>3</v>
      </c>
      <c r="D413" s="28" t="s">
        <v>19</v>
      </c>
      <c r="E413" s="29">
        <v>20</v>
      </c>
      <c r="F413" s="28" t="str">
        <f t="shared" si="6"/>
        <v>NO</v>
      </c>
      <c r="G413" s="28"/>
      <c r="H413" s="35"/>
      <c r="I413" s="260"/>
      <c r="J413" s="260"/>
      <c r="K413" s="260"/>
      <c r="T413" s="260"/>
    </row>
    <row r="414" spans="1:20" s="259" customFormat="1" x14ac:dyDescent="0.2">
      <c r="A414" s="28">
        <v>16</v>
      </c>
      <c r="B414" s="28" t="s">
        <v>10</v>
      </c>
      <c r="C414" s="28">
        <v>3</v>
      </c>
      <c r="D414" s="28" t="s">
        <v>23</v>
      </c>
      <c r="E414" s="29">
        <v>4320</v>
      </c>
      <c r="F414" s="28" t="str">
        <f t="shared" si="6"/>
        <v>NO</v>
      </c>
      <c r="G414" s="28"/>
      <c r="H414" s="35"/>
      <c r="I414" s="260"/>
      <c r="J414" s="260"/>
      <c r="K414" s="260"/>
      <c r="T414" s="260"/>
    </row>
    <row r="415" spans="1:20" s="259" customFormat="1" x14ac:dyDescent="0.2">
      <c r="A415" s="28">
        <v>16</v>
      </c>
      <c r="B415" s="28" t="s">
        <v>10</v>
      </c>
      <c r="C415" s="28">
        <v>3</v>
      </c>
      <c r="D415" s="28" t="s">
        <v>50</v>
      </c>
      <c r="E415" s="29">
        <v>750</v>
      </c>
      <c r="F415" s="28" t="str">
        <f t="shared" si="6"/>
        <v>NO</v>
      </c>
      <c r="G415" s="28"/>
      <c r="H415" s="35"/>
      <c r="I415" s="260"/>
      <c r="J415" s="260"/>
      <c r="K415" s="260"/>
      <c r="T415" s="260"/>
    </row>
    <row r="416" spans="1:20" s="259" customFormat="1" x14ac:dyDescent="0.2">
      <c r="A416" s="28">
        <v>16</v>
      </c>
      <c r="B416" s="28" t="s">
        <v>10</v>
      </c>
      <c r="C416" s="28">
        <v>3</v>
      </c>
      <c r="D416" s="28" t="s">
        <v>146</v>
      </c>
      <c r="E416" s="29">
        <v>500</v>
      </c>
      <c r="F416" s="28" t="str">
        <f t="shared" si="6"/>
        <v>NO</v>
      </c>
      <c r="G416" s="28" t="s">
        <v>12235</v>
      </c>
      <c r="H416" s="35"/>
      <c r="I416" s="260"/>
      <c r="J416" s="260"/>
      <c r="K416" s="260"/>
      <c r="T416" s="260"/>
    </row>
    <row r="417" spans="1:20" s="259" customFormat="1" x14ac:dyDescent="0.2">
      <c r="A417" s="28">
        <v>16</v>
      </c>
      <c r="B417" s="28" t="s">
        <v>10</v>
      </c>
      <c r="C417" s="28">
        <v>3</v>
      </c>
      <c r="D417" s="28" t="s">
        <v>124</v>
      </c>
      <c r="E417" s="29">
        <v>700</v>
      </c>
      <c r="F417" s="28" t="str">
        <f t="shared" si="6"/>
        <v>NO</v>
      </c>
      <c r="G417" s="28" t="s">
        <v>15252</v>
      </c>
      <c r="H417" s="35"/>
      <c r="I417" s="260"/>
      <c r="J417" s="260"/>
      <c r="K417" s="260"/>
      <c r="T417" s="260"/>
    </row>
    <row r="418" spans="1:20" s="259" customFormat="1" x14ac:dyDescent="0.2">
      <c r="A418" s="28">
        <v>16</v>
      </c>
      <c r="B418" s="28" t="s">
        <v>10</v>
      </c>
      <c r="C418" s="28">
        <v>3</v>
      </c>
      <c r="D418" s="28" t="s">
        <v>118</v>
      </c>
      <c r="E418" s="29">
        <v>500</v>
      </c>
      <c r="F418" s="28" t="str">
        <f t="shared" si="6"/>
        <v>NO</v>
      </c>
      <c r="G418" s="28" t="s">
        <v>15253</v>
      </c>
      <c r="H418" s="35"/>
      <c r="I418" s="260"/>
      <c r="J418" s="260"/>
      <c r="K418" s="260"/>
      <c r="T418" s="260"/>
    </row>
    <row r="419" spans="1:20" s="259" customFormat="1" x14ac:dyDescent="0.2">
      <c r="A419" s="28">
        <v>16</v>
      </c>
      <c r="B419" s="28" t="s">
        <v>10</v>
      </c>
      <c r="C419" s="28">
        <v>3</v>
      </c>
      <c r="D419" s="28" t="s">
        <v>146</v>
      </c>
      <c r="E419" s="29">
        <v>2000</v>
      </c>
      <c r="F419" s="28" t="str">
        <f t="shared" si="6"/>
        <v>NO</v>
      </c>
      <c r="G419" s="28" t="s">
        <v>15254</v>
      </c>
      <c r="H419" s="35"/>
      <c r="I419" s="260"/>
      <c r="J419" s="260"/>
      <c r="K419" s="260"/>
      <c r="T419" s="260"/>
    </row>
    <row r="420" spans="1:20" s="259" customFormat="1" x14ac:dyDescent="0.2">
      <c r="A420" s="28">
        <v>16</v>
      </c>
      <c r="B420" s="28" t="s">
        <v>10</v>
      </c>
      <c r="C420" s="28">
        <v>3</v>
      </c>
      <c r="D420" s="28" t="s">
        <v>162</v>
      </c>
      <c r="E420" s="29">
        <v>1000</v>
      </c>
      <c r="F420" s="28" t="str">
        <f t="shared" si="6"/>
        <v>NO</v>
      </c>
      <c r="G420" s="28" t="s">
        <v>2760</v>
      </c>
      <c r="H420" s="35"/>
      <c r="I420" s="260"/>
      <c r="J420" s="260"/>
      <c r="K420" s="260"/>
      <c r="T420" s="260"/>
    </row>
    <row r="421" spans="1:20" s="259" customFormat="1" x14ac:dyDescent="0.2">
      <c r="A421" s="28">
        <v>16</v>
      </c>
      <c r="B421" s="28" t="s">
        <v>10</v>
      </c>
      <c r="C421" s="28">
        <v>3</v>
      </c>
      <c r="D421" s="28" t="s">
        <v>138</v>
      </c>
      <c r="E421" s="29">
        <v>1000</v>
      </c>
      <c r="F421" s="28" t="str">
        <f t="shared" si="6"/>
        <v>NO</v>
      </c>
      <c r="G421" s="28" t="s">
        <v>15361</v>
      </c>
      <c r="H421" s="35"/>
      <c r="I421" s="260"/>
      <c r="J421" s="260"/>
      <c r="K421" s="260"/>
      <c r="T421" s="260"/>
    </row>
    <row r="422" spans="1:20" s="259" customFormat="1" x14ac:dyDescent="0.2">
      <c r="A422" s="28">
        <v>23</v>
      </c>
      <c r="B422" s="28" t="s">
        <v>10</v>
      </c>
      <c r="C422" s="28">
        <v>4</v>
      </c>
      <c r="D422" s="28" t="s">
        <v>67</v>
      </c>
      <c r="E422" s="29">
        <v>57274</v>
      </c>
      <c r="F422" s="28" t="str">
        <f t="shared" si="6"/>
        <v>YES</v>
      </c>
      <c r="G422" s="28"/>
      <c r="H422" s="35"/>
      <c r="I422" s="260"/>
      <c r="J422" s="260"/>
      <c r="K422" s="260"/>
      <c r="T422" s="260"/>
    </row>
    <row r="423" spans="1:20" s="259" customFormat="1" x14ac:dyDescent="0.2">
      <c r="A423" s="28">
        <v>23</v>
      </c>
      <c r="B423" s="28" t="s">
        <v>10</v>
      </c>
      <c r="C423" s="28">
        <v>4</v>
      </c>
      <c r="D423" s="28" t="s">
        <v>68</v>
      </c>
      <c r="E423" s="29">
        <v>2525</v>
      </c>
      <c r="F423" s="28" t="str">
        <f t="shared" si="6"/>
        <v>YES</v>
      </c>
      <c r="G423" s="28"/>
      <c r="H423" s="35"/>
      <c r="I423" s="260"/>
      <c r="J423" s="260"/>
      <c r="K423" s="260"/>
      <c r="T423" s="260"/>
    </row>
    <row r="424" spans="1:20" s="259" customFormat="1" x14ac:dyDescent="0.2">
      <c r="A424" s="28">
        <v>23</v>
      </c>
      <c r="B424" s="28" t="s">
        <v>10</v>
      </c>
      <c r="C424" s="28">
        <v>4</v>
      </c>
      <c r="D424" s="28" t="s">
        <v>21</v>
      </c>
      <c r="E424" s="29">
        <v>2525</v>
      </c>
      <c r="F424" s="28" t="str">
        <f t="shared" si="6"/>
        <v>NO</v>
      </c>
      <c r="G424" s="28"/>
      <c r="H424" s="35"/>
      <c r="I424" s="260"/>
      <c r="J424" s="260"/>
      <c r="K424" s="260"/>
      <c r="T424" s="260"/>
    </row>
    <row r="425" spans="1:20" s="259" customFormat="1" x14ac:dyDescent="0.2">
      <c r="A425" s="28">
        <v>23</v>
      </c>
      <c r="B425" s="28" t="s">
        <v>10</v>
      </c>
      <c r="C425" s="28">
        <v>4</v>
      </c>
      <c r="D425" s="28" t="s">
        <v>69</v>
      </c>
      <c r="E425" s="29">
        <v>1610</v>
      </c>
      <c r="F425" s="28" t="str">
        <f t="shared" si="6"/>
        <v>YES</v>
      </c>
      <c r="G425" s="28"/>
      <c r="H425" s="35"/>
      <c r="I425" s="260"/>
      <c r="J425" s="260"/>
      <c r="K425" s="260"/>
      <c r="T425" s="260"/>
    </row>
    <row r="426" spans="1:20" s="259" customFormat="1" x14ac:dyDescent="0.2">
      <c r="A426" s="28">
        <v>23</v>
      </c>
      <c r="B426" s="28" t="s">
        <v>10</v>
      </c>
      <c r="C426" s="28">
        <v>4</v>
      </c>
      <c r="D426" s="28" t="s">
        <v>22</v>
      </c>
      <c r="E426" s="29">
        <v>50</v>
      </c>
      <c r="F426" s="28" t="str">
        <f t="shared" si="6"/>
        <v>NO</v>
      </c>
      <c r="G426" s="28"/>
      <c r="H426" s="35"/>
      <c r="I426" s="260"/>
      <c r="J426" s="260"/>
      <c r="K426" s="260"/>
      <c r="T426" s="260"/>
    </row>
    <row r="427" spans="1:20" s="259" customFormat="1" x14ac:dyDescent="0.2">
      <c r="A427" s="28">
        <v>23</v>
      </c>
      <c r="B427" s="28" t="s">
        <v>10</v>
      </c>
      <c r="C427" s="28">
        <v>4</v>
      </c>
      <c r="D427" s="28" t="s">
        <v>72</v>
      </c>
      <c r="E427" s="29">
        <v>50</v>
      </c>
      <c r="F427" s="28" t="str">
        <f t="shared" si="6"/>
        <v>YES</v>
      </c>
      <c r="G427" s="28"/>
      <c r="H427" s="35"/>
      <c r="I427" s="260"/>
      <c r="J427" s="260"/>
      <c r="K427" s="260"/>
      <c r="T427" s="260"/>
    </row>
    <row r="428" spans="1:20" s="259" customFormat="1" x14ac:dyDescent="0.2">
      <c r="A428" s="28">
        <v>23</v>
      </c>
      <c r="B428" s="28" t="s">
        <v>10</v>
      </c>
      <c r="C428" s="28">
        <v>4</v>
      </c>
      <c r="D428" s="28" t="s">
        <v>70</v>
      </c>
      <c r="E428" s="29">
        <v>0</v>
      </c>
      <c r="F428" s="28" t="str">
        <f t="shared" si="6"/>
        <v>YES</v>
      </c>
      <c r="G428" s="28"/>
      <c r="H428" s="35"/>
      <c r="I428" s="260"/>
      <c r="J428" s="260"/>
      <c r="K428" s="260"/>
      <c r="T428" s="260"/>
    </row>
    <row r="429" spans="1:20" s="259" customFormat="1" x14ac:dyDescent="0.2">
      <c r="A429" s="28">
        <v>23</v>
      </c>
      <c r="B429" s="28" t="s">
        <v>10</v>
      </c>
      <c r="C429" s="28">
        <v>4</v>
      </c>
      <c r="D429" s="28" t="s">
        <v>19</v>
      </c>
      <c r="E429" s="29">
        <v>0</v>
      </c>
      <c r="F429" s="28" t="str">
        <f t="shared" si="6"/>
        <v>NO</v>
      </c>
      <c r="G429" s="28"/>
      <c r="H429" s="35"/>
      <c r="I429" s="260"/>
      <c r="J429" s="260"/>
      <c r="K429" s="260"/>
      <c r="T429" s="260"/>
    </row>
    <row r="430" spans="1:20" x14ac:dyDescent="0.2">
      <c r="A430" s="28">
        <v>23</v>
      </c>
      <c r="B430" s="28" t="s">
        <v>10</v>
      </c>
      <c r="C430" s="28">
        <v>4</v>
      </c>
      <c r="D430" s="28" t="s">
        <v>23</v>
      </c>
      <c r="E430" s="29">
        <v>3030</v>
      </c>
      <c r="F430" s="28" t="str">
        <f t="shared" si="6"/>
        <v>NO</v>
      </c>
    </row>
    <row r="431" spans="1:20" x14ac:dyDescent="0.2">
      <c r="A431" s="28">
        <v>23</v>
      </c>
      <c r="B431" s="28" t="s">
        <v>10</v>
      </c>
      <c r="C431" s="28">
        <v>4</v>
      </c>
      <c r="D431" s="28" t="s">
        <v>50</v>
      </c>
      <c r="E431" s="29">
        <v>250</v>
      </c>
      <c r="F431" s="28" t="str">
        <f t="shared" si="6"/>
        <v>NO</v>
      </c>
    </row>
    <row r="432" spans="1:20" x14ac:dyDescent="0.2">
      <c r="A432" s="28">
        <v>23</v>
      </c>
      <c r="B432" s="28" t="s">
        <v>10</v>
      </c>
      <c r="C432" s="28">
        <v>4</v>
      </c>
      <c r="D432" s="28" t="s">
        <v>172</v>
      </c>
      <c r="E432" s="29">
        <v>100</v>
      </c>
      <c r="F432" s="28" t="str">
        <f t="shared" si="6"/>
        <v>NO</v>
      </c>
      <c r="G432" s="28" t="s">
        <v>5774</v>
      </c>
    </row>
    <row r="433" spans="1:7" x14ac:dyDescent="0.2">
      <c r="A433" s="28">
        <v>23</v>
      </c>
      <c r="B433" s="28" t="s">
        <v>10</v>
      </c>
      <c r="C433" s="28">
        <v>4</v>
      </c>
      <c r="D433" s="28" t="s">
        <v>148</v>
      </c>
      <c r="E433" s="29">
        <v>1000</v>
      </c>
      <c r="F433" s="28" t="str">
        <f t="shared" si="6"/>
        <v>NO</v>
      </c>
      <c r="G433" s="28" t="s">
        <v>15255</v>
      </c>
    </row>
    <row r="434" spans="1:7" x14ac:dyDescent="0.2">
      <c r="A434" s="28">
        <v>23</v>
      </c>
      <c r="B434" s="28" t="s">
        <v>10</v>
      </c>
      <c r="C434" s="28">
        <v>4</v>
      </c>
      <c r="D434" s="28" t="s">
        <v>148</v>
      </c>
      <c r="E434" s="29">
        <v>200</v>
      </c>
      <c r="F434" s="28" t="str">
        <f t="shared" si="6"/>
        <v>NO</v>
      </c>
      <c r="G434" s="28" t="s">
        <v>5770</v>
      </c>
    </row>
    <row r="435" spans="1:7" x14ac:dyDescent="0.2">
      <c r="A435" s="28">
        <v>30</v>
      </c>
      <c r="B435" s="28" t="s">
        <v>10</v>
      </c>
      <c r="C435" s="28">
        <v>5</v>
      </c>
      <c r="D435" s="28" t="s">
        <v>67</v>
      </c>
      <c r="E435" s="29">
        <v>260210</v>
      </c>
      <c r="F435" s="28" t="str">
        <f t="shared" si="6"/>
        <v>YES</v>
      </c>
    </row>
    <row r="436" spans="1:7" x14ac:dyDescent="0.2">
      <c r="A436" s="28">
        <v>30</v>
      </c>
      <c r="B436" s="28" t="s">
        <v>10</v>
      </c>
      <c r="C436" s="28">
        <v>5</v>
      </c>
      <c r="D436" s="28" t="s">
        <v>68</v>
      </c>
      <c r="E436" s="29">
        <v>2645</v>
      </c>
      <c r="F436" s="28" t="str">
        <f t="shared" si="6"/>
        <v>YES</v>
      </c>
    </row>
    <row r="437" spans="1:7" x14ac:dyDescent="0.2">
      <c r="A437" s="28">
        <v>30</v>
      </c>
      <c r="B437" s="28" t="s">
        <v>10</v>
      </c>
      <c r="C437" s="28">
        <v>5</v>
      </c>
      <c r="D437" s="28" t="s">
        <v>21</v>
      </c>
      <c r="E437" s="29">
        <v>2645</v>
      </c>
      <c r="F437" s="28" t="str">
        <f t="shared" si="6"/>
        <v>NO</v>
      </c>
    </row>
    <row r="438" spans="1:7" x14ac:dyDescent="0.2">
      <c r="A438" s="28">
        <v>30</v>
      </c>
      <c r="B438" s="28" t="s">
        <v>10</v>
      </c>
      <c r="C438" s="28">
        <v>5</v>
      </c>
      <c r="D438" s="28" t="s">
        <v>69</v>
      </c>
      <c r="E438" s="29">
        <v>1190</v>
      </c>
      <c r="F438" s="28" t="str">
        <f t="shared" si="6"/>
        <v>YES</v>
      </c>
    </row>
    <row r="439" spans="1:7" x14ac:dyDescent="0.2">
      <c r="A439" s="28">
        <v>30</v>
      </c>
      <c r="B439" s="28" t="s">
        <v>10</v>
      </c>
      <c r="C439" s="28">
        <v>5</v>
      </c>
      <c r="D439" s="28" t="s">
        <v>22</v>
      </c>
      <c r="E439" s="29">
        <v>150</v>
      </c>
      <c r="F439" s="28" t="str">
        <f t="shared" si="6"/>
        <v>NO</v>
      </c>
    </row>
    <row r="440" spans="1:7" x14ac:dyDescent="0.2">
      <c r="A440" s="28">
        <v>30</v>
      </c>
      <c r="B440" s="28" t="s">
        <v>10</v>
      </c>
      <c r="C440" s="28">
        <v>5</v>
      </c>
      <c r="D440" s="28" t="s">
        <v>72</v>
      </c>
      <c r="E440" s="29">
        <v>150</v>
      </c>
      <c r="F440" s="28" t="str">
        <f t="shared" si="6"/>
        <v>YES</v>
      </c>
    </row>
    <row r="441" spans="1:7" x14ac:dyDescent="0.2">
      <c r="A441" s="28">
        <v>30</v>
      </c>
      <c r="B441" s="28" t="s">
        <v>10</v>
      </c>
      <c r="C441" s="28">
        <v>5</v>
      </c>
      <c r="D441" s="28" t="s">
        <v>38</v>
      </c>
      <c r="E441" s="29">
        <v>1445</v>
      </c>
      <c r="F441" s="28" t="str">
        <f t="shared" si="6"/>
        <v>NO</v>
      </c>
    </row>
    <row r="442" spans="1:7" x14ac:dyDescent="0.2">
      <c r="A442" s="28">
        <v>30</v>
      </c>
      <c r="B442" s="28" t="s">
        <v>10</v>
      </c>
      <c r="C442" s="28">
        <v>5</v>
      </c>
      <c r="D442" s="28" t="s">
        <v>19</v>
      </c>
      <c r="E442" s="29">
        <v>100</v>
      </c>
      <c r="F442" s="28" t="str">
        <f t="shared" si="6"/>
        <v>NO</v>
      </c>
    </row>
    <row r="443" spans="1:7" x14ac:dyDescent="0.2">
      <c r="A443" s="28">
        <v>30</v>
      </c>
      <c r="B443" s="28" t="s">
        <v>10</v>
      </c>
      <c r="C443" s="28">
        <v>5</v>
      </c>
      <c r="D443" s="28" t="s">
        <v>23</v>
      </c>
      <c r="E443" s="29">
        <v>2395</v>
      </c>
      <c r="F443" s="28" t="str">
        <f t="shared" si="6"/>
        <v>NO</v>
      </c>
    </row>
    <row r="444" spans="1:7" x14ac:dyDescent="0.2">
      <c r="A444" s="28">
        <v>30</v>
      </c>
      <c r="B444" s="28" t="s">
        <v>10</v>
      </c>
      <c r="C444" s="28">
        <v>5</v>
      </c>
      <c r="D444" s="28" t="s">
        <v>172</v>
      </c>
      <c r="E444" s="29">
        <v>100</v>
      </c>
      <c r="F444" s="28" t="str">
        <f t="shared" si="6"/>
        <v>NO</v>
      </c>
      <c r="G444" s="28" t="s">
        <v>16172</v>
      </c>
    </row>
    <row r="445" spans="1:7" x14ac:dyDescent="0.2">
      <c r="A445" s="28">
        <v>30</v>
      </c>
      <c r="B445" s="28" t="s">
        <v>10</v>
      </c>
      <c r="C445" s="28">
        <v>5</v>
      </c>
      <c r="D445" s="28" t="s">
        <v>152</v>
      </c>
      <c r="E445" s="29">
        <v>100</v>
      </c>
      <c r="F445" s="28" t="str">
        <f t="shared" si="6"/>
        <v>NO</v>
      </c>
      <c r="G445" s="28" t="s">
        <v>16173</v>
      </c>
    </row>
    <row r="446" spans="1:7" x14ac:dyDescent="0.2">
      <c r="A446" s="28">
        <v>30</v>
      </c>
      <c r="B446" s="28" t="s">
        <v>10</v>
      </c>
      <c r="C446" s="28">
        <v>5</v>
      </c>
      <c r="D446" s="28" t="s">
        <v>168</v>
      </c>
      <c r="E446" s="29">
        <v>200</v>
      </c>
      <c r="F446" s="28" t="str">
        <f t="shared" si="6"/>
        <v>NO</v>
      </c>
      <c r="G446" s="28" t="s">
        <v>16174</v>
      </c>
    </row>
    <row r="447" spans="1:7" x14ac:dyDescent="0.2">
      <c r="A447" s="28">
        <v>30</v>
      </c>
      <c r="B447" s="28" t="s">
        <v>10</v>
      </c>
      <c r="C447" s="28">
        <v>5</v>
      </c>
      <c r="D447" s="28" t="s">
        <v>128</v>
      </c>
      <c r="E447" s="29">
        <v>300</v>
      </c>
      <c r="F447" s="28" t="str">
        <f t="shared" si="6"/>
        <v>NO</v>
      </c>
      <c r="G447" s="28" t="s">
        <v>16175</v>
      </c>
    </row>
    <row r="448" spans="1:7" x14ac:dyDescent="0.2">
      <c r="A448" s="28">
        <v>30</v>
      </c>
      <c r="B448" s="28" t="s">
        <v>10</v>
      </c>
      <c r="C448" s="28">
        <v>5</v>
      </c>
      <c r="D448" s="28" t="s">
        <v>178</v>
      </c>
      <c r="E448" s="29">
        <v>350</v>
      </c>
      <c r="F448" s="28" t="str">
        <f t="shared" si="6"/>
        <v>NO</v>
      </c>
      <c r="G448" s="28" t="s">
        <v>16176</v>
      </c>
    </row>
    <row r="449" spans="1:7" x14ac:dyDescent="0.2">
      <c r="A449" s="28">
        <v>30</v>
      </c>
      <c r="B449" s="28" t="s">
        <v>10</v>
      </c>
      <c r="C449" s="28">
        <v>5</v>
      </c>
      <c r="D449" s="28" t="s">
        <v>188</v>
      </c>
      <c r="E449" s="29">
        <v>500</v>
      </c>
      <c r="F449" s="28" t="str">
        <f t="shared" si="6"/>
        <v>NO</v>
      </c>
      <c r="G449" s="28" t="s">
        <v>2761</v>
      </c>
    </row>
    <row r="450" spans="1:7" x14ac:dyDescent="0.2">
      <c r="A450" s="28">
        <v>30</v>
      </c>
      <c r="B450" s="28" t="s">
        <v>10</v>
      </c>
      <c r="C450" s="28">
        <v>5</v>
      </c>
      <c r="D450" s="28" t="s">
        <v>140</v>
      </c>
      <c r="E450" s="29">
        <v>500</v>
      </c>
      <c r="F450" s="28" t="str">
        <f t="shared" ref="F450:F472" si="7">VLOOKUP(D450,W:X,2,0)</f>
        <v>NO</v>
      </c>
      <c r="G450" s="28" t="s">
        <v>16177</v>
      </c>
    </row>
    <row r="451" spans="1:7" x14ac:dyDescent="0.2">
      <c r="A451" s="28">
        <v>30</v>
      </c>
      <c r="B451" s="28" t="s">
        <v>10</v>
      </c>
      <c r="C451" s="28">
        <v>5</v>
      </c>
      <c r="D451" s="28" t="s">
        <v>146</v>
      </c>
      <c r="E451" s="29">
        <v>1000</v>
      </c>
      <c r="F451" s="28" t="str">
        <f t="shared" si="7"/>
        <v>NO</v>
      </c>
      <c r="G451" s="28" t="s">
        <v>12235</v>
      </c>
    </row>
    <row r="452" spans="1:7" x14ac:dyDescent="0.2">
      <c r="A452" s="28">
        <v>30</v>
      </c>
      <c r="B452" s="28" t="s">
        <v>10</v>
      </c>
      <c r="C452" s="28">
        <v>5</v>
      </c>
      <c r="D452" s="28" t="s">
        <v>126</v>
      </c>
      <c r="E452" s="29">
        <v>1000</v>
      </c>
      <c r="F452" s="28" t="str">
        <f t="shared" si="7"/>
        <v>NO</v>
      </c>
      <c r="G452" s="28" t="s">
        <v>2746</v>
      </c>
    </row>
    <row r="453" spans="1:7" x14ac:dyDescent="0.2">
      <c r="A453" s="28">
        <v>30</v>
      </c>
      <c r="B453" s="28" t="s">
        <v>10</v>
      </c>
      <c r="C453" s="28">
        <v>5</v>
      </c>
      <c r="D453" s="28" t="s">
        <v>118</v>
      </c>
      <c r="E453" s="29">
        <v>1000</v>
      </c>
      <c r="F453" s="28" t="str">
        <f t="shared" si="7"/>
        <v>NO</v>
      </c>
      <c r="G453" s="28" t="s">
        <v>16178</v>
      </c>
    </row>
    <row r="454" spans="1:7" x14ac:dyDescent="0.2">
      <c r="A454" s="28">
        <v>30</v>
      </c>
      <c r="B454" s="28" t="s">
        <v>10</v>
      </c>
      <c r="C454" s="28">
        <v>5</v>
      </c>
      <c r="D454" s="28" t="s">
        <v>144</v>
      </c>
      <c r="E454" s="29">
        <v>1000</v>
      </c>
      <c r="F454" s="28" t="str">
        <f t="shared" si="7"/>
        <v>NO</v>
      </c>
      <c r="G454" s="28" t="s">
        <v>16179</v>
      </c>
    </row>
    <row r="455" spans="1:7" x14ac:dyDescent="0.2">
      <c r="A455" s="28">
        <v>30</v>
      </c>
      <c r="B455" s="28" t="s">
        <v>10</v>
      </c>
      <c r="C455" s="28">
        <v>5</v>
      </c>
      <c r="D455" s="28" t="s">
        <v>150</v>
      </c>
      <c r="E455" s="29">
        <v>1010</v>
      </c>
      <c r="F455" s="28" t="str">
        <f t="shared" si="7"/>
        <v>NO</v>
      </c>
      <c r="G455" s="28" t="s">
        <v>4511</v>
      </c>
    </row>
    <row r="456" spans="1:7" x14ac:dyDescent="0.2">
      <c r="A456" s="28">
        <v>30</v>
      </c>
      <c r="B456" s="28" t="s">
        <v>10</v>
      </c>
      <c r="C456" s="28">
        <v>5</v>
      </c>
      <c r="D456" s="28" t="s">
        <v>116</v>
      </c>
      <c r="E456" s="29">
        <v>1200</v>
      </c>
      <c r="F456" s="28" t="str">
        <f t="shared" si="7"/>
        <v>NO</v>
      </c>
      <c r="G456" s="28" t="s">
        <v>16180</v>
      </c>
    </row>
    <row r="457" spans="1:7" x14ac:dyDescent="0.2">
      <c r="A457" s="28">
        <v>30</v>
      </c>
      <c r="B457" s="28" t="s">
        <v>10</v>
      </c>
      <c r="C457" s="28">
        <v>5</v>
      </c>
      <c r="D457" s="28" t="s">
        <v>146</v>
      </c>
      <c r="E457" s="29">
        <v>1400</v>
      </c>
      <c r="F457" s="28" t="str">
        <f t="shared" si="7"/>
        <v>NO</v>
      </c>
      <c r="G457" s="28" t="s">
        <v>15254</v>
      </c>
    </row>
    <row r="458" spans="1:7" x14ac:dyDescent="0.2">
      <c r="A458" s="28">
        <v>30</v>
      </c>
      <c r="B458" s="28" t="s">
        <v>10</v>
      </c>
      <c r="C458" s="28">
        <v>5</v>
      </c>
      <c r="D458" s="28" t="s">
        <v>116</v>
      </c>
      <c r="E458" s="29">
        <v>2000</v>
      </c>
      <c r="F458" s="28" t="str">
        <f t="shared" si="7"/>
        <v>NO</v>
      </c>
      <c r="G458" s="28" t="s">
        <v>16180</v>
      </c>
    </row>
    <row r="459" spans="1:7" x14ac:dyDescent="0.2">
      <c r="A459" s="28">
        <v>30</v>
      </c>
      <c r="B459" s="28" t="s">
        <v>10</v>
      </c>
      <c r="C459" s="28">
        <v>5</v>
      </c>
      <c r="D459" s="28" t="s">
        <v>114</v>
      </c>
      <c r="E459" s="29">
        <v>1500</v>
      </c>
      <c r="F459" s="28" t="str">
        <f t="shared" si="7"/>
        <v>NO</v>
      </c>
      <c r="G459" s="28" t="s">
        <v>16181</v>
      </c>
    </row>
    <row r="460" spans="1:7" x14ac:dyDescent="0.2">
      <c r="A460" s="28">
        <v>30</v>
      </c>
      <c r="B460" s="28" t="s">
        <v>10</v>
      </c>
      <c r="C460" s="28">
        <v>5</v>
      </c>
      <c r="D460" s="28" t="s">
        <v>189</v>
      </c>
      <c r="E460" s="29">
        <v>500</v>
      </c>
      <c r="F460" s="28" t="str">
        <f t="shared" si="7"/>
        <v>NO</v>
      </c>
      <c r="G460" s="28" t="s">
        <v>16181</v>
      </c>
    </row>
    <row r="461" spans="1:7" x14ac:dyDescent="0.2">
      <c r="A461" s="28">
        <v>30</v>
      </c>
      <c r="B461" s="28" t="s">
        <v>10</v>
      </c>
      <c r="C461" s="28">
        <v>5</v>
      </c>
      <c r="D461" s="28" t="s">
        <v>132</v>
      </c>
      <c r="E461" s="29">
        <v>3245</v>
      </c>
      <c r="F461" s="28" t="str">
        <f t="shared" si="7"/>
        <v>NO</v>
      </c>
      <c r="G461" s="28" t="s">
        <v>4493</v>
      </c>
    </row>
    <row r="462" spans="1:7" x14ac:dyDescent="0.2">
      <c r="A462" s="28">
        <v>6</v>
      </c>
      <c r="B462" s="28" t="s">
        <v>11</v>
      </c>
      <c r="C462" s="28">
        <v>1</v>
      </c>
      <c r="D462" s="28" t="s">
        <v>67</v>
      </c>
      <c r="E462" s="29">
        <v>122683</v>
      </c>
      <c r="F462" s="28" t="str">
        <f t="shared" si="7"/>
        <v>YES</v>
      </c>
    </row>
    <row r="463" spans="1:7" x14ac:dyDescent="0.2">
      <c r="A463" s="28">
        <v>6</v>
      </c>
      <c r="B463" s="28" t="s">
        <v>11</v>
      </c>
      <c r="C463" s="28">
        <v>1</v>
      </c>
      <c r="D463" s="28" t="s">
        <v>68</v>
      </c>
      <c r="E463" s="29">
        <v>2992.5</v>
      </c>
      <c r="F463" s="28" t="str">
        <f t="shared" si="7"/>
        <v>YES</v>
      </c>
    </row>
    <row r="464" spans="1:7" x14ac:dyDescent="0.2">
      <c r="A464" s="28">
        <v>6</v>
      </c>
      <c r="B464" s="28" t="s">
        <v>11</v>
      </c>
      <c r="C464" s="28">
        <v>1</v>
      </c>
      <c r="D464" s="28" t="s">
        <v>21</v>
      </c>
      <c r="E464" s="29">
        <v>2992.5</v>
      </c>
      <c r="F464" s="28" t="str">
        <f t="shared" si="7"/>
        <v>NO</v>
      </c>
    </row>
    <row r="465" spans="1:7" x14ac:dyDescent="0.2">
      <c r="A465" s="28">
        <v>6</v>
      </c>
      <c r="B465" s="28" t="s">
        <v>11</v>
      </c>
      <c r="C465" s="28">
        <v>1</v>
      </c>
      <c r="D465" s="28" t="s">
        <v>69</v>
      </c>
      <c r="E465" s="29">
        <v>1460</v>
      </c>
      <c r="F465" s="28" t="str">
        <f t="shared" si="7"/>
        <v>YES</v>
      </c>
    </row>
    <row r="466" spans="1:7" x14ac:dyDescent="0.2">
      <c r="A466" s="28">
        <v>6</v>
      </c>
      <c r="B466" s="28" t="s">
        <v>11</v>
      </c>
      <c r="C466" s="28">
        <v>1</v>
      </c>
      <c r="D466" s="28" t="s">
        <v>22</v>
      </c>
      <c r="E466" s="29">
        <v>1325</v>
      </c>
      <c r="F466" s="28" t="str">
        <f t="shared" si="7"/>
        <v>NO</v>
      </c>
    </row>
    <row r="467" spans="1:7" x14ac:dyDescent="0.2">
      <c r="A467" s="28">
        <v>6</v>
      </c>
      <c r="B467" s="28" t="s">
        <v>11</v>
      </c>
      <c r="C467" s="28">
        <v>1</v>
      </c>
      <c r="D467" s="28" t="s">
        <v>72</v>
      </c>
      <c r="E467" s="29">
        <v>1325</v>
      </c>
      <c r="F467" s="28" t="str">
        <f t="shared" si="7"/>
        <v>YES</v>
      </c>
    </row>
    <row r="468" spans="1:7" x14ac:dyDescent="0.2">
      <c r="A468" s="28">
        <v>6</v>
      </c>
      <c r="B468" s="28" t="s">
        <v>11</v>
      </c>
      <c r="C468" s="28">
        <v>1</v>
      </c>
      <c r="D468" s="28" t="s">
        <v>50</v>
      </c>
      <c r="E468" s="29">
        <v>1650</v>
      </c>
      <c r="F468" s="28" t="str">
        <f t="shared" si="7"/>
        <v>NO</v>
      </c>
    </row>
    <row r="469" spans="1:7" x14ac:dyDescent="0.2">
      <c r="A469" s="28">
        <v>6</v>
      </c>
      <c r="B469" s="28" t="s">
        <v>11</v>
      </c>
      <c r="C469" s="28">
        <v>1</v>
      </c>
      <c r="D469" s="28" t="s">
        <v>23</v>
      </c>
      <c r="E469" s="29">
        <v>9850</v>
      </c>
      <c r="F469" s="28" t="str">
        <f t="shared" si="7"/>
        <v>NO</v>
      </c>
    </row>
    <row r="470" spans="1:7" x14ac:dyDescent="0.2">
      <c r="A470" s="28">
        <v>6</v>
      </c>
      <c r="B470" s="28" t="s">
        <v>11</v>
      </c>
      <c r="C470" s="28">
        <v>1</v>
      </c>
      <c r="D470" s="28" t="s">
        <v>19</v>
      </c>
      <c r="E470" s="29">
        <v>100</v>
      </c>
      <c r="F470" s="28" t="str">
        <f t="shared" si="7"/>
        <v>NO</v>
      </c>
    </row>
    <row r="471" spans="1:7" x14ac:dyDescent="0.2">
      <c r="A471" s="28">
        <v>6</v>
      </c>
      <c r="B471" s="28" t="s">
        <v>11</v>
      </c>
      <c r="C471" s="28">
        <v>1</v>
      </c>
      <c r="D471" s="28" t="s">
        <v>191</v>
      </c>
      <c r="E471" s="29">
        <v>2000</v>
      </c>
      <c r="F471" s="28" t="str">
        <f t="shared" si="7"/>
        <v>NO</v>
      </c>
      <c r="G471" s="28" t="s">
        <v>18009</v>
      </c>
    </row>
    <row r="472" spans="1:7" x14ac:dyDescent="0.2">
      <c r="A472" s="28">
        <v>6</v>
      </c>
      <c r="B472" s="28" t="s">
        <v>11</v>
      </c>
      <c r="C472" s="28">
        <v>1</v>
      </c>
      <c r="D472" s="28" t="s">
        <v>180</v>
      </c>
      <c r="E472" s="29">
        <v>200</v>
      </c>
      <c r="F472" s="28" t="str">
        <f t="shared" si="7"/>
        <v>NO</v>
      </c>
      <c r="G472" s="28" t="s">
        <v>18010</v>
      </c>
    </row>
    <row r="473" spans="1:7" x14ac:dyDescent="0.2">
      <c r="A473" s="28">
        <v>6</v>
      </c>
      <c r="B473" s="28" t="s">
        <v>11</v>
      </c>
      <c r="C473" s="28">
        <v>1</v>
      </c>
      <c r="D473" s="28" t="s">
        <v>184</v>
      </c>
      <c r="E473" s="29">
        <v>5500</v>
      </c>
      <c r="F473" s="28" t="str">
        <f t="shared" ref="F473:F499" si="8">VLOOKUP(D473,W:X,2,0)</f>
        <v>NO</v>
      </c>
      <c r="G473" s="28" t="s">
        <v>18011</v>
      </c>
    </row>
    <row r="474" spans="1:7" x14ac:dyDescent="0.2">
      <c r="A474" s="28">
        <v>6</v>
      </c>
      <c r="B474" s="28" t="s">
        <v>11</v>
      </c>
      <c r="C474" s="28">
        <v>1</v>
      </c>
      <c r="D474" s="28" t="s">
        <v>194</v>
      </c>
      <c r="E474" s="29">
        <v>250</v>
      </c>
      <c r="F474" s="28" t="str">
        <f t="shared" si="8"/>
        <v>NO</v>
      </c>
      <c r="G474" s="28" t="s">
        <v>18012</v>
      </c>
    </row>
    <row r="475" spans="1:7" x14ac:dyDescent="0.2">
      <c r="A475" s="28">
        <v>6</v>
      </c>
      <c r="B475" s="28" t="s">
        <v>11</v>
      </c>
      <c r="C475" s="28">
        <v>1</v>
      </c>
      <c r="D475" s="28" t="s">
        <v>166</v>
      </c>
      <c r="E475" s="29">
        <v>1300</v>
      </c>
      <c r="F475" s="28" t="str">
        <f t="shared" si="8"/>
        <v>NO</v>
      </c>
      <c r="G475" s="28" t="s">
        <v>18013</v>
      </c>
    </row>
    <row r="476" spans="1:7" x14ac:dyDescent="0.2">
      <c r="A476" s="28">
        <v>6</v>
      </c>
      <c r="B476" s="28" t="s">
        <v>11</v>
      </c>
      <c r="C476" s="28">
        <v>1</v>
      </c>
      <c r="D476" s="28" t="s">
        <v>178</v>
      </c>
      <c r="E476" s="29">
        <v>3650</v>
      </c>
      <c r="F476" s="28" t="str">
        <f t="shared" si="8"/>
        <v>NO</v>
      </c>
      <c r="G476" s="28" t="s">
        <v>18014</v>
      </c>
    </row>
    <row r="477" spans="1:7" x14ac:dyDescent="0.2">
      <c r="A477" s="28">
        <v>6</v>
      </c>
      <c r="B477" s="28" t="s">
        <v>11</v>
      </c>
      <c r="C477" s="28">
        <v>1</v>
      </c>
      <c r="D477" s="28" t="s">
        <v>130</v>
      </c>
      <c r="E477" s="29">
        <v>4000</v>
      </c>
      <c r="F477" s="28" t="str">
        <f t="shared" si="8"/>
        <v>NO</v>
      </c>
      <c r="G477" s="28" t="s">
        <v>18015</v>
      </c>
    </row>
    <row r="478" spans="1:7" x14ac:dyDescent="0.2">
      <c r="A478" s="28">
        <v>6</v>
      </c>
      <c r="B478" s="28" t="s">
        <v>11</v>
      </c>
      <c r="C478" s="28">
        <v>1</v>
      </c>
      <c r="D478" s="28" t="s">
        <v>172</v>
      </c>
      <c r="E478" s="29">
        <v>1000</v>
      </c>
      <c r="F478" s="28" t="str">
        <f t="shared" si="8"/>
        <v>NO</v>
      </c>
      <c r="G478" s="28" t="s">
        <v>18016</v>
      </c>
    </row>
    <row r="479" spans="1:7" x14ac:dyDescent="0.2">
      <c r="A479" s="28">
        <v>6</v>
      </c>
      <c r="B479" s="28" t="s">
        <v>11</v>
      </c>
      <c r="C479" s="28">
        <v>1</v>
      </c>
      <c r="D479" s="28" t="s">
        <v>160</v>
      </c>
      <c r="E479" s="29">
        <v>600</v>
      </c>
      <c r="F479" s="28" t="str">
        <f t="shared" si="8"/>
        <v>NO</v>
      </c>
      <c r="G479" s="28" t="s">
        <v>18017</v>
      </c>
    </row>
    <row r="480" spans="1:7" x14ac:dyDescent="0.2">
      <c r="A480" s="28">
        <v>6</v>
      </c>
      <c r="B480" s="28" t="s">
        <v>11</v>
      </c>
      <c r="C480" s="28">
        <v>1</v>
      </c>
      <c r="D480" s="28" t="s">
        <v>164</v>
      </c>
      <c r="E480" s="29">
        <v>1500</v>
      </c>
      <c r="F480" s="28" t="str">
        <f t="shared" si="8"/>
        <v>NO</v>
      </c>
      <c r="G480" s="28" t="s">
        <v>18018</v>
      </c>
    </row>
    <row r="481" spans="1:7" x14ac:dyDescent="0.2">
      <c r="A481" s="28">
        <v>6</v>
      </c>
      <c r="B481" s="28" t="s">
        <v>11</v>
      </c>
      <c r="C481" s="28">
        <v>1</v>
      </c>
      <c r="D481" s="28" t="s">
        <v>144</v>
      </c>
      <c r="E481" s="29">
        <v>100</v>
      </c>
      <c r="F481" s="28" t="str">
        <f t="shared" si="8"/>
        <v>NO</v>
      </c>
      <c r="G481" s="28" t="s">
        <v>18019</v>
      </c>
    </row>
    <row r="482" spans="1:7" x14ac:dyDescent="0.2">
      <c r="A482" s="28">
        <v>6</v>
      </c>
      <c r="B482" s="28" t="s">
        <v>11</v>
      </c>
      <c r="C482" s="28">
        <v>1</v>
      </c>
      <c r="D482" s="28" t="s">
        <v>148</v>
      </c>
      <c r="E482" s="29">
        <v>100</v>
      </c>
      <c r="F482" s="28" t="str">
        <f t="shared" si="8"/>
        <v>NO</v>
      </c>
      <c r="G482" s="28" t="s">
        <v>18020</v>
      </c>
    </row>
    <row r="483" spans="1:7" x14ac:dyDescent="0.2">
      <c r="A483" s="28">
        <v>6</v>
      </c>
      <c r="B483" s="28" t="s">
        <v>11</v>
      </c>
      <c r="C483" s="28">
        <v>1</v>
      </c>
      <c r="D483" s="28" t="s">
        <v>128</v>
      </c>
      <c r="E483" s="29">
        <v>500</v>
      </c>
      <c r="F483" s="28" t="str">
        <f t="shared" si="8"/>
        <v>NO</v>
      </c>
      <c r="G483" s="28" t="s">
        <v>18021</v>
      </c>
    </row>
    <row r="484" spans="1:7" x14ac:dyDescent="0.2">
      <c r="A484" s="28">
        <v>6</v>
      </c>
      <c r="B484" s="28" t="s">
        <v>11</v>
      </c>
      <c r="C484" s="28">
        <v>1</v>
      </c>
      <c r="D484" s="28" t="s">
        <v>150</v>
      </c>
      <c r="E484" s="29">
        <v>5150</v>
      </c>
      <c r="F484" s="28" t="str">
        <f t="shared" si="8"/>
        <v>NO</v>
      </c>
      <c r="G484" s="28" t="s">
        <v>6585</v>
      </c>
    </row>
    <row r="485" spans="1:7" x14ac:dyDescent="0.2">
      <c r="A485" s="28">
        <v>6</v>
      </c>
      <c r="B485" s="28" t="s">
        <v>11</v>
      </c>
      <c r="C485" s="28">
        <v>1</v>
      </c>
      <c r="D485" s="28" t="s">
        <v>140</v>
      </c>
      <c r="E485" s="29">
        <v>1000</v>
      </c>
      <c r="F485" s="28" t="str">
        <f t="shared" si="8"/>
        <v>NO</v>
      </c>
      <c r="G485" s="28" t="s">
        <v>18022</v>
      </c>
    </row>
    <row r="486" spans="1:7" x14ac:dyDescent="0.2">
      <c r="A486" s="28">
        <v>6</v>
      </c>
      <c r="B486" s="28" t="s">
        <v>11</v>
      </c>
      <c r="C486" s="28">
        <v>1</v>
      </c>
      <c r="D486" s="28" t="s">
        <v>176</v>
      </c>
      <c r="E486" s="29">
        <v>200</v>
      </c>
      <c r="F486" s="28" t="str">
        <f t="shared" si="8"/>
        <v>NO</v>
      </c>
      <c r="G486" s="28" t="s">
        <v>18023</v>
      </c>
    </row>
    <row r="487" spans="1:7" x14ac:dyDescent="0.2">
      <c r="A487" s="28">
        <v>6</v>
      </c>
      <c r="B487" s="28" t="s">
        <v>11</v>
      </c>
      <c r="C487" s="28">
        <v>1</v>
      </c>
      <c r="D487" s="28" t="s">
        <v>170</v>
      </c>
      <c r="E487" s="29">
        <v>550</v>
      </c>
      <c r="F487" s="28" t="str">
        <f t="shared" si="8"/>
        <v>NO</v>
      </c>
      <c r="G487" s="28" t="s">
        <v>18024</v>
      </c>
    </row>
    <row r="488" spans="1:7" x14ac:dyDescent="0.2">
      <c r="A488" s="28">
        <v>6</v>
      </c>
      <c r="B488" s="28" t="s">
        <v>11</v>
      </c>
      <c r="C488" s="28">
        <v>1</v>
      </c>
      <c r="D488" s="28" t="s">
        <v>152</v>
      </c>
      <c r="E488" s="29">
        <v>200</v>
      </c>
      <c r="F488" s="28" t="str">
        <f t="shared" si="8"/>
        <v>NO</v>
      </c>
      <c r="G488" s="28" t="s">
        <v>18025</v>
      </c>
    </row>
    <row r="489" spans="1:7" x14ac:dyDescent="0.2">
      <c r="A489" s="28">
        <v>6</v>
      </c>
      <c r="B489" s="28" t="s">
        <v>11</v>
      </c>
      <c r="C489" s="28">
        <v>1</v>
      </c>
      <c r="D489" s="28" t="s">
        <v>112</v>
      </c>
      <c r="E489" s="29">
        <v>2000</v>
      </c>
      <c r="F489" s="28" t="str">
        <f t="shared" si="8"/>
        <v>NO</v>
      </c>
      <c r="G489" s="28" t="s">
        <v>18026</v>
      </c>
    </row>
    <row r="490" spans="1:7" x14ac:dyDescent="0.2">
      <c r="A490" s="28">
        <v>6</v>
      </c>
      <c r="B490" s="28" t="s">
        <v>11</v>
      </c>
      <c r="C490" s="28">
        <v>1</v>
      </c>
      <c r="D490" s="28" t="s">
        <v>182</v>
      </c>
      <c r="E490" s="29">
        <v>1000</v>
      </c>
      <c r="F490" s="28" t="str">
        <f t="shared" si="8"/>
        <v>NO</v>
      </c>
      <c r="G490" s="28" t="s">
        <v>18027</v>
      </c>
    </row>
    <row r="491" spans="1:7" x14ac:dyDescent="0.2">
      <c r="A491" s="28">
        <v>6</v>
      </c>
      <c r="B491" s="28" t="s">
        <v>11</v>
      </c>
      <c r="C491" s="28">
        <v>1</v>
      </c>
      <c r="D491" s="28" t="s">
        <v>148</v>
      </c>
      <c r="E491" s="29">
        <v>1000</v>
      </c>
      <c r="F491" s="28" t="str">
        <f t="shared" si="8"/>
        <v>NO</v>
      </c>
      <c r="G491" s="28" t="s">
        <v>18028</v>
      </c>
    </row>
    <row r="492" spans="1:7" x14ac:dyDescent="0.2">
      <c r="A492" s="28">
        <v>6</v>
      </c>
      <c r="B492" s="28" t="s">
        <v>11</v>
      </c>
      <c r="C492" s="28">
        <v>1</v>
      </c>
      <c r="D492" s="28" t="s">
        <v>126</v>
      </c>
      <c r="E492" s="29">
        <v>5000</v>
      </c>
      <c r="F492" s="28" t="str">
        <f t="shared" si="8"/>
        <v>NO</v>
      </c>
      <c r="G492" s="28" t="s">
        <v>18029</v>
      </c>
    </row>
    <row r="493" spans="1:7" x14ac:dyDescent="0.2">
      <c r="A493" s="28">
        <v>6</v>
      </c>
      <c r="B493" s="28" t="s">
        <v>11</v>
      </c>
      <c r="C493" s="28">
        <v>1</v>
      </c>
      <c r="D493" s="28" t="s">
        <v>132</v>
      </c>
      <c r="E493" s="29">
        <v>5920</v>
      </c>
      <c r="F493" s="28" t="str">
        <f t="shared" si="8"/>
        <v>NO</v>
      </c>
      <c r="G493" s="28" t="s">
        <v>18030</v>
      </c>
    </row>
    <row r="494" spans="1:7" x14ac:dyDescent="0.2">
      <c r="A494" s="28">
        <v>6</v>
      </c>
      <c r="B494" s="28" t="s">
        <v>11</v>
      </c>
      <c r="C494" s="28">
        <v>1</v>
      </c>
      <c r="D494" s="28" t="s">
        <v>188</v>
      </c>
      <c r="E494" s="29">
        <v>350</v>
      </c>
      <c r="F494" s="28" t="str">
        <f t="shared" si="8"/>
        <v>NO</v>
      </c>
      <c r="G494" s="28" t="s">
        <v>18031</v>
      </c>
    </row>
    <row r="495" spans="1:7" x14ac:dyDescent="0.2">
      <c r="A495" s="28">
        <v>6</v>
      </c>
      <c r="B495" s="28" t="s">
        <v>11</v>
      </c>
      <c r="C495" s="28">
        <v>1</v>
      </c>
      <c r="D495" s="28" t="s">
        <v>122</v>
      </c>
      <c r="E495" s="29">
        <v>7100</v>
      </c>
      <c r="F495" s="28" t="str">
        <f t="shared" si="8"/>
        <v>NO</v>
      </c>
      <c r="G495" s="28" t="s">
        <v>18032</v>
      </c>
    </row>
    <row r="496" spans="1:7" x14ac:dyDescent="0.2">
      <c r="A496" s="28">
        <v>6</v>
      </c>
      <c r="B496" s="28" t="s">
        <v>11</v>
      </c>
      <c r="C496" s="28">
        <v>1</v>
      </c>
      <c r="D496" s="28" t="s">
        <v>130</v>
      </c>
      <c r="E496" s="29">
        <v>1000</v>
      </c>
      <c r="F496" s="28" t="str">
        <f t="shared" si="8"/>
        <v>NO</v>
      </c>
      <c r="G496" s="28" t="s">
        <v>6589</v>
      </c>
    </row>
    <row r="497" spans="1:7" x14ac:dyDescent="0.2">
      <c r="A497" s="28">
        <v>6</v>
      </c>
      <c r="B497" s="28" t="s">
        <v>11</v>
      </c>
      <c r="C497" s="28">
        <v>1</v>
      </c>
      <c r="D497" s="28" t="s">
        <v>191</v>
      </c>
      <c r="E497" s="29">
        <v>300</v>
      </c>
      <c r="F497" s="28" t="str">
        <f t="shared" si="8"/>
        <v>NO</v>
      </c>
      <c r="G497" s="28" t="s">
        <v>18033</v>
      </c>
    </row>
    <row r="498" spans="1:7" x14ac:dyDescent="0.2">
      <c r="A498" s="28">
        <v>6</v>
      </c>
      <c r="B498" s="28" t="s">
        <v>11</v>
      </c>
      <c r="C498" s="28">
        <v>1</v>
      </c>
      <c r="D498" s="28" t="s">
        <v>136</v>
      </c>
      <c r="E498" s="29">
        <v>1000</v>
      </c>
      <c r="F498" s="28" t="str">
        <f t="shared" si="8"/>
        <v>NO</v>
      </c>
      <c r="G498" s="28" t="s">
        <v>18034</v>
      </c>
    </row>
    <row r="499" spans="1:7" x14ac:dyDescent="0.2">
      <c r="A499" s="28">
        <v>6</v>
      </c>
      <c r="B499" s="28" t="s">
        <v>11</v>
      </c>
      <c r="C499" s="28">
        <v>1</v>
      </c>
      <c r="D499" s="28" t="s">
        <v>142</v>
      </c>
      <c r="E499" s="29">
        <v>4000</v>
      </c>
      <c r="F499" s="28" t="str">
        <f t="shared" si="8"/>
        <v>NO</v>
      </c>
      <c r="G499" s="28" t="s">
        <v>18035</v>
      </c>
    </row>
    <row r="947" spans="10:10" x14ac:dyDescent="0.2">
      <c r="J947" s="36" t="str">
        <f>"DEV_GROUP_"&amp;H947</f>
        <v>DEV_GROUP_</v>
      </c>
    </row>
    <row r="948" spans="10:10" x14ac:dyDescent="0.2">
      <c r="J948" s="36" t="str">
        <f t="shared" ref="J948:J1011" si="9">"DEV_GROUP_"&amp;H948</f>
        <v>DEV_GROUP_</v>
      </c>
    </row>
    <row r="949" spans="10:10" x14ac:dyDescent="0.2">
      <c r="J949" s="36" t="str">
        <f t="shared" si="9"/>
        <v>DEV_GROUP_</v>
      </c>
    </row>
    <row r="950" spans="10:10" x14ac:dyDescent="0.2">
      <c r="J950" s="36" t="str">
        <f t="shared" si="9"/>
        <v>DEV_GROUP_</v>
      </c>
    </row>
    <row r="951" spans="10:10" x14ac:dyDescent="0.2">
      <c r="J951" s="36" t="str">
        <f t="shared" si="9"/>
        <v>DEV_GROUP_</v>
      </c>
    </row>
    <row r="952" spans="10:10" x14ac:dyDescent="0.2">
      <c r="J952" s="36" t="str">
        <f t="shared" si="9"/>
        <v>DEV_GROUP_</v>
      </c>
    </row>
    <row r="953" spans="10:10" x14ac:dyDescent="0.2">
      <c r="J953" s="36" t="str">
        <f t="shared" si="9"/>
        <v>DEV_GROUP_</v>
      </c>
    </row>
    <row r="954" spans="10:10" x14ac:dyDescent="0.2">
      <c r="J954" s="36" t="str">
        <f t="shared" si="9"/>
        <v>DEV_GROUP_</v>
      </c>
    </row>
    <row r="955" spans="10:10" x14ac:dyDescent="0.2">
      <c r="J955" s="36" t="str">
        <f t="shared" si="9"/>
        <v>DEV_GROUP_</v>
      </c>
    </row>
    <row r="956" spans="10:10" x14ac:dyDescent="0.2">
      <c r="J956" s="36" t="str">
        <f t="shared" si="9"/>
        <v>DEV_GROUP_</v>
      </c>
    </row>
    <row r="957" spans="10:10" x14ac:dyDescent="0.2">
      <c r="J957" s="36" t="str">
        <f t="shared" si="9"/>
        <v>DEV_GROUP_</v>
      </c>
    </row>
    <row r="958" spans="10:10" x14ac:dyDescent="0.2">
      <c r="J958" s="36" t="str">
        <f t="shared" si="9"/>
        <v>DEV_GROUP_</v>
      </c>
    </row>
    <row r="959" spans="10:10" x14ac:dyDescent="0.2">
      <c r="J959" s="36" t="str">
        <f t="shared" si="9"/>
        <v>DEV_GROUP_</v>
      </c>
    </row>
    <row r="960" spans="10:10" x14ac:dyDescent="0.2">
      <c r="J960" s="36" t="str">
        <f t="shared" si="9"/>
        <v>DEV_GROUP_</v>
      </c>
    </row>
    <row r="961" spans="10:10" x14ac:dyDescent="0.2">
      <c r="J961" s="36" t="str">
        <f t="shared" si="9"/>
        <v>DEV_GROUP_</v>
      </c>
    </row>
    <row r="962" spans="10:10" x14ac:dyDescent="0.2">
      <c r="J962" s="36" t="str">
        <f t="shared" si="9"/>
        <v>DEV_GROUP_</v>
      </c>
    </row>
    <row r="963" spans="10:10" x14ac:dyDescent="0.2">
      <c r="J963" s="36" t="str">
        <f t="shared" si="9"/>
        <v>DEV_GROUP_</v>
      </c>
    </row>
    <row r="964" spans="10:10" x14ac:dyDescent="0.2">
      <c r="J964" s="36" t="str">
        <f t="shared" si="9"/>
        <v>DEV_GROUP_</v>
      </c>
    </row>
    <row r="965" spans="10:10" x14ac:dyDescent="0.2">
      <c r="J965" s="36" t="str">
        <f t="shared" si="9"/>
        <v>DEV_GROUP_</v>
      </c>
    </row>
    <row r="966" spans="10:10" x14ac:dyDescent="0.2">
      <c r="J966" s="36" t="str">
        <f t="shared" si="9"/>
        <v>DEV_GROUP_</v>
      </c>
    </row>
    <row r="967" spans="10:10" x14ac:dyDescent="0.2">
      <c r="J967" s="36" t="str">
        <f t="shared" si="9"/>
        <v>DEV_GROUP_</v>
      </c>
    </row>
    <row r="968" spans="10:10" x14ac:dyDescent="0.2">
      <c r="J968" s="36" t="str">
        <f t="shared" si="9"/>
        <v>DEV_GROUP_</v>
      </c>
    </row>
    <row r="969" spans="10:10" x14ac:dyDescent="0.2">
      <c r="J969" s="36" t="str">
        <f t="shared" si="9"/>
        <v>DEV_GROUP_</v>
      </c>
    </row>
    <row r="970" spans="10:10" x14ac:dyDescent="0.2">
      <c r="J970" s="36" t="str">
        <f t="shared" si="9"/>
        <v>DEV_GROUP_</v>
      </c>
    </row>
    <row r="971" spans="10:10" x14ac:dyDescent="0.2">
      <c r="J971" s="36" t="str">
        <f t="shared" si="9"/>
        <v>DEV_GROUP_</v>
      </c>
    </row>
    <row r="972" spans="10:10" x14ac:dyDescent="0.2">
      <c r="J972" s="36" t="str">
        <f t="shared" si="9"/>
        <v>DEV_GROUP_</v>
      </c>
    </row>
    <row r="973" spans="10:10" x14ac:dyDescent="0.2">
      <c r="J973" s="36" t="str">
        <f t="shared" si="9"/>
        <v>DEV_GROUP_</v>
      </c>
    </row>
    <row r="974" spans="10:10" x14ac:dyDescent="0.2">
      <c r="J974" s="36" t="str">
        <f t="shared" si="9"/>
        <v>DEV_GROUP_</v>
      </c>
    </row>
    <row r="975" spans="10:10" x14ac:dyDescent="0.2">
      <c r="J975" s="36" t="str">
        <f t="shared" si="9"/>
        <v>DEV_GROUP_</v>
      </c>
    </row>
    <row r="976" spans="10:10" x14ac:dyDescent="0.2">
      <c r="J976" s="36" t="str">
        <f t="shared" si="9"/>
        <v>DEV_GROUP_</v>
      </c>
    </row>
    <row r="977" spans="10:10" x14ac:dyDescent="0.2">
      <c r="J977" s="36" t="str">
        <f t="shared" si="9"/>
        <v>DEV_GROUP_</v>
      </c>
    </row>
    <row r="978" spans="10:10" x14ac:dyDescent="0.2">
      <c r="J978" s="36" t="str">
        <f t="shared" si="9"/>
        <v>DEV_GROUP_</v>
      </c>
    </row>
    <row r="979" spans="10:10" x14ac:dyDescent="0.2">
      <c r="J979" s="36" t="str">
        <f t="shared" si="9"/>
        <v>DEV_GROUP_</v>
      </c>
    </row>
    <row r="980" spans="10:10" x14ac:dyDescent="0.2">
      <c r="J980" s="36" t="str">
        <f t="shared" si="9"/>
        <v>DEV_GROUP_</v>
      </c>
    </row>
    <row r="981" spans="10:10" x14ac:dyDescent="0.2">
      <c r="J981" s="36" t="str">
        <f t="shared" si="9"/>
        <v>DEV_GROUP_</v>
      </c>
    </row>
    <row r="982" spans="10:10" x14ac:dyDescent="0.2">
      <c r="J982" s="36" t="str">
        <f t="shared" si="9"/>
        <v>DEV_GROUP_</v>
      </c>
    </row>
    <row r="983" spans="10:10" x14ac:dyDescent="0.2">
      <c r="J983" s="36" t="str">
        <f t="shared" si="9"/>
        <v>DEV_GROUP_</v>
      </c>
    </row>
    <row r="984" spans="10:10" x14ac:dyDescent="0.2">
      <c r="J984" s="36" t="str">
        <f t="shared" si="9"/>
        <v>DEV_GROUP_</v>
      </c>
    </row>
    <row r="985" spans="10:10" x14ac:dyDescent="0.2">
      <c r="J985" s="36" t="str">
        <f t="shared" si="9"/>
        <v>DEV_GROUP_</v>
      </c>
    </row>
    <row r="986" spans="10:10" x14ac:dyDescent="0.2">
      <c r="J986" s="36" t="str">
        <f t="shared" si="9"/>
        <v>DEV_GROUP_</v>
      </c>
    </row>
    <row r="987" spans="10:10" x14ac:dyDescent="0.2">
      <c r="J987" s="36" t="str">
        <f t="shared" si="9"/>
        <v>DEV_GROUP_</v>
      </c>
    </row>
    <row r="988" spans="10:10" x14ac:dyDescent="0.2">
      <c r="J988" s="36" t="str">
        <f t="shared" si="9"/>
        <v>DEV_GROUP_</v>
      </c>
    </row>
    <row r="989" spans="10:10" x14ac:dyDescent="0.2">
      <c r="J989" s="36" t="str">
        <f t="shared" si="9"/>
        <v>DEV_GROUP_</v>
      </c>
    </row>
    <row r="990" spans="10:10" x14ac:dyDescent="0.2">
      <c r="J990" s="36" t="str">
        <f t="shared" si="9"/>
        <v>DEV_GROUP_</v>
      </c>
    </row>
    <row r="991" spans="10:10" x14ac:dyDescent="0.2">
      <c r="J991" s="36" t="str">
        <f t="shared" si="9"/>
        <v>DEV_GROUP_</v>
      </c>
    </row>
    <row r="992" spans="10:10" x14ac:dyDescent="0.2">
      <c r="J992" s="36" t="str">
        <f t="shared" si="9"/>
        <v>DEV_GROUP_</v>
      </c>
    </row>
    <row r="993" spans="10:10" x14ac:dyDescent="0.2">
      <c r="J993" s="36" t="str">
        <f t="shared" si="9"/>
        <v>DEV_GROUP_</v>
      </c>
    </row>
    <row r="994" spans="10:10" x14ac:dyDescent="0.2">
      <c r="J994" s="36" t="str">
        <f t="shared" si="9"/>
        <v>DEV_GROUP_</v>
      </c>
    </row>
    <row r="995" spans="10:10" x14ac:dyDescent="0.2">
      <c r="J995" s="36" t="str">
        <f t="shared" si="9"/>
        <v>DEV_GROUP_</v>
      </c>
    </row>
    <row r="996" spans="10:10" x14ac:dyDescent="0.2">
      <c r="J996" s="36" t="str">
        <f t="shared" si="9"/>
        <v>DEV_GROUP_</v>
      </c>
    </row>
    <row r="997" spans="10:10" x14ac:dyDescent="0.2">
      <c r="J997" s="36" t="str">
        <f t="shared" si="9"/>
        <v>DEV_GROUP_</v>
      </c>
    </row>
    <row r="998" spans="10:10" x14ac:dyDescent="0.2">
      <c r="J998" s="36" t="str">
        <f t="shared" si="9"/>
        <v>DEV_GROUP_</v>
      </c>
    </row>
    <row r="999" spans="10:10" x14ac:dyDescent="0.2">
      <c r="J999" s="36" t="str">
        <f t="shared" si="9"/>
        <v>DEV_GROUP_</v>
      </c>
    </row>
    <row r="1000" spans="10:10" x14ac:dyDescent="0.2">
      <c r="J1000" s="36" t="str">
        <f t="shared" si="9"/>
        <v>DEV_GROUP_</v>
      </c>
    </row>
    <row r="1001" spans="10:10" x14ac:dyDescent="0.2">
      <c r="J1001" s="36" t="str">
        <f t="shared" si="9"/>
        <v>DEV_GROUP_</v>
      </c>
    </row>
    <row r="1002" spans="10:10" x14ac:dyDescent="0.2">
      <c r="J1002" s="36" t="str">
        <f t="shared" si="9"/>
        <v>DEV_GROUP_</v>
      </c>
    </row>
    <row r="1003" spans="10:10" x14ac:dyDescent="0.2">
      <c r="J1003" s="36" t="str">
        <f t="shared" si="9"/>
        <v>DEV_GROUP_</v>
      </c>
    </row>
    <row r="1004" spans="10:10" x14ac:dyDescent="0.2">
      <c r="J1004" s="36" t="str">
        <f t="shared" si="9"/>
        <v>DEV_GROUP_</v>
      </c>
    </row>
    <row r="1005" spans="10:10" x14ac:dyDescent="0.2">
      <c r="J1005" s="36" t="str">
        <f t="shared" si="9"/>
        <v>DEV_GROUP_</v>
      </c>
    </row>
    <row r="1006" spans="10:10" x14ac:dyDescent="0.2">
      <c r="J1006" s="36" t="str">
        <f t="shared" si="9"/>
        <v>DEV_GROUP_</v>
      </c>
    </row>
    <row r="1007" spans="10:10" x14ac:dyDescent="0.2">
      <c r="J1007" s="36" t="str">
        <f t="shared" si="9"/>
        <v>DEV_GROUP_</v>
      </c>
    </row>
    <row r="1008" spans="10:10" x14ac:dyDescent="0.2">
      <c r="J1008" s="36" t="str">
        <f t="shared" si="9"/>
        <v>DEV_GROUP_</v>
      </c>
    </row>
    <row r="1009" spans="10:10" x14ac:dyDescent="0.2">
      <c r="J1009" s="36" t="str">
        <f t="shared" si="9"/>
        <v>DEV_GROUP_</v>
      </c>
    </row>
    <row r="1010" spans="10:10" x14ac:dyDescent="0.2">
      <c r="J1010" s="36" t="str">
        <f t="shared" si="9"/>
        <v>DEV_GROUP_</v>
      </c>
    </row>
    <row r="1011" spans="10:10" x14ac:dyDescent="0.2">
      <c r="J1011" s="36" t="str">
        <f t="shared" si="9"/>
        <v>DEV_GROUP_</v>
      </c>
    </row>
    <row r="1012" spans="10:10" x14ac:dyDescent="0.2">
      <c r="J1012" s="36" t="str">
        <f t="shared" ref="J1012:J1076" si="10">"DEV_GROUP_"&amp;H1012</f>
        <v>DEV_GROUP_</v>
      </c>
    </row>
    <row r="1013" spans="10:10" x14ac:dyDescent="0.2">
      <c r="J1013" s="36" t="str">
        <f t="shared" si="10"/>
        <v>DEV_GROUP_</v>
      </c>
    </row>
    <row r="1014" spans="10:10" x14ac:dyDescent="0.2">
      <c r="J1014" s="36" t="str">
        <f t="shared" si="10"/>
        <v>DEV_GROUP_</v>
      </c>
    </row>
    <row r="1015" spans="10:10" x14ac:dyDescent="0.2">
      <c r="J1015" s="36" t="str">
        <f t="shared" si="10"/>
        <v>DEV_GROUP_</v>
      </c>
    </row>
    <row r="1016" spans="10:10" x14ac:dyDescent="0.2">
      <c r="J1016" s="36" t="str">
        <f t="shared" si="10"/>
        <v>DEV_GROUP_</v>
      </c>
    </row>
    <row r="1017" spans="10:10" x14ac:dyDescent="0.2">
      <c r="J1017" s="36" t="str">
        <f t="shared" si="10"/>
        <v>DEV_GROUP_</v>
      </c>
    </row>
    <row r="1018" spans="10:10" x14ac:dyDescent="0.2">
      <c r="J1018" s="36" t="str">
        <f t="shared" si="10"/>
        <v>DEV_GROUP_</v>
      </c>
    </row>
    <row r="1019" spans="10:10" x14ac:dyDescent="0.2">
      <c r="J1019" s="36" t="str">
        <f t="shared" si="10"/>
        <v>DEV_GROUP_</v>
      </c>
    </row>
    <row r="1020" spans="10:10" x14ac:dyDescent="0.2">
      <c r="J1020" s="36" t="str">
        <f t="shared" si="10"/>
        <v>DEV_GROUP_</v>
      </c>
    </row>
    <row r="1021" spans="10:10" x14ac:dyDescent="0.2">
      <c r="J1021" s="36" t="str">
        <f t="shared" si="10"/>
        <v>DEV_GROUP_</v>
      </c>
    </row>
    <row r="1022" spans="10:10" x14ac:dyDescent="0.2">
      <c r="J1022" s="36" t="str">
        <f t="shared" si="10"/>
        <v>DEV_GROUP_</v>
      </c>
    </row>
    <row r="1023" spans="10:10" x14ac:dyDescent="0.2">
      <c r="J1023" s="36" t="str">
        <f t="shared" si="10"/>
        <v>DEV_GROUP_</v>
      </c>
    </row>
    <row r="1024" spans="10:10" x14ac:dyDescent="0.2">
      <c r="J1024" s="36" t="str">
        <f t="shared" si="10"/>
        <v>DEV_GROUP_</v>
      </c>
    </row>
    <row r="1025" spans="10:10" x14ac:dyDescent="0.2">
      <c r="J1025" s="36" t="str">
        <f t="shared" si="10"/>
        <v>DEV_GROUP_</v>
      </c>
    </row>
    <row r="1026" spans="10:10" x14ac:dyDescent="0.2">
      <c r="J1026" s="36" t="str">
        <f t="shared" si="10"/>
        <v>DEV_GROUP_</v>
      </c>
    </row>
    <row r="1027" spans="10:10" x14ac:dyDescent="0.2">
      <c r="J1027" s="36" t="str">
        <f t="shared" si="10"/>
        <v>DEV_GROUP_</v>
      </c>
    </row>
    <row r="1028" spans="10:10" x14ac:dyDescent="0.2">
      <c r="J1028" s="36" t="str">
        <f t="shared" si="10"/>
        <v>DEV_GROUP_</v>
      </c>
    </row>
    <row r="1029" spans="10:10" x14ac:dyDescent="0.2">
      <c r="J1029" s="36" t="str">
        <f t="shared" si="10"/>
        <v>DEV_GROUP_</v>
      </c>
    </row>
    <row r="1030" spans="10:10" x14ac:dyDescent="0.2">
      <c r="J1030" s="36" t="str">
        <f t="shared" si="10"/>
        <v>DEV_GROUP_</v>
      </c>
    </row>
    <row r="1031" spans="10:10" x14ac:dyDescent="0.2">
      <c r="J1031" s="36" t="str">
        <f t="shared" si="10"/>
        <v>DEV_GROUP_</v>
      </c>
    </row>
    <row r="1032" spans="10:10" x14ac:dyDescent="0.2">
      <c r="J1032" s="36" t="str">
        <f t="shared" si="10"/>
        <v>DEV_GROUP_</v>
      </c>
    </row>
    <row r="1033" spans="10:10" x14ac:dyDescent="0.2">
      <c r="J1033" s="36" t="str">
        <f t="shared" si="10"/>
        <v>DEV_GROUP_</v>
      </c>
    </row>
    <row r="1034" spans="10:10" x14ac:dyDescent="0.2">
      <c r="J1034" s="36" t="str">
        <f t="shared" si="10"/>
        <v>DEV_GROUP_</v>
      </c>
    </row>
    <row r="1035" spans="10:10" x14ac:dyDescent="0.2">
      <c r="J1035" s="36" t="str">
        <f t="shared" si="10"/>
        <v>DEV_GROUP_</v>
      </c>
    </row>
    <row r="1036" spans="10:10" x14ac:dyDescent="0.2">
      <c r="J1036" s="36" t="str">
        <f t="shared" si="10"/>
        <v>DEV_GROUP_</v>
      </c>
    </row>
    <row r="1037" spans="10:10" x14ac:dyDescent="0.2">
      <c r="J1037" s="36" t="str">
        <f t="shared" si="10"/>
        <v>DEV_GROUP_</v>
      </c>
    </row>
    <row r="1038" spans="10:10" x14ac:dyDescent="0.2">
      <c r="J1038" s="36" t="str">
        <f t="shared" si="10"/>
        <v>DEV_GROUP_</v>
      </c>
    </row>
    <row r="1039" spans="10:10" x14ac:dyDescent="0.2">
      <c r="J1039" s="36" t="str">
        <f t="shared" si="10"/>
        <v>DEV_GROUP_</v>
      </c>
    </row>
    <row r="1040" spans="10:10" x14ac:dyDescent="0.2">
      <c r="J1040" s="36" t="str">
        <f t="shared" si="10"/>
        <v>DEV_GROUP_</v>
      </c>
    </row>
    <row r="1041" spans="10:10" x14ac:dyDescent="0.2">
      <c r="J1041" s="36" t="str">
        <f t="shared" si="10"/>
        <v>DEV_GROUP_</v>
      </c>
    </row>
    <row r="1042" spans="10:10" x14ac:dyDescent="0.2">
      <c r="J1042" s="36" t="str">
        <f t="shared" si="10"/>
        <v>DEV_GROUP_</v>
      </c>
    </row>
    <row r="1043" spans="10:10" x14ac:dyDescent="0.2">
      <c r="J1043" s="36" t="str">
        <f t="shared" si="10"/>
        <v>DEV_GROUP_</v>
      </c>
    </row>
    <row r="1044" spans="10:10" x14ac:dyDescent="0.2">
      <c r="J1044" s="36" t="str">
        <f t="shared" si="10"/>
        <v>DEV_GROUP_</v>
      </c>
    </row>
    <row r="1045" spans="10:10" x14ac:dyDescent="0.2">
      <c r="J1045" s="36" t="str">
        <f t="shared" si="10"/>
        <v>DEV_GROUP_</v>
      </c>
    </row>
    <row r="1046" spans="10:10" x14ac:dyDescent="0.2">
      <c r="J1046" s="36" t="str">
        <f t="shared" si="10"/>
        <v>DEV_GROUP_</v>
      </c>
    </row>
    <row r="1047" spans="10:10" x14ac:dyDescent="0.2">
      <c r="J1047" s="36" t="str">
        <f t="shared" si="10"/>
        <v>DEV_GROUP_</v>
      </c>
    </row>
    <row r="1048" spans="10:10" x14ac:dyDescent="0.2">
      <c r="J1048" s="36" t="str">
        <f t="shared" si="10"/>
        <v>DEV_GROUP_</v>
      </c>
    </row>
    <row r="1049" spans="10:10" x14ac:dyDescent="0.2">
      <c r="J1049" s="36" t="str">
        <f t="shared" si="10"/>
        <v>DEV_GROUP_</v>
      </c>
    </row>
    <row r="1050" spans="10:10" x14ac:dyDescent="0.2">
      <c r="J1050" s="36" t="str">
        <f t="shared" si="10"/>
        <v>DEV_GROUP_</v>
      </c>
    </row>
    <row r="1051" spans="10:10" x14ac:dyDescent="0.2">
      <c r="J1051" s="36" t="str">
        <f t="shared" si="10"/>
        <v>DEV_GROUP_</v>
      </c>
    </row>
    <row r="1052" spans="10:10" x14ac:dyDescent="0.2">
      <c r="J1052" s="36" t="str">
        <f t="shared" si="10"/>
        <v>DEV_GROUP_</v>
      </c>
    </row>
    <row r="1053" spans="10:10" x14ac:dyDescent="0.2">
      <c r="J1053" s="36" t="str">
        <f t="shared" si="10"/>
        <v>DEV_GROUP_</v>
      </c>
    </row>
    <row r="1054" spans="10:10" x14ac:dyDescent="0.2">
      <c r="J1054" s="36" t="str">
        <f t="shared" si="10"/>
        <v>DEV_GROUP_</v>
      </c>
    </row>
    <row r="1055" spans="10:10" x14ac:dyDescent="0.2">
      <c r="J1055" s="36" t="str">
        <f t="shared" si="10"/>
        <v>DEV_GROUP_</v>
      </c>
    </row>
    <row r="1056" spans="10:10" x14ac:dyDescent="0.2">
      <c r="J1056" s="36" t="str">
        <f t="shared" si="10"/>
        <v>DEV_GROUP_</v>
      </c>
    </row>
    <row r="1057" spans="10:10" x14ac:dyDescent="0.2">
      <c r="J1057" s="36" t="str">
        <f t="shared" si="10"/>
        <v>DEV_GROUP_</v>
      </c>
    </row>
    <row r="1058" spans="10:10" x14ac:dyDescent="0.2">
      <c r="J1058" s="36" t="str">
        <f t="shared" si="10"/>
        <v>DEV_GROUP_</v>
      </c>
    </row>
    <row r="1059" spans="10:10" x14ac:dyDescent="0.2">
      <c r="J1059" s="36" t="str">
        <f t="shared" si="10"/>
        <v>DEV_GROUP_</v>
      </c>
    </row>
    <row r="1060" spans="10:10" x14ac:dyDescent="0.2">
      <c r="J1060" s="36" t="str">
        <f t="shared" si="10"/>
        <v>DEV_GROUP_</v>
      </c>
    </row>
    <row r="1061" spans="10:10" x14ac:dyDescent="0.2">
      <c r="J1061" s="36" t="str">
        <f t="shared" si="10"/>
        <v>DEV_GROUP_</v>
      </c>
    </row>
    <row r="1062" spans="10:10" x14ac:dyDescent="0.2">
      <c r="J1062" s="36" t="str">
        <f t="shared" si="10"/>
        <v>DEV_GROUP_</v>
      </c>
    </row>
    <row r="1063" spans="10:10" x14ac:dyDescent="0.2">
      <c r="J1063" s="36" t="str">
        <f t="shared" si="10"/>
        <v>DEV_GROUP_</v>
      </c>
    </row>
    <row r="1064" spans="10:10" x14ac:dyDescent="0.2">
      <c r="J1064" s="36" t="str">
        <f t="shared" si="10"/>
        <v>DEV_GROUP_</v>
      </c>
    </row>
    <row r="1065" spans="10:10" x14ac:dyDescent="0.2">
      <c r="J1065" s="36" t="str">
        <f t="shared" si="10"/>
        <v>DEV_GROUP_</v>
      </c>
    </row>
    <row r="1066" spans="10:10" x14ac:dyDescent="0.2">
      <c r="J1066" s="36" t="str">
        <f t="shared" si="10"/>
        <v>DEV_GROUP_</v>
      </c>
    </row>
    <row r="1067" spans="10:10" x14ac:dyDescent="0.2">
      <c r="J1067" s="36" t="str">
        <f t="shared" si="10"/>
        <v>DEV_GROUP_</v>
      </c>
    </row>
    <row r="1068" spans="10:10" x14ac:dyDescent="0.2">
      <c r="J1068" s="36" t="str">
        <f t="shared" si="10"/>
        <v>DEV_GROUP_</v>
      </c>
    </row>
    <row r="1069" spans="10:10" x14ac:dyDescent="0.2">
      <c r="J1069" s="36" t="str">
        <f t="shared" si="10"/>
        <v>DEV_GROUP_</v>
      </c>
    </row>
    <row r="1070" spans="10:10" x14ac:dyDescent="0.2">
      <c r="J1070" s="36" t="str">
        <f t="shared" si="10"/>
        <v>DEV_GROUP_</v>
      </c>
    </row>
    <row r="1071" spans="10:10" x14ac:dyDescent="0.2">
      <c r="J1071" s="36" t="str">
        <f t="shared" si="10"/>
        <v>DEV_GROUP_</v>
      </c>
    </row>
    <row r="1072" spans="10:10" x14ac:dyDescent="0.2">
      <c r="J1072" s="36" t="str">
        <f t="shared" si="10"/>
        <v>DEV_GROUP_</v>
      </c>
    </row>
    <row r="1073" spans="10:10" x14ac:dyDescent="0.2">
      <c r="J1073" s="36" t="str">
        <f t="shared" si="10"/>
        <v>DEV_GROUP_</v>
      </c>
    </row>
    <row r="1074" spans="10:10" x14ac:dyDescent="0.2">
      <c r="J1074" s="36" t="str">
        <f t="shared" si="10"/>
        <v>DEV_GROUP_</v>
      </c>
    </row>
    <row r="1075" spans="10:10" x14ac:dyDescent="0.2">
      <c r="J1075" s="36" t="str">
        <f t="shared" si="10"/>
        <v>DEV_GROUP_</v>
      </c>
    </row>
    <row r="1076" spans="10:10" x14ac:dyDescent="0.2">
      <c r="J1076" s="36" t="str">
        <f t="shared" si="10"/>
        <v>DEV_GROUP_</v>
      </c>
    </row>
    <row r="1077" spans="10:10" x14ac:dyDescent="0.2">
      <c r="J1077" s="36" t="str">
        <f t="shared" ref="J1077:J1082" si="11">"DEV_GROUP_"&amp;H1077</f>
        <v>DEV_GROUP_</v>
      </c>
    </row>
    <row r="1078" spans="10:10" x14ac:dyDescent="0.2">
      <c r="J1078" s="36" t="str">
        <f t="shared" si="11"/>
        <v>DEV_GROUP_</v>
      </c>
    </row>
    <row r="1079" spans="10:10" x14ac:dyDescent="0.2">
      <c r="J1079" s="36" t="str">
        <f t="shared" si="11"/>
        <v>DEV_GROUP_</v>
      </c>
    </row>
    <row r="1080" spans="10:10" x14ac:dyDescent="0.2">
      <c r="J1080" s="36" t="str">
        <f t="shared" si="11"/>
        <v>DEV_GROUP_</v>
      </c>
    </row>
    <row r="1081" spans="10:10" x14ac:dyDescent="0.2">
      <c r="J1081" s="36" t="str">
        <f t="shared" si="11"/>
        <v>DEV_GROUP_</v>
      </c>
    </row>
    <row r="1082" spans="10:10" x14ac:dyDescent="0.2">
      <c r="J1082" s="36" t="str">
        <f t="shared" si="11"/>
        <v>DEV_GROUP_</v>
      </c>
    </row>
  </sheetData>
  <phoneticPr fontId="3" type="noConversion"/>
  <conditionalFormatting sqref="G2:G1048576">
    <cfRule type="duplicateValues" dxfId="9" priority="12"/>
  </conditionalFormatting>
  <pageMargins left="0.7" right="0.7" top="0.75" bottom="0.75" header="0.3" footer="0.3"/>
  <pageSetup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2DDBFC0-799F-9643-B583-7C6C2F9C978F}">
          <x14:formula1>
            <xm:f>DEPARTMENTS!$B:$B</xm:f>
          </x14:formula1>
          <xm:sqref>W37 W60:W70 W119 W115:W116 W46:W53 W108 W121 D1:D1048576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B7227-8E3F-874F-AA9D-9E812CB91A91}">
  <dimension ref="A1:H474"/>
  <sheetViews>
    <sheetView topLeftCell="A103" zoomScale="112" zoomScaleNormal="100" workbookViewId="0">
      <selection activeCell="E115" sqref="E115"/>
    </sheetView>
  </sheetViews>
  <sheetFormatPr baseColWidth="10" defaultColWidth="10.83203125" defaultRowHeight="16" x14ac:dyDescent="0.2"/>
  <cols>
    <col min="1" max="1" width="10.83203125" style="39"/>
    <col min="2" max="2" width="21.1640625" style="39" customWidth="1"/>
    <col min="3" max="3" width="9.6640625" style="39" bestFit="1" customWidth="1"/>
    <col min="4" max="4" width="28.5" style="28" bestFit="1" customWidth="1"/>
    <col min="5" max="5" width="13.5" style="348" bestFit="1" customWidth="1"/>
    <col min="6" max="7" width="10.83203125" style="35"/>
    <col min="8" max="8" width="11.6640625" style="35" bestFit="1" customWidth="1"/>
    <col min="9" max="16384" width="10.83203125" style="35"/>
  </cols>
  <sheetData>
    <row r="1" spans="1:5" s="342" customFormat="1" ht="17" thickBot="1" x14ac:dyDescent="0.25">
      <c r="A1" s="341" t="s">
        <v>296</v>
      </c>
      <c r="B1" s="341" t="s">
        <v>297</v>
      </c>
      <c r="C1" s="341" t="s">
        <v>298</v>
      </c>
      <c r="D1" s="341" t="s">
        <v>73</v>
      </c>
      <c r="E1" s="344" t="s">
        <v>299</v>
      </c>
    </row>
    <row r="2" spans="1:5" x14ac:dyDescent="0.2">
      <c r="A2" s="40">
        <v>1</v>
      </c>
      <c r="B2" s="40" t="s">
        <v>6</v>
      </c>
      <c r="C2" s="40">
        <v>1</v>
      </c>
      <c r="D2" s="30" t="s">
        <v>20</v>
      </c>
      <c r="E2" s="345">
        <v>600</v>
      </c>
    </row>
    <row r="3" spans="1:5" x14ac:dyDescent="0.2">
      <c r="A3" s="40">
        <v>1</v>
      </c>
      <c r="B3" s="40" t="s">
        <v>6</v>
      </c>
      <c r="C3" s="40">
        <v>1</v>
      </c>
      <c r="D3" s="28" t="s">
        <v>24</v>
      </c>
      <c r="E3" s="108">
        <v>1500</v>
      </c>
    </row>
    <row r="4" spans="1:5" x14ac:dyDescent="0.2">
      <c r="A4" s="40">
        <v>3</v>
      </c>
      <c r="B4" s="40" t="s">
        <v>6</v>
      </c>
      <c r="C4" s="40">
        <v>1</v>
      </c>
      <c r="D4" s="28" t="s">
        <v>24</v>
      </c>
      <c r="E4" s="108">
        <v>-26796</v>
      </c>
    </row>
    <row r="5" spans="1:5" x14ac:dyDescent="0.2">
      <c r="A5" s="39">
        <v>3</v>
      </c>
      <c r="B5" s="40" t="s">
        <v>6</v>
      </c>
      <c r="C5" s="39">
        <v>1</v>
      </c>
      <c r="D5" s="28" t="s">
        <v>19</v>
      </c>
      <c r="E5" s="108">
        <v>2180</v>
      </c>
    </row>
    <row r="6" spans="1:5" x14ac:dyDescent="0.2">
      <c r="A6" s="39">
        <v>3</v>
      </c>
      <c r="B6" s="40" t="s">
        <v>6</v>
      </c>
      <c r="C6" s="39">
        <v>1</v>
      </c>
      <c r="D6" s="28" t="s">
        <v>24</v>
      </c>
      <c r="E6" s="108">
        <v>16200</v>
      </c>
    </row>
    <row r="7" spans="1:5" x14ac:dyDescent="0.2">
      <c r="A7" s="39">
        <v>3</v>
      </c>
      <c r="B7" s="40" t="s">
        <v>6</v>
      </c>
      <c r="C7" s="39">
        <v>1</v>
      </c>
      <c r="D7" s="28" t="s">
        <v>20</v>
      </c>
      <c r="E7" s="108">
        <v>8072</v>
      </c>
    </row>
    <row r="8" spans="1:5" x14ac:dyDescent="0.2">
      <c r="A8" s="39">
        <v>10</v>
      </c>
      <c r="B8" s="40" t="s">
        <v>6</v>
      </c>
      <c r="C8" s="39">
        <v>1</v>
      </c>
      <c r="D8" s="28" t="s">
        <v>19</v>
      </c>
      <c r="E8" s="108">
        <f>2305+200</f>
        <v>2505</v>
      </c>
    </row>
    <row r="9" spans="1:5" x14ac:dyDescent="0.2">
      <c r="A9" s="39">
        <v>10</v>
      </c>
      <c r="B9" s="40" t="s">
        <v>6</v>
      </c>
      <c r="C9" s="39">
        <v>1</v>
      </c>
      <c r="D9" s="28" t="s">
        <v>20</v>
      </c>
      <c r="E9" s="108">
        <v>6990</v>
      </c>
    </row>
    <row r="10" spans="1:5" x14ac:dyDescent="0.2">
      <c r="A10" s="39">
        <v>10</v>
      </c>
      <c r="B10" s="40" t="s">
        <v>6</v>
      </c>
      <c r="C10" s="39">
        <v>1</v>
      </c>
      <c r="D10" s="28" t="s">
        <v>24</v>
      </c>
      <c r="E10" s="108">
        <v>49110</v>
      </c>
    </row>
    <row r="11" spans="1:5" x14ac:dyDescent="0.2">
      <c r="A11" s="39">
        <v>10</v>
      </c>
      <c r="B11" s="40" t="s">
        <v>6</v>
      </c>
      <c r="C11" s="39">
        <v>1</v>
      </c>
      <c r="D11" s="28" t="s">
        <v>24</v>
      </c>
      <c r="E11" s="108">
        <v>-33630</v>
      </c>
    </row>
    <row r="12" spans="1:5" x14ac:dyDescent="0.2">
      <c r="A12" s="39">
        <v>17</v>
      </c>
      <c r="B12" s="40" t="s">
        <v>6</v>
      </c>
      <c r="C12" s="39">
        <v>2</v>
      </c>
      <c r="D12" s="28" t="s">
        <v>19</v>
      </c>
      <c r="E12" s="108">
        <v>2465</v>
      </c>
    </row>
    <row r="13" spans="1:5" x14ac:dyDescent="0.2">
      <c r="A13" s="39">
        <v>17</v>
      </c>
      <c r="B13" s="40" t="s">
        <v>6</v>
      </c>
      <c r="C13" s="39">
        <v>2</v>
      </c>
      <c r="D13" s="28" t="s">
        <v>20</v>
      </c>
      <c r="E13" s="108">
        <v>7012</v>
      </c>
    </row>
    <row r="14" spans="1:5" x14ac:dyDescent="0.2">
      <c r="A14" s="39">
        <v>17</v>
      </c>
      <c r="B14" s="40" t="s">
        <v>6</v>
      </c>
      <c r="C14" s="39">
        <v>2</v>
      </c>
      <c r="D14" s="28" t="s">
        <v>24</v>
      </c>
      <c r="E14" s="108">
        <v>23170</v>
      </c>
    </row>
    <row r="15" spans="1:5" x14ac:dyDescent="0.2">
      <c r="A15" s="39">
        <v>17</v>
      </c>
      <c r="B15" s="40" t="s">
        <v>6</v>
      </c>
      <c r="C15" s="39">
        <v>2</v>
      </c>
      <c r="D15" s="28" t="s">
        <v>24</v>
      </c>
      <c r="E15" s="108">
        <v>-18541.5</v>
      </c>
    </row>
    <row r="16" spans="1:5" x14ac:dyDescent="0.2">
      <c r="A16" s="39">
        <v>24</v>
      </c>
      <c r="B16" s="40" t="s">
        <v>6</v>
      </c>
      <c r="C16" s="39">
        <v>3</v>
      </c>
      <c r="D16" s="28" t="s">
        <v>19</v>
      </c>
      <c r="E16" s="108">
        <v>2765</v>
      </c>
    </row>
    <row r="17" spans="1:5" x14ac:dyDescent="0.2">
      <c r="A17" s="39">
        <v>24</v>
      </c>
      <c r="B17" s="40" t="s">
        <v>6</v>
      </c>
      <c r="C17" s="39">
        <v>3</v>
      </c>
      <c r="D17" s="28" t="s">
        <v>20</v>
      </c>
      <c r="E17" s="108">
        <v>5775</v>
      </c>
    </row>
    <row r="18" spans="1:5" x14ac:dyDescent="0.2">
      <c r="A18" s="39">
        <v>24</v>
      </c>
      <c r="B18" s="40" t="s">
        <v>6</v>
      </c>
      <c r="C18" s="39">
        <v>3</v>
      </c>
      <c r="D18" s="28" t="s">
        <v>24</v>
      </c>
      <c r="E18" s="108">
        <f>36055-800</f>
        <v>35255</v>
      </c>
    </row>
    <row r="19" spans="1:5" x14ac:dyDescent="0.2">
      <c r="A19" s="39">
        <v>24</v>
      </c>
      <c r="B19" s="40" t="s">
        <v>6</v>
      </c>
      <c r="C19" s="39">
        <v>3</v>
      </c>
      <c r="D19" s="28" t="s">
        <v>24</v>
      </c>
      <c r="E19" s="108">
        <v>-16387.5</v>
      </c>
    </row>
    <row r="20" spans="1:5" x14ac:dyDescent="0.2">
      <c r="A20" s="39">
        <v>24</v>
      </c>
      <c r="B20" s="40" t="s">
        <v>6</v>
      </c>
      <c r="C20" s="39">
        <v>3</v>
      </c>
      <c r="D20" s="28" t="s">
        <v>310</v>
      </c>
      <c r="E20" s="108">
        <v>2155</v>
      </c>
    </row>
    <row r="21" spans="1:5" x14ac:dyDescent="0.2">
      <c r="A21" s="39">
        <v>31</v>
      </c>
      <c r="B21" s="40" t="s">
        <v>6</v>
      </c>
      <c r="C21" s="39">
        <v>4</v>
      </c>
      <c r="D21" s="28" t="s">
        <v>19</v>
      </c>
      <c r="E21" s="108">
        <v>1980</v>
      </c>
    </row>
    <row r="22" spans="1:5" x14ac:dyDescent="0.2">
      <c r="A22" s="39">
        <v>31</v>
      </c>
      <c r="B22" s="40" t="s">
        <v>6</v>
      </c>
      <c r="C22" s="39">
        <v>4</v>
      </c>
      <c r="D22" s="28" t="s">
        <v>20</v>
      </c>
      <c r="E22" s="108">
        <v>4685</v>
      </c>
    </row>
    <row r="23" spans="1:5" x14ac:dyDescent="0.2">
      <c r="A23" s="39">
        <v>31</v>
      </c>
      <c r="B23" s="40" t="s">
        <v>6</v>
      </c>
      <c r="C23" s="39">
        <v>4</v>
      </c>
      <c r="D23" s="28" t="s">
        <v>24</v>
      </c>
      <c r="E23" s="108">
        <v>53390</v>
      </c>
    </row>
    <row r="24" spans="1:5" x14ac:dyDescent="0.2">
      <c r="A24" s="39">
        <v>31</v>
      </c>
      <c r="B24" s="40" t="s">
        <v>6</v>
      </c>
      <c r="C24" s="39">
        <v>4</v>
      </c>
      <c r="D24" s="28" t="s">
        <v>24</v>
      </c>
      <c r="E24" s="108">
        <v>-55329</v>
      </c>
    </row>
    <row r="25" spans="1:5" x14ac:dyDescent="0.2">
      <c r="A25" s="39">
        <v>7</v>
      </c>
      <c r="B25" s="39" t="s">
        <v>7</v>
      </c>
      <c r="C25" s="39">
        <v>1</v>
      </c>
      <c r="D25" s="28" t="s">
        <v>19</v>
      </c>
      <c r="E25" s="108">
        <v>2015</v>
      </c>
    </row>
    <row r="26" spans="1:5" x14ac:dyDescent="0.2">
      <c r="A26" s="39">
        <v>7</v>
      </c>
      <c r="B26" s="39" t="s">
        <v>7</v>
      </c>
      <c r="C26" s="39">
        <v>1</v>
      </c>
      <c r="D26" s="28" t="s">
        <v>20</v>
      </c>
      <c r="E26" s="108">
        <v>5230</v>
      </c>
    </row>
    <row r="27" spans="1:5" x14ac:dyDescent="0.2">
      <c r="A27" s="39">
        <v>7</v>
      </c>
      <c r="B27" s="39" t="s">
        <v>7</v>
      </c>
      <c r="C27" s="39">
        <v>1</v>
      </c>
      <c r="D27" s="28" t="s">
        <v>24</v>
      </c>
      <c r="E27" s="108">
        <v>45575</v>
      </c>
    </row>
    <row r="28" spans="1:5" x14ac:dyDescent="0.2">
      <c r="A28" s="39">
        <v>7</v>
      </c>
      <c r="B28" s="39" t="s">
        <v>7</v>
      </c>
      <c r="C28" s="39">
        <v>1</v>
      </c>
      <c r="D28" s="28" t="s">
        <v>24</v>
      </c>
      <c r="E28" s="108">
        <v>-200</v>
      </c>
    </row>
    <row r="29" spans="1:5" x14ac:dyDescent="0.2">
      <c r="A29" s="39">
        <v>7</v>
      </c>
      <c r="B29" s="39" t="s">
        <v>7</v>
      </c>
      <c r="C29" s="39">
        <v>1</v>
      </c>
      <c r="D29" s="28" t="s">
        <v>24</v>
      </c>
      <c r="E29" s="108">
        <v>-34364.5</v>
      </c>
    </row>
    <row r="30" spans="1:5" x14ac:dyDescent="0.2">
      <c r="A30" s="39">
        <v>14</v>
      </c>
      <c r="B30" s="39" t="s">
        <v>7</v>
      </c>
      <c r="C30" s="39">
        <v>2</v>
      </c>
      <c r="D30" s="28" t="s">
        <v>19</v>
      </c>
      <c r="E30" s="108">
        <v>2210</v>
      </c>
    </row>
    <row r="31" spans="1:5" x14ac:dyDescent="0.2">
      <c r="A31" s="39">
        <v>14</v>
      </c>
      <c r="B31" s="39" t="s">
        <v>7</v>
      </c>
      <c r="C31" s="39">
        <v>2</v>
      </c>
      <c r="D31" s="28" t="s">
        <v>20</v>
      </c>
      <c r="E31" s="108">
        <v>4723</v>
      </c>
    </row>
    <row r="32" spans="1:5" x14ac:dyDescent="0.2">
      <c r="A32" s="39">
        <v>14</v>
      </c>
      <c r="B32" s="39" t="s">
        <v>7</v>
      </c>
      <c r="C32" s="39">
        <v>2</v>
      </c>
      <c r="D32" s="28" t="s">
        <v>24</v>
      </c>
      <c r="E32" s="108">
        <v>24375</v>
      </c>
    </row>
    <row r="33" spans="1:5" x14ac:dyDescent="0.2">
      <c r="A33" s="39">
        <v>14</v>
      </c>
      <c r="B33" s="39" t="s">
        <v>7</v>
      </c>
      <c r="C33" s="39">
        <v>2</v>
      </c>
      <c r="D33" s="28" t="s">
        <v>24</v>
      </c>
      <c r="E33" s="108">
        <v>-200</v>
      </c>
    </row>
    <row r="34" spans="1:5" x14ac:dyDescent="0.2">
      <c r="A34" s="39">
        <v>14</v>
      </c>
      <c r="B34" s="39" t="s">
        <v>7</v>
      </c>
      <c r="C34" s="39">
        <v>2</v>
      </c>
      <c r="D34" s="28" t="s">
        <v>24</v>
      </c>
      <c r="E34" s="108">
        <v>-20549.5</v>
      </c>
    </row>
    <row r="35" spans="1:5" x14ac:dyDescent="0.2">
      <c r="A35" s="39">
        <v>21</v>
      </c>
      <c r="B35" s="39" t="s">
        <v>7</v>
      </c>
      <c r="C35" s="39">
        <v>3</v>
      </c>
      <c r="D35" s="28" t="s">
        <v>19</v>
      </c>
      <c r="E35" s="108">
        <v>2185</v>
      </c>
    </row>
    <row r="36" spans="1:5" x14ac:dyDescent="0.2">
      <c r="A36" s="39">
        <v>21</v>
      </c>
      <c r="B36" s="39" t="s">
        <v>7</v>
      </c>
      <c r="C36" s="39">
        <v>3</v>
      </c>
      <c r="D36" s="28" t="s">
        <v>20</v>
      </c>
      <c r="E36" s="108">
        <v>4590</v>
      </c>
    </row>
    <row r="37" spans="1:5" x14ac:dyDescent="0.2">
      <c r="A37" s="39">
        <v>21</v>
      </c>
      <c r="B37" s="39" t="s">
        <v>7</v>
      </c>
      <c r="C37" s="39">
        <v>3</v>
      </c>
      <c r="D37" s="28" t="s">
        <v>24</v>
      </c>
      <c r="E37" s="108">
        <v>20230</v>
      </c>
    </row>
    <row r="38" spans="1:5" x14ac:dyDescent="0.2">
      <c r="A38" s="39">
        <v>21</v>
      </c>
      <c r="B38" s="39" t="s">
        <v>7</v>
      </c>
      <c r="C38" s="39">
        <v>3</v>
      </c>
      <c r="D38" s="28" t="s">
        <v>24</v>
      </c>
      <c r="E38" s="108">
        <v>-21107.5</v>
      </c>
    </row>
    <row r="39" spans="1:5" x14ac:dyDescent="0.2">
      <c r="A39" s="39">
        <v>21</v>
      </c>
      <c r="B39" s="39" t="s">
        <v>7</v>
      </c>
      <c r="C39" s="39">
        <v>3</v>
      </c>
      <c r="D39" s="28" t="s">
        <v>5597</v>
      </c>
      <c r="E39" s="108">
        <v>3420</v>
      </c>
    </row>
    <row r="40" spans="1:5" x14ac:dyDescent="0.2">
      <c r="A40" s="39">
        <v>28</v>
      </c>
      <c r="B40" s="39" t="s">
        <v>7</v>
      </c>
      <c r="C40" s="39">
        <v>4</v>
      </c>
      <c r="D40" s="28" t="s">
        <v>19</v>
      </c>
      <c r="E40" s="108">
        <v>1735</v>
      </c>
    </row>
    <row r="41" spans="1:5" x14ac:dyDescent="0.2">
      <c r="A41" s="39">
        <v>28</v>
      </c>
      <c r="B41" s="39" t="s">
        <v>7</v>
      </c>
      <c r="C41" s="39">
        <v>4</v>
      </c>
      <c r="D41" s="28" t="s">
        <v>20</v>
      </c>
      <c r="E41" s="108">
        <v>5920</v>
      </c>
    </row>
    <row r="42" spans="1:5" x14ac:dyDescent="0.2">
      <c r="A42" s="39">
        <v>28</v>
      </c>
      <c r="B42" s="39" t="s">
        <v>7</v>
      </c>
      <c r="C42" s="39">
        <v>4</v>
      </c>
      <c r="D42" s="28" t="s">
        <v>24</v>
      </c>
      <c r="E42" s="108">
        <v>54975</v>
      </c>
    </row>
    <row r="43" spans="1:5" x14ac:dyDescent="0.2">
      <c r="A43" s="39">
        <v>28</v>
      </c>
      <c r="B43" s="39" t="s">
        <v>7</v>
      </c>
      <c r="C43" s="39">
        <v>4</v>
      </c>
      <c r="D43" s="28" t="s">
        <v>24</v>
      </c>
      <c r="E43" s="108">
        <v>-30130</v>
      </c>
    </row>
    <row r="44" spans="1:5" x14ac:dyDescent="0.2">
      <c r="A44" s="39">
        <v>7</v>
      </c>
      <c r="B44" s="39" t="s">
        <v>8</v>
      </c>
      <c r="C44" s="39">
        <v>1</v>
      </c>
      <c r="D44" s="28" t="s">
        <v>19</v>
      </c>
      <c r="E44" s="108">
        <v>1945</v>
      </c>
    </row>
    <row r="45" spans="1:5" x14ac:dyDescent="0.2">
      <c r="A45" s="39">
        <v>7</v>
      </c>
      <c r="B45" s="39" t="s">
        <v>8</v>
      </c>
      <c r="C45" s="39">
        <v>1</v>
      </c>
      <c r="D45" s="28" t="s">
        <v>20</v>
      </c>
      <c r="E45" s="108">
        <v>3170</v>
      </c>
    </row>
    <row r="46" spans="1:5" x14ac:dyDescent="0.2">
      <c r="A46" s="39">
        <v>7</v>
      </c>
      <c r="B46" s="39" t="s">
        <v>8</v>
      </c>
      <c r="C46" s="39">
        <v>1</v>
      </c>
      <c r="D46" s="28" t="s">
        <v>24</v>
      </c>
      <c r="E46" s="108">
        <f>6510+101150</f>
        <v>107660</v>
      </c>
    </row>
    <row r="47" spans="1:5" x14ac:dyDescent="0.2">
      <c r="A47" s="39">
        <v>7</v>
      </c>
      <c r="B47" s="39" t="s">
        <v>8</v>
      </c>
      <c r="C47" s="39">
        <v>1</v>
      </c>
      <c r="D47" s="28" t="s">
        <v>191</v>
      </c>
      <c r="E47" s="108">
        <v>850</v>
      </c>
    </row>
    <row r="48" spans="1:5" x14ac:dyDescent="0.2">
      <c r="A48" s="39">
        <v>7</v>
      </c>
      <c r="B48" s="39" t="s">
        <v>8</v>
      </c>
      <c r="C48" s="39">
        <v>1</v>
      </c>
      <c r="D48" s="28" t="s">
        <v>24</v>
      </c>
      <c r="E48" s="108">
        <v>-118602.5</v>
      </c>
    </row>
    <row r="49" spans="1:6" x14ac:dyDescent="0.2">
      <c r="A49" s="39">
        <v>14</v>
      </c>
      <c r="B49" s="39" t="s">
        <v>8</v>
      </c>
      <c r="C49" s="39">
        <v>2</v>
      </c>
      <c r="D49" s="28" t="s">
        <v>19</v>
      </c>
      <c r="E49" s="108">
        <v>2040</v>
      </c>
    </row>
    <row r="50" spans="1:6" x14ac:dyDescent="0.2">
      <c r="A50" s="39">
        <v>14</v>
      </c>
      <c r="B50" s="39" t="s">
        <v>8</v>
      </c>
      <c r="C50" s="39">
        <v>2</v>
      </c>
      <c r="D50" s="28" t="s">
        <v>20</v>
      </c>
      <c r="E50" s="108">
        <v>4565</v>
      </c>
    </row>
    <row r="51" spans="1:6" x14ac:dyDescent="0.2">
      <c r="A51" s="39">
        <v>14</v>
      </c>
      <c r="B51" s="39" t="s">
        <v>8</v>
      </c>
      <c r="C51" s="39">
        <v>2</v>
      </c>
      <c r="D51" s="28" t="s">
        <v>24</v>
      </c>
      <c r="E51" s="108">
        <v>31820</v>
      </c>
    </row>
    <row r="52" spans="1:6" x14ac:dyDescent="0.2">
      <c r="A52" s="39">
        <v>14</v>
      </c>
      <c r="B52" s="39" t="s">
        <v>8</v>
      </c>
      <c r="C52" s="39">
        <v>2</v>
      </c>
      <c r="D52" s="28" t="s">
        <v>24</v>
      </c>
      <c r="E52" s="108">
        <v>-14400.5</v>
      </c>
    </row>
    <row r="53" spans="1:6" x14ac:dyDescent="0.2">
      <c r="A53" s="39">
        <v>14</v>
      </c>
      <c r="B53" s="39" t="s">
        <v>8</v>
      </c>
      <c r="C53" s="39">
        <v>2</v>
      </c>
      <c r="D53" s="28" t="s">
        <v>53</v>
      </c>
      <c r="E53" s="108">
        <v>10750</v>
      </c>
    </row>
    <row r="54" spans="1:6" x14ac:dyDescent="0.2">
      <c r="A54" s="39">
        <v>14</v>
      </c>
      <c r="B54" s="39" t="s">
        <v>8</v>
      </c>
      <c r="C54" s="39">
        <v>2</v>
      </c>
      <c r="D54" s="28" t="s">
        <v>53</v>
      </c>
      <c r="E54" s="108">
        <v>-7139</v>
      </c>
    </row>
    <row r="55" spans="1:6" x14ac:dyDescent="0.2">
      <c r="A55" s="39">
        <v>14</v>
      </c>
      <c r="B55" s="39" t="s">
        <v>8</v>
      </c>
      <c r="C55" s="39">
        <v>2</v>
      </c>
      <c r="D55" s="28" t="s">
        <v>10451</v>
      </c>
      <c r="E55" s="108">
        <v>7139</v>
      </c>
      <c r="F55" s="35" t="s">
        <v>52</v>
      </c>
    </row>
    <row r="56" spans="1:6" x14ac:dyDescent="0.2">
      <c r="A56" s="39">
        <v>21</v>
      </c>
      <c r="B56" s="39" t="s">
        <v>8</v>
      </c>
      <c r="C56" s="39">
        <v>3</v>
      </c>
      <c r="D56" s="28" t="s">
        <v>19</v>
      </c>
      <c r="E56" s="108">
        <v>1100</v>
      </c>
    </row>
    <row r="57" spans="1:6" x14ac:dyDescent="0.2">
      <c r="A57" s="39">
        <v>21</v>
      </c>
      <c r="B57" s="39" t="s">
        <v>8</v>
      </c>
      <c r="C57" s="39">
        <v>3</v>
      </c>
      <c r="D57" s="28" t="s">
        <v>20</v>
      </c>
      <c r="E57" s="108">
        <v>2710</v>
      </c>
    </row>
    <row r="58" spans="1:6" x14ac:dyDescent="0.2">
      <c r="A58" s="39">
        <v>21</v>
      </c>
      <c r="B58" s="39" t="s">
        <v>8</v>
      </c>
      <c r="C58" s="39">
        <v>3</v>
      </c>
      <c r="D58" s="28" t="s">
        <v>24</v>
      </c>
      <c r="E58" s="108">
        <v>44150</v>
      </c>
    </row>
    <row r="59" spans="1:6" x14ac:dyDescent="0.2">
      <c r="A59" s="39">
        <v>21</v>
      </c>
      <c r="B59" s="39" t="s">
        <v>8</v>
      </c>
      <c r="C59" s="39">
        <v>3</v>
      </c>
      <c r="D59" s="28" t="s">
        <v>24</v>
      </c>
      <c r="E59" s="108">
        <v>-9652.5</v>
      </c>
    </row>
    <row r="60" spans="1:6" x14ac:dyDescent="0.2">
      <c r="A60" s="39">
        <v>28</v>
      </c>
      <c r="B60" s="39" t="s">
        <v>8</v>
      </c>
      <c r="C60" s="39">
        <v>4</v>
      </c>
      <c r="D60" s="28" t="s">
        <v>19</v>
      </c>
      <c r="E60" s="108">
        <v>2330</v>
      </c>
    </row>
    <row r="61" spans="1:6" x14ac:dyDescent="0.2">
      <c r="A61" s="39">
        <v>28</v>
      </c>
      <c r="B61" s="39" t="s">
        <v>8</v>
      </c>
      <c r="C61" s="39">
        <v>4</v>
      </c>
      <c r="D61" s="28" t="s">
        <v>20</v>
      </c>
      <c r="E61" s="108">
        <v>5490</v>
      </c>
    </row>
    <row r="62" spans="1:6" x14ac:dyDescent="0.2">
      <c r="A62" s="39">
        <v>28</v>
      </c>
      <c r="B62" s="39" t="s">
        <v>8</v>
      </c>
      <c r="C62" s="39">
        <v>4</v>
      </c>
      <c r="D62" s="28" t="s">
        <v>24</v>
      </c>
      <c r="E62" s="108">
        <v>33700</v>
      </c>
    </row>
    <row r="63" spans="1:6" x14ac:dyDescent="0.2">
      <c r="A63" s="39">
        <v>28</v>
      </c>
      <c r="B63" s="39" t="s">
        <v>8</v>
      </c>
      <c r="C63" s="39">
        <v>4</v>
      </c>
      <c r="D63" s="28" t="s">
        <v>24</v>
      </c>
      <c r="E63" s="108">
        <v>-28995</v>
      </c>
    </row>
    <row r="64" spans="1:6" x14ac:dyDescent="0.2">
      <c r="A64" s="39">
        <v>28</v>
      </c>
      <c r="B64" s="39" t="s">
        <v>8</v>
      </c>
      <c r="C64" s="39">
        <v>4</v>
      </c>
      <c r="D64" s="28" t="s">
        <v>42</v>
      </c>
      <c r="E64" s="108">
        <v>2135</v>
      </c>
    </row>
    <row r="65" spans="1:8" x14ac:dyDescent="0.2">
      <c r="A65" s="39">
        <v>4</v>
      </c>
      <c r="B65" s="39" t="s">
        <v>9</v>
      </c>
      <c r="C65" s="39">
        <v>1</v>
      </c>
      <c r="D65" s="28" t="s">
        <v>19</v>
      </c>
      <c r="E65" s="108">
        <v>3275</v>
      </c>
    </row>
    <row r="66" spans="1:8" x14ac:dyDescent="0.2">
      <c r="A66" s="39">
        <v>4</v>
      </c>
      <c r="B66" s="39" t="s">
        <v>9</v>
      </c>
      <c r="C66" s="39">
        <v>1</v>
      </c>
      <c r="D66" s="28" t="s">
        <v>20</v>
      </c>
      <c r="E66" s="108">
        <v>5790</v>
      </c>
    </row>
    <row r="67" spans="1:8" x14ac:dyDescent="0.2">
      <c r="A67" s="39">
        <v>4</v>
      </c>
      <c r="B67" s="39" t="s">
        <v>9</v>
      </c>
      <c r="C67" s="39">
        <v>1</v>
      </c>
      <c r="D67" s="28" t="s">
        <v>24</v>
      </c>
      <c r="E67" s="108">
        <f>18260-300</f>
        <v>17960</v>
      </c>
    </row>
    <row r="68" spans="1:8" x14ac:dyDescent="0.2">
      <c r="A68" s="39">
        <v>4</v>
      </c>
      <c r="B68" s="39" t="s">
        <v>9</v>
      </c>
      <c r="C68" s="39">
        <v>1</v>
      </c>
      <c r="D68" s="28" t="s">
        <v>24</v>
      </c>
      <c r="E68" s="108">
        <v>-12575</v>
      </c>
      <c r="H68" s="36"/>
    </row>
    <row r="69" spans="1:8" x14ac:dyDescent="0.2">
      <c r="A69" s="39">
        <v>11</v>
      </c>
      <c r="B69" s="39" t="s">
        <v>9</v>
      </c>
      <c r="C69" s="39">
        <v>2</v>
      </c>
      <c r="D69" s="28" t="s">
        <v>19</v>
      </c>
      <c r="E69" s="108">
        <v>3875</v>
      </c>
    </row>
    <row r="70" spans="1:8" x14ac:dyDescent="0.2">
      <c r="A70" s="39">
        <v>11</v>
      </c>
      <c r="B70" s="39" t="s">
        <v>9</v>
      </c>
      <c r="C70" s="39">
        <v>2</v>
      </c>
      <c r="D70" s="28" t="s">
        <v>20</v>
      </c>
      <c r="E70" s="108">
        <v>6241</v>
      </c>
    </row>
    <row r="71" spans="1:8" x14ac:dyDescent="0.2">
      <c r="A71" s="39">
        <v>11</v>
      </c>
      <c r="B71" s="39" t="s">
        <v>9</v>
      </c>
      <c r="C71" s="39">
        <v>2</v>
      </c>
      <c r="D71" s="28" t="s">
        <v>24</v>
      </c>
      <c r="E71" s="108">
        <v>33370</v>
      </c>
    </row>
    <row r="72" spans="1:8" x14ac:dyDescent="0.2">
      <c r="A72" s="39">
        <v>11</v>
      </c>
      <c r="B72" s="39" t="s">
        <v>9</v>
      </c>
      <c r="C72" s="39">
        <v>2</v>
      </c>
      <c r="D72" s="28" t="s">
        <v>24</v>
      </c>
      <c r="E72" s="108">
        <v>-18456</v>
      </c>
    </row>
    <row r="73" spans="1:8" x14ac:dyDescent="0.2">
      <c r="A73" s="39">
        <v>16</v>
      </c>
      <c r="B73" s="39" t="s">
        <v>9</v>
      </c>
      <c r="C73" s="39">
        <v>2</v>
      </c>
      <c r="D73" s="28" t="s">
        <v>24</v>
      </c>
      <c r="E73" s="108">
        <v>41060</v>
      </c>
      <c r="F73" s="35" t="s">
        <v>12503</v>
      </c>
    </row>
    <row r="74" spans="1:8" x14ac:dyDescent="0.2">
      <c r="A74" s="39">
        <v>18</v>
      </c>
      <c r="B74" s="39" t="s">
        <v>9</v>
      </c>
      <c r="C74" s="39">
        <v>3</v>
      </c>
      <c r="D74" s="28" t="s">
        <v>19</v>
      </c>
      <c r="E74" s="108">
        <v>1170</v>
      </c>
    </row>
    <row r="75" spans="1:8" x14ac:dyDescent="0.2">
      <c r="A75" s="39">
        <v>18</v>
      </c>
      <c r="B75" s="39" t="s">
        <v>9</v>
      </c>
      <c r="C75" s="39">
        <v>3</v>
      </c>
      <c r="D75" s="28" t="s">
        <v>20</v>
      </c>
      <c r="E75" s="108">
        <v>6400</v>
      </c>
    </row>
    <row r="76" spans="1:8" x14ac:dyDescent="0.2">
      <c r="A76" s="39">
        <v>18</v>
      </c>
      <c r="B76" s="39" t="s">
        <v>9</v>
      </c>
      <c r="C76" s="39">
        <v>3</v>
      </c>
      <c r="D76" s="28" t="s">
        <v>24</v>
      </c>
      <c r="E76" s="108">
        <v>11630</v>
      </c>
    </row>
    <row r="77" spans="1:8" x14ac:dyDescent="0.2">
      <c r="A77" s="39">
        <v>18</v>
      </c>
      <c r="B77" s="39" t="s">
        <v>9</v>
      </c>
      <c r="C77" s="39">
        <v>3</v>
      </c>
      <c r="D77" s="28" t="s">
        <v>24</v>
      </c>
      <c r="E77" s="108">
        <v>-10118.5</v>
      </c>
    </row>
    <row r="78" spans="1:8" x14ac:dyDescent="0.2">
      <c r="A78" s="39">
        <v>25</v>
      </c>
      <c r="B78" s="39" t="s">
        <v>9</v>
      </c>
      <c r="C78" s="39">
        <v>4</v>
      </c>
      <c r="D78" s="28" t="s">
        <v>19</v>
      </c>
      <c r="E78" s="108">
        <v>2030</v>
      </c>
    </row>
    <row r="79" spans="1:8" x14ac:dyDescent="0.2">
      <c r="A79" s="39">
        <v>25</v>
      </c>
      <c r="B79" s="39" t="s">
        <v>9</v>
      </c>
      <c r="C79" s="39">
        <v>4</v>
      </c>
      <c r="D79" s="28" t="s">
        <v>20</v>
      </c>
      <c r="E79" s="108">
        <v>7355</v>
      </c>
    </row>
    <row r="80" spans="1:8" x14ac:dyDescent="0.2">
      <c r="A80" s="39">
        <v>25</v>
      </c>
      <c r="B80" s="39" t="s">
        <v>9</v>
      </c>
      <c r="C80" s="39">
        <v>4</v>
      </c>
      <c r="D80" s="28" t="s">
        <v>24</v>
      </c>
      <c r="E80" s="108">
        <v>30210</v>
      </c>
    </row>
    <row r="81" spans="1:6" x14ac:dyDescent="0.2">
      <c r="A81" s="39">
        <v>25</v>
      </c>
      <c r="B81" s="39" t="s">
        <v>9</v>
      </c>
      <c r="C81" s="39">
        <v>4</v>
      </c>
      <c r="D81" s="28" t="s">
        <v>24</v>
      </c>
      <c r="E81" s="108">
        <v>-739</v>
      </c>
    </row>
    <row r="82" spans="1:6" x14ac:dyDescent="0.2">
      <c r="A82" s="39">
        <v>25</v>
      </c>
      <c r="B82" s="39" t="s">
        <v>9</v>
      </c>
      <c r="C82" s="39">
        <v>4</v>
      </c>
      <c r="D82" s="28" t="s">
        <v>24</v>
      </c>
      <c r="E82" s="108">
        <v>-14520</v>
      </c>
    </row>
    <row r="83" spans="1:6" x14ac:dyDescent="0.2">
      <c r="A83" s="39">
        <v>26</v>
      </c>
      <c r="B83" s="39" t="s">
        <v>9</v>
      </c>
      <c r="C83" s="39">
        <v>4</v>
      </c>
      <c r="D83" s="28" t="s">
        <v>9604</v>
      </c>
      <c r="E83" s="108">
        <v>-34644</v>
      </c>
    </row>
    <row r="84" spans="1:6" x14ac:dyDescent="0.2">
      <c r="A84" s="39">
        <v>26</v>
      </c>
      <c r="B84" s="39" t="s">
        <v>9</v>
      </c>
      <c r="C84" s="39">
        <v>4</v>
      </c>
      <c r="D84" s="28" t="s">
        <v>10451</v>
      </c>
      <c r="E84" s="108">
        <v>34644</v>
      </c>
      <c r="F84" s="35" t="s">
        <v>13877</v>
      </c>
    </row>
    <row r="85" spans="1:6" x14ac:dyDescent="0.2">
      <c r="A85" s="39">
        <v>2</v>
      </c>
      <c r="B85" s="39" t="s">
        <v>10</v>
      </c>
      <c r="C85" s="39">
        <v>1</v>
      </c>
      <c r="D85" s="28" t="s">
        <v>19</v>
      </c>
      <c r="E85" s="108">
        <v>2010</v>
      </c>
    </row>
    <row r="86" spans="1:6" x14ac:dyDescent="0.2">
      <c r="A86" s="39">
        <v>2</v>
      </c>
      <c r="B86" s="39" t="s">
        <v>10</v>
      </c>
      <c r="C86" s="39">
        <v>1</v>
      </c>
      <c r="D86" s="28" t="s">
        <v>20</v>
      </c>
      <c r="E86" s="108">
        <v>7175</v>
      </c>
    </row>
    <row r="87" spans="1:6" x14ac:dyDescent="0.2">
      <c r="A87" s="39">
        <v>2</v>
      </c>
      <c r="B87" s="39" t="s">
        <v>10</v>
      </c>
      <c r="C87" s="39">
        <v>1</v>
      </c>
      <c r="D87" s="28" t="s">
        <v>24</v>
      </c>
      <c r="E87" s="108">
        <v>28770</v>
      </c>
    </row>
    <row r="88" spans="1:6" x14ac:dyDescent="0.2">
      <c r="A88" s="39">
        <v>2</v>
      </c>
      <c r="B88" s="39" t="s">
        <v>10</v>
      </c>
      <c r="C88" s="39">
        <v>1</v>
      </c>
      <c r="D88" s="28" t="s">
        <v>24</v>
      </c>
      <c r="E88" s="108">
        <v>-22010</v>
      </c>
    </row>
    <row r="89" spans="1:6" x14ac:dyDescent="0.2">
      <c r="A89" s="39">
        <v>9</v>
      </c>
      <c r="B89" s="39" t="s">
        <v>10</v>
      </c>
      <c r="C89" s="39">
        <v>2</v>
      </c>
      <c r="D89" s="28" t="s">
        <v>19</v>
      </c>
      <c r="E89" s="108">
        <v>2440</v>
      </c>
    </row>
    <row r="90" spans="1:6" x14ac:dyDescent="0.2">
      <c r="A90" s="39">
        <v>9</v>
      </c>
      <c r="B90" s="39" t="s">
        <v>10</v>
      </c>
      <c r="C90" s="39">
        <v>2</v>
      </c>
      <c r="D90" s="28" t="s">
        <v>20</v>
      </c>
      <c r="E90" s="108">
        <v>6285</v>
      </c>
    </row>
    <row r="91" spans="1:6" x14ac:dyDescent="0.2">
      <c r="A91" s="39">
        <v>9</v>
      </c>
      <c r="B91" s="39" t="s">
        <v>10</v>
      </c>
      <c r="C91" s="39">
        <v>2</v>
      </c>
      <c r="D91" s="28" t="s">
        <v>24</v>
      </c>
      <c r="E91" s="108">
        <v>19730</v>
      </c>
    </row>
    <row r="92" spans="1:6" x14ac:dyDescent="0.2">
      <c r="A92" s="39">
        <v>9</v>
      </c>
      <c r="B92" s="39" t="s">
        <v>10</v>
      </c>
      <c r="C92" s="39">
        <v>2</v>
      </c>
      <c r="D92" s="28" t="s">
        <v>24</v>
      </c>
      <c r="E92" s="108">
        <f>-44502</f>
        <v>-44502</v>
      </c>
    </row>
    <row r="93" spans="1:6" x14ac:dyDescent="0.2">
      <c r="A93" s="39">
        <v>9</v>
      </c>
      <c r="B93" s="39" t="s">
        <v>10</v>
      </c>
      <c r="C93" s="39">
        <v>2</v>
      </c>
      <c r="D93" s="28" t="s">
        <v>24</v>
      </c>
      <c r="E93" s="108">
        <v>-100</v>
      </c>
    </row>
    <row r="94" spans="1:6" x14ac:dyDescent="0.2">
      <c r="A94" s="39">
        <v>16</v>
      </c>
      <c r="B94" s="39" t="s">
        <v>10</v>
      </c>
      <c r="C94" s="39">
        <v>3</v>
      </c>
      <c r="D94" s="28" t="s">
        <v>19</v>
      </c>
      <c r="E94" s="108">
        <v>1880</v>
      </c>
    </row>
    <row r="95" spans="1:6" x14ac:dyDescent="0.2">
      <c r="A95" s="39">
        <v>16</v>
      </c>
      <c r="B95" s="39" t="s">
        <v>10</v>
      </c>
      <c r="C95" s="39">
        <v>3</v>
      </c>
      <c r="D95" s="28" t="s">
        <v>20</v>
      </c>
      <c r="E95" s="108">
        <v>3925</v>
      </c>
    </row>
    <row r="96" spans="1:6" x14ac:dyDescent="0.2">
      <c r="A96" s="39">
        <v>16</v>
      </c>
      <c r="B96" s="39" t="s">
        <v>10</v>
      </c>
      <c r="C96" s="39">
        <v>3</v>
      </c>
      <c r="D96" s="28" t="s">
        <v>24</v>
      </c>
      <c r="E96" s="108">
        <v>16670</v>
      </c>
    </row>
    <row r="97" spans="1:5" x14ac:dyDescent="0.2">
      <c r="A97" s="39">
        <v>16</v>
      </c>
      <c r="B97" s="39" t="s">
        <v>10</v>
      </c>
      <c r="C97" s="39">
        <v>3</v>
      </c>
      <c r="D97" s="28" t="s">
        <v>24</v>
      </c>
      <c r="E97" s="108">
        <f>-500-700</f>
        <v>-1200</v>
      </c>
    </row>
    <row r="98" spans="1:5" x14ac:dyDescent="0.2">
      <c r="A98" s="39">
        <v>16</v>
      </c>
      <c r="B98" s="39" t="s">
        <v>10</v>
      </c>
      <c r="C98" s="39">
        <v>3</v>
      </c>
      <c r="D98" s="28" t="s">
        <v>24</v>
      </c>
      <c r="E98" s="108">
        <f>-18422.5</f>
        <v>-18422.5</v>
      </c>
    </row>
    <row r="99" spans="1:5" x14ac:dyDescent="0.2">
      <c r="A99" s="39">
        <v>23</v>
      </c>
      <c r="B99" s="39" t="s">
        <v>10</v>
      </c>
      <c r="C99" s="39">
        <v>4</v>
      </c>
      <c r="D99" s="28" t="s">
        <v>19</v>
      </c>
      <c r="E99" s="108">
        <v>1195</v>
      </c>
    </row>
    <row r="100" spans="1:5" x14ac:dyDescent="0.2">
      <c r="A100" s="39">
        <v>23</v>
      </c>
      <c r="B100" s="39" t="s">
        <v>10</v>
      </c>
      <c r="C100" s="39">
        <v>4</v>
      </c>
      <c r="D100" s="28" t="s">
        <v>20</v>
      </c>
      <c r="E100" s="108">
        <v>6550</v>
      </c>
    </row>
    <row r="101" spans="1:5" x14ac:dyDescent="0.2">
      <c r="A101" s="39">
        <v>23</v>
      </c>
      <c r="B101" s="39" t="s">
        <v>10</v>
      </c>
      <c r="C101" s="39">
        <v>4</v>
      </c>
      <c r="D101" s="28" t="s">
        <v>24</v>
      </c>
      <c r="E101" s="108">
        <v>10750</v>
      </c>
    </row>
    <row r="102" spans="1:5" x14ac:dyDescent="0.2">
      <c r="A102" s="39">
        <v>23</v>
      </c>
      <c r="B102" s="39" t="s">
        <v>10</v>
      </c>
      <c r="C102" s="39">
        <v>4</v>
      </c>
      <c r="D102" s="28" t="s">
        <v>24</v>
      </c>
      <c r="E102" s="108">
        <v>-7155</v>
      </c>
    </row>
    <row r="103" spans="1:5" x14ac:dyDescent="0.2">
      <c r="A103" s="39">
        <v>30</v>
      </c>
      <c r="B103" s="39" t="s">
        <v>10</v>
      </c>
      <c r="C103" s="39">
        <v>5</v>
      </c>
      <c r="D103" s="28" t="s">
        <v>19</v>
      </c>
      <c r="E103" s="108">
        <v>1345</v>
      </c>
    </row>
    <row r="104" spans="1:5" x14ac:dyDescent="0.2">
      <c r="A104" s="39">
        <v>30</v>
      </c>
      <c r="B104" s="39" t="s">
        <v>10</v>
      </c>
      <c r="C104" s="39">
        <v>5</v>
      </c>
      <c r="D104" s="28" t="s">
        <v>20</v>
      </c>
      <c r="E104" s="108">
        <v>4870</v>
      </c>
    </row>
    <row r="105" spans="1:5" x14ac:dyDescent="0.2">
      <c r="A105" s="39">
        <v>30</v>
      </c>
      <c r="B105" s="39" t="s">
        <v>10</v>
      </c>
      <c r="C105" s="39">
        <v>5</v>
      </c>
      <c r="D105" s="28" t="s">
        <v>24</v>
      </c>
      <c r="E105" s="108">
        <v>45075</v>
      </c>
    </row>
    <row r="106" spans="1:5" x14ac:dyDescent="0.2">
      <c r="A106" s="39">
        <v>30</v>
      </c>
      <c r="B106" s="39" t="s">
        <v>10</v>
      </c>
      <c r="C106" s="39">
        <v>5</v>
      </c>
      <c r="D106" s="28" t="s">
        <v>24</v>
      </c>
      <c r="E106" s="108">
        <f>-700-600</f>
        <v>-1300</v>
      </c>
    </row>
    <row r="107" spans="1:5" x14ac:dyDescent="0.2">
      <c r="A107" s="39">
        <v>30</v>
      </c>
      <c r="B107" s="39" t="s">
        <v>10</v>
      </c>
      <c r="C107" s="39">
        <v>5</v>
      </c>
      <c r="D107" s="28" t="s">
        <v>191</v>
      </c>
      <c r="E107" s="108">
        <v>410</v>
      </c>
    </row>
    <row r="108" spans="1:5" x14ac:dyDescent="0.2">
      <c r="A108" s="39">
        <v>30</v>
      </c>
      <c r="B108" s="39" t="s">
        <v>10</v>
      </c>
      <c r="C108" s="39">
        <v>5</v>
      </c>
      <c r="D108" s="28" t="s">
        <v>24</v>
      </c>
      <c r="E108" s="108">
        <v>-22065</v>
      </c>
    </row>
    <row r="109" spans="1:5" x14ac:dyDescent="0.2">
      <c r="A109" s="39">
        <v>1</v>
      </c>
      <c r="B109" s="39" t="s">
        <v>11</v>
      </c>
      <c r="C109" s="39">
        <v>6</v>
      </c>
      <c r="D109" s="28" t="s">
        <v>19</v>
      </c>
      <c r="E109" s="108">
        <v>1785</v>
      </c>
    </row>
    <row r="110" spans="1:5" x14ac:dyDescent="0.2">
      <c r="A110" s="39">
        <v>1</v>
      </c>
      <c r="B110" s="39" t="s">
        <v>11</v>
      </c>
      <c r="C110" s="39">
        <v>6</v>
      </c>
      <c r="D110" s="28" t="s">
        <v>20</v>
      </c>
      <c r="E110" s="108">
        <v>6236</v>
      </c>
    </row>
    <row r="111" spans="1:5" x14ac:dyDescent="0.2">
      <c r="A111" s="39">
        <v>1</v>
      </c>
      <c r="B111" s="39" t="s">
        <v>11</v>
      </c>
      <c r="C111" s="39">
        <v>6</v>
      </c>
      <c r="D111" s="28" t="s">
        <v>24</v>
      </c>
      <c r="E111" s="108">
        <v>45220</v>
      </c>
    </row>
    <row r="112" spans="1:5" x14ac:dyDescent="0.2">
      <c r="A112" s="39">
        <v>1</v>
      </c>
      <c r="B112" s="39" t="s">
        <v>11</v>
      </c>
      <c r="C112" s="39">
        <v>6</v>
      </c>
      <c r="D112" s="28" t="s">
        <v>24</v>
      </c>
      <c r="E112" s="108">
        <v>15360</v>
      </c>
    </row>
    <row r="113" spans="1:5" x14ac:dyDescent="0.2">
      <c r="A113" s="39">
        <v>1</v>
      </c>
      <c r="B113" s="39" t="s">
        <v>11</v>
      </c>
      <c r="C113" s="39">
        <v>6</v>
      </c>
      <c r="D113" s="28" t="s">
        <v>24</v>
      </c>
      <c r="E113" s="108">
        <v>-72387.5</v>
      </c>
    </row>
    <row r="114" spans="1:5" x14ac:dyDescent="0.2">
      <c r="E114" s="108"/>
    </row>
    <row r="115" spans="1:5" x14ac:dyDescent="0.2">
      <c r="E115" s="108"/>
    </row>
    <row r="116" spans="1:5" x14ac:dyDescent="0.2">
      <c r="E116" s="108"/>
    </row>
    <row r="117" spans="1:5" x14ac:dyDescent="0.2">
      <c r="E117" s="108"/>
    </row>
    <row r="118" spans="1:5" x14ac:dyDescent="0.2">
      <c r="E118" s="108"/>
    </row>
    <row r="119" spans="1:5" x14ac:dyDescent="0.2">
      <c r="E119" s="108"/>
    </row>
    <row r="120" spans="1:5" x14ac:dyDescent="0.2">
      <c r="E120" s="108"/>
    </row>
    <row r="121" spans="1:5" x14ac:dyDescent="0.2">
      <c r="E121" s="108"/>
    </row>
    <row r="122" spans="1:5" x14ac:dyDescent="0.2">
      <c r="E122" s="108"/>
    </row>
    <row r="123" spans="1:5" x14ac:dyDescent="0.2">
      <c r="E123" s="108"/>
    </row>
    <row r="124" spans="1:5" x14ac:dyDescent="0.2">
      <c r="E124" s="108"/>
    </row>
    <row r="125" spans="1:5" x14ac:dyDescent="0.2">
      <c r="E125" s="108"/>
    </row>
    <row r="126" spans="1:5" x14ac:dyDescent="0.2">
      <c r="E126" s="108"/>
    </row>
    <row r="127" spans="1:5" x14ac:dyDescent="0.2">
      <c r="E127" s="108"/>
    </row>
    <row r="128" spans="1:5" x14ac:dyDescent="0.2">
      <c r="E128" s="108"/>
    </row>
    <row r="129" spans="5:5" x14ac:dyDescent="0.2">
      <c r="E129" s="108"/>
    </row>
    <row r="130" spans="5:5" x14ac:dyDescent="0.2">
      <c r="E130" s="108"/>
    </row>
    <row r="131" spans="5:5" x14ac:dyDescent="0.2">
      <c r="E131" s="108"/>
    </row>
    <row r="132" spans="5:5" x14ac:dyDescent="0.2">
      <c r="E132" s="108"/>
    </row>
    <row r="133" spans="5:5" x14ac:dyDescent="0.2">
      <c r="E133" s="108"/>
    </row>
    <row r="134" spans="5:5" x14ac:dyDescent="0.2">
      <c r="E134" s="108"/>
    </row>
    <row r="135" spans="5:5" x14ac:dyDescent="0.2">
      <c r="E135" s="108"/>
    </row>
    <row r="136" spans="5:5" x14ac:dyDescent="0.2">
      <c r="E136" s="108"/>
    </row>
    <row r="137" spans="5:5" x14ac:dyDescent="0.2">
      <c r="E137" s="108"/>
    </row>
    <row r="138" spans="5:5" x14ac:dyDescent="0.2">
      <c r="E138" s="108"/>
    </row>
    <row r="139" spans="5:5" x14ac:dyDescent="0.2">
      <c r="E139" s="108"/>
    </row>
    <row r="140" spans="5:5" x14ac:dyDescent="0.2">
      <c r="E140" s="108"/>
    </row>
    <row r="141" spans="5:5" x14ac:dyDescent="0.2">
      <c r="E141" s="108"/>
    </row>
    <row r="142" spans="5:5" x14ac:dyDescent="0.2">
      <c r="E142" s="108"/>
    </row>
    <row r="143" spans="5:5" x14ac:dyDescent="0.2">
      <c r="E143" s="108"/>
    </row>
    <row r="144" spans="5:5" x14ac:dyDescent="0.2">
      <c r="E144" s="108"/>
    </row>
    <row r="145" spans="5:5" x14ac:dyDescent="0.2">
      <c r="E145" s="108"/>
    </row>
    <row r="146" spans="5:5" x14ac:dyDescent="0.2">
      <c r="E146" s="108"/>
    </row>
    <row r="147" spans="5:5" x14ac:dyDescent="0.2">
      <c r="E147" s="108"/>
    </row>
    <row r="148" spans="5:5" x14ac:dyDescent="0.2">
      <c r="E148" s="108"/>
    </row>
    <row r="149" spans="5:5" x14ac:dyDescent="0.2">
      <c r="E149" s="108"/>
    </row>
    <row r="150" spans="5:5" x14ac:dyDescent="0.2">
      <c r="E150" s="108"/>
    </row>
    <row r="151" spans="5:5" x14ac:dyDescent="0.2">
      <c r="E151" s="108"/>
    </row>
    <row r="152" spans="5:5" x14ac:dyDescent="0.2">
      <c r="E152" s="108"/>
    </row>
    <row r="153" spans="5:5" x14ac:dyDescent="0.2">
      <c r="E153" s="108"/>
    </row>
    <row r="154" spans="5:5" x14ac:dyDescent="0.2">
      <c r="E154" s="108"/>
    </row>
    <row r="155" spans="5:5" x14ac:dyDescent="0.2">
      <c r="E155" s="108"/>
    </row>
    <row r="156" spans="5:5" x14ac:dyDescent="0.2">
      <c r="E156" s="108"/>
    </row>
    <row r="157" spans="5:5" x14ac:dyDescent="0.2">
      <c r="E157" s="108"/>
    </row>
    <row r="158" spans="5:5" x14ac:dyDescent="0.2">
      <c r="E158" s="108"/>
    </row>
    <row r="159" spans="5:5" x14ac:dyDescent="0.2">
      <c r="E159" s="108"/>
    </row>
    <row r="160" spans="5:5" x14ac:dyDescent="0.2">
      <c r="E160" s="108"/>
    </row>
    <row r="161" spans="5:5" x14ac:dyDescent="0.2">
      <c r="E161" s="108"/>
    </row>
    <row r="162" spans="5:5" x14ac:dyDescent="0.2">
      <c r="E162" s="108"/>
    </row>
    <row r="163" spans="5:5" x14ac:dyDescent="0.2">
      <c r="E163" s="108"/>
    </row>
    <row r="164" spans="5:5" x14ac:dyDescent="0.2">
      <c r="E164" s="108"/>
    </row>
    <row r="165" spans="5:5" x14ac:dyDescent="0.2">
      <c r="E165" s="108"/>
    </row>
    <row r="166" spans="5:5" x14ac:dyDescent="0.2">
      <c r="E166" s="108"/>
    </row>
    <row r="167" spans="5:5" x14ac:dyDescent="0.2">
      <c r="E167" s="108"/>
    </row>
    <row r="168" spans="5:5" x14ac:dyDescent="0.2">
      <c r="E168" s="108"/>
    </row>
    <row r="169" spans="5:5" x14ac:dyDescent="0.2">
      <c r="E169" s="108"/>
    </row>
    <row r="170" spans="5:5" x14ac:dyDescent="0.2">
      <c r="E170" s="108"/>
    </row>
    <row r="171" spans="5:5" x14ac:dyDescent="0.2">
      <c r="E171" s="108"/>
    </row>
    <row r="172" spans="5:5" x14ac:dyDescent="0.2">
      <c r="E172" s="108"/>
    </row>
    <row r="173" spans="5:5" x14ac:dyDescent="0.2">
      <c r="E173" s="108"/>
    </row>
    <row r="174" spans="5:5" x14ac:dyDescent="0.2">
      <c r="E174" s="108"/>
    </row>
    <row r="175" spans="5:5" x14ac:dyDescent="0.2">
      <c r="E175" s="108"/>
    </row>
    <row r="176" spans="5:5" x14ac:dyDescent="0.2">
      <c r="E176" s="108"/>
    </row>
    <row r="177" spans="5:5" x14ac:dyDescent="0.2">
      <c r="E177" s="108"/>
    </row>
    <row r="178" spans="5:5" x14ac:dyDescent="0.2">
      <c r="E178" s="108"/>
    </row>
    <row r="179" spans="5:5" x14ac:dyDescent="0.2">
      <c r="E179" s="108"/>
    </row>
    <row r="180" spans="5:5" x14ac:dyDescent="0.2">
      <c r="E180" s="108"/>
    </row>
    <row r="181" spans="5:5" x14ac:dyDescent="0.2">
      <c r="E181" s="108"/>
    </row>
    <row r="182" spans="5:5" x14ac:dyDescent="0.2">
      <c r="E182" s="108"/>
    </row>
    <row r="183" spans="5:5" x14ac:dyDescent="0.2">
      <c r="E183" s="108"/>
    </row>
    <row r="184" spans="5:5" x14ac:dyDescent="0.2">
      <c r="E184" s="108"/>
    </row>
    <row r="185" spans="5:5" x14ac:dyDescent="0.2">
      <c r="E185" s="108"/>
    </row>
    <row r="186" spans="5:5" x14ac:dyDescent="0.2">
      <c r="E186" s="108"/>
    </row>
    <row r="187" spans="5:5" x14ac:dyDescent="0.2">
      <c r="E187" s="108"/>
    </row>
    <row r="188" spans="5:5" x14ac:dyDescent="0.2">
      <c r="E188" s="108"/>
    </row>
    <row r="189" spans="5:5" x14ac:dyDescent="0.2">
      <c r="E189" s="108"/>
    </row>
    <row r="190" spans="5:5" x14ac:dyDescent="0.2">
      <c r="E190" s="108"/>
    </row>
    <row r="191" spans="5:5" x14ac:dyDescent="0.2">
      <c r="E191" s="108"/>
    </row>
    <row r="192" spans="5:5" x14ac:dyDescent="0.2">
      <c r="E192" s="108"/>
    </row>
    <row r="193" spans="5:5" x14ac:dyDescent="0.2">
      <c r="E193" s="108"/>
    </row>
    <row r="194" spans="5:5" x14ac:dyDescent="0.2">
      <c r="E194" s="108"/>
    </row>
    <row r="195" spans="5:5" x14ac:dyDescent="0.2">
      <c r="E195" s="108"/>
    </row>
    <row r="196" spans="5:5" x14ac:dyDescent="0.2">
      <c r="E196" s="108"/>
    </row>
    <row r="197" spans="5:5" x14ac:dyDescent="0.2">
      <c r="E197" s="108"/>
    </row>
    <row r="198" spans="5:5" x14ac:dyDescent="0.2">
      <c r="E198" s="108"/>
    </row>
    <row r="199" spans="5:5" x14ac:dyDescent="0.2">
      <c r="E199" s="108"/>
    </row>
    <row r="200" spans="5:5" x14ac:dyDescent="0.2">
      <c r="E200" s="108"/>
    </row>
    <row r="201" spans="5:5" x14ac:dyDescent="0.2">
      <c r="E201" s="108"/>
    </row>
    <row r="202" spans="5:5" x14ac:dyDescent="0.2">
      <c r="E202" s="108"/>
    </row>
    <row r="203" spans="5:5" x14ac:dyDescent="0.2">
      <c r="E203" s="108"/>
    </row>
    <row r="204" spans="5:5" x14ac:dyDescent="0.2">
      <c r="E204" s="108"/>
    </row>
    <row r="205" spans="5:5" x14ac:dyDescent="0.2">
      <c r="E205" s="108"/>
    </row>
    <row r="206" spans="5:5" x14ac:dyDescent="0.2">
      <c r="E206" s="108"/>
    </row>
    <row r="207" spans="5:5" x14ac:dyDescent="0.2">
      <c r="E207" s="108"/>
    </row>
    <row r="208" spans="5:5" x14ac:dyDescent="0.2">
      <c r="E208" s="108"/>
    </row>
    <row r="209" spans="1:5" x14ac:dyDescent="0.2">
      <c r="E209" s="108"/>
    </row>
    <row r="210" spans="1:5" x14ac:dyDescent="0.2">
      <c r="E210" s="108"/>
    </row>
    <row r="211" spans="1:5" x14ac:dyDescent="0.2">
      <c r="E211" s="108"/>
    </row>
    <row r="212" spans="1:5" x14ac:dyDescent="0.2">
      <c r="E212" s="108"/>
    </row>
    <row r="213" spans="1:5" x14ac:dyDescent="0.2">
      <c r="E213" s="108"/>
    </row>
    <row r="214" spans="1:5" x14ac:dyDescent="0.2">
      <c r="E214" s="108"/>
    </row>
    <row r="215" spans="1:5" x14ac:dyDescent="0.2">
      <c r="E215" s="108"/>
    </row>
    <row r="216" spans="1:5" x14ac:dyDescent="0.2">
      <c r="E216" s="108"/>
    </row>
    <row r="217" spans="1:5" x14ac:dyDescent="0.2">
      <c r="E217" s="108"/>
    </row>
    <row r="218" spans="1:5" x14ac:dyDescent="0.2">
      <c r="E218" s="108"/>
    </row>
    <row r="219" spans="1:5" x14ac:dyDescent="0.2">
      <c r="E219" s="108"/>
    </row>
    <row r="220" spans="1:5" x14ac:dyDescent="0.2">
      <c r="E220" s="108"/>
    </row>
    <row r="221" spans="1:5" x14ac:dyDescent="0.2">
      <c r="E221" s="108"/>
    </row>
    <row r="222" spans="1:5" x14ac:dyDescent="0.2">
      <c r="E222" s="108"/>
    </row>
    <row r="223" spans="1:5" x14ac:dyDescent="0.2">
      <c r="E223" s="108"/>
    </row>
    <row r="224" spans="1:5" s="56" customFormat="1" x14ac:dyDescent="0.2">
      <c r="A224" s="250"/>
      <c r="B224" s="250"/>
      <c r="C224" s="250"/>
      <c r="D224" s="222"/>
      <c r="E224" s="346"/>
    </row>
    <row r="225" spans="1:5" x14ac:dyDescent="0.2">
      <c r="E225" s="108"/>
    </row>
    <row r="226" spans="1:5" s="56" customFormat="1" x14ac:dyDescent="0.2">
      <c r="A226" s="250"/>
      <c r="B226" s="250"/>
      <c r="C226" s="250"/>
      <c r="D226" s="222"/>
      <c r="E226" s="346"/>
    </row>
    <row r="227" spans="1:5" x14ac:dyDescent="0.2">
      <c r="E227" s="108"/>
    </row>
    <row r="228" spans="1:5" s="56" customFormat="1" x14ac:dyDescent="0.2">
      <c r="A228" s="250"/>
      <c r="B228" s="250"/>
      <c r="C228" s="250"/>
      <c r="D228" s="222"/>
      <c r="E228" s="346"/>
    </row>
    <row r="229" spans="1:5" x14ac:dyDescent="0.2">
      <c r="E229" s="108"/>
    </row>
    <row r="230" spans="1:5" s="56" customFormat="1" x14ac:dyDescent="0.2">
      <c r="A230" s="250"/>
      <c r="B230" s="250"/>
      <c r="C230" s="250"/>
      <c r="D230" s="222"/>
      <c r="E230" s="346"/>
    </row>
    <row r="231" spans="1:5" s="310" customFormat="1" x14ac:dyDescent="0.2">
      <c r="A231" s="308"/>
      <c r="B231" s="308"/>
      <c r="C231" s="308"/>
      <c r="D231" s="309"/>
      <c r="E231" s="347"/>
    </row>
    <row r="232" spans="1:5" x14ac:dyDescent="0.2">
      <c r="E232" s="108"/>
    </row>
    <row r="233" spans="1:5" x14ac:dyDescent="0.2">
      <c r="E233" s="108"/>
    </row>
    <row r="234" spans="1:5" x14ac:dyDescent="0.2">
      <c r="E234" s="108"/>
    </row>
    <row r="235" spans="1:5" x14ac:dyDescent="0.2">
      <c r="E235" s="108"/>
    </row>
    <row r="236" spans="1:5" x14ac:dyDescent="0.2">
      <c r="E236" s="108"/>
    </row>
    <row r="237" spans="1:5" x14ac:dyDescent="0.2">
      <c r="E237" s="108"/>
    </row>
    <row r="238" spans="1:5" x14ac:dyDescent="0.2">
      <c r="E238" s="108"/>
    </row>
    <row r="239" spans="1:5" x14ac:dyDescent="0.2">
      <c r="E239" s="108"/>
    </row>
    <row r="240" spans="1:5" x14ac:dyDescent="0.2">
      <c r="E240" s="108"/>
    </row>
    <row r="241" spans="1:5" x14ac:dyDescent="0.2">
      <c r="E241" s="108"/>
    </row>
    <row r="242" spans="1:5" x14ac:dyDescent="0.2">
      <c r="E242" s="108"/>
    </row>
    <row r="243" spans="1:5" x14ac:dyDescent="0.2">
      <c r="E243" s="108"/>
    </row>
    <row r="244" spans="1:5" x14ac:dyDescent="0.2">
      <c r="E244" s="108"/>
    </row>
    <row r="245" spans="1:5" x14ac:dyDescent="0.2">
      <c r="E245" s="108"/>
    </row>
    <row r="246" spans="1:5" ht="15" customHeight="1" x14ac:dyDescent="0.2">
      <c r="E246" s="108"/>
    </row>
    <row r="247" spans="1:5" x14ac:dyDescent="0.2">
      <c r="E247" s="108"/>
    </row>
    <row r="248" spans="1:5" x14ac:dyDescent="0.2">
      <c r="E248" s="108"/>
    </row>
    <row r="249" spans="1:5" x14ac:dyDescent="0.2">
      <c r="E249" s="108"/>
    </row>
    <row r="250" spans="1:5" x14ac:dyDescent="0.2">
      <c r="E250" s="108"/>
    </row>
    <row r="251" spans="1:5" x14ac:dyDescent="0.2">
      <c r="E251" s="108"/>
    </row>
    <row r="252" spans="1:5" x14ac:dyDescent="0.2">
      <c r="E252" s="108"/>
    </row>
    <row r="253" spans="1:5" x14ac:dyDescent="0.2">
      <c r="E253" s="108"/>
    </row>
    <row r="254" spans="1:5" x14ac:dyDescent="0.2">
      <c r="E254" s="108"/>
    </row>
    <row r="255" spans="1:5" x14ac:dyDescent="0.2">
      <c r="A255" s="343"/>
      <c r="E255" s="108"/>
    </row>
    <row r="256" spans="1:5" x14ac:dyDescent="0.2">
      <c r="E256" s="108"/>
    </row>
    <row r="257" spans="5:5" x14ac:dyDescent="0.2">
      <c r="E257" s="108"/>
    </row>
    <row r="258" spans="5:5" x14ac:dyDescent="0.2">
      <c r="E258" s="108"/>
    </row>
    <row r="259" spans="5:5" x14ac:dyDescent="0.2">
      <c r="E259" s="108"/>
    </row>
    <row r="260" spans="5:5" x14ac:dyDescent="0.2">
      <c r="E260" s="108"/>
    </row>
    <row r="261" spans="5:5" x14ac:dyDescent="0.2">
      <c r="E261" s="108"/>
    </row>
    <row r="262" spans="5:5" x14ac:dyDescent="0.2">
      <c r="E262" s="108"/>
    </row>
    <row r="263" spans="5:5" x14ac:dyDescent="0.2">
      <c r="E263" s="108"/>
    </row>
    <row r="264" spans="5:5" x14ac:dyDescent="0.2">
      <c r="E264" s="108"/>
    </row>
    <row r="265" spans="5:5" x14ac:dyDescent="0.2">
      <c r="E265" s="108"/>
    </row>
    <row r="266" spans="5:5" x14ac:dyDescent="0.2">
      <c r="E266" s="108"/>
    </row>
    <row r="267" spans="5:5" x14ac:dyDescent="0.2">
      <c r="E267" s="108"/>
    </row>
    <row r="268" spans="5:5" x14ac:dyDescent="0.2">
      <c r="E268" s="108"/>
    </row>
    <row r="269" spans="5:5" x14ac:dyDescent="0.2">
      <c r="E269" s="108"/>
    </row>
    <row r="270" spans="5:5" x14ac:dyDescent="0.2">
      <c r="E270" s="108"/>
    </row>
    <row r="271" spans="5:5" x14ac:dyDescent="0.2">
      <c r="E271" s="108"/>
    </row>
    <row r="272" spans="5:5" x14ac:dyDescent="0.2">
      <c r="E272" s="108"/>
    </row>
    <row r="273" spans="5:5" x14ac:dyDescent="0.2">
      <c r="E273" s="108"/>
    </row>
    <row r="274" spans="5:5" x14ac:dyDescent="0.2">
      <c r="E274" s="108"/>
    </row>
    <row r="275" spans="5:5" x14ac:dyDescent="0.2">
      <c r="E275" s="108"/>
    </row>
    <row r="276" spans="5:5" x14ac:dyDescent="0.2">
      <c r="E276" s="108"/>
    </row>
    <row r="277" spans="5:5" x14ac:dyDescent="0.2">
      <c r="E277" s="108"/>
    </row>
    <row r="278" spans="5:5" x14ac:dyDescent="0.2">
      <c r="E278" s="108"/>
    </row>
    <row r="279" spans="5:5" x14ac:dyDescent="0.2">
      <c r="E279" s="108"/>
    </row>
    <row r="280" spans="5:5" x14ac:dyDescent="0.2">
      <c r="E280" s="108"/>
    </row>
    <row r="281" spans="5:5" x14ac:dyDescent="0.2">
      <c r="E281" s="108"/>
    </row>
    <row r="282" spans="5:5" x14ac:dyDescent="0.2">
      <c r="E282" s="108"/>
    </row>
    <row r="283" spans="5:5" x14ac:dyDescent="0.2">
      <c r="E283" s="108"/>
    </row>
    <row r="284" spans="5:5" x14ac:dyDescent="0.2">
      <c r="E284" s="108"/>
    </row>
    <row r="285" spans="5:5" x14ac:dyDescent="0.2">
      <c r="E285" s="108"/>
    </row>
    <row r="286" spans="5:5" x14ac:dyDescent="0.2">
      <c r="E286" s="108"/>
    </row>
    <row r="287" spans="5:5" x14ac:dyDescent="0.2">
      <c r="E287" s="108"/>
    </row>
    <row r="288" spans="5:5" x14ac:dyDescent="0.2">
      <c r="E288" s="108"/>
    </row>
    <row r="289" spans="5:5" x14ac:dyDescent="0.2">
      <c r="E289" s="108"/>
    </row>
    <row r="290" spans="5:5" x14ac:dyDescent="0.2">
      <c r="E290" s="108"/>
    </row>
    <row r="291" spans="5:5" x14ac:dyDescent="0.2">
      <c r="E291" s="108"/>
    </row>
    <row r="292" spans="5:5" x14ac:dyDescent="0.2">
      <c r="E292" s="108"/>
    </row>
    <row r="293" spans="5:5" x14ac:dyDescent="0.2">
      <c r="E293" s="108"/>
    </row>
    <row r="294" spans="5:5" x14ac:dyDescent="0.2">
      <c r="E294" s="108"/>
    </row>
    <row r="295" spans="5:5" x14ac:dyDescent="0.2">
      <c r="E295" s="108"/>
    </row>
    <row r="296" spans="5:5" x14ac:dyDescent="0.2">
      <c r="E296" s="108"/>
    </row>
    <row r="297" spans="5:5" x14ac:dyDescent="0.2">
      <c r="E297" s="108"/>
    </row>
    <row r="298" spans="5:5" x14ac:dyDescent="0.2">
      <c r="E298" s="108"/>
    </row>
    <row r="299" spans="5:5" x14ac:dyDescent="0.2">
      <c r="E299" s="108"/>
    </row>
    <row r="300" spans="5:5" x14ac:dyDescent="0.2">
      <c r="E300" s="108"/>
    </row>
    <row r="301" spans="5:5" x14ac:dyDescent="0.2">
      <c r="E301" s="108"/>
    </row>
    <row r="302" spans="5:5" x14ac:dyDescent="0.2">
      <c r="E302" s="108"/>
    </row>
    <row r="303" spans="5:5" x14ac:dyDescent="0.2">
      <c r="E303" s="108"/>
    </row>
    <row r="304" spans="5:5" x14ac:dyDescent="0.2">
      <c r="E304" s="108"/>
    </row>
    <row r="305" spans="5:5" x14ac:dyDescent="0.2">
      <c r="E305" s="108"/>
    </row>
    <row r="306" spans="5:5" x14ac:dyDescent="0.2">
      <c r="E306" s="108"/>
    </row>
    <row r="307" spans="5:5" x14ac:dyDescent="0.2">
      <c r="E307" s="108"/>
    </row>
    <row r="308" spans="5:5" x14ac:dyDescent="0.2">
      <c r="E308" s="108"/>
    </row>
    <row r="309" spans="5:5" x14ac:dyDescent="0.2">
      <c r="E309" s="108"/>
    </row>
    <row r="310" spans="5:5" x14ac:dyDescent="0.2">
      <c r="E310" s="108"/>
    </row>
    <row r="311" spans="5:5" x14ac:dyDescent="0.2">
      <c r="E311" s="108"/>
    </row>
    <row r="312" spans="5:5" x14ac:dyDescent="0.2">
      <c r="E312" s="108"/>
    </row>
    <row r="313" spans="5:5" x14ac:dyDescent="0.2">
      <c r="E313" s="108"/>
    </row>
    <row r="314" spans="5:5" x14ac:dyDescent="0.2">
      <c r="E314" s="108"/>
    </row>
    <row r="315" spans="5:5" x14ac:dyDescent="0.2">
      <c r="E315" s="108"/>
    </row>
    <row r="316" spans="5:5" x14ac:dyDescent="0.2">
      <c r="E316" s="108"/>
    </row>
    <row r="317" spans="5:5" x14ac:dyDescent="0.2">
      <c r="E317" s="108"/>
    </row>
    <row r="318" spans="5:5" x14ac:dyDescent="0.2">
      <c r="E318" s="108"/>
    </row>
    <row r="319" spans="5:5" x14ac:dyDescent="0.2">
      <c r="E319" s="108"/>
    </row>
    <row r="320" spans="5:5" x14ac:dyDescent="0.2">
      <c r="E320" s="108"/>
    </row>
    <row r="321" spans="5:5" x14ac:dyDescent="0.2">
      <c r="E321" s="108"/>
    </row>
    <row r="322" spans="5:5" x14ac:dyDescent="0.2">
      <c r="E322" s="108"/>
    </row>
    <row r="323" spans="5:5" x14ac:dyDescent="0.2">
      <c r="E323" s="108"/>
    </row>
    <row r="324" spans="5:5" x14ac:dyDescent="0.2">
      <c r="E324" s="108"/>
    </row>
    <row r="325" spans="5:5" x14ac:dyDescent="0.2">
      <c r="E325" s="108"/>
    </row>
    <row r="326" spans="5:5" x14ac:dyDescent="0.2">
      <c r="E326" s="108"/>
    </row>
    <row r="327" spans="5:5" x14ac:dyDescent="0.2">
      <c r="E327" s="108"/>
    </row>
    <row r="328" spans="5:5" x14ac:dyDescent="0.2">
      <c r="E328" s="108"/>
    </row>
    <row r="329" spans="5:5" x14ac:dyDescent="0.2">
      <c r="E329" s="108"/>
    </row>
    <row r="330" spans="5:5" x14ac:dyDescent="0.2">
      <c r="E330" s="108"/>
    </row>
    <row r="331" spans="5:5" x14ac:dyDescent="0.2">
      <c r="E331" s="108"/>
    </row>
    <row r="332" spans="5:5" x14ac:dyDescent="0.2">
      <c r="E332" s="108"/>
    </row>
    <row r="333" spans="5:5" x14ac:dyDescent="0.2">
      <c r="E333" s="108"/>
    </row>
    <row r="334" spans="5:5" x14ac:dyDescent="0.2">
      <c r="E334" s="108"/>
    </row>
    <row r="335" spans="5:5" x14ac:dyDescent="0.2">
      <c r="E335" s="108"/>
    </row>
    <row r="336" spans="5:5" x14ac:dyDescent="0.2">
      <c r="E336" s="108"/>
    </row>
    <row r="337" spans="5:5" x14ac:dyDescent="0.2">
      <c r="E337" s="108"/>
    </row>
    <row r="338" spans="5:5" x14ac:dyDescent="0.2">
      <c r="E338" s="108"/>
    </row>
    <row r="339" spans="5:5" x14ac:dyDescent="0.2">
      <c r="E339" s="108"/>
    </row>
    <row r="340" spans="5:5" x14ac:dyDescent="0.2">
      <c r="E340" s="108"/>
    </row>
    <row r="341" spans="5:5" x14ac:dyDescent="0.2">
      <c r="E341" s="108"/>
    </row>
    <row r="342" spans="5:5" x14ac:dyDescent="0.2">
      <c r="E342" s="108"/>
    </row>
    <row r="343" spans="5:5" x14ac:dyDescent="0.2">
      <c r="E343" s="108"/>
    </row>
    <row r="344" spans="5:5" x14ac:dyDescent="0.2">
      <c r="E344" s="108"/>
    </row>
    <row r="345" spans="5:5" x14ac:dyDescent="0.2">
      <c r="E345" s="108"/>
    </row>
    <row r="346" spans="5:5" x14ac:dyDescent="0.2">
      <c r="E346" s="108"/>
    </row>
    <row r="347" spans="5:5" x14ac:dyDescent="0.2">
      <c r="E347" s="108"/>
    </row>
    <row r="348" spans="5:5" x14ac:dyDescent="0.2">
      <c r="E348" s="108"/>
    </row>
    <row r="349" spans="5:5" x14ac:dyDescent="0.2">
      <c r="E349" s="108"/>
    </row>
    <row r="350" spans="5:5" x14ac:dyDescent="0.2">
      <c r="E350" s="108"/>
    </row>
    <row r="351" spans="5:5" x14ac:dyDescent="0.2">
      <c r="E351" s="108"/>
    </row>
    <row r="352" spans="5:5" x14ac:dyDescent="0.2">
      <c r="E352" s="108"/>
    </row>
    <row r="353" spans="5:5" x14ac:dyDescent="0.2">
      <c r="E353" s="108"/>
    </row>
    <row r="354" spans="5:5" x14ac:dyDescent="0.2">
      <c r="E354" s="108"/>
    </row>
    <row r="355" spans="5:5" x14ac:dyDescent="0.2">
      <c r="E355" s="108"/>
    </row>
    <row r="356" spans="5:5" x14ac:dyDescent="0.2">
      <c r="E356" s="108"/>
    </row>
    <row r="357" spans="5:5" x14ac:dyDescent="0.2">
      <c r="E357" s="108"/>
    </row>
    <row r="358" spans="5:5" x14ac:dyDescent="0.2">
      <c r="E358" s="108"/>
    </row>
    <row r="359" spans="5:5" x14ac:dyDescent="0.2">
      <c r="E359" s="108"/>
    </row>
    <row r="360" spans="5:5" x14ac:dyDescent="0.2">
      <c r="E360" s="108"/>
    </row>
    <row r="361" spans="5:5" x14ac:dyDescent="0.2">
      <c r="E361" s="108"/>
    </row>
    <row r="362" spans="5:5" x14ac:dyDescent="0.2">
      <c r="E362" s="108"/>
    </row>
    <row r="363" spans="5:5" x14ac:dyDescent="0.2">
      <c r="E363" s="108"/>
    </row>
    <row r="364" spans="5:5" x14ac:dyDescent="0.2">
      <c r="E364" s="108"/>
    </row>
    <row r="365" spans="5:5" x14ac:dyDescent="0.2">
      <c r="E365" s="108"/>
    </row>
    <row r="366" spans="5:5" x14ac:dyDescent="0.2">
      <c r="E366" s="108"/>
    </row>
    <row r="367" spans="5:5" x14ac:dyDescent="0.2">
      <c r="E367" s="108"/>
    </row>
    <row r="368" spans="5:5" x14ac:dyDescent="0.2">
      <c r="E368" s="108"/>
    </row>
    <row r="369" spans="5:5" x14ac:dyDescent="0.2">
      <c r="E369" s="108"/>
    </row>
    <row r="370" spans="5:5" x14ac:dyDescent="0.2">
      <c r="E370" s="108"/>
    </row>
    <row r="371" spans="5:5" x14ac:dyDescent="0.2">
      <c r="E371" s="108"/>
    </row>
    <row r="372" spans="5:5" x14ac:dyDescent="0.2">
      <c r="E372" s="108"/>
    </row>
    <row r="373" spans="5:5" x14ac:dyDescent="0.2">
      <c r="E373" s="108"/>
    </row>
    <row r="374" spans="5:5" x14ac:dyDescent="0.2">
      <c r="E374" s="108"/>
    </row>
    <row r="375" spans="5:5" x14ac:dyDescent="0.2">
      <c r="E375" s="108"/>
    </row>
    <row r="376" spans="5:5" x14ac:dyDescent="0.2">
      <c r="E376" s="108"/>
    </row>
    <row r="377" spans="5:5" x14ac:dyDescent="0.2">
      <c r="E377" s="108"/>
    </row>
    <row r="378" spans="5:5" x14ac:dyDescent="0.2">
      <c r="E378" s="108"/>
    </row>
    <row r="379" spans="5:5" x14ac:dyDescent="0.2">
      <c r="E379" s="108"/>
    </row>
    <row r="380" spans="5:5" x14ac:dyDescent="0.2">
      <c r="E380" s="108"/>
    </row>
    <row r="381" spans="5:5" x14ac:dyDescent="0.2">
      <c r="E381" s="108"/>
    </row>
    <row r="382" spans="5:5" x14ac:dyDescent="0.2">
      <c r="E382" s="108"/>
    </row>
    <row r="383" spans="5:5" x14ac:dyDescent="0.2">
      <c r="E383" s="108"/>
    </row>
    <row r="384" spans="5:5" x14ac:dyDescent="0.2">
      <c r="E384" s="108"/>
    </row>
    <row r="385" spans="5:5" x14ac:dyDescent="0.2">
      <c r="E385" s="108"/>
    </row>
    <row r="386" spans="5:5" x14ac:dyDescent="0.2">
      <c r="E386" s="108"/>
    </row>
    <row r="387" spans="5:5" x14ac:dyDescent="0.2">
      <c r="E387" s="108"/>
    </row>
    <row r="388" spans="5:5" x14ac:dyDescent="0.2">
      <c r="E388" s="108"/>
    </row>
    <row r="389" spans="5:5" x14ac:dyDescent="0.2">
      <c r="E389" s="108"/>
    </row>
    <row r="390" spans="5:5" x14ac:dyDescent="0.2">
      <c r="E390" s="108"/>
    </row>
    <row r="391" spans="5:5" x14ac:dyDescent="0.2">
      <c r="E391" s="108"/>
    </row>
    <row r="392" spans="5:5" x14ac:dyDescent="0.2">
      <c r="E392" s="108"/>
    </row>
    <row r="393" spans="5:5" x14ac:dyDescent="0.2">
      <c r="E393" s="108"/>
    </row>
    <row r="394" spans="5:5" x14ac:dyDescent="0.2">
      <c r="E394" s="108"/>
    </row>
    <row r="395" spans="5:5" x14ac:dyDescent="0.2">
      <c r="E395" s="108"/>
    </row>
    <row r="396" spans="5:5" x14ac:dyDescent="0.2">
      <c r="E396" s="108"/>
    </row>
    <row r="397" spans="5:5" x14ac:dyDescent="0.2">
      <c r="E397" s="108"/>
    </row>
    <row r="398" spans="5:5" x14ac:dyDescent="0.2">
      <c r="E398" s="108"/>
    </row>
    <row r="399" spans="5:5" x14ac:dyDescent="0.2">
      <c r="E399" s="108"/>
    </row>
    <row r="400" spans="5:5" x14ac:dyDescent="0.2">
      <c r="E400" s="108"/>
    </row>
    <row r="401" spans="5:5" x14ac:dyDescent="0.2">
      <c r="E401" s="108"/>
    </row>
    <row r="402" spans="5:5" x14ac:dyDescent="0.2">
      <c r="E402" s="108"/>
    </row>
    <row r="403" spans="5:5" x14ac:dyDescent="0.2">
      <c r="E403" s="108"/>
    </row>
    <row r="404" spans="5:5" x14ac:dyDescent="0.2">
      <c r="E404" s="108"/>
    </row>
    <row r="405" spans="5:5" x14ac:dyDescent="0.2">
      <c r="E405" s="108"/>
    </row>
    <row r="406" spans="5:5" x14ac:dyDescent="0.2">
      <c r="E406" s="108"/>
    </row>
    <row r="407" spans="5:5" x14ac:dyDescent="0.2">
      <c r="E407" s="108"/>
    </row>
    <row r="408" spans="5:5" x14ac:dyDescent="0.2">
      <c r="E408" s="108"/>
    </row>
    <row r="409" spans="5:5" x14ac:dyDescent="0.2">
      <c r="E409" s="108"/>
    </row>
    <row r="410" spans="5:5" x14ac:dyDescent="0.2">
      <c r="E410" s="108"/>
    </row>
    <row r="411" spans="5:5" x14ac:dyDescent="0.2">
      <c r="E411" s="108"/>
    </row>
    <row r="412" spans="5:5" x14ac:dyDescent="0.2">
      <c r="E412" s="108"/>
    </row>
    <row r="413" spans="5:5" x14ac:dyDescent="0.2">
      <c r="E413" s="108"/>
    </row>
    <row r="414" spans="5:5" x14ac:dyDescent="0.2">
      <c r="E414" s="108"/>
    </row>
    <row r="415" spans="5:5" x14ac:dyDescent="0.2">
      <c r="E415" s="108"/>
    </row>
    <row r="416" spans="5:5" x14ac:dyDescent="0.2">
      <c r="E416" s="108"/>
    </row>
    <row r="417" spans="5:5" x14ac:dyDescent="0.2">
      <c r="E417" s="108"/>
    </row>
    <row r="418" spans="5:5" x14ac:dyDescent="0.2">
      <c r="E418" s="108"/>
    </row>
    <row r="419" spans="5:5" x14ac:dyDescent="0.2">
      <c r="E419" s="108"/>
    </row>
    <row r="420" spans="5:5" x14ac:dyDescent="0.2">
      <c r="E420" s="108"/>
    </row>
    <row r="421" spans="5:5" x14ac:dyDescent="0.2">
      <c r="E421" s="108"/>
    </row>
    <row r="422" spans="5:5" x14ac:dyDescent="0.2">
      <c r="E422" s="108"/>
    </row>
    <row r="423" spans="5:5" x14ac:dyDescent="0.2">
      <c r="E423" s="108"/>
    </row>
    <row r="424" spans="5:5" x14ac:dyDescent="0.2">
      <c r="E424" s="108"/>
    </row>
    <row r="425" spans="5:5" x14ac:dyDescent="0.2">
      <c r="E425" s="108"/>
    </row>
    <row r="426" spans="5:5" x14ac:dyDescent="0.2">
      <c r="E426" s="108"/>
    </row>
    <row r="427" spans="5:5" x14ac:dyDescent="0.2">
      <c r="E427" s="108"/>
    </row>
    <row r="428" spans="5:5" x14ac:dyDescent="0.2">
      <c r="E428" s="108"/>
    </row>
    <row r="429" spans="5:5" x14ac:dyDescent="0.2">
      <c r="E429" s="108"/>
    </row>
    <row r="430" spans="5:5" x14ac:dyDescent="0.2">
      <c r="E430" s="108"/>
    </row>
    <row r="431" spans="5:5" x14ac:dyDescent="0.2">
      <c r="E431" s="108"/>
    </row>
    <row r="432" spans="5:5" x14ac:dyDescent="0.2">
      <c r="E432" s="108"/>
    </row>
    <row r="433" spans="5:5" x14ac:dyDescent="0.2">
      <c r="E433" s="108"/>
    </row>
    <row r="434" spans="5:5" x14ac:dyDescent="0.2">
      <c r="E434" s="108"/>
    </row>
    <row r="435" spans="5:5" x14ac:dyDescent="0.2">
      <c r="E435" s="108"/>
    </row>
    <row r="436" spans="5:5" x14ac:dyDescent="0.2">
      <c r="E436" s="108"/>
    </row>
    <row r="437" spans="5:5" x14ac:dyDescent="0.2">
      <c r="E437" s="108"/>
    </row>
    <row r="438" spans="5:5" x14ac:dyDescent="0.2">
      <c r="E438" s="108"/>
    </row>
    <row r="439" spans="5:5" x14ac:dyDescent="0.2">
      <c r="E439" s="108"/>
    </row>
    <row r="440" spans="5:5" x14ac:dyDescent="0.2">
      <c r="E440" s="108"/>
    </row>
    <row r="441" spans="5:5" x14ac:dyDescent="0.2">
      <c r="E441" s="108"/>
    </row>
    <row r="442" spans="5:5" x14ac:dyDescent="0.2">
      <c r="E442" s="108"/>
    </row>
    <row r="443" spans="5:5" x14ac:dyDescent="0.2">
      <c r="E443" s="108"/>
    </row>
    <row r="444" spans="5:5" x14ac:dyDescent="0.2">
      <c r="E444" s="108"/>
    </row>
    <row r="445" spans="5:5" x14ac:dyDescent="0.2">
      <c r="E445" s="108"/>
    </row>
    <row r="446" spans="5:5" x14ac:dyDescent="0.2">
      <c r="E446" s="108"/>
    </row>
    <row r="447" spans="5:5" x14ac:dyDescent="0.2">
      <c r="E447" s="108"/>
    </row>
    <row r="448" spans="5:5" x14ac:dyDescent="0.2">
      <c r="E448" s="108"/>
    </row>
    <row r="449" spans="5:5" x14ac:dyDescent="0.2">
      <c r="E449" s="108"/>
    </row>
    <row r="450" spans="5:5" x14ac:dyDescent="0.2">
      <c r="E450" s="108"/>
    </row>
    <row r="451" spans="5:5" x14ac:dyDescent="0.2">
      <c r="E451" s="108"/>
    </row>
    <row r="452" spans="5:5" x14ac:dyDescent="0.2">
      <c r="E452" s="108"/>
    </row>
    <row r="453" spans="5:5" x14ac:dyDescent="0.2">
      <c r="E453" s="108"/>
    </row>
    <row r="454" spans="5:5" x14ac:dyDescent="0.2">
      <c r="E454" s="108"/>
    </row>
    <row r="455" spans="5:5" x14ac:dyDescent="0.2">
      <c r="E455" s="108"/>
    </row>
    <row r="456" spans="5:5" x14ac:dyDescent="0.2">
      <c r="E456" s="108"/>
    </row>
    <row r="457" spans="5:5" x14ac:dyDescent="0.2">
      <c r="E457" s="108"/>
    </row>
    <row r="458" spans="5:5" x14ac:dyDescent="0.2">
      <c r="E458" s="108"/>
    </row>
    <row r="459" spans="5:5" x14ac:dyDescent="0.2">
      <c r="E459" s="108"/>
    </row>
    <row r="460" spans="5:5" x14ac:dyDescent="0.2">
      <c r="E460" s="108"/>
    </row>
    <row r="461" spans="5:5" x14ac:dyDescent="0.2">
      <c r="E461" s="108"/>
    </row>
    <row r="462" spans="5:5" x14ac:dyDescent="0.2">
      <c r="E462" s="108"/>
    </row>
    <row r="463" spans="5:5" x14ac:dyDescent="0.2">
      <c r="E463" s="108"/>
    </row>
    <row r="464" spans="5:5" x14ac:dyDescent="0.2">
      <c r="E464" s="108"/>
    </row>
    <row r="465" spans="5:5" x14ac:dyDescent="0.2">
      <c r="E465" s="108"/>
    </row>
    <row r="466" spans="5:5" x14ac:dyDescent="0.2">
      <c r="E466" s="108"/>
    </row>
    <row r="467" spans="5:5" x14ac:dyDescent="0.2">
      <c r="E467" s="108"/>
    </row>
    <row r="468" spans="5:5" x14ac:dyDescent="0.2">
      <c r="E468" s="108"/>
    </row>
    <row r="469" spans="5:5" x14ac:dyDescent="0.2">
      <c r="E469" s="108"/>
    </row>
    <row r="470" spans="5:5" x14ac:dyDescent="0.2">
      <c r="E470" s="108"/>
    </row>
    <row r="471" spans="5:5" x14ac:dyDescent="0.2">
      <c r="E471" s="108"/>
    </row>
    <row r="472" spans="5:5" x14ac:dyDescent="0.2">
      <c r="E472" s="108"/>
    </row>
    <row r="473" spans="5:5" x14ac:dyDescent="0.2">
      <c r="E473" s="108"/>
    </row>
    <row r="474" spans="5:5" x14ac:dyDescent="0.2">
      <c r="E474" s="108"/>
    </row>
  </sheetData>
  <phoneticPr fontId="3" type="noConversion"/>
  <pageMargins left="0.7" right="0.7" top="0.75" bottom="0.75" header="0.3" footer="0.3"/>
  <pageSetup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89C9F4-0E2F-F543-BE81-BDA7C457010A}">
          <x14:formula1>
            <xm:f>DEPARTMENTS!$B:$B</xm:f>
          </x14:formula1>
          <xm:sqref>D1:D1048576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B0B04-55CA-7449-8F46-04875EA18BB5}">
  <sheetPr filterMode="1">
    <pageSetUpPr fitToPage="1"/>
  </sheetPr>
  <dimension ref="A1:M952"/>
  <sheetViews>
    <sheetView topLeftCell="D1" zoomScale="125" zoomScaleNormal="85" workbookViewId="0">
      <selection activeCell="F333" sqref="F333:F348"/>
    </sheetView>
  </sheetViews>
  <sheetFormatPr baseColWidth="10" defaultColWidth="5.5" defaultRowHeight="16" x14ac:dyDescent="0.2"/>
  <cols>
    <col min="1" max="1" width="5.83203125" style="28" bestFit="1" customWidth="1"/>
    <col min="2" max="2" width="8.33203125" style="28" bestFit="1" customWidth="1"/>
    <col min="3" max="3" width="9.6640625" style="28" bestFit="1" customWidth="1"/>
    <col min="4" max="4" width="26.83203125" style="28" bestFit="1" customWidth="1"/>
    <col min="5" max="5" width="85.5" style="28" bestFit="1" customWidth="1"/>
    <col min="6" max="6" width="11.6640625" style="29" bestFit="1" customWidth="1"/>
    <col min="7" max="7" width="23" style="28" bestFit="1" customWidth="1"/>
    <col min="8" max="8" width="27.83203125" style="71" bestFit="1" customWidth="1"/>
    <col min="9" max="9" width="16.83203125" bestFit="1" customWidth="1"/>
    <col min="10" max="10" width="14.1640625" bestFit="1" customWidth="1"/>
    <col min="11" max="11" width="5.5" style="94" bestFit="1" customWidth="1"/>
    <col min="12" max="12" width="18.83203125" style="94" bestFit="1" customWidth="1"/>
    <col min="13" max="13" width="11.5" style="69" bestFit="1" customWidth="1"/>
  </cols>
  <sheetData>
    <row r="1" spans="1:13" s="34" customFormat="1" ht="17" thickBot="1" x14ac:dyDescent="0.25">
      <c r="A1" s="32" t="s">
        <v>296</v>
      </c>
      <c r="B1" s="32" t="s">
        <v>297</v>
      </c>
      <c r="C1" s="32" t="s">
        <v>298</v>
      </c>
      <c r="D1" s="32" t="s">
        <v>272</v>
      </c>
      <c r="E1" s="32" t="s">
        <v>329</v>
      </c>
      <c r="F1" s="33" t="s">
        <v>299</v>
      </c>
      <c r="G1" s="32" t="s">
        <v>330</v>
      </c>
      <c r="H1" s="106" t="s">
        <v>331</v>
      </c>
      <c r="K1" s="251"/>
      <c r="L1" s="251"/>
      <c r="M1" s="107"/>
    </row>
    <row r="2" spans="1:13" ht="17" hidden="1" thickTop="1" x14ac:dyDescent="0.2">
      <c r="A2" s="30">
        <v>3</v>
      </c>
      <c r="B2" s="30" t="s">
        <v>6</v>
      </c>
      <c r="C2" s="30">
        <v>1</v>
      </c>
      <c r="D2" s="30" t="s">
        <v>25</v>
      </c>
      <c r="E2" s="30" t="s">
        <v>332</v>
      </c>
      <c r="F2" s="90">
        <v>1200</v>
      </c>
      <c r="G2" s="30" t="s">
        <v>349</v>
      </c>
      <c r="H2" s="85"/>
      <c r="I2" t="str">
        <f>VLOOKUP(D2,DEPARTMENTS!B:B,1,0)</f>
        <v>LCB</v>
      </c>
    </row>
    <row r="3" spans="1:13" ht="17" hidden="1" thickTop="1" x14ac:dyDescent="0.2">
      <c r="A3" s="30">
        <v>3</v>
      </c>
      <c r="B3" s="30" t="s">
        <v>6</v>
      </c>
      <c r="C3" s="30">
        <v>1</v>
      </c>
      <c r="D3" s="30" t="s">
        <v>25</v>
      </c>
      <c r="E3" s="28" t="s">
        <v>282</v>
      </c>
      <c r="F3" s="29">
        <v>4000</v>
      </c>
      <c r="G3" s="30" t="s">
        <v>349</v>
      </c>
      <c r="H3" s="85"/>
      <c r="I3" t="str">
        <f>VLOOKUP(D3,DEPARTMENTS!B:B,1,0)</f>
        <v>LCB</v>
      </c>
    </row>
    <row r="4" spans="1:13" ht="17" hidden="1" thickTop="1" x14ac:dyDescent="0.2">
      <c r="A4" s="30">
        <v>3</v>
      </c>
      <c r="B4" s="30" t="s">
        <v>6</v>
      </c>
      <c r="C4" s="30">
        <v>1</v>
      </c>
      <c r="D4" s="28" t="s">
        <v>25</v>
      </c>
      <c r="E4" s="28" t="s">
        <v>350</v>
      </c>
      <c r="F4" s="29">
        <v>5000</v>
      </c>
      <c r="G4" s="28" t="s">
        <v>349</v>
      </c>
      <c r="H4" s="85"/>
      <c r="I4" t="str">
        <f>VLOOKUP(D4,DEPARTMENTS!B:B,1,0)</f>
        <v>LCB</v>
      </c>
    </row>
    <row r="5" spans="1:13" ht="17" hidden="1" thickTop="1" x14ac:dyDescent="0.2">
      <c r="A5" s="30">
        <v>3</v>
      </c>
      <c r="B5" s="30" t="s">
        <v>6</v>
      </c>
      <c r="C5" s="30">
        <v>1</v>
      </c>
      <c r="D5" s="28" t="s">
        <v>25</v>
      </c>
      <c r="E5" s="28" t="s">
        <v>351</v>
      </c>
      <c r="F5" s="29">
        <v>2000</v>
      </c>
      <c r="G5" s="28" t="s">
        <v>339</v>
      </c>
      <c r="H5" s="85"/>
      <c r="I5" t="str">
        <f>VLOOKUP(D5,DEPARTMENTS!B:B,1,0)</f>
        <v>LCB</v>
      </c>
    </row>
    <row r="6" spans="1:13" ht="17" hidden="1" thickTop="1" x14ac:dyDescent="0.2">
      <c r="A6" s="30">
        <v>3</v>
      </c>
      <c r="B6" s="30" t="s">
        <v>6</v>
      </c>
      <c r="C6" s="30">
        <v>1</v>
      </c>
      <c r="D6" s="28" t="s">
        <v>25</v>
      </c>
      <c r="E6" s="28" t="s">
        <v>341</v>
      </c>
      <c r="F6" s="29">
        <v>400</v>
      </c>
      <c r="G6" s="28" t="s">
        <v>342</v>
      </c>
      <c r="I6" t="str">
        <f>VLOOKUP(D6,DEPARTMENTS!B:B,1,0)</f>
        <v>LCB</v>
      </c>
    </row>
    <row r="7" spans="1:13" ht="17" hidden="1" thickTop="1" x14ac:dyDescent="0.2">
      <c r="A7" s="30">
        <v>3</v>
      </c>
      <c r="B7" s="30" t="s">
        <v>6</v>
      </c>
      <c r="C7" s="30">
        <v>1</v>
      </c>
      <c r="D7" s="28" t="s">
        <v>25</v>
      </c>
      <c r="E7" s="28" t="s">
        <v>352</v>
      </c>
      <c r="F7" s="29">
        <v>8000</v>
      </c>
      <c r="G7" s="28" t="s">
        <v>333</v>
      </c>
      <c r="I7" t="str">
        <f>VLOOKUP(D7,DEPARTMENTS!B:B,1,0)</f>
        <v>LCB</v>
      </c>
    </row>
    <row r="8" spans="1:13" ht="17" hidden="1" thickTop="1" x14ac:dyDescent="0.2">
      <c r="A8" s="30">
        <v>3</v>
      </c>
      <c r="B8" s="30" t="s">
        <v>6</v>
      </c>
      <c r="C8" s="30">
        <v>1</v>
      </c>
      <c r="D8" s="28" t="s">
        <v>25</v>
      </c>
      <c r="E8" s="28" t="s">
        <v>353</v>
      </c>
      <c r="F8" s="29">
        <v>25500</v>
      </c>
      <c r="G8" s="28" t="s">
        <v>327</v>
      </c>
      <c r="I8" t="str">
        <f>VLOOKUP(D8,DEPARTMENTS!B:B,1,0)</f>
        <v>LCB</v>
      </c>
    </row>
    <row r="9" spans="1:13" ht="17" hidden="1" thickTop="1" x14ac:dyDescent="0.2">
      <c r="A9" s="30">
        <v>3</v>
      </c>
      <c r="B9" s="30" t="s">
        <v>6</v>
      </c>
      <c r="C9" s="30">
        <v>1</v>
      </c>
      <c r="D9" s="28" t="s">
        <v>25</v>
      </c>
      <c r="E9" s="28" t="s">
        <v>337</v>
      </c>
      <c r="F9" s="29">
        <f>46+13</f>
        <v>59</v>
      </c>
      <c r="G9" s="28" t="s">
        <v>335</v>
      </c>
      <c r="I9" t="str">
        <f>VLOOKUP(D9,DEPARTMENTS!B:B,1,0)</f>
        <v>LCB</v>
      </c>
    </row>
    <row r="10" spans="1:13" ht="17" hidden="1" thickTop="1" x14ac:dyDescent="0.2">
      <c r="A10" s="30">
        <v>3</v>
      </c>
      <c r="B10" s="30" t="s">
        <v>6</v>
      </c>
      <c r="C10" s="30">
        <v>1</v>
      </c>
      <c r="D10" s="28" t="s">
        <v>25</v>
      </c>
      <c r="E10" s="28" t="s">
        <v>353</v>
      </c>
      <c r="F10" s="29">
        <v>15500</v>
      </c>
      <c r="G10" s="28" t="s">
        <v>354</v>
      </c>
      <c r="I10" t="str">
        <f>VLOOKUP(D10,DEPARTMENTS!B:B,1,0)</f>
        <v>LCB</v>
      </c>
    </row>
    <row r="11" spans="1:13" ht="17" hidden="1" thickTop="1" x14ac:dyDescent="0.2">
      <c r="A11" s="30">
        <v>3</v>
      </c>
      <c r="B11" s="30" t="s">
        <v>6</v>
      </c>
      <c r="C11" s="30">
        <v>1</v>
      </c>
      <c r="D11" s="28" t="s">
        <v>25</v>
      </c>
      <c r="E11" s="28" t="s">
        <v>337</v>
      </c>
      <c r="F11" s="29">
        <f>47+5.4</f>
        <v>52.4</v>
      </c>
      <c r="G11" s="28" t="s">
        <v>335</v>
      </c>
      <c r="I11" t="str">
        <f>VLOOKUP(D11,DEPARTMENTS!B:B,1,0)</f>
        <v>LCB</v>
      </c>
    </row>
    <row r="12" spans="1:13" ht="17" hidden="1" thickTop="1" x14ac:dyDescent="0.2">
      <c r="A12" s="30">
        <v>3</v>
      </c>
      <c r="B12" s="30" t="s">
        <v>6</v>
      </c>
      <c r="C12" s="30">
        <v>1</v>
      </c>
      <c r="D12" s="28" t="s">
        <v>30</v>
      </c>
      <c r="E12" s="28" t="s">
        <v>353</v>
      </c>
      <c r="F12" s="29">
        <v>26500</v>
      </c>
      <c r="G12" s="28" t="s">
        <v>355</v>
      </c>
      <c r="I12" t="str">
        <f>VLOOKUP(D12,DEPARTMENTS!B:B,1,0)</f>
        <v>DEVELOPMENT</v>
      </c>
    </row>
    <row r="13" spans="1:13" ht="17" hidden="1" thickTop="1" x14ac:dyDescent="0.2">
      <c r="A13" s="30">
        <v>3</v>
      </c>
      <c r="B13" s="30" t="s">
        <v>6</v>
      </c>
      <c r="C13" s="30">
        <v>1</v>
      </c>
      <c r="D13" s="28" t="s">
        <v>30</v>
      </c>
      <c r="E13" s="28" t="s">
        <v>337</v>
      </c>
      <c r="F13" s="29">
        <f>59</f>
        <v>59</v>
      </c>
      <c r="G13" s="28" t="s">
        <v>335</v>
      </c>
      <c r="I13" t="str">
        <f>VLOOKUP(D13,DEPARTMENTS!B:B,1,0)</f>
        <v>DEVELOPMENT</v>
      </c>
    </row>
    <row r="14" spans="1:13" ht="17" hidden="1" thickTop="1" x14ac:dyDescent="0.2">
      <c r="A14" s="30">
        <v>3</v>
      </c>
      <c r="B14" s="30" t="s">
        <v>6</v>
      </c>
      <c r="C14" s="30">
        <v>1</v>
      </c>
      <c r="D14" s="28" t="s">
        <v>63</v>
      </c>
      <c r="E14" s="28" t="s">
        <v>353</v>
      </c>
      <c r="F14" s="29">
        <v>5000</v>
      </c>
      <c r="G14" s="28" t="s">
        <v>356</v>
      </c>
      <c r="I14" t="str">
        <f>VLOOKUP(D14,DEPARTMENTS!B:B,1,0)</f>
        <v>KALAANI_MISSION</v>
      </c>
    </row>
    <row r="15" spans="1:13" ht="17" hidden="1" thickTop="1" x14ac:dyDescent="0.2">
      <c r="A15" s="30">
        <v>3</v>
      </c>
      <c r="B15" s="30" t="s">
        <v>6</v>
      </c>
      <c r="C15" s="30">
        <v>1</v>
      </c>
      <c r="D15" s="28" t="s">
        <v>63</v>
      </c>
      <c r="E15" s="28" t="s">
        <v>337</v>
      </c>
      <c r="F15" s="29">
        <f>28+9+4.2</f>
        <v>41.2</v>
      </c>
      <c r="G15" s="28" t="s">
        <v>335</v>
      </c>
      <c r="I15" t="str">
        <f>VLOOKUP(D15,DEPARTMENTS!B:B,1,0)</f>
        <v>KALAANI_MISSION</v>
      </c>
    </row>
    <row r="16" spans="1:13" ht="17" hidden="1" thickTop="1" x14ac:dyDescent="0.2">
      <c r="A16" s="30">
        <v>3</v>
      </c>
      <c r="B16" s="30" t="s">
        <v>6</v>
      </c>
      <c r="C16" s="30">
        <v>1</v>
      </c>
      <c r="D16" s="28" t="s">
        <v>25</v>
      </c>
      <c r="E16" s="28" t="s">
        <v>357</v>
      </c>
      <c r="F16" s="29">
        <v>1000</v>
      </c>
      <c r="G16" s="28" t="s">
        <v>328</v>
      </c>
      <c r="I16" t="str">
        <f>VLOOKUP(D16,DEPARTMENTS!B:B,1,0)</f>
        <v>LCB</v>
      </c>
    </row>
    <row r="17" spans="1:9" ht="17" hidden="1" thickTop="1" x14ac:dyDescent="0.2">
      <c r="A17" s="30">
        <v>3</v>
      </c>
      <c r="B17" s="30" t="s">
        <v>6</v>
      </c>
      <c r="C17" s="30">
        <v>1</v>
      </c>
      <c r="D17" s="28" t="s">
        <v>25</v>
      </c>
      <c r="E17" s="28" t="s">
        <v>337</v>
      </c>
      <c r="F17" s="29">
        <f>29+3.6</f>
        <v>32.6</v>
      </c>
      <c r="G17" s="28" t="s">
        <v>335</v>
      </c>
      <c r="I17" t="str">
        <f>VLOOKUP(D17,DEPARTMENTS!B:B,1,0)</f>
        <v>LCB</v>
      </c>
    </row>
    <row r="18" spans="1:9" ht="17" hidden="1" thickTop="1" x14ac:dyDescent="0.2">
      <c r="A18" s="30">
        <v>3</v>
      </c>
      <c r="B18" s="30" t="s">
        <v>6</v>
      </c>
      <c r="C18" s="30">
        <v>1</v>
      </c>
      <c r="D18" s="28" t="s">
        <v>44</v>
      </c>
      <c r="E18" s="28" t="s">
        <v>358</v>
      </c>
      <c r="F18" s="29">
        <v>5000</v>
      </c>
      <c r="G18" s="28" t="s">
        <v>340</v>
      </c>
      <c r="I18" t="str">
        <f>VLOOKUP(D18,DEPARTMENTS!B:B,1,0)</f>
        <v>AMBASSADORS</v>
      </c>
    </row>
    <row r="19" spans="1:9" ht="17" hidden="1" thickTop="1" x14ac:dyDescent="0.2">
      <c r="A19" s="30">
        <v>3</v>
      </c>
      <c r="B19" s="30" t="s">
        <v>6</v>
      </c>
      <c r="C19" s="30">
        <v>1</v>
      </c>
      <c r="D19" s="28" t="s">
        <v>44</v>
      </c>
      <c r="E19" s="28" t="s">
        <v>337</v>
      </c>
      <c r="F19" s="29">
        <v>42</v>
      </c>
      <c r="G19" s="28" t="s">
        <v>335</v>
      </c>
      <c r="I19" t="str">
        <f>VLOOKUP(D19,DEPARTMENTS!B:B,1,0)</f>
        <v>AMBASSADORS</v>
      </c>
    </row>
    <row r="20" spans="1:9" ht="17" hidden="1" thickTop="1" x14ac:dyDescent="0.2">
      <c r="A20" s="30">
        <v>3</v>
      </c>
      <c r="B20" s="30" t="s">
        <v>6</v>
      </c>
      <c r="C20" s="30">
        <v>1</v>
      </c>
      <c r="D20" s="28" t="s">
        <v>25</v>
      </c>
      <c r="E20" s="28" t="s">
        <v>359</v>
      </c>
      <c r="F20" s="29">
        <v>2900</v>
      </c>
      <c r="G20" s="28" t="s">
        <v>336</v>
      </c>
      <c r="I20" t="str">
        <f>VLOOKUP(D20,DEPARTMENTS!B:B,1,0)</f>
        <v>LCB</v>
      </c>
    </row>
    <row r="21" spans="1:9" ht="17" hidden="1" thickTop="1" x14ac:dyDescent="0.2">
      <c r="A21" s="30">
        <v>3</v>
      </c>
      <c r="B21" s="30" t="s">
        <v>6</v>
      </c>
      <c r="C21" s="30">
        <v>1</v>
      </c>
      <c r="D21" s="28" t="s">
        <v>25</v>
      </c>
      <c r="E21" s="28" t="s">
        <v>337</v>
      </c>
      <c r="F21" s="29">
        <v>25</v>
      </c>
      <c r="G21" s="28" t="s">
        <v>335</v>
      </c>
      <c r="I21" t="str">
        <f>VLOOKUP(D21,DEPARTMENTS!B:B,1,0)</f>
        <v>LCB</v>
      </c>
    </row>
    <row r="22" spans="1:9" ht="17" hidden="1" thickTop="1" x14ac:dyDescent="0.2">
      <c r="A22" s="30">
        <v>3</v>
      </c>
      <c r="B22" s="30" t="s">
        <v>6</v>
      </c>
      <c r="C22" s="30">
        <v>1</v>
      </c>
      <c r="D22" s="28" t="s">
        <v>25</v>
      </c>
      <c r="E22" s="28" t="s">
        <v>360</v>
      </c>
      <c r="F22" s="29">
        <v>1000</v>
      </c>
      <c r="G22" s="28" t="s">
        <v>333</v>
      </c>
      <c r="I22" t="str">
        <f>VLOOKUP(D22,DEPARTMENTS!B:B,1,0)</f>
        <v>LCB</v>
      </c>
    </row>
    <row r="23" spans="1:9" ht="17" hidden="1" thickTop="1" x14ac:dyDescent="0.2">
      <c r="A23" s="30">
        <v>3</v>
      </c>
      <c r="B23" s="30" t="s">
        <v>6</v>
      </c>
      <c r="C23" s="30">
        <v>1</v>
      </c>
      <c r="D23" s="28" t="s">
        <v>25</v>
      </c>
      <c r="E23" s="28" t="s">
        <v>337</v>
      </c>
      <c r="F23" s="29">
        <v>33</v>
      </c>
      <c r="G23" s="28" t="s">
        <v>335</v>
      </c>
      <c r="I23" t="str">
        <f>VLOOKUP(D23,DEPARTMENTS!B:B,1,0)</f>
        <v>LCB</v>
      </c>
    </row>
    <row r="24" spans="1:9" ht="17" hidden="1" thickTop="1" x14ac:dyDescent="0.2">
      <c r="A24" s="30">
        <v>10</v>
      </c>
      <c r="B24" s="30" t="s">
        <v>6</v>
      </c>
      <c r="C24" s="30">
        <v>2</v>
      </c>
      <c r="D24" s="28" t="s">
        <v>30</v>
      </c>
      <c r="E24" s="28" t="s">
        <v>361</v>
      </c>
      <c r="F24" s="29">
        <v>25880</v>
      </c>
      <c r="G24" s="28" t="s">
        <v>338</v>
      </c>
      <c r="I24" t="str">
        <f>VLOOKUP(D24,DEPARTMENTS!B:B,1,0)</f>
        <v>DEVELOPMENT</v>
      </c>
    </row>
    <row r="25" spans="1:9" ht="17" hidden="1" thickTop="1" x14ac:dyDescent="0.2">
      <c r="A25" s="30">
        <v>10</v>
      </c>
      <c r="B25" s="30" t="s">
        <v>6</v>
      </c>
      <c r="C25" s="30">
        <v>2</v>
      </c>
      <c r="D25" s="28" t="s">
        <v>30</v>
      </c>
      <c r="E25" s="28" t="s">
        <v>337</v>
      </c>
      <c r="F25" s="29">
        <f>79+60</f>
        <v>139</v>
      </c>
      <c r="G25" s="28" t="s">
        <v>335</v>
      </c>
      <c r="I25" t="str">
        <f>VLOOKUP(D25,DEPARTMENTS!B:B,1,0)</f>
        <v>DEVELOPMENT</v>
      </c>
    </row>
    <row r="26" spans="1:9" ht="17" hidden="1" thickTop="1" x14ac:dyDescent="0.2">
      <c r="A26" s="30">
        <v>10</v>
      </c>
      <c r="B26" s="30" t="s">
        <v>6</v>
      </c>
      <c r="C26" s="30">
        <v>2</v>
      </c>
      <c r="D26" s="28" t="s">
        <v>30</v>
      </c>
      <c r="E26" s="28" t="s">
        <v>362</v>
      </c>
      <c r="F26" s="29">
        <v>12130</v>
      </c>
      <c r="G26" s="28" t="s">
        <v>338</v>
      </c>
      <c r="I26" t="str">
        <f>VLOOKUP(D26,DEPARTMENTS!B:B,1,0)</f>
        <v>DEVELOPMENT</v>
      </c>
    </row>
    <row r="27" spans="1:9" ht="17" hidden="1" thickTop="1" x14ac:dyDescent="0.2">
      <c r="A27" s="30">
        <v>10</v>
      </c>
      <c r="B27" s="30" t="s">
        <v>6</v>
      </c>
      <c r="C27" s="30">
        <v>2</v>
      </c>
      <c r="D27" s="28" t="s">
        <v>30</v>
      </c>
      <c r="E27" s="28" t="s">
        <v>337</v>
      </c>
      <c r="F27" s="29">
        <f>63+36</f>
        <v>99</v>
      </c>
      <c r="G27" s="28" t="s">
        <v>335</v>
      </c>
      <c r="I27" t="str">
        <f>VLOOKUP(D27,DEPARTMENTS!B:B,1,0)</f>
        <v>DEVELOPMENT</v>
      </c>
    </row>
    <row r="28" spans="1:9" ht="17" hidden="1" thickTop="1" x14ac:dyDescent="0.2">
      <c r="A28" s="28">
        <v>10</v>
      </c>
      <c r="B28" s="30" t="s">
        <v>6</v>
      </c>
      <c r="C28" s="30">
        <v>2</v>
      </c>
      <c r="D28" s="28" t="s">
        <v>25</v>
      </c>
      <c r="E28" s="28" t="s">
        <v>332</v>
      </c>
      <c r="F28" s="29">
        <v>1200</v>
      </c>
      <c r="G28" s="28" t="s">
        <v>326</v>
      </c>
      <c r="I28" t="str">
        <f>VLOOKUP(D28,DEPARTMENTS!B:B,1,0)</f>
        <v>LCB</v>
      </c>
    </row>
    <row r="29" spans="1:9" ht="17" hidden="1" thickTop="1" x14ac:dyDescent="0.2">
      <c r="A29" s="28">
        <v>10</v>
      </c>
      <c r="B29" s="30" t="s">
        <v>6</v>
      </c>
      <c r="C29" s="30">
        <v>2</v>
      </c>
      <c r="D29" s="28" t="s">
        <v>25</v>
      </c>
      <c r="E29" s="28" t="s">
        <v>341</v>
      </c>
      <c r="F29" s="29">
        <v>400</v>
      </c>
      <c r="G29" s="28" t="s">
        <v>334</v>
      </c>
      <c r="I29" t="str">
        <f>VLOOKUP(D29,DEPARTMENTS!B:B,1,0)</f>
        <v>LCB</v>
      </c>
    </row>
    <row r="30" spans="1:9" ht="17" hidden="1" thickTop="1" x14ac:dyDescent="0.2">
      <c r="A30" s="28">
        <v>10</v>
      </c>
      <c r="B30" s="30" t="s">
        <v>6</v>
      </c>
      <c r="C30" s="30">
        <v>2</v>
      </c>
      <c r="D30" s="28" t="s">
        <v>25</v>
      </c>
      <c r="E30" s="28" t="s">
        <v>965</v>
      </c>
      <c r="F30" s="29">
        <v>400</v>
      </c>
      <c r="G30" s="28" t="s">
        <v>335</v>
      </c>
      <c r="I30" t="str">
        <f>VLOOKUP(D30,DEPARTMENTS!B:B,1,0)</f>
        <v>LCB</v>
      </c>
    </row>
    <row r="31" spans="1:9" ht="17" hidden="1" thickTop="1" x14ac:dyDescent="0.2">
      <c r="A31" s="28">
        <v>11</v>
      </c>
      <c r="B31" s="28" t="s">
        <v>6</v>
      </c>
      <c r="C31" s="28">
        <v>3</v>
      </c>
      <c r="D31" s="28" t="s">
        <v>25</v>
      </c>
      <c r="E31" s="28" t="s">
        <v>977</v>
      </c>
      <c r="F31" s="29">
        <v>8000</v>
      </c>
      <c r="G31" s="28" t="s">
        <v>333</v>
      </c>
      <c r="I31" t="str">
        <f>VLOOKUP(D31,DEPARTMENTS!B:B,1,0)</f>
        <v>LCB</v>
      </c>
    </row>
    <row r="32" spans="1:9" ht="17" hidden="1" thickTop="1" x14ac:dyDescent="0.2">
      <c r="A32" s="28">
        <v>11</v>
      </c>
      <c r="B32" s="28" t="s">
        <v>6</v>
      </c>
      <c r="C32" s="28">
        <v>3</v>
      </c>
      <c r="D32" s="28" t="s">
        <v>25</v>
      </c>
      <c r="E32" s="28" t="s">
        <v>337</v>
      </c>
      <c r="F32" s="29">
        <f>36+11+5.4</f>
        <v>52.4</v>
      </c>
      <c r="G32" s="28" t="s">
        <v>335</v>
      </c>
      <c r="I32" t="str">
        <f>VLOOKUP(D32,DEPARTMENTS!B:B,1,0)</f>
        <v>LCB</v>
      </c>
    </row>
    <row r="33" spans="1:9" ht="17" hidden="1" thickTop="1" x14ac:dyDescent="0.2">
      <c r="A33" s="28">
        <v>12</v>
      </c>
      <c r="B33" s="28" t="s">
        <v>6</v>
      </c>
      <c r="C33" s="28">
        <v>3</v>
      </c>
      <c r="D33" s="28" t="s">
        <v>30</v>
      </c>
      <c r="E33" s="28" t="s">
        <v>966</v>
      </c>
      <c r="F33" s="29">
        <v>3500</v>
      </c>
      <c r="G33" s="28" t="s">
        <v>338</v>
      </c>
      <c r="I33" t="str">
        <f>VLOOKUP(D33,DEPARTMENTS!B:B,1,0)</f>
        <v>DEVELOPMENT</v>
      </c>
    </row>
    <row r="34" spans="1:9" ht="17" hidden="1" thickTop="1" x14ac:dyDescent="0.2">
      <c r="A34" s="28">
        <v>12</v>
      </c>
      <c r="B34" s="28" t="s">
        <v>6</v>
      </c>
      <c r="C34" s="28">
        <v>3</v>
      </c>
      <c r="D34" s="28" t="s">
        <v>30</v>
      </c>
      <c r="E34" s="28" t="s">
        <v>337</v>
      </c>
      <c r="F34" s="29">
        <v>42</v>
      </c>
      <c r="G34" s="28" t="s">
        <v>335</v>
      </c>
      <c r="I34" t="str">
        <f>VLOOKUP(D34,DEPARTMENTS!B:B,1,0)</f>
        <v>DEVELOPMENT</v>
      </c>
    </row>
    <row r="35" spans="1:9" ht="17" hidden="1" thickTop="1" x14ac:dyDescent="0.2">
      <c r="A35" s="28">
        <v>13</v>
      </c>
      <c r="B35" s="28" t="s">
        <v>6</v>
      </c>
      <c r="C35" s="28">
        <v>3</v>
      </c>
      <c r="D35" s="28" t="s">
        <v>30</v>
      </c>
      <c r="E35" s="28" t="s">
        <v>967</v>
      </c>
      <c r="F35" s="29">
        <v>287700</v>
      </c>
      <c r="G35" s="28" t="s">
        <v>338</v>
      </c>
      <c r="I35" t="str">
        <f>VLOOKUP(D35,DEPARTMENTS!B:B,1,0)</f>
        <v>DEVELOPMENT</v>
      </c>
    </row>
    <row r="36" spans="1:9" ht="17" hidden="1" thickTop="1" x14ac:dyDescent="0.2">
      <c r="A36" s="28">
        <v>13</v>
      </c>
      <c r="B36" s="28" t="s">
        <v>6</v>
      </c>
      <c r="C36" s="28">
        <v>3</v>
      </c>
      <c r="D36" s="28" t="s">
        <v>30</v>
      </c>
      <c r="E36" s="28" t="s">
        <v>337</v>
      </c>
      <c r="F36" s="29">
        <f>141+22+11</f>
        <v>174</v>
      </c>
      <c r="G36" s="28" t="s">
        <v>335</v>
      </c>
      <c r="I36" t="str">
        <f>VLOOKUP(D36,DEPARTMENTS!B:B,1,0)</f>
        <v>DEVELOPMENT</v>
      </c>
    </row>
    <row r="37" spans="1:9" ht="17" hidden="1" thickTop="1" x14ac:dyDescent="0.2">
      <c r="A37" s="28">
        <v>13</v>
      </c>
      <c r="B37" s="28" t="s">
        <v>6</v>
      </c>
      <c r="C37" s="28">
        <v>3</v>
      </c>
      <c r="D37" s="28" t="s">
        <v>25</v>
      </c>
      <c r="E37" s="28" t="s">
        <v>968</v>
      </c>
      <c r="F37" s="57">
        <v>15200</v>
      </c>
      <c r="G37" s="28" t="s">
        <v>335</v>
      </c>
      <c r="I37" t="str">
        <f>VLOOKUP(D37,DEPARTMENTS!B:B,1,0)</f>
        <v>LCB</v>
      </c>
    </row>
    <row r="38" spans="1:9" ht="17" hidden="1" thickTop="1" x14ac:dyDescent="0.2">
      <c r="A38" s="28">
        <v>13</v>
      </c>
      <c r="B38" s="28" t="s">
        <v>6</v>
      </c>
      <c r="C38" s="28">
        <v>3</v>
      </c>
      <c r="D38" s="28" t="s">
        <v>25</v>
      </c>
      <c r="E38" s="28" t="s">
        <v>337</v>
      </c>
      <c r="F38" s="29">
        <f>36+5.4+11</f>
        <v>52.4</v>
      </c>
      <c r="G38" s="28" t="s">
        <v>335</v>
      </c>
      <c r="I38" t="str">
        <f>VLOOKUP(D38,DEPARTMENTS!B:B,1,0)</f>
        <v>LCB</v>
      </c>
    </row>
    <row r="39" spans="1:9" ht="17" hidden="1" thickTop="1" x14ac:dyDescent="0.2">
      <c r="A39" s="28">
        <v>15</v>
      </c>
      <c r="B39" s="28" t="s">
        <v>6</v>
      </c>
      <c r="C39" s="28">
        <v>3</v>
      </c>
      <c r="D39" s="28" t="s">
        <v>30</v>
      </c>
      <c r="E39" s="28" t="s">
        <v>969</v>
      </c>
      <c r="F39" s="29">
        <v>25000</v>
      </c>
      <c r="G39" s="28" t="s">
        <v>338</v>
      </c>
      <c r="I39" t="str">
        <f>VLOOKUP(D39,DEPARTMENTS!B:B,1,0)</f>
        <v>DEVELOPMENT</v>
      </c>
    </row>
    <row r="40" spans="1:9" ht="17" hidden="1" thickTop="1" x14ac:dyDescent="0.2">
      <c r="A40" s="28">
        <v>15</v>
      </c>
      <c r="B40" s="28" t="s">
        <v>6</v>
      </c>
      <c r="C40" s="28">
        <v>3</v>
      </c>
      <c r="D40" s="28" t="s">
        <v>30</v>
      </c>
      <c r="E40" s="28" t="s">
        <v>337</v>
      </c>
      <c r="F40" s="29">
        <f>13+46</f>
        <v>59</v>
      </c>
      <c r="G40" s="28" t="s">
        <v>335</v>
      </c>
      <c r="I40" t="str">
        <f>VLOOKUP(D40,DEPARTMENTS!B:B,1,0)</f>
        <v>DEVELOPMENT</v>
      </c>
    </row>
    <row r="41" spans="1:9" ht="17" hidden="1" thickTop="1" x14ac:dyDescent="0.2">
      <c r="A41" s="28">
        <v>15</v>
      </c>
      <c r="B41" s="28" t="s">
        <v>6</v>
      </c>
      <c r="C41" s="28">
        <v>3</v>
      </c>
      <c r="D41" s="28" t="s">
        <v>30</v>
      </c>
      <c r="E41" s="28" t="s">
        <v>970</v>
      </c>
      <c r="F41" s="29">
        <v>9900</v>
      </c>
      <c r="G41" s="28" t="s">
        <v>338</v>
      </c>
      <c r="I41" t="str">
        <f>VLOOKUP(D41,DEPARTMENTS!B:B,1,0)</f>
        <v>DEVELOPMENT</v>
      </c>
    </row>
    <row r="42" spans="1:9" ht="17" hidden="1" thickTop="1" x14ac:dyDescent="0.2">
      <c r="A42" s="28">
        <v>15</v>
      </c>
      <c r="B42" s="28" t="s">
        <v>6</v>
      </c>
      <c r="C42" s="28">
        <v>3</v>
      </c>
      <c r="D42" s="28" t="s">
        <v>30</v>
      </c>
      <c r="E42" s="28" t="s">
        <v>337</v>
      </c>
      <c r="F42" s="29">
        <f>54+30+6</f>
        <v>90</v>
      </c>
      <c r="G42" s="28" t="s">
        <v>335</v>
      </c>
      <c r="I42" t="str">
        <f>VLOOKUP(D42,DEPARTMENTS!B:B,1,0)</f>
        <v>DEVELOPMENT</v>
      </c>
    </row>
    <row r="43" spans="1:9" ht="17" hidden="1" thickTop="1" x14ac:dyDescent="0.2">
      <c r="A43" s="28">
        <v>15</v>
      </c>
      <c r="B43" s="28" t="s">
        <v>6</v>
      </c>
      <c r="C43" s="28">
        <v>3</v>
      </c>
      <c r="D43" s="28" t="s">
        <v>25</v>
      </c>
      <c r="E43" s="28" t="s">
        <v>976</v>
      </c>
      <c r="F43" s="57">
        <v>10000</v>
      </c>
      <c r="G43" s="28" t="s">
        <v>978</v>
      </c>
      <c r="I43" t="str">
        <f>VLOOKUP(D43,DEPARTMENTS!B:B,1,0)</f>
        <v>LCB</v>
      </c>
    </row>
    <row r="44" spans="1:9" ht="17" hidden="1" thickTop="1" x14ac:dyDescent="0.2">
      <c r="A44" s="28">
        <v>15</v>
      </c>
      <c r="B44" s="28" t="s">
        <v>6</v>
      </c>
      <c r="C44" s="28">
        <v>3</v>
      </c>
      <c r="D44" s="28" t="s">
        <v>25</v>
      </c>
      <c r="E44" s="28" t="s">
        <v>337</v>
      </c>
      <c r="F44" s="29">
        <f>36+17</f>
        <v>53</v>
      </c>
      <c r="G44" s="28" t="s">
        <v>335</v>
      </c>
      <c r="I44" t="str">
        <f>VLOOKUP(D44,DEPARTMENTS!B:B,1,0)</f>
        <v>LCB</v>
      </c>
    </row>
    <row r="45" spans="1:9" ht="17" hidden="1" thickTop="1" x14ac:dyDescent="0.2">
      <c r="A45" s="28">
        <v>15</v>
      </c>
      <c r="B45" s="28" t="s">
        <v>6</v>
      </c>
      <c r="C45" s="28">
        <v>3</v>
      </c>
      <c r="D45" s="28" t="s">
        <v>30</v>
      </c>
      <c r="E45" s="28" t="s">
        <v>971</v>
      </c>
      <c r="F45" s="29">
        <v>87660</v>
      </c>
      <c r="G45" s="28" t="s">
        <v>338</v>
      </c>
      <c r="I45" t="str">
        <f>VLOOKUP(D45,DEPARTMENTS!B:B,1,0)</f>
        <v>DEVELOPMENT</v>
      </c>
    </row>
    <row r="46" spans="1:9" ht="17" hidden="1" thickTop="1" x14ac:dyDescent="0.2">
      <c r="A46" s="28">
        <v>15</v>
      </c>
      <c r="B46" s="28" t="s">
        <v>6</v>
      </c>
      <c r="C46" s="28">
        <v>3</v>
      </c>
      <c r="D46" s="28" t="s">
        <v>30</v>
      </c>
      <c r="E46" s="28" t="s">
        <v>337</v>
      </c>
      <c r="F46" s="29">
        <f>115+60</f>
        <v>175</v>
      </c>
      <c r="G46" s="28" t="s">
        <v>335</v>
      </c>
      <c r="I46" t="str">
        <f>VLOOKUP(D46,DEPARTMENTS!B:B,1,0)</f>
        <v>DEVELOPMENT</v>
      </c>
    </row>
    <row r="47" spans="1:9" ht="17" hidden="1" thickTop="1" x14ac:dyDescent="0.2">
      <c r="A47" s="28">
        <v>15</v>
      </c>
      <c r="B47" s="28" t="s">
        <v>6</v>
      </c>
      <c r="C47" s="28">
        <v>3</v>
      </c>
      <c r="D47" s="28" t="s">
        <v>30</v>
      </c>
      <c r="E47" s="28" t="s">
        <v>972</v>
      </c>
      <c r="F47" s="29">
        <v>31500</v>
      </c>
      <c r="G47" s="28" t="s">
        <v>338</v>
      </c>
      <c r="I47" t="str">
        <f>VLOOKUP(D47,DEPARTMENTS!B:B,1,0)</f>
        <v>DEVELOPMENT</v>
      </c>
    </row>
    <row r="48" spans="1:9" ht="17" hidden="1" thickTop="1" x14ac:dyDescent="0.2">
      <c r="A48" s="28">
        <v>15</v>
      </c>
      <c r="B48" s="28" t="s">
        <v>6</v>
      </c>
      <c r="C48" s="28">
        <v>3</v>
      </c>
      <c r="D48" s="28" t="s">
        <v>30</v>
      </c>
      <c r="E48" s="28" t="s">
        <v>337</v>
      </c>
      <c r="F48" s="29">
        <f>150</f>
        <v>150</v>
      </c>
      <c r="G48" s="28" t="s">
        <v>335</v>
      </c>
      <c r="I48" t="str">
        <f>VLOOKUP(D48,DEPARTMENTS!B:B,1,0)</f>
        <v>DEVELOPMENT</v>
      </c>
    </row>
    <row r="49" spans="1:9" ht="17" hidden="1" thickTop="1" x14ac:dyDescent="0.2">
      <c r="A49" s="28">
        <v>15</v>
      </c>
      <c r="B49" s="28" t="s">
        <v>6</v>
      </c>
      <c r="C49" s="28">
        <v>3</v>
      </c>
      <c r="D49" s="28" t="s">
        <v>30</v>
      </c>
      <c r="E49" s="28" t="s">
        <v>973</v>
      </c>
      <c r="F49" s="29">
        <v>2000</v>
      </c>
      <c r="G49" s="28" t="s">
        <v>338</v>
      </c>
      <c r="I49" t="str">
        <f>VLOOKUP(D49,DEPARTMENTS!B:B,1,0)</f>
        <v>DEVELOPMENT</v>
      </c>
    </row>
    <row r="50" spans="1:9" ht="17" hidden="1" thickTop="1" x14ac:dyDescent="0.2">
      <c r="A50" s="28">
        <v>15</v>
      </c>
      <c r="B50" s="28" t="s">
        <v>6</v>
      </c>
      <c r="C50" s="28">
        <v>3</v>
      </c>
      <c r="D50" s="28" t="s">
        <v>30</v>
      </c>
      <c r="E50" s="28" t="s">
        <v>337</v>
      </c>
      <c r="F50" s="29">
        <f>9+24+3.6</f>
        <v>36.6</v>
      </c>
      <c r="G50" s="28" t="s">
        <v>335</v>
      </c>
      <c r="I50" t="str">
        <f>VLOOKUP(D50,DEPARTMENTS!B:B,1,0)</f>
        <v>DEVELOPMENT</v>
      </c>
    </row>
    <row r="51" spans="1:9" ht="17" hidden="1" thickTop="1" x14ac:dyDescent="0.2">
      <c r="A51" s="28">
        <v>15</v>
      </c>
      <c r="B51" s="28" t="s">
        <v>6</v>
      </c>
      <c r="C51" s="28">
        <v>3</v>
      </c>
      <c r="D51" s="28" t="s">
        <v>30</v>
      </c>
      <c r="E51" s="28" t="s">
        <v>974</v>
      </c>
      <c r="F51" s="29">
        <v>181200</v>
      </c>
      <c r="G51" s="28" t="s">
        <v>338</v>
      </c>
      <c r="I51" t="str">
        <f>VLOOKUP(D51,DEPARTMENTS!B:B,1,0)</f>
        <v>DEVELOPMENT</v>
      </c>
    </row>
    <row r="52" spans="1:9" ht="17" hidden="1" thickTop="1" x14ac:dyDescent="0.2">
      <c r="A52" s="28">
        <v>15</v>
      </c>
      <c r="B52" s="28" t="s">
        <v>6</v>
      </c>
      <c r="C52" s="28">
        <v>3</v>
      </c>
      <c r="D52" s="28" t="s">
        <v>30</v>
      </c>
      <c r="E52" s="28" t="s">
        <v>337</v>
      </c>
      <c r="F52" s="29">
        <f>11.6+100.4+11.6</f>
        <v>123.6</v>
      </c>
      <c r="G52" s="28" t="s">
        <v>335</v>
      </c>
      <c r="I52" t="str">
        <f>VLOOKUP(D52,DEPARTMENTS!B:B,1,0)</f>
        <v>DEVELOPMENT</v>
      </c>
    </row>
    <row r="53" spans="1:9" ht="17" hidden="1" thickTop="1" x14ac:dyDescent="0.2">
      <c r="A53" s="28">
        <v>17</v>
      </c>
      <c r="B53" s="28" t="s">
        <v>6</v>
      </c>
      <c r="C53" s="28">
        <v>3</v>
      </c>
      <c r="D53" s="28" t="s">
        <v>25</v>
      </c>
      <c r="E53" s="28" t="s">
        <v>975</v>
      </c>
      <c r="F53" s="29">
        <v>1200</v>
      </c>
      <c r="G53" s="28" t="s">
        <v>333</v>
      </c>
      <c r="I53" t="str">
        <f>VLOOKUP(D53,DEPARTMENTS!B:B,1,0)</f>
        <v>LCB</v>
      </c>
    </row>
    <row r="54" spans="1:9" ht="17" hidden="1" thickTop="1" x14ac:dyDescent="0.2">
      <c r="A54" s="28">
        <v>17</v>
      </c>
      <c r="B54" s="28" t="s">
        <v>6</v>
      </c>
      <c r="C54" s="28">
        <v>3</v>
      </c>
      <c r="D54" s="28" t="s">
        <v>25</v>
      </c>
      <c r="E54" s="28" t="s">
        <v>337</v>
      </c>
      <c r="F54" s="29">
        <v>15</v>
      </c>
      <c r="G54" s="28" t="s">
        <v>335</v>
      </c>
      <c r="I54" t="str">
        <f>VLOOKUP(D54,DEPARTMENTS!B:B,1,0)</f>
        <v>LCB</v>
      </c>
    </row>
    <row r="55" spans="1:9" ht="17" hidden="1" thickTop="1" x14ac:dyDescent="0.2">
      <c r="A55" s="28">
        <v>17</v>
      </c>
      <c r="B55" s="28" t="s">
        <v>6</v>
      </c>
      <c r="C55" s="28">
        <v>3</v>
      </c>
      <c r="D55" s="28" t="s">
        <v>25</v>
      </c>
      <c r="E55" s="28" t="s">
        <v>332</v>
      </c>
      <c r="F55" s="29">
        <v>1200</v>
      </c>
      <c r="G55" s="28" t="s">
        <v>326</v>
      </c>
      <c r="I55" t="str">
        <f>VLOOKUP(D55,DEPARTMENTS!B:B,1,0)</f>
        <v>LCB</v>
      </c>
    </row>
    <row r="56" spans="1:9" ht="17" hidden="1" thickTop="1" x14ac:dyDescent="0.2">
      <c r="A56" s="28">
        <v>17</v>
      </c>
      <c r="B56" s="28" t="s">
        <v>6</v>
      </c>
      <c r="C56" s="28">
        <v>3</v>
      </c>
      <c r="D56" s="28" t="s">
        <v>25</v>
      </c>
      <c r="E56" s="28" t="s">
        <v>341</v>
      </c>
      <c r="F56" s="29">
        <v>400</v>
      </c>
      <c r="G56" s="28" t="s">
        <v>342</v>
      </c>
      <c r="I56" t="str">
        <f>VLOOKUP(D56,DEPARTMENTS!B:B,1,0)</f>
        <v>LCB</v>
      </c>
    </row>
    <row r="57" spans="1:9" ht="17" hidden="1" thickTop="1" x14ac:dyDescent="0.2">
      <c r="A57" s="28">
        <v>17</v>
      </c>
      <c r="B57" s="28" t="s">
        <v>6</v>
      </c>
      <c r="C57" s="28">
        <v>3</v>
      </c>
      <c r="D57" s="28" t="s">
        <v>25</v>
      </c>
      <c r="E57" s="28" t="s">
        <v>979</v>
      </c>
      <c r="F57" s="29">
        <v>13000</v>
      </c>
      <c r="G57" s="28" t="s">
        <v>333</v>
      </c>
      <c r="I57" t="str">
        <f>VLOOKUP(D57,DEPARTMENTS!B:B,1,0)</f>
        <v>LCB</v>
      </c>
    </row>
    <row r="58" spans="1:9" ht="17" hidden="1" thickTop="1" x14ac:dyDescent="0.2">
      <c r="A58" s="28">
        <v>17</v>
      </c>
      <c r="B58" s="28" t="s">
        <v>6</v>
      </c>
      <c r="C58" s="28">
        <v>3</v>
      </c>
      <c r="D58" s="28" t="s">
        <v>25</v>
      </c>
      <c r="E58" s="28" t="s">
        <v>980</v>
      </c>
      <c r="F58" s="29">
        <v>2000</v>
      </c>
      <c r="G58" s="28" t="s">
        <v>333</v>
      </c>
      <c r="I58" t="str">
        <f>VLOOKUP(D58,DEPARTMENTS!B:B,1,0)</f>
        <v>LCB</v>
      </c>
    </row>
    <row r="59" spans="1:9" ht="17" hidden="1" thickTop="1" x14ac:dyDescent="0.2">
      <c r="A59" s="28">
        <v>18</v>
      </c>
      <c r="B59" s="28" t="s">
        <v>6</v>
      </c>
      <c r="C59" s="28">
        <v>3</v>
      </c>
      <c r="D59" s="28" t="s">
        <v>30</v>
      </c>
      <c r="E59" s="28" t="s">
        <v>1315</v>
      </c>
      <c r="F59" s="29">
        <v>300000</v>
      </c>
      <c r="G59" s="28" t="s">
        <v>338</v>
      </c>
      <c r="I59" t="str">
        <f>VLOOKUP(D59,DEPARTMENTS!B:B,1,0)</f>
        <v>DEVELOPMENT</v>
      </c>
    </row>
    <row r="60" spans="1:9" ht="17" hidden="1" thickTop="1" x14ac:dyDescent="0.2">
      <c r="A60" s="28">
        <v>18</v>
      </c>
      <c r="B60" s="28" t="s">
        <v>6</v>
      </c>
      <c r="C60" s="28">
        <v>3</v>
      </c>
      <c r="D60" s="28" t="s">
        <v>30</v>
      </c>
      <c r="E60" s="28" t="s">
        <v>337</v>
      </c>
      <c r="F60" s="29">
        <v>124</v>
      </c>
      <c r="G60" s="28" t="s">
        <v>335</v>
      </c>
      <c r="I60" t="str">
        <f>VLOOKUP(D60,DEPARTMENTS!B:B,1,0)</f>
        <v>DEVELOPMENT</v>
      </c>
    </row>
    <row r="61" spans="1:9" ht="17" hidden="1" thickTop="1" x14ac:dyDescent="0.2">
      <c r="A61" s="28">
        <v>18</v>
      </c>
      <c r="B61" s="28" t="s">
        <v>6</v>
      </c>
      <c r="C61" s="28">
        <v>3</v>
      </c>
      <c r="D61" s="28" t="s">
        <v>46</v>
      </c>
      <c r="E61" s="28" t="s">
        <v>1310</v>
      </c>
      <c r="F61" s="29">
        <v>1000</v>
      </c>
      <c r="G61" s="28" t="s">
        <v>336</v>
      </c>
      <c r="I61" t="str">
        <f>VLOOKUP(D61,DEPARTMENTS!B:B,1,0)</f>
        <v>COMMUNICATION</v>
      </c>
    </row>
    <row r="62" spans="1:9" ht="17" hidden="1" thickTop="1" x14ac:dyDescent="0.2">
      <c r="A62" s="28">
        <v>18</v>
      </c>
      <c r="B62" s="28" t="s">
        <v>6</v>
      </c>
      <c r="C62" s="28">
        <v>3</v>
      </c>
      <c r="D62" s="28" t="s">
        <v>46</v>
      </c>
      <c r="E62" s="28" t="s">
        <v>337</v>
      </c>
      <c r="F62" s="29">
        <v>33</v>
      </c>
      <c r="G62" s="28" t="s">
        <v>335</v>
      </c>
      <c r="I62" t="str">
        <f>VLOOKUP(D62,DEPARTMENTS!B:B,1,0)</f>
        <v>COMMUNICATION</v>
      </c>
    </row>
    <row r="63" spans="1:9" ht="17" hidden="1" thickTop="1" x14ac:dyDescent="0.2">
      <c r="A63" s="28">
        <v>21</v>
      </c>
      <c r="B63" s="28" t="s">
        <v>6</v>
      </c>
      <c r="C63" s="28">
        <v>3</v>
      </c>
      <c r="D63" s="28" t="s">
        <v>30</v>
      </c>
      <c r="E63" s="28" t="s">
        <v>1311</v>
      </c>
      <c r="F63" s="29">
        <v>66000</v>
      </c>
      <c r="G63" s="28" t="s">
        <v>338</v>
      </c>
      <c r="I63" t="str">
        <f>VLOOKUP(D63,DEPARTMENTS!B:B,1,0)</f>
        <v>DEVELOPMENT</v>
      </c>
    </row>
    <row r="64" spans="1:9" ht="17" hidden="1" thickTop="1" x14ac:dyDescent="0.2">
      <c r="A64" s="28">
        <v>21</v>
      </c>
      <c r="B64" s="28" t="s">
        <v>6</v>
      </c>
      <c r="C64" s="28">
        <v>3</v>
      </c>
      <c r="D64" s="28" t="s">
        <v>30</v>
      </c>
      <c r="E64" s="28" t="s">
        <v>337</v>
      </c>
      <c r="F64" s="29">
        <f>50+13+7.5</f>
        <v>70.5</v>
      </c>
      <c r="G64" s="28" t="s">
        <v>335</v>
      </c>
      <c r="I64" t="str">
        <f>VLOOKUP(D64,DEPARTMENTS!B:B,1,0)</f>
        <v>DEVELOPMENT</v>
      </c>
    </row>
    <row r="65" spans="1:9" ht="17" hidden="1" thickTop="1" x14ac:dyDescent="0.2">
      <c r="A65" s="28">
        <v>19</v>
      </c>
      <c r="B65" s="28" t="s">
        <v>6</v>
      </c>
      <c r="C65" s="28">
        <v>3</v>
      </c>
      <c r="D65" s="28" t="s">
        <v>30</v>
      </c>
      <c r="E65" s="28" t="s">
        <v>1312</v>
      </c>
      <c r="F65" s="29">
        <v>9360</v>
      </c>
      <c r="G65" s="28" t="s">
        <v>338</v>
      </c>
      <c r="I65" t="str">
        <f>VLOOKUP(D65,DEPARTMENTS!B:B,1,0)</f>
        <v>DEVELOPMENT</v>
      </c>
    </row>
    <row r="66" spans="1:9" ht="17" hidden="1" thickTop="1" x14ac:dyDescent="0.2">
      <c r="A66" s="28">
        <v>19</v>
      </c>
      <c r="B66" s="28" t="s">
        <v>6</v>
      </c>
      <c r="C66" s="28">
        <v>3</v>
      </c>
      <c r="D66" s="28" t="s">
        <v>30</v>
      </c>
      <c r="E66" s="28" t="s">
        <v>337</v>
      </c>
      <c r="F66" s="29">
        <f>90</f>
        <v>90</v>
      </c>
      <c r="G66" s="28" t="s">
        <v>335</v>
      </c>
      <c r="I66" t="str">
        <f>VLOOKUP(D66,DEPARTMENTS!B:B,1,0)</f>
        <v>DEVELOPMENT</v>
      </c>
    </row>
    <row r="67" spans="1:9" ht="17" hidden="1" thickTop="1" x14ac:dyDescent="0.2">
      <c r="A67" s="28">
        <v>19</v>
      </c>
      <c r="B67" s="28" t="s">
        <v>6</v>
      </c>
      <c r="C67" s="28">
        <v>3</v>
      </c>
      <c r="D67" s="28" t="s">
        <v>30</v>
      </c>
      <c r="E67" s="28" t="s">
        <v>1313</v>
      </c>
      <c r="F67" s="29">
        <v>198300</v>
      </c>
      <c r="G67" s="28" t="s">
        <v>338</v>
      </c>
      <c r="I67" t="str">
        <f>VLOOKUP(D67,DEPARTMENTS!B:B,1,0)</f>
        <v>DEVELOPMENT</v>
      </c>
    </row>
    <row r="68" spans="1:9" ht="17" hidden="1" thickTop="1" x14ac:dyDescent="0.2">
      <c r="A68" s="28">
        <v>19</v>
      </c>
      <c r="B68" s="28" t="s">
        <v>6</v>
      </c>
      <c r="C68" s="28">
        <v>3</v>
      </c>
      <c r="D68" s="28" t="s">
        <v>30</v>
      </c>
      <c r="E68" s="28" t="s">
        <v>337</v>
      </c>
      <c r="F68" s="29">
        <f>100+11+16</f>
        <v>127</v>
      </c>
      <c r="G68" s="28" t="s">
        <v>335</v>
      </c>
      <c r="I68" t="str">
        <f>VLOOKUP(D68,DEPARTMENTS!B:B,1,0)</f>
        <v>DEVELOPMENT</v>
      </c>
    </row>
    <row r="69" spans="1:9" ht="17" hidden="1" thickTop="1" x14ac:dyDescent="0.2">
      <c r="A69" s="28">
        <v>19</v>
      </c>
      <c r="B69" s="28" t="s">
        <v>6</v>
      </c>
      <c r="C69" s="28">
        <v>3</v>
      </c>
      <c r="D69" s="28" t="s">
        <v>30</v>
      </c>
      <c r="E69" s="28" t="s">
        <v>1314</v>
      </c>
      <c r="F69" s="29">
        <v>11225</v>
      </c>
      <c r="G69" s="28" t="s">
        <v>338</v>
      </c>
      <c r="I69" t="str">
        <f>VLOOKUP(D69,DEPARTMENTS!B:B,1,0)</f>
        <v>DEVELOPMENT</v>
      </c>
    </row>
    <row r="70" spans="1:9" ht="17" hidden="1" thickTop="1" x14ac:dyDescent="0.2">
      <c r="A70" s="28">
        <v>19</v>
      </c>
      <c r="B70" s="28" t="s">
        <v>6</v>
      </c>
      <c r="C70" s="28">
        <v>3</v>
      </c>
      <c r="D70" s="28" t="s">
        <v>30</v>
      </c>
      <c r="E70" s="28" t="s">
        <v>337</v>
      </c>
      <c r="F70" s="29">
        <f>99</f>
        <v>99</v>
      </c>
      <c r="G70" s="28" t="s">
        <v>335</v>
      </c>
      <c r="I70" t="str">
        <f>VLOOKUP(D70,DEPARTMENTS!B:B,1,0)</f>
        <v>DEVELOPMENT</v>
      </c>
    </row>
    <row r="71" spans="1:9" ht="17" hidden="1" thickTop="1" x14ac:dyDescent="0.2">
      <c r="A71" s="28">
        <v>21</v>
      </c>
      <c r="B71" s="28" t="s">
        <v>6</v>
      </c>
      <c r="C71" s="28">
        <v>4</v>
      </c>
      <c r="D71" s="28" t="s">
        <v>30</v>
      </c>
      <c r="E71" s="28" t="s">
        <v>2113</v>
      </c>
      <c r="F71" s="29">
        <v>97500</v>
      </c>
      <c r="G71" s="28" t="s">
        <v>338</v>
      </c>
      <c r="I71" t="str">
        <f>VLOOKUP(D71,DEPARTMENTS!B:B,1,0)</f>
        <v>DEVELOPMENT</v>
      </c>
    </row>
    <row r="72" spans="1:9" ht="17" hidden="1" thickTop="1" x14ac:dyDescent="0.2">
      <c r="A72" s="28">
        <v>21</v>
      </c>
      <c r="B72" s="28" t="s">
        <v>6</v>
      </c>
      <c r="C72" s="28">
        <v>4</v>
      </c>
      <c r="D72" s="28" t="s">
        <v>30</v>
      </c>
      <c r="E72" s="28" t="s">
        <v>337</v>
      </c>
      <c r="F72" s="29">
        <f>115+60</f>
        <v>175</v>
      </c>
      <c r="G72" s="28" t="s">
        <v>335</v>
      </c>
      <c r="I72" t="str">
        <f>VLOOKUP(D72,DEPARTMENTS!B:B,1,0)</f>
        <v>DEVELOPMENT</v>
      </c>
    </row>
    <row r="73" spans="1:9" ht="17" hidden="1" thickTop="1" x14ac:dyDescent="0.2">
      <c r="A73" s="28">
        <v>24</v>
      </c>
      <c r="B73" s="28" t="s">
        <v>6</v>
      </c>
      <c r="C73" s="28">
        <v>4</v>
      </c>
      <c r="D73" s="28" t="s">
        <v>25</v>
      </c>
      <c r="E73" s="28" t="s">
        <v>341</v>
      </c>
      <c r="F73" s="29">
        <v>400</v>
      </c>
      <c r="G73" s="28" t="s">
        <v>342</v>
      </c>
      <c r="I73" t="str">
        <f>VLOOKUP(D73,DEPARTMENTS!B:B,1,0)</f>
        <v>LCB</v>
      </c>
    </row>
    <row r="74" spans="1:9" ht="17" hidden="1" thickTop="1" x14ac:dyDescent="0.2">
      <c r="A74" s="28">
        <v>24</v>
      </c>
      <c r="B74" s="28" t="s">
        <v>6</v>
      </c>
      <c r="C74" s="28">
        <v>4</v>
      </c>
      <c r="D74" s="28" t="s">
        <v>25</v>
      </c>
      <c r="E74" s="28" t="s">
        <v>2767</v>
      </c>
      <c r="F74" s="29">
        <v>1200</v>
      </c>
      <c r="G74" s="28" t="s">
        <v>349</v>
      </c>
      <c r="I74" t="str">
        <f>VLOOKUP(D74,DEPARTMENTS!B:B,1,0)</f>
        <v>LCB</v>
      </c>
    </row>
    <row r="75" spans="1:9" ht="17" hidden="1" thickTop="1" x14ac:dyDescent="0.2">
      <c r="A75" s="28">
        <v>24</v>
      </c>
      <c r="B75" s="28" t="s">
        <v>6</v>
      </c>
      <c r="C75" s="28">
        <v>4</v>
      </c>
      <c r="D75" s="28" t="s">
        <v>25</v>
      </c>
      <c r="E75" s="28" t="s">
        <v>2768</v>
      </c>
      <c r="F75" s="29">
        <v>2000</v>
      </c>
      <c r="G75" s="28" t="s">
        <v>333</v>
      </c>
      <c r="I75" t="str">
        <f>VLOOKUP(D75,DEPARTMENTS!B:B,1,0)</f>
        <v>LCB</v>
      </c>
    </row>
    <row r="76" spans="1:9" ht="17" hidden="1" thickTop="1" x14ac:dyDescent="0.2">
      <c r="A76" s="28">
        <v>24</v>
      </c>
      <c r="B76" s="28" t="s">
        <v>6</v>
      </c>
      <c r="C76" s="28">
        <v>4</v>
      </c>
      <c r="D76" s="28" t="s">
        <v>310</v>
      </c>
      <c r="E76" s="28" t="s">
        <v>2769</v>
      </c>
      <c r="F76" s="29">
        <v>3000</v>
      </c>
      <c r="G76" s="28" t="s">
        <v>333</v>
      </c>
      <c r="I76" t="str">
        <f>VLOOKUP(D76,DEPARTMENTS!B:B,1,0)</f>
        <v>KYETHANI</v>
      </c>
    </row>
    <row r="77" spans="1:9" ht="17" hidden="1" thickTop="1" x14ac:dyDescent="0.2">
      <c r="A77" s="28">
        <v>24</v>
      </c>
      <c r="B77" s="28" t="s">
        <v>6</v>
      </c>
      <c r="C77" s="28">
        <v>4</v>
      </c>
      <c r="D77" s="28" t="s">
        <v>52</v>
      </c>
      <c r="E77" s="28" t="s">
        <v>2770</v>
      </c>
      <c r="F77" s="29">
        <v>2000</v>
      </c>
      <c r="G77" s="222" t="s">
        <v>335</v>
      </c>
      <c r="I77" t="str">
        <f>VLOOKUP(D77,DEPARTMENTS!B:B,1,0)</f>
        <v>AMM</v>
      </c>
    </row>
    <row r="78" spans="1:9" ht="17" hidden="1" thickTop="1" x14ac:dyDescent="0.2">
      <c r="A78" s="28">
        <v>26</v>
      </c>
      <c r="B78" s="28" t="s">
        <v>6</v>
      </c>
      <c r="C78" s="28">
        <v>4</v>
      </c>
      <c r="D78" s="28" t="s">
        <v>30</v>
      </c>
      <c r="E78" s="28" t="s">
        <v>2114</v>
      </c>
      <c r="F78" s="29">
        <v>25000</v>
      </c>
      <c r="G78" s="28" t="s">
        <v>338</v>
      </c>
      <c r="I78" t="str">
        <f>VLOOKUP(D78,DEPARTMENTS!B:B,1,0)</f>
        <v>DEVELOPMENT</v>
      </c>
    </row>
    <row r="79" spans="1:9" ht="17" hidden="1" thickTop="1" x14ac:dyDescent="0.2">
      <c r="A79" s="28">
        <v>26</v>
      </c>
      <c r="B79" s="28" t="s">
        <v>6</v>
      </c>
      <c r="C79" s="28">
        <v>4</v>
      </c>
      <c r="D79" s="28" t="s">
        <v>30</v>
      </c>
      <c r="E79" s="28" t="s">
        <v>337</v>
      </c>
      <c r="F79" s="29">
        <v>59</v>
      </c>
      <c r="G79" s="28" t="s">
        <v>335</v>
      </c>
      <c r="I79" t="str">
        <f>VLOOKUP(D79,DEPARTMENTS!B:B,1,0)</f>
        <v>DEVELOPMENT</v>
      </c>
    </row>
    <row r="80" spans="1:9" ht="17" hidden="1" thickTop="1" x14ac:dyDescent="0.2">
      <c r="A80" s="28">
        <v>26</v>
      </c>
      <c r="B80" s="28" t="s">
        <v>6</v>
      </c>
      <c r="C80" s="28">
        <v>4</v>
      </c>
      <c r="D80" s="28" t="s">
        <v>30</v>
      </c>
      <c r="E80" s="28" t="s">
        <v>2115</v>
      </c>
      <c r="F80" s="29">
        <v>42960</v>
      </c>
      <c r="G80" s="28" t="s">
        <v>338</v>
      </c>
      <c r="I80" t="str">
        <f>VLOOKUP(D80,DEPARTMENTS!B:B,1,0)</f>
        <v>DEVELOPMENT</v>
      </c>
    </row>
    <row r="81" spans="1:9" ht="17" hidden="1" thickTop="1" x14ac:dyDescent="0.2">
      <c r="A81" s="28">
        <v>26</v>
      </c>
      <c r="B81" s="28" t="s">
        <v>6</v>
      </c>
      <c r="C81" s="28">
        <v>4</v>
      </c>
      <c r="D81" s="28" t="s">
        <v>30</v>
      </c>
      <c r="E81" s="28" t="s">
        <v>337</v>
      </c>
      <c r="F81" s="29">
        <v>71</v>
      </c>
      <c r="G81" s="28" t="s">
        <v>335</v>
      </c>
      <c r="I81" t="str">
        <f>VLOOKUP(D81,DEPARTMENTS!B:B,1,0)</f>
        <v>DEVELOPMENT</v>
      </c>
    </row>
    <row r="82" spans="1:9" ht="17" hidden="1" thickTop="1" x14ac:dyDescent="0.2">
      <c r="A82" s="28">
        <v>26</v>
      </c>
      <c r="B82" s="28" t="s">
        <v>6</v>
      </c>
      <c r="C82" s="28">
        <v>4</v>
      </c>
      <c r="D82" s="28" t="s">
        <v>30</v>
      </c>
      <c r="E82" s="28" t="s">
        <v>2116</v>
      </c>
      <c r="F82" s="29">
        <v>3000</v>
      </c>
      <c r="G82" s="28" t="s">
        <v>338</v>
      </c>
      <c r="I82" t="str">
        <f>VLOOKUP(D82,DEPARTMENTS!B:B,1,0)</f>
        <v>DEVELOPMENT</v>
      </c>
    </row>
    <row r="83" spans="1:9" ht="17" hidden="1" thickTop="1" x14ac:dyDescent="0.2">
      <c r="A83" s="28">
        <v>26</v>
      </c>
      <c r="B83" s="28" t="s">
        <v>6</v>
      </c>
      <c r="C83" s="28">
        <v>4</v>
      </c>
      <c r="D83" s="28" t="s">
        <v>30</v>
      </c>
      <c r="E83" s="28" t="s">
        <v>337</v>
      </c>
      <c r="F83" s="29">
        <f>29+13</f>
        <v>42</v>
      </c>
      <c r="G83" s="28" t="s">
        <v>335</v>
      </c>
      <c r="I83" t="str">
        <f>VLOOKUP(D83,DEPARTMENTS!B:B,1,0)</f>
        <v>DEVELOPMENT</v>
      </c>
    </row>
    <row r="84" spans="1:9" ht="17" hidden="1" thickTop="1" x14ac:dyDescent="0.2">
      <c r="A84" s="28">
        <v>26</v>
      </c>
      <c r="B84" s="28" t="s">
        <v>6</v>
      </c>
      <c r="C84" s="28">
        <v>4</v>
      </c>
      <c r="D84" s="28" t="s">
        <v>30</v>
      </c>
      <c r="E84" s="28" t="s">
        <v>2117</v>
      </c>
      <c r="F84" s="29">
        <v>110000</v>
      </c>
      <c r="G84" s="28" t="s">
        <v>338</v>
      </c>
      <c r="I84" t="str">
        <f>VLOOKUP(D84,DEPARTMENTS!B:B,1,0)</f>
        <v>DEVELOPMENT</v>
      </c>
    </row>
    <row r="85" spans="1:9" ht="17" hidden="1" thickTop="1" x14ac:dyDescent="0.2">
      <c r="A85" s="28">
        <v>26</v>
      </c>
      <c r="B85" s="28" t="s">
        <v>6</v>
      </c>
      <c r="C85" s="28">
        <v>4</v>
      </c>
      <c r="D85" s="28" t="s">
        <v>30</v>
      </c>
      <c r="E85" s="28" t="s">
        <v>337</v>
      </c>
      <c r="F85" s="29">
        <f>115+60</f>
        <v>175</v>
      </c>
      <c r="G85" s="28" t="s">
        <v>335</v>
      </c>
      <c r="I85" t="str">
        <f>VLOOKUP(D85,DEPARTMENTS!B:B,1,0)</f>
        <v>DEVELOPMENT</v>
      </c>
    </row>
    <row r="86" spans="1:9" ht="17" hidden="1" thickTop="1" x14ac:dyDescent="0.2">
      <c r="A86" s="28">
        <v>26</v>
      </c>
      <c r="B86" s="28" t="s">
        <v>6</v>
      </c>
      <c r="C86" s="28">
        <v>4</v>
      </c>
      <c r="D86" s="28" t="s">
        <v>30</v>
      </c>
      <c r="E86" s="28" t="s">
        <v>2118</v>
      </c>
      <c r="F86" s="29">
        <v>32090</v>
      </c>
      <c r="G86" s="28" t="s">
        <v>338</v>
      </c>
      <c r="I86" t="str">
        <f>VLOOKUP(D86,DEPARTMENTS!B:B,1,0)</f>
        <v>DEVELOPMENT</v>
      </c>
    </row>
    <row r="87" spans="1:9" ht="17" hidden="1" thickTop="1" x14ac:dyDescent="0.2">
      <c r="A87" s="28">
        <v>26</v>
      </c>
      <c r="B87" s="28" t="s">
        <v>6</v>
      </c>
      <c r="C87" s="28">
        <v>4</v>
      </c>
      <c r="D87" s="28" t="s">
        <v>30</v>
      </c>
      <c r="E87" s="28" t="s">
        <v>337</v>
      </c>
      <c r="F87" s="29">
        <v>115</v>
      </c>
      <c r="G87" s="28" t="s">
        <v>335</v>
      </c>
      <c r="I87" t="str">
        <f>VLOOKUP(D87,DEPARTMENTS!B:B,1,0)</f>
        <v>DEVELOPMENT</v>
      </c>
    </row>
    <row r="88" spans="1:9" ht="17" hidden="1" thickTop="1" x14ac:dyDescent="0.2">
      <c r="A88" s="28">
        <v>29</v>
      </c>
      <c r="B88" s="28" t="s">
        <v>6</v>
      </c>
      <c r="C88" s="28">
        <v>5</v>
      </c>
      <c r="D88" s="28" t="s">
        <v>310</v>
      </c>
      <c r="E88" s="28" t="s">
        <v>2119</v>
      </c>
      <c r="F88" s="29">
        <v>5000</v>
      </c>
      <c r="G88" s="28" t="s">
        <v>335</v>
      </c>
      <c r="I88" t="str">
        <f>VLOOKUP(D88,DEPARTMENTS!B:B,1,0)</f>
        <v>KYETHANI</v>
      </c>
    </row>
    <row r="89" spans="1:9" ht="17" hidden="1" thickTop="1" x14ac:dyDescent="0.2">
      <c r="A89" s="28">
        <v>29</v>
      </c>
      <c r="B89" s="28" t="s">
        <v>6</v>
      </c>
      <c r="C89" s="28">
        <v>5</v>
      </c>
      <c r="D89" s="28" t="s">
        <v>310</v>
      </c>
      <c r="E89" s="28" t="s">
        <v>337</v>
      </c>
      <c r="F89" s="29">
        <v>57</v>
      </c>
      <c r="G89" s="28" t="s">
        <v>335</v>
      </c>
      <c r="I89" t="str">
        <f>VLOOKUP(D89,DEPARTMENTS!B:B,1,0)</f>
        <v>KYETHANI</v>
      </c>
    </row>
    <row r="90" spans="1:9" ht="17" hidden="1" thickTop="1" x14ac:dyDescent="0.2">
      <c r="A90" s="28">
        <v>31</v>
      </c>
      <c r="B90" s="28" t="s">
        <v>6</v>
      </c>
      <c r="C90" s="28">
        <v>5</v>
      </c>
      <c r="D90" s="28" t="s">
        <v>25</v>
      </c>
      <c r="E90" s="28" t="s">
        <v>2767</v>
      </c>
      <c r="F90" s="29">
        <v>1200</v>
      </c>
      <c r="G90" s="28" t="s">
        <v>326</v>
      </c>
      <c r="I90" t="str">
        <f>VLOOKUP(D90,DEPARTMENTS!B:B,1,0)</f>
        <v>LCB</v>
      </c>
    </row>
    <row r="91" spans="1:9" ht="17" hidden="1" thickTop="1" x14ac:dyDescent="0.2">
      <c r="A91" s="28">
        <v>31</v>
      </c>
      <c r="B91" s="28" t="s">
        <v>6</v>
      </c>
      <c r="C91" s="28">
        <v>5</v>
      </c>
      <c r="D91" s="28" t="s">
        <v>25</v>
      </c>
      <c r="E91" s="28" t="s">
        <v>282</v>
      </c>
      <c r="F91" s="29">
        <v>4000</v>
      </c>
      <c r="G91" s="28" t="s">
        <v>326</v>
      </c>
      <c r="I91" t="str">
        <f>VLOOKUP(D91,DEPARTMENTS!B:B,1,0)</f>
        <v>LCB</v>
      </c>
    </row>
    <row r="92" spans="1:9" ht="17" hidden="1" thickTop="1" x14ac:dyDescent="0.2">
      <c r="A92" s="28">
        <v>31</v>
      </c>
      <c r="B92" s="28" t="s">
        <v>6</v>
      </c>
      <c r="C92" s="28">
        <v>5</v>
      </c>
      <c r="D92" s="28" t="s">
        <v>25</v>
      </c>
      <c r="E92" s="28" t="s">
        <v>341</v>
      </c>
      <c r="F92" s="29">
        <v>400</v>
      </c>
      <c r="G92" s="28" t="s">
        <v>2771</v>
      </c>
      <c r="I92" t="str">
        <f>VLOOKUP(D92,DEPARTMENTS!B:B,1,0)</f>
        <v>LCB</v>
      </c>
    </row>
    <row r="93" spans="1:9" ht="17" hidden="1" thickTop="1" x14ac:dyDescent="0.2">
      <c r="A93" s="28">
        <v>31</v>
      </c>
      <c r="B93" s="28" t="s">
        <v>6</v>
      </c>
      <c r="C93" s="28">
        <v>5</v>
      </c>
      <c r="D93" s="28" t="s">
        <v>25</v>
      </c>
      <c r="E93" s="28" t="s">
        <v>2772</v>
      </c>
      <c r="F93" s="29">
        <v>700</v>
      </c>
      <c r="G93" s="28" t="s">
        <v>335</v>
      </c>
      <c r="I93" t="str">
        <f>VLOOKUP(D93,DEPARTMENTS!B:B,1,0)</f>
        <v>LCB</v>
      </c>
    </row>
    <row r="94" spans="1:9" ht="17" hidden="1" thickTop="1" x14ac:dyDescent="0.2">
      <c r="A94" s="28">
        <v>30</v>
      </c>
      <c r="B94" s="28" t="s">
        <v>6</v>
      </c>
      <c r="C94" s="28">
        <v>5</v>
      </c>
      <c r="D94" s="28" t="s">
        <v>30</v>
      </c>
      <c r="E94" s="28" t="s">
        <v>2776</v>
      </c>
      <c r="F94" s="29">
        <v>13500</v>
      </c>
      <c r="G94" s="28" t="s">
        <v>338</v>
      </c>
      <c r="I94" t="str">
        <f>VLOOKUP(D94,DEPARTMENTS!B:B,1,0)</f>
        <v>DEVELOPMENT</v>
      </c>
    </row>
    <row r="95" spans="1:9" ht="17" hidden="1" thickTop="1" x14ac:dyDescent="0.2">
      <c r="A95" s="28">
        <v>30</v>
      </c>
      <c r="B95" s="28" t="s">
        <v>6</v>
      </c>
      <c r="C95" s="28">
        <v>5</v>
      </c>
      <c r="D95" s="28" t="s">
        <v>30</v>
      </c>
      <c r="E95" s="28" t="s">
        <v>337</v>
      </c>
      <c r="F95" s="29">
        <v>57</v>
      </c>
      <c r="G95" s="28" t="s">
        <v>335</v>
      </c>
      <c r="I95" t="str">
        <f>VLOOKUP(D95,DEPARTMENTS!B:B,1,0)</f>
        <v>DEVELOPMENT</v>
      </c>
    </row>
    <row r="96" spans="1:9" ht="17" hidden="1" thickTop="1" x14ac:dyDescent="0.2">
      <c r="A96" s="28">
        <v>30</v>
      </c>
      <c r="B96" s="28" t="s">
        <v>6</v>
      </c>
      <c r="C96" s="28">
        <v>5</v>
      </c>
      <c r="D96" s="28" t="s">
        <v>30</v>
      </c>
      <c r="E96" s="28" t="s">
        <v>2775</v>
      </c>
      <c r="F96" s="29">
        <v>71800</v>
      </c>
      <c r="G96" s="28" t="s">
        <v>338</v>
      </c>
      <c r="I96" t="str">
        <f>VLOOKUP(D96,DEPARTMENTS!B:B,1,0)</f>
        <v>DEVELOPMENT</v>
      </c>
    </row>
    <row r="97" spans="1:9" ht="17" hidden="1" thickTop="1" x14ac:dyDescent="0.2">
      <c r="A97" s="28">
        <v>30</v>
      </c>
      <c r="B97" s="28" t="s">
        <v>6</v>
      </c>
      <c r="C97" s="28">
        <v>5</v>
      </c>
      <c r="D97" s="28" t="s">
        <v>30</v>
      </c>
      <c r="E97" s="28" t="s">
        <v>337</v>
      </c>
      <c r="F97" s="29">
        <v>71</v>
      </c>
      <c r="G97" s="28" t="s">
        <v>335</v>
      </c>
      <c r="I97" t="str">
        <f>VLOOKUP(D97,DEPARTMENTS!B:B,1,0)</f>
        <v>DEVELOPMENT</v>
      </c>
    </row>
    <row r="98" spans="1:9" ht="17" hidden="1" thickTop="1" x14ac:dyDescent="0.2">
      <c r="A98" s="28">
        <v>30</v>
      </c>
      <c r="B98" s="28" t="s">
        <v>6</v>
      </c>
      <c r="C98" s="28">
        <v>5</v>
      </c>
      <c r="D98" s="28" t="s">
        <v>30</v>
      </c>
      <c r="E98" s="28" t="s">
        <v>2774</v>
      </c>
      <c r="F98" s="29">
        <v>61890</v>
      </c>
      <c r="G98" s="28" t="s">
        <v>338</v>
      </c>
      <c r="I98" t="str">
        <f>VLOOKUP(D98,DEPARTMENTS!B:B,1,0)</f>
        <v>DEVELOPMENT</v>
      </c>
    </row>
    <row r="99" spans="1:9" ht="17" hidden="1" thickTop="1" x14ac:dyDescent="0.2">
      <c r="A99" s="28">
        <v>30</v>
      </c>
      <c r="B99" s="28" t="s">
        <v>6</v>
      </c>
      <c r="C99" s="28">
        <v>5</v>
      </c>
      <c r="D99" s="28" t="s">
        <v>30</v>
      </c>
      <c r="E99" s="28" t="s">
        <v>337</v>
      </c>
      <c r="F99" s="29">
        <f>175</f>
        <v>175</v>
      </c>
      <c r="G99" s="28" t="s">
        <v>335</v>
      </c>
      <c r="I99" t="str">
        <f>VLOOKUP(D99,DEPARTMENTS!B:B,1,0)</f>
        <v>DEVELOPMENT</v>
      </c>
    </row>
    <row r="100" spans="1:9" ht="17" hidden="1" thickTop="1" x14ac:dyDescent="0.2">
      <c r="A100" s="28">
        <v>30</v>
      </c>
      <c r="B100" s="28" t="s">
        <v>6</v>
      </c>
      <c r="C100" s="28">
        <v>5</v>
      </c>
      <c r="D100" s="28" t="s">
        <v>30</v>
      </c>
      <c r="E100" s="28" t="s">
        <v>2773</v>
      </c>
      <c r="F100" s="29">
        <v>177500</v>
      </c>
      <c r="G100" s="28" t="s">
        <v>338</v>
      </c>
      <c r="I100" t="str">
        <f>VLOOKUP(D100,DEPARTMENTS!B:B,1,0)</f>
        <v>DEVELOPMENT</v>
      </c>
    </row>
    <row r="101" spans="1:9" ht="17" hidden="1" thickTop="1" x14ac:dyDescent="0.2">
      <c r="A101" s="28">
        <v>30</v>
      </c>
      <c r="B101" s="28" t="s">
        <v>6</v>
      </c>
      <c r="C101" s="28">
        <v>5</v>
      </c>
      <c r="D101" s="28" t="s">
        <v>30</v>
      </c>
      <c r="E101" s="28" t="s">
        <v>337</v>
      </c>
      <c r="F101" s="29">
        <v>175</v>
      </c>
      <c r="G101" s="28" t="s">
        <v>335</v>
      </c>
      <c r="I101" t="str">
        <f>VLOOKUP(D101,DEPARTMENTS!B:B,1,0)</f>
        <v>DEVELOPMENT</v>
      </c>
    </row>
    <row r="102" spans="1:9" ht="17" hidden="1" thickTop="1" x14ac:dyDescent="0.2">
      <c r="A102" s="28">
        <v>30</v>
      </c>
      <c r="B102" s="28" t="s">
        <v>6</v>
      </c>
      <c r="C102" s="28">
        <v>5</v>
      </c>
      <c r="D102" s="28" t="s">
        <v>25</v>
      </c>
      <c r="E102" s="28" t="s">
        <v>353</v>
      </c>
      <c r="F102" s="29">
        <v>20500</v>
      </c>
      <c r="G102" s="28" t="s">
        <v>327</v>
      </c>
      <c r="I102" t="str">
        <f>VLOOKUP(D102,DEPARTMENTS!B:B,1,0)</f>
        <v>LCB</v>
      </c>
    </row>
    <row r="103" spans="1:9" ht="17" hidden="1" thickTop="1" x14ac:dyDescent="0.2">
      <c r="A103" s="28">
        <v>30</v>
      </c>
      <c r="B103" s="28" t="s">
        <v>6</v>
      </c>
      <c r="C103" s="28">
        <v>5</v>
      </c>
      <c r="D103" s="28" t="s">
        <v>25</v>
      </c>
      <c r="E103" s="28" t="s">
        <v>353</v>
      </c>
      <c r="F103" s="29">
        <v>15500</v>
      </c>
      <c r="G103" s="28" t="s">
        <v>354</v>
      </c>
      <c r="I103" t="str">
        <f>VLOOKUP(D103,DEPARTMENTS!B:B,1,0)</f>
        <v>LCB</v>
      </c>
    </row>
    <row r="104" spans="1:9" ht="17" hidden="1" thickTop="1" x14ac:dyDescent="0.2">
      <c r="A104" s="28">
        <v>30</v>
      </c>
      <c r="B104" s="28" t="s">
        <v>6</v>
      </c>
      <c r="C104" s="28">
        <v>5</v>
      </c>
      <c r="D104" s="28" t="s">
        <v>25</v>
      </c>
      <c r="E104" s="28" t="s">
        <v>353</v>
      </c>
      <c r="F104" s="29">
        <f>7500+500</f>
        <v>8000</v>
      </c>
      <c r="G104" s="28" t="s">
        <v>335</v>
      </c>
      <c r="I104" t="str">
        <f>VLOOKUP(D104,DEPARTMENTS!B:B,1,0)</f>
        <v>LCB</v>
      </c>
    </row>
    <row r="105" spans="1:9" ht="17" hidden="1" thickTop="1" x14ac:dyDescent="0.2">
      <c r="A105" s="28">
        <v>7</v>
      </c>
      <c r="B105" s="28" t="s">
        <v>7</v>
      </c>
      <c r="C105" s="28">
        <v>1</v>
      </c>
      <c r="D105" s="28" t="s">
        <v>25</v>
      </c>
      <c r="E105" s="28" t="s">
        <v>4473</v>
      </c>
      <c r="F105" s="29">
        <v>2000</v>
      </c>
      <c r="G105" s="28" t="s">
        <v>4475</v>
      </c>
      <c r="I105" t="str">
        <f>VLOOKUP(D105,DEPARTMENTS!B:B,1,0)</f>
        <v>LCB</v>
      </c>
    </row>
    <row r="106" spans="1:9" ht="17" hidden="1" thickTop="1" x14ac:dyDescent="0.2">
      <c r="A106" s="28">
        <v>7</v>
      </c>
      <c r="B106" s="28" t="s">
        <v>7</v>
      </c>
      <c r="C106" s="28">
        <v>1</v>
      </c>
      <c r="D106" s="28" t="s">
        <v>25</v>
      </c>
      <c r="E106" s="28" t="s">
        <v>2767</v>
      </c>
      <c r="F106" s="29">
        <v>1200</v>
      </c>
      <c r="G106" s="28" t="s">
        <v>326</v>
      </c>
      <c r="I106" t="str">
        <f>VLOOKUP(D106,DEPARTMENTS!B:B,1,0)</f>
        <v>LCB</v>
      </c>
    </row>
    <row r="107" spans="1:9" ht="17" hidden="1" thickTop="1" x14ac:dyDescent="0.2">
      <c r="A107" s="28">
        <v>7</v>
      </c>
      <c r="B107" s="28" t="s">
        <v>7</v>
      </c>
      <c r="C107" s="28">
        <v>1</v>
      </c>
      <c r="D107" s="28" t="s">
        <v>25</v>
      </c>
      <c r="E107" s="28" t="s">
        <v>4474</v>
      </c>
      <c r="F107" s="29">
        <v>400</v>
      </c>
      <c r="G107" s="28" t="s">
        <v>342</v>
      </c>
      <c r="I107" t="str">
        <f>VLOOKUP(D107,DEPARTMENTS!B:B,1,0)</f>
        <v>LCB</v>
      </c>
    </row>
    <row r="108" spans="1:9" ht="17" hidden="1" thickTop="1" x14ac:dyDescent="0.2">
      <c r="A108" s="28">
        <v>7</v>
      </c>
      <c r="B108" s="28" t="s">
        <v>7</v>
      </c>
      <c r="C108" s="28">
        <v>1</v>
      </c>
      <c r="D108" s="28" t="s">
        <v>63</v>
      </c>
      <c r="E108" s="28" t="s">
        <v>353</v>
      </c>
      <c r="F108" s="29">
        <v>15000</v>
      </c>
      <c r="G108" s="28" t="s">
        <v>356</v>
      </c>
      <c r="I108" t="str">
        <f>VLOOKUP(D108,DEPARTMENTS!B:B,1,0)</f>
        <v>KALAANI_MISSION</v>
      </c>
    </row>
    <row r="109" spans="1:9" ht="17" hidden="1" thickTop="1" x14ac:dyDescent="0.2">
      <c r="A109" s="28">
        <v>7</v>
      </c>
      <c r="B109" s="28" t="s">
        <v>7</v>
      </c>
      <c r="C109" s="28">
        <v>1</v>
      </c>
      <c r="D109" s="28" t="s">
        <v>63</v>
      </c>
      <c r="E109" s="28" t="s">
        <v>337</v>
      </c>
      <c r="F109" s="29">
        <v>53</v>
      </c>
      <c r="G109" s="28" t="s">
        <v>335</v>
      </c>
      <c r="I109" t="str">
        <f>VLOOKUP(D109,DEPARTMENTS!B:B,1,0)</f>
        <v>KALAANI_MISSION</v>
      </c>
    </row>
    <row r="110" spans="1:9" ht="17" hidden="1" thickTop="1" x14ac:dyDescent="0.2">
      <c r="A110" s="28">
        <v>7</v>
      </c>
      <c r="B110" s="28" t="s">
        <v>7</v>
      </c>
      <c r="C110" s="28">
        <v>1</v>
      </c>
      <c r="D110" s="28" t="s">
        <v>25</v>
      </c>
      <c r="E110" s="28" t="s">
        <v>4476</v>
      </c>
      <c r="F110" s="29">
        <v>38000</v>
      </c>
      <c r="G110" s="28" t="s">
        <v>335</v>
      </c>
      <c r="I110" t="str">
        <f>VLOOKUP(D110,DEPARTMENTS!B:B,1,0)</f>
        <v>LCB</v>
      </c>
    </row>
    <row r="111" spans="1:9" ht="17" hidden="1" thickTop="1" x14ac:dyDescent="0.2">
      <c r="A111" s="28">
        <v>7</v>
      </c>
      <c r="B111" s="28" t="s">
        <v>7</v>
      </c>
      <c r="C111" s="28">
        <v>1</v>
      </c>
      <c r="D111" s="28" t="s">
        <v>25</v>
      </c>
      <c r="E111" s="28" t="s">
        <v>337</v>
      </c>
      <c r="F111" s="29">
        <v>23</v>
      </c>
      <c r="G111" s="28" t="s">
        <v>335</v>
      </c>
      <c r="I111" t="str">
        <f>VLOOKUP(D111,DEPARTMENTS!B:B,1,0)</f>
        <v>LCB</v>
      </c>
    </row>
    <row r="112" spans="1:9" ht="17" hidden="1" thickTop="1" x14ac:dyDescent="0.2">
      <c r="A112" s="28">
        <v>7</v>
      </c>
      <c r="B112" s="28" t="s">
        <v>7</v>
      </c>
      <c r="C112" s="28">
        <v>1</v>
      </c>
      <c r="D112" s="28" t="s">
        <v>25</v>
      </c>
      <c r="E112" s="28" t="s">
        <v>4477</v>
      </c>
      <c r="F112" s="29">
        <v>6500</v>
      </c>
      <c r="G112" s="28" t="s">
        <v>335</v>
      </c>
      <c r="I112" t="str">
        <f>VLOOKUP(D112,DEPARTMENTS!B:B,1,0)</f>
        <v>LCB</v>
      </c>
    </row>
    <row r="113" spans="1:9" ht="17" hidden="1" thickTop="1" x14ac:dyDescent="0.2">
      <c r="A113" s="28">
        <v>7</v>
      </c>
      <c r="B113" s="28" t="s">
        <v>7</v>
      </c>
      <c r="C113" s="28">
        <v>1</v>
      </c>
      <c r="D113" s="28" t="s">
        <v>25</v>
      </c>
      <c r="E113" s="28" t="s">
        <v>337</v>
      </c>
      <c r="F113" s="29">
        <v>42</v>
      </c>
      <c r="G113" s="28" t="s">
        <v>335</v>
      </c>
      <c r="I113" t="str">
        <f>VLOOKUP(D113,DEPARTMENTS!B:B,1,0)</f>
        <v>LCB</v>
      </c>
    </row>
    <row r="114" spans="1:9" ht="17" hidden="1" thickTop="1" x14ac:dyDescent="0.2">
      <c r="A114" s="28">
        <v>7</v>
      </c>
      <c r="B114" s="28" t="s">
        <v>7</v>
      </c>
      <c r="C114" s="28">
        <v>1</v>
      </c>
      <c r="D114" s="28" t="s">
        <v>25</v>
      </c>
      <c r="E114" s="28" t="s">
        <v>4478</v>
      </c>
      <c r="F114" s="29">
        <v>2000</v>
      </c>
      <c r="G114" s="28" t="s">
        <v>335</v>
      </c>
      <c r="I114" t="str">
        <f>VLOOKUP(D114,DEPARTMENTS!B:B,1,0)</f>
        <v>LCB</v>
      </c>
    </row>
    <row r="115" spans="1:9" ht="17" hidden="1" thickTop="1" x14ac:dyDescent="0.2">
      <c r="A115" s="28">
        <v>7</v>
      </c>
      <c r="B115" s="28" t="s">
        <v>7</v>
      </c>
      <c r="C115" s="28">
        <v>1</v>
      </c>
      <c r="D115" s="28" t="s">
        <v>25</v>
      </c>
      <c r="E115" s="28" t="s">
        <v>337</v>
      </c>
      <c r="F115" s="29">
        <v>20</v>
      </c>
      <c r="G115" s="28" t="s">
        <v>335</v>
      </c>
      <c r="I115" t="str">
        <f>VLOOKUP(D115,DEPARTMENTS!B:B,1,0)</f>
        <v>LCB</v>
      </c>
    </row>
    <row r="116" spans="1:9" ht="17" hidden="1" thickTop="1" x14ac:dyDescent="0.2">
      <c r="A116" s="28">
        <v>7</v>
      </c>
      <c r="B116" s="28" t="s">
        <v>7</v>
      </c>
      <c r="C116" s="28">
        <v>1</v>
      </c>
      <c r="D116" s="28" t="s">
        <v>25</v>
      </c>
      <c r="E116" s="28" t="s">
        <v>359</v>
      </c>
      <c r="F116" s="29">
        <v>2700</v>
      </c>
      <c r="G116" s="28" t="s">
        <v>335</v>
      </c>
      <c r="I116" t="str">
        <f>VLOOKUP(D116,DEPARTMENTS!B:B,1,0)</f>
        <v>LCB</v>
      </c>
    </row>
    <row r="117" spans="1:9" ht="17" hidden="1" thickTop="1" x14ac:dyDescent="0.2">
      <c r="A117" s="28">
        <v>7</v>
      </c>
      <c r="B117" s="28" t="s">
        <v>7</v>
      </c>
      <c r="C117" s="28">
        <v>1</v>
      </c>
      <c r="D117" s="28" t="s">
        <v>25</v>
      </c>
      <c r="E117" s="28" t="s">
        <v>337</v>
      </c>
      <c r="F117" s="29">
        <v>25</v>
      </c>
      <c r="G117" s="28" t="s">
        <v>335</v>
      </c>
      <c r="I117" t="str">
        <f>VLOOKUP(D117,DEPARTMENTS!B:B,1,0)</f>
        <v>LCB</v>
      </c>
    </row>
    <row r="118" spans="1:9" ht="17" hidden="1" thickTop="1" x14ac:dyDescent="0.2">
      <c r="A118" s="28">
        <v>7</v>
      </c>
      <c r="B118" s="28" t="s">
        <v>7</v>
      </c>
      <c r="C118" s="28">
        <v>1</v>
      </c>
      <c r="D118" s="28" t="s">
        <v>30</v>
      </c>
      <c r="E118" s="28" t="s">
        <v>4479</v>
      </c>
      <c r="F118" s="29">
        <v>63000</v>
      </c>
      <c r="G118" s="28" t="s">
        <v>338</v>
      </c>
      <c r="I118" t="str">
        <f>VLOOKUP(D118,DEPARTMENTS!B:B,1,0)</f>
        <v>DEVELOPMENT</v>
      </c>
    </row>
    <row r="119" spans="1:9" ht="17" hidden="1" thickTop="1" x14ac:dyDescent="0.2">
      <c r="A119" s="28">
        <v>7</v>
      </c>
      <c r="B119" s="28" t="s">
        <v>7</v>
      </c>
      <c r="C119" s="28">
        <v>1</v>
      </c>
      <c r="D119" s="28" t="s">
        <v>30</v>
      </c>
      <c r="E119" s="28" t="s">
        <v>337</v>
      </c>
      <c r="F119" s="29">
        <f>71</f>
        <v>71</v>
      </c>
      <c r="G119" s="28" t="s">
        <v>335</v>
      </c>
      <c r="I119" t="str">
        <f>VLOOKUP(D119,DEPARTMENTS!B:B,1,0)</f>
        <v>DEVELOPMENT</v>
      </c>
    </row>
    <row r="120" spans="1:9" ht="17" hidden="1" thickTop="1" x14ac:dyDescent="0.2">
      <c r="A120" s="28">
        <v>7</v>
      </c>
      <c r="B120" s="28" t="s">
        <v>7</v>
      </c>
      <c r="C120" s="28">
        <v>1</v>
      </c>
      <c r="D120" s="28" t="s">
        <v>30</v>
      </c>
      <c r="E120" s="28" t="s">
        <v>4480</v>
      </c>
      <c r="F120" s="29">
        <v>151000</v>
      </c>
      <c r="G120" s="28" t="s">
        <v>338</v>
      </c>
      <c r="I120" t="str">
        <f>VLOOKUP(D120,DEPARTMENTS!B:B,1,0)</f>
        <v>DEVELOPMENT</v>
      </c>
    </row>
    <row r="121" spans="1:9" ht="17" hidden="1" thickTop="1" x14ac:dyDescent="0.2">
      <c r="A121" s="28">
        <v>7</v>
      </c>
      <c r="B121" s="28" t="s">
        <v>7</v>
      </c>
      <c r="C121" s="28">
        <v>1</v>
      </c>
      <c r="D121" s="28" t="s">
        <v>30</v>
      </c>
      <c r="E121" s="28" t="s">
        <v>337</v>
      </c>
      <c r="F121" s="29">
        <f>112+15</f>
        <v>127</v>
      </c>
      <c r="G121" s="28" t="s">
        <v>335</v>
      </c>
      <c r="I121" t="str">
        <f>VLOOKUP(D121,DEPARTMENTS!B:B,1,0)</f>
        <v>DEVELOPMENT</v>
      </c>
    </row>
    <row r="122" spans="1:9" ht="17" hidden="1" thickTop="1" x14ac:dyDescent="0.2">
      <c r="A122" s="28">
        <v>7</v>
      </c>
      <c r="B122" s="28" t="s">
        <v>7</v>
      </c>
      <c r="C122" s="28">
        <v>1</v>
      </c>
      <c r="D122" s="28" t="s">
        <v>30</v>
      </c>
      <c r="E122" s="28" t="s">
        <v>4481</v>
      </c>
      <c r="F122" s="29">
        <v>26000</v>
      </c>
      <c r="G122" s="28" t="s">
        <v>338</v>
      </c>
      <c r="I122" t="str">
        <f>VLOOKUP(D122,DEPARTMENTS!B:B,1,0)</f>
        <v>DEVELOPMENT</v>
      </c>
    </row>
    <row r="123" spans="1:9" ht="17" hidden="1" thickTop="1" x14ac:dyDescent="0.2">
      <c r="A123" s="28">
        <v>7</v>
      </c>
      <c r="B123" s="28" t="s">
        <v>7</v>
      </c>
      <c r="C123" s="28">
        <v>1</v>
      </c>
      <c r="D123" s="28" t="s">
        <v>30</v>
      </c>
      <c r="E123" s="28" t="s">
        <v>337</v>
      </c>
      <c r="F123" s="29">
        <v>71</v>
      </c>
      <c r="G123" s="28" t="s">
        <v>335</v>
      </c>
      <c r="I123" t="str">
        <f>VLOOKUP(D123,DEPARTMENTS!B:B,1,0)</f>
        <v>DEVELOPMENT</v>
      </c>
    </row>
    <row r="124" spans="1:9" ht="17" hidden="1" thickTop="1" x14ac:dyDescent="0.2">
      <c r="A124" s="28">
        <v>7</v>
      </c>
      <c r="B124" s="28" t="s">
        <v>7</v>
      </c>
      <c r="C124" s="28">
        <v>1</v>
      </c>
      <c r="D124" s="28" t="s">
        <v>30</v>
      </c>
      <c r="E124" s="28" t="s">
        <v>4515</v>
      </c>
      <c r="F124" s="29">
        <v>12000</v>
      </c>
      <c r="G124" s="28" t="s">
        <v>338</v>
      </c>
      <c r="I124" t="str">
        <f>VLOOKUP(D124,DEPARTMENTS!B:B,1,0)</f>
        <v>DEVELOPMENT</v>
      </c>
    </row>
    <row r="125" spans="1:9" ht="17" hidden="1" thickTop="1" x14ac:dyDescent="0.2">
      <c r="A125" s="28">
        <v>7</v>
      </c>
      <c r="B125" s="28" t="s">
        <v>7</v>
      </c>
      <c r="C125" s="28">
        <v>1</v>
      </c>
      <c r="D125" s="28" t="s">
        <v>30</v>
      </c>
      <c r="E125" s="28" t="s">
        <v>337</v>
      </c>
      <c r="F125" s="29">
        <v>54</v>
      </c>
      <c r="G125" s="28" t="s">
        <v>335</v>
      </c>
      <c r="I125" t="str">
        <f>VLOOKUP(D125,DEPARTMENTS!B:B,1,0)</f>
        <v>DEVELOPMENT</v>
      </c>
    </row>
    <row r="126" spans="1:9" ht="17" hidden="1" thickTop="1" x14ac:dyDescent="0.2">
      <c r="A126" s="28">
        <v>7</v>
      </c>
      <c r="B126" s="28" t="s">
        <v>7</v>
      </c>
      <c r="C126" s="28">
        <v>1</v>
      </c>
      <c r="D126" s="28" t="s">
        <v>37</v>
      </c>
      <c r="E126" s="28" t="s">
        <v>4517</v>
      </c>
      <c r="F126" s="29">
        <v>4000</v>
      </c>
      <c r="G126" s="28" t="s">
        <v>4518</v>
      </c>
      <c r="I126" t="str">
        <f>VLOOKUP(D126,DEPARTMENTS!B:B,1,0)</f>
        <v>ADVENTURERS</v>
      </c>
    </row>
    <row r="127" spans="1:9" ht="17" hidden="1" thickTop="1" x14ac:dyDescent="0.2">
      <c r="A127" s="28">
        <v>7</v>
      </c>
      <c r="B127" s="28" t="s">
        <v>7</v>
      </c>
      <c r="C127" s="28">
        <v>1</v>
      </c>
      <c r="D127" s="28" t="s">
        <v>25</v>
      </c>
      <c r="E127" s="28" t="s">
        <v>4516</v>
      </c>
      <c r="F127" s="29">
        <v>2000</v>
      </c>
      <c r="G127" s="28" t="s">
        <v>4518</v>
      </c>
      <c r="I127" t="str">
        <f>VLOOKUP(D127,DEPARTMENTS!B:B,1,0)</f>
        <v>LCB</v>
      </c>
    </row>
    <row r="128" spans="1:9" ht="17" hidden="1" thickTop="1" x14ac:dyDescent="0.2">
      <c r="A128" s="28">
        <v>7</v>
      </c>
      <c r="B128" s="28" t="s">
        <v>7</v>
      </c>
      <c r="C128" s="28">
        <v>1</v>
      </c>
      <c r="D128" s="28" t="s">
        <v>25</v>
      </c>
      <c r="E128" s="28" t="s">
        <v>337</v>
      </c>
      <c r="F128" s="29">
        <f>44</f>
        <v>44</v>
      </c>
      <c r="G128" s="28" t="s">
        <v>335</v>
      </c>
      <c r="I128" t="str">
        <f>VLOOKUP(D128,DEPARTMENTS!B:B,1,0)</f>
        <v>LCB</v>
      </c>
    </row>
    <row r="129" spans="1:9" ht="17" hidden="1" thickTop="1" x14ac:dyDescent="0.2">
      <c r="A129" s="28">
        <v>11</v>
      </c>
      <c r="B129" s="28" t="s">
        <v>7</v>
      </c>
      <c r="C129" s="28">
        <v>2</v>
      </c>
      <c r="D129" s="28" t="s">
        <v>30</v>
      </c>
      <c r="E129" s="28" t="s">
        <v>4838</v>
      </c>
      <c r="F129" s="29">
        <v>210000</v>
      </c>
      <c r="G129" s="28" t="s">
        <v>338</v>
      </c>
      <c r="I129" t="str">
        <f>VLOOKUP(D129,DEPARTMENTS!B:B,1,0)</f>
        <v>DEVELOPMENT</v>
      </c>
    </row>
    <row r="130" spans="1:9" ht="17" hidden="1" thickTop="1" x14ac:dyDescent="0.2">
      <c r="A130" s="28">
        <v>11</v>
      </c>
      <c r="B130" s="28" t="s">
        <v>7</v>
      </c>
      <c r="C130" s="28">
        <v>2</v>
      </c>
      <c r="D130" s="28" t="s">
        <v>30</v>
      </c>
      <c r="E130" s="28" t="s">
        <v>4834</v>
      </c>
      <c r="F130" s="29">
        <v>84150</v>
      </c>
      <c r="G130" s="28" t="s">
        <v>338</v>
      </c>
      <c r="I130" t="str">
        <f>VLOOKUP(D130,DEPARTMENTS!B:B,1,0)</f>
        <v>DEVELOPMENT</v>
      </c>
    </row>
    <row r="131" spans="1:9" ht="17" hidden="1" thickTop="1" x14ac:dyDescent="0.2">
      <c r="A131" s="28">
        <v>11</v>
      </c>
      <c r="B131" s="28" t="s">
        <v>7</v>
      </c>
      <c r="C131" s="28">
        <v>2</v>
      </c>
      <c r="D131" s="28" t="s">
        <v>30</v>
      </c>
      <c r="E131" s="28" t="s">
        <v>337</v>
      </c>
      <c r="F131" s="29">
        <v>175</v>
      </c>
      <c r="G131" s="28" t="s">
        <v>335</v>
      </c>
      <c r="I131" t="str">
        <f>VLOOKUP(D131,DEPARTMENTS!B:B,1,0)</f>
        <v>DEVELOPMENT</v>
      </c>
    </row>
    <row r="132" spans="1:9" ht="17" hidden="1" thickTop="1" x14ac:dyDescent="0.2">
      <c r="A132" s="28">
        <v>11</v>
      </c>
      <c r="B132" s="28" t="s">
        <v>7</v>
      </c>
      <c r="C132" s="28">
        <v>2</v>
      </c>
      <c r="D132" s="28" t="s">
        <v>30</v>
      </c>
      <c r="E132" s="28" t="s">
        <v>4835</v>
      </c>
      <c r="F132" s="29">
        <v>28500</v>
      </c>
      <c r="G132" s="28" t="s">
        <v>338</v>
      </c>
      <c r="I132" t="str">
        <f>VLOOKUP(D132,DEPARTMENTS!B:B,1,0)</f>
        <v>DEVELOPMENT</v>
      </c>
    </row>
    <row r="133" spans="1:9" ht="17" hidden="1" thickTop="1" x14ac:dyDescent="0.2">
      <c r="A133" s="28">
        <v>11</v>
      </c>
      <c r="B133" s="28" t="s">
        <v>7</v>
      </c>
      <c r="C133" s="28">
        <v>2</v>
      </c>
      <c r="D133" s="28" t="s">
        <v>30</v>
      </c>
      <c r="E133" s="28" t="s">
        <v>337</v>
      </c>
      <c r="F133" s="29">
        <v>59</v>
      </c>
      <c r="G133" s="28" t="s">
        <v>335</v>
      </c>
      <c r="I133" t="str">
        <f>VLOOKUP(D133,DEPARTMENTS!B:B,1,0)</f>
        <v>DEVELOPMENT</v>
      </c>
    </row>
    <row r="134" spans="1:9" ht="17" hidden="1" thickTop="1" x14ac:dyDescent="0.2">
      <c r="A134" s="28">
        <v>11</v>
      </c>
      <c r="B134" s="28" t="s">
        <v>7</v>
      </c>
      <c r="C134" s="28">
        <v>2</v>
      </c>
      <c r="D134" s="28" t="s">
        <v>30</v>
      </c>
      <c r="E134" s="28" t="s">
        <v>4836</v>
      </c>
      <c r="F134" s="29">
        <v>100000</v>
      </c>
      <c r="G134" s="28" t="s">
        <v>338</v>
      </c>
      <c r="I134" t="str">
        <f>VLOOKUP(D134,DEPARTMENTS!B:B,1,0)</f>
        <v>DEVELOPMENT</v>
      </c>
    </row>
    <row r="135" spans="1:9" ht="17" hidden="1" thickTop="1" x14ac:dyDescent="0.2">
      <c r="A135" s="28">
        <v>11</v>
      </c>
      <c r="B135" s="28" t="s">
        <v>7</v>
      </c>
      <c r="C135" s="28">
        <v>2</v>
      </c>
      <c r="D135" s="28" t="s">
        <v>30</v>
      </c>
      <c r="E135" s="28" t="s">
        <v>337</v>
      </c>
      <c r="F135" s="29">
        <v>71</v>
      </c>
      <c r="G135" s="28" t="s">
        <v>335</v>
      </c>
      <c r="I135" t="str">
        <f>VLOOKUP(D135,DEPARTMENTS!B:B,1,0)</f>
        <v>DEVELOPMENT</v>
      </c>
    </row>
    <row r="136" spans="1:9" ht="17" hidden="1" thickTop="1" x14ac:dyDescent="0.2">
      <c r="A136" s="28">
        <v>13</v>
      </c>
      <c r="B136" s="28" t="s">
        <v>7</v>
      </c>
      <c r="C136" s="28">
        <v>2</v>
      </c>
      <c r="D136" s="28" t="s">
        <v>25</v>
      </c>
      <c r="E136" s="28" t="s">
        <v>4837</v>
      </c>
      <c r="F136" s="29">
        <v>11100</v>
      </c>
      <c r="G136" s="28" t="s">
        <v>335</v>
      </c>
      <c r="I136" t="str">
        <f>VLOOKUP(D136,DEPARTMENTS!B:B,1,0)</f>
        <v>LCB</v>
      </c>
    </row>
    <row r="137" spans="1:9" ht="17" hidden="1" thickTop="1" x14ac:dyDescent="0.2">
      <c r="A137" s="28">
        <v>13</v>
      </c>
      <c r="B137" s="28" t="s">
        <v>7</v>
      </c>
      <c r="C137" s="28">
        <v>2</v>
      </c>
      <c r="D137" s="28" t="s">
        <v>25</v>
      </c>
      <c r="E137" s="28" t="s">
        <v>337</v>
      </c>
      <c r="F137" s="29">
        <v>57</v>
      </c>
      <c r="G137" s="28" t="s">
        <v>335</v>
      </c>
      <c r="I137" t="str">
        <f>VLOOKUP(D137,DEPARTMENTS!B:B,1,0)</f>
        <v>LCB</v>
      </c>
    </row>
    <row r="138" spans="1:9" ht="17" hidden="1" thickTop="1" x14ac:dyDescent="0.2">
      <c r="A138" s="28">
        <v>14</v>
      </c>
      <c r="B138" s="28" t="s">
        <v>7</v>
      </c>
      <c r="C138" s="28">
        <v>2</v>
      </c>
      <c r="D138" s="28" t="s">
        <v>25</v>
      </c>
      <c r="E138" s="28" t="s">
        <v>4473</v>
      </c>
      <c r="F138" s="29">
        <v>2000</v>
      </c>
      <c r="G138" s="28" t="s">
        <v>5788</v>
      </c>
      <c r="I138" t="str">
        <f>VLOOKUP(D138,DEPARTMENTS!B:B,1,0)</f>
        <v>LCB</v>
      </c>
    </row>
    <row r="139" spans="1:9" ht="17" hidden="1" thickTop="1" x14ac:dyDescent="0.2">
      <c r="A139" s="28">
        <v>14</v>
      </c>
      <c r="B139" s="28" t="s">
        <v>7</v>
      </c>
      <c r="C139" s="28">
        <v>2</v>
      </c>
      <c r="D139" s="28" t="s">
        <v>25</v>
      </c>
      <c r="E139" s="28" t="s">
        <v>4474</v>
      </c>
      <c r="F139" s="29">
        <v>400</v>
      </c>
      <c r="G139" s="28" t="s">
        <v>5789</v>
      </c>
      <c r="I139" t="str">
        <f>VLOOKUP(D139,DEPARTMENTS!B:B,1,0)</f>
        <v>LCB</v>
      </c>
    </row>
    <row r="140" spans="1:9" ht="17" hidden="1" thickTop="1" x14ac:dyDescent="0.2">
      <c r="A140" s="28">
        <v>14</v>
      </c>
      <c r="B140" s="28" t="s">
        <v>7</v>
      </c>
      <c r="C140" s="28">
        <v>2</v>
      </c>
      <c r="D140" s="28" t="s">
        <v>25</v>
      </c>
      <c r="E140" s="28" t="s">
        <v>5790</v>
      </c>
      <c r="F140" s="29">
        <v>2000</v>
      </c>
      <c r="G140" s="28" t="s">
        <v>978</v>
      </c>
      <c r="I140" t="str">
        <f>VLOOKUP(D140,DEPARTMENTS!B:B,1,0)</f>
        <v>LCB</v>
      </c>
    </row>
    <row r="141" spans="1:9" ht="17" hidden="1" thickTop="1" x14ac:dyDescent="0.2">
      <c r="A141" s="28">
        <v>14</v>
      </c>
      <c r="B141" s="28" t="s">
        <v>7</v>
      </c>
      <c r="C141" s="28">
        <v>2</v>
      </c>
      <c r="D141" s="28" t="s">
        <v>25</v>
      </c>
      <c r="E141" s="28" t="s">
        <v>332</v>
      </c>
      <c r="F141" s="29">
        <v>1200</v>
      </c>
      <c r="G141" s="28" t="s">
        <v>326</v>
      </c>
      <c r="I141" t="str">
        <f>VLOOKUP(D141,DEPARTMENTS!B:B,1,0)</f>
        <v>LCB</v>
      </c>
    </row>
    <row r="142" spans="1:9" ht="17" hidden="1" thickTop="1" x14ac:dyDescent="0.2">
      <c r="A142" s="28">
        <v>15</v>
      </c>
      <c r="B142" s="28" t="s">
        <v>7</v>
      </c>
      <c r="C142" s="28">
        <v>2</v>
      </c>
      <c r="D142" s="28" t="s">
        <v>25</v>
      </c>
      <c r="E142" s="28" t="s">
        <v>5039</v>
      </c>
      <c r="F142" s="29">
        <v>5000</v>
      </c>
      <c r="G142" s="28" t="s">
        <v>335</v>
      </c>
      <c r="I142" t="str">
        <f>VLOOKUP(D142,DEPARTMENTS!B:B,1,0)</f>
        <v>LCB</v>
      </c>
    </row>
    <row r="143" spans="1:9" ht="17" hidden="1" thickTop="1" x14ac:dyDescent="0.2">
      <c r="A143" s="28">
        <v>15</v>
      </c>
      <c r="B143" s="28" t="s">
        <v>7</v>
      </c>
      <c r="C143" s="28">
        <v>2</v>
      </c>
      <c r="D143" s="28" t="s">
        <v>25</v>
      </c>
      <c r="E143" s="28" t="s">
        <v>337</v>
      </c>
      <c r="F143" s="29">
        <v>57</v>
      </c>
      <c r="G143" s="28" t="s">
        <v>335</v>
      </c>
      <c r="I143" t="str">
        <f>VLOOKUP(D143,DEPARTMENTS!B:B,1,0)</f>
        <v>LCB</v>
      </c>
    </row>
    <row r="144" spans="1:9" ht="17" hidden="1" thickTop="1" x14ac:dyDescent="0.2">
      <c r="A144" s="28">
        <v>15</v>
      </c>
      <c r="B144" s="28" t="s">
        <v>7</v>
      </c>
      <c r="C144" s="28">
        <v>2</v>
      </c>
      <c r="D144" s="28" t="s">
        <v>32</v>
      </c>
      <c r="E144" s="28" t="s">
        <v>5040</v>
      </c>
      <c r="F144" s="29">
        <v>27000</v>
      </c>
      <c r="G144" s="28" t="s">
        <v>335</v>
      </c>
      <c r="I144" t="str">
        <f>VLOOKUP(D144,DEPARTMENTS!B:B,1,0)</f>
        <v>YOUTH</v>
      </c>
    </row>
    <row r="145" spans="1:9" ht="17" hidden="1" thickTop="1" x14ac:dyDescent="0.2">
      <c r="A145" s="28">
        <v>15</v>
      </c>
      <c r="B145" s="28" t="s">
        <v>7</v>
      </c>
      <c r="C145" s="28">
        <v>2</v>
      </c>
      <c r="D145" s="28" t="s">
        <v>32</v>
      </c>
      <c r="E145" s="28" t="s">
        <v>337</v>
      </c>
      <c r="F145" s="29">
        <v>53</v>
      </c>
      <c r="G145" s="28" t="s">
        <v>335</v>
      </c>
      <c r="I145" t="str">
        <f>VLOOKUP(D145,DEPARTMENTS!B:B,1,0)</f>
        <v>YOUTH</v>
      </c>
    </row>
    <row r="146" spans="1:9" ht="17" hidden="1" thickTop="1" x14ac:dyDescent="0.2">
      <c r="A146" s="28">
        <v>15</v>
      </c>
      <c r="B146" s="28" t="s">
        <v>7</v>
      </c>
      <c r="C146" s="28">
        <v>3</v>
      </c>
      <c r="D146" s="28" t="s">
        <v>30</v>
      </c>
      <c r="E146" s="28" t="s">
        <v>5041</v>
      </c>
      <c r="F146" s="29">
        <v>15000</v>
      </c>
      <c r="G146" s="28" t="s">
        <v>338</v>
      </c>
      <c r="I146" t="str">
        <f>VLOOKUP(D146,DEPARTMENTS!B:B,1,0)</f>
        <v>DEVELOPMENT</v>
      </c>
    </row>
    <row r="147" spans="1:9" ht="17" hidden="1" thickTop="1" x14ac:dyDescent="0.2">
      <c r="A147" s="28">
        <v>15</v>
      </c>
      <c r="B147" s="28" t="s">
        <v>7</v>
      </c>
      <c r="C147" s="28">
        <v>3</v>
      </c>
      <c r="D147" s="28" t="s">
        <v>30</v>
      </c>
      <c r="E147" s="28" t="s">
        <v>337</v>
      </c>
      <c r="F147" s="29">
        <v>100</v>
      </c>
      <c r="G147" s="28" t="s">
        <v>335</v>
      </c>
      <c r="I147" t="str">
        <f>VLOOKUP(D147,DEPARTMENTS!B:B,1,0)</f>
        <v>DEVELOPMENT</v>
      </c>
    </row>
    <row r="148" spans="1:9" ht="17" hidden="1" thickTop="1" x14ac:dyDescent="0.2">
      <c r="A148" s="28">
        <v>15</v>
      </c>
      <c r="B148" s="28" t="s">
        <v>7</v>
      </c>
      <c r="C148" s="28">
        <v>3</v>
      </c>
      <c r="D148" s="28" t="s">
        <v>30</v>
      </c>
      <c r="E148" s="28" t="s">
        <v>5781</v>
      </c>
      <c r="F148" s="29">
        <v>12000</v>
      </c>
      <c r="G148" s="28" t="s">
        <v>338</v>
      </c>
      <c r="I148" t="str">
        <f>VLOOKUP(D148,DEPARTMENTS!B:B,1,0)</f>
        <v>DEVELOPMENT</v>
      </c>
    </row>
    <row r="149" spans="1:9" ht="17" hidden="1" thickTop="1" x14ac:dyDescent="0.2">
      <c r="A149" s="28">
        <v>15</v>
      </c>
      <c r="B149" s="28" t="s">
        <v>7</v>
      </c>
      <c r="C149" s="28">
        <v>3</v>
      </c>
      <c r="D149" s="28" t="s">
        <v>30</v>
      </c>
      <c r="E149" s="28" t="s">
        <v>337</v>
      </c>
      <c r="F149" s="29">
        <f>36+11+6</f>
        <v>53</v>
      </c>
      <c r="G149" s="28" t="s">
        <v>335</v>
      </c>
      <c r="I149" t="str">
        <f>VLOOKUP(D149,DEPARTMENTS!B:B,1,0)</f>
        <v>DEVELOPMENT</v>
      </c>
    </row>
    <row r="150" spans="1:9" ht="17" hidden="1" thickTop="1" x14ac:dyDescent="0.2">
      <c r="A150" s="28">
        <v>15</v>
      </c>
      <c r="B150" s="28" t="s">
        <v>7</v>
      </c>
      <c r="C150" s="28">
        <v>3</v>
      </c>
      <c r="D150" s="28" t="s">
        <v>30</v>
      </c>
      <c r="E150" s="28" t="s">
        <v>5782</v>
      </c>
      <c r="F150" s="29">
        <v>4000</v>
      </c>
      <c r="G150" s="28" t="s">
        <v>338</v>
      </c>
      <c r="I150" t="str">
        <f>VLOOKUP(D150,DEPARTMENTS!B:B,1,0)</f>
        <v>DEVELOPMENT</v>
      </c>
    </row>
    <row r="151" spans="1:9" ht="17" hidden="1" thickTop="1" x14ac:dyDescent="0.2">
      <c r="A151" s="28">
        <v>15</v>
      </c>
      <c r="B151" s="28" t="s">
        <v>7</v>
      </c>
      <c r="C151" s="28">
        <v>3</v>
      </c>
      <c r="D151" s="28" t="s">
        <v>30</v>
      </c>
      <c r="E151" s="28" t="s">
        <v>337</v>
      </c>
      <c r="F151" s="29">
        <f>39+30</f>
        <v>69</v>
      </c>
      <c r="G151" s="28" t="s">
        <v>335</v>
      </c>
      <c r="I151" t="str">
        <f>VLOOKUP(D151,DEPARTMENTS!B:B,1,0)</f>
        <v>DEVELOPMENT</v>
      </c>
    </row>
    <row r="152" spans="1:9" ht="17" hidden="1" thickTop="1" x14ac:dyDescent="0.2">
      <c r="A152" s="28">
        <v>15</v>
      </c>
      <c r="B152" s="28" t="s">
        <v>7</v>
      </c>
      <c r="C152" s="28">
        <v>3</v>
      </c>
      <c r="D152" s="28" t="s">
        <v>30</v>
      </c>
      <c r="E152" s="28" t="s">
        <v>5783</v>
      </c>
      <c r="F152" s="29">
        <v>5150</v>
      </c>
      <c r="G152" s="28" t="s">
        <v>338</v>
      </c>
      <c r="I152" t="str">
        <f>VLOOKUP(D152,DEPARTMENTS!B:B,1,0)</f>
        <v>DEVELOPMENT</v>
      </c>
    </row>
    <row r="153" spans="1:9" ht="17" hidden="1" thickTop="1" x14ac:dyDescent="0.2">
      <c r="A153" s="28">
        <v>15</v>
      </c>
      <c r="B153" s="28" t="s">
        <v>7</v>
      </c>
      <c r="C153" s="28">
        <v>3</v>
      </c>
      <c r="D153" s="28" t="s">
        <v>30</v>
      </c>
      <c r="E153" s="28" t="s">
        <v>337</v>
      </c>
      <c r="F153" s="29">
        <f>28+11+5</f>
        <v>44</v>
      </c>
      <c r="G153" s="28" t="s">
        <v>335</v>
      </c>
      <c r="I153" t="str">
        <f>VLOOKUP(D153,DEPARTMENTS!B:B,1,0)</f>
        <v>DEVELOPMENT</v>
      </c>
    </row>
    <row r="154" spans="1:9" ht="17" hidden="1" thickTop="1" x14ac:dyDescent="0.2">
      <c r="A154" s="28">
        <v>21</v>
      </c>
      <c r="B154" s="28" t="s">
        <v>7</v>
      </c>
      <c r="C154" s="28">
        <v>3</v>
      </c>
      <c r="D154" s="28" t="s">
        <v>25</v>
      </c>
      <c r="E154" s="28" t="s">
        <v>5784</v>
      </c>
      <c r="F154" s="29">
        <v>1200</v>
      </c>
      <c r="G154" s="28" t="s">
        <v>326</v>
      </c>
      <c r="I154" t="str">
        <f>VLOOKUP(D154,DEPARTMENTS!B:B,1,0)</f>
        <v>LCB</v>
      </c>
    </row>
    <row r="155" spans="1:9" ht="17" hidden="1" thickTop="1" x14ac:dyDescent="0.2">
      <c r="A155" s="28">
        <v>21</v>
      </c>
      <c r="B155" s="28" t="s">
        <v>7</v>
      </c>
      <c r="C155" s="28">
        <v>3</v>
      </c>
      <c r="D155" s="28" t="s">
        <v>25</v>
      </c>
      <c r="E155" s="28" t="s">
        <v>5785</v>
      </c>
      <c r="F155" s="29">
        <v>10000</v>
      </c>
      <c r="G155" s="28" t="s">
        <v>978</v>
      </c>
      <c r="I155" t="str">
        <f>VLOOKUP(D155,DEPARTMENTS!B:B,1,0)</f>
        <v>LCB</v>
      </c>
    </row>
    <row r="156" spans="1:9" ht="17" hidden="1" thickTop="1" x14ac:dyDescent="0.2">
      <c r="A156" s="28">
        <v>21</v>
      </c>
      <c r="B156" s="28" t="s">
        <v>7</v>
      </c>
      <c r="C156" s="28">
        <v>3</v>
      </c>
      <c r="D156" s="28" t="s">
        <v>25</v>
      </c>
      <c r="E156" s="28" t="s">
        <v>5786</v>
      </c>
      <c r="F156" s="29">
        <v>2000</v>
      </c>
      <c r="G156" s="28" t="s">
        <v>4475</v>
      </c>
      <c r="I156" t="str">
        <f>VLOOKUP(D156,DEPARTMENTS!B:B,1,0)</f>
        <v>LCB</v>
      </c>
    </row>
    <row r="157" spans="1:9" ht="17" hidden="1" thickTop="1" x14ac:dyDescent="0.2">
      <c r="A157" s="28">
        <v>21</v>
      </c>
      <c r="B157" s="28" t="s">
        <v>7</v>
      </c>
      <c r="C157" s="28">
        <v>3</v>
      </c>
      <c r="D157" s="28" t="s">
        <v>25</v>
      </c>
      <c r="E157" s="28" t="s">
        <v>5787</v>
      </c>
      <c r="F157" s="29">
        <v>2000</v>
      </c>
      <c r="G157" s="28" t="s">
        <v>5780</v>
      </c>
      <c r="I157" t="str">
        <f>VLOOKUP(D157,DEPARTMENTS!B:B,1,0)</f>
        <v>LCB</v>
      </c>
    </row>
    <row r="158" spans="1:9" ht="17" hidden="1" thickTop="1" x14ac:dyDescent="0.2">
      <c r="A158" s="28">
        <v>21</v>
      </c>
      <c r="B158" s="28" t="s">
        <v>7</v>
      </c>
      <c r="C158" s="28">
        <v>3</v>
      </c>
      <c r="D158" s="28" t="s">
        <v>25</v>
      </c>
      <c r="E158" s="28" t="s">
        <v>4474</v>
      </c>
      <c r="I158" t="str">
        <f>VLOOKUP(D158,DEPARTMENTS!B:B,1,0)</f>
        <v>LCB</v>
      </c>
    </row>
    <row r="159" spans="1:9" ht="17" hidden="1" thickTop="1" x14ac:dyDescent="0.2">
      <c r="A159" s="28">
        <v>21</v>
      </c>
      <c r="B159" s="28" t="s">
        <v>7</v>
      </c>
      <c r="C159" s="28">
        <v>3</v>
      </c>
      <c r="D159" s="28" t="s">
        <v>32</v>
      </c>
      <c r="E159" s="28" t="s">
        <v>5779</v>
      </c>
      <c r="F159" s="29">
        <v>6500</v>
      </c>
      <c r="G159" s="28" t="s">
        <v>5780</v>
      </c>
      <c r="I159" t="str">
        <f>VLOOKUP(D159,DEPARTMENTS!B:B,1,0)</f>
        <v>YOUTH</v>
      </c>
    </row>
    <row r="160" spans="1:9" ht="17" hidden="1" thickTop="1" x14ac:dyDescent="0.2">
      <c r="A160" s="28">
        <v>22</v>
      </c>
      <c r="B160" s="28" t="s">
        <v>7</v>
      </c>
      <c r="C160" s="28">
        <v>3</v>
      </c>
      <c r="D160" s="28" t="s">
        <v>5597</v>
      </c>
      <c r="E160" s="28" t="s">
        <v>5776</v>
      </c>
      <c r="F160" s="29">
        <v>3500</v>
      </c>
      <c r="G160" s="28" t="s">
        <v>335</v>
      </c>
      <c r="I160" t="str">
        <f>VLOOKUP(D160,DEPARTMENTS!B:B,1,0)</f>
        <v>SOCIAL_SUNDAY</v>
      </c>
    </row>
    <row r="161" spans="1:9" ht="17" hidden="1" thickTop="1" x14ac:dyDescent="0.2">
      <c r="A161" s="28">
        <v>22</v>
      </c>
      <c r="B161" s="28" t="s">
        <v>7</v>
      </c>
      <c r="C161" s="28">
        <v>3</v>
      </c>
      <c r="D161" s="28" t="s">
        <v>5597</v>
      </c>
      <c r="E161" s="28" t="s">
        <v>337</v>
      </c>
      <c r="F161" s="29">
        <f>9+28+5</f>
        <v>42</v>
      </c>
      <c r="G161" s="28" t="s">
        <v>335</v>
      </c>
      <c r="I161" t="str">
        <f>VLOOKUP(D161,DEPARTMENTS!B:B,1,0)</f>
        <v>SOCIAL_SUNDAY</v>
      </c>
    </row>
    <row r="162" spans="1:9" ht="17" hidden="1" thickTop="1" x14ac:dyDescent="0.2">
      <c r="A162" s="28">
        <v>22</v>
      </c>
      <c r="B162" s="28" t="s">
        <v>7</v>
      </c>
      <c r="C162" s="28">
        <v>3</v>
      </c>
      <c r="D162" s="28" t="s">
        <v>5597</v>
      </c>
      <c r="E162" s="28" t="s">
        <v>5777</v>
      </c>
      <c r="F162" s="29">
        <f>17000-6365-280</f>
        <v>10355</v>
      </c>
      <c r="G162" s="28" t="s">
        <v>5778</v>
      </c>
      <c r="I162" t="str">
        <f>VLOOKUP(D162,DEPARTMENTS!B:B,1,0)</f>
        <v>SOCIAL_SUNDAY</v>
      </c>
    </row>
    <row r="163" spans="1:9" ht="17" hidden="1" thickTop="1" x14ac:dyDescent="0.2">
      <c r="A163" s="28">
        <v>22</v>
      </c>
      <c r="B163" s="28" t="s">
        <v>7</v>
      </c>
      <c r="C163" s="28">
        <v>3</v>
      </c>
      <c r="D163" s="28" t="s">
        <v>25</v>
      </c>
      <c r="E163" s="28" t="s">
        <v>5777</v>
      </c>
      <c r="F163" s="29">
        <f>6365+280</f>
        <v>6645</v>
      </c>
      <c r="G163" s="28" t="s">
        <v>5778</v>
      </c>
      <c r="I163" t="str">
        <f>VLOOKUP(D163,DEPARTMENTS!B:B,1,0)</f>
        <v>LCB</v>
      </c>
    </row>
    <row r="164" spans="1:9" ht="17" hidden="1" thickTop="1" x14ac:dyDescent="0.2">
      <c r="A164" s="28">
        <v>22</v>
      </c>
      <c r="B164" s="28" t="s">
        <v>7</v>
      </c>
      <c r="C164" s="28">
        <v>3</v>
      </c>
      <c r="D164" s="28" t="s">
        <v>5597</v>
      </c>
      <c r="E164" s="28" t="s">
        <v>337</v>
      </c>
      <c r="F164" s="29">
        <v>53</v>
      </c>
      <c r="G164" s="28" t="s">
        <v>335</v>
      </c>
      <c r="I164" t="str">
        <f>VLOOKUP(D164,DEPARTMENTS!B:B,1,0)</f>
        <v>SOCIAL_SUNDAY</v>
      </c>
    </row>
    <row r="165" spans="1:9" ht="17" hidden="1" thickTop="1" x14ac:dyDescent="0.2">
      <c r="A165" s="28">
        <v>28</v>
      </c>
      <c r="B165" s="28" t="s">
        <v>7</v>
      </c>
      <c r="C165" s="28">
        <v>4</v>
      </c>
      <c r="D165" s="28" t="s">
        <v>30</v>
      </c>
      <c r="E165" s="28" t="s">
        <v>6571</v>
      </c>
      <c r="F165" s="29">
        <v>28200</v>
      </c>
      <c r="G165" s="28" t="s">
        <v>338</v>
      </c>
      <c r="I165" t="str">
        <f>VLOOKUP(D165,DEPARTMENTS!B:B,1,0)</f>
        <v>DEVELOPMENT</v>
      </c>
    </row>
    <row r="166" spans="1:9" ht="17" hidden="1" thickTop="1" x14ac:dyDescent="0.2">
      <c r="A166" s="28">
        <v>28</v>
      </c>
      <c r="B166" s="28" t="s">
        <v>7</v>
      </c>
      <c r="C166" s="28">
        <v>4</v>
      </c>
      <c r="D166" s="28" t="s">
        <v>30</v>
      </c>
      <c r="E166" s="28" t="s">
        <v>337</v>
      </c>
      <c r="F166" s="29">
        <v>59</v>
      </c>
      <c r="G166" s="28" t="s">
        <v>335</v>
      </c>
      <c r="I166" t="str">
        <f>VLOOKUP(D166,DEPARTMENTS!B:B,1,0)</f>
        <v>DEVELOPMENT</v>
      </c>
    </row>
    <row r="167" spans="1:9" ht="17" hidden="1" thickTop="1" x14ac:dyDescent="0.2">
      <c r="A167" s="28">
        <v>28</v>
      </c>
      <c r="B167" s="28" t="s">
        <v>7</v>
      </c>
      <c r="C167" s="28">
        <v>4</v>
      </c>
      <c r="D167" s="28" t="s">
        <v>30</v>
      </c>
      <c r="E167" s="28" t="s">
        <v>6570</v>
      </c>
      <c r="F167" s="29">
        <v>136000</v>
      </c>
      <c r="G167" s="28" t="s">
        <v>338</v>
      </c>
      <c r="I167" t="str">
        <f>VLOOKUP(D167,DEPARTMENTS!B:B,1,0)</f>
        <v>DEVELOPMENT</v>
      </c>
    </row>
    <row r="168" spans="1:9" ht="17" hidden="1" thickTop="1" x14ac:dyDescent="0.2">
      <c r="A168" s="28">
        <v>28</v>
      </c>
      <c r="B168" s="28" t="s">
        <v>7</v>
      </c>
      <c r="C168" s="28">
        <v>4</v>
      </c>
      <c r="D168" s="28" t="s">
        <v>30</v>
      </c>
      <c r="E168" s="28" t="s">
        <v>337</v>
      </c>
      <c r="F168" s="29">
        <f>50+7+13</f>
        <v>70</v>
      </c>
      <c r="G168" s="28" t="s">
        <v>335</v>
      </c>
      <c r="I168" t="str">
        <f>VLOOKUP(D168,DEPARTMENTS!B:B,1,0)</f>
        <v>DEVELOPMENT</v>
      </c>
    </row>
    <row r="169" spans="1:9" ht="17" hidden="1" thickTop="1" x14ac:dyDescent="0.2">
      <c r="A169" s="28">
        <v>28</v>
      </c>
      <c r="B169" s="28" t="s">
        <v>7</v>
      </c>
      <c r="C169" s="28">
        <v>4</v>
      </c>
      <c r="D169" s="28" t="s">
        <v>38</v>
      </c>
      <c r="E169" s="28" t="s">
        <v>6567</v>
      </c>
      <c r="F169" s="29">
        <f>3500</f>
        <v>3500</v>
      </c>
      <c r="G169" s="28" t="s">
        <v>6568</v>
      </c>
      <c r="I169" t="str">
        <f>VLOOKUP(D169,DEPARTMENTS!B:B,1,0)</f>
        <v xml:space="preserve">CHILDREN MINISTRY </v>
      </c>
    </row>
    <row r="170" spans="1:9" ht="17" hidden="1" thickTop="1" x14ac:dyDescent="0.2">
      <c r="A170" s="28">
        <v>28</v>
      </c>
      <c r="B170" s="28" t="s">
        <v>7</v>
      </c>
      <c r="C170" s="28">
        <v>4</v>
      </c>
      <c r="D170" s="28" t="s">
        <v>38</v>
      </c>
      <c r="E170" s="28" t="s">
        <v>337</v>
      </c>
      <c r="F170" s="29">
        <v>53</v>
      </c>
      <c r="G170" s="28" t="s">
        <v>335</v>
      </c>
      <c r="I170" t="str">
        <f>VLOOKUP(D170,DEPARTMENTS!B:B,1,0)</f>
        <v xml:space="preserve">CHILDREN MINISTRY </v>
      </c>
    </row>
    <row r="171" spans="1:9" ht="17" hidden="1" thickTop="1" x14ac:dyDescent="0.2">
      <c r="A171" s="28">
        <v>28</v>
      </c>
      <c r="B171" s="28" t="s">
        <v>7</v>
      </c>
      <c r="C171" s="28">
        <v>4</v>
      </c>
      <c r="D171" s="28" t="s">
        <v>25</v>
      </c>
      <c r="E171" s="28" t="s">
        <v>4837</v>
      </c>
      <c r="F171" s="29">
        <v>18860</v>
      </c>
      <c r="G171" s="28" t="s">
        <v>335</v>
      </c>
      <c r="I171" t="str">
        <f>VLOOKUP(D171,DEPARTMENTS!B:B,1,0)</f>
        <v>LCB</v>
      </c>
    </row>
    <row r="172" spans="1:9" ht="17" hidden="1" thickTop="1" x14ac:dyDescent="0.2">
      <c r="A172" s="28">
        <v>28</v>
      </c>
      <c r="B172" s="28" t="s">
        <v>7</v>
      </c>
      <c r="C172" s="28">
        <v>4</v>
      </c>
      <c r="D172" s="28" t="s">
        <v>25</v>
      </c>
      <c r="E172" s="28" t="s">
        <v>337</v>
      </c>
      <c r="F172" s="29">
        <v>62</v>
      </c>
      <c r="G172" s="28" t="s">
        <v>335</v>
      </c>
      <c r="I172" t="str">
        <f>VLOOKUP(D172,DEPARTMENTS!B:B,1,0)</f>
        <v>LCB</v>
      </c>
    </row>
    <row r="173" spans="1:9" ht="17" hidden="1" thickTop="1" x14ac:dyDescent="0.2">
      <c r="A173" s="28">
        <v>28</v>
      </c>
      <c r="B173" s="28" t="s">
        <v>7</v>
      </c>
      <c r="C173" s="28">
        <v>4</v>
      </c>
      <c r="D173" s="28" t="s">
        <v>25</v>
      </c>
      <c r="E173" s="28" t="s">
        <v>6569</v>
      </c>
      <c r="F173" s="29">
        <v>2730</v>
      </c>
      <c r="G173" s="28" t="s">
        <v>335</v>
      </c>
      <c r="I173" t="str">
        <f>VLOOKUP(D173,DEPARTMENTS!B:B,1,0)</f>
        <v>LCB</v>
      </c>
    </row>
    <row r="174" spans="1:9" ht="17" hidden="1" thickTop="1" x14ac:dyDescent="0.2">
      <c r="A174" s="28">
        <v>28</v>
      </c>
      <c r="B174" s="28" t="s">
        <v>7</v>
      </c>
      <c r="C174" s="28">
        <v>4</v>
      </c>
      <c r="D174" s="28" t="s">
        <v>25</v>
      </c>
      <c r="E174" s="28" t="s">
        <v>337</v>
      </c>
      <c r="F174" s="29">
        <v>25</v>
      </c>
      <c r="G174" s="28" t="s">
        <v>335</v>
      </c>
      <c r="I174" t="str">
        <f>VLOOKUP(D174,DEPARTMENTS!B:B,1,0)</f>
        <v>LCB</v>
      </c>
    </row>
    <row r="175" spans="1:9" ht="17" hidden="1" thickTop="1" x14ac:dyDescent="0.2">
      <c r="A175" s="28">
        <v>28</v>
      </c>
      <c r="B175" s="28" t="s">
        <v>7</v>
      </c>
      <c r="C175" s="28">
        <v>4</v>
      </c>
      <c r="D175" s="28" t="s">
        <v>25</v>
      </c>
      <c r="E175" s="28" t="s">
        <v>332</v>
      </c>
      <c r="F175" s="29">
        <v>1200</v>
      </c>
      <c r="G175" s="28" t="s">
        <v>326</v>
      </c>
      <c r="I175" t="str">
        <f>VLOOKUP(D175,DEPARTMENTS!B:B,1,0)</f>
        <v>LCB</v>
      </c>
    </row>
    <row r="176" spans="1:9" ht="17" hidden="1" thickTop="1" x14ac:dyDescent="0.2">
      <c r="A176" s="28">
        <v>28</v>
      </c>
      <c r="B176" s="28" t="s">
        <v>7</v>
      </c>
      <c r="C176" s="28">
        <v>4</v>
      </c>
      <c r="D176" s="28" t="s">
        <v>25</v>
      </c>
      <c r="E176" s="28" t="s">
        <v>337</v>
      </c>
      <c r="F176" s="29">
        <v>23</v>
      </c>
      <c r="G176" s="28" t="s">
        <v>335</v>
      </c>
      <c r="I176" t="str">
        <f>VLOOKUP(D176,DEPARTMENTS!B:B,1,0)</f>
        <v>LCB</v>
      </c>
    </row>
    <row r="177" spans="1:9" ht="17" hidden="1" thickTop="1" x14ac:dyDescent="0.2">
      <c r="A177" s="28">
        <v>28</v>
      </c>
      <c r="B177" s="28" t="s">
        <v>7</v>
      </c>
      <c r="C177" s="28">
        <v>4</v>
      </c>
      <c r="D177" s="28" t="s">
        <v>25</v>
      </c>
      <c r="E177" s="28" t="s">
        <v>4473</v>
      </c>
      <c r="F177" s="29">
        <v>2000</v>
      </c>
      <c r="G177" s="28" t="s">
        <v>6573</v>
      </c>
      <c r="I177" t="str">
        <f>VLOOKUP(D177,DEPARTMENTS!B:B,1,0)</f>
        <v>LCB</v>
      </c>
    </row>
    <row r="178" spans="1:9" ht="17" hidden="1" thickTop="1" x14ac:dyDescent="0.2">
      <c r="A178" s="28">
        <v>28</v>
      </c>
      <c r="B178" s="28" t="s">
        <v>7</v>
      </c>
      <c r="C178" s="28">
        <v>4</v>
      </c>
      <c r="D178" s="28" t="s">
        <v>25</v>
      </c>
      <c r="E178" s="28" t="s">
        <v>4474</v>
      </c>
      <c r="F178" s="29">
        <v>400</v>
      </c>
      <c r="G178" s="28" t="s">
        <v>6572</v>
      </c>
      <c r="I178" t="str">
        <f>VLOOKUP(D178,DEPARTMENTS!B:B,1,0)</f>
        <v>LCB</v>
      </c>
    </row>
    <row r="179" spans="1:9" ht="17" hidden="1" thickTop="1" x14ac:dyDescent="0.2">
      <c r="A179" s="28">
        <v>28</v>
      </c>
      <c r="B179" s="28" t="s">
        <v>7</v>
      </c>
      <c r="C179" s="28">
        <v>4</v>
      </c>
      <c r="D179" s="28" t="s">
        <v>25</v>
      </c>
      <c r="E179" s="28" t="s">
        <v>6575</v>
      </c>
      <c r="F179" s="29">
        <v>7490</v>
      </c>
      <c r="G179" s="28" t="s">
        <v>335</v>
      </c>
      <c r="I179" t="str">
        <f>VLOOKUP(D179,DEPARTMENTS!B:B,1,0)</f>
        <v>LCB</v>
      </c>
    </row>
    <row r="180" spans="1:9" ht="17" hidden="1" thickTop="1" x14ac:dyDescent="0.2">
      <c r="A180" s="28">
        <v>28</v>
      </c>
      <c r="B180" s="28" t="s">
        <v>7</v>
      </c>
      <c r="C180" s="28">
        <v>4</v>
      </c>
      <c r="D180" s="28" t="s">
        <v>25</v>
      </c>
      <c r="E180" s="28" t="s">
        <v>337</v>
      </c>
      <c r="F180" s="29">
        <v>17</v>
      </c>
      <c r="G180" s="28" t="s">
        <v>335</v>
      </c>
      <c r="I180" t="str">
        <f>VLOOKUP(D180,DEPARTMENTS!B:B,1,0)</f>
        <v>LCB</v>
      </c>
    </row>
    <row r="181" spans="1:9" ht="17" hidden="1" thickTop="1" x14ac:dyDescent="0.2">
      <c r="A181" s="28">
        <v>28</v>
      </c>
      <c r="B181" s="28" t="s">
        <v>7</v>
      </c>
      <c r="C181" s="28">
        <v>4</v>
      </c>
      <c r="D181" s="28" t="s">
        <v>25</v>
      </c>
      <c r="E181" s="28" t="s">
        <v>353</v>
      </c>
      <c r="F181" s="29">
        <v>15500</v>
      </c>
      <c r="G181" s="28" t="s">
        <v>327</v>
      </c>
      <c r="I181" t="str">
        <f>VLOOKUP(D181,DEPARTMENTS!B:B,1,0)</f>
        <v>LCB</v>
      </c>
    </row>
    <row r="182" spans="1:9" ht="17" hidden="1" thickTop="1" x14ac:dyDescent="0.2">
      <c r="A182" s="28">
        <v>28</v>
      </c>
      <c r="B182" s="28" t="s">
        <v>7</v>
      </c>
      <c r="C182" s="28">
        <v>4</v>
      </c>
      <c r="D182" s="28" t="s">
        <v>25</v>
      </c>
      <c r="E182" s="28" t="s">
        <v>353</v>
      </c>
      <c r="F182" s="29">
        <v>15500</v>
      </c>
      <c r="G182" s="28" t="s">
        <v>354</v>
      </c>
      <c r="I182" t="str">
        <f>VLOOKUP(D182,DEPARTMENTS!B:B,1,0)</f>
        <v>LCB</v>
      </c>
    </row>
    <row r="183" spans="1:9" ht="17" hidden="1" thickTop="1" x14ac:dyDescent="0.2">
      <c r="A183" s="28">
        <v>28</v>
      </c>
      <c r="B183" s="28" t="s">
        <v>7</v>
      </c>
      <c r="C183" s="28">
        <v>4</v>
      </c>
      <c r="D183" s="28" t="s">
        <v>25</v>
      </c>
      <c r="E183" s="28" t="s">
        <v>353</v>
      </c>
      <c r="F183" s="29">
        <v>15500</v>
      </c>
      <c r="G183" s="28" t="s">
        <v>6574</v>
      </c>
      <c r="I183" t="str">
        <f>VLOOKUP(D183,DEPARTMENTS!B:B,1,0)</f>
        <v>LCB</v>
      </c>
    </row>
    <row r="184" spans="1:9" ht="17" hidden="1" thickTop="1" x14ac:dyDescent="0.2">
      <c r="A184" s="28">
        <v>28</v>
      </c>
      <c r="B184" s="28" t="s">
        <v>7</v>
      </c>
      <c r="C184" s="28">
        <v>4</v>
      </c>
      <c r="D184" s="28" t="s">
        <v>63</v>
      </c>
      <c r="E184" s="28" t="s">
        <v>353</v>
      </c>
      <c r="F184" s="29">
        <v>15000</v>
      </c>
      <c r="G184" s="28" t="s">
        <v>356</v>
      </c>
      <c r="I184" t="str">
        <f>VLOOKUP(D184,DEPARTMENTS!B:B,1,0)</f>
        <v>KALAANI_MISSION</v>
      </c>
    </row>
    <row r="185" spans="1:9" ht="17" hidden="1" thickTop="1" x14ac:dyDescent="0.2">
      <c r="A185" s="28">
        <v>28</v>
      </c>
      <c r="B185" s="28" t="s">
        <v>7</v>
      </c>
      <c r="C185" s="28">
        <v>4</v>
      </c>
      <c r="D185" s="28" t="s">
        <v>63</v>
      </c>
      <c r="E185" s="28" t="s">
        <v>337</v>
      </c>
      <c r="F185" s="29">
        <v>54</v>
      </c>
      <c r="G185" s="28" t="s">
        <v>335</v>
      </c>
      <c r="I185" t="str">
        <f>VLOOKUP(D185,DEPARTMENTS!B:B,1,0)</f>
        <v>KALAANI_MISSION</v>
      </c>
    </row>
    <row r="186" spans="1:9" ht="17" hidden="1" thickTop="1" x14ac:dyDescent="0.2">
      <c r="A186" s="28">
        <v>28</v>
      </c>
      <c r="B186" s="28" t="s">
        <v>7</v>
      </c>
      <c r="C186" s="28">
        <v>4</v>
      </c>
      <c r="D186" s="28" t="s">
        <v>30</v>
      </c>
      <c r="E186" s="28" t="s">
        <v>4481</v>
      </c>
      <c r="F186" s="29">
        <v>25000</v>
      </c>
      <c r="G186" s="28" t="s">
        <v>355</v>
      </c>
      <c r="I186" t="str">
        <f>VLOOKUP(D186,DEPARTMENTS!B:B,1,0)</f>
        <v>DEVELOPMENT</v>
      </c>
    </row>
    <row r="187" spans="1:9" ht="17" hidden="1" thickTop="1" x14ac:dyDescent="0.2">
      <c r="A187" s="28">
        <v>28</v>
      </c>
      <c r="B187" s="28" t="s">
        <v>7</v>
      </c>
      <c r="C187" s="28">
        <v>4</v>
      </c>
      <c r="D187" s="28" t="s">
        <v>30</v>
      </c>
      <c r="E187" s="28" t="s">
        <v>337</v>
      </c>
      <c r="F187" s="29">
        <v>59</v>
      </c>
      <c r="G187" s="28" t="s">
        <v>335</v>
      </c>
      <c r="I187" t="str">
        <f>VLOOKUP(D187,DEPARTMENTS!B:B,1,0)</f>
        <v>DEVELOPMENT</v>
      </c>
    </row>
    <row r="188" spans="1:9" ht="17" hidden="1" thickTop="1" x14ac:dyDescent="0.2">
      <c r="A188" s="28">
        <v>28</v>
      </c>
      <c r="B188" s="28" t="s">
        <v>7</v>
      </c>
      <c r="C188" s="28">
        <v>4</v>
      </c>
      <c r="D188" s="28" t="s">
        <v>30</v>
      </c>
      <c r="E188" s="28" t="s">
        <v>6591</v>
      </c>
      <c r="F188" s="29">
        <v>15000</v>
      </c>
      <c r="G188" s="28" t="s">
        <v>338</v>
      </c>
      <c r="I188" t="str">
        <f>VLOOKUP(D188,DEPARTMENTS!B:B,1,0)</f>
        <v>DEVELOPMENT</v>
      </c>
    </row>
    <row r="189" spans="1:9" ht="17" hidden="1" thickTop="1" x14ac:dyDescent="0.2">
      <c r="A189" s="28">
        <v>28</v>
      </c>
      <c r="B189" s="28" t="s">
        <v>7</v>
      </c>
      <c r="C189" s="28">
        <v>4</v>
      </c>
      <c r="D189" s="28" t="s">
        <v>30</v>
      </c>
      <c r="E189" s="28" t="s">
        <v>337</v>
      </c>
      <c r="F189" s="29">
        <v>54</v>
      </c>
      <c r="G189" s="28" t="s">
        <v>335</v>
      </c>
      <c r="I189" t="str">
        <f>VLOOKUP(D189,DEPARTMENTS!B:B,1,0)</f>
        <v>DEVELOPMENT</v>
      </c>
    </row>
    <row r="190" spans="1:9" ht="17" hidden="1" thickTop="1" x14ac:dyDescent="0.2">
      <c r="A190" s="28">
        <v>28</v>
      </c>
      <c r="B190" s="28" t="s">
        <v>7</v>
      </c>
      <c r="C190" s="28">
        <v>4</v>
      </c>
      <c r="D190" s="28" t="s">
        <v>30</v>
      </c>
      <c r="E190" s="28" t="s">
        <v>6590</v>
      </c>
      <c r="F190" s="29">
        <v>5000</v>
      </c>
      <c r="G190" s="28" t="s">
        <v>338</v>
      </c>
      <c r="I190" t="str">
        <f>VLOOKUP(D190,DEPARTMENTS!B:B,1,0)</f>
        <v>DEVELOPMENT</v>
      </c>
    </row>
    <row r="191" spans="1:9" ht="17" hidden="1" thickTop="1" x14ac:dyDescent="0.2">
      <c r="A191" s="28">
        <v>28</v>
      </c>
      <c r="B191" s="28" t="s">
        <v>7</v>
      </c>
      <c r="C191" s="28">
        <v>4</v>
      </c>
      <c r="D191" s="28" t="s">
        <v>30</v>
      </c>
      <c r="E191" s="28" t="s">
        <v>337</v>
      </c>
      <c r="F191" s="29">
        <v>42</v>
      </c>
      <c r="G191" s="28" t="s">
        <v>335</v>
      </c>
      <c r="I191" t="str">
        <f>VLOOKUP(D191,DEPARTMENTS!B:B,1,0)</f>
        <v>DEVELOPMENT</v>
      </c>
    </row>
    <row r="192" spans="1:9" ht="17" hidden="1" thickTop="1" x14ac:dyDescent="0.2">
      <c r="A192" s="28">
        <v>28</v>
      </c>
      <c r="B192" s="28" t="s">
        <v>7</v>
      </c>
      <c r="C192" s="28">
        <v>4</v>
      </c>
      <c r="D192" s="28" t="s">
        <v>46</v>
      </c>
      <c r="E192" s="28" t="s">
        <v>6592</v>
      </c>
      <c r="F192" s="29">
        <v>4100</v>
      </c>
      <c r="G192" s="28" t="s">
        <v>336</v>
      </c>
      <c r="I192" t="str">
        <f>VLOOKUP(D192,DEPARTMENTS!B:B,1,0)</f>
        <v>COMMUNICATION</v>
      </c>
    </row>
    <row r="193" spans="1:9" ht="17" hidden="1" thickTop="1" x14ac:dyDescent="0.2">
      <c r="A193" s="28">
        <v>28</v>
      </c>
      <c r="B193" s="28" t="s">
        <v>7</v>
      </c>
      <c r="C193" s="28">
        <v>4</v>
      </c>
      <c r="D193" s="28" t="s">
        <v>46</v>
      </c>
      <c r="E193" s="28" t="s">
        <v>337</v>
      </c>
      <c r="F193" s="29">
        <v>42</v>
      </c>
      <c r="G193" s="28" t="s">
        <v>335</v>
      </c>
      <c r="I193" t="str">
        <f>VLOOKUP(D193,DEPARTMENTS!B:B,1,0)</f>
        <v>COMMUNICATION</v>
      </c>
    </row>
    <row r="194" spans="1:9" ht="17" hidden="1" thickTop="1" x14ac:dyDescent="0.2">
      <c r="A194" s="28">
        <v>28</v>
      </c>
      <c r="B194" s="28" t="s">
        <v>7</v>
      </c>
      <c r="C194" s="28">
        <v>4</v>
      </c>
      <c r="D194" s="28" t="s">
        <v>30</v>
      </c>
      <c r="E194" s="28" t="s">
        <v>6615</v>
      </c>
      <c r="F194" s="29">
        <v>1421923.68</v>
      </c>
      <c r="G194" s="28" t="s">
        <v>338</v>
      </c>
      <c r="I194" t="str">
        <f>VLOOKUP(D194,DEPARTMENTS!B:B,1,0)</f>
        <v>DEVELOPMENT</v>
      </c>
    </row>
    <row r="195" spans="1:9" ht="17" hidden="1" thickTop="1" x14ac:dyDescent="0.2">
      <c r="A195" s="28">
        <v>28</v>
      </c>
      <c r="B195" s="28" t="s">
        <v>7</v>
      </c>
      <c r="C195" s="28">
        <v>4</v>
      </c>
      <c r="D195" s="28" t="s">
        <v>38</v>
      </c>
      <c r="E195" s="28" t="s">
        <v>7145</v>
      </c>
      <c r="F195" s="29">
        <v>-350</v>
      </c>
      <c r="G195" s="28" t="s">
        <v>6568</v>
      </c>
      <c r="I195" t="str">
        <f>VLOOKUP(D195,DEPARTMENTS!B:B,1,0)</f>
        <v xml:space="preserve">CHILDREN MINISTRY </v>
      </c>
    </row>
    <row r="196" spans="1:9" ht="17" hidden="1" thickTop="1" x14ac:dyDescent="0.2">
      <c r="A196" s="28">
        <v>7</v>
      </c>
      <c r="B196" s="28" t="s">
        <v>8</v>
      </c>
      <c r="C196" s="28">
        <v>1</v>
      </c>
      <c r="D196" s="28" t="s">
        <v>25</v>
      </c>
      <c r="E196" s="28" t="s">
        <v>5784</v>
      </c>
      <c r="F196" s="29">
        <v>1200</v>
      </c>
      <c r="G196" s="28" t="s">
        <v>349</v>
      </c>
      <c r="I196" t="str">
        <f>VLOOKUP(D196,DEPARTMENTS!B:B,1,0)</f>
        <v>LCB</v>
      </c>
    </row>
    <row r="197" spans="1:9" ht="17" hidden="1" thickTop="1" x14ac:dyDescent="0.2">
      <c r="A197" s="28">
        <v>7</v>
      </c>
      <c r="B197" s="28" t="s">
        <v>8</v>
      </c>
      <c r="C197" s="28">
        <v>1</v>
      </c>
      <c r="D197" s="28" t="s">
        <v>25</v>
      </c>
      <c r="E197" s="28" t="s">
        <v>4474</v>
      </c>
      <c r="F197" s="29">
        <v>400</v>
      </c>
      <c r="G197" s="28" t="s">
        <v>2771</v>
      </c>
      <c r="I197" t="str">
        <f>VLOOKUP(D197,DEPARTMENTS!B:B,1,0)</f>
        <v>LCB</v>
      </c>
    </row>
    <row r="198" spans="1:9" ht="17" hidden="1" thickTop="1" x14ac:dyDescent="0.2">
      <c r="A198" s="28">
        <v>7</v>
      </c>
      <c r="B198" s="28" t="s">
        <v>8</v>
      </c>
      <c r="C198" s="28">
        <v>1</v>
      </c>
      <c r="D198" s="28" t="s">
        <v>36</v>
      </c>
      <c r="E198" s="28" t="s">
        <v>4473</v>
      </c>
      <c r="F198" s="29">
        <v>2000</v>
      </c>
      <c r="G198" s="28" t="s">
        <v>6573</v>
      </c>
      <c r="I198" t="str">
        <f>VLOOKUP(D198,DEPARTMENTS!B:B,1,0)</f>
        <v>AWM</v>
      </c>
    </row>
    <row r="199" spans="1:9" ht="17" hidden="1" thickTop="1" x14ac:dyDescent="0.2">
      <c r="A199" s="28">
        <v>7</v>
      </c>
      <c r="B199" s="28" t="s">
        <v>8</v>
      </c>
      <c r="C199" s="28">
        <v>1</v>
      </c>
      <c r="D199" s="28" t="s">
        <v>25</v>
      </c>
      <c r="E199" s="28" t="s">
        <v>282</v>
      </c>
      <c r="F199" s="29">
        <v>4000</v>
      </c>
      <c r="G199" s="28" t="s">
        <v>349</v>
      </c>
      <c r="I199" t="str">
        <f>VLOOKUP(D199,DEPARTMENTS!B:B,1,0)</f>
        <v>LCB</v>
      </c>
    </row>
    <row r="200" spans="1:9" ht="17" hidden="1" thickTop="1" x14ac:dyDescent="0.2">
      <c r="A200" s="28">
        <v>7</v>
      </c>
      <c r="B200" s="28" t="s">
        <v>8</v>
      </c>
      <c r="C200" s="28">
        <v>1</v>
      </c>
      <c r="D200" s="28" t="s">
        <v>25</v>
      </c>
      <c r="E200" s="28" t="s">
        <v>8469</v>
      </c>
      <c r="F200" s="29">
        <v>2420</v>
      </c>
      <c r="G200" s="28" t="s">
        <v>333</v>
      </c>
      <c r="I200" t="str">
        <f>VLOOKUP(D200,DEPARTMENTS!B:B,1,0)</f>
        <v>LCB</v>
      </c>
    </row>
    <row r="201" spans="1:9" ht="17" hidden="1" thickTop="1" x14ac:dyDescent="0.2">
      <c r="A201" s="28">
        <v>7</v>
      </c>
      <c r="B201" s="28" t="s">
        <v>8</v>
      </c>
      <c r="C201" s="28">
        <v>1</v>
      </c>
      <c r="D201" s="28" t="s">
        <v>25</v>
      </c>
      <c r="E201" s="28" t="s">
        <v>8470</v>
      </c>
      <c r="F201" s="29">
        <v>2000</v>
      </c>
      <c r="G201" s="28" t="s">
        <v>333</v>
      </c>
      <c r="I201" t="str">
        <f>VLOOKUP(D201,DEPARTMENTS!B:B,1,0)</f>
        <v>LCB</v>
      </c>
    </row>
    <row r="202" spans="1:9" ht="17" hidden="1" thickTop="1" x14ac:dyDescent="0.2">
      <c r="A202" s="28">
        <v>7</v>
      </c>
      <c r="B202" s="28" t="s">
        <v>8</v>
      </c>
      <c r="C202" s="28">
        <v>1</v>
      </c>
      <c r="D202" s="28" t="s">
        <v>32</v>
      </c>
      <c r="E202" s="28" t="s">
        <v>8471</v>
      </c>
      <c r="F202" s="29">
        <v>4700</v>
      </c>
      <c r="G202" s="28" t="s">
        <v>5780</v>
      </c>
      <c r="I202" t="str">
        <f>VLOOKUP(D202,DEPARTMENTS!B:B,1,0)</f>
        <v>YOUTH</v>
      </c>
    </row>
    <row r="203" spans="1:9" ht="17" hidden="1" thickTop="1" x14ac:dyDescent="0.2">
      <c r="A203" s="28">
        <v>7</v>
      </c>
      <c r="B203" s="28" t="s">
        <v>8</v>
      </c>
      <c r="C203" s="28">
        <v>1</v>
      </c>
      <c r="D203" s="28" t="s">
        <v>25</v>
      </c>
      <c r="E203" s="28" t="s">
        <v>8472</v>
      </c>
      <c r="F203" s="29">
        <v>2000</v>
      </c>
      <c r="G203" s="28" t="s">
        <v>335</v>
      </c>
      <c r="I203" t="str">
        <f>VLOOKUP(D203,DEPARTMENTS!B:B,1,0)</f>
        <v>LCB</v>
      </c>
    </row>
    <row r="204" spans="1:9" ht="17" hidden="1" thickTop="1" x14ac:dyDescent="0.2">
      <c r="A204" s="28">
        <v>7</v>
      </c>
      <c r="B204" s="28" t="s">
        <v>8</v>
      </c>
      <c r="C204" s="28">
        <v>1</v>
      </c>
      <c r="D204" s="28" t="s">
        <v>30</v>
      </c>
      <c r="E204" s="28" t="s">
        <v>8605</v>
      </c>
      <c r="F204" s="29">
        <v>27000</v>
      </c>
      <c r="G204" s="28" t="s">
        <v>338</v>
      </c>
      <c r="I204" t="str">
        <f>VLOOKUP(D204,DEPARTMENTS!B:B,1,0)</f>
        <v>DEVELOPMENT</v>
      </c>
    </row>
    <row r="205" spans="1:9" ht="17" hidden="1" thickTop="1" x14ac:dyDescent="0.2">
      <c r="A205" s="28">
        <v>7</v>
      </c>
      <c r="B205" s="28" t="s">
        <v>8</v>
      </c>
      <c r="C205" s="28">
        <v>1</v>
      </c>
      <c r="D205" s="28" t="s">
        <v>30</v>
      </c>
      <c r="E205" s="28" t="s">
        <v>337</v>
      </c>
      <c r="F205" s="29">
        <f>53+6</f>
        <v>59</v>
      </c>
      <c r="G205" s="28" t="s">
        <v>335</v>
      </c>
      <c r="I205" t="str">
        <f>VLOOKUP(D205,DEPARTMENTS!B:B,1,0)</f>
        <v>DEVELOPMENT</v>
      </c>
    </row>
    <row r="206" spans="1:9" ht="17" hidden="1" thickTop="1" x14ac:dyDescent="0.2">
      <c r="A206" s="28">
        <v>7</v>
      </c>
      <c r="B206" s="28" t="s">
        <v>8</v>
      </c>
      <c r="C206" s="28">
        <v>1</v>
      </c>
      <c r="D206" s="28" t="s">
        <v>30</v>
      </c>
      <c r="E206" s="28" t="s">
        <v>293</v>
      </c>
      <c r="F206" s="29">
        <v>6000</v>
      </c>
      <c r="G206" s="28" t="s">
        <v>338</v>
      </c>
      <c r="I206" t="str">
        <f>VLOOKUP(D206,DEPARTMENTS!B:B,1,0)</f>
        <v>DEVELOPMENT</v>
      </c>
    </row>
    <row r="207" spans="1:9" ht="17" hidden="1" thickTop="1" x14ac:dyDescent="0.2">
      <c r="A207" s="28">
        <v>7</v>
      </c>
      <c r="B207" s="28" t="s">
        <v>8</v>
      </c>
      <c r="C207" s="28">
        <v>1</v>
      </c>
      <c r="D207" s="28" t="s">
        <v>30</v>
      </c>
      <c r="E207" s="28" t="s">
        <v>337</v>
      </c>
      <c r="F207" s="29">
        <v>44</v>
      </c>
      <c r="G207" s="28" t="s">
        <v>335</v>
      </c>
      <c r="I207" t="str">
        <f>VLOOKUP(D207,DEPARTMENTS!B:B,1,0)</f>
        <v>DEVELOPMENT</v>
      </c>
    </row>
    <row r="208" spans="1:9" ht="17" hidden="1" thickTop="1" x14ac:dyDescent="0.2">
      <c r="A208" s="28">
        <v>7</v>
      </c>
      <c r="B208" s="28" t="s">
        <v>8</v>
      </c>
      <c r="C208" s="28">
        <v>1</v>
      </c>
      <c r="D208" s="28" t="s">
        <v>30</v>
      </c>
      <c r="E208" s="28" t="s">
        <v>8607</v>
      </c>
      <c r="F208" s="29">
        <v>22040</v>
      </c>
      <c r="G208" s="28" t="s">
        <v>338</v>
      </c>
      <c r="I208" t="str">
        <f>VLOOKUP(D208,DEPARTMENTS!B:B,1,0)</f>
        <v>DEVELOPMENT</v>
      </c>
    </row>
    <row r="209" spans="1:9" ht="17" hidden="1" thickTop="1" x14ac:dyDescent="0.2">
      <c r="A209" s="28">
        <v>7</v>
      </c>
      <c r="B209" s="28" t="s">
        <v>8</v>
      </c>
      <c r="C209" s="28">
        <v>1</v>
      </c>
      <c r="D209" s="28" t="s">
        <v>30</v>
      </c>
      <c r="E209" s="28" t="s">
        <v>337</v>
      </c>
      <c r="F209" s="29">
        <v>122</v>
      </c>
      <c r="G209" s="28" t="s">
        <v>335</v>
      </c>
      <c r="I209" t="str">
        <f>VLOOKUP(D209,DEPARTMENTS!B:B,1,0)</f>
        <v>DEVELOPMENT</v>
      </c>
    </row>
    <row r="210" spans="1:9" ht="17" hidden="1" thickTop="1" x14ac:dyDescent="0.2">
      <c r="A210" s="28">
        <v>7</v>
      </c>
      <c r="B210" s="28" t="s">
        <v>8</v>
      </c>
      <c r="C210" s="28">
        <v>1</v>
      </c>
      <c r="D210" s="28" t="s">
        <v>25</v>
      </c>
      <c r="E210" s="28" t="s">
        <v>8606</v>
      </c>
      <c r="F210" s="29">
        <v>2000</v>
      </c>
      <c r="G210" s="28" t="s">
        <v>335</v>
      </c>
      <c r="I210" t="str">
        <f>VLOOKUP(D210,DEPARTMENTS!B:B,1,0)</f>
        <v>LCB</v>
      </c>
    </row>
    <row r="211" spans="1:9" ht="17" hidden="1" thickTop="1" x14ac:dyDescent="0.2">
      <c r="A211" s="28">
        <v>7</v>
      </c>
      <c r="B211" s="28" t="s">
        <v>8</v>
      </c>
      <c r="C211" s="28">
        <v>1</v>
      </c>
      <c r="D211" s="28" t="s">
        <v>25</v>
      </c>
      <c r="E211" s="28" t="s">
        <v>337</v>
      </c>
      <c r="F211" s="29">
        <v>23</v>
      </c>
      <c r="G211" s="28" t="s">
        <v>335</v>
      </c>
      <c r="I211" t="str">
        <f>VLOOKUP(D211,DEPARTMENTS!B:B,1,0)</f>
        <v>LCB</v>
      </c>
    </row>
    <row r="212" spans="1:9" ht="17" hidden="1" thickTop="1" x14ac:dyDescent="0.2">
      <c r="A212" s="28">
        <v>14</v>
      </c>
      <c r="B212" s="28" t="s">
        <v>8</v>
      </c>
      <c r="C212" s="28">
        <v>2</v>
      </c>
      <c r="D212" s="28" t="s">
        <v>25</v>
      </c>
      <c r="E212" s="28" t="s">
        <v>5784</v>
      </c>
      <c r="F212" s="29">
        <v>1200</v>
      </c>
      <c r="G212" s="28" t="s">
        <v>326</v>
      </c>
      <c r="I212" t="str">
        <f>VLOOKUP(D212,DEPARTMENTS!B:B,1,0)</f>
        <v>LCB</v>
      </c>
    </row>
    <row r="213" spans="1:9" ht="17" hidden="1" thickTop="1" x14ac:dyDescent="0.2">
      <c r="A213" s="28">
        <v>14</v>
      </c>
      <c r="B213" s="28" t="s">
        <v>8</v>
      </c>
      <c r="C213" s="28">
        <v>2</v>
      </c>
      <c r="D213" s="28" t="s">
        <v>25</v>
      </c>
      <c r="E213" s="28" t="s">
        <v>350</v>
      </c>
      <c r="F213" s="29">
        <v>5000</v>
      </c>
      <c r="G213" s="28" t="s">
        <v>326</v>
      </c>
      <c r="I213" t="str">
        <f>VLOOKUP(D213,DEPARTMENTS!B:B,1,0)</f>
        <v>LCB</v>
      </c>
    </row>
    <row r="214" spans="1:9" ht="17" hidden="1" thickTop="1" x14ac:dyDescent="0.2">
      <c r="A214" s="28">
        <v>14</v>
      </c>
      <c r="B214" s="28" t="s">
        <v>8</v>
      </c>
      <c r="C214" s="28">
        <v>2</v>
      </c>
      <c r="D214" s="28" t="s">
        <v>46</v>
      </c>
      <c r="E214" s="28" t="s">
        <v>9219</v>
      </c>
      <c r="F214" s="29">
        <v>4000</v>
      </c>
      <c r="G214" s="28" t="s">
        <v>336</v>
      </c>
      <c r="I214" t="str">
        <f>VLOOKUP(D214,DEPARTMENTS!B:B,1,0)</f>
        <v>COMMUNICATION</v>
      </c>
    </row>
    <row r="215" spans="1:9" ht="17" hidden="1" thickTop="1" x14ac:dyDescent="0.2">
      <c r="A215" s="28">
        <v>14</v>
      </c>
      <c r="B215" s="28" t="s">
        <v>8</v>
      </c>
      <c r="C215" s="28">
        <v>2</v>
      </c>
      <c r="D215" s="28" t="s">
        <v>25</v>
      </c>
      <c r="E215" s="28" t="s">
        <v>9220</v>
      </c>
      <c r="F215" s="29">
        <v>400</v>
      </c>
      <c r="G215" s="28" t="s">
        <v>2771</v>
      </c>
      <c r="I215" t="str">
        <f>VLOOKUP(D215,DEPARTMENTS!B:B,1,0)</f>
        <v>LCB</v>
      </c>
    </row>
    <row r="216" spans="1:9" ht="17" hidden="1" thickTop="1" x14ac:dyDescent="0.2">
      <c r="A216" s="28">
        <v>14</v>
      </c>
      <c r="B216" s="28" t="s">
        <v>8</v>
      </c>
      <c r="C216" s="28">
        <v>2</v>
      </c>
      <c r="D216" s="28" t="s">
        <v>25</v>
      </c>
      <c r="E216" s="28" t="s">
        <v>4473</v>
      </c>
      <c r="F216" s="29">
        <v>2000</v>
      </c>
      <c r="G216" s="28" t="s">
        <v>4518</v>
      </c>
      <c r="I216" t="str">
        <f>VLOOKUP(D216,DEPARTMENTS!B:B,1,0)</f>
        <v>LCB</v>
      </c>
    </row>
    <row r="217" spans="1:9" ht="17" hidden="1" thickTop="1" x14ac:dyDescent="0.2">
      <c r="A217" s="28">
        <v>14</v>
      </c>
      <c r="B217" s="28" t="s">
        <v>8</v>
      </c>
      <c r="C217" s="28">
        <v>2</v>
      </c>
      <c r="D217" s="28" t="s">
        <v>30</v>
      </c>
      <c r="E217" s="28" t="s">
        <v>9224</v>
      </c>
      <c r="F217" s="29">
        <v>5050</v>
      </c>
      <c r="G217" s="28" t="s">
        <v>338</v>
      </c>
      <c r="I217" t="str">
        <f>VLOOKUP(D217,DEPARTMENTS!B:B,1,0)</f>
        <v>DEVELOPMENT</v>
      </c>
    </row>
    <row r="218" spans="1:9" ht="17" hidden="1" thickTop="1" x14ac:dyDescent="0.2">
      <c r="A218" s="28">
        <v>14</v>
      </c>
      <c r="B218" s="28" t="s">
        <v>8</v>
      </c>
      <c r="C218" s="28">
        <v>2</v>
      </c>
      <c r="D218" s="28" t="s">
        <v>30</v>
      </c>
      <c r="E218" s="28" t="s">
        <v>337</v>
      </c>
      <c r="F218" s="29">
        <v>43</v>
      </c>
      <c r="G218" s="28" t="s">
        <v>335</v>
      </c>
      <c r="I218" t="str">
        <f>VLOOKUP(D218,DEPARTMENTS!B:B,1,0)</f>
        <v>DEVELOPMENT</v>
      </c>
    </row>
    <row r="219" spans="1:9" ht="17" hidden="1" thickTop="1" x14ac:dyDescent="0.2">
      <c r="A219" s="28">
        <v>14</v>
      </c>
      <c r="B219" s="28" t="s">
        <v>8</v>
      </c>
      <c r="C219" s="28">
        <v>2</v>
      </c>
      <c r="D219" s="28" t="s">
        <v>53</v>
      </c>
      <c r="E219" s="28" t="s">
        <v>9225</v>
      </c>
      <c r="F219" s="29">
        <v>15000</v>
      </c>
      <c r="G219" s="28" t="s">
        <v>153</v>
      </c>
      <c r="I219" t="str">
        <f>VLOOKUP(D219,DEPARTMENTS!B:B,1,0)</f>
        <v>AMM_CHOIR</v>
      </c>
    </row>
    <row r="220" spans="1:9" ht="17" hidden="1" thickTop="1" x14ac:dyDescent="0.2">
      <c r="A220" s="28">
        <v>14</v>
      </c>
      <c r="B220" s="28" t="s">
        <v>8</v>
      </c>
      <c r="C220" s="28">
        <v>2</v>
      </c>
      <c r="D220" s="28" t="s">
        <v>53</v>
      </c>
      <c r="E220" s="28" t="s">
        <v>337</v>
      </c>
      <c r="F220" s="29">
        <v>53</v>
      </c>
      <c r="G220" s="28" t="s">
        <v>335</v>
      </c>
      <c r="I220" t="str">
        <f>VLOOKUP(D220,DEPARTMENTS!B:B,1,0)</f>
        <v>AMM_CHOIR</v>
      </c>
    </row>
    <row r="221" spans="1:9" ht="17" hidden="1" thickTop="1" x14ac:dyDescent="0.2">
      <c r="A221" s="28">
        <v>14</v>
      </c>
      <c r="B221" s="28" t="s">
        <v>8</v>
      </c>
      <c r="C221" s="28">
        <v>2</v>
      </c>
      <c r="D221" s="28" t="s">
        <v>25</v>
      </c>
      <c r="E221" s="28" t="s">
        <v>359</v>
      </c>
      <c r="F221" s="29">
        <v>3000</v>
      </c>
      <c r="G221" s="28" t="s">
        <v>336</v>
      </c>
      <c r="I221" t="str">
        <f>VLOOKUP(D221,DEPARTMENTS!B:B,1,0)</f>
        <v>LCB</v>
      </c>
    </row>
    <row r="222" spans="1:9" ht="17" hidden="1" thickTop="1" x14ac:dyDescent="0.2">
      <c r="A222" s="28">
        <v>14</v>
      </c>
      <c r="B222" s="28" t="s">
        <v>8</v>
      </c>
      <c r="C222" s="28">
        <v>2</v>
      </c>
      <c r="D222" s="28" t="s">
        <v>25</v>
      </c>
      <c r="E222" s="28" t="s">
        <v>337</v>
      </c>
      <c r="F222" s="29">
        <v>25</v>
      </c>
      <c r="G222" s="28" t="s">
        <v>335</v>
      </c>
      <c r="I222" t="str">
        <f>VLOOKUP(D222,DEPARTMENTS!B:B,1,0)</f>
        <v>LCB</v>
      </c>
    </row>
    <row r="223" spans="1:9" ht="17" hidden="1" thickTop="1" x14ac:dyDescent="0.2">
      <c r="A223" s="28">
        <v>14</v>
      </c>
      <c r="B223" s="28" t="s">
        <v>8</v>
      </c>
      <c r="C223" s="28">
        <v>2</v>
      </c>
      <c r="D223" s="28" t="s">
        <v>44</v>
      </c>
      <c r="E223" s="28" t="s">
        <v>9226</v>
      </c>
      <c r="F223" s="29">
        <v>14280</v>
      </c>
      <c r="G223" s="28" t="s">
        <v>9227</v>
      </c>
      <c r="I223" t="str">
        <f>VLOOKUP(D223,DEPARTMENTS!B:B,1,0)</f>
        <v>AMBASSADORS</v>
      </c>
    </row>
    <row r="224" spans="1:9" ht="17" hidden="1" thickTop="1" x14ac:dyDescent="0.2">
      <c r="A224" s="28">
        <v>20</v>
      </c>
      <c r="B224" s="28" t="s">
        <v>8</v>
      </c>
      <c r="C224" s="28">
        <v>3</v>
      </c>
      <c r="D224" s="28" t="s">
        <v>25</v>
      </c>
      <c r="E224" s="28" t="s">
        <v>10153</v>
      </c>
      <c r="F224" s="29">
        <v>14100</v>
      </c>
      <c r="G224" s="28" t="s">
        <v>10154</v>
      </c>
      <c r="I224" t="str">
        <f>VLOOKUP(D224,DEPARTMENTS!B:B,1,0)</f>
        <v>LCB</v>
      </c>
    </row>
    <row r="225" spans="1:9" ht="17" hidden="1" thickTop="1" x14ac:dyDescent="0.2">
      <c r="A225" s="28">
        <v>20</v>
      </c>
      <c r="B225" s="28" t="s">
        <v>8</v>
      </c>
      <c r="C225" s="28">
        <v>3</v>
      </c>
      <c r="D225" s="28" t="s">
        <v>25</v>
      </c>
      <c r="E225" s="28" t="s">
        <v>337</v>
      </c>
      <c r="F225" s="29">
        <v>54</v>
      </c>
      <c r="G225" s="28" t="s">
        <v>335</v>
      </c>
      <c r="I225" t="str">
        <f>VLOOKUP(D225,DEPARTMENTS!B:B,1,0)</f>
        <v>LCB</v>
      </c>
    </row>
    <row r="226" spans="1:9" ht="17" hidden="1" thickTop="1" x14ac:dyDescent="0.2">
      <c r="A226" s="28">
        <v>20</v>
      </c>
      <c r="B226" s="28" t="s">
        <v>8</v>
      </c>
      <c r="C226" s="28">
        <v>3</v>
      </c>
      <c r="D226" s="28" t="s">
        <v>30</v>
      </c>
      <c r="E226" s="28" t="s">
        <v>969</v>
      </c>
      <c r="F226" s="29">
        <v>20000</v>
      </c>
      <c r="G226" s="28" t="s">
        <v>338</v>
      </c>
      <c r="I226" t="str">
        <f>VLOOKUP(D226,DEPARTMENTS!B:B,1,0)</f>
        <v>DEVELOPMENT</v>
      </c>
    </row>
    <row r="227" spans="1:9" ht="17" hidden="1" thickTop="1" x14ac:dyDescent="0.2">
      <c r="A227" s="28">
        <v>20</v>
      </c>
      <c r="B227" s="28" t="s">
        <v>8</v>
      </c>
      <c r="C227" s="28">
        <v>3</v>
      </c>
      <c r="D227" s="28" t="s">
        <v>30</v>
      </c>
      <c r="E227" s="28" t="s">
        <v>337</v>
      </c>
      <c r="F227" s="29">
        <v>54</v>
      </c>
      <c r="G227" s="28" t="s">
        <v>335</v>
      </c>
      <c r="I227" t="str">
        <f>VLOOKUP(D227,DEPARTMENTS!B:B,1,0)</f>
        <v>DEVELOPMENT</v>
      </c>
    </row>
    <row r="228" spans="1:9" ht="17" hidden="1" thickTop="1" x14ac:dyDescent="0.2">
      <c r="A228" s="28">
        <v>20</v>
      </c>
      <c r="B228" s="28" t="s">
        <v>8</v>
      </c>
      <c r="C228" s="28">
        <v>3</v>
      </c>
      <c r="D228" s="28" t="s">
        <v>52</v>
      </c>
      <c r="E228" s="28" t="s">
        <v>10152</v>
      </c>
      <c r="F228" s="29">
        <v>3500</v>
      </c>
      <c r="G228" s="28" t="s">
        <v>153</v>
      </c>
      <c r="I228" t="str">
        <f>VLOOKUP(D228,DEPARTMENTS!B:B,1,0)</f>
        <v>AMM</v>
      </c>
    </row>
    <row r="229" spans="1:9" ht="17" hidden="1" thickTop="1" x14ac:dyDescent="0.2">
      <c r="A229" s="28">
        <v>20</v>
      </c>
      <c r="B229" s="28" t="s">
        <v>8</v>
      </c>
      <c r="C229" s="28">
        <v>3</v>
      </c>
      <c r="D229" s="28" t="s">
        <v>52</v>
      </c>
      <c r="E229" s="28" t="s">
        <v>337</v>
      </c>
      <c r="F229" s="29">
        <v>43</v>
      </c>
      <c r="G229" s="28" t="s">
        <v>335</v>
      </c>
      <c r="I229" t="str">
        <f>VLOOKUP(D229,DEPARTMENTS!B:B,1,0)</f>
        <v>AMM</v>
      </c>
    </row>
    <row r="230" spans="1:9" ht="17" hidden="1" thickTop="1" x14ac:dyDescent="0.2">
      <c r="A230" s="28">
        <v>21</v>
      </c>
      <c r="B230" s="28" t="s">
        <v>8</v>
      </c>
      <c r="C230" s="28">
        <v>3</v>
      </c>
      <c r="D230" s="28" t="s">
        <v>25</v>
      </c>
      <c r="E230" s="28" t="s">
        <v>350</v>
      </c>
      <c r="F230" s="29">
        <v>1200</v>
      </c>
      <c r="G230" s="28" t="s">
        <v>10154</v>
      </c>
      <c r="I230" t="str">
        <f>VLOOKUP(D230,DEPARTMENTS!B:B,1,0)</f>
        <v>LCB</v>
      </c>
    </row>
    <row r="231" spans="1:9" ht="17" hidden="1" thickTop="1" x14ac:dyDescent="0.2">
      <c r="A231" s="28">
        <v>21</v>
      </c>
      <c r="B231" s="28" t="s">
        <v>8</v>
      </c>
      <c r="C231" s="28">
        <v>3</v>
      </c>
      <c r="D231" s="28" t="s">
        <v>25</v>
      </c>
      <c r="E231" s="28" t="s">
        <v>4474</v>
      </c>
      <c r="F231" s="29">
        <v>400</v>
      </c>
      <c r="G231" s="28" t="s">
        <v>334</v>
      </c>
      <c r="I231" t="str">
        <f>VLOOKUP(D231,DEPARTMENTS!B:B,1,0)</f>
        <v>LCB</v>
      </c>
    </row>
    <row r="232" spans="1:9" ht="17" hidden="1" thickTop="1" x14ac:dyDescent="0.2">
      <c r="A232" s="28">
        <v>21</v>
      </c>
      <c r="B232" s="28" t="s">
        <v>8</v>
      </c>
      <c r="C232" s="28">
        <v>3</v>
      </c>
      <c r="D232" s="28" t="s">
        <v>25</v>
      </c>
      <c r="E232" s="28" t="s">
        <v>10446</v>
      </c>
      <c r="F232" s="29">
        <v>9000</v>
      </c>
      <c r="G232" s="28" t="s">
        <v>10154</v>
      </c>
      <c r="I232" t="str">
        <f>VLOOKUP(D232,DEPARTMENTS!B:B,1,0)</f>
        <v>LCB</v>
      </c>
    </row>
    <row r="233" spans="1:9" ht="17" hidden="1" thickTop="1" x14ac:dyDescent="0.2">
      <c r="A233" s="28">
        <v>25</v>
      </c>
      <c r="B233" s="28" t="s">
        <v>8</v>
      </c>
      <c r="C233" s="28">
        <v>4</v>
      </c>
      <c r="D233" s="28" t="s">
        <v>38</v>
      </c>
      <c r="E233" s="28" t="s">
        <v>10149</v>
      </c>
      <c r="F233" s="29">
        <v>2500</v>
      </c>
      <c r="G233" s="28" t="s">
        <v>6568</v>
      </c>
      <c r="I233" t="str">
        <f>VLOOKUP(D233,DEPARTMENTS!B:B,1,0)</f>
        <v xml:space="preserve">CHILDREN MINISTRY </v>
      </c>
    </row>
    <row r="234" spans="1:9" ht="17" hidden="1" thickTop="1" x14ac:dyDescent="0.2">
      <c r="A234" s="28">
        <v>25</v>
      </c>
      <c r="B234" s="28" t="s">
        <v>8</v>
      </c>
      <c r="C234" s="28">
        <v>4</v>
      </c>
      <c r="D234" s="28" t="s">
        <v>38</v>
      </c>
      <c r="E234" s="28" t="s">
        <v>337</v>
      </c>
      <c r="F234" s="29">
        <v>37</v>
      </c>
      <c r="G234" s="28" t="s">
        <v>335</v>
      </c>
      <c r="I234" t="str">
        <f>VLOOKUP(D234,DEPARTMENTS!B:B,1,0)</f>
        <v xml:space="preserve">CHILDREN MINISTRY </v>
      </c>
    </row>
    <row r="235" spans="1:9" ht="17" hidden="1" thickTop="1" x14ac:dyDescent="0.2">
      <c r="A235" s="28">
        <v>25</v>
      </c>
      <c r="B235" s="28" t="s">
        <v>8</v>
      </c>
      <c r="C235" s="28">
        <v>4</v>
      </c>
      <c r="D235" s="28" t="s">
        <v>53</v>
      </c>
      <c r="E235" s="28" t="s">
        <v>10148</v>
      </c>
      <c r="F235" s="29">
        <v>9500</v>
      </c>
      <c r="G235" s="28" t="s">
        <v>153</v>
      </c>
      <c r="I235" t="str">
        <f>VLOOKUP(D235,DEPARTMENTS!B:B,1,0)</f>
        <v>AMM_CHOIR</v>
      </c>
    </row>
    <row r="236" spans="1:9" ht="17" hidden="1" thickTop="1" x14ac:dyDescent="0.2">
      <c r="A236" s="28">
        <v>25</v>
      </c>
      <c r="B236" s="28" t="s">
        <v>8</v>
      </c>
      <c r="C236" s="28">
        <v>4</v>
      </c>
      <c r="D236" s="28" t="s">
        <v>53</v>
      </c>
      <c r="E236" s="28" t="s">
        <v>337</v>
      </c>
      <c r="F236" s="29">
        <v>54</v>
      </c>
      <c r="G236" s="28" t="s">
        <v>335</v>
      </c>
      <c r="I236" t="str">
        <f>VLOOKUP(D236,DEPARTMENTS!B:B,1,0)</f>
        <v>AMM_CHOIR</v>
      </c>
    </row>
    <row r="237" spans="1:9" ht="17" hidden="1" thickTop="1" x14ac:dyDescent="0.2">
      <c r="A237" s="28">
        <v>26</v>
      </c>
      <c r="B237" s="28" t="s">
        <v>8</v>
      </c>
      <c r="C237" s="28">
        <v>4</v>
      </c>
      <c r="D237" s="28" t="s">
        <v>310</v>
      </c>
      <c r="E237" s="28" t="s">
        <v>10147</v>
      </c>
      <c r="F237" s="29">
        <v>5000</v>
      </c>
      <c r="G237" s="28" t="s">
        <v>333</v>
      </c>
      <c r="I237" t="str">
        <f>VLOOKUP(D237,DEPARTMENTS!B:B,1,0)</f>
        <v>KYETHANI</v>
      </c>
    </row>
    <row r="238" spans="1:9" ht="17" hidden="1" thickTop="1" x14ac:dyDescent="0.2">
      <c r="A238" s="28">
        <v>26</v>
      </c>
      <c r="B238" s="28" t="s">
        <v>8</v>
      </c>
      <c r="C238" s="28">
        <v>4</v>
      </c>
      <c r="D238" s="28" t="s">
        <v>310</v>
      </c>
      <c r="E238" s="28" t="s">
        <v>337</v>
      </c>
      <c r="F238" s="29">
        <v>44</v>
      </c>
      <c r="G238" s="28" t="s">
        <v>335</v>
      </c>
      <c r="I238" t="str">
        <f>VLOOKUP(D238,DEPARTMENTS!B:B,1,0)</f>
        <v>KYETHANI</v>
      </c>
    </row>
    <row r="239" spans="1:9" ht="17" hidden="1" thickTop="1" x14ac:dyDescent="0.2">
      <c r="A239" s="28">
        <v>27</v>
      </c>
      <c r="B239" s="28" t="s">
        <v>8</v>
      </c>
      <c r="C239" s="28">
        <v>4</v>
      </c>
      <c r="D239" s="28" t="s">
        <v>30</v>
      </c>
      <c r="E239" s="28" t="s">
        <v>10144</v>
      </c>
      <c r="F239" s="29">
        <v>38000</v>
      </c>
      <c r="G239" s="28" t="s">
        <v>338</v>
      </c>
      <c r="I239" t="str">
        <f>VLOOKUP(D239,DEPARTMENTS!B:B,1,0)</f>
        <v>DEVELOPMENT</v>
      </c>
    </row>
    <row r="240" spans="1:9" ht="17" hidden="1" thickTop="1" x14ac:dyDescent="0.2">
      <c r="A240" s="28">
        <v>27</v>
      </c>
      <c r="B240" s="28" t="s">
        <v>8</v>
      </c>
      <c r="C240" s="28">
        <v>4</v>
      </c>
      <c r="D240" s="28" t="s">
        <v>30</v>
      </c>
      <c r="E240" s="28" t="s">
        <v>337</v>
      </c>
      <c r="F240" s="29">
        <v>99</v>
      </c>
      <c r="G240" s="28" t="s">
        <v>335</v>
      </c>
      <c r="I240" t="str">
        <f>VLOOKUP(D240,DEPARTMENTS!B:B,1,0)</f>
        <v>DEVELOPMENT</v>
      </c>
    </row>
    <row r="241" spans="1:13" ht="17" hidden="1" thickTop="1" x14ac:dyDescent="0.2">
      <c r="A241" s="28">
        <v>27</v>
      </c>
      <c r="B241" s="28" t="s">
        <v>8</v>
      </c>
      <c r="C241" s="28">
        <v>4</v>
      </c>
      <c r="D241" s="28" t="s">
        <v>30</v>
      </c>
      <c r="E241" s="28" t="s">
        <v>10146</v>
      </c>
      <c r="F241" s="29">
        <v>43110</v>
      </c>
      <c r="G241" s="28" t="s">
        <v>338</v>
      </c>
      <c r="I241" t="str">
        <f>VLOOKUP(D241,DEPARTMENTS!B:B,1,0)</f>
        <v>DEVELOPMENT</v>
      </c>
    </row>
    <row r="242" spans="1:13" ht="17" hidden="1" thickTop="1" x14ac:dyDescent="0.2">
      <c r="A242" s="28">
        <v>27</v>
      </c>
      <c r="B242" s="28" t="s">
        <v>8</v>
      </c>
      <c r="C242" s="28">
        <v>4</v>
      </c>
      <c r="D242" s="28" t="s">
        <v>30</v>
      </c>
      <c r="E242" s="28" t="s">
        <v>337</v>
      </c>
      <c r="F242" s="29">
        <v>103</v>
      </c>
      <c r="G242" s="28" t="s">
        <v>335</v>
      </c>
      <c r="I242" t="str">
        <f>VLOOKUP(D242,DEPARTMENTS!B:B,1,0)</f>
        <v>DEVELOPMENT</v>
      </c>
    </row>
    <row r="243" spans="1:13" ht="17" hidden="1" thickTop="1" x14ac:dyDescent="0.2">
      <c r="A243" s="28">
        <v>23</v>
      </c>
      <c r="B243" s="28" t="s">
        <v>8</v>
      </c>
      <c r="C243" s="28">
        <v>4</v>
      </c>
      <c r="D243" s="28" t="s">
        <v>37</v>
      </c>
      <c r="E243" s="28" t="s">
        <v>10157</v>
      </c>
      <c r="F243" s="29">
        <v>17000</v>
      </c>
      <c r="G243" s="28" t="s">
        <v>10156</v>
      </c>
      <c r="I243" t="str">
        <f>VLOOKUP(D243,DEPARTMENTS!B:B,1,0)</f>
        <v>ADVENTURERS</v>
      </c>
    </row>
    <row r="244" spans="1:13" ht="17" hidden="1" thickTop="1" x14ac:dyDescent="0.2">
      <c r="A244" s="28">
        <v>23</v>
      </c>
      <c r="B244" s="28" t="s">
        <v>8</v>
      </c>
      <c r="C244" s="28">
        <v>4</v>
      </c>
      <c r="D244" s="28" t="s">
        <v>37</v>
      </c>
      <c r="E244" s="28" t="s">
        <v>337</v>
      </c>
      <c r="F244" s="29">
        <v>105</v>
      </c>
      <c r="G244" s="28" t="s">
        <v>335</v>
      </c>
      <c r="I244" t="str">
        <f>VLOOKUP(D244,DEPARTMENTS!B:B,1,0)</f>
        <v>ADVENTURERS</v>
      </c>
    </row>
    <row r="245" spans="1:13" ht="17" hidden="1" thickTop="1" x14ac:dyDescent="0.2">
      <c r="A245" s="28">
        <v>22</v>
      </c>
      <c r="B245" s="28" t="s">
        <v>8</v>
      </c>
      <c r="C245" s="28">
        <v>4</v>
      </c>
      <c r="D245" s="28" t="s">
        <v>32</v>
      </c>
      <c r="E245" s="28" t="s">
        <v>10150</v>
      </c>
      <c r="F245" s="29">
        <v>26880</v>
      </c>
      <c r="G245" s="28" t="s">
        <v>10155</v>
      </c>
      <c r="I245" t="str">
        <f>VLOOKUP(D245,DEPARTMENTS!B:B,1,0)</f>
        <v>YOUTH</v>
      </c>
    </row>
    <row r="246" spans="1:13" ht="17" hidden="1" thickTop="1" x14ac:dyDescent="0.2">
      <c r="A246" s="28">
        <v>22</v>
      </c>
      <c r="B246" s="28" t="s">
        <v>8</v>
      </c>
      <c r="C246" s="28">
        <v>4</v>
      </c>
      <c r="D246" s="28" t="s">
        <v>32</v>
      </c>
      <c r="E246" s="28" t="s">
        <v>337</v>
      </c>
      <c r="F246" s="29">
        <v>108</v>
      </c>
      <c r="G246" s="28" t="s">
        <v>335</v>
      </c>
      <c r="I246" t="str">
        <f>VLOOKUP(D246,DEPARTMENTS!B:B,1,0)</f>
        <v>YOUTH</v>
      </c>
    </row>
    <row r="247" spans="1:13" ht="17" hidden="1" thickTop="1" x14ac:dyDescent="0.2">
      <c r="A247" s="28">
        <v>19</v>
      </c>
      <c r="B247" s="28" t="s">
        <v>8</v>
      </c>
      <c r="C247" s="28">
        <v>4</v>
      </c>
      <c r="D247" s="28" t="s">
        <v>44</v>
      </c>
      <c r="E247" s="28" t="s">
        <v>10151</v>
      </c>
      <c r="F247" s="29">
        <v>9240</v>
      </c>
      <c r="G247" s="28" t="s">
        <v>9227</v>
      </c>
      <c r="I247" t="str">
        <f>VLOOKUP(D247,DEPARTMENTS!B:B,1,0)</f>
        <v>AMBASSADORS</v>
      </c>
    </row>
    <row r="248" spans="1:13" ht="17" hidden="1" thickTop="1" x14ac:dyDescent="0.2">
      <c r="A248" s="28">
        <v>22</v>
      </c>
      <c r="B248" s="28" t="s">
        <v>8</v>
      </c>
      <c r="C248" s="28">
        <v>4</v>
      </c>
      <c r="D248" s="28" t="s">
        <v>30</v>
      </c>
      <c r="E248" s="28" t="s">
        <v>10145</v>
      </c>
      <c r="F248" s="29">
        <v>2000</v>
      </c>
      <c r="G248" s="28" t="s">
        <v>338</v>
      </c>
      <c r="I248" t="str">
        <f>VLOOKUP(D248,DEPARTMENTS!B:B,1,0)</f>
        <v>DEVELOPMENT</v>
      </c>
    </row>
    <row r="249" spans="1:13" s="224" customFormat="1" ht="17" hidden="1" thickTop="1" x14ac:dyDescent="0.2">
      <c r="A249" s="28">
        <v>22</v>
      </c>
      <c r="B249" s="28" t="s">
        <v>8</v>
      </c>
      <c r="C249" s="28">
        <v>4</v>
      </c>
      <c r="D249" s="28" t="s">
        <v>30</v>
      </c>
      <c r="E249" s="28" t="s">
        <v>337</v>
      </c>
      <c r="F249" s="29">
        <v>20</v>
      </c>
      <c r="G249" s="28" t="s">
        <v>335</v>
      </c>
      <c r="H249" s="71"/>
      <c r="I249" t="str">
        <f>VLOOKUP(D249,DEPARTMENTS!B:B,1,0)</f>
        <v>DEVELOPMENT</v>
      </c>
      <c r="K249" s="252"/>
      <c r="L249" s="252"/>
      <c r="M249" s="225"/>
    </row>
    <row r="250" spans="1:13" s="224" customFormat="1" ht="17" hidden="1" thickTop="1" x14ac:dyDescent="0.2">
      <c r="A250" s="28">
        <v>27</v>
      </c>
      <c r="B250" s="28" t="s">
        <v>8</v>
      </c>
      <c r="C250" s="28">
        <v>4</v>
      </c>
      <c r="D250" s="28" t="s">
        <v>30</v>
      </c>
      <c r="E250" s="28" t="s">
        <v>969</v>
      </c>
      <c r="F250" s="29">
        <v>3000</v>
      </c>
      <c r="G250" s="28" t="s">
        <v>338</v>
      </c>
      <c r="H250" s="71"/>
      <c r="I250" t="str">
        <f>VLOOKUP(D250,DEPARTMENTS!B:B,1,0)</f>
        <v>DEVELOPMENT</v>
      </c>
      <c r="K250" s="252"/>
      <c r="L250" s="252"/>
      <c r="M250" s="225"/>
    </row>
    <row r="251" spans="1:13" s="224" customFormat="1" ht="17" hidden="1" thickTop="1" x14ac:dyDescent="0.2">
      <c r="A251" s="28">
        <v>27</v>
      </c>
      <c r="B251" s="28" t="s">
        <v>8</v>
      </c>
      <c r="C251" s="28">
        <v>4</v>
      </c>
      <c r="D251" s="28" t="s">
        <v>30</v>
      </c>
      <c r="E251" s="28" t="s">
        <v>337</v>
      </c>
      <c r="F251" s="29">
        <v>41</v>
      </c>
      <c r="G251" s="28" t="s">
        <v>335</v>
      </c>
      <c r="H251" s="71"/>
      <c r="I251" t="str">
        <f>VLOOKUP(D251,DEPARTMENTS!B:B,1,0)</f>
        <v>DEVELOPMENT</v>
      </c>
      <c r="K251" s="252"/>
      <c r="L251" s="252"/>
      <c r="M251" s="225"/>
    </row>
    <row r="252" spans="1:13" s="224" customFormat="1" ht="17" hidden="1" thickTop="1" x14ac:dyDescent="0.2">
      <c r="A252" s="224">
        <v>28</v>
      </c>
      <c r="B252" s="28" t="s">
        <v>8</v>
      </c>
      <c r="C252" s="28">
        <v>4</v>
      </c>
      <c r="D252" s="28" t="s">
        <v>25</v>
      </c>
      <c r="E252" s="28" t="s">
        <v>332</v>
      </c>
      <c r="F252" s="29">
        <v>1200</v>
      </c>
      <c r="G252" s="28" t="s">
        <v>326</v>
      </c>
      <c r="H252" s="71"/>
      <c r="I252" t="str">
        <f>VLOOKUP(D252,DEPARTMENTS!B:B,1,0)</f>
        <v>LCB</v>
      </c>
      <c r="K252" s="252"/>
      <c r="L252" s="252"/>
      <c r="M252" s="225"/>
    </row>
    <row r="253" spans="1:13" s="224" customFormat="1" ht="17" hidden="1" thickTop="1" x14ac:dyDescent="0.2">
      <c r="A253" s="224">
        <v>28</v>
      </c>
      <c r="B253" s="28" t="s">
        <v>8</v>
      </c>
      <c r="C253" s="28">
        <v>4</v>
      </c>
      <c r="D253" s="28" t="s">
        <v>25</v>
      </c>
      <c r="E253" s="28" t="s">
        <v>10439</v>
      </c>
      <c r="F253" s="29">
        <v>5200</v>
      </c>
      <c r="G253" s="28" t="s">
        <v>339</v>
      </c>
      <c r="H253" s="71"/>
      <c r="I253" t="str">
        <f>VLOOKUP(D253,DEPARTMENTS!B:B,1,0)</f>
        <v>LCB</v>
      </c>
      <c r="K253" s="252"/>
      <c r="L253" s="252"/>
      <c r="M253" s="225"/>
    </row>
    <row r="254" spans="1:13" s="224" customFormat="1" ht="17" hidden="1" thickTop="1" x14ac:dyDescent="0.2">
      <c r="A254" s="224">
        <v>28</v>
      </c>
      <c r="B254" s="28" t="s">
        <v>8</v>
      </c>
      <c r="C254" s="28">
        <v>4</v>
      </c>
      <c r="D254" s="28" t="s">
        <v>32</v>
      </c>
      <c r="E254" s="28" t="s">
        <v>8471</v>
      </c>
      <c r="F254" s="29">
        <v>4700</v>
      </c>
      <c r="G254" s="28" t="s">
        <v>5780</v>
      </c>
      <c r="H254" s="71"/>
      <c r="I254" t="str">
        <f>VLOOKUP(D254,DEPARTMENTS!B:B,1,0)</f>
        <v>YOUTH</v>
      </c>
      <c r="K254" s="252"/>
      <c r="L254" s="252"/>
      <c r="M254" s="225"/>
    </row>
    <row r="255" spans="1:13" ht="17" hidden="1" thickTop="1" x14ac:dyDescent="0.2">
      <c r="A255" s="224">
        <v>28</v>
      </c>
      <c r="B255" s="28" t="s">
        <v>8</v>
      </c>
      <c r="C255" s="28">
        <v>4</v>
      </c>
      <c r="D255" s="28" t="s">
        <v>32</v>
      </c>
      <c r="E255" s="28" t="s">
        <v>10440</v>
      </c>
      <c r="F255" s="29">
        <v>8000</v>
      </c>
      <c r="G255" s="28" t="s">
        <v>5780</v>
      </c>
      <c r="I255" t="str">
        <f>VLOOKUP(D255,DEPARTMENTS!B:B,1,0)</f>
        <v>YOUTH</v>
      </c>
    </row>
    <row r="256" spans="1:13" ht="17" hidden="1" thickTop="1" x14ac:dyDescent="0.2">
      <c r="A256" s="224">
        <v>28</v>
      </c>
      <c r="B256" s="28" t="s">
        <v>8</v>
      </c>
      <c r="C256" s="28">
        <v>4</v>
      </c>
      <c r="D256" s="28" t="s">
        <v>32</v>
      </c>
      <c r="E256" s="28" t="s">
        <v>10441</v>
      </c>
      <c r="F256" s="29">
        <v>2000</v>
      </c>
      <c r="G256" s="28" t="s">
        <v>5780</v>
      </c>
      <c r="I256" t="str">
        <f>VLOOKUP(D256,DEPARTMENTS!B:B,1,0)</f>
        <v>YOUTH</v>
      </c>
    </row>
    <row r="257" spans="1:13" ht="17" hidden="1" thickTop="1" x14ac:dyDescent="0.2">
      <c r="A257" s="224">
        <v>28</v>
      </c>
      <c r="B257" s="28" t="s">
        <v>8</v>
      </c>
      <c r="C257" s="28">
        <v>4</v>
      </c>
      <c r="D257" s="28" t="s">
        <v>46</v>
      </c>
      <c r="E257" s="28" t="s">
        <v>10442</v>
      </c>
      <c r="F257" s="29">
        <v>6000</v>
      </c>
      <c r="G257" s="28" t="s">
        <v>10443</v>
      </c>
      <c r="I257" t="str">
        <f>VLOOKUP(D257,DEPARTMENTS!B:B,1,0)</f>
        <v>COMMUNICATION</v>
      </c>
    </row>
    <row r="258" spans="1:13" ht="17" hidden="1" thickTop="1" x14ac:dyDescent="0.2">
      <c r="A258" s="224">
        <v>28</v>
      </c>
      <c r="B258" s="28" t="s">
        <v>8</v>
      </c>
      <c r="C258" s="28">
        <v>4</v>
      </c>
      <c r="D258" s="28" t="s">
        <v>25</v>
      </c>
      <c r="E258" s="28" t="s">
        <v>10444</v>
      </c>
      <c r="F258" s="29">
        <v>5000</v>
      </c>
      <c r="G258" s="28" t="s">
        <v>10445</v>
      </c>
      <c r="I258" t="str">
        <f>VLOOKUP(D258,DEPARTMENTS!B:B,1,0)</f>
        <v>LCB</v>
      </c>
    </row>
    <row r="259" spans="1:13" ht="17" hidden="1" thickTop="1" x14ac:dyDescent="0.2">
      <c r="A259" s="224">
        <v>31</v>
      </c>
      <c r="B259" s="28" t="s">
        <v>8</v>
      </c>
      <c r="C259" s="28">
        <v>4</v>
      </c>
      <c r="D259" s="28" t="s">
        <v>59</v>
      </c>
      <c r="E259" s="28" t="s">
        <v>12153</v>
      </c>
      <c r="F259" s="29">
        <v>1960</v>
      </c>
      <c r="G259" s="28" t="s">
        <v>6568</v>
      </c>
      <c r="I259" t="str">
        <f>VLOOKUP(D259,DEPARTMENTS!B:B,1,0)</f>
        <v>VBS</v>
      </c>
    </row>
    <row r="260" spans="1:13" ht="17" hidden="1" thickTop="1" x14ac:dyDescent="0.2">
      <c r="A260" s="224">
        <v>31</v>
      </c>
      <c r="B260" s="28" t="s">
        <v>8</v>
      </c>
      <c r="C260" s="28">
        <v>4</v>
      </c>
      <c r="D260" s="28" t="s">
        <v>59</v>
      </c>
      <c r="E260" s="28" t="s">
        <v>337</v>
      </c>
      <c r="F260" s="29">
        <v>37</v>
      </c>
      <c r="G260" s="28" t="s">
        <v>335</v>
      </c>
      <c r="I260" t="str">
        <f>VLOOKUP(D260,DEPARTMENTS!B:B,1,0)</f>
        <v>VBS</v>
      </c>
    </row>
    <row r="261" spans="1:13" ht="17" hidden="1" thickTop="1" x14ac:dyDescent="0.2">
      <c r="A261" s="224">
        <v>31</v>
      </c>
      <c r="B261" s="28" t="s">
        <v>8</v>
      </c>
      <c r="C261" s="28">
        <v>4</v>
      </c>
      <c r="D261" s="28" t="s">
        <v>30</v>
      </c>
      <c r="E261" s="28" t="s">
        <v>4480</v>
      </c>
      <c r="F261" s="29">
        <v>153000</v>
      </c>
      <c r="G261" s="28" t="s">
        <v>338</v>
      </c>
      <c r="I261" t="str">
        <f>VLOOKUP(D261,DEPARTMENTS!B:B,1,0)</f>
        <v>DEVELOPMENT</v>
      </c>
    </row>
    <row r="262" spans="1:13" ht="17" hidden="1" thickTop="1" x14ac:dyDescent="0.2">
      <c r="A262" s="224">
        <v>31</v>
      </c>
      <c r="B262" s="28" t="s">
        <v>8</v>
      </c>
      <c r="C262" s="28">
        <v>4</v>
      </c>
      <c r="D262" s="28" t="s">
        <v>30</v>
      </c>
      <c r="E262" s="28" t="s">
        <v>337</v>
      </c>
      <c r="F262" s="29">
        <f>101+15+12</f>
        <v>128</v>
      </c>
      <c r="G262" s="28" t="s">
        <v>335</v>
      </c>
      <c r="I262" t="str">
        <f>VLOOKUP(D262,DEPARTMENTS!B:B,1,0)</f>
        <v>DEVELOPMENT</v>
      </c>
    </row>
    <row r="263" spans="1:13" ht="17" hidden="1" thickTop="1" x14ac:dyDescent="0.2">
      <c r="A263" s="224">
        <v>31</v>
      </c>
      <c r="B263" s="28" t="s">
        <v>8</v>
      </c>
      <c r="C263" s="28">
        <v>4</v>
      </c>
      <c r="D263" s="28" t="s">
        <v>30</v>
      </c>
      <c r="E263" s="28" t="s">
        <v>969</v>
      </c>
      <c r="F263" s="29">
        <v>15000</v>
      </c>
      <c r="G263" s="28" t="s">
        <v>338</v>
      </c>
      <c r="I263" t="str">
        <f>VLOOKUP(D263,DEPARTMENTS!B:B,1,0)</f>
        <v>DEVELOPMENT</v>
      </c>
    </row>
    <row r="264" spans="1:13" ht="17" hidden="1" thickTop="1" x14ac:dyDescent="0.2">
      <c r="A264" s="224">
        <v>31</v>
      </c>
      <c r="B264" s="28" t="s">
        <v>8</v>
      </c>
      <c r="C264" s="28">
        <v>4</v>
      </c>
      <c r="D264" s="28" t="s">
        <v>30</v>
      </c>
      <c r="E264" s="28" t="s">
        <v>337</v>
      </c>
      <c r="F264" s="29">
        <v>53</v>
      </c>
      <c r="G264" s="28" t="s">
        <v>335</v>
      </c>
      <c r="I264" t="str">
        <f>VLOOKUP(D264,DEPARTMENTS!B:B,1,0)</f>
        <v>DEVELOPMENT</v>
      </c>
    </row>
    <row r="265" spans="1:13" ht="17" hidden="1" thickTop="1" x14ac:dyDescent="0.2">
      <c r="A265" s="224">
        <v>31</v>
      </c>
      <c r="B265" s="28" t="s">
        <v>8</v>
      </c>
      <c r="C265" s="28">
        <v>4</v>
      </c>
      <c r="D265" s="28" t="s">
        <v>30</v>
      </c>
      <c r="E265" s="28" t="s">
        <v>12230</v>
      </c>
      <c r="F265" s="29">
        <v>14550</v>
      </c>
      <c r="G265" s="28" t="s">
        <v>338</v>
      </c>
      <c r="I265" t="str">
        <f>VLOOKUP(D265,DEPARTMENTS!B:B,1,0)</f>
        <v>DEVELOPMENT</v>
      </c>
    </row>
    <row r="266" spans="1:13" ht="17" hidden="1" thickTop="1" x14ac:dyDescent="0.2">
      <c r="A266" s="224">
        <v>31</v>
      </c>
      <c r="B266" s="28" t="s">
        <v>8</v>
      </c>
      <c r="C266" s="28">
        <v>4</v>
      </c>
      <c r="D266" s="28" t="s">
        <v>30</v>
      </c>
      <c r="E266" s="28" t="s">
        <v>337</v>
      </c>
      <c r="F266" s="29">
        <v>53</v>
      </c>
      <c r="G266" s="28" t="s">
        <v>335</v>
      </c>
      <c r="I266" t="str">
        <f>VLOOKUP(D266,DEPARTMENTS!B:B,1,0)</f>
        <v>DEVELOPMENT</v>
      </c>
    </row>
    <row r="267" spans="1:13" ht="17" hidden="1" thickTop="1" x14ac:dyDescent="0.2">
      <c r="A267" s="224">
        <v>31</v>
      </c>
      <c r="B267" s="28" t="s">
        <v>8</v>
      </c>
      <c r="C267" s="28">
        <v>4</v>
      </c>
      <c r="D267" s="28" t="s">
        <v>30</v>
      </c>
      <c r="E267" s="28" t="s">
        <v>4481</v>
      </c>
      <c r="F267" s="29">
        <v>25000</v>
      </c>
      <c r="G267" s="28" t="s">
        <v>338</v>
      </c>
      <c r="I267" t="str">
        <f>VLOOKUP(D267,DEPARTMENTS!B:B,1,0)</f>
        <v>DEVELOPMENT</v>
      </c>
    </row>
    <row r="268" spans="1:13" ht="17" hidden="1" thickTop="1" x14ac:dyDescent="0.2">
      <c r="A268" s="224">
        <v>31</v>
      </c>
      <c r="B268" s="28" t="s">
        <v>8</v>
      </c>
      <c r="C268" s="28">
        <v>4</v>
      </c>
      <c r="D268" s="28" t="s">
        <v>30</v>
      </c>
      <c r="E268" s="28" t="s">
        <v>337</v>
      </c>
      <c r="F268" s="29">
        <v>59</v>
      </c>
      <c r="G268" s="28" t="s">
        <v>335</v>
      </c>
      <c r="I268" t="str">
        <f>VLOOKUP(D268,DEPARTMENTS!B:B,1,0)</f>
        <v>DEVELOPMENT</v>
      </c>
    </row>
    <row r="269" spans="1:13" s="224" customFormat="1" ht="17" hidden="1" thickTop="1" x14ac:dyDescent="0.2">
      <c r="A269" s="224">
        <v>31</v>
      </c>
      <c r="B269" s="222" t="s">
        <v>8</v>
      </c>
      <c r="C269" s="222">
        <v>4</v>
      </c>
      <c r="D269" s="222" t="s">
        <v>30</v>
      </c>
      <c r="E269" s="222" t="s">
        <v>353</v>
      </c>
      <c r="F269" s="223">
        <v>15500</v>
      </c>
      <c r="G269" s="222" t="s">
        <v>354</v>
      </c>
      <c r="H269" s="401"/>
      <c r="I269" s="224" t="str">
        <f>VLOOKUP(D269,DEPARTMENTS!B:B,1,0)</f>
        <v>DEVELOPMENT</v>
      </c>
      <c r="K269" s="252"/>
      <c r="L269" s="252"/>
      <c r="M269" s="225"/>
    </row>
    <row r="270" spans="1:13" ht="17" hidden="1" thickTop="1" x14ac:dyDescent="0.2">
      <c r="A270" s="224">
        <v>31</v>
      </c>
      <c r="B270" s="28" t="s">
        <v>8</v>
      </c>
      <c r="C270" s="28">
        <v>4</v>
      </c>
      <c r="D270" s="28" t="s">
        <v>25</v>
      </c>
      <c r="E270" s="28" t="s">
        <v>353</v>
      </c>
      <c r="F270" s="29">
        <v>15500</v>
      </c>
      <c r="G270" s="28" t="s">
        <v>6574</v>
      </c>
      <c r="I270" t="str">
        <f>VLOOKUP(D270,DEPARTMENTS!B:B,1,0)</f>
        <v>LCB</v>
      </c>
    </row>
    <row r="271" spans="1:13" ht="17" hidden="1" thickTop="1" x14ac:dyDescent="0.2">
      <c r="A271" s="224">
        <v>31</v>
      </c>
      <c r="B271" s="28" t="s">
        <v>8</v>
      </c>
      <c r="C271" s="28">
        <v>4</v>
      </c>
      <c r="D271" s="28" t="s">
        <v>25</v>
      </c>
      <c r="E271" s="28" t="s">
        <v>353</v>
      </c>
      <c r="F271" s="29">
        <v>15500</v>
      </c>
      <c r="G271" s="28" t="s">
        <v>356</v>
      </c>
      <c r="I271" t="str">
        <f>VLOOKUP(D271,DEPARTMENTS!B:B,1,0)</f>
        <v>LCB</v>
      </c>
    </row>
    <row r="272" spans="1:13" ht="17" hidden="1" thickTop="1" x14ac:dyDescent="0.2">
      <c r="A272" s="224">
        <v>2</v>
      </c>
      <c r="B272" s="28" t="s">
        <v>9</v>
      </c>
      <c r="C272" s="28">
        <v>1</v>
      </c>
      <c r="D272" s="28" t="s">
        <v>30</v>
      </c>
      <c r="E272" s="28" t="s">
        <v>12231</v>
      </c>
      <c r="F272" s="29">
        <v>13400</v>
      </c>
      <c r="G272" s="28" t="s">
        <v>338</v>
      </c>
      <c r="I272" t="str">
        <f>VLOOKUP(D272,DEPARTMENTS!B:B,1,0)</f>
        <v>DEVELOPMENT</v>
      </c>
    </row>
    <row r="273" spans="1:9" ht="17" hidden="1" thickTop="1" x14ac:dyDescent="0.2">
      <c r="A273" s="224">
        <v>2</v>
      </c>
      <c r="B273" s="28" t="s">
        <v>9</v>
      </c>
      <c r="C273" s="28">
        <v>1</v>
      </c>
      <c r="D273" s="28" t="s">
        <v>30</v>
      </c>
      <c r="E273" s="28" t="s">
        <v>337</v>
      </c>
      <c r="F273" s="29">
        <v>53</v>
      </c>
      <c r="G273" s="28" t="s">
        <v>335</v>
      </c>
      <c r="I273" t="str">
        <f>VLOOKUP(D273,DEPARTMENTS!B:B,1,0)</f>
        <v>DEVELOPMENT</v>
      </c>
    </row>
    <row r="274" spans="1:9" ht="17" hidden="1" thickTop="1" x14ac:dyDescent="0.2">
      <c r="A274" s="224">
        <v>3</v>
      </c>
      <c r="B274" s="28" t="s">
        <v>9</v>
      </c>
      <c r="C274" s="28">
        <v>1</v>
      </c>
      <c r="D274" s="28" t="s">
        <v>63</v>
      </c>
      <c r="E274" s="28" t="s">
        <v>353</v>
      </c>
      <c r="F274" s="29">
        <v>15000</v>
      </c>
      <c r="G274" s="28" t="s">
        <v>356</v>
      </c>
      <c r="I274" t="str">
        <f>VLOOKUP(D274,DEPARTMENTS!B:B,1,0)</f>
        <v>KALAANI_MISSION</v>
      </c>
    </row>
    <row r="275" spans="1:9" ht="17" hidden="1" thickTop="1" x14ac:dyDescent="0.2">
      <c r="A275" s="224">
        <v>3</v>
      </c>
      <c r="B275" s="28" t="s">
        <v>9</v>
      </c>
      <c r="C275" s="28">
        <v>1</v>
      </c>
      <c r="D275" s="28" t="s">
        <v>63</v>
      </c>
      <c r="E275" s="28" t="s">
        <v>337</v>
      </c>
      <c r="F275" s="29">
        <v>53</v>
      </c>
      <c r="G275" s="28" t="s">
        <v>335</v>
      </c>
      <c r="I275" t="str">
        <f>VLOOKUP(D275,DEPARTMENTS!B:B,1,0)</f>
        <v>KALAANI_MISSION</v>
      </c>
    </row>
    <row r="276" spans="1:9" ht="17" hidden="1" thickTop="1" x14ac:dyDescent="0.2">
      <c r="A276" s="224">
        <v>3</v>
      </c>
      <c r="B276" s="28" t="s">
        <v>9</v>
      </c>
      <c r="C276" s="28">
        <v>1</v>
      </c>
      <c r="D276" s="28" t="s">
        <v>25</v>
      </c>
      <c r="E276" s="28" t="s">
        <v>12152</v>
      </c>
      <c r="F276" s="29">
        <v>13000</v>
      </c>
      <c r="I276" t="str">
        <f>VLOOKUP(D276,DEPARTMENTS!B:B,1,0)</f>
        <v>LCB</v>
      </c>
    </row>
    <row r="277" spans="1:9" ht="17" hidden="1" thickTop="1" x14ac:dyDescent="0.2">
      <c r="A277" s="224">
        <v>3</v>
      </c>
      <c r="B277" s="28" t="s">
        <v>9</v>
      </c>
      <c r="C277" s="28">
        <v>1</v>
      </c>
      <c r="D277" s="28" t="s">
        <v>25</v>
      </c>
      <c r="E277" s="28" t="s">
        <v>337</v>
      </c>
      <c r="F277" s="29">
        <v>53</v>
      </c>
      <c r="G277" s="28" t="s">
        <v>335</v>
      </c>
      <c r="I277" t="str">
        <f>VLOOKUP(D277,DEPARTMENTS!B:B,1,0)</f>
        <v>LCB</v>
      </c>
    </row>
    <row r="278" spans="1:9" ht="17" hidden="1" thickTop="1" x14ac:dyDescent="0.2">
      <c r="A278" s="224">
        <v>4</v>
      </c>
      <c r="B278" s="28" t="s">
        <v>9</v>
      </c>
      <c r="C278" s="28">
        <v>1</v>
      </c>
      <c r="D278" s="28" t="s">
        <v>42</v>
      </c>
      <c r="E278" s="28" t="s">
        <v>12146</v>
      </c>
      <c r="F278" s="29">
        <v>2000</v>
      </c>
      <c r="I278" t="str">
        <f>VLOOKUP(D278,DEPARTMENTS!B:B,1,0)</f>
        <v>MSAMARIA</v>
      </c>
    </row>
    <row r="279" spans="1:9" ht="17" hidden="1" thickTop="1" x14ac:dyDescent="0.2">
      <c r="A279" s="224">
        <v>4</v>
      </c>
      <c r="B279" s="28" t="s">
        <v>9</v>
      </c>
      <c r="C279" s="28">
        <v>1</v>
      </c>
      <c r="D279" s="28" t="s">
        <v>59</v>
      </c>
      <c r="E279" s="28" t="s">
        <v>12147</v>
      </c>
      <c r="F279" s="29">
        <v>1960</v>
      </c>
      <c r="I279" t="str">
        <f>VLOOKUP(D279,DEPARTMENTS!B:B,1,0)</f>
        <v>VBS</v>
      </c>
    </row>
    <row r="280" spans="1:9" ht="17" hidden="1" thickTop="1" x14ac:dyDescent="0.2">
      <c r="A280" s="224">
        <v>4</v>
      </c>
      <c r="B280" s="28" t="s">
        <v>9</v>
      </c>
      <c r="C280" s="28">
        <v>1</v>
      </c>
      <c r="D280" s="28" t="s">
        <v>25</v>
      </c>
      <c r="E280" s="28" t="s">
        <v>12148</v>
      </c>
      <c r="F280" s="29">
        <v>2000</v>
      </c>
      <c r="I280" t="str">
        <f>VLOOKUP(D280,DEPARTMENTS!B:B,1,0)</f>
        <v>LCB</v>
      </c>
    </row>
    <row r="281" spans="1:9" ht="17" hidden="1" thickTop="1" x14ac:dyDescent="0.2">
      <c r="A281" s="224">
        <v>4</v>
      </c>
      <c r="B281" s="28" t="s">
        <v>9</v>
      </c>
      <c r="C281" s="28">
        <v>1</v>
      </c>
      <c r="D281" s="28" t="s">
        <v>25</v>
      </c>
      <c r="E281" s="28" t="s">
        <v>332</v>
      </c>
      <c r="F281" s="29">
        <v>1200</v>
      </c>
      <c r="I281" t="str">
        <f>VLOOKUP(D281,DEPARTMENTS!B:B,1,0)</f>
        <v>LCB</v>
      </c>
    </row>
    <row r="282" spans="1:9" ht="17" hidden="1" thickTop="1" x14ac:dyDescent="0.2">
      <c r="A282" s="224">
        <v>4</v>
      </c>
      <c r="B282" s="28" t="s">
        <v>9</v>
      </c>
      <c r="C282" s="28">
        <v>1</v>
      </c>
      <c r="D282" s="28" t="s">
        <v>25</v>
      </c>
      <c r="E282" s="28" t="s">
        <v>9220</v>
      </c>
      <c r="F282" s="29">
        <v>400</v>
      </c>
      <c r="G282" s="28" t="s">
        <v>334</v>
      </c>
      <c r="I282" t="str">
        <f>VLOOKUP(D282,DEPARTMENTS!B:B,1,0)</f>
        <v>LCB</v>
      </c>
    </row>
    <row r="283" spans="1:9" ht="17" hidden="1" thickTop="1" x14ac:dyDescent="0.2">
      <c r="A283" s="224">
        <v>7</v>
      </c>
      <c r="B283" s="28" t="s">
        <v>9</v>
      </c>
      <c r="C283" s="28">
        <v>2</v>
      </c>
      <c r="D283" s="28" t="s">
        <v>30</v>
      </c>
      <c r="E283" s="28" t="s">
        <v>12232</v>
      </c>
      <c r="F283" s="29">
        <v>64000</v>
      </c>
      <c r="G283" s="28" t="s">
        <v>338</v>
      </c>
      <c r="I283" t="str">
        <f>VLOOKUP(D283,DEPARTMENTS!B:B,1,0)</f>
        <v>DEVELOPMENT</v>
      </c>
    </row>
    <row r="284" spans="1:9" ht="17" hidden="1" thickTop="1" x14ac:dyDescent="0.2">
      <c r="A284" s="224">
        <v>7</v>
      </c>
      <c r="B284" s="28" t="s">
        <v>9</v>
      </c>
      <c r="C284" s="28">
        <v>2</v>
      </c>
      <c r="D284" s="28" t="s">
        <v>30</v>
      </c>
      <c r="E284" s="28" t="s">
        <v>337</v>
      </c>
      <c r="F284" s="29">
        <v>71</v>
      </c>
      <c r="G284" s="28" t="s">
        <v>335</v>
      </c>
      <c r="I284" t="str">
        <f>VLOOKUP(D284,DEPARTMENTS!B:B,1,0)</f>
        <v>DEVELOPMENT</v>
      </c>
    </row>
    <row r="285" spans="1:9" ht="17" hidden="1" thickTop="1" x14ac:dyDescent="0.2">
      <c r="A285" s="224">
        <v>7</v>
      </c>
      <c r="B285" s="28" t="s">
        <v>9</v>
      </c>
      <c r="C285" s="28">
        <v>2</v>
      </c>
      <c r="D285" s="28" t="s">
        <v>25</v>
      </c>
      <c r="E285" s="386" t="s">
        <v>12150</v>
      </c>
      <c r="F285" s="29">
        <v>3000</v>
      </c>
      <c r="G285" s="28" t="s">
        <v>12151</v>
      </c>
      <c r="I285" t="str">
        <f>VLOOKUP(D285,DEPARTMENTS!B:B,1,0)</f>
        <v>LCB</v>
      </c>
    </row>
    <row r="286" spans="1:9" ht="17" hidden="1" thickTop="1" x14ac:dyDescent="0.2">
      <c r="A286" s="224">
        <v>7</v>
      </c>
      <c r="B286" s="28" t="s">
        <v>9</v>
      </c>
      <c r="C286" s="28">
        <v>2</v>
      </c>
      <c r="D286" s="28" t="s">
        <v>25</v>
      </c>
      <c r="E286" s="386" t="s">
        <v>337</v>
      </c>
      <c r="F286" s="29">
        <v>23</v>
      </c>
      <c r="G286" s="28" t="s">
        <v>335</v>
      </c>
      <c r="I286" t="str">
        <f>VLOOKUP(D286,DEPARTMENTS!B:B,1,0)</f>
        <v>LCB</v>
      </c>
    </row>
    <row r="287" spans="1:9" ht="17" hidden="1" thickTop="1" x14ac:dyDescent="0.2">
      <c r="A287" s="224">
        <v>7</v>
      </c>
      <c r="B287" s="28" t="s">
        <v>9</v>
      </c>
      <c r="C287" s="28">
        <v>2</v>
      </c>
      <c r="D287" s="28" t="s">
        <v>25</v>
      </c>
      <c r="E287" s="386" t="s">
        <v>4476</v>
      </c>
      <c r="F287" s="385">
        <v>8463</v>
      </c>
      <c r="G287" s="28" t="s">
        <v>335</v>
      </c>
      <c r="I287" t="str">
        <f>VLOOKUP(D287,DEPARTMENTS!B:B,1,0)</f>
        <v>LCB</v>
      </c>
    </row>
    <row r="288" spans="1:9" ht="17" hidden="1" thickTop="1" x14ac:dyDescent="0.2">
      <c r="A288" s="224">
        <v>7</v>
      </c>
      <c r="B288" s="28" t="s">
        <v>9</v>
      </c>
      <c r="C288" s="28">
        <v>2</v>
      </c>
      <c r="D288" s="28" t="s">
        <v>25</v>
      </c>
      <c r="E288" s="386" t="s">
        <v>337</v>
      </c>
      <c r="F288" s="385">
        <v>18</v>
      </c>
      <c r="G288" s="28" t="s">
        <v>335</v>
      </c>
      <c r="I288" t="str">
        <f>VLOOKUP(D288,DEPARTMENTS!B:B,1,0)</f>
        <v>LCB</v>
      </c>
    </row>
    <row r="289" spans="1:9" ht="17" hidden="1" thickTop="1" x14ac:dyDescent="0.2">
      <c r="A289" s="224">
        <v>8</v>
      </c>
      <c r="B289" s="28" t="s">
        <v>9</v>
      </c>
      <c r="C289" s="28">
        <v>2</v>
      </c>
      <c r="D289" s="28" t="s">
        <v>30</v>
      </c>
      <c r="E289" s="28" t="s">
        <v>12233</v>
      </c>
      <c r="F289" s="29">
        <v>117750</v>
      </c>
      <c r="G289" s="28" t="s">
        <v>338</v>
      </c>
      <c r="I289" t="str">
        <f>VLOOKUP(D289,DEPARTMENTS!B:B,1,0)</f>
        <v>DEVELOPMENT</v>
      </c>
    </row>
    <row r="290" spans="1:9" ht="17" hidden="1" thickTop="1" x14ac:dyDescent="0.2">
      <c r="A290" s="224">
        <v>8</v>
      </c>
      <c r="B290" s="28" t="s">
        <v>9</v>
      </c>
      <c r="C290" s="28">
        <v>2</v>
      </c>
      <c r="D290" s="28" t="s">
        <v>30</v>
      </c>
      <c r="E290" s="28" t="s">
        <v>337</v>
      </c>
      <c r="F290" s="29">
        <v>127</v>
      </c>
      <c r="G290" s="28" t="s">
        <v>335</v>
      </c>
      <c r="I290" t="str">
        <f>VLOOKUP(D290,DEPARTMENTS!B:B,1,0)</f>
        <v>DEVELOPMENT</v>
      </c>
    </row>
    <row r="291" spans="1:9" ht="17" hidden="1" thickTop="1" x14ac:dyDescent="0.2">
      <c r="A291" s="224">
        <v>8</v>
      </c>
      <c r="B291" s="28" t="s">
        <v>9</v>
      </c>
      <c r="C291" s="28">
        <v>2</v>
      </c>
      <c r="D291" s="28" t="s">
        <v>30</v>
      </c>
      <c r="E291" s="28" t="s">
        <v>12234</v>
      </c>
      <c r="F291" s="29">
        <v>6950</v>
      </c>
      <c r="G291" s="28" t="s">
        <v>338</v>
      </c>
      <c r="I291" t="str">
        <f>VLOOKUP(D291,DEPARTMENTS!B:B,1,0)</f>
        <v>DEVELOPMENT</v>
      </c>
    </row>
    <row r="292" spans="1:9" ht="17" hidden="1" thickTop="1" x14ac:dyDescent="0.2">
      <c r="A292" s="224">
        <v>8</v>
      </c>
      <c r="B292" s="28" t="s">
        <v>9</v>
      </c>
      <c r="C292" s="28">
        <v>2</v>
      </c>
      <c r="D292" s="28" t="s">
        <v>30</v>
      </c>
      <c r="E292" s="28" t="s">
        <v>337</v>
      </c>
      <c r="F292" s="29">
        <v>44</v>
      </c>
      <c r="G292" s="28" t="s">
        <v>335</v>
      </c>
      <c r="I292" t="str">
        <f>VLOOKUP(D292,DEPARTMENTS!B:B,1,0)</f>
        <v>DEVELOPMENT</v>
      </c>
    </row>
    <row r="293" spans="1:9" ht="17" hidden="1" thickTop="1" x14ac:dyDescent="0.2">
      <c r="A293" s="28">
        <v>11</v>
      </c>
      <c r="B293" s="28" t="s">
        <v>9</v>
      </c>
      <c r="C293" s="28">
        <v>2</v>
      </c>
      <c r="D293" s="28" t="s">
        <v>36</v>
      </c>
      <c r="E293" s="28" t="s">
        <v>12139</v>
      </c>
      <c r="F293" s="29">
        <v>5000</v>
      </c>
      <c r="G293" s="28" t="s">
        <v>12141</v>
      </c>
      <c r="I293" t="str">
        <f>VLOOKUP(D293,DEPARTMENTS!B:B,1,0)</f>
        <v>AWM</v>
      </c>
    </row>
    <row r="294" spans="1:9" ht="17" hidden="1" thickTop="1" x14ac:dyDescent="0.2">
      <c r="A294" s="28">
        <v>11</v>
      </c>
      <c r="B294" s="28" t="s">
        <v>9</v>
      </c>
      <c r="C294" s="28">
        <v>2</v>
      </c>
      <c r="D294" s="28" t="s">
        <v>25</v>
      </c>
      <c r="E294" s="28" t="s">
        <v>12140</v>
      </c>
      <c r="F294" s="29">
        <v>5000</v>
      </c>
      <c r="G294" s="28" t="s">
        <v>5780</v>
      </c>
      <c r="I294" t="str">
        <f>VLOOKUP(D294,DEPARTMENTS!B:B,1,0)</f>
        <v>LCB</v>
      </c>
    </row>
    <row r="295" spans="1:9" ht="17" hidden="1" thickTop="1" x14ac:dyDescent="0.2">
      <c r="A295" s="28">
        <v>11</v>
      </c>
      <c r="B295" s="28" t="s">
        <v>9</v>
      </c>
      <c r="C295" s="28">
        <v>2</v>
      </c>
      <c r="D295" s="28" t="s">
        <v>25</v>
      </c>
      <c r="E295" s="28" t="s">
        <v>12142</v>
      </c>
      <c r="F295" s="29">
        <v>5000</v>
      </c>
      <c r="G295" s="28" t="s">
        <v>12143</v>
      </c>
      <c r="I295" t="str">
        <f>VLOOKUP(D295,DEPARTMENTS!B:B,1,0)</f>
        <v>LCB</v>
      </c>
    </row>
    <row r="296" spans="1:9" ht="17" hidden="1" thickTop="1" x14ac:dyDescent="0.2">
      <c r="A296" s="28">
        <v>11</v>
      </c>
      <c r="B296" s="28" t="s">
        <v>9</v>
      </c>
      <c r="C296" s="28">
        <v>2</v>
      </c>
      <c r="D296" s="28" t="s">
        <v>25</v>
      </c>
      <c r="E296" s="28" t="s">
        <v>332</v>
      </c>
      <c r="F296" s="29">
        <v>1200</v>
      </c>
      <c r="G296" s="28" t="s">
        <v>349</v>
      </c>
      <c r="I296" t="str">
        <f>VLOOKUP(D296,DEPARTMENTS!B:B,1,0)</f>
        <v>LCB</v>
      </c>
    </row>
    <row r="297" spans="1:9" ht="17" hidden="1" thickTop="1" x14ac:dyDescent="0.2">
      <c r="A297" s="28">
        <v>11</v>
      </c>
      <c r="B297" s="28" t="s">
        <v>9</v>
      </c>
      <c r="C297" s="28">
        <v>2</v>
      </c>
      <c r="D297" s="28" t="s">
        <v>25</v>
      </c>
      <c r="E297" s="28" t="s">
        <v>4474</v>
      </c>
      <c r="F297" s="29">
        <v>400</v>
      </c>
      <c r="G297" s="28" t="s">
        <v>334</v>
      </c>
      <c r="I297" t="str">
        <f>VLOOKUP(D297,DEPARTMENTS!B:B,1,0)</f>
        <v>LCB</v>
      </c>
    </row>
    <row r="298" spans="1:9" ht="17" hidden="1" thickTop="1" x14ac:dyDescent="0.2">
      <c r="A298" s="28">
        <v>11</v>
      </c>
      <c r="B298" s="28" t="s">
        <v>9</v>
      </c>
      <c r="C298" s="28">
        <v>2</v>
      </c>
      <c r="D298" s="28" t="s">
        <v>32</v>
      </c>
      <c r="E298" s="28" t="s">
        <v>12144</v>
      </c>
      <c r="F298" s="29">
        <v>7800</v>
      </c>
      <c r="G298" s="28" t="s">
        <v>12145</v>
      </c>
      <c r="I298" t="str">
        <f>VLOOKUP(D298,DEPARTMENTS!B:B,1,0)</f>
        <v>YOUTH</v>
      </c>
    </row>
    <row r="299" spans="1:9" ht="17" hidden="1" thickTop="1" x14ac:dyDescent="0.2">
      <c r="A299" s="28">
        <v>11</v>
      </c>
      <c r="B299" s="28" t="s">
        <v>9</v>
      </c>
      <c r="C299" s="28">
        <v>2</v>
      </c>
      <c r="D299" s="28" t="s">
        <v>9605</v>
      </c>
      <c r="E299" s="386" t="s">
        <v>12149</v>
      </c>
      <c r="F299" s="29">
        <v>26350</v>
      </c>
      <c r="G299" s="28" t="s">
        <v>333</v>
      </c>
      <c r="I299" t="str">
        <f>VLOOKUP(D299,DEPARTMENTS!B:B,1,0)</f>
        <v>IKONDENI</v>
      </c>
    </row>
    <row r="300" spans="1:9" ht="17" hidden="1" thickTop="1" x14ac:dyDescent="0.2">
      <c r="A300" s="28">
        <v>11</v>
      </c>
      <c r="B300" s="28" t="s">
        <v>9</v>
      </c>
      <c r="C300" s="28">
        <v>2</v>
      </c>
      <c r="D300" s="28" t="s">
        <v>9605</v>
      </c>
      <c r="E300" s="386" t="s">
        <v>337</v>
      </c>
      <c r="F300" s="29">
        <v>108</v>
      </c>
      <c r="G300" s="28" t="s">
        <v>335</v>
      </c>
      <c r="I300" t="str">
        <f>VLOOKUP(D300,DEPARTMENTS!B:B,1,0)</f>
        <v>IKONDENI</v>
      </c>
    </row>
    <row r="301" spans="1:9" ht="17" hidden="1" thickTop="1" x14ac:dyDescent="0.2">
      <c r="A301" s="28">
        <v>11</v>
      </c>
      <c r="B301" s="28" t="s">
        <v>9</v>
      </c>
      <c r="C301" s="28">
        <v>2</v>
      </c>
      <c r="D301" s="28" t="s">
        <v>9605</v>
      </c>
      <c r="E301" s="386" t="s">
        <v>12149</v>
      </c>
      <c r="F301" s="29">
        <v>2000</v>
      </c>
      <c r="G301" s="28" t="s">
        <v>333</v>
      </c>
      <c r="I301" t="str">
        <f>VLOOKUP(D301,DEPARTMENTS!B:B,1,0)</f>
        <v>IKONDENI</v>
      </c>
    </row>
    <row r="302" spans="1:9" ht="17" hidden="1" thickTop="1" x14ac:dyDescent="0.2">
      <c r="A302" s="28">
        <v>11</v>
      </c>
      <c r="B302" s="28" t="s">
        <v>9</v>
      </c>
      <c r="C302" s="28">
        <v>2</v>
      </c>
      <c r="D302" s="28" t="s">
        <v>9605</v>
      </c>
      <c r="E302" s="386" t="s">
        <v>337</v>
      </c>
      <c r="F302" s="29">
        <v>33</v>
      </c>
      <c r="G302" s="28" t="s">
        <v>335</v>
      </c>
      <c r="I302" t="str">
        <f>VLOOKUP(D302,DEPARTMENTS!B:B,1,0)</f>
        <v>IKONDENI</v>
      </c>
    </row>
    <row r="303" spans="1:9" ht="17" hidden="1" thickTop="1" x14ac:dyDescent="0.2">
      <c r="A303" s="28">
        <v>13</v>
      </c>
      <c r="B303" s="28" t="s">
        <v>9</v>
      </c>
      <c r="C303" s="28">
        <v>2</v>
      </c>
      <c r="D303" s="28" t="s">
        <v>25</v>
      </c>
      <c r="E303" s="386" t="s">
        <v>12154</v>
      </c>
      <c r="F303" s="29">
        <v>15200</v>
      </c>
      <c r="G303" s="28" t="s">
        <v>335</v>
      </c>
      <c r="I303" t="str">
        <f>VLOOKUP(D303,DEPARTMENTS!B:B,1,0)</f>
        <v>LCB</v>
      </c>
    </row>
    <row r="304" spans="1:9" ht="17" hidden="1" thickTop="1" x14ac:dyDescent="0.2">
      <c r="A304" s="28">
        <v>13</v>
      </c>
      <c r="B304" s="28" t="s">
        <v>9</v>
      </c>
      <c r="C304" s="28">
        <v>2</v>
      </c>
      <c r="D304" s="28" t="s">
        <v>25</v>
      </c>
      <c r="E304" s="386" t="s">
        <v>337</v>
      </c>
      <c r="F304" s="29">
        <v>105</v>
      </c>
      <c r="G304" s="28" t="s">
        <v>335</v>
      </c>
      <c r="I304" t="str">
        <f>VLOOKUP(D304,DEPARTMENTS!B:B,1,0)</f>
        <v>LCB</v>
      </c>
    </row>
    <row r="305" spans="1:9" ht="17" hidden="1" thickTop="1" x14ac:dyDescent="0.2">
      <c r="A305" s="28">
        <v>13</v>
      </c>
      <c r="B305" s="28" t="s">
        <v>9</v>
      </c>
      <c r="C305" s="28">
        <v>2</v>
      </c>
      <c r="D305" s="28" t="s">
        <v>25</v>
      </c>
      <c r="E305" s="28" t="s">
        <v>12229</v>
      </c>
      <c r="F305" s="29">
        <v>-6777</v>
      </c>
      <c r="G305" s="28" t="s">
        <v>349</v>
      </c>
      <c r="I305" t="str">
        <f>VLOOKUP(D305,DEPARTMENTS!B:B,1,0)</f>
        <v>LCB</v>
      </c>
    </row>
    <row r="306" spans="1:9" ht="17" hidden="1" thickTop="1" x14ac:dyDescent="0.2">
      <c r="A306" s="28">
        <v>16</v>
      </c>
      <c r="B306" s="28" t="s">
        <v>9</v>
      </c>
      <c r="C306" s="28">
        <v>3</v>
      </c>
      <c r="D306" s="28" t="s">
        <v>30</v>
      </c>
      <c r="E306" s="28" t="s">
        <v>12504</v>
      </c>
      <c r="F306" s="29">
        <v>26460</v>
      </c>
      <c r="G306" s="28" t="s">
        <v>338</v>
      </c>
      <c r="I306" t="str">
        <f>VLOOKUP(D306,DEPARTMENTS!B:B,1,0)</f>
        <v>DEVELOPMENT</v>
      </c>
    </row>
    <row r="307" spans="1:9" ht="17" hidden="1" thickTop="1" x14ac:dyDescent="0.2">
      <c r="A307" s="28">
        <v>16</v>
      </c>
      <c r="B307" s="28" t="s">
        <v>9</v>
      </c>
      <c r="C307" s="28">
        <v>3</v>
      </c>
      <c r="D307" s="28" t="s">
        <v>30</v>
      </c>
      <c r="E307" s="28" t="s">
        <v>337</v>
      </c>
      <c r="F307" s="29">
        <v>59</v>
      </c>
      <c r="G307" s="28" t="s">
        <v>335</v>
      </c>
      <c r="I307" t="str">
        <f>VLOOKUP(D307,DEPARTMENTS!B:B,1,0)</f>
        <v>DEVELOPMENT</v>
      </c>
    </row>
    <row r="308" spans="1:9" ht="17" hidden="1" thickTop="1" x14ac:dyDescent="0.2">
      <c r="A308" s="28">
        <v>16</v>
      </c>
      <c r="B308" s="28" t="s">
        <v>9</v>
      </c>
      <c r="C308" s="28">
        <v>3</v>
      </c>
      <c r="D308" s="28" t="s">
        <v>30</v>
      </c>
      <c r="E308" s="28" t="s">
        <v>12505</v>
      </c>
      <c r="F308" s="29">
        <v>56400</v>
      </c>
      <c r="G308" s="28" t="s">
        <v>338</v>
      </c>
      <c r="I308" t="str">
        <f>VLOOKUP(D308,DEPARTMENTS!B:B,1,0)</f>
        <v>DEVELOPMENT</v>
      </c>
    </row>
    <row r="309" spans="1:9" ht="17" hidden="1" thickTop="1" x14ac:dyDescent="0.2">
      <c r="A309" s="28">
        <v>16</v>
      </c>
      <c r="B309" s="28" t="s">
        <v>9</v>
      </c>
      <c r="C309" s="28">
        <v>3</v>
      </c>
      <c r="D309" s="28" t="s">
        <v>30</v>
      </c>
      <c r="E309" s="28" t="s">
        <v>337</v>
      </c>
      <c r="F309" s="29">
        <v>71</v>
      </c>
      <c r="G309" s="28" t="s">
        <v>335</v>
      </c>
      <c r="I309" t="str">
        <f>VLOOKUP(D309,DEPARTMENTS!B:B,1,0)</f>
        <v>DEVELOPMENT</v>
      </c>
    </row>
    <row r="310" spans="1:9" ht="17" hidden="1" thickTop="1" x14ac:dyDescent="0.2">
      <c r="A310" s="28">
        <v>16</v>
      </c>
      <c r="B310" s="28" t="s">
        <v>9</v>
      </c>
      <c r="C310" s="28">
        <v>3</v>
      </c>
      <c r="D310" s="28" t="s">
        <v>30</v>
      </c>
      <c r="E310" s="28" t="s">
        <v>59</v>
      </c>
      <c r="F310" s="29">
        <v>75500</v>
      </c>
      <c r="G310" s="28" t="s">
        <v>338</v>
      </c>
      <c r="I310" t="str">
        <f>VLOOKUP(D310,DEPARTMENTS!B:B,1,0)</f>
        <v>DEVELOPMENT</v>
      </c>
    </row>
    <row r="311" spans="1:9" ht="17" hidden="1" thickTop="1" x14ac:dyDescent="0.2">
      <c r="A311" s="28">
        <v>16</v>
      </c>
      <c r="B311" s="28" t="s">
        <v>9</v>
      </c>
      <c r="C311" s="28">
        <v>3</v>
      </c>
      <c r="D311" s="28" t="s">
        <v>30</v>
      </c>
      <c r="E311" s="28" t="s">
        <v>337</v>
      </c>
      <c r="F311" s="29">
        <v>71</v>
      </c>
      <c r="G311" s="28" t="s">
        <v>335</v>
      </c>
      <c r="I311" t="str">
        <f>VLOOKUP(D311,DEPARTMENTS!B:B,1,0)</f>
        <v>DEVELOPMENT</v>
      </c>
    </row>
    <row r="312" spans="1:9" ht="17" hidden="1" thickTop="1" x14ac:dyDescent="0.2">
      <c r="A312" s="28">
        <v>16</v>
      </c>
      <c r="B312" s="28" t="s">
        <v>9</v>
      </c>
      <c r="C312" s="28">
        <v>3</v>
      </c>
      <c r="D312" s="28" t="s">
        <v>30</v>
      </c>
      <c r="E312" s="28" t="s">
        <v>12506</v>
      </c>
      <c r="F312" s="29">
        <v>45000</v>
      </c>
      <c r="G312" s="28" t="s">
        <v>338</v>
      </c>
      <c r="I312" t="str">
        <f>VLOOKUP(D312,DEPARTMENTS!B:B,1,0)</f>
        <v>DEVELOPMENT</v>
      </c>
    </row>
    <row r="313" spans="1:9" ht="17" hidden="1" thickTop="1" x14ac:dyDescent="0.2">
      <c r="A313" s="28">
        <v>16</v>
      </c>
      <c r="B313" s="28" t="s">
        <v>9</v>
      </c>
      <c r="C313" s="28">
        <v>3</v>
      </c>
      <c r="D313" s="28" t="s">
        <v>30</v>
      </c>
      <c r="E313" s="28" t="s">
        <v>337</v>
      </c>
      <c r="F313" s="29">
        <v>71</v>
      </c>
      <c r="G313" s="28" t="s">
        <v>335</v>
      </c>
      <c r="I313" t="str">
        <f>VLOOKUP(D313,DEPARTMENTS!B:B,1,0)</f>
        <v>DEVELOPMENT</v>
      </c>
    </row>
    <row r="314" spans="1:9" ht="17" hidden="1" thickTop="1" x14ac:dyDescent="0.2">
      <c r="A314" s="28">
        <v>18</v>
      </c>
      <c r="B314" s="28" t="s">
        <v>9</v>
      </c>
      <c r="C314" s="28">
        <v>3</v>
      </c>
      <c r="D314" s="28" t="s">
        <v>25</v>
      </c>
      <c r="E314" s="28" t="s">
        <v>12796</v>
      </c>
      <c r="F314" s="29">
        <v>1200</v>
      </c>
      <c r="G314" s="28" t="s">
        <v>326</v>
      </c>
      <c r="I314" t="str">
        <f>VLOOKUP(D314,DEPARTMENTS!B:B,1,0)</f>
        <v>LCB</v>
      </c>
    </row>
    <row r="315" spans="1:9" ht="17" hidden="1" thickTop="1" x14ac:dyDescent="0.2">
      <c r="A315" s="28">
        <v>18</v>
      </c>
      <c r="B315" s="28" t="s">
        <v>9</v>
      </c>
      <c r="C315" s="28">
        <v>3</v>
      </c>
      <c r="D315" s="28" t="s">
        <v>25</v>
      </c>
      <c r="E315" s="28" t="s">
        <v>4474</v>
      </c>
      <c r="F315" s="29">
        <v>400</v>
      </c>
      <c r="G315" s="28" t="s">
        <v>2771</v>
      </c>
      <c r="I315" t="str">
        <f>VLOOKUP(D315,DEPARTMENTS!B:B,1,0)</f>
        <v>LCB</v>
      </c>
    </row>
    <row r="316" spans="1:9" ht="17" hidden="1" thickTop="1" x14ac:dyDescent="0.2">
      <c r="A316" s="28">
        <v>18</v>
      </c>
      <c r="B316" s="28" t="s">
        <v>9</v>
      </c>
      <c r="C316" s="28">
        <v>3</v>
      </c>
      <c r="D316" s="28" t="s">
        <v>42</v>
      </c>
      <c r="E316" s="28" t="s">
        <v>12797</v>
      </c>
      <c r="F316" s="29">
        <v>2000</v>
      </c>
      <c r="G316" s="28" t="s">
        <v>153</v>
      </c>
      <c r="I316" t="str">
        <f>VLOOKUP(D316,DEPARTMENTS!B:B,1,0)</f>
        <v>MSAMARIA</v>
      </c>
    </row>
    <row r="317" spans="1:9" ht="17" hidden="1" thickTop="1" x14ac:dyDescent="0.2">
      <c r="A317" s="28">
        <v>18</v>
      </c>
      <c r="B317" s="28" t="s">
        <v>9</v>
      </c>
      <c r="C317" s="28">
        <v>3</v>
      </c>
      <c r="D317" s="28" t="s">
        <v>59</v>
      </c>
      <c r="E317" s="28" t="s">
        <v>59</v>
      </c>
      <c r="F317" s="29">
        <v>31400</v>
      </c>
      <c r="G317" s="28" t="s">
        <v>6568</v>
      </c>
      <c r="I317" t="str">
        <f>VLOOKUP(D317,DEPARTMENTS!B:B,1,0)</f>
        <v>VBS</v>
      </c>
    </row>
    <row r="318" spans="1:9" ht="17" hidden="1" thickTop="1" x14ac:dyDescent="0.2">
      <c r="A318" s="28">
        <v>18</v>
      </c>
      <c r="B318" s="28" t="s">
        <v>9</v>
      </c>
      <c r="C318" s="28">
        <v>3</v>
      </c>
      <c r="D318" s="28" t="s">
        <v>59</v>
      </c>
      <c r="E318" s="28" t="s">
        <v>337</v>
      </c>
      <c r="F318" s="29">
        <v>71</v>
      </c>
      <c r="G318" s="28" t="s">
        <v>335</v>
      </c>
      <c r="I318" t="str">
        <f>VLOOKUP(D318,DEPARTMENTS!B:B,1,0)</f>
        <v>VBS</v>
      </c>
    </row>
    <row r="319" spans="1:9" ht="17" hidden="1" thickTop="1" x14ac:dyDescent="0.2">
      <c r="A319" s="28">
        <v>18</v>
      </c>
      <c r="B319" s="28" t="s">
        <v>9</v>
      </c>
      <c r="C319" s="28">
        <v>3</v>
      </c>
      <c r="D319" s="28" t="s">
        <v>44</v>
      </c>
      <c r="E319" s="28" t="s">
        <v>12798</v>
      </c>
      <c r="F319" s="29">
        <v>29000</v>
      </c>
      <c r="G319" s="28" t="s">
        <v>9227</v>
      </c>
      <c r="I319" t="str">
        <f>VLOOKUP(D319,DEPARTMENTS!B:B,1,0)</f>
        <v>AMBASSADORS</v>
      </c>
    </row>
    <row r="320" spans="1:9" ht="17" hidden="1" thickTop="1" x14ac:dyDescent="0.2">
      <c r="A320" s="28">
        <v>18</v>
      </c>
      <c r="B320" s="28" t="s">
        <v>9</v>
      </c>
      <c r="C320" s="28">
        <v>3</v>
      </c>
      <c r="D320" s="28" t="s">
        <v>44</v>
      </c>
      <c r="E320" s="28" t="s">
        <v>337</v>
      </c>
      <c r="F320" s="29">
        <v>59</v>
      </c>
      <c r="G320" s="28" t="s">
        <v>335</v>
      </c>
      <c r="I320" t="str">
        <f>VLOOKUP(D320,DEPARTMENTS!B:B,1,0)</f>
        <v>AMBASSADORS</v>
      </c>
    </row>
    <row r="321" spans="1:10" ht="17" hidden="1" thickTop="1" x14ac:dyDescent="0.2">
      <c r="A321" s="28">
        <v>18</v>
      </c>
      <c r="B321" s="28" t="s">
        <v>9</v>
      </c>
      <c r="C321" s="28">
        <v>3</v>
      </c>
      <c r="D321" s="28" t="s">
        <v>44</v>
      </c>
      <c r="E321" s="28" t="s">
        <v>12861</v>
      </c>
      <c r="F321" s="29">
        <v>5000</v>
      </c>
      <c r="G321" s="28" t="s">
        <v>9227</v>
      </c>
      <c r="I321" t="str">
        <f>VLOOKUP(D321,DEPARTMENTS!B:B,1,0)</f>
        <v>AMBASSADORS</v>
      </c>
      <c r="J321" s="247"/>
    </row>
    <row r="322" spans="1:10" ht="17" hidden="1" thickTop="1" x14ac:dyDescent="0.2">
      <c r="A322" s="28">
        <v>18</v>
      </c>
      <c r="B322" s="28" t="s">
        <v>9</v>
      </c>
      <c r="C322" s="28">
        <v>3</v>
      </c>
      <c r="D322" s="28" t="s">
        <v>25</v>
      </c>
      <c r="E322" s="28" t="s">
        <v>12799</v>
      </c>
      <c r="F322" s="29">
        <v>3000</v>
      </c>
      <c r="G322" s="28" t="s">
        <v>328</v>
      </c>
      <c r="I322" t="str">
        <f>VLOOKUP(D322,DEPARTMENTS!B:B,1,0)</f>
        <v>LCB</v>
      </c>
    </row>
    <row r="323" spans="1:10" ht="17" hidden="1" thickTop="1" x14ac:dyDescent="0.2">
      <c r="A323" s="28">
        <v>19</v>
      </c>
      <c r="B323" s="28" t="s">
        <v>9</v>
      </c>
      <c r="C323" s="28">
        <v>4</v>
      </c>
      <c r="D323" s="28" t="s">
        <v>30</v>
      </c>
      <c r="E323" s="28" t="s">
        <v>12865</v>
      </c>
      <c r="F323" s="29">
        <v>13200</v>
      </c>
      <c r="G323" s="28" t="s">
        <v>338</v>
      </c>
      <c r="I323" t="str">
        <f>VLOOKUP(D323,DEPARTMENTS!B:B,1,0)</f>
        <v>DEVELOPMENT</v>
      </c>
    </row>
    <row r="324" spans="1:10" ht="17" hidden="1" thickTop="1" x14ac:dyDescent="0.2">
      <c r="A324" s="28">
        <v>19</v>
      </c>
      <c r="B324" s="28" t="s">
        <v>9</v>
      </c>
      <c r="C324" s="28">
        <v>4</v>
      </c>
      <c r="D324" s="28" t="s">
        <v>30</v>
      </c>
      <c r="E324" s="28" t="s">
        <v>337</v>
      </c>
      <c r="F324" s="29">
        <v>99</v>
      </c>
      <c r="G324" s="28" t="s">
        <v>335</v>
      </c>
      <c r="I324" t="str">
        <f>VLOOKUP(D324,DEPARTMENTS!B:B,1,0)</f>
        <v>DEVELOPMENT</v>
      </c>
    </row>
    <row r="325" spans="1:10" ht="17" hidden="1" thickTop="1" x14ac:dyDescent="0.2">
      <c r="A325" s="28">
        <v>19</v>
      </c>
      <c r="B325" s="28" t="s">
        <v>9</v>
      </c>
      <c r="C325" s="28">
        <v>4</v>
      </c>
      <c r="D325" s="28" t="s">
        <v>30</v>
      </c>
      <c r="E325" s="28" t="s">
        <v>12866</v>
      </c>
      <c r="F325" s="29">
        <v>4670</v>
      </c>
      <c r="G325" s="28" t="s">
        <v>338</v>
      </c>
      <c r="I325" t="str">
        <f>VLOOKUP(D325,DEPARTMENTS!B:B,1,0)</f>
        <v>DEVELOPMENT</v>
      </c>
      <c r="J325" s="247"/>
    </row>
    <row r="326" spans="1:10" ht="17" hidden="1" thickTop="1" x14ac:dyDescent="0.2">
      <c r="A326" s="28">
        <v>19</v>
      </c>
      <c r="B326" s="28" t="s">
        <v>9</v>
      </c>
      <c r="C326" s="28">
        <v>4</v>
      </c>
      <c r="D326" s="28" t="s">
        <v>30</v>
      </c>
      <c r="E326" s="28" t="s">
        <v>337</v>
      </c>
      <c r="F326" s="29">
        <v>42</v>
      </c>
      <c r="G326" s="28" t="s">
        <v>335</v>
      </c>
      <c r="I326" t="str">
        <f>VLOOKUP(D326,DEPARTMENTS!B:B,1,0)</f>
        <v>DEVELOPMENT</v>
      </c>
    </row>
    <row r="327" spans="1:10" ht="17" hidden="1" thickTop="1" x14ac:dyDescent="0.2">
      <c r="A327" s="28">
        <v>20</v>
      </c>
      <c r="B327" s="28" t="s">
        <v>9</v>
      </c>
      <c r="C327" s="28">
        <v>4</v>
      </c>
      <c r="D327" s="28" t="s">
        <v>30</v>
      </c>
      <c r="E327" s="28" t="s">
        <v>969</v>
      </c>
      <c r="F327" s="29">
        <v>10000</v>
      </c>
      <c r="G327" s="28" t="s">
        <v>338</v>
      </c>
      <c r="I327" t="str">
        <f>VLOOKUP(D327,DEPARTMENTS!B:B,1,0)</f>
        <v>DEVELOPMENT</v>
      </c>
    </row>
    <row r="328" spans="1:10" ht="17" hidden="1" thickTop="1" x14ac:dyDescent="0.2">
      <c r="A328" s="28">
        <v>20</v>
      </c>
      <c r="B328" s="28" t="s">
        <v>9</v>
      </c>
      <c r="C328" s="28">
        <v>4</v>
      </c>
      <c r="D328" s="28" t="s">
        <v>30</v>
      </c>
      <c r="E328" s="28" t="s">
        <v>337</v>
      </c>
      <c r="F328" s="29">
        <v>53</v>
      </c>
      <c r="G328" s="28" t="s">
        <v>335</v>
      </c>
      <c r="I328" t="str">
        <f>VLOOKUP(D328,DEPARTMENTS!B:B,1,0)</f>
        <v>DEVELOPMENT</v>
      </c>
    </row>
    <row r="329" spans="1:10" ht="17" hidden="1" thickTop="1" x14ac:dyDescent="0.2">
      <c r="A329" s="28">
        <v>20</v>
      </c>
      <c r="B329" s="28" t="s">
        <v>9</v>
      </c>
      <c r="C329" s="28">
        <v>4</v>
      </c>
      <c r="D329" s="28" t="s">
        <v>25</v>
      </c>
      <c r="E329" s="28" t="s">
        <v>12862</v>
      </c>
      <c r="F329" s="29">
        <v>2000</v>
      </c>
      <c r="G329" s="28" t="s">
        <v>335</v>
      </c>
      <c r="I329" t="str">
        <f>VLOOKUP(D329,DEPARTMENTS!B:B,1,0)</f>
        <v>LCB</v>
      </c>
    </row>
    <row r="330" spans="1:10" ht="17" hidden="1" thickTop="1" x14ac:dyDescent="0.2">
      <c r="A330" s="28">
        <v>20</v>
      </c>
      <c r="B330" s="28" t="s">
        <v>9</v>
      </c>
      <c r="C330" s="28">
        <v>4</v>
      </c>
      <c r="D330" s="28" t="s">
        <v>25</v>
      </c>
      <c r="E330" s="28" t="s">
        <v>337</v>
      </c>
      <c r="F330" s="29">
        <v>37</v>
      </c>
      <c r="G330" s="28" t="s">
        <v>335</v>
      </c>
      <c r="I330" t="str">
        <f>VLOOKUP(D330,DEPARTMENTS!B:B,1,0)</f>
        <v>LCB</v>
      </c>
    </row>
    <row r="331" spans="1:10" ht="17" hidden="1" thickTop="1" x14ac:dyDescent="0.2">
      <c r="A331" s="28">
        <v>20</v>
      </c>
      <c r="B331" s="28" t="s">
        <v>9</v>
      </c>
      <c r="C331" s="28">
        <v>4</v>
      </c>
      <c r="D331" s="28" t="s">
        <v>44</v>
      </c>
      <c r="E331" s="28" t="s">
        <v>12863</v>
      </c>
      <c r="F331" s="29">
        <v>35000</v>
      </c>
      <c r="G331" s="28" t="s">
        <v>9227</v>
      </c>
      <c r="I331" t="str">
        <f>VLOOKUP(D331,DEPARTMENTS!B:B,1,0)</f>
        <v>AMBASSADORS</v>
      </c>
    </row>
    <row r="332" spans="1:10" ht="17" hidden="1" thickTop="1" x14ac:dyDescent="0.2">
      <c r="A332" s="28">
        <v>20</v>
      </c>
      <c r="B332" s="28" t="s">
        <v>9</v>
      </c>
      <c r="C332" s="28">
        <v>4</v>
      </c>
      <c r="D332" s="28" t="s">
        <v>44</v>
      </c>
      <c r="E332" s="28" t="s">
        <v>337</v>
      </c>
      <c r="F332" s="29">
        <v>71</v>
      </c>
      <c r="G332" s="28" t="s">
        <v>335</v>
      </c>
      <c r="I332" t="str">
        <f>VLOOKUP(D332,DEPARTMENTS!B:B,1,0)</f>
        <v>AMBASSADORS</v>
      </c>
    </row>
    <row r="333" spans="1:10" ht="17" thickTop="1" x14ac:dyDescent="0.2">
      <c r="A333" s="28">
        <v>20</v>
      </c>
      <c r="B333" s="28" t="s">
        <v>9</v>
      </c>
      <c r="C333" s="28">
        <v>4</v>
      </c>
      <c r="D333" s="28" t="s">
        <v>9604</v>
      </c>
      <c r="E333" s="28" t="s">
        <v>12864</v>
      </c>
      <c r="F333" s="29">
        <v>28000</v>
      </c>
      <c r="G333" s="28" t="s">
        <v>5788</v>
      </c>
      <c r="I333" t="str">
        <f>VLOOKUP(D333,DEPARTMENTS!B:B,1,0)</f>
        <v>CHURCH_CHOIR_LAUNCH</v>
      </c>
    </row>
    <row r="334" spans="1:10" x14ac:dyDescent="0.2">
      <c r="A334" s="28">
        <v>20</v>
      </c>
      <c r="B334" s="28" t="s">
        <v>9</v>
      </c>
      <c r="C334" s="28">
        <v>4</v>
      </c>
      <c r="D334" s="28" t="s">
        <v>9604</v>
      </c>
      <c r="E334" s="28" t="s">
        <v>337</v>
      </c>
      <c r="F334" s="29">
        <v>59</v>
      </c>
      <c r="G334" s="28" t="s">
        <v>335</v>
      </c>
      <c r="I334" t="str">
        <f>VLOOKUP(D334,DEPARTMENTS!B:B,1,0)</f>
        <v>CHURCH_CHOIR_LAUNCH</v>
      </c>
    </row>
    <row r="335" spans="1:10" hidden="1" x14ac:dyDescent="0.2">
      <c r="A335" s="28">
        <v>22</v>
      </c>
      <c r="B335" s="28" t="s">
        <v>9</v>
      </c>
      <c r="C335" s="28">
        <v>4</v>
      </c>
      <c r="D335" s="28" t="s">
        <v>30</v>
      </c>
      <c r="E335" s="28" t="s">
        <v>13558</v>
      </c>
      <c r="F335" s="29">
        <v>52020</v>
      </c>
      <c r="G335" s="28" t="s">
        <v>338</v>
      </c>
      <c r="I335" t="str">
        <f>VLOOKUP(D335,DEPARTMENTS!B:B,1,0)</f>
        <v>DEVELOPMENT</v>
      </c>
    </row>
    <row r="336" spans="1:10" hidden="1" x14ac:dyDescent="0.2">
      <c r="A336" s="28">
        <v>22</v>
      </c>
      <c r="B336" s="28" t="s">
        <v>9</v>
      </c>
      <c r="C336" s="28">
        <v>4</v>
      </c>
      <c r="D336" s="28" t="s">
        <v>30</v>
      </c>
      <c r="E336" s="28" t="s">
        <v>337</v>
      </c>
      <c r="F336" s="29">
        <v>71</v>
      </c>
      <c r="G336" s="28" t="s">
        <v>335</v>
      </c>
      <c r="I336" t="str">
        <f>VLOOKUP(D336,DEPARTMENTS!B:B,1,0)</f>
        <v>DEVELOPMENT</v>
      </c>
    </row>
    <row r="337" spans="1:9" hidden="1" x14ac:dyDescent="0.2">
      <c r="A337" s="28">
        <v>23</v>
      </c>
      <c r="B337" s="28" t="s">
        <v>9</v>
      </c>
      <c r="C337" s="28">
        <v>4</v>
      </c>
      <c r="D337" s="28" t="s">
        <v>59</v>
      </c>
      <c r="E337" s="28" t="s">
        <v>13556</v>
      </c>
      <c r="F337" s="29">
        <v>50000</v>
      </c>
      <c r="G337" s="28" t="s">
        <v>6568</v>
      </c>
      <c r="I337" t="str">
        <f>VLOOKUP(D337,DEPARTMENTS!B:B,1,0)</f>
        <v>VBS</v>
      </c>
    </row>
    <row r="338" spans="1:9" hidden="1" x14ac:dyDescent="0.2">
      <c r="A338" s="28">
        <v>23</v>
      </c>
      <c r="B338" s="28" t="s">
        <v>9</v>
      </c>
      <c r="C338" s="28">
        <v>4</v>
      </c>
      <c r="D338" s="28" t="s">
        <v>59</v>
      </c>
      <c r="E338" s="28" t="s">
        <v>337</v>
      </c>
      <c r="F338" s="29">
        <v>71</v>
      </c>
      <c r="G338" s="28" t="s">
        <v>335</v>
      </c>
      <c r="I338" t="str">
        <f>VLOOKUP(D338,DEPARTMENTS!B:B,1,0)</f>
        <v>VBS</v>
      </c>
    </row>
    <row r="339" spans="1:9" hidden="1" x14ac:dyDescent="0.2">
      <c r="A339" s="28">
        <v>23</v>
      </c>
      <c r="B339" s="28" t="s">
        <v>9</v>
      </c>
      <c r="C339" s="28">
        <v>4</v>
      </c>
      <c r="D339" s="28" t="s">
        <v>30</v>
      </c>
      <c r="E339" s="28" t="s">
        <v>13555</v>
      </c>
      <c r="F339" s="29">
        <v>5000</v>
      </c>
      <c r="G339" s="28" t="s">
        <v>338</v>
      </c>
      <c r="I339" t="str">
        <f>VLOOKUP(D339,DEPARTMENTS!B:B,1,0)</f>
        <v>DEVELOPMENT</v>
      </c>
    </row>
    <row r="340" spans="1:9" hidden="1" x14ac:dyDescent="0.2">
      <c r="A340" s="28">
        <v>23</v>
      </c>
      <c r="B340" s="28" t="s">
        <v>9</v>
      </c>
      <c r="C340" s="28">
        <v>4</v>
      </c>
      <c r="D340" s="28" t="s">
        <v>30</v>
      </c>
      <c r="E340" s="28" t="s">
        <v>337</v>
      </c>
      <c r="F340" s="29">
        <f>4.2+28+9</f>
        <v>41.2</v>
      </c>
      <c r="G340" s="28" t="s">
        <v>335</v>
      </c>
      <c r="I340" t="str">
        <f>VLOOKUP(D340,DEPARTMENTS!B:B,1,0)</f>
        <v>DEVELOPMENT</v>
      </c>
    </row>
    <row r="341" spans="1:9" hidden="1" x14ac:dyDescent="0.2">
      <c r="A341" s="28">
        <v>24</v>
      </c>
      <c r="B341" s="28" t="s">
        <v>9</v>
      </c>
      <c r="C341" s="28">
        <v>4</v>
      </c>
      <c r="D341" s="28" t="s">
        <v>30</v>
      </c>
      <c r="E341" s="28" t="s">
        <v>13557</v>
      </c>
      <c r="F341" s="29">
        <v>120480</v>
      </c>
      <c r="G341" s="28" t="s">
        <v>338</v>
      </c>
      <c r="I341" t="str">
        <f>VLOOKUP(D341,DEPARTMENTS!B:B,1,0)</f>
        <v>DEVELOPMENT</v>
      </c>
    </row>
    <row r="342" spans="1:9" hidden="1" x14ac:dyDescent="0.2">
      <c r="A342" s="28">
        <v>24</v>
      </c>
      <c r="B342" s="28" t="s">
        <v>9</v>
      </c>
      <c r="C342" s="28">
        <v>4</v>
      </c>
      <c r="D342" s="28" t="s">
        <v>30</v>
      </c>
      <c r="E342" s="28" t="s">
        <v>337</v>
      </c>
      <c r="F342" s="29">
        <v>71</v>
      </c>
      <c r="G342" s="28" t="s">
        <v>335</v>
      </c>
      <c r="I342" t="str">
        <f>VLOOKUP(D342,DEPARTMENTS!B:B,1,0)</f>
        <v>DEVELOPMENT</v>
      </c>
    </row>
    <row r="343" spans="1:9" hidden="1" x14ac:dyDescent="0.2">
      <c r="A343" s="28">
        <v>25</v>
      </c>
      <c r="B343" s="28" t="s">
        <v>9</v>
      </c>
      <c r="C343" s="28">
        <v>4</v>
      </c>
      <c r="D343" s="28" t="s">
        <v>25</v>
      </c>
      <c r="E343" s="28" t="s">
        <v>332</v>
      </c>
      <c r="F343" s="29">
        <v>1200</v>
      </c>
      <c r="G343" s="28" t="s">
        <v>326</v>
      </c>
    </row>
    <row r="344" spans="1:9" hidden="1" x14ac:dyDescent="0.2">
      <c r="A344" s="28">
        <v>25</v>
      </c>
      <c r="B344" s="28" t="s">
        <v>9</v>
      </c>
      <c r="C344" s="28">
        <v>4</v>
      </c>
      <c r="D344" s="28" t="s">
        <v>25</v>
      </c>
      <c r="E344" s="28" t="s">
        <v>13869</v>
      </c>
      <c r="F344" s="29">
        <v>900</v>
      </c>
      <c r="G344" s="28" t="s">
        <v>334</v>
      </c>
    </row>
    <row r="345" spans="1:9" hidden="1" x14ac:dyDescent="0.2">
      <c r="A345" s="28">
        <v>26</v>
      </c>
      <c r="B345" s="28" t="s">
        <v>9</v>
      </c>
      <c r="C345" s="28">
        <v>4</v>
      </c>
      <c r="D345" s="28" t="s">
        <v>30</v>
      </c>
      <c r="E345" s="28" t="s">
        <v>13554</v>
      </c>
      <c r="F345" s="29">
        <v>2380</v>
      </c>
      <c r="G345" s="28" t="s">
        <v>338</v>
      </c>
      <c r="I345" t="str">
        <f>VLOOKUP(D345,DEPARTMENTS!B:B,1,0)</f>
        <v>DEVELOPMENT</v>
      </c>
    </row>
    <row r="346" spans="1:9" hidden="1" x14ac:dyDescent="0.2">
      <c r="A346" s="28">
        <v>26</v>
      </c>
      <c r="B346" s="28" t="s">
        <v>9</v>
      </c>
      <c r="C346" s="28">
        <v>4</v>
      </c>
      <c r="D346" s="28" t="s">
        <v>30</v>
      </c>
      <c r="E346" s="28" t="s">
        <v>337</v>
      </c>
      <c r="F346" s="29">
        <v>37</v>
      </c>
      <c r="G346" s="28" t="s">
        <v>335</v>
      </c>
      <c r="I346" t="str">
        <f>VLOOKUP(D346,DEPARTMENTS!B:B,1,0)</f>
        <v>DEVELOPMENT</v>
      </c>
    </row>
    <row r="347" spans="1:9" x14ac:dyDescent="0.2">
      <c r="A347" s="28">
        <v>26</v>
      </c>
      <c r="B347" s="28" t="s">
        <v>9</v>
      </c>
      <c r="C347" s="28">
        <v>4</v>
      </c>
      <c r="D347" s="28" t="s">
        <v>9604</v>
      </c>
      <c r="E347" s="28" t="s">
        <v>13559</v>
      </c>
      <c r="F347" s="29">
        <v>35000</v>
      </c>
      <c r="G347" s="28" t="s">
        <v>5788</v>
      </c>
      <c r="H347" s="71" t="s">
        <v>13584</v>
      </c>
      <c r="I347" t="str">
        <f>VLOOKUP(D347,DEPARTMENTS!B:B,1,0)</f>
        <v>CHURCH_CHOIR_LAUNCH</v>
      </c>
    </row>
    <row r="348" spans="1:9" x14ac:dyDescent="0.2">
      <c r="A348" s="28">
        <v>26</v>
      </c>
      <c r="B348" s="28" t="s">
        <v>9</v>
      </c>
      <c r="C348" s="28">
        <v>4</v>
      </c>
      <c r="D348" s="28" t="s">
        <v>9604</v>
      </c>
      <c r="E348" s="28" t="s">
        <v>337</v>
      </c>
      <c r="F348" s="29">
        <v>42</v>
      </c>
      <c r="G348" s="28" t="s">
        <v>335</v>
      </c>
      <c r="I348" t="str">
        <f>VLOOKUP(D348,DEPARTMENTS!B:B,1,0)</f>
        <v>CHURCH_CHOIR_LAUNCH</v>
      </c>
    </row>
    <row r="349" spans="1:9" hidden="1" x14ac:dyDescent="0.2">
      <c r="A349" s="28">
        <v>28</v>
      </c>
      <c r="B349" s="28" t="s">
        <v>9</v>
      </c>
      <c r="C349" s="28">
        <v>5</v>
      </c>
      <c r="D349" s="28" t="s">
        <v>25</v>
      </c>
      <c r="E349" s="28" t="s">
        <v>4837</v>
      </c>
      <c r="F349" s="29">
        <v>22340</v>
      </c>
      <c r="G349" s="28" t="s">
        <v>335</v>
      </c>
      <c r="I349" t="str">
        <f>VLOOKUP(D349,DEPARTMENTS!B:B,1,0)</f>
        <v>LCB</v>
      </c>
    </row>
    <row r="350" spans="1:9" hidden="1" x14ac:dyDescent="0.2">
      <c r="A350" s="28">
        <v>28</v>
      </c>
      <c r="B350" s="28" t="s">
        <v>9</v>
      </c>
      <c r="C350" s="28">
        <v>5</v>
      </c>
      <c r="D350" s="28" t="s">
        <v>25</v>
      </c>
      <c r="E350" s="28" t="s">
        <v>337</v>
      </c>
      <c r="F350" s="29">
        <f>119</f>
        <v>119</v>
      </c>
      <c r="G350" s="28" t="s">
        <v>335</v>
      </c>
      <c r="I350" t="str">
        <f>VLOOKUP(D350,DEPARTMENTS!B:B,1,0)</f>
        <v>LCB</v>
      </c>
    </row>
    <row r="351" spans="1:9" hidden="1" x14ac:dyDescent="0.2">
      <c r="A351" s="28">
        <v>28</v>
      </c>
      <c r="B351" s="28" t="s">
        <v>9</v>
      </c>
      <c r="C351" s="28">
        <v>5</v>
      </c>
      <c r="D351" s="28" t="s">
        <v>30</v>
      </c>
      <c r="E351" s="28" t="s">
        <v>353</v>
      </c>
      <c r="F351" s="29">
        <v>25000</v>
      </c>
      <c r="G351" s="28" t="s">
        <v>338</v>
      </c>
      <c r="I351" t="str">
        <f>VLOOKUP(D351,DEPARTMENTS!B:B,1,0)</f>
        <v>DEVELOPMENT</v>
      </c>
    </row>
    <row r="352" spans="1:9" hidden="1" x14ac:dyDescent="0.2">
      <c r="A352" s="28">
        <v>28</v>
      </c>
      <c r="B352" s="28" t="s">
        <v>9</v>
      </c>
      <c r="C352" s="28">
        <v>5</v>
      </c>
      <c r="D352" s="28" t="s">
        <v>30</v>
      </c>
      <c r="E352" s="28" t="s">
        <v>337</v>
      </c>
      <c r="F352" s="29">
        <v>59</v>
      </c>
      <c r="G352" s="28" t="s">
        <v>335</v>
      </c>
      <c r="I352" t="str">
        <f>VLOOKUP(D352,DEPARTMENTS!B:B,1,0)</f>
        <v>DEVELOPMENT</v>
      </c>
    </row>
    <row r="353" spans="1:13" s="224" customFormat="1" hidden="1" x14ac:dyDescent="0.2">
      <c r="A353" s="222">
        <v>28</v>
      </c>
      <c r="B353" s="222" t="s">
        <v>9</v>
      </c>
      <c r="C353" s="222">
        <v>5</v>
      </c>
      <c r="D353" s="222" t="s">
        <v>30</v>
      </c>
      <c r="E353" s="222" t="s">
        <v>353</v>
      </c>
      <c r="F353" s="223">
        <v>15500</v>
      </c>
      <c r="G353" s="222" t="s">
        <v>354</v>
      </c>
      <c r="H353" s="401"/>
      <c r="I353" s="224" t="str">
        <f>VLOOKUP(D353,DEPARTMENTS!B:B,1,0)</f>
        <v>DEVELOPMENT</v>
      </c>
      <c r="K353" s="252"/>
      <c r="L353" s="252"/>
      <c r="M353" s="225"/>
    </row>
    <row r="354" spans="1:13" hidden="1" x14ac:dyDescent="0.2">
      <c r="A354" s="28">
        <v>28</v>
      </c>
      <c r="B354" s="28" t="s">
        <v>9</v>
      </c>
      <c r="C354" s="28">
        <v>5</v>
      </c>
      <c r="D354" s="28" t="s">
        <v>25</v>
      </c>
      <c r="E354" s="28" t="s">
        <v>353</v>
      </c>
      <c r="F354" s="29">
        <v>15500</v>
      </c>
      <c r="G354" s="28" t="s">
        <v>6574</v>
      </c>
      <c r="I354" t="str">
        <f>VLOOKUP(D354,DEPARTMENTS!B:B,1,0)</f>
        <v>LCB</v>
      </c>
    </row>
    <row r="355" spans="1:13" hidden="1" x14ac:dyDescent="0.2">
      <c r="A355" s="28">
        <v>28</v>
      </c>
      <c r="B355" s="28" t="s">
        <v>9</v>
      </c>
      <c r="C355" s="28">
        <v>5</v>
      </c>
      <c r="D355" s="28" t="s">
        <v>25</v>
      </c>
      <c r="E355" s="28" t="s">
        <v>353</v>
      </c>
      <c r="F355" s="29">
        <v>15500</v>
      </c>
      <c r="G355" s="28" t="s">
        <v>356</v>
      </c>
      <c r="I355" t="str">
        <f>VLOOKUP(D355,DEPARTMENTS!B:B,1,0)</f>
        <v>LCB</v>
      </c>
    </row>
    <row r="356" spans="1:13" hidden="1" x14ac:dyDescent="0.2">
      <c r="A356" s="28">
        <v>2</v>
      </c>
      <c r="B356" s="28" t="s">
        <v>10</v>
      </c>
      <c r="C356" s="28">
        <v>1</v>
      </c>
      <c r="D356" s="28" t="s">
        <v>32</v>
      </c>
      <c r="E356" s="28" t="s">
        <v>13870</v>
      </c>
      <c r="F356" s="29">
        <v>15000</v>
      </c>
      <c r="G356" s="28" t="s">
        <v>12145</v>
      </c>
      <c r="I356" t="str">
        <f>VLOOKUP(D356,DEPARTMENTS!B:B,1,0)</f>
        <v>YOUTH</v>
      </c>
    </row>
    <row r="357" spans="1:13" hidden="1" x14ac:dyDescent="0.2">
      <c r="A357" s="28">
        <v>2</v>
      </c>
      <c r="B357" s="28" t="s">
        <v>10</v>
      </c>
      <c r="C357" s="28">
        <v>1</v>
      </c>
      <c r="D357" s="28" t="s">
        <v>31</v>
      </c>
      <c r="E357" s="28" t="s">
        <v>13871</v>
      </c>
      <c r="F357" s="29">
        <v>6000</v>
      </c>
      <c r="G357" s="28" t="s">
        <v>5788</v>
      </c>
      <c r="I357" t="str">
        <f>VLOOKUP(D357,DEPARTMENTS!B:B,1,0)</f>
        <v>CHURCH CHOIR</v>
      </c>
    </row>
    <row r="358" spans="1:13" hidden="1" x14ac:dyDescent="0.2">
      <c r="A358" s="28">
        <v>2</v>
      </c>
      <c r="B358" s="28" t="s">
        <v>10</v>
      </c>
      <c r="C358" s="28">
        <v>1</v>
      </c>
      <c r="D358" s="28" t="s">
        <v>25</v>
      </c>
      <c r="E358" s="28" t="s">
        <v>282</v>
      </c>
      <c r="F358" s="29">
        <v>4000</v>
      </c>
      <c r="G358" s="28" t="s">
        <v>10154</v>
      </c>
      <c r="I358" t="str">
        <f>VLOOKUP(D358,DEPARTMENTS!B:B,1,0)</f>
        <v>LCB</v>
      </c>
    </row>
    <row r="359" spans="1:13" hidden="1" x14ac:dyDescent="0.2">
      <c r="A359" s="28">
        <v>2</v>
      </c>
      <c r="B359" s="28" t="s">
        <v>10</v>
      </c>
      <c r="C359" s="28">
        <v>1</v>
      </c>
      <c r="D359" s="28" t="s">
        <v>25</v>
      </c>
      <c r="E359" s="28" t="s">
        <v>5784</v>
      </c>
      <c r="F359" s="29">
        <v>1200</v>
      </c>
      <c r="G359" s="28" t="s">
        <v>10154</v>
      </c>
      <c r="I359" t="str">
        <f>VLOOKUP(D359,DEPARTMENTS!B:B,1,0)</f>
        <v>LCB</v>
      </c>
    </row>
    <row r="360" spans="1:13" hidden="1" x14ac:dyDescent="0.2">
      <c r="A360" s="28">
        <v>2</v>
      </c>
      <c r="B360" s="28" t="s">
        <v>10</v>
      </c>
      <c r="C360" s="28">
        <v>1</v>
      </c>
      <c r="D360" s="28" t="s">
        <v>25</v>
      </c>
      <c r="E360" s="28" t="s">
        <v>4474</v>
      </c>
      <c r="F360" s="29">
        <v>400</v>
      </c>
      <c r="G360" s="28" t="s">
        <v>13872</v>
      </c>
      <c r="I360" t="str">
        <f>VLOOKUP(D360,DEPARTMENTS!B:B,1,0)</f>
        <v>LCB</v>
      </c>
    </row>
    <row r="361" spans="1:13" hidden="1" x14ac:dyDescent="0.2">
      <c r="A361" s="28">
        <v>2</v>
      </c>
      <c r="B361" s="28" t="s">
        <v>10</v>
      </c>
      <c r="C361" s="28">
        <v>1</v>
      </c>
      <c r="D361" s="28" t="s">
        <v>25</v>
      </c>
      <c r="E361" s="28" t="s">
        <v>13873</v>
      </c>
      <c r="F361" s="29">
        <v>2000</v>
      </c>
      <c r="G361" s="28" t="s">
        <v>5780</v>
      </c>
      <c r="I361" t="str">
        <f>VLOOKUP(D361,DEPARTMENTS!B:B,1,0)</f>
        <v>LCB</v>
      </c>
    </row>
    <row r="362" spans="1:13" hidden="1" x14ac:dyDescent="0.2">
      <c r="A362" s="28">
        <v>2</v>
      </c>
      <c r="B362" s="28" t="s">
        <v>10</v>
      </c>
      <c r="C362" s="28">
        <v>1</v>
      </c>
      <c r="D362" s="28" t="s">
        <v>25</v>
      </c>
      <c r="E362" s="28" t="s">
        <v>13874</v>
      </c>
      <c r="F362" s="29">
        <v>2000</v>
      </c>
      <c r="G362" s="28" t="s">
        <v>12143</v>
      </c>
      <c r="I362" t="str">
        <f>VLOOKUP(D362,DEPARTMENTS!B:B,1,0)</f>
        <v>LCB</v>
      </c>
    </row>
    <row r="363" spans="1:13" hidden="1" x14ac:dyDescent="0.2">
      <c r="A363" s="28">
        <v>2</v>
      </c>
      <c r="B363" s="28" t="s">
        <v>10</v>
      </c>
      <c r="C363" s="28">
        <v>1</v>
      </c>
      <c r="D363" s="28" t="s">
        <v>25</v>
      </c>
      <c r="E363" s="28" t="s">
        <v>13875</v>
      </c>
      <c r="F363" s="29">
        <v>600</v>
      </c>
      <c r="G363" s="28" t="s">
        <v>327</v>
      </c>
      <c r="I363" t="str">
        <f>VLOOKUP(D363,DEPARTMENTS!B:B,1,0)</f>
        <v>LCB</v>
      </c>
    </row>
    <row r="364" spans="1:13" hidden="1" x14ac:dyDescent="0.2">
      <c r="A364" s="28">
        <v>2</v>
      </c>
      <c r="B364" s="28" t="s">
        <v>10</v>
      </c>
      <c r="C364" s="28">
        <v>1</v>
      </c>
      <c r="D364" s="28" t="s">
        <v>25</v>
      </c>
      <c r="E364" s="28" t="s">
        <v>13876</v>
      </c>
      <c r="F364" s="29">
        <v>5000</v>
      </c>
      <c r="G364" s="28" t="s">
        <v>5780</v>
      </c>
      <c r="I364" t="str">
        <f>VLOOKUP(D364,DEPARTMENTS!B:B,1,0)</f>
        <v>LCB</v>
      </c>
    </row>
    <row r="365" spans="1:13" hidden="1" x14ac:dyDescent="0.2">
      <c r="A365" s="28">
        <v>2</v>
      </c>
      <c r="B365" s="28" t="s">
        <v>10</v>
      </c>
      <c r="C365" s="28">
        <v>1</v>
      </c>
      <c r="D365" s="28" t="s">
        <v>25</v>
      </c>
      <c r="E365" s="28" t="s">
        <v>337</v>
      </c>
      <c r="F365" s="29">
        <v>42</v>
      </c>
      <c r="G365" s="28" t="s">
        <v>335</v>
      </c>
      <c r="I365" t="str">
        <f>VLOOKUP(D365,DEPARTMENTS!B:B,1,0)</f>
        <v>LCB</v>
      </c>
    </row>
    <row r="366" spans="1:13" hidden="1" x14ac:dyDescent="0.2">
      <c r="A366" s="28">
        <v>9</v>
      </c>
      <c r="B366" s="28" t="s">
        <v>10</v>
      </c>
      <c r="C366" s="28">
        <v>2</v>
      </c>
      <c r="D366" s="28" t="s">
        <v>25</v>
      </c>
      <c r="E366" s="28" t="s">
        <v>14317</v>
      </c>
      <c r="F366" s="29">
        <v>1200</v>
      </c>
      <c r="G366" s="28" t="s">
        <v>326</v>
      </c>
      <c r="I366" t="str">
        <f>VLOOKUP(D366,DEPARTMENTS!B:B,1,0)</f>
        <v>LCB</v>
      </c>
    </row>
    <row r="367" spans="1:13" hidden="1" x14ac:dyDescent="0.2">
      <c r="A367" s="28">
        <v>9</v>
      </c>
      <c r="B367" s="28" t="s">
        <v>10</v>
      </c>
      <c r="C367" s="28">
        <v>2</v>
      </c>
      <c r="D367" s="28" t="s">
        <v>25</v>
      </c>
      <c r="E367" s="28" t="s">
        <v>350</v>
      </c>
      <c r="F367" s="29">
        <v>5000</v>
      </c>
      <c r="G367" s="28" t="s">
        <v>326</v>
      </c>
      <c r="I367" t="str">
        <f>VLOOKUP(D367,DEPARTMENTS!B:B,1,0)</f>
        <v>LCB</v>
      </c>
    </row>
    <row r="368" spans="1:13" hidden="1" x14ac:dyDescent="0.2">
      <c r="A368" s="28">
        <v>9</v>
      </c>
      <c r="B368" s="28" t="s">
        <v>10</v>
      </c>
      <c r="C368" s="28">
        <v>2</v>
      </c>
      <c r="D368" s="28" t="s">
        <v>52</v>
      </c>
      <c r="E368" s="28" t="s">
        <v>14318</v>
      </c>
      <c r="F368" s="29">
        <v>5000</v>
      </c>
      <c r="G368" s="28" t="s">
        <v>153</v>
      </c>
      <c r="I368" t="str">
        <f>VLOOKUP(D368,DEPARTMENTS!B:B,1,0)</f>
        <v>AMM</v>
      </c>
    </row>
    <row r="369" spans="1:9" hidden="1" x14ac:dyDescent="0.2">
      <c r="A369" s="28">
        <v>9</v>
      </c>
      <c r="B369" s="28" t="s">
        <v>10</v>
      </c>
      <c r="C369" s="28">
        <v>2</v>
      </c>
      <c r="D369" s="28" t="s">
        <v>52</v>
      </c>
      <c r="E369" s="28" t="s">
        <v>337</v>
      </c>
      <c r="F369" s="29">
        <f>42</f>
        <v>42</v>
      </c>
      <c r="G369" s="28" t="s">
        <v>335</v>
      </c>
      <c r="I369" t="str">
        <f>VLOOKUP(D369,DEPARTMENTS!B:B,1,0)</f>
        <v>AMM</v>
      </c>
    </row>
    <row r="370" spans="1:9" hidden="1" x14ac:dyDescent="0.2">
      <c r="A370" s="28">
        <v>9</v>
      </c>
      <c r="B370" s="28" t="s">
        <v>10</v>
      </c>
      <c r="C370" s="28">
        <v>2</v>
      </c>
      <c r="D370" s="28" t="s">
        <v>30</v>
      </c>
      <c r="E370" s="28" t="s">
        <v>14319</v>
      </c>
      <c r="F370" s="29">
        <v>102242</v>
      </c>
      <c r="G370" s="28" t="s">
        <v>338</v>
      </c>
      <c r="I370" t="str">
        <f>VLOOKUP(D370,DEPARTMENTS!B:B,1,0)</f>
        <v>DEVELOPMENT</v>
      </c>
    </row>
    <row r="371" spans="1:9" hidden="1" x14ac:dyDescent="0.2">
      <c r="A371" s="28">
        <v>7</v>
      </c>
      <c r="B371" s="28" t="s">
        <v>10</v>
      </c>
      <c r="C371" s="28">
        <v>2</v>
      </c>
      <c r="D371" s="28" t="s">
        <v>30</v>
      </c>
      <c r="E371" s="28" t="s">
        <v>337</v>
      </c>
      <c r="F371" s="29">
        <v>71</v>
      </c>
      <c r="G371" s="28" t="s">
        <v>335</v>
      </c>
      <c r="I371" t="str">
        <f>VLOOKUP(D371,DEPARTMENTS!B:B,1,0)</f>
        <v>DEVELOPMENT</v>
      </c>
    </row>
    <row r="372" spans="1:9" hidden="1" x14ac:dyDescent="0.2">
      <c r="A372" s="28">
        <v>7</v>
      </c>
      <c r="B372" s="28" t="s">
        <v>10</v>
      </c>
      <c r="C372" s="28">
        <v>2</v>
      </c>
      <c r="D372" s="28" t="s">
        <v>30</v>
      </c>
      <c r="E372" s="28" t="s">
        <v>14320</v>
      </c>
      <c r="F372" s="29">
        <v>150</v>
      </c>
      <c r="G372" s="28" t="s">
        <v>338</v>
      </c>
      <c r="I372" t="str">
        <f>VLOOKUP(D372,DEPARTMENTS!B:B,1,0)</f>
        <v>DEVELOPMENT</v>
      </c>
    </row>
    <row r="373" spans="1:9" hidden="1" x14ac:dyDescent="0.2">
      <c r="A373" s="28">
        <v>7</v>
      </c>
      <c r="B373" s="28" t="s">
        <v>10</v>
      </c>
      <c r="C373" s="28">
        <v>2</v>
      </c>
      <c r="D373" s="28" t="s">
        <v>30</v>
      </c>
      <c r="E373" s="28" t="s">
        <v>337</v>
      </c>
      <c r="F373" s="29">
        <v>28</v>
      </c>
      <c r="G373" s="28" t="s">
        <v>335</v>
      </c>
      <c r="I373" t="str">
        <f>VLOOKUP(D373,DEPARTMENTS!B:B,1,0)</f>
        <v>DEVELOPMENT</v>
      </c>
    </row>
    <row r="374" spans="1:9" hidden="1" x14ac:dyDescent="0.2">
      <c r="A374" s="28">
        <v>4</v>
      </c>
      <c r="B374" s="28" t="s">
        <v>10</v>
      </c>
      <c r="C374" s="28">
        <v>2</v>
      </c>
      <c r="D374" s="28" t="s">
        <v>30</v>
      </c>
      <c r="E374" s="28" t="s">
        <v>969</v>
      </c>
      <c r="F374" s="29">
        <v>20000</v>
      </c>
      <c r="G374" s="28" t="s">
        <v>338</v>
      </c>
      <c r="I374" t="str">
        <f>VLOOKUP(D374,DEPARTMENTS!B:B,1,0)</f>
        <v>DEVELOPMENT</v>
      </c>
    </row>
    <row r="375" spans="1:9" hidden="1" x14ac:dyDescent="0.2">
      <c r="A375" s="28">
        <v>4</v>
      </c>
      <c r="B375" s="28" t="s">
        <v>10</v>
      </c>
      <c r="C375" s="28">
        <v>2</v>
      </c>
      <c r="D375" s="28" t="s">
        <v>30</v>
      </c>
      <c r="E375" s="28" t="s">
        <v>337</v>
      </c>
      <c r="F375" s="29">
        <v>53</v>
      </c>
      <c r="G375" s="28" t="s">
        <v>335</v>
      </c>
      <c r="I375" t="str">
        <f>VLOOKUP(D375,DEPARTMENTS!B:B,1,0)</f>
        <v>DEVELOPMENT</v>
      </c>
    </row>
    <row r="376" spans="1:9" hidden="1" x14ac:dyDescent="0.2">
      <c r="A376" s="28">
        <v>4</v>
      </c>
      <c r="B376" s="28" t="s">
        <v>10</v>
      </c>
      <c r="C376" s="28">
        <v>2</v>
      </c>
      <c r="D376" s="28" t="s">
        <v>30</v>
      </c>
      <c r="E376" s="28" t="s">
        <v>14321</v>
      </c>
      <c r="F376" s="29">
        <v>26200</v>
      </c>
      <c r="G376" s="28" t="s">
        <v>338</v>
      </c>
      <c r="I376" t="str">
        <f>VLOOKUP(D376,DEPARTMENTS!B:B,1,0)</f>
        <v>DEVELOPMENT</v>
      </c>
    </row>
    <row r="377" spans="1:9" hidden="1" x14ac:dyDescent="0.2">
      <c r="A377" s="28">
        <v>4</v>
      </c>
      <c r="B377" s="28" t="s">
        <v>10</v>
      </c>
      <c r="C377" s="28">
        <v>2</v>
      </c>
      <c r="D377" s="28" t="s">
        <v>30</v>
      </c>
      <c r="E377" s="28" t="s">
        <v>337</v>
      </c>
      <c r="F377" s="29">
        <f>79+60</f>
        <v>139</v>
      </c>
      <c r="G377" s="28" t="s">
        <v>335</v>
      </c>
      <c r="I377" t="str">
        <f>VLOOKUP(D377,DEPARTMENTS!B:B,1,0)</f>
        <v>DEVELOPMENT</v>
      </c>
    </row>
    <row r="378" spans="1:9" hidden="1" x14ac:dyDescent="0.2">
      <c r="A378" s="28">
        <v>9</v>
      </c>
      <c r="B378" s="28" t="s">
        <v>10</v>
      </c>
      <c r="C378" s="28">
        <v>2</v>
      </c>
      <c r="D378" s="28" t="s">
        <v>25</v>
      </c>
      <c r="E378" s="28" t="s">
        <v>4473</v>
      </c>
      <c r="F378" s="29">
        <v>2000</v>
      </c>
      <c r="G378" s="28" t="s">
        <v>333</v>
      </c>
    </row>
    <row r="379" spans="1:9" hidden="1" x14ac:dyDescent="0.2">
      <c r="A379" s="28">
        <v>9</v>
      </c>
      <c r="B379" s="28" t="s">
        <v>10</v>
      </c>
      <c r="C379" s="28">
        <v>2</v>
      </c>
      <c r="D379" s="28" t="s">
        <v>39</v>
      </c>
      <c r="E379" s="28" t="s">
        <v>14330</v>
      </c>
      <c r="F379" s="29">
        <v>2250</v>
      </c>
      <c r="G379" s="28" t="s">
        <v>333</v>
      </c>
    </row>
    <row r="380" spans="1:9" hidden="1" x14ac:dyDescent="0.2">
      <c r="A380" s="28">
        <v>9</v>
      </c>
      <c r="B380" s="28" t="s">
        <v>10</v>
      </c>
      <c r="C380" s="28">
        <v>2</v>
      </c>
      <c r="D380" s="28" t="s">
        <v>39</v>
      </c>
      <c r="E380" s="28" t="s">
        <v>337</v>
      </c>
      <c r="F380" s="29">
        <v>37</v>
      </c>
      <c r="G380" s="28" t="s">
        <v>335</v>
      </c>
    </row>
    <row r="381" spans="1:9" hidden="1" x14ac:dyDescent="0.2">
      <c r="A381" s="28">
        <v>9</v>
      </c>
      <c r="B381" s="28" t="s">
        <v>10</v>
      </c>
      <c r="C381" s="28">
        <v>2</v>
      </c>
      <c r="D381" s="28" t="s">
        <v>25</v>
      </c>
      <c r="E381" s="28" t="s">
        <v>14331</v>
      </c>
      <c r="F381" s="29">
        <v>13000</v>
      </c>
      <c r="G381" s="28" t="s">
        <v>339</v>
      </c>
    </row>
    <row r="382" spans="1:9" hidden="1" x14ac:dyDescent="0.2">
      <c r="A382" s="28">
        <v>9</v>
      </c>
      <c r="B382" s="28" t="s">
        <v>10</v>
      </c>
      <c r="C382" s="28">
        <v>2</v>
      </c>
      <c r="D382" s="28" t="s">
        <v>34</v>
      </c>
      <c r="E382" s="28" t="s">
        <v>14439</v>
      </c>
      <c r="F382" s="29">
        <v>3000</v>
      </c>
      <c r="G382" s="28" t="s">
        <v>340</v>
      </c>
    </row>
    <row r="383" spans="1:9" hidden="1" x14ac:dyDescent="0.2">
      <c r="A383" s="28">
        <v>9</v>
      </c>
      <c r="B383" s="28" t="s">
        <v>10</v>
      </c>
      <c r="C383" s="28">
        <v>2</v>
      </c>
      <c r="D383" s="28" t="s">
        <v>34</v>
      </c>
      <c r="E383" s="28" t="s">
        <v>337</v>
      </c>
      <c r="F383" s="29">
        <v>41</v>
      </c>
      <c r="G383" s="28" t="s">
        <v>335</v>
      </c>
    </row>
    <row r="384" spans="1:9" hidden="1" x14ac:dyDescent="0.2">
      <c r="A384" s="28">
        <v>9</v>
      </c>
      <c r="B384" s="28" t="s">
        <v>10</v>
      </c>
      <c r="C384" s="28">
        <v>2</v>
      </c>
      <c r="D384" s="28" t="s">
        <v>31</v>
      </c>
      <c r="E384" s="28" t="s">
        <v>14440</v>
      </c>
      <c r="F384" s="29">
        <v>10000</v>
      </c>
      <c r="G384" s="28" t="s">
        <v>5788</v>
      </c>
    </row>
    <row r="385" spans="1:7" hidden="1" x14ac:dyDescent="0.2">
      <c r="A385" s="28">
        <v>9</v>
      </c>
      <c r="B385" s="28" t="s">
        <v>10</v>
      </c>
      <c r="C385" s="28">
        <v>2</v>
      </c>
      <c r="D385" s="28" t="s">
        <v>31</v>
      </c>
      <c r="E385" s="28" t="s">
        <v>337</v>
      </c>
      <c r="F385" s="29">
        <v>53</v>
      </c>
      <c r="G385" s="28" t="s">
        <v>335</v>
      </c>
    </row>
    <row r="386" spans="1:7" hidden="1" x14ac:dyDescent="0.2">
      <c r="A386" s="28">
        <v>13</v>
      </c>
      <c r="B386" s="28" t="s">
        <v>10</v>
      </c>
      <c r="C386" s="28">
        <v>3</v>
      </c>
      <c r="D386" s="28" t="s">
        <v>30</v>
      </c>
      <c r="E386" s="28" t="s">
        <v>14870</v>
      </c>
      <c r="F386" s="29">
        <v>71280</v>
      </c>
      <c r="G386" s="28" t="s">
        <v>338</v>
      </c>
    </row>
    <row r="387" spans="1:7" hidden="1" x14ac:dyDescent="0.2">
      <c r="A387" s="28">
        <v>13</v>
      </c>
      <c r="B387" s="28" t="s">
        <v>10</v>
      </c>
      <c r="C387" s="28">
        <v>3</v>
      </c>
      <c r="D387" s="28" t="s">
        <v>30</v>
      </c>
      <c r="E387" s="28" t="s">
        <v>337</v>
      </c>
      <c r="F387" s="29">
        <v>71</v>
      </c>
      <c r="G387" s="28" t="s">
        <v>335</v>
      </c>
    </row>
    <row r="388" spans="1:7" hidden="1" x14ac:dyDescent="0.2">
      <c r="A388" s="28">
        <v>15</v>
      </c>
      <c r="B388" s="28" t="s">
        <v>10</v>
      </c>
      <c r="C388" s="28">
        <v>3</v>
      </c>
      <c r="D388" s="28" t="s">
        <v>37</v>
      </c>
      <c r="E388" s="28" t="s">
        <v>14871</v>
      </c>
      <c r="F388" s="29">
        <v>8700</v>
      </c>
      <c r="G388" s="28" t="s">
        <v>14873</v>
      </c>
    </row>
    <row r="389" spans="1:7" hidden="1" x14ac:dyDescent="0.2">
      <c r="A389" s="28">
        <v>15</v>
      </c>
      <c r="B389" s="28" t="s">
        <v>10</v>
      </c>
      <c r="C389" s="28">
        <v>3</v>
      </c>
      <c r="D389" s="28" t="s">
        <v>37</v>
      </c>
      <c r="E389" s="28" t="s">
        <v>337</v>
      </c>
      <c r="F389" s="29">
        <v>71</v>
      </c>
      <c r="G389" s="28" t="s">
        <v>335</v>
      </c>
    </row>
    <row r="390" spans="1:7" hidden="1" x14ac:dyDescent="0.2">
      <c r="A390" s="28">
        <v>16</v>
      </c>
      <c r="B390" s="28" t="s">
        <v>10</v>
      </c>
      <c r="C390" s="28">
        <v>3</v>
      </c>
      <c r="D390" s="28" t="s">
        <v>25</v>
      </c>
      <c r="E390" s="28" t="s">
        <v>14872</v>
      </c>
      <c r="F390" s="29">
        <v>5610</v>
      </c>
      <c r="G390" s="28" t="s">
        <v>10445</v>
      </c>
    </row>
    <row r="391" spans="1:7" hidden="1" x14ac:dyDescent="0.2">
      <c r="A391" s="28">
        <v>16</v>
      </c>
      <c r="B391" s="28" t="s">
        <v>10</v>
      </c>
      <c r="C391" s="28">
        <v>3</v>
      </c>
      <c r="D391" s="28" t="s">
        <v>25</v>
      </c>
      <c r="E391" s="28" t="s">
        <v>337</v>
      </c>
      <c r="F391" s="29">
        <v>43</v>
      </c>
      <c r="G391" s="28" t="s">
        <v>10445</v>
      </c>
    </row>
    <row r="392" spans="1:7" hidden="1" x14ac:dyDescent="0.2">
      <c r="A392" s="28">
        <v>16</v>
      </c>
      <c r="B392" s="28" t="s">
        <v>10</v>
      </c>
      <c r="C392" s="28">
        <v>3</v>
      </c>
      <c r="D392" s="28" t="s">
        <v>25</v>
      </c>
      <c r="E392" s="28" t="s">
        <v>359</v>
      </c>
      <c r="F392" s="29">
        <v>2900</v>
      </c>
      <c r="G392" s="28" t="s">
        <v>336</v>
      </c>
    </row>
    <row r="393" spans="1:7" hidden="1" x14ac:dyDescent="0.2">
      <c r="A393" s="28">
        <v>16</v>
      </c>
      <c r="B393" s="28" t="s">
        <v>10</v>
      </c>
      <c r="C393" s="28">
        <v>3</v>
      </c>
      <c r="D393" s="28" t="s">
        <v>25</v>
      </c>
      <c r="E393" s="28" t="s">
        <v>337</v>
      </c>
      <c r="F393" s="29">
        <v>30</v>
      </c>
      <c r="G393" s="28" t="s">
        <v>335</v>
      </c>
    </row>
    <row r="394" spans="1:7" hidden="1" x14ac:dyDescent="0.2">
      <c r="A394" s="28">
        <v>16</v>
      </c>
      <c r="B394" s="28" t="s">
        <v>10</v>
      </c>
      <c r="C394" s="28">
        <v>3</v>
      </c>
      <c r="D394" s="28" t="s">
        <v>25</v>
      </c>
      <c r="E394" s="28" t="s">
        <v>15256</v>
      </c>
      <c r="F394" s="29">
        <v>1200</v>
      </c>
      <c r="G394" s="28" t="s">
        <v>326</v>
      </c>
    </row>
    <row r="395" spans="1:7" hidden="1" x14ac:dyDescent="0.2">
      <c r="A395" s="28">
        <v>16</v>
      </c>
      <c r="B395" s="28" t="s">
        <v>10</v>
      </c>
      <c r="C395" s="28">
        <v>3</v>
      </c>
      <c r="D395" s="28" t="s">
        <v>25</v>
      </c>
      <c r="E395" s="28" t="s">
        <v>15257</v>
      </c>
      <c r="F395" s="29">
        <v>2000</v>
      </c>
      <c r="G395" s="28" t="s">
        <v>978</v>
      </c>
    </row>
    <row r="396" spans="1:7" hidden="1" x14ac:dyDescent="0.2">
      <c r="A396" s="28">
        <v>16</v>
      </c>
      <c r="B396" s="28" t="s">
        <v>10</v>
      </c>
      <c r="C396" s="28">
        <v>3</v>
      </c>
      <c r="D396" s="28" t="s">
        <v>25</v>
      </c>
      <c r="E396" s="28" t="s">
        <v>4474</v>
      </c>
      <c r="F396" s="29">
        <v>400</v>
      </c>
      <c r="G396" s="28" t="s">
        <v>6572</v>
      </c>
    </row>
    <row r="397" spans="1:7" hidden="1" x14ac:dyDescent="0.2">
      <c r="A397" s="28">
        <v>16</v>
      </c>
      <c r="B397" s="28" t="s">
        <v>10</v>
      </c>
      <c r="C397" s="28">
        <v>3</v>
      </c>
      <c r="D397" s="28" t="s">
        <v>34</v>
      </c>
      <c r="E397" s="28" t="s">
        <v>15258</v>
      </c>
      <c r="F397" s="29">
        <v>4310</v>
      </c>
      <c r="G397" s="28" t="s">
        <v>978</v>
      </c>
    </row>
    <row r="398" spans="1:7" hidden="1" x14ac:dyDescent="0.2">
      <c r="A398" s="28">
        <v>23</v>
      </c>
      <c r="B398" s="28" t="s">
        <v>10</v>
      </c>
      <c r="C398" s="28">
        <v>4</v>
      </c>
      <c r="D398" s="28" t="s">
        <v>25</v>
      </c>
      <c r="E398" s="28" t="s">
        <v>4474</v>
      </c>
      <c r="F398" s="29">
        <v>400</v>
      </c>
      <c r="G398" s="28" t="s">
        <v>334</v>
      </c>
    </row>
    <row r="399" spans="1:7" hidden="1" x14ac:dyDescent="0.2">
      <c r="A399" s="28">
        <v>23</v>
      </c>
      <c r="B399" s="28" t="s">
        <v>10</v>
      </c>
      <c r="C399" s="28">
        <v>4</v>
      </c>
      <c r="D399" s="28" t="s">
        <v>25</v>
      </c>
      <c r="E399" s="28" t="s">
        <v>5784</v>
      </c>
      <c r="F399" s="29">
        <v>1200</v>
      </c>
      <c r="G399" s="28" t="s">
        <v>326</v>
      </c>
    </row>
    <row r="400" spans="1:7" hidden="1" x14ac:dyDescent="0.2">
      <c r="A400" s="28">
        <v>19</v>
      </c>
      <c r="B400" s="28" t="s">
        <v>10</v>
      </c>
      <c r="C400" s="28">
        <v>4</v>
      </c>
      <c r="D400" s="28" t="s">
        <v>38</v>
      </c>
      <c r="E400" s="28" t="s">
        <v>15265</v>
      </c>
      <c r="F400" s="29">
        <v>2000</v>
      </c>
      <c r="G400" s="28" t="s">
        <v>6568</v>
      </c>
    </row>
    <row r="401" spans="1:7" hidden="1" x14ac:dyDescent="0.2">
      <c r="A401" s="28">
        <v>19</v>
      </c>
      <c r="B401" s="28" t="s">
        <v>10</v>
      </c>
      <c r="C401" s="28">
        <v>4</v>
      </c>
      <c r="D401" s="28" t="s">
        <v>38</v>
      </c>
      <c r="E401" s="28" t="s">
        <v>337</v>
      </c>
      <c r="F401" s="29">
        <v>37</v>
      </c>
      <c r="G401" s="28" t="s">
        <v>335</v>
      </c>
    </row>
    <row r="402" spans="1:7" hidden="1" x14ac:dyDescent="0.2">
      <c r="A402" s="28">
        <v>22</v>
      </c>
      <c r="B402" s="28" t="s">
        <v>10</v>
      </c>
      <c r="C402" s="28">
        <v>4</v>
      </c>
      <c r="D402" s="28" t="s">
        <v>30</v>
      </c>
      <c r="E402" s="28" t="s">
        <v>15264</v>
      </c>
      <c r="F402" s="29">
        <v>76670</v>
      </c>
      <c r="G402" s="28" t="s">
        <v>338</v>
      </c>
    </row>
    <row r="403" spans="1:7" hidden="1" x14ac:dyDescent="0.2">
      <c r="A403" s="28">
        <v>22</v>
      </c>
      <c r="B403" s="28" t="s">
        <v>10</v>
      </c>
      <c r="C403" s="28">
        <v>4</v>
      </c>
      <c r="D403" s="28" t="s">
        <v>30</v>
      </c>
      <c r="E403" s="28" t="s">
        <v>337</v>
      </c>
      <c r="F403" s="29">
        <v>71</v>
      </c>
      <c r="G403" s="28" t="s">
        <v>335</v>
      </c>
    </row>
    <row r="404" spans="1:7" hidden="1" x14ac:dyDescent="0.2">
      <c r="A404" s="28">
        <v>23</v>
      </c>
      <c r="B404" s="28" t="s">
        <v>10</v>
      </c>
      <c r="C404" s="28">
        <v>4</v>
      </c>
      <c r="D404" s="28" t="s">
        <v>38</v>
      </c>
      <c r="E404" s="28" t="s">
        <v>15263</v>
      </c>
      <c r="F404" s="29">
        <v>13590</v>
      </c>
      <c r="G404" s="28" t="s">
        <v>6568</v>
      </c>
    </row>
    <row r="405" spans="1:7" hidden="1" x14ac:dyDescent="0.2">
      <c r="A405" s="28">
        <v>23</v>
      </c>
      <c r="B405" s="28" t="s">
        <v>10</v>
      </c>
      <c r="C405" s="28">
        <v>4</v>
      </c>
      <c r="D405" s="28" t="s">
        <v>38</v>
      </c>
      <c r="E405" s="28" t="s">
        <v>337</v>
      </c>
      <c r="F405" s="29">
        <v>54</v>
      </c>
      <c r="G405" s="28" t="s">
        <v>15266</v>
      </c>
    </row>
    <row r="406" spans="1:7" hidden="1" x14ac:dyDescent="0.2">
      <c r="A406" s="28">
        <v>23</v>
      </c>
      <c r="B406" s="28" t="s">
        <v>10</v>
      </c>
      <c r="C406" s="28">
        <v>4</v>
      </c>
      <c r="D406" s="28" t="s">
        <v>34</v>
      </c>
      <c r="E406" s="28" t="s">
        <v>15262</v>
      </c>
      <c r="F406" s="29">
        <v>4000</v>
      </c>
      <c r="G406" s="28" t="s">
        <v>340</v>
      </c>
    </row>
    <row r="407" spans="1:7" hidden="1" x14ac:dyDescent="0.2">
      <c r="A407" s="28">
        <v>23</v>
      </c>
      <c r="B407" s="28" t="s">
        <v>10</v>
      </c>
      <c r="C407" s="28">
        <v>4</v>
      </c>
      <c r="D407" s="28" t="s">
        <v>34</v>
      </c>
      <c r="E407" s="28" t="s">
        <v>337</v>
      </c>
      <c r="F407" s="29">
        <v>43</v>
      </c>
      <c r="G407" s="28" t="s">
        <v>335</v>
      </c>
    </row>
    <row r="408" spans="1:7" hidden="1" x14ac:dyDescent="0.2">
      <c r="A408" s="28">
        <v>24</v>
      </c>
      <c r="B408" s="28" t="s">
        <v>10</v>
      </c>
      <c r="C408" s="28">
        <v>4</v>
      </c>
      <c r="D408" s="28" t="s">
        <v>37</v>
      </c>
      <c r="E408" s="28" t="s">
        <v>15261</v>
      </c>
      <c r="F408" s="29">
        <v>1340</v>
      </c>
      <c r="G408" s="28" t="s">
        <v>14873</v>
      </c>
    </row>
    <row r="409" spans="1:7" hidden="1" x14ac:dyDescent="0.2">
      <c r="A409" s="28">
        <v>24</v>
      </c>
      <c r="B409" s="28" t="s">
        <v>10</v>
      </c>
      <c r="C409" s="28">
        <v>4</v>
      </c>
      <c r="D409" s="28" t="s">
        <v>37</v>
      </c>
      <c r="E409" s="28" t="s">
        <v>337</v>
      </c>
      <c r="F409" s="29">
        <v>33</v>
      </c>
      <c r="G409" s="28" t="s">
        <v>335</v>
      </c>
    </row>
    <row r="410" spans="1:7" hidden="1" x14ac:dyDescent="0.2">
      <c r="A410" s="28">
        <v>25</v>
      </c>
      <c r="B410" s="28" t="s">
        <v>10</v>
      </c>
      <c r="C410" s="28">
        <v>5</v>
      </c>
      <c r="D410" s="28" t="s">
        <v>30</v>
      </c>
      <c r="E410" s="28" t="s">
        <v>15260</v>
      </c>
      <c r="F410" s="29">
        <v>114500</v>
      </c>
      <c r="G410" s="28" t="s">
        <v>338</v>
      </c>
    </row>
    <row r="411" spans="1:7" hidden="1" x14ac:dyDescent="0.2">
      <c r="A411" s="28">
        <v>25</v>
      </c>
      <c r="B411" s="28" t="s">
        <v>10</v>
      </c>
      <c r="C411" s="28">
        <v>5</v>
      </c>
      <c r="D411" s="28" t="s">
        <v>30</v>
      </c>
      <c r="E411" s="28" t="s">
        <v>337</v>
      </c>
      <c r="F411" s="29">
        <v>71</v>
      </c>
      <c r="G411" s="28" t="s">
        <v>335</v>
      </c>
    </row>
    <row r="412" spans="1:7" hidden="1" x14ac:dyDescent="0.2">
      <c r="A412" s="28">
        <v>27</v>
      </c>
      <c r="B412" s="28" t="s">
        <v>10</v>
      </c>
      <c r="C412" s="28">
        <v>5</v>
      </c>
      <c r="D412" s="28" t="s">
        <v>30</v>
      </c>
      <c r="E412" s="28" t="s">
        <v>15259</v>
      </c>
      <c r="F412" s="29">
        <v>20000</v>
      </c>
      <c r="G412" s="28" t="s">
        <v>338</v>
      </c>
    </row>
    <row r="413" spans="1:7" hidden="1" x14ac:dyDescent="0.2">
      <c r="A413" s="28">
        <v>27</v>
      </c>
      <c r="B413" s="28" t="s">
        <v>10</v>
      </c>
      <c r="C413" s="28">
        <v>5</v>
      </c>
      <c r="D413" s="28" t="s">
        <v>30</v>
      </c>
      <c r="E413" s="28" t="s">
        <v>337</v>
      </c>
      <c r="F413" s="29">
        <v>54</v>
      </c>
      <c r="G413" s="28" t="s">
        <v>335</v>
      </c>
    </row>
    <row r="414" spans="1:7" hidden="1" x14ac:dyDescent="0.2">
      <c r="A414" s="28">
        <v>27</v>
      </c>
      <c r="B414" s="28" t="s">
        <v>10</v>
      </c>
      <c r="C414" s="28">
        <v>5</v>
      </c>
      <c r="D414" s="28" t="s">
        <v>30</v>
      </c>
      <c r="E414" s="28" t="s">
        <v>15267</v>
      </c>
      <c r="F414" s="29">
        <v>106101</v>
      </c>
      <c r="G414" s="28" t="s">
        <v>338</v>
      </c>
    </row>
    <row r="415" spans="1:7" hidden="1" x14ac:dyDescent="0.2">
      <c r="A415" s="28">
        <v>27</v>
      </c>
      <c r="B415" s="28" t="s">
        <v>10</v>
      </c>
      <c r="C415" s="28">
        <v>5</v>
      </c>
      <c r="D415" s="28" t="s">
        <v>30</v>
      </c>
      <c r="E415" s="28" t="s">
        <v>337</v>
      </c>
      <c r="F415" s="29">
        <v>71</v>
      </c>
      <c r="G415" s="28" t="s">
        <v>335</v>
      </c>
    </row>
    <row r="416" spans="1:7" hidden="1" x14ac:dyDescent="0.2">
      <c r="A416" s="28">
        <v>30</v>
      </c>
      <c r="B416" s="28" t="s">
        <v>10</v>
      </c>
      <c r="C416" s="28">
        <v>5</v>
      </c>
      <c r="D416" s="28" t="s">
        <v>25</v>
      </c>
      <c r="E416" s="28" t="s">
        <v>16246</v>
      </c>
      <c r="F416" s="29">
        <v>800</v>
      </c>
      <c r="G416" s="28" t="s">
        <v>333</v>
      </c>
    </row>
    <row r="417" spans="1:7" hidden="1" x14ac:dyDescent="0.2">
      <c r="A417" s="28">
        <v>30</v>
      </c>
      <c r="B417" s="28" t="s">
        <v>10</v>
      </c>
      <c r="C417" s="28">
        <v>5</v>
      </c>
      <c r="D417" s="28" t="s">
        <v>25</v>
      </c>
      <c r="E417" s="28" t="s">
        <v>337</v>
      </c>
      <c r="G417" s="28" t="s">
        <v>335</v>
      </c>
    </row>
    <row r="418" spans="1:7" hidden="1" x14ac:dyDescent="0.2">
      <c r="A418" s="28">
        <v>30</v>
      </c>
      <c r="B418" s="28" t="s">
        <v>10</v>
      </c>
      <c r="C418" s="28">
        <v>5</v>
      </c>
      <c r="D418" s="28" t="s">
        <v>25</v>
      </c>
      <c r="E418" s="28" t="s">
        <v>4837</v>
      </c>
      <c r="F418" s="29">
        <v>5200</v>
      </c>
      <c r="G418" s="28" t="s">
        <v>335</v>
      </c>
    </row>
    <row r="419" spans="1:7" hidden="1" x14ac:dyDescent="0.2">
      <c r="A419" s="28">
        <v>30</v>
      </c>
      <c r="B419" s="28" t="s">
        <v>10</v>
      </c>
      <c r="C419" s="28">
        <v>5</v>
      </c>
      <c r="D419" s="28" t="s">
        <v>25</v>
      </c>
      <c r="E419" s="28" t="s">
        <v>337</v>
      </c>
      <c r="F419" s="29">
        <v>42</v>
      </c>
      <c r="G419" s="28" t="s">
        <v>335</v>
      </c>
    </row>
    <row r="420" spans="1:7" hidden="1" x14ac:dyDescent="0.2">
      <c r="A420" s="28">
        <v>30</v>
      </c>
      <c r="B420" s="28" t="s">
        <v>10</v>
      </c>
      <c r="C420" s="28">
        <v>5</v>
      </c>
      <c r="D420" s="28" t="s">
        <v>25</v>
      </c>
      <c r="E420" s="28" t="s">
        <v>6569</v>
      </c>
      <c r="F420" s="29">
        <v>2100</v>
      </c>
      <c r="G420" s="28" t="s">
        <v>335</v>
      </c>
    </row>
    <row r="421" spans="1:7" hidden="1" x14ac:dyDescent="0.2">
      <c r="A421" s="28">
        <v>30</v>
      </c>
      <c r="B421" s="28" t="s">
        <v>10</v>
      </c>
      <c r="C421" s="28">
        <v>5</v>
      </c>
      <c r="D421" s="28" t="s">
        <v>25</v>
      </c>
      <c r="E421" s="28" t="s">
        <v>337</v>
      </c>
      <c r="F421" s="29">
        <v>20</v>
      </c>
      <c r="G421" s="28" t="s">
        <v>335</v>
      </c>
    </row>
    <row r="422" spans="1:7" hidden="1" x14ac:dyDescent="0.2">
      <c r="A422" s="28">
        <v>30</v>
      </c>
      <c r="B422" s="28" t="s">
        <v>10</v>
      </c>
      <c r="C422" s="28">
        <v>5</v>
      </c>
      <c r="D422" s="28" t="s">
        <v>25</v>
      </c>
      <c r="E422" s="28" t="s">
        <v>4476</v>
      </c>
      <c r="F422" s="29">
        <v>16160</v>
      </c>
      <c r="G422" s="28" t="s">
        <v>335</v>
      </c>
    </row>
    <row r="423" spans="1:7" hidden="1" x14ac:dyDescent="0.2">
      <c r="A423" s="28">
        <v>30</v>
      </c>
      <c r="B423" s="28" t="s">
        <v>10</v>
      </c>
      <c r="C423" s="28">
        <v>5</v>
      </c>
      <c r="D423" s="28" t="s">
        <v>25</v>
      </c>
      <c r="E423" s="28" t="s">
        <v>337</v>
      </c>
      <c r="F423" s="29">
        <v>19</v>
      </c>
      <c r="G423" s="28" t="s">
        <v>335</v>
      </c>
    </row>
    <row r="424" spans="1:7" hidden="1" x14ac:dyDescent="0.2">
      <c r="A424" s="28">
        <v>30</v>
      </c>
      <c r="B424" s="28" t="s">
        <v>10</v>
      </c>
      <c r="C424" s="28">
        <v>5</v>
      </c>
      <c r="D424" s="28" t="s">
        <v>25</v>
      </c>
      <c r="E424" s="28" t="s">
        <v>4473</v>
      </c>
      <c r="F424" s="29">
        <v>2000</v>
      </c>
      <c r="G424" s="28" t="s">
        <v>5780</v>
      </c>
    </row>
    <row r="425" spans="1:7" hidden="1" x14ac:dyDescent="0.2">
      <c r="A425" s="28">
        <v>30</v>
      </c>
      <c r="B425" s="28" t="s">
        <v>10</v>
      </c>
      <c r="C425" s="28">
        <v>5</v>
      </c>
      <c r="D425" s="28" t="s">
        <v>25</v>
      </c>
      <c r="E425" s="28" t="s">
        <v>8470</v>
      </c>
      <c r="F425" s="29">
        <v>2000</v>
      </c>
      <c r="G425" s="28" t="s">
        <v>333</v>
      </c>
    </row>
    <row r="426" spans="1:7" hidden="1" x14ac:dyDescent="0.2">
      <c r="A426" s="28">
        <v>30</v>
      </c>
      <c r="B426" s="28" t="s">
        <v>10</v>
      </c>
      <c r="C426" s="28">
        <v>5</v>
      </c>
      <c r="D426" s="28" t="s">
        <v>25</v>
      </c>
      <c r="E426" s="28" t="s">
        <v>4474</v>
      </c>
      <c r="F426" s="29">
        <v>400</v>
      </c>
      <c r="G426" s="28" t="s">
        <v>16247</v>
      </c>
    </row>
    <row r="427" spans="1:7" hidden="1" x14ac:dyDescent="0.2">
      <c r="A427" s="28">
        <v>30</v>
      </c>
      <c r="B427" s="28" t="s">
        <v>10</v>
      </c>
      <c r="C427" s="28">
        <v>5</v>
      </c>
      <c r="D427" s="28" t="s">
        <v>25</v>
      </c>
      <c r="E427" s="28" t="s">
        <v>5784</v>
      </c>
      <c r="F427" s="29">
        <v>1200</v>
      </c>
      <c r="G427" s="28" t="s">
        <v>326</v>
      </c>
    </row>
    <row r="428" spans="1:7" hidden="1" x14ac:dyDescent="0.2">
      <c r="A428" s="28">
        <v>30</v>
      </c>
      <c r="B428" s="28" t="s">
        <v>10</v>
      </c>
      <c r="C428" s="28">
        <v>5</v>
      </c>
      <c r="D428" s="28" t="s">
        <v>34</v>
      </c>
      <c r="E428" s="28" t="s">
        <v>15262</v>
      </c>
      <c r="F428" s="29">
        <v>3000</v>
      </c>
      <c r="G428" s="28" t="s">
        <v>978</v>
      </c>
    </row>
    <row r="429" spans="1:7" hidden="1" x14ac:dyDescent="0.2">
      <c r="A429" s="28">
        <v>30</v>
      </c>
      <c r="B429" s="28" t="s">
        <v>10</v>
      </c>
      <c r="C429" s="28">
        <v>5</v>
      </c>
      <c r="D429" s="28" t="s">
        <v>12859</v>
      </c>
      <c r="E429" s="28" t="s">
        <v>16248</v>
      </c>
      <c r="F429" s="29">
        <v>9000</v>
      </c>
      <c r="G429" s="28" t="s">
        <v>16249</v>
      </c>
    </row>
    <row r="430" spans="1:7" hidden="1" x14ac:dyDescent="0.2">
      <c r="A430" s="28">
        <v>30</v>
      </c>
      <c r="B430" s="28" t="s">
        <v>10</v>
      </c>
      <c r="C430" s="28">
        <v>5</v>
      </c>
      <c r="D430" s="28" t="s">
        <v>32</v>
      </c>
      <c r="E430" s="28" t="s">
        <v>8471</v>
      </c>
      <c r="F430" s="29">
        <v>4700</v>
      </c>
      <c r="G430" s="28" t="s">
        <v>12145</v>
      </c>
    </row>
    <row r="431" spans="1:7" hidden="1" x14ac:dyDescent="0.2">
      <c r="A431" s="28">
        <v>1</v>
      </c>
      <c r="B431" s="28" t="s">
        <v>11</v>
      </c>
      <c r="C431" s="28">
        <v>1</v>
      </c>
      <c r="D431" s="28" t="s">
        <v>30</v>
      </c>
      <c r="E431" s="28" t="s">
        <v>16988</v>
      </c>
      <c r="F431" s="29">
        <v>102200</v>
      </c>
      <c r="G431" s="28" t="s">
        <v>338</v>
      </c>
    </row>
    <row r="432" spans="1:7" hidden="1" x14ac:dyDescent="0.2">
      <c r="A432" s="28">
        <v>1</v>
      </c>
      <c r="B432" s="28" t="s">
        <v>11</v>
      </c>
      <c r="C432" s="28">
        <v>1</v>
      </c>
      <c r="D432" s="28" t="s">
        <v>30</v>
      </c>
      <c r="E432" s="28" t="s">
        <v>337</v>
      </c>
      <c r="F432" s="29">
        <v>71</v>
      </c>
      <c r="G432" s="28" t="s">
        <v>335</v>
      </c>
    </row>
    <row r="433" spans="1:13" s="224" customFormat="1" hidden="1" x14ac:dyDescent="0.2">
      <c r="A433" s="28">
        <v>1</v>
      </c>
      <c r="B433" s="28" t="s">
        <v>11</v>
      </c>
      <c r="C433" s="28">
        <v>1</v>
      </c>
      <c r="D433" s="222" t="s">
        <v>30</v>
      </c>
      <c r="E433" s="222" t="s">
        <v>353</v>
      </c>
      <c r="F433" s="223">
        <v>15500</v>
      </c>
      <c r="G433" s="222" t="s">
        <v>354</v>
      </c>
      <c r="H433" s="401"/>
      <c r="I433" s="224" t="str">
        <f>VLOOKUP(D433,DEPARTMENTS!B:B,1,0)</f>
        <v>DEVELOPMENT</v>
      </c>
      <c r="K433" s="252"/>
      <c r="L433" s="252"/>
      <c r="M433" s="225"/>
    </row>
    <row r="434" spans="1:13" hidden="1" x14ac:dyDescent="0.2">
      <c r="A434" s="28">
        <v>1</v>
      </c>
      <c r="B434" s="28" t="s">
        <v>11</v>
      </c>
      <c r="C434" s="28">
        <v>1</v>
      </c>
      <c r="D434" s="28" t="s">
        <v>25</v>
      </c>
      <c r="E434" s="28" t="s">
        <v>353</v>
      </c>
      <c r="F434" s="29">
        <v>15500</v>
      </c>
      <c r="G434" s="28" t="s">
        <v>6574</v>
      </c>
      <c r="I434" t="str">
        <f>VLOOKUP(D434,DEPARTMENTS!B:B,1,0)</f>
        <v>LCB</v>
      </c>
    </row>
    <row r="435" spans="1:13" hidden="1" x14ac:dyDescent="0.2">
      <c r="A435" s="28">
        <v>1</v>
      </c>
      <c r="B435" s="28" t="s">
        <v>11</v>
      </c>
      <c r="C435" s="28">
        <v>1</v>
      </c>
      <c r="D435" s="28" t="s">
        <v>25</v>
      </c>
      <c r="E435" s="28" t="s">
        <v>353</v>
      </c>
      <c r="F435" s="29">
        <v>15500</v>
      </c>
      <c r="G435" s="28" t="s">
        <v>356</v>
      </c>
      <c r="I435" t="str">
        <f>VLOOKUP(D435,DEPARTMENTS!B:B,1,0)</f>
        <v>LCB</v>
      </c>
    </row>
    <row r="436" spans="1:13" hidden="1" x14ac:dyDescent="0.2">
      <c r="A436" s="28">
        <v>1</v>
      </c>
      <c r="B436" s="28" t="s">
        <v>11</v>
      </c>
      <c r="C436" s="28">
        <v>1</v>
      </c>
      <c r="D436" s="28" t="s">
        <v>30</v>
      </c>
      <c r="E436" s="28" t="s">
        <v>353</v>
      </c>
      <c r="F436" s="29">
        <v>25000</v>
      </c>
      <c r="G436" s="28" t="s">
        <v>355</v>
      </c>
    </row>
    <row r="437" spans="1:13" hidden="1" x14ac:dyDescent="0.2">
      <c r="A437" s="28">
        <v>1</v>
      </c>
      <c r="B437" s="28" t="s">
        <v>11</v>
      </c>
      <c r="C437" s="28">
        <v>1</v>
      </c>
      <c r="D437" s="28" t="s">
        <v>30</v>
      </c>
      <c r="E437" s="28" t="s">
        <v>337</v>
      </c>
      <c r="F437" s="29">
        <v>59</v>
      </c>
      <c r="G437" s="28" t="s">
        <v>335</v>
      </c>
    </row>
    <row r="438" spans="1:13" hidden="1" x14ac:dyDescent="0.2">
      <c r="A438" s="28">
        <v>1</v>
      </c>
      <c r="B438" s="28" t="s">
        <v>11</v>
      </c>
      <c r="C438" s="28">
        <v>1</v>
      </c>
      <c r="D438" s="28" t="s">
        <v>25</v>
      </c>
      <c r="E438" s="28" t="s">
        <v>8606</v>
      </c>
      <c r="F438" s="29">
        <v>2000</v>
      </c>
      <c r="G438" s="28" t="s">
        <v>335</v>
      </c>
    </row>
    <row r="439" spans="1:13" hidden="1" x14ac:dyDescent="0.2">
      <c r="A439" s="28">
        <v>1</v>
      </c>
      <c r="B439" s="28" t="s">
        <v>11</v>
      </c>
      <c r="C439" s="28">
        <v>1</v>
      </c>
      <c r="D439" s="28" t="s">
        <v>25</v>
      </c>
      <c r="E439" s="28" t="s">
        <v>337</v>
      </c>
      <c r="F439" s="29">
        <v>37</v>
      </c>
      <c r="G439" s="28" t="s">
        <v>335</v>
      </c>
    </row>
    <row r="440" spans="1:13" hidden="1" x14ac:dyDescent="0.2">
      <c r="A440" s="28">
        <v>1</v>
      </c>
      <c r="B440" s="28" t="s">
        <v>11</v>
      </c>
      <c r="C440" s="28">
        <v>1</v>
      </c>
      <c r="D440" s="28" t="s">
        <v>30</v>
      </c>
      <c r="E440" s="28" t="s">
        <v>16987</v>
      </c>
      <c r="F440" s="29">
        <v>154500</v>
      </c>
      <c r="G440" s="28" t="s">
        <v>338</v>
      </c>
    </row>
    <row r="441" spans="1:13" hidden="1" x14ac:dyDescent="0.2">
      <c r="A441" s="28">
        <v>1</v>
      </c>
      <c r="B441" s="28" t="s">
        <v>11</v>
      </c>
      <c r="C441" s="28">
        <v>1</v>
      </c>
      <c r="D441" s="28" t="s">
        <v>30</v>
      </c>
      <c r="E441" s="28" t="s">
        <v>337</v>
      </c>
      <c r="F441" s="29">
        <v>175</v>
      </c>
      <c r="G441" s="28" t="s">
        <v>335</v>
      </c>
    </row>
    <row r="442" spans="1:13" hidden="1" x14ac:dyDescent="0.2">
      <c r="A442" s="28">
        <v>4</v>
      </c>
      <c r="B442" s="28" t="s">
        <v>11</v>
      </c>
      <c r="C442" s="28">
        <v>1</v>
      </c>
      <c r="D442" s="28" t="s">
        <v>25</v>
      </c>
      <c r="E442" s="28" t="s">
        <v>16985</v>
      </c>
      <c r="F442" s="29">
        <v>40864</v>
      </c>
      <c r="G442" s="28" t="s">
        <v>335</v>
      </c>
    </row>
    <row r="443" spans="1:13" hidden="1" x14ac:dyDescent="0.2">
      <c r="A443" s="28">
        <v>4</v>
      </c>
      <c r="B443" s="28" t="s">
        <v>11</v>
      </c>
      <c r="C443" s="28">
        <v>1</v>
      </c>
      <c r="D443" s="28" t="s">
        <v>25</v>
      </c>
      <c r="E443" s="28" t="s">
        <v>337</v>
      </c>
      <c r="F443" s="29">
        <v>60</v>
      </c>
      <c r="G443" s="28" t="s">
        <v>335</v>
      </c>
    </row>
    <row r="444" spans="1:13" hidden="1" x14ac:dyDescent="0.2">
      <c r="A444" s="28">
        <v>4</v>
      </c>
      <c r="B444" s="28" t="s">
        <v>11</v>
      </c>
      <c r="C444" s="28">
        <v>1</v>
      </c>
      <c r="D444" s="28" t="s">
        <v>30</v>
      </c>
      <c r="E444" s="28" t="s">
        <v>16986</v>
      </c>
      <c r="F444" s="29">
        <v>239870.85</v>
      </c>
      <c r="G444" s="28" t="s">
        <v>338</v>
      </c>
    </row>
    <row r="445" spans="1:13" hidden="1" x14ac:dyDescent="0.2">
      <c r="A445" s="28">
        <v>6</v>
      </c>
      <c r="B445" s="28" t="s">
        <v>11</v>
      </c>
      <c r="C445" s="28">
        <v>1</v>
      </c>
      <c r="D445" s="28" t="s">
        <v>30</v>
      </c>
      <c r="E445" s="28" t="s">
        <v>4473</v>
      </c>
      <c r="F445" s="29">
        <v>3000</v>
      </c>
      <c r="G445" s="28" t="s">
        <v>338</v>
      </c>
    </row>
    <row r="446" spans="1:13" hidden="1" x14ac:dyDescent="0.2">
      <c r="A446" s="28">
        <v>6</v>
      </c>
      <c r="B446" s="28" t="s">
        <v>11</v>
      </c>
      <c r="C446" s="28">
        <v>1</v>
      </c>
      <c r="D446" s="28" t="s">
        <v>25</v>
      </c>
      <c r="E446" s="28" t="s">
        <v>4473</v>
      </c>
      <c r="F446" s="29">
        <v>2000</v>
      </c>
      <c r="G446" s="28" t="s">
        <v>338</v>
      </c>
    </row>
    <row r="447" spans="1:13" hidden="1" x14ac:dyDescent="0.2">
      <c r="A447" s="28">
        <v>6</v>
      </c>
      <c r="B447" s="28" t="s">
        <v>11</v>
      </c>
      <c r="C447" s="28">
        <v>1</v>
      </c>
      <c r="D447" s="28" t="s">
        <v>25</v>
      </c>
      <c r="E447" s="28" t="s">
        <v>4474</v>
      </c>
      <c r="F447" s="29">
        <v>400</v>
      </c>
      <c r="G447" s="28" t="s">
        <v>334</v>
      </c>
    </row>
    <row r="448" spans="1:13" hidden="1" x14ac:dyDescent="0.2">
      <c r="A448" s="28">
        <v>6</v>
      </c>
      <c r="B448" s="28" t="s">
        <v>11</v>
      </c>
      <c r="C448" s="28">
        <v>1</v>
      </c>
      <c r="D448" s="28" t="s">
        <v>25</v>
      </c>
      <c r="E448" s="28" t="s">
        <v>282</v>
      </c>
      <c r="F448" s="29">
        <v>4000</v>
      </c>
      <c r="G448" s="28" t="s">
        <v>326</v>
      </c>
    </row>
    <row r="449" spans="1:7" hidden="1" x14ac:dyDescent="0.2">
      <c r="A449" s="28">
        <v>6</v>
      </c>
      <c r="B449" s="28" t="s">
        <v>11</v>
      </c>
      <c r="C449" s="28">
        <v>1</v>
      </c>
      <c r="D449" s="28" t="s">
        <v>25</v>
      </c>
      <c r="E449" s="28" t="s">
        <v>18008</v>
      </c>
      <c r="F449" s="29">
        <v>1200</v>
      </c>
      <c r="G449" s="28" t="s">
        <v>326</v>
      </c>
    </row>
    <row r="450" spans="1:7" hidden="1" x14ac:dyDescent="0.2">
      <c r="A450" s="28">
        <v>6</v>
      </c>
      <c r="B450" s="28" t="s">
        <v>11</v>
      </c>
      <c r="C450" s="28">
        <v>1</v>
      </c>
      <c r="D450" s="28" t="s">
        <v>25</v>
      </c>
      <c r="E450" s="28" t="s">
        <v>18036</v>
      </c>
      <c r="F450" s="29">
        <v>500</v>
      </c>
      <c r="G450" s="28" t="s">
        <v>327</v>
      </c>
    </row>
    <row r="451" spans="1:7" hidden="1" x14ac:dyDescent="0.2">
      <c r="A451" s="28">
        <v>6</v>
      </c>
      <c r="B451" s="28" t="s">
        <v>11</v>
      </c>
      <c r="C451" s="28">
        <v>1</v>
      </c>
      <c r="D451" s="28" t="s">
        <v>25</v>
      </c>
      <c r="E451" s="28" t="s">
        <v>18037</v>
      </c>
      <c r="F451" s="29">
        <v>10000</v>
      </c>
      <c r="G451" s="28" t="s">
        <v>18038</v>
      </c>
    </row>
    <row r="452" spans="1:7" hidden="1" x14ac:dyDescent="0.2">
      <c r="A452" s="28">
        <v>6</v>
      </c>
      <c r="B452" s="28" t="s">
        <v>11</v>
      </c>
      <c r="C452" s="28">
        <v>1</v>
      </c>
      <c r="D452" s="28" t="s">
        <v>25</v>
      </c>
      <c r="E452" s="28" t="s">
        <v>18048</v>
      </c>
      <c r="F452" s="29">
        <v>4050</v>
      </c>
      <c r="G452" s="28" t="s">
        <v>338</v>
      </c>
    </row>
    <row r="453" spans="1:7" hidden="1" x14ac:dyDescent="0.2">
      <c r="A453" s="28">
        <v>6</v>
      </c>
      <c r="B453" s="28" t="s">
        <v>11</v>
      </c>
      <c r="C453" s="28">
        <v>1</v>
      </c>
      <c r="D453" s="28" t="s">
        <v>25</v>
      </c>
      <c r="E453" s="28" t="s">
        <v>337</v>
      </c>
      <c r="F453" s="29">
        <v>57</v>
      </c>
      <c r="G453" s="28" t="s">
        <v>335</v>
      </c>
    </row>
    <row r="454" spans="1:7" hidden="1" x14ac:dyDescent="0.2"/>
    <row r="455" spans="1:7" hidden="1" x14ac:dyDescent="0.2"/>
    <row r="456" spans="1:7" hidden="1" x14ac:dyDescent="0.2"/>
    <row r="457" spans="1:7" hidden="1" x14ac:dyDescent="0.2"/>
    <row r="458" spans="1:7" hidden="1" x14ac:dyDescent="0.2"/>
    <row r="459" spans="1:7" hidden="1" x14ac:dyDescent="0.2"/>
    <row r="460" spans="1:7" hidden="1" x14ac:dyDescent="0.2"/>
    <row r="461" spans="1:7" hidden="1" x14ac:dyDescent="0.2"/>
    <row r="462" spans="1:7" hidden="1" x14ac:dyDescent="0.2"/>
    <row r="463" spans="1:7" hidden="1" x14ac:dyDescent="0.2"/>
    <row r="464" spans="1:7" hidden="1" x14ac:dyDescent="0.2"/>
    <row r="465" hidden="1" x14ac:dyDescent="0.2"/>
    <row r="466" hidden="1" x14ac:dyDescent="0.2"/>
    <row r="467" hidden="1" x14ac:dyDescent="0.2"/>
    <row r="468" hidden="1" x14ac:dyDescent="0.2"/>
    <row r="469" hidden="1" x14ac:dyDescent="0.2"/>
    <row r="470" hidden="1" x14ac:dyDescent="0.2"/>
    <row r="471" hidden="1" x14ac:dyDescent="0.2"/>
    <row r="472" hidden="1" x14ac:dyDescent="0.2"/>
    <row r="473" hidden="1" x14ac:dyDescent="0.2"/>
    <row r="474" hidden="1" x14ac:dyDescent="0.2"/>
    <row r="475" hidden="1" x14ac:dyDescent="0.2"/>
    <row r="476" hidden="1" x14ac:dyDescent="0.2"/>
    <row r="477" hidden="1" x14ac:dyDescent="0.2"/>
    <row r="478" hidden="1" x14ac:dyDescent="0.2"/>
    <row r="479" hidden="1" x14ac:dyDescent="0.2"/>
    <row r="480" hidden="1" x14ac:dyDescent="0.2"/>
    <row r="481" hidden="1" x14ac:dyDescent="0.2"/>
    <row r="482" hidden="1" x14ac:dyDescent="0.2"/>
    <row r="483" hidden="1" x14ac:dyDescent="0.2"/>
    <row r="484" hidden="1" x14ac:dyDescent="0.2"/>
    <row r="485" hidden="1" x14ac:dyDescent="0.2"/>
    <row r="486" hidden="1" x14ac:dyDescent="0.2"/>
    <row r="487" hidden="1" x14ac:dyDescent="0.2"/>
    <row r="488" hidden="1" x14ac:dyDescent="0.2"/>
    <row r="489" hidden="1" x14ac:dyDescent="0.2"/>
    <row r="490" hidden="1" x14ac:dyDescent="0.2"/>
    <row r="491" hidden="1" x14ac:dyDescent="0.2"/>
    <row r="492" hidden="1" x14ac:dyDescent="0.2"/>
    <row r="493" hidden="1" x14ac:dyDescent="0.2"/>
    <row r="494" hidden="1" x14ac:dyDescent="0.2"/>
    <row r="495" hidden="1" x14ac:dyDescent="0.2"/>
    <row r="496" hidden="1" x14ac:dyDescent="0.2"/>
    <row r="497" hidden="1" x14ac:dyDescent="0.2"/>
    <row r="498" hidden="1" x14ac:dyDescent="0.2"/>
    <row r="499" hidden="1" x14ac:dyDescent="0.2"/>
    <row r="500" hidden="1" x14ac:dyDescent="0.2"/>
    <row r="501" hidden="1" x14ac:dyDescent="0.2"/>
    <row r="502" hidden="1" x14ac:dyDescent="0.2"/>
    <row r="503" hidden="1" x14ac:dyDescent="0.2"/>
    <row r="504" hidden="1" x14ac:dyDescent="0.2"/>
    <row r="505" hidden="1" x14ac:dyDescent="0.2"/>
    <row r="506" hidden="1" x14ac:dyDescent="0.2"/>
    <row r="507" hidden="1" x14ac:dyDescent="0.2"/>
    <row r="508" hidden="1" x14ac:dyDescent="0.2"/>
    <row r="509" hidden="1" x14ac:dyDescent="0.2"/>
    <row r="510" hidden="1" x14ac:dyDescent="0.2"/>
    <row r="511" hidden="1" x14ac:dyDescent="0.2"/>
    <row r="512" hidden="1" x14ac:dyDescent="0.2"/>
    <row r="513" hidden="1" x14ac:dyDescent="0.2"/>
    <row r="514" hidden="1" x14ac:dyDescent="0.2"/>
    <row r="515" hidden="1" x14ac:dyDescent="0.2"/>
    <row r="516" hidden="1" x14ac:dyDescent="0.2"/>
    <row r="517" hidden="1" x14ac:dyDescent="0.2"/>
    <row r="518" hidden="1" x14ac:dyDescent="0.2"/>
    <row r="519" hidden="1" x14ac:dyDescent="0.2"/>
    <row r="520" hidden="1" x14ac:dyDescent="0.2"/>
    <row r="521" hidden="1" x14ac:dyDescent="0.2"/>
    <row r="522" hidden="1" x14ac:dyDescent="0.2"/>
    <row r="523" hidden="1" x14ac:dyDescent="0.2"/>
    <row r="524" hidden="1" x14ac:dyDescent="0.2"/>
    <row r="525" hidden="1" x14ac:dyDescent="0.2"/>
    <row r="526" hidden="1" x14ac:dyDescent="0.2"/>
    <row r="527" hidden="1" x14ac:dyDescent="0.2"/>
    <row r="528" hidden="1" x14ac:dyDescent="0.2"/>
    <row r="529" hidden="1" x14ac:dyDescent="0.2"/>
    <row r="530" hidden="1" x14ac:dyDescent="0.2"/>
    <row r="531" hidden="1" x14ac:dyDescent="0.2"/>
    <row r="532" hidden="1" x14ac:dyDescent="0.2"/>
    <row r="533" hidden="1" x14ac:dyDescent="0.2"/>
    <row r="534" hidden="1" x14ac:dyDescent="0.2"/>
    <row r="535" hidden="1" x14ac:dyDescent="0.2"/>
    <row r="536" hidden="1" x14ac:dyDescent="0.2"/>
    <row r="537" hidden="1" x14ac:dyDescent="0.2"/>
    <row r="538" hidden="1" x14ac:dyDescent="0.2"/>
    <row r="539" hidden="1" x14ac:dyDescent="0.2"/>
    <row r="540" hidden="1" x14ac:dyDescent="0.2"/>
    <row r="541" hidden="1" x14ac:dyDescent="0.2"/>
    <row r="542" hidden="1" x14ac:dyDescent="0.2"/>
    <row r="543" hidden="1" x14ac:dyDescent="0.2"/>
    <row r="544" hidden="1" x14ac:dyDescent="0.2"/>
    <row r="545" spans="10:13" hidden="1" x14ac:dyDescent="0.2"/>
    <row r="546" spans="10:13" hidden="1" x14ac:dyDescent="0.2"/>
    <row r="547" spans="10:13" hidden="1" x14ac:dyDescent="0.2"/>
    <row r="548" spans="10:13" hidden="1" x14ac:dyDescent="0.2"/>
    <row r="549" spans="10:13" hidden="1" x14ac:dyDescent="0.2"/>
    <row r="550" spans="10:13" hidden="1" x14ac:dyDescent="0.2"/>
    <row r="551" spans="10:13" hidden="1" x14ac:dyDescent="0.2"/>
    <row r="552" spans="10:13" hidden="1" x14ac:dyDescent="0.2"/>
    <row r="553" spans="10:13" hidden="1" x14ac:dyDescent="0.2">
      <c r="J553" s="94"/>
      <c r="K553" s="69"/>
      <c r="L553"/>
      <c r="M553"/>
    </row>
    <row r="554" spans="10:13" hidden="1" x14ac:dyDescent="0.2">
      <c r="J554" s="94"/>
      <c r="K554" s="69"/>
      <c r="L554"/>
      <c r="M554"/>
    </row>
    <row r="555" spans="10:13" hidden="1" x14ac:dyDescent="0.2">
      <c r="J555" s="94"/>
      <c r="K555" s="69"/>
      <c r="L555"/>
      <c r="M555"/>
    </row>
    <row r="556" spans="10:13" hidden="1" x14ac:dyDescent="0.2">
      <c r="J556" s="94"/>
      <c r="K556" s="69"/>
      <c r="L556"/>
      <c r="M556"/>
    </row>
    <row r="557" spans="10:13" hidden="1" x14ac:dyDescent="0.2">
      <c r="J557" s="94"/>
      <c r="K557" s="69"/>
      <c r="L557"/>
      <c r="M557"/>
    </row>
    <row r="558" spans="10:13" hidden="1" x14ac:dyDescent="0.2">
      <c r="J558" s="94"/>
      <c r="K558" s="69"/>
      <c r="L558"/>
      <c r="M558"/>
    </row>
    <row r="559" spans="10:13" hidden="1" x14ac:dyDescent="0.2">
      <c r="J559" s="94"/>
      <c r="K559" s="69"/>
      <c r="L559"/>
      <c r="M559"/>
    </row>
    <row r="560" spans="10:13" ht="17" hidden="1" customHeight="1" x14ac:dyDescent="0.2">
      <c r="J560" s="94"/>
      <c r="K560" s="69"/>
      <c r="L560"/>
      <c r="M560"/>
    </row>
    <row r="561" spans="10:13" ht="17" hidden="1" customHeight="1" x14ac:dyDescent="0.2">
      <c r="J561" s="94"/>
      <c r="K561" s="69"/>
      <c r="L561"/>
      <c r="M561"/>
    </row>
    <row r="562" spans="10:13" hidden="1" x14ac:dyDescent="0.2">
      <c r="J562" s="94"/>
      <c r="K562" s="69"/>
      <c r="L562"/>
      <c r="M562"/>
    </row>
    <row r="563" spans="10:13" hidden="1" x14ac:dyDescent="0.2">
      <c r="J563" s="94"/>
      <c r="K563" s="69"/>
      <c r="L563"/>
      <c r="M563"/>
    </row>
    <row r="564" spans="10:13" hidden="1" x14ac:dyDescent="0.2">
      <c r="J564" s="94"/>
      <c r="K564" s="69"/>
      <c r="L564"/>
      <c r="M564"/>
    </row>
    <row r="565" spans="10:13" hidden="1" x14ac:dyDescent="0.2"/>
    <row r="566" spans="10:13" hidden="1" x14ac:dyDescent="0.2"/>
    <row r="567" spans="10:13" hidden="1" x14ac:dyDescent="0.2"/>
    <row r="568" spans="10:13" hidden="1" x14ac:dyDescent="0.2"/>
    <row r="569" spans="10:13" hidden="1" x14ac:dyDescent="0.2"/>
    <row r="570" spans="10:13" hidden="1" x14ac:dyDescent="0.2"/>
    <row r="571" spans="10:13" hidden="1" x14ac:dyDescent="0.2"/>
    <row r="572" spans="10:13" hidden="1" x14ac:dyDescent="0.2"/>
    <row r="573" spans="10:13" hidden="1" x14ac:dyDescent="0.2"/>
    <row r="574" spans="10:13" hidden="1" x14ac:dyDescent="0.2"/>
    <row r="575" spans="10:13" hidden="1" x14ac:dyDescent="0.2"/>
    <row r="576" spans="10:13" hidden="1" x14ac:dyDescent="0.2"/>
    <row r="577" hidden="1" x14ac:dyDescent="0.2"/>
    <row r="578" hidden="1" x14ac:dyDescent="0.2"/>
    <row r="579" hidden="1" x14ac:dyDescent="0.2"/>
    <row r="580" hidden="1" x14ac:dyDescent="0.2"/>
    <row r="581" hidden="1" x14ac:dyDescent="0.2"/>
    <row r="582" hidden="1" x14ac:dyDescent="0.2"/>
    <row r="583" hidden="1" x14ac:dyDescent="0.2"/>
    <row r="584" hidden="1" x14ac:dyDescent="0.2"/>
    <row r="585" hidden="1" x14ac:dyDescent="0.2"/>
    <row r="586" hidden="1" x14ac:dyDescent="0.2"/>
    <row r="587" hidden="1" x14ac:dyDescent="0.2"/>
    <row r="588" hidden="1" x14ac:dyDescent="0.2"/>
    <row r="589" hidden="1" x14ac:dyDescent="0.2"/>
    <row r="590" hidden="1" x14ac:dyDescent="0.2"/>
    <row r="591" hidden="1" x14ac:dyDescent="0.2"/>
    <row r="592" hidden="1" x14ac:dyDescent="0.2"/>
    <row r="593" hidden="1" x14ac:dyDescent="0.2"/>
    <row r="594" hidden="1" x14ac:dyDescent="0.2"/>
    <row r="595" hidden="1" x14ac:dyDescent="0.2"/>
    <row r="596" hidden="1" x14ac:dyDescent="0.2"/>
    <row r="597" hidden="1" x14ac:dyDescent="0.2"/>
    <row r="598" hidden="1" x14ac:dyDescent="0.2"/>
    <row r="599" hidden="1" x14ac:dyDescent="0.2"/>
    <row r="600" hidden="1" x14ac:dyDescent="0.2"/>
    <row r="601" hidden="1" x14ac:dyDescent="0.2"/>
    <row r="602" hidden="1" x14ac:dyDescent="0.2"/>
    <row r="603" hidden="1" x14ac:dyDescent="0.2"/>
    <row r="604" hidden="1" x14ac:dyDescent="0.2"/>
    <row r="605" hidden="1" x14ac:dyDescent="0.2"/>
    <row r="606" hidden="1" x14ac:dyDescent="0.2"/>
    <row r="607" hidden="1" x14ac:dyDescent="0.2"/>
    <row r="608" hidden="1" x14ac:dyDescent="0.2"/>
    <row r="609" hidden="1" x14ac:dyDescent="0.2"/>
    <row r="610" hidden="1" x14ac:dyDescent="0.2"/>
    <row r="611" hidden="1" x14ac:dyDescent="0.2"/>
    <row r="612" hidden="1" x14ac:dyDescent="0.2"/>
    <row r="613" hidden="1" x14ac:dyDescent="0.2"/>
    <row r="614" hidden="1" x14ac:dyDescent="0.2"/>
    <row r="615" hidden="1" x14ac:dyDescent="0.2"/>
    <row r="616" hidden="1" x14ac:dyDescent="0.2"/>
    <row r="617" hidden="1" x14ac:dyDescent="0.2"/>
    <row r="618" hidden="1" x14ac:dyDescent="0.2"/>
    <row r="619" hidden="1" x14ac:dyDescent="0.2"/>
    <row r="620" hidden="1" x14ac:dyDescent="0.2"/>
    <row r="621" hidden="1" x14ac:dyDescent="0.2"/>
    <row r="622" hidden="1" x14ac:dyDescent="0.2"/>
    <row r="623" hidden="1" x14ac:dyDescent="0.2"/>
    <row r="624" hidden="1" x14ac:dyDescent="0.2"/>
    <row r="625" hidden="1" x14ac:dyDescent="0.2"/>
    <row r="626" hidden="1" x14ac:dyDescent="0.2"/>
    <row r="627" hidden="1" x14ac:dyDescent="0.2"/>
    <row r="628" hidden="1" x14ac:dyDescent="0.2"/>
    <row r="629" hidden="1" x14ac:dyDescent="0.2"/>
    <row r="630" hidden="1" x14ac:dyDescent="0.2"/>
    <row r="631" hidden="1" x14ac:dyDescent="0.2"/>
    <row r="632" hidden="1" x14ac:dyDescent="0.2"/>
    <row r="633" hidden="1" x14ac:dyDescent="0.2"/>
    <row r="634" hidden="1" x14ac:dyDescent="0.2"/>
    <row r="635" hidden="1" x14ac:dyDescent="0.2"/>
    <row r="636" hidden="1" x14ac:dyDescent="0.2"/>
    <row r="637" hidden="1" x14ac:dyDescent="0.2"/>
    <row r="638" hidden="1" x14ac:dyDescent="0.2"/>
    <row r="639" hidden="1" x14ac:dyDescent="0.2"/>
    <row r="640" hidden="1" x14ac:dyDescent="0.2"/>
    <row r="641" hidden="1" x14ac:dyDescent="0.2"/>
    <row r="642" hidden="1" x14ac:dyDescent="0.2"/>
    <row r="643" hidden="1" x14ac:dyDescent="0.2"/>
    <row r="644" hidden="1" x14ac:dyDescent="0.2"/>
    <row r="645" hidden="1" x14ac:dyDescent="0.2"/>
    <row r="646" hidden="1" x14ac:dyDescent="0.2"/>
    <row r="647" hidden="1" x14ac:dyDescent="0.2"/>
    <row r="648" hidden="1" x14ac:dyDescent="0.2"/>
    <row r="649" hidden="1" x14ac:dyDescent="0.2"/>
    <row r="650" hidden="1" x14ac:dyDescent="0.2"/>
    <row r="651" hidden="1" x14ac:dyDescent="0.2"/>
    <row r="652" hidden="1" x14ac:dyDescent="0.2"/>
    <row r="653" hidden="1" x14ac:dyDescent="0.2"/>
    <row r="654" hidden="1" x14ac:dyDescent="0.2"/>
    <row r="655" hidden="1" x14ac:dyDescent="0.2"/>
    <row r="656" hidden="1" x14ac:dyDescent="0.2"/>
    <row r="657" hidden="1" x14ac:dyDescent="0.2"/>
    <row r="658" hidden="1" x14ac:dyDescent="0.2"/>
    <row r="659" hidden="1" x14ac:dyDescent="0.2"/>
    <row r="660" hidden="1" x14ac:dyDescent="0.2"/>
    <row r="661" hidden="1" x14ac:dyDescent="0.2"/>
    <row r="662" hidden="1" x14ac:dyDescent="0.2"/>
    <row r="663" hidden="1" x14ac:dyDescent="0.2"/>
    <row r="664" hidden="1" x14ac:dyDescent="0.2"/>
    <row r="665" hidden="1" x14ac:dyDescent="0.2"/>
    <row r="666" hidden="1" x14ac:dyDescent="0.2"/>
    <row r="667" hidden="1" x14ac:dyDescent="0.2"/>
    <row r="668" hidden="1" x14ac:dyDescent="0.2"/>
    <row r="669" hidden="1" x14ac:dyDescent="0.2"/>
    <row r="670" hidden="1" x14ac:dyDescent="0.2"/>
    <row r="671" hidden="1" x14ac:dyDescent="0.2"/>
    <row r="672" hidden="1" x14ac:dyDescent="0.2"/>
    <row r="673" hidden="1" x14ac:dyDescent="0.2"/>
    <row r="674" hidden="1" x14ac:dyDescent="0.2"/>
    <row r="675" hidden="1" x14ac:dyDescent="0.2"/>
    <row r="676" hidden="1" x14ac:dyDescent="0.2"/>
    <row r="677" hidden="1" x14ac:dyDescent="0.2"/>
    <row r="678" hidden="1" x14ac:dyDescent="0.2"/>
    <row r="679" hidden="1" x14ac:dyDescent="0.2"/>
    <row r="680" hidden="1" x14ac:dyDescent="0.2"/>
    <row r="681" hidden="1" x14ac:dyDescent="0.2"/>
    <row r="682" hidden="1" x14ac:dyDescent="0.2"/>
    <row r="683" hidden="1" x14ac:dyDescent="0.2"/>
    <row r="684" hidden="1" x14ac:dyDescent="0.2"/>
    <row r="685" hidden="1" x14ac:dyDescent="0.2"/>
    <row r="686" hidden="1" x14ac:dyDescent="0.2"/>
    <row r="687" hidden="1" x14ac:dyDescent="0.2"/>
    <row r="688" hidden="1" x14ac:dyDescent="0.2"/>
    <row r="689" hidden="1" x14ac:dyDescent="0.2"/>
    <row r="690" hidden="1" x14ac:dyDescent="0.2"/>
    <row r="691" hidden="1" x14ac:dyDescent="0.2"/>
    <row r="692" hidden="1" x14ac:dyDescent="0.2"/>
    <row r="693" hidden="1" x14ac:dyDescent="0.2"/>
    <row r="694" hidden="1" x14ac:dyDescent="0.2"/>
    <row r="695" hidden="1" x14ac:dyDescent="0.2"/>
    <row r="696" hidden="1" x14ac:dyDescent="0.2"/>
    <row r="697" hidden="1" x14ac:dyDescent="0.2"/>
    <row r="698" hidden="1" x14ac:dyDescent="0.2"/>
    <row r="699" hidden="1" x14ac:dyDescent="0.2"/>
    <row r="700" hidden="1" x14ac:dyDescent="0.2"/>
    <row r="701" hidden="1" x14ac:dyDescent="0.2"/>
    <row r="702" hidden="1" x14ac:dyDescent="0.2"/>
    <row r="703" hidden="1" x14ac:dyDescent="0.2"/>
    <row r="704" hidden="1" x14ac:dyDescent="0.2"/>
    <row r="705" hidden="1" x14ac:dyDescent="0.2"/>
    <row r="706" hidden="1" x14ac:dyDescent="0.2"/>
    <row r="707" hidden="1" x14ac:dyDescent="0.2"/>
    <row r="708" hidden="1" x14ac:dyDescent="0.2"/>
    <row r="709" hidden="1" x14ac:dyDescent="0.2"/>
    <row r="710" hidden="1" x14ac:dyDescent="0.2"/>
    <row r="711" hidden="1" x14ac:dyDescent="0.2"/>
    <row r="712" hidden="1" x14ac:dyDescent="0.2"/>
    <row r="713" hidden="1" x14ac:dyDescent="0.2"/>
    <row r="714" hidden="1" x14ac:dyDescent="0.2"/>
    <row r="715" hidden="1" x14ac:dyDescent="0.2"/>
    <row r="716" hidden="1" x14ac:dyDescent="0.2"/>
    <row r="717" hidden="1" x14ac:dyDescent="0.2"/>
    <row r="718" hidden="1" x14ac:dyDescent="0.2"/>
    <row r="719" hidden="1" x14ac:dyDescent="0.2"/>
    <row r="720" hidden="1" x14ac:dyDescent="0.2"/>
    <row r="721" hidden="1" x14ac:dyDescent="0.2"/>
    <row r="722" hidden="1" x14ac:dyDescent="0.2"/>
    <row r="723" hidden="1" x14ac:dyDescent="0.2"/>
    <row r="724" hidden="1" x14ac:dyDescent="0.2"/>
    <row r="725" hidden="1" x14ac:dyDescent="0.2"/>
    <row r="726" hidden="1" x14ac:dyDescent="0.2"/>
    <row r="727" hidden="1" x14ac:dyDescent="0.2"/>
    <row r="728" hidden="1" x14ac:dyDescent="0.2"/>
    <row r="729" hidden="1" x14ac:dyDescent="0.2"/>
    <row r="730" hidden="1" x14ac:dyDescent="0.2"/>
    <row r="731" hidden="1" x14ac:dyDescent="0.2"/>
    <row r="732" hidden="1" x14ac:dyDescent="0.2"/>
    <row r="733" hidden="1" x14ac:dyDescent="0.2"/>
    <row r="734" hidden="1" x14ac:dyDescent="0.2"/>
    <row r="735" hidden="1" x14ac:dyDescent="0.2"/>
    <row r="736" hidden="1" x14ac:dyDescent="0.2"/>
    <row r="737" hidden="1" x14ac:dyDescent="0.2"/>
    <row r="738" hidden="1" x14ac:dyDescent="0.2"/>
    <row r="739" hidden="1" x14ac:dyDescent="0.2"/>
    <row r="740" hidden="1" x14ac:dyDescent="0.2"/>
    <row r="741" hidden="1" x14ac:dyDescent="0.2"/>
    <row r="742" hidden="1" x14ac:dyDescent="0.2"/>
    <row r="743" hidden="1" x14ac:dyDescent="0.2"/>
    <row r="744" hidden="1" x14ac:dyDescent="0.2"/>
    <row r="745" hidden="1" x14ac:dyDescent="0.2"/>
    <row r="746" hidden="1" x14ac:dyDescent="0.2"/>
    <row r="747" hidden="1" x14ac:dyDescent="0.2"/>
    <row r="748" hidden="1" x14ac:dyDescent="0.2"/>
    <row r="749" hidden="1" x14ac:dyDescent="0.2"/>
    <row r="750" hidden="1" x14ac:dyDescent="0.2"/>
    <row r="751" hidden="1" x14ac:dyDescent="0.2"/>
    <row r="752" hidden="1" x14ac:dyDescent="0.2"/>
    <row r="753" hidden="1" x14ac:dyDescent="0.2"/>
    <row r="754" hidden="1" x14ac:dyDescent="0.2"/>
    <row r="755" hidden="1" x14ac:dyDescent="0.2"/>
    <row r="756" hidden="1" x14ac:dyDescent="0.2"/>
    <row r="757" hidden="1" x14ac:dyDescent="0.2"/>
    <row r="758" hidden="1" x14ac:dyDescent="0.2"/>
    <row r="759" hidden="1" x14ac:dyDescent="0.2"/>
    <row r="760" hidden="1" x14ac:dyDescent="0.2"/>
    <row r="761" hidden="1" x14ac:dyDescent="0.2"/>
    <row r="762" hidden="1" x14ac:dyDescent="0.2"/>
    <row r="763" hidden="1" x14ac:dyDescent="0.2"/>
    <row r="764" hidden="1" x14ac:dyDescent="0.2"/>
    <row r="765" hidden="1" x14ac:dyDescent="0.2"/>
    <row r="766" hidden="1" x14ac:dyDescent="0.2"/>
    <row r="767" hidden="1" x14ac:dyDescent="0.2"/>
    <row r="768" hidden="1" x14ac:dyDescent="0.2"/>
    <row r="769" hidden="1" x14ac:dyDescent="0.2"/>
    <row r="770" hidden="1" x14ac:dyDescent="0.2"/>
    <row r="771" hidden="1" x14ac:dyDescent="0.2"/>
    <row r="772" hidden="1" x14ac:dyDescent="0.2"/>
    <row r="773" hidden="1" x14ac:dyDescent="0.2"/>
    <row r="774" hidden="1" x14ac:dyDescent="0.2"/>
    <row r="775" hidden="1" x14ac:dyDescent="0.2"/>
    <row r="776" hidden="1" x14ac:dyDescent="0.2"/>
    <row r="777" hidden="1" x14ac:dyDescent="0.2"/>
    <row r="778" hidden="1" x14ac:dyDescent="0.2"/>
    <row r="779" hidden="1" x14ac:dyDescent="0.2"/>
    <row r="780" hidden="1" x14ac:dyDescent="0.2"/>
    <row r="781" hidden="1" x14ac:dyDescent="0.2"/>
    <row r="782" hidden="1" x14ac:dyDescent="0.2"/>
    <row r="783" hidden="1" x14ac:dyDescent="0.2"/>
    <row r="784" hidden="1" x14ac:dyDescent="0.2"/>
    <row r="785" hidden="1" x14ac:dyDescent="0.2"/>
    <row r="786" hidden="1" x14ac:dyDescent="0.2"/>
    <row r="787" hidden="1" x14ac:dyDescent="0.2"/>
    <row r="788" hidden="1" x14ac:dyDescent="0.2"/>
    <row r="789" hidden="1" x14ac:dyDescent="0.2"/>
    <row r="790" hidden="1" x14ac:dyDescent="0.2"/>
    <row r="791" hidden="1" x14ac:dyDescent="0.2"/>
    <row r="792" hidden="1" x14ac:dyDescent="0.2"/>
    <row r="793" hidden="1" x14ac:dyDescent="0.2"/>
    <row r="794" hidden="1" x14ac:dyDescent="0.2"/>
    <row r="795" hidden="1" x14ac:dyDescent="0.2"/>
    <row r="796" hidden="1" x14ac:dyDescent="0.2"/>
    <row r="797" hidden="1" x14ac:dyDescent="0.2"/>
    <row r="798" hidden="1" x14ac:dyDescent="0.2"/>
    <row r="799" hidden="1" x14ac:dyDescent="0.2"/>
    <row r="800" hidden="1" x14ac:dyDescent="0.2"/>
    <row r="801" hidden="1" x14ac:dyDescent="0.2"/>
    <row r="802" hidden="1" x14ac:dyDescent="0.2"/>
    <row r="803" hidden="1" x14ac:dyDescent="0.2"/>
    <row r="804" hidden="1" x14ac:dyDescent="0.2"/>
    <row r="805" hidden="1" x14ac:dyDescent="0.2"/>
    <row r="806" hidden="1" x14ac:dyDescent="0.2"/>
    <row r="807" hidden="1" x14ac:dyDescent="0.2"/>
    <row r="808" hidden="1" x14ac:dyDescent="0.2"/>
    <row r="809" hidden="1" x14ac:dyDescent="0.2"/>
    <row r="810" hidden="1" x14ac:dyDescent="0.2"/>
    <row r="811" hidden="1" x14ac:dyDescent="0.2"/>
    <row r="812" hidden="1" x14ac:dyDescent="0.2"/>
    <row r="813" hidden="1" x14ac:dyDescent="0.2"/>
    <row r="814" hidden="1" x14ac:dyDescent="0.2"/>
    <row r="815" hidden="1" x14ac:dyDescent="0.2"/>
    <row r="816" hidden="1" x14ac:dyDescent="0.2"/>
    <row r="817" hidden="1" x14ac:dyDescent="0.2"/>
    <row r="818" hidden="1" x14ac:dyDescent="0.2"/>
    <row r="819" hidden="1" x14ac:dyDescent="0.2"/>
    <row r="820" hidden="1" x14ac:dyDescent="0.2"/>
    <row r="821" hidden="1" x14ac:dyDescent="0.2"/>
    <row r="822" hidden="1" x14ac:dyDescent="0.2"/>
    <row r="823" hidden="1" x14ac:dyDescent="0.2"/>
    <row r="824" hidden="1" x14ac:dyDescent="0.2"/>
    <row r="825" hidden="1" x14ac:dyDescent="0.2"/>
    <row r="826" hidden="1" x14ac:dyDescent="0.2"/>
    <row r="827" hidden="1" x14ac:dyDescent="0.2"/>
    <row r="828" hidden="1" x14ac:dyDescent="0.2"/>
    <row r="829" hidden="1" x14ac:dyDescent="0.2"/>
    <row r="830" hidden="1" x14ac:dyDescent="0.2"/>
    <row r="831" hidden="1" x14ac:dyDescent="0.2"/>
    <row r="832" hidden="1" x14ac:dyDescent="0.2"/>
    <row r="833" hidden="1" x14ac:dyDescent="0.2"/>
    <row r="834" hidden="1" x14ac:dyDescent="0.2"/>
    <row r="835" hidden="1" x14ac:dyDescent="0.2"/>
    <row r="836" hidden="1" x14ac:dyDescent="0.2"/>
    <row r="837" hidden="1" x14ac:dyDescent="0.2"/>
    <row r="838" hidden="1" x14ac:dyDescent="0.2"/>
    <row r="839" hidden="1" x14ac:dyDescent="0.2"/>
    <row r="840" hidden="1" x14ac:dyDescent="0.2"/>
    <row r="841" hidden="1" x14ac:dyDescent="0.2"/>
    <row r="842" hidden="1" x14ac:dyDescent="0.2"/>
    <row r="843" hidden="1" x14ac:dyDescent="0.2"/>
    <row r="844" hidden="1" x14ac:dyDescent="0.2"/>
    <row r="845" hidden="1" x14ac:dyDescent="0.2"/>
    <row r="846" hidden="1" x14ac:dyDescent="0.2"/>
    <row r="847" hidden="1" x14ac:dyDescent="0.2"/>
    <row r="848" hidden="1" x14ac:dyDescent="0.2"/>
    <row r="849" hidden="1" x14ac:dyDescent="0.2"/>
    <row r="850" hidden="1" x14ac:dyDescent="0.2"/>
    <row r="851" hidden="1" x14ac:dyDescent="0.2"/>
    <row r="852" hidden="1" x14ac:dyDescent="0.2"/>
    <row r="853" hidden="1" x14ac:dyDescent="0.2"/>
    <row r="854" hidden="1" x14ac:dyDescent="0.2"/>
    <row r="855" hidden="1" x14ac:dyDescent="0.2"/>
    <row r="856" hidden="1" x14ac:dyDescent="0.2"/>
    <row r="857" hidden="1" x14ac:dyDescent="0.2"/>
    <row r="858" hidden="1" x14ac:dyDescent="0.2"/>
    <row r="859" hidden="1" x14ac:dyDescent="0.2"/>
    <row r="860" hidden="1" x14ac:dyDescent="0.2"/>
    <row r="861" hidden="1" x14ac:dyDescent="0.2"/>
    <row r="862" hidden="1" x14ac:dyDescent="0.2"/>
    <row r="863" hidden="1" x14ac:dyDescent="0.2"/>
    <row r="864" hidden="1" x14ac:dyDescent="0.2"/>
    <row r="865" hidden="1" x14ac:dyDescent="0.2"/>
    <row r="866" hidden="1" x14ac:dyDescent="0.2"/>
    <row r="867" hidden="1" x14ac:dyDescent="0.2"/>
    <row r="868" hidden="1" x14ac:dyDescent="0.2"/>
    <row r="869" hidden="1" x14ac:dyDescent="0.2"/>
    <row r="870" hidden="1" x14ac:dyDescent="0.2"/>
    <row r="871" hidden="1" x14ac:dyDescent="0.2"/>
    <row r="872" hidden="1" x14ac:dyDescent="0.2"/>
    <row r="873" hidden="1" x14ac:dyDescent="0.2"/>
    <row r="874" hidden="1" x14ac:dyDescent="0.2"/>
    <row r="875" hidden="1" x14ac:dyDescent="0.2"/>
    <row r="876" hidden="1" x14ac:dyDescent="0.2"/>
    <row r="877" hidden="1" x14ac:dyDescent="0.2"/>
    <row r="878" hidden="1" x14ac:dyDescent="0.2"/>
    <row r="879" hidden="1" x14ac:dyDescent="0.2"/>
    <row r="880" hidden="1" x14ac:dyDescent="0.2"/>
    <row r="881" hidden="1" x14ac:dyDescent="0.2"/>
    <row r="882" hidden="1" x14ac:dyDescent="0.2"/>
    <row r="883" hidden="1" x14ac:dyDescent="0.2"/>
    <row r="884" hidden="1" x14ac:dyDescent="0.2"/>
    <row r="885" hidden="1" x14ac:dyDescent="0.2"/>
    <row r="886" hidden="1" x14ac:dyDescent="0.2"/>
    <row r="887" hidden="1" x14ac:dyDescent="0.2"/>
    <row r="888" hidden="1" x14ac:dyDescent="0.2"/>
    <row r="889" hidden="1" x14ac:dyDescent="0.2"/>
    <row r="890" hidden="1" x14ac:dyDescent="0.2"/>
    <row r="891" hidden="1" x14ac:dyDescent="0.2"/>
    <row r="892" hidden="1" x14ac:dyDescent="0.2"/>
    <row r="893" hidden="1" x14ac:dyDescent="0.2"/>
    <row r="894" hidden="1" x14ac:dyDescent="0.2"/>
    <row r="895" hidden="1" x14ac:dyDescent="0.2"/>
    <row r="896" hidden="1" x14ac:dyDescent="0.2"/>
    <row r="897" hidden="1" x14ac:dyDescent="0.2"/>
    <row r="898" hidden="1" x14ac:dyDescent="0.2"/>
    <row r="899" hidden="1" x14ac:dyDescent="0.2"/>
    <row r="900" hidden="1" x14ac:dyDescent="0.2"/>
    <row r="901" hidden="1" x14ac:dyDescent="0.2"/>
    <row r="902" hidden="1" x14ac:dyDescent="0.2"/>
    <row r="903" hidden="1" x14ac:dyDescent="0.2"/>
    <row r="904" hidden="1" x14ac:dyDescent="0.2"/>
    <row r="905" hidden="1" x14ac:dyDescent="0.2"/>
    <row r="906" hidden="1" x14ac:dyDescent="0.2"/>
    <row r="907" hidden="1" x14ac:dyDescent="0.2"/>
    <row r="908" hidden="1" x14ac:dyDescent="0.2"/>
    <row r="909" hidden="1" x14ac:dyDescent="0.2"/>
    <row r="910" hidden="1" x14ac:dyDescent="0.2"/>
    <row r="911" hidden="1" x14ac:dyDescent="0.2"/>
    <row r="912" hidden="1" x14ac:dyDescent="0.2"/>
    <row r="913" hidden="1" x14ac:dyDescent="0.2"/>
    <row r="914" hidden="1" x14ac:dyDescent="0.2"/>
    <row r="915" hidden="1" x14ac:dyDescent="0.2"/>
    <row r="916" hidden="1" x14ac:dyDescent="0.2"/>
    <row r="917" hidden="1" x14ac:dyDescent="0.2"/>
    <row r="918" hidden="1" x14ac:dyDescent="0.2"/>
    <row r="919" hidden="1" x14ac:dyDescent="0.2"/>
    <row r="920" hidden="1" x14ac:dyDescent="0.2"/>
    <row r="921" hidden="1" x14ac:dyDescent="0.2"/>
    <row r="922" hidden="1" x14ac:dyDescent="0.2"/>
    <row r="923" hidden="1" x14ac:dyDescent="0.2"/>
    <row r="924" hidden="1" x14ac:dyDescent="0.2"/>
    <row r="925" hidden="1" x14ac:dyDescent="0.2"/>
    <row r="926" hidden="1" x14ac:dyDescent="0.2"/>
    <row r="927" hidden="1" x14ac:dyDescent="0.2"/>
    <row r="928" hidden="1" x14ac:dyDescent="0.2"/>
    <row r="929" spans="1:13" hidden="1" x14ac:dyDescent="0.2"/>
    <row r="930" spans="1:13" s="224" customFormat="1" hidden="1" x14ac:dyDescent="0.2">
      <c r="A930" s="28"/>
      <c r="B930" s="28"/>
      <c r="C930" s="28"/>
      <c r="D930" s="28"/>
      <c r="E930" s="28"/>
      <c r="F930" s="29"/>
      <c r="G930" s="28"/>
      <c r="H930" s="71"/>
      <c r="I930"/>
      <c r="K930" s="252"/>
      <c r="L930" s="252"/>
      <c r="M930" s="225"/>
    </row>
    <row r="931" spans="1:13" hidden="1" x14ac:dyDescent="0.2"/>
    <row r="932" spans="1:13" hidden="1" x14ac:dyDescent="0.2"/>
    <row r="933" spans="1:13" hidden="1" x14ac:dyDescent="0.2"/>
    <row r="934" spans="1:13" hidden="1" x14ac:dyDescent="0.2"/>
    <row r="935" spans="1:13" hidden="1" x14ac:dyDescent="0.2"/>
    <row r="936" spans="1:13" hidden="1" x14ac:dyDescent="0.2"/>
    <row r="937" spans="1:13" hidden="1" x14ac:dyDescent="0.2"/>
    <row r="938" spans="1:13" hidden="1" x14ac:dyDescent="0.2"/>
    <row r="939" spans="1:13" hidden="1" x14ac:dyDescent="0.2"/>
    <row r="940" spans="1:13" hidden="1" x14ac:dyDescent="0.2"/>
    <row r="941" spans="1:13" hidden="1" x14ac:dyDescent="0.2"/>
    <row r="942" spans="1:13" hidden="1" x14ac:dyDescent="0.2"/>
    <row r="943" spans="1:13" hidden="1" x14ac:dyDescent="0.2"/>
    <row r="944" spans="1:13" hidden="1" x14ac:dyDescent="0.2"/>
    <row r="945" spans="10:10" hidden="1" x14ac:dyDescent="0.2"/>
    <row r="946" spans="10:10" hidden="1" x14ac:dyDescent="0.2"/>
    <row r="947" spans="10:10" hidden="1" x14ac:dyDescent="0.2"/>
    <row r="948" spans="10:10" hidden="1" x14ac:dyDescent="0.2"/>
    <row r="949" spans="10:10" hidden="1" x14ac:dyDescent="0.2"/>
    <row r="950" spans="10:10" hidden="1" x14ac:dyDescent="0.2"/>
    <row r="951" spans="10:10" hidden="1" x14ac:dyDescent="0.2"/>
    <row r="952" spans="10:10" hidden="1" x14ac:dyDescent="0.2">
      <c r="J952" s="26"/>
    </row>
  </sheetData>
  <autoFilter ref="D1:D952" xr:uid="{489B0B04-55CA-7449-8F46-04875EA18BB5}">
    <filterColumn colId="0">
      <filters>
        <filter val="CHURCH_CHOIR_LAUNCH"/>
      </filters>
    </filterColumn>
  </autoFilter>
  <phoneticPr fontId="3" type="noConversion"/>
  <conditionalFormatting sqref="F1:F1048576">
    <cfRule type="duplicateValues" dxfId="8" priority="1"/>
  </conditionalFormatting>
  <pageMargins left="0.7" right="0.7" top="0.75" bottom="0.75" header="0.3" footer="0.3"/>
  <pageSetup scale="17" orientation="landscape" horizontalDpi="0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9595569-0115-3F4B-8937-5A8F9282466B}">
          <x14:formula1>
            <xm:f>DEPARTMENTS!$B:$B</xm:f>
          </x14:formula1>
          <xm:sqref>D1:D1048576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AA602-ADBC-BA49-B21E-2AA9603F6B86}">
  <sheetPr filterMode="1"/>
  <dimension ref="A1:K8543"/>
  <sheetViews>
    <sheetView zoomScale="80" zoomScaleNormal="80" workbookViewId="0">
      <pane ySplit="1" topLeftCell="A6632" activePane="bottomLeft" state="frozen"/>
      <selection activeCell="H1" sqref="H1"/>
      <selection pane="bottomLeft" activeCell="I8552" sqref="I8552"/>
    </sheetView>
  </sheetViews>
  <sheetFormatPr baseColWidth="10" defaultColWidth="10.83203125" defaultRowHeight="16" x14ac:dyDescent="0.2"/>
  <cols>
    <col min="1" max="1" width="37.5" style="326" bestFit="1" customWidth="1"/>
    <col min="2" max="2" width="8.33203125" style="326" bestFit="1" customWidth="1"/>
    <col min="3" max="3" width="9.6640625" style="326" bestFit="1" customWidth="1"/>
    <col min="4" max="4" width="37" style="326" bestFit="1" customWidth="1"/>
    <col min="5" max="5" width="14.5" style="323" customWidth="1"/>
    <col min="6" max="6" width="14.5" style="326" customWidth="1"/>
    <col min="7" max="7" width="12" style="326" customWidth="1"/>
    <col min="8" max="8" width="17.33203125" style="328" customWidth="1"/>
    <col min="9" max="9" width="110.33203125" style="326" bestFit="1" customWidth="1"/>
    <col min="10" max="10" width="36" style="326" bestFit="1" customWidth="1"/>
    <col min="11" max="16384" width="10.83203125" style="326"/>
  </cols>
  <sheetData>
    <row r="1" spans="1:11" s="324" customFormat="1" ht="17" thickBot="1" x14ac:dyDescent="0.25">
      <c r="A1" s="324" t="s">
        <v>343</v>
      </c>
      <c r="B1" s="324" t="s">
        <v>297</v>
      </c>
      <c r="C1" s="324" t="s">
        <v>298</v>
      </c>
      <c r="D1" s="324" t="s">
        <v>73</v>
      </c>
      <c r="E1" s="325" t="s">
        <v>299</v>
      </c>
      <c r="F1" s="324" t="s">
        <v>344</v>
      </c>
      <c r="G1" s="326" t="s">
        <v>345</v>
      </c>
      <c r="H1" s="327" t="s">
        <v>346</v>
      </c>
      <c r="I1" s="324" t="s">
        <v>347</v>
      </c>
    </row>
    <row r="2" spans="1:11" s="35" customFormat="1" hidden="1" x14ac:dyDescent="0.2">
      <c r="A2" s="35" t="s">
        <v>659</v>
      </c>
      <c r="B2" s="30" t="s">
        <v>6</v>
      </c>
      <c r="C2" s="30">
        <v>1</v>
      </c>
      <c r="D2" s="30" t="s">
        <v>24</v>
      </c>
      <c r="E2" s="59">
        <v>500</v>
      </c>
      <c r="F2" s="35" t="s">
        <v>303</v>
      </c>
      <c r="G2" s="351" t="s">
        <v>955</v>
      </c>
      <c r="H2" s="350">
        <v>5738913.5300000003</v>
      </c>
      <c r="I2" s="35" t="s">
        <v>363</v>
      </c>
      <c r="J2" s="42" t="str">
        <f>VLOOKUP(D2,DEPARTMENTS!B:B,1,0)</f>
        <v>ENVELOPES</v>
      </c>
    </row>
    <row r="3" spans="1:11" s="35" customFormat="1" hidden="1" x14ac:dyDescent="0.2">
      <c r="A3" s="326" t="s">
        <v>660</v>
      </c>
      <c r="B3" s="30" t="s">
        <v>6</v>
      </c>
      <c r="C3" s="30">
        <v>1</v>
      </c>
      <c r="D3" s="326" t="s">
        <v>37</v>
      </c>
      <c r="E3" s="323">
        <v>300</v>
      </c>
      <c r="F3" s="35" t="s">
        <v>303</v>
      </c>
      <c r="G3" s="326" t="s">
        <v>955</v>
      </c>
      <c r="H3" s="350">
        <f>H2+E3</f>
        <v>5739213.5300000003</v>
      </c>
      <c r="I3" s="326" t="s">
        <v>364</v>
      </c>
      <c r="J3" s="42" t="str">
        <f>VLOOKUP(D3,DEPARTMENTS!B:B,1,0)</f>
        <v>ADVENTURERS</v>
      </c>
      <c r="K3" s="326"/>
    </row>
    <row r="4" spans="1:11" s="35" customFormat="1" hidden="1" x14ac:dyDescent="0.2">
      <c r="A4" s="326" t="s">
        <v>661</v>
      </c>
      <c r="B4" s="30" t="s">
        <v>6</v>
      </c>
      <c r="C4" s="30">
        <v>1</v>
      </c>
      <c r="D4" s="326" t="s">
        <v>24</v>
      </c>
      <c r="E4" s="323">
        <v>7000</v>
      </c>
      <c r="F4" s="35" t="s">
        <v>303</v>
      </c>
      <c r="G4" s="326" t="s">
        <v>955</v>
      </c>
      <c r="H4" s="350">
        <f t="shared" ref="H4:H67" si="0">H3+E4</f>
        <v>5746213.5300000003</v>
      </c>
      <c r="I4" s="326" t="s">
        <v>365</v>
      </c>
      <c r="J4" s="42" t="str">
        <f>VLOOKUP(D4,DEPARTMENTS!B:B,1,0)</f>
        <v>ENVELOPES</v>
      </c>
      <c r="K4" s="326"/>
    </row>
    <row r="5" spans="1:11" s="35" customFormat="1" hidden="1" x14ac:dyDescent="0.2">
      <c r="A5" s="326" t="s">
        <v>662</v>
      </c>
      <c r="B5" s="30" t="s">
        <v>6</v>
      </c>
      <c r="C5" s="30">
        <v>1</v>
      </c>
      <c r="D5" s="326" t="s">
        <v>24</v>
      </c>
      <c r="E5" s="323">
        <v>500</v>
      </c>
      <c r="F5" s="35" t="s">
        <v>303</v>
      </c>
      <c r="G5" s="326" t="s">
        <v>955</v>
      </c>
      <c r="H5" s="350">
        <f t="shared" si="0"/>
        <v>5746713.5300000003</v>
      </c>
      <c r="I5" s="326" t="s">
        <v>366</v>
      </c>
      <c r="J5" s="42" t="str">
        <f>VLOOKUP(D5,DEPARTMENTS!B:B,1,0)</f>
        <v>ENVELOPES</v>
      </c>
      <c r="K5" s="326"/>
    </row>
    <row r="6" spans="1:11" s="35" customFormat="1" hidden="1" x14ac:dyDescent="0.2">
      <c r="A6" s="326" t="s">
        <v>663</v>
      </c>
      <c r="B6" s="30" t="s">
        <v>6</v>
      </c>
      <c r="C6" s="30">
        <v>1</v>
      </c>
      <c r="D6" s="326" t="s">
        <v>24</v>
      </c>
      <c r="E6" s="323">
        <v>500</v>
      </c>
      <c r="F6" s="35" t="s">
        <v>303</v>
      </c>
      <c r="G6" s="326" t="s">
        <v>955</v>
      </c>
      <c r="H6" s="350">
        <f t="shared" si="0"/>
        <v>5747213.5300000003</v>
      </c>
      <c r="I6" s="326" t="s">
        <v>367</v>
      </c>
      <c r="J6" s="42" t="str">
        <f>VLOOKUP(D6,DEPARTMENTS!B:B,1,0)</f>
        <v>ENVELOPES</v>
      </c>
      <c r="K6" s="326"/>
    </row>
    <row r="7" spans="1:11" s="35" customFormat="1" hidden="1" x14ac:dyDescent="0.2">
      <c r="A7" s="326" t="s">
        <v>664</v>
      </c>
      <c r="B7" s="30" t="s">
        <v>6</v>
      </c>
      <c r="C7" s="30">
        <v>1</v>
      </c>
      <c r="D7" s="326" t="s">
        <v>24</v>
      </c>
      <c r="E7" s="323">
        <v>100</v>
      </c>
      <c r="F7" s="35" t="s">
        <v>303</v>
      </c>
      <c r="G7" s="326" t="s">
        <v>955</v>
      </c>
      <c r="H7" s="350">
        <f t="shared" si="0"/>
        <v>5747313.5300000003</v>
      </c>
      <c r="I7" s="326" t="s">
        <v>368</v>
      </c>
      <c r="J7" s="42" t="str">
        <f>VLOOKUP(D7,DEPARTMENTS!B:B,1,0)</f>
        <v>ENVELOPES</v>
      </c>
      <c r="K7" s="326"/>
    </row>
    <row r="8" spans="1:11" s="35" customFormat="1" hidden="1" x14ac:dyDescent="0.2">
      <c r="A8" s="326" t="s">
        <v>665</v>
      </c>
      <c r="B8" s="30" t="s">
        <v>6</v>
      </c>
      <c r="C8" s="30">
        <v>1</v>
      </c>
      <c r="D8" s="326" t="s">
        <v>24</v>
      </c>
      <c r="E8" s="323">
        <v>100</v>
      </c>
      <c r="F8" s="35" t="s">
        <v>303</v>
      </c>
      <c r="G8" s="326" t="s">
        <v>955</v>
      </c>
      <c r="H8" s="350">
        <f t="shared" si="0"/>
        <v>5747413.5300000003</v>
      </c>
      <c r="I8" s="326" t="s">
        <v>369</v>
      </c>
      <c r="J8" s="42" t="str">
        <f>VLOOKUP(D8,DEPARTMENTS!B:B,1,0)</f>
        <v>ENVELOPES</v>
      </c>
      <c r="K8" s="326"/>
    </row>
    <row r="9" spans="1:11" s="35" customFormat="1" hidden="1" x14ac:dyDescent="0.2">
      <c r="A9" s="326" t="s">
        <v>666</v>
      </c>
      <c r="B9" s="30" t="s">
        <v>6</v>
      </c>
      <c r="C9" s="30">
        <v>1</v>
      </c>
      <c r="D9" s="326" t="s">
        <v>24</v>
      </c>
      <c r="E9" s="323">
        <v>100</v>
      </c>
      <c r="F9" s="35" t="s">
        <v>303</v>
      </c>
      <c r="G9" s="326" t="s">
        <v>955</v>
      </c>
      <c r="H9" s="350">
        <f t="shared" si="0"/>
        <v>5747513.5300000003</v>
      </c>
      <c r="I9" s="326" t="s">
        <v>370</v>
      </c>
      <c r="J9" s="42" t="str">
        <f>VLOOKUP(D9,DEPARTMENTS!B:B,1,0)</f>
        <v>ENVELOPES</v>
      </c>
      <c r="K9" s="326"/>
    </row>
    <row r="10" spans="1:11" s="35" customFormat="1" hidden="1" x14ac:dyDescent="0.2">
      <c r="A10" s="326" t="s">
        <v>667</v>
      </c>
      <c r="B10" s="30" t="s">
        <v>6</v>
      </c>
      <c r="C10" s="30">
        <v>1</v>
      </c>
      <c r="D10" s="326" t="s">
        <v>24</v>
      </c>
      <c r="E10" s="323">
        <v>500</v>
      </c>
      <c r="F10" s="35" t="s">
        <v>303</v>
      </c>
      <c r="G10" s="326" t="s">
        <v>955</v>
      </c>
      <c r="H10" s="350">
        <f t="shared" si="0"/>
        <v>5748013.5300000003</v>
      </c>
      <c r="I10" s="326" t="s">
        <v>371</v>
      </c>
      <c r="J10" s="42" t="str">
        <f>VLOOKUP(D10,DEPARTMENTS!B:B,1,0)</f>
        <v>ENVELOPES</v>
      </c>
      <c r="K10" s="326"/>
    </row>
    <row r="11" spans="1:11" s="35" customFormat="1" hidden="1" x14ac:dyDescent="0.2">
      <c r="A11" s="326" t="s">
        <v>668</v>
      </c>
      <c r="B11" s="30" t="s">
        <v>6</v>
      </c>
      <c r="C11" s="30">
        <v>1</v>
      </c>
      <c r="D11" s="326" t="s">
        <v>24</v>
      </c>
      <c r="E11" s="323">
        <v>500</v>
      </c>
      <c r="F11" s="35" t="s">
        <v>303</v>
      </c>
      <c r="G11" s="326" t="s">
        <v>955</v>
      </c>
      <c r="H11" s="350">
        <f t="shared" si="0"/>
        <v>5748513.5300000003</v>
      </c>
      <c r="I11" s="326" t="s">
        <v>372</v>
      </c>
      <c r="J11" s="42" t="str">
        <f>VLOOKUP(D11,DEPARTMENTS!B:B,1,0)</f>
        <v>ENVELOPES</v>
      </c>
      <c r="K11" s="326"/>
    </row>
    <row r="12" spans="1:11" s="35" customFormat="1" hidden="1" x14ac:dyDescent="0.2">
      <c r="A12" s="326" t="s">
        <v>669</v>
      </c>
      <c r="B12" s="30" t="s">
        <v>6</v>
      </c>
      <c r="C12" s="30">
        <v>1</v>
      </c>
      <c r="D12" s="326" t="s">
        <v>24</v>
      </c>
      <c r="E12" s="323">
        <v>400</v>
      </c>
      <c r="F12" s="35" t="s">
        <v>303</v>
      </c>
      <c r="G12" s="326" t="s">
        <v>955</v>
      </c>
      <c r="H12" s="350">
        <f t="shared" si="0"/>
        <v>5748913.5300000003</v>
      </c>
      <c r="I12" s="326" t="s">
        <v>373</v>
      </c>
      <c r="J12" s="42" t="str">
        <f>VLOOKUP(D12,DEPARTMENTS!B:B,1,0)</f>
        <v>ENVELOPES</v>
      </c>
      <c r="K12" s="326"/>
    </row>
    <row r="13" spans="1:11" s="35" customFormat="1" hidden="1" x14ac:dyDescent="0.2">
      <c r="A13" s="326" t="s">
        <v>670</v>
      </c>
      <c r="B13" s="30" t="s">
        <v>6</v>
      </c>
      <c r="C13" s="30">
        <v>1</v>
      </c>
      <c r="D13" s="326" t="s">
        <v>24</v>
      </c>
      <c r="E13" s="323">
        <v>50</v>
      </c>
      <c r="F13" s="35" t="s">
        <v>303</v>
      </c>
      <c r="G13" s="326" t="s">
        <v>955</v>
      </c>
      <c r="H13" s="350">
        <f t="shared" si="0"/>
        <v>5748963.5300000003</v>
      </c>
      <c r="I13" s="326" t="s">
        <v>374</v>
      </c>
      <c r="J13" s="42" t="str">
        <f>VLOOKUP(D13,DEPARTMENTS!B:B,1,0)</f>
        <v>ENVELOPES</v>
      </c>
      <c r="K13" s="326"/>
    </row>
    <row r="14" spans="1:11" s="35" customFormat="1" hidden="1" x14ac:dyDescent="0.2">
      <c r="A14" s="326" t="s">
        <v>671</v>
      </c>
      <c r="B14" s="30" t="s">
        <v>6</v>
      </c>
      <c r="C14" s="30">
        <v>1</v>
      </c>
      <c r="D14" s="326" t="s">
        <v>24</v>
      </c>
      <c r="E14" s="323">
        <v>100</v>
      </c>
      <c r="F14" s="35" t="s">
        <v>303</v>
      </c>
      <c r="G14" s="326" t="s">
        <v>955</v>
      </c>
      <c r="H14" s="350">
        <f t="shared" si="0"/>
        <v>5749063.5300000003</v>
      </c>
      <c r="I14" s="326" t="s">
        <v>375</v>
      </c>
      <c r="J14" s="42" t="str">
        <f>VLOOKUP(D14,DEPARTMENTS!B:B,1,0)</f>
        <v>ENVELOPES</v>
      </c>
      <c r="K14" s="326"/>
    </row>
    <row r="15" spans="1:11" s="35" customFormat="1" hidden="1" x14ac:dyDescent="0.2">
      <c r="A15" s="326" t="s">
        <v>672</v>
      </c>
      <c r="B15" s="30" t="s">
        <v>6</v>
      </c>
      <c r="C15" s="30">
        <v>1</v>
      </c>
      <c r="D15" s="326" t="s">
        <v>24</v>
      </c>
      <c r="E15" s="323">
        <v>200</v>
      </c>
      <c r="F15" s="35" t="s">
        <v>303</v>
      </c>
      <c r="G15" s="326" t="s">
        <v>955</v>
      </c>
      <c r="H15" s="350">
        <f t="shared" si="0"/>
        <v>5749263.5300000003</v>
      </c>
      <c r="I15" s="326" t="s">
        <v>376</v>
      </c>
      <c r="J15" s="42" t="str">
        <f>VLOOKUP(D15,DEPARTMENTS!B:B,1,0)</f>
        <v>ENVELOPES</v>
      </c>
      <c r="K15" s="326"/>
    </row>
    <row r="16" spans="1:11" s="35" customFormat="1" hidden="1" x14ac:dyDescent="0.2">
      <c r="A16" s="326" t="s">
        <v>673</v>
      </c>
      <c r="B16" s="30" t="s">
        <v>6</v>
      </c>
      <c r="C16" s="30">
        <v>1</v>
      </c>
      <c r="D16" s="326" t="s">
        <v>24</v>
      </c>
      <c r="E16" s="323">
        <v>50</v>
      </c>
      <c r="F16" s="35" t="s">
        <v>303</v>
      </c>
      <c r="G16" s="326" t="s">
        <v>955</v>
      </c>
      <c r="H16" s="350">
        <f t="shared" si="0"/>
        <v>5749313.5300000003</v>
      </c>
      <c r="I16" s="326" t="s">
        <v>377</v>
      </c>
      <c r="J16" s="42" t="str">
        <f>VLOOKUP(D16,DEPARTMENTS!B:B,1,0)</f>
        <v>ENVELOPES</v>
      </c>
      <c r="K16" s="326" t="s">
        <v>9602</v>
      </c>
    </row>
    <row r="17" spans="1:11" s="35" customFormat="1" hidden="1" x14ac:dyDescent="0.2">
      <c r="A17" s="326" t="s">
        <v>674</v>
      </c>
      <c r="B17" s="30" t="s">
        <v>6</v>
      </c>
      <c r="C17" s="30">
        <v>1</v>
      </c>
      <c r="D17" s="326" t="s">
        <v>24</v>
      </c>
      <c r="E17" s="323">
        <v>100</v>
      </c>
      <c r="F17" s="35" t="s">
        <v>303</v>
      </c>
      <c r="G17" s="326" t="s">
        <v>955</v>
      </c>
      <c r="H17" s="350">
        <f t="shared" si="0"/>
        <v>5749413.5300000003</v>
      </c>
      <c r="I17" s="326" t="s">
        <v>378</v>
      </c>
      <c r="J17" s="42" t="str">
        <f>VLOOKUP(D17,DEPARTMENTS!B:B,1,0)</f>
        <v>ENVELOPES</v>
      </c>
      <c r="K17" s="326"/>
    </row>
    <row r="18" spans="1:11" s="35" customFormat="1" hidden="1" x14ac:dyDescent="0.2">
      <c r="A18" s="326" t="s">
        <v>675</v>
      </c>
      <c r="B18" s="30" t="s">
        <v>6</v>
      </c>
      <c r="C18" s="30">
        <v>1</v>
      </c>
      <c r="D18" s="326" t="s">
        <v>24</v>
      </c>
      <c r="E18" s="323">
        <v>50</v>
      </c>
      <c r="F18" s="35" t="s">
        <v>303</v>
      </c>
      <c r="G18" s="326" t="s">
        <v>955</v>
      </c>
      <c r="H18" s="350">
        <f t="shared" si="0"/>
        <v>5749463.5300000003</v>
      </c>
      <c r="I18" s="326" t="s">
        <v>379</v>
      </c>
      <c r="J18" s="42" t="str">
        <f>VLOOKUP(D18,DEPARTMENTS!B:B,1,0)</f>
        <v>ENVELOPES</v>
      </c>
      <c r="K18" s="326"/>
    </row>
    <row r="19" spans="1:11" s="35" customFormat="1" hidden="1" x14ac:dyDescent="0.2">
      <c r="A19" s="326" t="s">
        <v>676</v>
      </c>
      <c r="B19" s="30" t="s">
        <v>6</v>
      </c>
      <c r="C19" s="30">
        <v>1</v>
      </c>
      <c r="D19" s="326" t="s">
        <v>24</v>
      </c>
      <c r="E19" s="323">
        <v>1000</v>
      </c>
      <c r="F19" s="35" t="s">
        <v>303</v>
      </c>
      <c r="G19" s="326" t="s">
        <v>955</v>
      </c>
      <c r="H19" s="350">
        <f t="shared" si="0"/>
        <v>5750463.5300000003</v>
      </c>
      <c r="I19" s="326" t="s">
        <v>380</v>
      </c>
      <c r="J19" s="42" t="str">
        <f>VLOOKUP(D19,DEPARTMENTS!B:B,1,0)</f>
        <v>ENVELOPES</v>
      </c>
      <c r="K19" s="326"/>
    </row>
    <row r="20" spans="1:11" s="35" customFormat="1" hidden="1" x14ac:dyDescent="0.2">
      <c r="A20" s="326" t="s">
        <v>677</v>
      </c>
      <c r="B20" s="30" t="s">
        <v>6</v>
      </c>
      <c r="C20" s="30">
        <v>1</v>
      </c>
      <c r="D20" s="326" t="s">
        <v>24</v>
      </c>
      <c r="E20" s="323">
        <v>20</v>
      </c>
      <c r="F20" s="35" t="s">
        <v>303</v>
      </c>
      <c r="G20" s="326" t="s">
        <v>955</v>
      </c>
      <c r="H20" s="350">
        <f t="shared" si="0"/>
        <v>5750483.5300000003</v>
      </c>
      <c r="I20" s="326" t="s">
        <v>381</v>
      </c>
      <c r="J20" s="42" t="str">
        <f>VLOOKUP(D20,DEPARTMENTS!B:B,1,0)</f>
        <v>ENVELOPES</v>
      </c>
      <c r="K20" s="326"/>
    </row>
    <row r="21" spans="1:11" s="35" customFormat="1" hidden="1" x14ac:dyDescent="0.2">
      <c r="A21" s="326" t="s">
        <v>678</v>
      </c>
      <c r="B21" s="30" t="s">
        <v>6</v>
      </c>
      <c r="C21" s="30">
        <v>1</v>
      </c>
      <c r="D21" s="326" t="s">
        <v>24</v>
      </c>
      <c r="E21" s="323">
        <v>300</v>
      </c>
      <c r="F21" s="35" t="s">
        <v>303</v>
      </c>
      <c r="G21" s="326" t="s">
        <v>955</v>
      </c>
      <c r="H21" s="350">
        <f t="shared" si="0"/>
        <v>5750783.5300000003</v>
      </c>
      <c r="I21" s="326" t="s">
        <v>382</v>
      </c>
      <c r="J21" s="42" t="str">
        <f>VLOOKUP(D21,DEPARTMENTS!B:B,1,0)</f>
        <v>ENVELOPES</v>
      </c>
      <c r="K21" s="326"/>
    </row>
    <row r="22" spans="1:11" s="35" customFormat="1" hidden="1" x14ac:dyDescent="0.2">
      <c r="A22" s="326" t="s">
        <v>679</v>
      </c>
      <c r="B22" s="30" t="s">
        <v>6</v>
      </c>
      <c r="C22" s="30">
        <v>1</v>
      </c>
      <c r="D22" s="326" t="s">
        <v>24</v>
      </c>
      <c r="E22" s="323">
        <v>50</v>
      </c>
      <c r="F22" s="35" t="s">
        <v>303</v>
      </c>
      <c r="G22" s="326" t="s">
        <v>955</v>
      </c>
      <c r="H22" s="350">
        <f t="shared" si="0"/>
        <v>5750833.5300000003</v>
      </c>
      <c r="I22" s="326" t="s">
        <v>383</v>
      </c>
      <c r="J22" s="42" t="str">
        <f>VLOOKUP(D22,DEPARTMENTS!B:B,1,0)</f>
        <v>ENVELOPES</v>
      </c>
      <c r="K22" s="326"/>
    </row>
    <row r="23" spans="1:11" s="35" customFormat="1" hidden="1" x14ac:dyDescent="0.2">
      <c r="A23" s="326" t="s">
        <v>680</v>
      </c>
      <c r="B23" s="30" t="s">
        <v>6</v>
      </c>
      <c r="C23" s="30">
        <v>1</v>
      </c>
      <c r="D23" s="326" t="s">
        <v>24</v>
      </c>
      <c r="E23" s="323">
        <v>1000</v>
      </c>
      <c r="F23" s="35" t="s">
        <v>303</v>
      </c>
      <c r="G23" s="326" t="s">
        <v>955</v>
      </c>
      <c r="H23" s="350">
        <f t="shared" si="0"/>
        <v>5751833.5300000003</v>
      </c>
      <c r="I23" s="326" t="s">
        <v>384</v>
      </c>
      <c r="J23" s="42" t="str">
        <f>VLOOKUP(D23,DEPARTMENTS!B:B,1,0)</f>
        <v>ENVELOPES</v>
      </c>
      <c r="K23" s="326"/>
    </row>
    <row r="24" spans="1:11" s="35" customFormat="1" hidden="1" x14ac:dyDescent="0.2">
      <c r="A24" s="326" t="s">
        <v>681</v>
      </c>
      <c r="B24" s="30" t="s">
        <v>6</v>
      </c>
      <c r="C24" s="30">
        <v>1</v>
      </c>
      <c r="D24" s="326" t="s">
        <v>39</v>
      </c>
      <c r="E24" s="323">
        <v>400</v>
      </c>
      <c r="F24" s="35" t="s">
        <v>303</v>
      </c>
      <c r="G24" s="326" t="s">
        <v>955</v>
      </c>
      <c r="H24" s="350">
        <f t="shared" si="0"/>
        <v>5752233.5300000003</v>
      </c>
      <c r="I24" s="326" t="s">
        <v>385</v>
      </c>
      <c r="J24" s="42" t="str">
        <f>VLOOKUP(D24,DEPARTMENTS!B:B,1,0)</f>
        <v>PATHFINDERS</v>
      </c>
      <c r="K24" s="326"/>
    </row>
    <row r="25" spans="1:11" s="35" customFormat="1" hidden="1" x14ac:dyDescent="0.2">
      <c r="A25" s="326" t="s">
        <v>682</v>
      </c>
      <c r="B25" s="30" t="s">
        <v>6</v>
      </c>
      <c r="C25" s="30">
        <v>1</v>
      </c>
      <c r="D25" s="326" t="s">
        <v>39</v>
      </c>
      <c r="E25" s="323">
        <v>400</v>
      </c>
      <c r="F25" s="35" t="s">
        <v>303</v>
      </c>
      <c r="G25" s="326" t="s">
        <v>955</v>
      </c>
      <c r="H25" s="350">
        <f t="shared" si="0"/>
        <v>5752633.5300000003</v>
      </c>
      <c r="I25" s="326" t="s">
        <v>386</v>
      </c>
      <c r="J25" s="42" t="str">
        <f>VLOOKUP(D25,DEPARTMENTS!B:B,1,0)</f>
        <v>PATHFINDERS</v>
      </c>
      <c r="K25" s="326"/>
    </row>
    <row r="26" spans="1:11" s="35" customFormat="1" hidden="1" x14ac:dyDescent="0.2">
      <c r="A26" s="326" t="s">
        <v>683</v>
      </c>
      <c r="B26" s="30" t="s">
        <v>6</v>
      </c>
      <c r="C26" s="30">
        <v>1</v>
      </c>
      <c r="D26" s="326" t="s">
        <v>24</v>
      </c>
      <c r="E26" s="323">
        <v>27778</v>
      </c>
      <c r="F26" s="35" t="s">
        <v>303</v>
      </c>
      <c r="G26" s="326" t="s">
        <v>955</v>
      </c>
      <c r="H26" s="350">
        <f t="shared" si="0"/>
        <v>5780411.5300000003</v>
      </c>
      <c r="I26" s="326" t="s">
        <v>387</v>
      </c>
      <c r="J26" s="42" t="str">
        <f>VLOOKUP(D26,DEPARTMENTS!B:B,1,0)</f>
        <v>ENVELOPES</v>
      </c>
      <c r="K26" s="326"/>
    </row>
    <row r="27" spans="1:11" s="35" customFormat="1" hidden="1" x14ac:dyDescent="0.2">
      <c r="A27" s="326" t="s">
        <v>684</v>
      </c>
      <c r="B27" s="30" t="s">
        <v>6</v>
      </c>
      <c r="C27" s="30">
        <v>1</v>
      </c>
      <c r="D27" s="326" t="s">
        <v>37</v>
      </c>
      <c r="E27" s="323">
        <v>100</v>
      </c>
      <c r="F27" s="35" t="s">
        <v>303</v>
      </c>
      <c r="G27" s="326" t="s">
        <v>955</v>
      </c>
      <c r="H27" s="350">
        <f t="shared" si="0"/>
        <v>5780511.5300000003</v>
      </c>
      <c r="I27" s="326" t="s">
        <v>388</v>
      </c>
      <c r="J27" s="42" t="str">
        <f>VLOOKUP(D27,DEPARTMENTS!B:B,1,0)</f>
        <v>ADVENTURERS</v>
      </c>
      <c r="K27" s="326"/>
    </row>
    <row r="28" spans="1:11" s="35" customFormat="1" hidden="1" x14ac:dyDescent="0.2">
      <c r="A28" s="326" t="s">
        <v>685</v>
      </c>
      <c r="B28" s="30" t="s">
        <v>6</v>
      </c>
      <c r="C28" s="30">
        <v>1</v>
      </c>
      <c r="D28" s="326" t="s">
        <v>37</v>
      </c>
      <c r="E28" s="323">
        <v>100</v>
      </c>
      <c r="F28" s="35" t="s">
        <v>303</v>
      </c>
      <c r="G28" s="326" t="s">
        <v>955</v>
      </c>
      <c r="H28" s="350">
        <f t="shared" si="0"/>
        <v>5780611.5300000003</v>
      </c>
      <c r="I28" s="326" t="s">
        <v>389</v>
      </c>
      <c r="J28" s="42" t="str">
        <f>VLOOKUP(D28,DEPARTMENTS!B:B,1,0)</f>
        <v>ADVENTURERS</v>
      </c>
      <c r="K28" s="326"/>
    </row>
    <row r="29" spans="1:11" s="35" customFormat="1" hidden="1" x14ac:dyDescent="0.2">
      <c r="A29" s="326" t="s">
        <v>686</v>
      </c>
      <c r="B29" s="30" t="s">
        <v>6</v>
      </c>
      <c r="C29" s="30">
        <v>1</v>
      </c>
      <c r="D29" s="326" t="s">
        <v>39</v>
      </c>
      <c r="E29" s="323">
        <v>600</v>
      </c>
      <c r="F29" s="35" t="s">
        <v>303</v>
      </c>
      <c r="G29" s="326" t="s">
        <v>955</v>
      </c>
      <c r="H29" s="350">
        <f t="shared" si="0"/>
        <v>5781211.5300000003</v>
      </c>
      <c r="I29" s="326" t="s">
        <v>390</v>
      </c>
      <c r="J29" s="42" t="str">
        <f>VLOOKUP(D29,DEPARTMENTS!B:B,1,0)</f>
        <v>PATHFINDERS</v>
      </c>
      <c r="K29" s="326"/>
    </row>
    <row r="30" spans="1:11" s="35" customFormat="1" hidden="1" x14ac:dyDescent="0.2">
      <c r="A30" s="326" t="s">
        <v>687</v>
      </c>
      <c r="B30" s="30" t="s">
        <v>6</v>
      </c>
      <c r="C30" s="30">
        <v>1</v>
      </c>
      <c r="D30" s="326" t="s">
        <v>37</v>
      </c>
      <c r="E30" s="323">
        <v>100</v>
      </c>
      <c r="F30" s="35" t="s">
        <v>303</v>
      </c>
      <c r="G30" s="326" t="s">
        <v>955</v>
      </c>
      <c r="H30" s="350">
        <f t="shared" si="0"/>
        <v>5781311.5300000003</v>
      </c>
      <c r="I30" s="326" t="s">
        <v>391</v>
      </c>
      <c r="J30" s="42" t="str">
        <f>VLOOKUP(D30,DEPARTMENTS!B:B,1,0)</f>
        <v>ADVENTURERS</v>
      </c>
      <c r="K30" s="326"/>
    </row>
    <row r="31" spans="1:11" s="35" customFormat="1" hidden="1" x14ac:dyDescent="0.2">
      <c r="A31" s="326" t="s">
        <v>688</v>
      </c>
      <c r="B31" s="30" t="s">
        <v>6</v>
      </c>
      <c r="C31" s="30">
        <v>1</v>
      </c>
      <c r="D31" s="326" t="s">
        <v>37</v>
      </c>
      <c r="E31" s="323">
        <v>200</v>
      </c>
      <c r="F31" s="35" t="s">
        <v>303</v>
      </c>
      <c r="G31" s="326" t="s">
        <v>956</v>
      </c>
      <c r="H31" s="350">
        <f t="shared" si="0"/>
        <v>5781511.5300000003</v>
      </c>
      <c r="I31" s="326" t="s">
        <v>392</v>
      </c>
      <c r="J31" s="42" t="str">
        <f>VLOOKUP(D31,DEPARTMENTS!B:B,1,0)</f>
        <v>ADVENTURERS</v>
      </c>
      <c r="K31" s="326"/>
    </row>
    <row r="32" spans="1:11" s="35" customFormat="1" hidden="1" x14ac:dyDescent="0.2">
      <c r="A32" s="326" t="s">
        <v>689</v>
      </c>
      <c r="B32" s="30" t="s">
        <v>6</v>
      </c>
      <c r="C32" s="30">
        <v>1</v>
      </c>
      <c r="D32" s="326" t="s">
        <v>24</v>
      </c>
      <c r="E32" s="323">
        <v>500</v>
      </c>
      <c r="F32" s="35" t="s">
        <v>303</v>
      </c>
      <c r="G32" s="326" t="s">
        <v>956</v>
      </c>
      <c r="H32" s="350">
        <f t="shared" si="0"/>
        <v>5782011.5300000003</v>
      </c>
      <c r="I32" s="326" t="s">
        <v>393</v>
      </c>
      <c r="J32" s="42" t="str">
        <f>VLOOKUP(D32,DEPARTMENTS!B:B,1,0)</f>
        <v>ENVELOPES</v>
      </c>
      <c r="K32" s="326"/>
    </row>
    <row r="33" spans="1:11" s="35" customFormat="1" hidden="1" x14ac:dyDescent="0.2">
      <c r="A33" s="326" t="s">
        <v>690</v>
      </c>
      <c r="B33" s="30" t="s">
        <v>6</v>
      </c>
      <c r="C33" s="30">
        <v>1</v>
      </c>
      <c r="D33" s="326" t="s">
        <v>37</v>
      </c>
      <c r="E33" s="323">
        <v>200</v>
      </c>
      <c r="F33" s="35" t="s">
        <v>303</v>
      </c>
      <c r="G33" s="326" t="s">
        <v>956</v>
      </c>
      <c r="H33" s="350">
        <f t="shared" si="0"/>
        <v>5782211.5300000003</v>
      </c>
      <c r="I33" s="326" t="s">
        <v>394</v>
      </c>
      <c r="J33" s="42" t="str">
        <f>VLOOKUP(D33,DEPARTMENTS!B:B,1,0)</f>
        <v>ADVENTURERS</v>
      </c>
      <c r="K33" s="326"/>
    </row>
    <row r="34" spans="1:11" s="35" customFormat="1" hidden="1" x14ac:dyDescent="0.2">
      <c r="A34" s="326" t="s">
        <v>691</v>
      </c>
      <c r="B34" s="30" t="s">
        <v>6</v>
      </c>
      <c r="C34" s="30">
        <v>1</v>
      </c>
      <c r="D34" s="326" t="s">
        <v>24</v>
      </c>
      <c r="E34" s="323">
        <v>100</v>
      </c>
      <c r="F34" s="35" t="s">
        <v>303</v>
      </c>
      <c r="G34" s="326" t="s">
        <v>956</v>
      </c>
      <c r="H34" s="350">
        <f t="shared" si="0"/>
        <v>5782311.5300000003</v>
      </c>
      <c r="I34" s="326" t="s">
        <v>395</v>
      </c>
      <c r="J34" s="42" t="str">
        <f>VLOOKUP(D34,DEPARTMENTS!B:B,1,0)</f>
        <v>ENVELOPES</v>
      </c>
      <c r="K34" s="326"/>
    </row>
    <row r="35" spans="1:11" s="35" customFormat="1" hidden="1" x14ac:dyDescent="0.2">
      <c r="A35" s="326" t="s">
        <v>692</v>
      </c>
      <c r="B35" s="30" t="s">
        <v>6</v>
      </c>
      <c r="C35" s="30">
        <v>1</v>
      </c>
      <c r="D35" s="326" t="s">
        <v>39</v>
      </c>
      <c r="E35" s="323">
        <v>200</v>
      </c>
      <c r="F35" s="35" t="s">
        <v>303</v>
      </c>
      <c r="G35" s="326" t="s">
        <v>956</v>
      </c>
      <c r="H35" s="350">
        <f t="shared" si="0"/>
        <v>5782511.5300000003</v>
      </c>
      <c r="I35" s="326" t="s">
        <v>396</v>
      </c>
      <c r="J35" s="42" t="str">
        <f>VLOOKUP(D35,DEPARTMENTS!B:B,1,0)</f>
        <v>PATHFINDERS</v>
      </c>
      <c r="K35" s="326"/>
    </row>
    <row r="36" spans="1:11" s="35" customFormat="1" hidden="1" x14ac:dyDescent="0.2">
      <c r="A36" s="326" t="s">
        <v>693</v>
      </c>
      <c r="B36" s="30" t="s">
        <v>6</v>
      </c>
      <c r="C36" s="30">
        <v>1</v>
      </c>
      <c r="D36" s="326" t="s">
        <v>39</v>
      </c>
      <c r="E36" s="323">
        <v>200</v>
      </c>
      <c r="F36" s="35" t="s">
        <v>303</v>
      </c>
      <c r="G36" s="326" t="s">
        <v>956</v>
      </c>
      <c r="H36" s="350">
        <f t="shared" si="0"/>
        <v>5782711.5300000003</v>
      </c>
      <c r="I36" s="326" t="s">
        <v>397</v>
      </c>
      <c r="J36" s="42" t="str">
        <f>VLOOKUP(D36,DEPARTMENTS!B:B,1,0)</f>
        <v>PATHFINDERS</v>
      </c>
      <c r="K36" s="326"/>
    </row>
    <row r="37" spans="1:11" s="35" customFormat="1" hidden="1" x14ac:dyDescent="0.2">
      <c r="A37" s="326" t="s">
        <v>694</v>
      </c>
      <c r="B37" s="30" t="s">
        <v>6</v>
      </c>
      <c r="C37" s="30">
        <v>1</v>
      </c>
      <c r="D37" s="326" t="s">
        <v>24</v>
      </c>
      <c r="E37" s="323">
        <v>100</v>
      </c>
      <c r="F37" s="35" t="s">
        <v>303</v>
      </c>
      <c r="G37" s="326" t="s">
        <v>956</v>
      </c>
      <c r="H37" s="350">
        <f t="shared" si="0"/>
        <v>5782811.5300000003</v>
      </c>
      <c r="I37" s="326" t="s">
        <v>398</v>
      </c>
      <c r="J37" s="42" t="str">
        <f>VLOOKUP(D37,DEPARTMENTS!B:B,1,0)</f>
        <v>ENVELOPES</v>
      </c>
      <c r="K37" s="326"/>
    </row>
    <row r="38" spans="1:11" s="35" customFormat="1" hidden="1" x14ac:dyDescent="0.2">
      <c r="A38" s="326" t="s">
        <v>695</v>
      </c>
      <c r="B38" s="30" t="s">
        <v>6</v>
      </c>
      <c r="C38" s="30">
        <v>1</v>
      </c>
      <c r="D38" s="326" t="s">
        <v>24</v>
      </c>
      <c r="E38" s="323">
        <v>1600</v>
      </c>
      <c r="F38" s="35" t="s">
        <v>303</v>
      </c>
      <c r="G38" s="326" t="s">
        <v>956</v>
      </c>
      <c r="H38" s="350">
        <f t="shared" si="0"/>
        <v>5784411.5300000003</v>
      </c>
      <c r="I38" s="326" t="s">
        <v>399</v>
      </c>
      <c r="J38" s="42" t="str">
        <f>VLOOKUP(D38,DEPARTMENTS!B:B,1,0)</f>
        <v>ENVELOPES</v>
      </c>
      <c r="K38" s="326"/>
    </row>
    <row r="39" spans="1:11" s="35" customFormat="1" hidden="1" x14ac:dyDescent="0.2">
      <c r="A39" s="326" t="s">
        <v>696</v>
      </c>
      <c r="B39" s="30" t="s">
        <v>6</v>
      </c>
      <c r="C39" s="30">
        <v>1</v>
      </c>
      <c r="D39" s="326" t="s">
        <v>180</v>
      </c>
      <c r="E39" s="323">
        <v>1600</v>
      </c>
      <c r="F39" s="35" t="s">
        <v>303</v>
      </c>
      <c r="G39" s="326" t="s">
        <v>956</v>
      </c>
      <c r="H39" s="350">
        <f t="shared" si="0"/>
        <v>5786011.5300000003</v>
      </c>
      <c r="I39" s="326" t="s">
        <v>400</v>
      </c>
      <c r="J39" s="42" t="str">
        <f>VLOOKUP(D39,DEPARTMENTS!B:B,1,0)</f>
        <v>DEV_GROUP_28</v>
      </c>
      <c r="K39" s="326"/>
    </row>
    <row r="40" spans="1:11" s="35" customFormat="1" hidden="1" x14ac:dyDescent="0.2">
      <c r="A40" s="326" t="s">
        <v>697</v>
      </c>
      <c r="B40" s="30" t="s">
        <v>6</v>
      </c>
      <c r="C40" s="30">
        <v>1</v>
      </c>
      <c r="D40" s="326" t="s">
        <v>39</v>
      </c>
      <c r="E40" s="323">
        <v>200</v>
      </c>
      <c r="F40" s="35" t="s">
        <v>303</v>
      </c>
      <c r="G40" s="326" t="s">
        <v>956</v>
      </c>
      <c r="H40" s="350">
        <f t="shared" si="0"/>
        <v>5786211.5300000003</v>
      </c>
      <c r="I40" s="326" t="s">
        <v>401</v>
      </c>
      <c r="J40" s="42" t="str">
        <f>VLOOKUP(D40,DEPARTMENTS!B:B,1,0)</f>
        <v>PATHFINDERS</v>
      </c>
      <c r="K40" s="326"/>
    </row>
    <row r="41" spans="1:11" s="35" customFormat="1" hidden="1" x14ac:dyDescent="0.2">
      <c r="A41" s="326" t="s">
        <v>698</v>
      </c>
      <c r="B41" s="30" t="s">
        <v>6</v>
      </c>
      <c r="C41" s="30">
        <v>1</v>
      </c>
      <c r="D41" s="326" t="s">
        <v>39</v>
      </c>
      <c r="E41" s="323">
        <v>200</v>
      </c>
      <c r="F41" s="35" t="s">
        <v>303</v>
      </c>
      <c r="G41" s="326" t="s">
        <v>956</v>
      </c>
      <c r="H41" s="350">
        <f t="shared" si="0"/>
        <v>5786411.5300000003</v>
      </c>
      <c r="I41" s="326" t="s">
        <v>402</v>
      </c>
      <c r="J41" s="42" t="str">
        <f>VLOOKUP(D41,DEPARTMENTS!B:B,1,0)</f>
        <v>PATHFINDERS</v>
      </c>
      <c r="K41" s="326"/>
    </row>
    <row r="42" spans="1:11" s="35" customFormat="1" hidden="1" x14ac:dyDescent="0.2">
      <c r="A42" s="326" t="s">
        <v>699</v>
      </c>
      <c r="B42" s="30" t="s">
        <v>6</v>
      </c>
      <c r="C42" s="30">
        <v>1</v>
      </c>
      <c r="D42" s="326" t="s">
        <v>39</v>
      </c>
      <c r="E42" s="323">
        <v>200</v>
      </c>
      <c r="F42" s="35" t="s">
        <v>303</v>
      </c>
      <c r="G42" s="326" t="s">
        <v>956</v>
      </c>
      <c r="H42" s="350">
        <f t="shared" si="0"/>
        <v>5786611.5300000003</v>
      </c>
      <c r="I42" s="326" t="s">
        <v>403</v>
      </c>
      <c r="J42" s="42" t="str">
        <f>VLOOKUP(D42,DEPARTMENTS!B:B,1,0)</f>
        <v>PATHFINDERS</v>
      </c>
      <c r="K42" s="326"/>
    </row>
    <row r="43" spans="1:11" s="35" customFormat="1" hidden="1" x14ac:dyDescent="0.2">
      <c r="A43" s="326" t="s">
        <v>700</v>
      </c>
      <c r="B43" s="30" t="s">
        <v>6</v>
      </c>
      <c r="C43" s="30">
        <v>1</v>
      </c>
      <c r="D43" s="326" t="s">
        <v>37</v>
      </c>
      <c r="E43" s="323">
        <v>200</v>
      </c>
      <c r="F43" s="35" t="s">
        <v>303</v>
      </c>
      <c r="G43" s="326" t="s">
        <v>956</v>
      </c>
      <c r="H43" s="350">
        <f t="shared" si="0"/>
        <v>5786811.5300000003</v>
      </c>
      <c r="I43" s="326" t="s">
        <v>404</v>
      </c>
      <c r="J43" s="42" t="str">
        <f>VLOOKUP(D43,DEPARTMENTS!B:B,1,0)</f>
        <v>ADVENTURERS</v>
      </c>
      <c r="K43" s="326"/>
    </row>
    <row r="44" spans="1:11" s="35" customFormat="1" hidden="1" x14ac:dyDescent="0.2">
      <c r="A44" s="326" t="s">
        <v>701</v>
      </c>
      <c r="B44" s="30" t="s">
        <v>6</v>
      </c>
      <c r="C44" s="30">
        <v>1</v>
      </c>
      <c r="D44" s="326" t="s">
        <v>37</v>
      </c>
      <c r="E44" s="323">
        <v>100</v>
      </c>
      <c r="F44" s="35" t="s">
        <v>303</v>
      </c>
      <c r="G44" s="326" t="s">
        <v>956</v>
      </c>
      <c r="H44" s="350">
        <f t="shared" si="0"/>
        <v>5786911.5300000003</v>
      </c>
      <c r="I44" s="326" t="s">
        <v>405</v>
      </c>
      <c r="J44" s="42" t="str">
        <f>VLOOKUP(D44,DEPARTMENTS!B:B,1,0)</f>
        <v>ADVENTURERS</v>
      </c>
      <c r="K44" s="326"/>
    </row>
    <row r="45" spans="1:11" s="35" customFormat="1" hidden="1" x14ac:dyDescent="0.2">
      <c r="A45" s="326" t="s">
        <v>702</v>
      </c>
      <c r="B45" s="30" t="s">
        <v>6</v>
      </c>
      <c r="C45" s="30">
        <v>1</v>
      </c>
      <c r="D45" s="326" t="s">
        <v>39</v>
      </c>
      <c r="E45" s="323">
        <v>200</v>
      </c>
      <c r="F45" s="35" t="s">
        <v>303</v>
      </c>
      <c r="G45" s="326" t="s">
        <v>956</v>
      </c>
      <c r="H45" s="350">
        <f t="shared" si="0"/>
        <v>5787111.5300000003</v>
      </c>
      <c r="I45" s="326" t="s">
        <v>406</v>
      </c>
      <c r="J45" s="42" t="str">
        <f>VLOOKUP(D45,DEPARTMENTS!B:B,1,0)</f>
        <v>PATHFINDERS</v>
      </c>
      <c r="K45" s="326"/>
    </row>
    <row r="46" spans="1:11" s="35" customFormat="1" hidden="1" x14ac:dyDescent="0.2">
      <c r="A46" s="326" t="s">
        <v>703</v>
      </c>
      <c r="B46" s="30" t="s">
        <v>6</v>
      </c>
      <c r="C46" s="30">
        <v>1</v>
      </c>
      <c r="D46" s="326" t="s">
        <v>39</v>
      </c>
      <c r="E46" s="323">
        <v>200</v>
      </c>
      <c r="F46" s="35" t="s">
        <v>303</v>
      </c>
      <c r="G46" s="326" t="s">
        <v>956</v>
      </c>
      <c r="H46" s="350">
        <f t="shared" si="0"/>
        <v>5787311.5300000003</v>
      </c>
      <c r="I46" s="326" t="s">
        <v>407</v>
      </c>
      <c r="J46" s="42" t="str">
        <f>VLOOKUP(D46,DEPARTMENTS!B:B,1,0)</f>
        <v>PATHFINDERS</v>
      </c>
      <c r="K46" s="326"/>
    </row>
    <row r="47" spans="1:11" s="35" customFormat="1" hidden="1" x14ac:dyDescent="0.2">
      <c r="A47" s="326" t="s">
        <v>704</v>
      </c>
      <c r="B47" s="30" t="s">
        <v>6</v>
      </c>
      <c r="C47" s="30">
        <v>1</v>
      </c>
      <c r="D47" s="326" t="s">
        <v>37</v>
      </c>
      <c r="E47" s="323">
        <v>100</v>
      </c>
      <c r="F47" s="35" t="s">
        <v>303</v>
      </c>
      <c r="G47" s="326" t="s">
        <v>956</v>
      </c>
      <c r="H47" s="350">
        <f t="shared" si="0"/>
        <v>5787411.5300000003</v>
      </c>
      <c r="I47" s="326" t="s">
        <v>408</v>
      </c>
      <c r="J47" s="42" t="str">
        <f>VLOOKUP(D47,DEPARTMENTS!B:B,1,0)</f>
        <v>ADVENTURERS</v>
      </c>
      <c r="K47" s="326"/>
    </row>
    <row r="48" spans="1:11" s="35" customFormat="1" hidden="1" x14ac:dyDescent="0.2">
      <c r="A48" s="326" t="s">
        <v>705</v>
      </c>
      <c r="B48" s="30" t="s">
        <v>6</v>
      </c>
      <c r="C48" s="30">
        <v>1</v>
      </c>
      <c r="D48" s="326" t="s">
        <v>37</v>
      </c>
      <c r="E48" s="323">
        <v>200</v>
      </c>
      <c r="F48" s="35" t="s">
        <v>303</v>
      </c>
      <c r="G48" s="326" t="s">
        <v>956</v>
      </c>
      <c r="H48" s="350">
        <f t="shared" si="0"/>
        <v>5787611.5300000003</v>
      </c>
      <c r="I48" s="326" t="s">
        <v>409</v>
      </c>
      <c r="J48" s="42" t="str">
        <f>VLOOKUP(D48,DEPARTMENTS!B:B,1,0)</f>
        <v>ADVENTURERS</v>
      </c>
      <c r="K48" s="326"/>
    </row>
    <row r="49" spans="1:11" s="35" customFormat="1" hidden="1" x14ac:dyDescent="0.2">
      <c r="A49" s="326" t="s">
        <v>706</v>
      </c>
      <c r="B49" s="30" t="s">
        <v>6</v>
      </c>
      <c r="C49" s="30">
        <v>1</v>
      </c>
      <c r="D49" s="326" t="s">
        <v>39</v>
      </c>
      <c r="E49" s="323">
        <v>400</v>
      </c>
      <c r="F49" s="35" t="s">
        <v>303</v>
      </c>
      <c r="G49" s="326" t="s">
        <v>957</v>
      </c>
      <c r="H49" s="350">
        <f t="shared" si="0"/>
        <v>5788011.5300000003</v>
      </c>
      <c r="I49" s="326" t="s">
        <v>410</v>
      </c>
      <c r="J49" s="42" t="str">
        <f>VLOOKUP(D49,DEPARTMENTS!B:B,1,0)</f>
        <v>PATHFINDERS</v>
      </c>
      <c r="K49" s="326"/>
    </row>
    <row r="50" spans="1:11" s="35" customFormat="1" hidden="1" x14ac:dyDescent="0.2">
      <c r="A50" s="326" t="s">
        <v>707</v>
      </c>
      <c r="B50" s="30" t="s">
        <v>6</v>
      </c>
      <c r="C50" s="30">
        <v>1</v>
      </c>
      <c r="D50" s="326" t="s">
        <v>37</v>
      </c>
      <c r="E50" s="323">
        <v>100</v>
      </c>
      <c r="F50" s="35" t="s">
        <v>303</v>
      </c>
      <c r="G50" s="326" t="s">
        <v>957</v>
      </c>
      <c r="H50" s="350">
        <f t="shared" si="0"/>
        <v>5788111.5300000003</v>
      </c>
      <c r="I50" s="326" t="s">
        <v>411</v>
      </c>
      <c r="J50" s="42" t="str">
        <f>VLOOKUP(D50,DEPARTMENTS!B:B,1,0)</f>
        <v>ADVENTURERS</v>
      </c>
      <c r="K50" s="326"/>
    </row>
    <row r="51" spans="1:11" s="35" customFormat="1" hidden="1" x14ac:dyDescent="0.2">
      <c r="A51" s="326" t="s">
        <v>708</v>
      </c>
      <c r="B51" s="30" t="s">
        <v>6</v>
      </c>
      <c r="C51" s="30">
        <v>1</v>
      </c>
      <c r="D51" s="326" t="s">
        <v>37</v>
      </c>
      <c r="E51" s="323">
        <v>300</v>
      </c>
      <c r="F51" s="35" t="s">
        <v>303</v>
      </c>
      <c r="G51" s="326" t="s">
        <v>957</v>
      </c>
      <c r="H51" s="350">
        <f t="shared" si="0"/>
        <v>5788411.5300000003</v>
      </c>
      <c r="I51" s="326" t="s">
        <v>412</v>
      </c>
      <c r="J51" s="42" t="str">
        <f>VLOOKUP(D51,DEPARTMENTS!B:B,1,0)</f>
        <v>ADVENTURERS</v>
      </c>
      <c r="K51" s="326"/>
    </row>
    <row r="52" spans="1:11" s="35" customFormat="1" hidden="1" x14ac:dyDescent="0.2">
      <c r="A52" s="326" t="s">
        <v>709</v>
      </c>
      <c r="B52" s="30" t="s">
        <v>6</v>
      </c>
      <c r="C52" s="30">
        <v>1</v>
      </c>
      <c r="D52" s="326" t="s">
        <v>39</v>
      </c>
      <c r="E52" s="323">
        <v>200</v>
      </c>
      <c r="F52" s="35" t="s">
        <v>303</v>
      </c>
      <c r="G52" s="326" t="s">
        <v>957</v>
      </c>
      <c r="H52" s="350">
        <f t="shared" si="0"/>
        <v>5788611.5300000003</v>
      </c>
      <c r="I52" s="326" t="s">
        <v>413</v>
      </c>
      <c r="J52" s="42" t="str">
        <f>VLOOKUP(D52,DEPARTMENTS!B:B,1,0)</f>
        <v>PATHFINDERS</v>
      </c>
      <c r="K52" s="326"/>
    </row>
    <row r="53" spans="1:11" s="35" customFormat="1" hidden="1" x14ac:dyDescent="0.2">
      <c r="A53" s="326" t="s">
        <v>710</v>
      </c>
      <c r="B53" s="30" t="s">
        <v>6</v>
      </c>
      <c r="C53" s="30">
        <v>1</v>
      </c>
      <c r="D53" s="326" t="s">
        <v>39</v>
      </c>
      <c r="E53" s="323">
        <v>200</v>
      </c>
      <c r="F53" s="35" t="s">
        <v>303</v>
      </c>
      <c r="G53" s="326" t="s">
        <v>957</v>
      </c>
      <c r="H53" s="350">
        <f t="shared" si="0"/>
        <v>5788811.5300000003</v>
      </c>
      <c r="I53" s="326" t="s">
        <v>414</v>
      </c>
      <c r="J53" s="42" t="str">
        <f>VLOOKUP(D53,DEPARTMENTS!B:B,1,0)</f>
        <v>PATHFINDERS</v>
      </c>
      <c r="K53" s="326"/>
    </row>
    <row r="54" spans="1:11" s="35" customFormat="1" hidden="1" x14ac:dyDescent="0.2">
      <c r="A54" s="326" t="s">
        <v>711</v>
      </c>
      <c r="B54" s="30" t="s">
        <v>6</v>
      </c>
      <c r="C54" s="30">
        <v>1</v>
      </c>
      <c r="D54" s="326" t="s">
        <v>37</v>
      </c>
      <c r="E54" s="323">
        <v>300</v>
      </c>
      <c r="F54" s="35" t="s">
        <v>303</v>
      </c>
      <c r="G54" s="326" t="s">
        <v>957</v>
      </c>
      <c r="H54" s="350">
        <f t="shared" si="0"/>
        <v>5789111.5300000003</v>
      </c>
      <c r="I54" s="326" t="s">
        <v>415</v>
      </c>
      <c r="J54" s="42" t="str">
        <f>VLOOKUP(D54,DEPARTMENTS!B:B,1,0)</f>
        <v>ADVENTURERS</v>
      </c>
      <c r="K54" s="326"/>
    </row>
    <row r="55" spans="1:11" s="35" customFormat="1" hidden="1" x14ac:dyDescent="0.2">
      <c r="A55" s="326" t="s">
        <v>712</v>
      </c>
      <c r="B55" s="30" t="s">
        <v>6</v>
      </c>
      <c r="C55" s="30">
        <v>1</v>
      </c>
      <c r="D55" s="326" t="s">
        <v>39</v>
      </c>
      <c r="E55" s="323">
        <v>200</v>
      </c>
      <c r="F55" s="35" t="s">
        <v>303</v>
      </c>
      <c r="G55" s="326" t="s">
        <v>957</v>
      </c>
      <c r="H55" s="350">
        <f t="shared" si="0"/>
        <v>5789311.5300000003</v>
      </c>
      <c r="I55" s="326" t="s">
        <v>416</v>
      </c>
      <c r="J55" s="42" t="str">
        <f>VLOOKUP(D55,DEPARTMENTS!B:B,1,0)</f>
        <v>PATHFINDERS</v>
      </c>
      <c r="K55" s="326"/>
    </row>
    <row r="56" spans="1:11" s="35" customFormat="1" hidden="1" x14ac:dyDescent="0.2">
      <c r="A56" s="326" t="s">
        <v>713</v>
      </c>
      <c r="B56" s="30" t="s">
        <v>6</v>
      </c>
      <c r="C56" s="30">
        <v>1</v>
      </c>
      <c r="D56" s="326" t="s">
        <v>37</v>
      </c>
      <c r="E56" s="323">
        <v>100</v>
      </c>
      <c r="F56" s="35" t="s">
        <v>303</v>
      </c>
      <c r="G56" s="326" t="s">
        <v>957</v>
      </c>
      <c r="H56" s="350">
        <f t="shared" si="0"/>
        <v>5789411.5300000003</v>
      </c>
      <c r="I56" s="326" t="s">
        <v>417</v>
      </c>
      <c r="J56" s="42" t="str">
        <f>VLOOKUP(D56,DEPARTMENTS!B:B,1,0)</f>
        <v>ADVENTURERS</v>
      </c>
      <c r="K56" s="326"/>
    </row>
    <row r="57" spans="1:11" s="35" customFormat="1" hidden="1" x14ac:dyDescent="0.2">
      <c r="A57" s="326" t="s">
        <v>714</v>
      </c>
      <c r="B57" s="30" t="s">
        <v>6</v>
      </c>
      <c r="C57" s="30">
        <v>1</v>
      </c>
      <c r="D57" s="326" t="s">
        <v>39</v>
      </c>
      <c r="E57" s="323">
        <v>200</v>
      </c>
      <c r="F57" s="35" t="s">
        <v>303</v>
      </c>
      <c r="G57" s="326" t="s">
        <v>957</v>
      </c>
      <c r="H57" s="350">
        <f t="shared" si="0"/>
        <v>5789611.5300000003</v>
      </c>
      <c r="I57" s="326" t="s">
        <v>418</v>
      </c>
      <c r="J57" s="42" t="str">
        <f>VLOOKUP(D57,DEPARTMENTS!B:B,1,0)</f>
        <v>PATHFINDERS</v>
      </c>
      <c r="K57" s="326"/>
    </row>
    <row r="58" spans="1:11" s="35" customFormat="1" hidden="1" x14ac:dyDescent="0.2">
      <c r="A58" s="326" t="s">
        <v>715</v>
      </c>
      <c r="B58" s="30" t="s">
        <v>6</v>
      </c>
      <c r="C58" s="30">
        <v>1</v>
      </c>
      <c r="D58" s="326" t="s">
        <v>24</v>
      </c>
      <c r="E58" s="323">
        <v>210</v>
      </c>
      <c r="F58" s="35" t="s">
        <v>303</v>
      </c>
      <c r="G58" s="326" t="s">
        <v>957</v>
      </c>
      <c r="H58" s="350">
        <f t="shared" si="0"/>
        <v>5789821.5300000003</v>
      </c>
      <c r="I58" s="326" t="s">
        <v>419</v>
      </c>
      <c r="J58" s="42" t="str">
        <f>VLOOKUP(D58,DEPARTMENTS!B:B,1,0)</f>
        <v>ENVELOPES</v>
      </c>
      <c r="K58" s="326"/>
    </row>
    <row r="59" spans="1:11" s="35" customFormat="1" hidden="1" x14ac:dyDescent="0.2">
      <c r="A59" s="326" t="s">
        <v>716</v>
      </c>
      <c r="B59" s="30" t="s">
        <v>6</v>
      </c>
      <c r="C59" s="30">
        <v>1</v>
      </c>
      <c r="D59" s="326" t="s">
        <v>37</v>
      </c>
      <c r="E59" s="323">
        <v>100</v>
      </c>
      <c r="F59" s="35" t="s">
        <v>303</v>
      </c>
      <c r="G59" s="326" t="s">
        <v>957</v>
      </c>
      <c r="H59" s="350">
        <f t="shared" si="0"/>
        <v>5789921.5300000003</v>
      </c>
      <c r="I59" s="326" t="s">
        <v>420</v>
      </c>
      <c r="J59" s="42" t="str">
        <f>VLOOKUP(D59,DEPARTMENTS!B:B,1,0)</f>
        <v>ADVENTURERS</v>
      </c>
      <c r="K59" s="326"/>
    </row>
    <row r="60" spans="1:11" s="35" customFormat="1" hidden="1" x14ac:dyDescent="0.2">
      <c r="A60" s="326" t="s">
        <v>717</v>
      </c>
      <c r="B60" s="30" t="s">
        <v>6</v>
      </c>
      <c r="C60" s="30">
        <v>1</v>
      </c>
      <c r="D60" s="326" t="s">
        <v>24</v>
      </c>
      <c r="E60" s="323">
        <v>50</v>
      </c>
      <c r="F60" s="35" t="s">
        <v>303</v>
      </c>
      <c r="G60" s="326" t="s">
        <v>957</v>
      </c>
      <c r="H60" s="350">
        <f t="shared" si="0"/>
        <v>5789971.5300000003</v>
      </c>
      <c r="I60" s="326" t="s">
        <v>421</v>
      </c>
      <c r="J60" s="42" t="str">
        <f>VLOOKUP(D60,DEPARTMENTS!B:B,1,0)</f>
        <v>ENVELOPES</v>
      </c>
      <c r="K60" s="326"/>
    </row>
    <row r="61" spans="1:11" s="35" customFormat="1" hidden="1" x14ac:dyDescent="0.2">
      <c r="A61" s="326" t="s">
        <v>718</v>
      </c>
      <c r="B61" s="30" t="s">
        <v>6</v>
      </c>
      <c r="C61" s="30">
        <v>1</v>
      </c>
      <c r="D61" s="326" t="s">
        <v>24</v>
      </c>
      <c r="E61" s="323">
        <v>10000</v>
      </c>
      <c r="F61" s="35" t="s">
        <v>303</v>
      </c>
      <c r="G61" s="326" t="s">
        <v>957</v>
      </c>
      <c r="H61" s="350">
        <f t="shared" si="0"/>
        <v>5799971.5300000003</v>
      </c>
      <c r="I61" s="326" t="s">
        <v>422</v>
      </c>
      <c r="J61" s="42" t="str">
        <f>VLOOKUP(D61,DEPARTMENTS!B:B,1,0)</f>
        <v>ENVELOPES</v>
      </c>
      <c r="K61" s="326"/>
    </row>
    <row r="62" spans="1:11" s="35" customFormat="1" hidden="1" x14ac:dyDescent="0.2">
      <c r="A62" s="326" t="s">
        <v>719</v>
      </c>
      <c r="B62" s="30" t="s">
        <v>6</v>
      </c>
      <c r="C62" s="30">
        <v>1</v>
      </c>
      <c r="D62" s="326" t="s">
        <v>24</v>
      </c>
      <c r="E62" s="323">
        <v>3000</v>
      </c>
      <c r="F62" s="35" t="s">
        <v>303</v>
      </c>
      <c r="G62" s="326" t="s">
        <v>957</v>
      </c>
      <c r="H62" s="350">
        <f t="shared" si="0"/>
        <v>5802971.5300000003</v>
      </c>
      <c r="I62" s="326" t="s">
        <v>423</v>
      </c>
      <c r="J62" s="42" t="str">
        <f>VLOOKUP(D62,DEPARTMENTS!B:B,1,0)</f>
        <v>ENVELOPES</v>
      </c>
      <c r="K62" s="326"/>
    </row>
    <row r="63" spans="1:11" s="35" customFormat="1" hidden="1" x14ac:dyDescent="0.2">
      <c r="A63" s="326" t="s">
        <v>720</v>
      </c>
      <c r="B63" s="30" t="s">
        <v>6</v>
      </c>
      <c r="C63" s="30">
        <v>1</v>
      </c>
      <c r="D63" s="326" t="s">
        <v>24</v>
      </c>
      <c r="E63" s="323">
        <v>2000</v>
      </c>
      <c r="F63" s="35" t="s">
        <v>303</v>
      </c>
      <c r="G63" s="326" t="s">
        <v>957</v>
      </c>
      <c r="H63" s="350">
        <f t="shared" si="0"/>
        <v>5804971.5300000003</v>
      </c>
      <c r="I63" s="326" t="s">
        <v>424</v>
      </c>
      <c r="J63" s="42" t="str">
        <f>VLOOKUP(D63,DEPARTMENTS!B:B,1,0)</f>
        <v>ENVELOPES</v>
      </c>
      <c r="K63" s="326"/>
    </row>
    <row r="64" spans="1:11" s="35" customFormat="1" hidden="1" x14ac:dyDescent="0.2">
      <c r="A64" s="326" t="s">
        <v>721</v>
      </c>
      <c r="B64" s="30" t="s">
        <v>6</v>
      </c>
      <c r="C64" s="30">
        <v>1</v>
      </c>
      <c r="D64" s="326" t="s">
        <v>24</v>
      </c>
      <c r="E64" s="323">
        <v>100</v>
      </c>
      <c r="F64" s="35" t="s">
        <v>303</v>
      </c>
      <c r="G64" s="326" t="s">
        <v>957</v>
      </c>
      <c r="H64" s="350">
        <f t="shared" si="0"/>
        <v>5805071.5300000003</v>
      </c>
      <c r="I64" s="326" t="s">
        <v>425</v>
      </c>
      <c r="J64" s="42" t="str">
        <f>VLOOKUP(D64,DEPARTMENTS!B:B,1,0)</f>
        <v>ENVELOPES</v>
      </c>
      <c r="K64" s="326"/>
    </row>
    <row r="65" spans="1:11" s="35" customFormat="1" hidden="1" x14ac:dyDescent="0.2">
      <c r="A65" s="326" t="s">
        <v>722</v>
      </c>
      <c r="B65" s="30" t="s">
        <v>6</v>
      </c>
      <c r="C65" s="30">
        <v>1</v>
      </c>
      <c r="D65" s="326" t="s">
        <v>37</v>
      </c>
      <c r="E65" s="323">
        <v>100</v>
      </c>
      <c r="F65" s="35" t="s">
        <v>303</v>
      </c>
      <c r="G65" s="326" t="s">
        <v>957</v>
      </c>
      <c r="H65" s="350">
        <f t="shared" si="0"/>
        <v>5805171.5300000003</v>
      </c>
      <c r="I65" s="326" t="s">
        <v>426</v>
      </c>
      <c r="J65" s="42" t="str">
        <f>VLOOKUP(D65,DEPARTMENTS!B:B,1,0)</f>
        <v>ADVENTURERS</v>
      </c>
      <c r="K65" s="326"/>
    </row>
    <row r="66" spans="1:11" s="35" customFormat="1" hidden="1" x14ac:dyDescent="0.2">
      <c r="A66" s="326" t="s">
        <v>723</v>
      </c>
      <c r="B66" s="30" t="s">
        <v>6</v>
      </c>
      <c r="C66" s="30">
        <v>1</v>
      </c>
      <c r="D66" s="326" t="s">
        <v>39</v>
      </c>
      <c r="E66" s="323">
        <v>200</v>
      </c>
      <c r="F66" s="35" t="s">
        <v>303</v>
      </c>
      <c r="G66" s="326" t="s">
        <v>957</v>
      </c>
      <c r="H66" s="350">
        <f t="shared" si="0"/>
        <v>5805371.5300000003</v>
      </c>
      <c r="I66" s="326" t="s">
        <v>427</v>
      </c>
      <c r="J66" s="42" t="str">
        <f>VLOOKUP(D66,DEPARTMENTS!B:B,1,0)</f>
        <v>PATHFINDERS</v>
      </c>
      <c r="K66" s="326"/>
    </row>
    <row r="67" spans="1:11" s="56" customFormat="1" hidden="1" x14ac:dyDescent="0.2">
      <c r="A67" s="326" t="s">
        <v>724</v>
      </c>
      <c r="B67" s="30" t="s">
        <v>6</v>
      </c>
      <c r="C67" s="30">
        <v>1</v>
      </c>
      <c r="D67" s="326" t="s">
        <v>24</v>
      </c>
      <c r="E67" s="323">
        <v>100</v>
      </c>
      <c r="F67" s="35" t="s">
        <v>303</v>
      </c>
      <c r="G67" s="326" t="s">
        <v>957</v>
      </c>
      <c r="H67" s="350">
        <f t="shared" si="0"/>
        <v>5805471.5300000003</v>
      </c>
      <c r="I67" s="326" t="s">
        <v>428</v>
      </c>
      <c r="J67" s="42" t="str">
        <f>VLOOKUP(D67,DEPARTMENTS!B:B,1,0)</f>
        <v>ENVELOPES</v>
      </c>
      <c r="K67" s="326"/>
    </row>
    <row r="68" spans="1:11" s="35" customFormat="1" hidden="1" x14ac:dyDescent="0.2">
      <c r="A68" s="326" t="s">
        <v>725</v>
      </c>
      <c r="B68" s="30" t="s">
        <v>6</v>
      </c>
      <c r="C68" s="30">
        <v>1</v>
      </c>
      <c r="D68" s="326" t="s">
        <v>24</v>
      </c>
      <c r="E68" s="323">
        <v>1000</v>
      </c>
      <c r="F68" s="35" t="s">
        <v>303</v>
      </c>
      <c r="G68" s="326" t="s">
        <v>957</v>
      </c>
      <c r="H68" s="350">
        <f t="shared" ref="H68:H131" si="1">H67+E68</f>
        <v>5806471.5300000003</v>
      </c>
      <c r="I68" s="326" t="s">
        <v>429</v>
      </c>
      <c r="J68" s="42" t="str">
        <f>VLOOKUP(D68,DEPARTMENTS!B:B,1,0)</f>
        <v>ENVELOPES</v>
      </c>
      <c r="K68" s="326"/>
    </row>
    <row r="69" spans="1:11" s="35" customFormat="1" hidden="1" x14ac:dyDescent="0.2">
      <c r="A69" s="326" t="s">
        <v>726</v>
      </c>
      <c r="B69" s="30" t="s">
        <v>6</v>
      </c>
      <c r="C69" s="30">
        <v>1</v>
      </c>
      <c r="D69" s="326" t="s">
        <v>24</v>
      </c>
      <c r="E69" s="323">
        <v>100</v>
      </c>
      <c r="F69" s="35" t="s">
        <v>303</v>
      </c>
      <c r="G69" s="326" t="s">
        <v>957</v>
      </c>
      <c r="H69" s="350">
        <f t="shared" si="1"/>
        <v>5806571.5300000003</v>
      </c>
      <c r="I69" s="326" t="s">
        <v>430</v>
      </c>
      <c r="J69" s="42" t="str">
        <f>VLOOKUP(D69,DEPARTMENTS!B:B,1,0)</f>
        <v>ENVELOPES</v>
      </c>
      <c r="K69" s="326"/>
    </row>
    <row r="70" spans="1:11" s="35" customFormat="1" hidden="1" x14ac:dyDescent="0.2">
      <c r="A70" s="326" t="s">
        <v>727</v>
      </c>
      <c r="B70" s="30" t="s">
        <v>6</v>
      </c>
      <c r="C70" s="30">
        <v>1</v>
      </c>
      <c r="D70" s="326" t="s">
        <v>24</v>
      </c>
      <c r="E70" s="323">
        <v>1000</v>
      </c>
      <c r="F70" s="35" t="s">
        <v>303</v>
      </c>
      <c r="G70" s="326" t="s">
        <v>957</v>
      </c>
      <c r="H70" s="350">
        <f t="shared" si="1"/>
        <v>5807571.5300000003</v>
      </c>
      <c r="I70" s="326" t="s">
        <v>431</v>
      </c>
      <c r="J70" s="42" t="str">
        <f>VLOOKUP(D70,DEPARTMENTS!B:B,1,0)</f>
        <v>ENVELOPES</v>
      </c>
      <c r="K70" s="326"/>
    </row>
    <row r="71" spans="1:11" s="35" customFormat="1" hidden="1" x14ac:dyDescent="0.2">
      <c r="A71" s="326" t="s">
        <v>728</v>
      </c>
      <c r="B71" s="30" t="s">
        <v>6</v>
      </c>
      <c r="C71" s="30">
        <v>1</v>
      </c>
      <c r="D71" s="326" t="s">
        <v>24</v>
      </c>
      <c r="E71" s="323">
        <v>1000</v>
      </c>
      <c r="F71" s="35" t="s">
        <v>303</v>
      </c>
      <c r="G71" s="326" t="s">
        <v>957</v>
      </c>
      <c r="H71" s="350">
        <f t="shared" si="1"/>
        <v>5808571.5300000003</v>
      </c>
      <c r="I71" s="326" t="s">
        <v>432</v>
      </c>
      <c r="J71" s="42" t="str">
        <f>VLOOKUP(D71,DEPARTMENTS!B:B,1,0)</f>
        <v>ENVELOPES</v>
      </c>
      <c r="K71" s="326"/>
    </row>
    <row r="72" spans="1:11" s="35" customFormat="1" hidden="1" x14ac:dyDescent="0.2">
      <c r="A72" s="326" t="s">
        <v>729</v>
      </c>
      <c r="B72" s="30" t="s">
        <v>6</v>
      </c>
      <c r="C72" s="30">
        <v>1</v>
      </c>
      <c r="D72" s="326" t="s">
        <v>24</v>
      </c>
      <c r="E72" s="323">
        <v>100</v>
      </c>
      <c r="F72" s="35" t="s">
        <v>303</v>
      </c>
      <c r="G72" s="326" t="s">
        <v>957</v>
      </c>
      <c r="H72" s="350">
        <f t="shared" si="1"/>
        <v>5808671.5300000003</v>
      </c>
      <c r="I72" s="326" t="s">
        <v>433</v>
      </c>
      <c r="J72" s="42" t="str">
        <f>VLOOKUP(D72,DEPARTMENTS!B:B,1,0)</f>
        <v>ENVELOPES</v>
      </c>
      <c r="K72" s="326"/>
    </row>
    <row r="73" spans="1:11" s="35" customFormat="1" hidden="1" x14ac:dyDescent="0.2">
      <c r="A73" s="326" t="s">
        <v>730</v>
      </c>
      <c r="B73" s="30" t="s">
        <v>6</v>
      </c>
      <c r="C73" s="30">
        <v>1</v>
      </c>
      <c r="D73" s="326" t="s">
        <v>24</v>
      </c>
      <c r="E73" s="323">
        <v>3000</v>
      </c>
      <c r="F73" s="35" t="s">
        <v>303</v>
      </c>
      <c r="G73" s="326" t="s">
        <v>957</v>
      </c>
      <c r="H73" s="350">
        <f t="shared" si="1"/>
        <v>5811671.5300000003</v>
      </c>
      <c r="I73" s="326" t="s">
        <v>434</v>
      </c>
      <c r="J73" s="42" t="str">
        <f>VLOOKUP(D73,DEPARTMENTS!B:B,1,0)</f>
        <v>ENVELOPES</v>
      </c>
      <c r="K73" s="326"/>
    </row>
    <row r="74" spans="1:11" s="35" customFormat="1" hidden="1" x14ac:dyDescent="0.2">
      <c r="A74" s="326" t="s">
        <v>731</v>
      </c>
      <c r="B74" s="30" t="s">
        <v>6</v>
      </c>
      <c r="C74" s="30">
        <v>1</v>
      </c>
      <c r="D74" s="326" t="s">
        <v>24</v>
      </c>
      <c r="E74" s="323">
        <v>500</v>
      </c>
      <c r="F74" s="35" t="s">
        <v>303</v>
      </c>
      <c r="G74" s="326" t="s">
        <v>957</v>
      </c>
      <c r="H74" s="350">
        <f t="shared" si="1"/>
        <v>5812171.5300000003</v>
      </c>
      <c r="I74" s="326" t="s">
        <v>435</v>
      </c>
      <c r="J74" s="42" t="str">
        <f>VLOOKUP(D74,DEPARTMENTS!B:B,1,0)</f>
        <v>ENVELOPES</v>
      </c>
      <c r="K74" s="326"/>
    </row>
    <row r="75" spans="1:11" s="35" customFormat="1" hidden="1" x14ac:dyDescent="0.2">
      <c r="A75" s="326" t="s">
        <v>732</v>
      </c>
      <c r="B75" s="30" t="s">
        <v>6</v>
      </c>
      <c r="C75" s="30">
        <v>1</v>
      </c>
      <c r="D75" s="326" t="s">
        <v>24</v>
      </c>
      <c r="E75" s="323">
        <v>100</v>
      </c>
      <c r="F75" s="35" t="s">
        <v>303</v>
      </c>
      <c r="G75" s="326" t="s">
        <v>957</v>
      </c>
      <c r="H75" s="350">
        <f t="shared" si="1"/>
        <v>5812271.5300000003</v>
      </c>
      <c r="I75" s="326" t="s">
        <v>436</v>
      </c>
      <c r="J75" s="42" t="str">
        <f>VLOOKUP(D75,DEPARTMENTS!B:B,1,0)</f>
        <v>ENVELOPES</v>
      </c>
      <c r="K75" s="326"/>
    </row>
    <row r="76" spans="1:11" s="35" customFormat="1" hidden="1" x14ac:dyDescent="0.2">
      <c r="A76" s="326" t="s">
        <v>733</v>
      </c>
      <c r="B76" s="30" t="s">
        <v>6</v>
      </c>
      <c r="C76" s="30">
        <v>1</v>
      </c>
      <c r="D76" s="326" t="s">
        <v>24</v>
      </c>
      <c r="E76" s="323">
        <v>100</v>
      </c>
      <c r="F76" s="35" t="s">
        <v>303</v>
      </c>
      <c r="G76" s="326" t="s">
        <v>957</v>
      </c>
      <c r="H76" s="350">
        <f t="shared" si="1"/>
        <v>5812371.5300000003</v>
      </c>
      <c r="I76" s="326" t="s">
        <v>437</v>
      </c>
      <c r="J76" s="42" t="str">
        <f>VLOOKUP(D76,DEPARTMENTS!B:B,1,0)</f>
        <v>ENVELOPES</v>
      </c>
      <c r="K76" s="326"/>
    </row>
    <row r="77" spans="1:11" s="35" customFormat="1" hidden="1" x14ac:dyDescent="0.2">
      <c r="A77" s="326" t="s">
        <v>735</v>
      </c>
      <c r="B77" s="30" t="s">
        <v>6</v>
      </c>
      <c r="C77" s="30">
        <v>1</v>
      </c>
      <c r="D77" s="326" t="s">
        <v>24</v>
      </c>
      <c r="E77" s="323">
        <v>500</v>
      </c>
      <c r="F77" s="35" t="s">
        <v>303</v>
      </c>
      <c r="G77" s="326" t="s">
        <v>957</v>
      </c>
      <c r="H77" s="350">
        <f t="shared" si="1"/>
        <v>5812871.5300000003</v>
      </c>
      <c r="I77" s="326" t="s">
        <v>439</v>
      </c>
      <c r="J77" s="42" t="str">
        <f>VLOOKUP(D77,DEPARTMENTS!B:B,1,0)</f>
        <v>ENVELOPES</v>
      </c>
      <c r="K77" s="326"/>
    </row>
    <row r="78" spans="1:11" s="35" customFormat="1" hidden="1" x14ac:dyDescent="0.2">
      <c r="A78" s="326" t="s">
        <v>734</v>
      </c>
      <c r="B78" s="30" t="s">
        <v>6</v>
      </c>
      <c r="C78" s="30">
        <v>1</v>
      </c>
      <c r="D78" s="326" t="s">
        <v>24</v>
      </c>
      <c r="E78" s="323">
        <v>200</v>
      </c>
      <c r="F78" s="35" t="s">
        <v>303</v>
      </c>
      <c r="G78" s="326" t="s">
        <v>957</v>
      </c>
      <c r="H78" s="350">
        <f t="shared" si="1"/>
        <v>5813071.5300000003</v>
      </c>
      <c r="I78" s="326" t="s">
        <v>438</v>
      </c>
      <c r="J78" s="42" t="str">
        <f>VLOOKUP(D78,DEPARTMENTS!B:B,1,0)</f>
        <v>ENVELOPES</v>
      </c>
      <c r="K78" s="326"/>
    </row>
    <row r="79" spans="1:11" s="35" customFormat="1" hidden="1" x14ac:dyDescent="0.2">
      <c r="A79" s="326" t="s">
        <v>736</v>
      </c>
      <c r="B79" s="30" t="s">
        <v>6</v>
      </c>
      <c r="C79" s="30">
        <v>1</v>
      </c>
      <c r="D79" s="326" t="s">
        <v>24</v>
      </c>
      <c r="E79" s="323">
        <v>200</v>
      </c>
      <c r="F79" s="35" t="s">
        <v>303</v>
      </c>
      <c r="G79" s="326" t="s">
        <v>957</v>
      </c>
      <c r="H79" s="350">
        <f t="shared" si="1"/>
        <v>5813271.5300000003</v>
      </c>
      <c r="I79" s="326" t="s">
        <v>440</v>
      </c>
      <c r="J79" s="42" t="str">
        <f>VLOOKUP(D79,DEPARTMENTS!B:B,1,0)</f>
        <v>ENVELOPES</v>
      </c>
      <c r="K79" s="326"/>
    </row>
    <row r="80" spans="1:11" s="35" customFormat="1" hidden="1" x14ac:dyDescent="0.2">
      <c r="A80" s="326" t="s">
        <v>737</v>
      </c>
      <c r="B80" s="30" t="s">
        <v>6</v>
      </c>
      <c r="C80" s="30">
        <v>1</v>
      </c>
      <c r="D80" s="326" t="s">
        <v>24</v>
      </c>
      <c r="E80" s="323">
        <v>300</v>
      </c>
      <c r="F80" s="35" t="s">
        <v>303</v>
      </c>
      <c r="G80" s="326" t="s">
        <v>957</v>
      </c>
      <c r="H80" s="350">
        <f t="shared" si="1"/>
        <v>5813571.5300000003</v>
      </c>
      <c r="I80" s="326" t="s">
        <v>441</v>
      </c>
      <c r="J80" s="42" t="str">
        <f>VLOOKUP(D80,DEPARTMENTS!B:B,1,0)</f>
        <v>ENVELOPES</v>
      </c>
      <c r="K80" s="326"/>
    </row>
    <row r="81" spans="1:11" s="35" customFormat="1" hidden="1" x14ac:dyDescent="0.2">
      <c r="A81" s="326" t="s">
        <v>738</v>
      </c>
      <c r="B81" s="30" t="s">
        <v>6</v>
      </c>
      <c r="C81" s="30">
        <v>1</v>
      </c>
      <c r="D81" s="326" t="s">
        <v>24</v>
      </c>
      <c r="E81" s="323">
        <v>100</v>
      </c>
      <c r="F81" s="35" t="s">
        <v>303</v>
      </c>
      <c r="G81" s="326" t="s">
        <v>957</v>
      </c>
      <c r="H81" s="350">
        <f t="shared" si="1"/>
        <v>5813671.5300000003</v>
      </c>
      <c r="I81" s="326" t="s">
        <v>442</v>
      </c>
      <c r="J81" s="42" t="str">
        <f>VLOOKUP(D81,DEPARTMENTS!B:B,1,0)</f>
        <v>ENVELOPES</v>
      </c>
      <c r="K81" s="326"/>
    </row>
    <row r="82" spans="1:11" s="35" customFormat="1" hidden="1" x14ac:dyDescent="0.2">
      <c r="A82" s="326" t="s">
        <v>739</v>
      </c>
      <c r="B82" s="30" t="s">
        <v>6</v>
      </c>
      <c r="C82" s="30">
        <v>1</v>
      </c>
      <c r="D82" s="326" t="s">
        <v>24</v>
      </c>
      <c r="E82" s="323">
        <v>100</v>
      </c>
      <c r="F82" s="35" t="s">
        <v>303</v>
      </c>
      <c r="G82" s="326" t="s">
        <v>957</v>
      </c>
      <c r="H82" s="350">
        <f t="shared" si="1"/>
        <v>5813771.5300000003</v>
      </c>
      <c r="I82" s="326" t="s">
        <v>443</v>
      </c>
      <c r="J82" s="42" t="str">
        <f>VLOOKUP(D82,DEPARTMENTS!B:B,1,0)</f>
        <v>ENVELOPES</v>
      </c>
      <c r="K82" s="326"/>
    </row>
    <row r="83" spans="1:11" s="35" customFormat="1" hidden="1" x14ac:dyDescent="0.2">
      <c r="A83" s="326" t="s">
        <v>740</v>
      </c>
      <c r="B83" s="30" t="s">
        <v>6</v>
      </c>
      <c r="C83" s="30">
        <v>1</v>
      </c>
      <c r="D83" s="326" t="s">
        <v>24</v>
      </c>
      <c r="E83" s="323">
        <v>50</v>
      </c>
      <c r="F83" s="35" t="s">
        <v>303</v>
      </c>
      <c r="G83" s="326" t="s">
        <v>957</v>
      </c>
      <c r="H83" s="350">
        <f t="shared" si="1"/>
        <v>5813821.5300000003</v>
      </c>
      <c r="I83" s="326" t="s">
        <v>444</v>
      </c>
      <c r="J83" s="42" t="str">
        <f>VLOOKUP(D83,DEPARTMENTS!B:B,1,0)</f>
        <v>ENVELOPES</v>
      </c>
      <c r="K83" s="326"/>
    </row>
    <row r="84" spans="1:11" s="35" customFormat="1" hidden="1" x14ac:dyDescent="0.2">
      <c r="A84" s="326" t="s">
        <v>741</v>
      </c>
      <c r="B84" s="30" t="s">
        <v>6</v>
      </c>
      <c r="C84" s="30">
        <v>1</v>
      </c>
      <c r="D84" s="326" t="s">
        <v>24</v>
      </c>
      <c r="E84" s="323">
        <v>100</v>
      </c>
      <c r="F84" s="35" t="s">
        <v>303</v>
      </c>
      <c r="G84" s="326" t="s">
        <v>957</v>
      </c>
      <c r="H84" s="350">
        <f t="shared" si="1"/>
        <v>5813921.5300000003</v>
      </c>
      <c r="I84" s="326" t="s">
        <v>445</v>
      </c>
      <c r="J84" s="42" t="str">
        <f>VLOOKUP(D84,DEPARTMENTS!B:B,1,0)</f>
        <v>ENVELOPES</v>
      </c>
      <c r="K84" s="326"/>
    </row>
    <row r="85" spans="1:11" s="35" customFormat="1" hidden="1" x14ac:dyDescent="0.2">
      <c r="A85" s="326" t="s">
        <v>743</v>
      </c>
      <c r="B85" s="30" t="s">
        <v>6</v>
      </c>
      <c r="C85" s="30">
        <v>1</v>
      </c>
      <c r="D85" s="326" t="s">
        <v>24</v>
      </c>
      <c r="E85" s="323">
        <v>100</v>
      </c>
      <c r="F85" s="35" t="s">
        <v>303</v>
      </c>
      <c r="G85" s="326" t="s">
        <v>957</v>
      </c>
      <c r="H85" s="350">
        <f t="shared" si="1"/>
        <v>5814021.5300000003</v>
      </c>
      <c r="I85" s="326" t="s">
        <v>447</v>
      </c>
      <c r="J85" s="42" t="str">
        <f>VLOOKUP(D85,DEPARTMENTS!B:B,1,0)</f>
        <v>ENVELOPES</v>
      </c>
      <c r="K85" s="326"/>
    </row>
    <row r="86" spans="1:11" s="35" customFormat="1" hidden="1" x14ac:dyDescent="0.2">
      <c r="A86" s="326" t="s">
        <v>742</v>
      </c>
      <c r="B86" s="30" t="s">
        <v>6</v>
      </c>
      <c r="C86" s="30">
        <v>1</v>
      </c>
      <c r="D86" s="326" t="s">
        <v>24</v>
      </c>
      <c r="E86" s="323">
        <v>300</v>
      </c>
      <c r="F86" s="35" t="s">
        <v>303</v>
      </c>
      <c r="G86" s="326" t="s">
        <v>957</v>
      </c>
      <c r="H86" s="350">
        <f t="shared" si="1"/>
        <v>5814321.5300000003</v>
      </c>
      <c r="I86" s="326" t="s">
        <v>446</v>
      </c>
      <c r="J86" s="42" t="str">
        <f>VLOOKUP(D86,DEPARTMENTS!B:B,1,0)</f>
        <v>ENVELOPES</v>
      </c>
      <c r="K86" s="326"/>
    </row>
    <row r="87" spans="1:11" s="35" customFormat="1" hidden="1" x14ac:dyDescent="0.2">
      <c r="A87" s="326" t="s">
        <v>744</v>
      </c>
      <c r="B87" s="30" t="s">
        <v>6</v>
      </c>
      <c r="C87" s="30">
        <v>1</v>
      </c>
      <c r="D87" s="326" t="s">
        <v>24</v>
      </c>
      <c r="E87" s="323">
        <v>200</v>
      </c>
      <c r="F87" s="35" t="s">
        <v>303</v>
      </c>
      <c r="G87" s="326" t="s">
        <v>957</v>
      </c>
      <c r="H87" s="350">
        <f t="shared" si="1"/>
        <v>5814521.5300000003</v>
      </c>
      <c r="I87" s="326" t="s">
        <v>448</v>
      </c>
      <c r="J87" s="42" t="str">
        <f>VLOOKUP(D87,DEPARTMENTS!B:B,1,0)</f>
        <v>ENVELOPES</v>
      </c>
      <c r="K87" s="326"/>
    </row>
    <row r="88" spans="1:11" s="35" customFormat="1" hidden="1" x14ac:dyDescent="0.2">
      <c r="A88" s="326" t="s">
        <v>745</v>
      </c>
      <c r="B88" s="30" t="s">
        <v>6</v>
      </c>
      <c r="C88" s="30">
        <v>1</v>
      </c>
      <c r="D88" s="326" t="s">
        <v>24</v>
      </c>
      <c r="E88" s="323">
        <v>50</v>
      </c>
      <c r="F88" s="35" t="s">
        <v>303</v>
      </c>
      <c r="G88" s="326" t="s">
        <v>957</v>
      </c>
      <c r="H88" s="350">
        <f t="shared" si="1"/>
        <v>5814571.5300000003</v>
      </c>
      <c r="I88" s="326" t="s">
        <v>449</v>
      </c>
      <c r="J88" s="42" t="str">
        <f>VLOOKUP(D88,DEPARTMENTS!B:B,1,0)</f>
        <v>ENVELOPES</v>
      </c>
      <c r="K88" s="326"/>
    </row>
    <row r="89" spans="1:11" s="35" customFormat="1" hidden="1" x14ac:dyDescent="0.2">
      <c r="A89" s="326" t="s">
        <v>746</v>
      </c>
      <c r="B89" s="30" t="s">
        <v>6</v>
      </c>
      <c r="C89" s="30">
        <v>1</v>
      </c>
      <c r="D89" s="326" t="s">
        <v>24</v>
      </c>
      <c r="E89" s="323">
        <v>100</v>
      </c>
      <c r="F89" s="35" t="s">
        <v>303</v>
      </c>
      <c r="G89" s="326" t="s">
        <v>957</v>
      </c>
      <c r="H89" s="350">
        <f t="shared" si="1"/>
        <v>5814671.5300000003</v>
      </c>
      <c r="I89" s="326" t="s">
        <v>450</v>
      </c>
      <c r="J89" s="42" t="str">
        <f>VLOOKUP(D89,DEPARTMENTS!B:B,1,0)</f>
        <v>ENVELOPES</v>
      </c>
      <c r="K89" s="326"/>
    </row>
    <row r="90" spans="1:11" s="35" customFormat="1" hidden="1" x14ac:dyDescent="0.2">
      <c r="A90" s="326" t="s">
        <v>747</v>
      </c>
      <c r="B90" s="30" t="s">
        <v>6</v>
      </c>
      <c r="C90" s="30">
        <v>1</v>
      </c>
      <c r="D90" s="326" t="s">
        <v>24</v>
      </c>
      <c r="E90" s="323">
        <v>100</v>
      </c>
      <c r="F90" s="35" t="s">
        <v>303</v>
      </c>
      <c r="G90" s="326" t="s">
        <v>957</v>
      </c>
      <c r="H90" s="350">
        <f t="shared" si="1"/>
        <v>5814771.5300000003</v>
      </c>
      <c r="I90" s="326" t="s">
        <v>451</v>
      </c>
      <c r="J90" s="42" t="str">
        <f>VLOOKUP(D90,DEPARTMENTS!B:B,1,0)</f>
        <v>ENVELOPES</v>
      </c>
      <c r="K90" s="326"/>
    </row>
    <row r="91" spans="1:11" s="35" customFormat="1" hidden="1" x14ac:dyDescent="0.2">
      <c r="A91" s="326" t="s">
        <v>748</v>
      </c>
      <c r="B91" s="30" t="s">
        <v>6</v>
      </c>
      <c r="C91" s="30">
        <v>1</v>
      </c>
      <c r="D91" s="326" t="s">
        <v>24</v>
      </c>
      <c r="E91" s="323">
        <v>100</v>
      </c>
      <c r="F91" s="35" t="s">
        <v>303</v>
      </c>
      <c r="G91" s="326" t="s">
        <v>957</v>
      </c>
      <c r="H91" s="350">
        <f t="shared" si="1"/>
        <v>5814871.5300000003</v>
      </c>
      <c r="I91" s="326" t="s">
        <v>452</v>
      </c>
      <c r="J91" s="42" t="str">
        <f>VLOOKUP(D91,DEPARTMENTS!B:B,1,0)</f>
        <v>ENVELOPES</v>
      </c>
      <c r="K91" s="326"/>
    </row>
    <row r="92" spans="1:11" s="35" customFormat="1" hidden="1" x14ac:dyDescent="0.2">
      <c r="A92" s="326" t="s">
        <v>749</v>
      </c>
      <c r="B92" s="30" t="s">
        <v>6</v>
      </c>
      <c r="C92" s="30">
        <v>1</v>
      </c>
      <c r="D92" s="326" t="s">
        <v>24</v>
      </c>
      <c r="E92" s="323">
        <v>1000</v>
      </c>
      <c r="F92" s="35" t="s">
        <v>303</v>
      </c>
      <c r="G92" s="326" t="s">
        <v>957</v>
      </c>
      <c r="H92" s="350">
        <f t="shared" si="1"/>
        <v>5815871.5300000003</v>
      </c>
      <c r="I92" s="326" t="s">
        <v>453</v>
      </c>
      <c r="J92" s="42" t="str">
        <f>VLOOKUP(D92,DEPARTMENTS!B:B,1,0)</f>
        <v>ENVELOPES</v>
      </c>
      <c r="K92" s="326"/>
    </row>
    <row r="93" spans="1:11" s="35" customFormat="1" hidden="1" x14ac:dyDescent="0.2">
      <c r="A93" s="326" t="s">
        <v>750</v>
      </c>
      <c r="B93" s="30" t="s">
        <v>6</v>
      </c>
      <c r="C93" s="30">
        <v>1</v>
      </c>
      <c r="D93" s="326" t="s">
        <v>24</v>
      </c>
      <c r="E93" s="323">
        <v>200</v>
      </c>
      <c r="F93" s="35" t="s">
        <v>303</v>
      </c>
      <c r="G93" s="326" t="s">
        <v>957</v>
      </c>
      <c r="H93" s="350">
        <f t="shared" si="1"/>
        <v>5816071.5300000003</v>
      </c>
      <c r="I93" s="326" t="s">
        <v>454</v>
      </c>
      <c r="J93" s="42" t="str">
        <f>VLOOKUP(D93,DEPARTMENTS!B:B,1,0)</f>
        <v>ENVELOPES</v>
      </c>
      <c r="K93" s="326"/>
    </row>
    <row r="94" spans="1:11" s="35" customFormat="1" hidden="1" x14ac:dyDescent="0.2">
      <c r="A94" s="326" t="s">
        <v>751</v>
      </c>
      <c r="B94" s="30" t="s">
        <v>6</v>
      </c>
      <c r="C94" s="30">
        <v>1</v>
      </c>
      <c r="D94" s="326" t="s">
        <v>24</v>
      </c>
      <c r="E94" s="323">
        <v>50</v>
      </c>
      <c r="F94" s="35" t="s">
        <v>303</v>
      </c>
      <c r="G94" s="326" t="s">
        <v>957</v>
      </c>
      <c r="H94" s="350">
        <f t="shared" si="1"/>
        <v>5816121.5300000003</v>
      </c>
      <c r="I94" s="326" t="s">
        <v>455</v>
      </c>
      <c r="J94" s="42" t="str">
        <f>VLOOKUP(D94,DEPARTMENTS!B:B,1,0)</f>
        <v>ENVELOPES</v>
      </c>
      <c r="K94" s="326"/>
    </row>
    <row r="95" spans="1:11" s="35" customFormat="1" hidden="1" x14ac:dyDescent="0.2">
      <c r="A95" s="326" t="s">
        <v>752</v>
      </c>
      <c r="B95" s="30" t="s">
        <v>6</v>
      </c>
      <c r="C95" s="30">
        <v>1</v>
      </c>
      <c r="D95" s="326" t="s">
        <v>24</v>
      </c>
      <c r="E95" s="323">
        <v>100</v>
      </c>
      <c r="F95" s="35" t="s">
        <v>303</v>
      </c>
      <c r="G95" s="326" t="s">
        <v>957</v>
      </c>
      <c r="H95" s="350">
        <f t="shared" si="1"/>
        <v>5816221.5300000003</v>
      </c>
      <c r="I95" s="326" t="s">
        <v>456</v>
      </c>
      <c r="J95" s="42" t="str">
        <f>VLOOKUP(D95,DEPARTMENTS!B:B,1,0)</f>
        <v>ENVELOPES</v>
      </c>
      <c r="K95" s="326"/>
    </row>
    <row r="96" spans="1:11" s="35" customFormat="1" hidden="1" x14ac:dyDescent="0.2">
      <c r="A96" s="326" t="s">
        <v>753</v>
      </c>
      <c r="B96" s="30" t="s">
        <v>6</v>
      </c>
      <c r="C96" s="30">
        <v>1</v>
      </c>
      <c r="D96" s="326" t="s">
        <v>24</v>
      </c>
      <c r="E96" s="323">
        <v>50</v>
      </c>
      <c r="F96" s="35" t="s">
        <v>303</v>
      </c>
      <c r="G96" s="326" t="s">
        <v>957</v>
      </c>
      <c r="H96" s="350">
        <f t="shared" si="1"/>
        <v>5816271.5300000003</v>
      </c>
      <c r="I96" s="326" t="s">
        <v>457</v>
      </c>
      <c r="J96" s="42" t="str">
        <f>VLOOKUP(D96,DEPARTMENTS!B:B,1,0)</f>
        <v>ENVELOPES</v>
      </c>
      <c r="K96" s="326"/>
    </row>
    <row r="97" spans="1:11" s="35" customFormat="1" hidden="1" x14ac:dyDescent="0.2">
      <c r="A97" s="326" t="s">
        <v>754</v>
      </c>
      <c r="B97" s="30" t="s">
        <v>6</v>
      </c>
      <c r="C97" s="30">
        <v>1</v>
      </c>
      <c r="D97" s="326" t="s">
        <v>24</v>
      </c>
      <c r="E97" s="323">
        <v>200</v>
      </c>
      <c r="F97" s="35" t="s">
        <v>303</v>
      </c>
      <c r="G97" s="326" t="s">
        <v>957</v>
      </c>
      <c r="H97" s="350">
        <f t="shared" si="1"/>
        <v>5816471.5300000003</v>
      </c>
      <c r="I97" s="326" t="s">
        <v>458</v>
      </c>
      <c r="J97" s="42" t="str">
        <f>VLOOKUP(D97,DEPARTMENTS!B:B,1,0)</f>
        <v>ENVELOPES</v>
      </c>
      <c r="K97" s="326"/>
    </row>
    <row r="98" spans="1:11" s="35" customFormat="1" hidden="1" x14ac:dyDescent="0.2">
      <c r="A98" s="326" t="s">
        <v>755</v>
      </c>
      <c r="B98" s="30" t="s">
        <v>6</v>
      </c>
      <c r="C98" s="30">
        <v>1</v>
      </c>
      <c r="D98" s="326" t="s">
        <v>24</v>
      </c>
      <c r="E98" s="323">
        <v>50</v>
      </c>
      <c r="F98" s="35" t="s">
        <v>303</v>
      </c>
      <c r="G98" s="326" t="s">
        <v>957</v>
      </c>
      <c r="H98" s="350">
        <f t="shared" si="1"/>
        <v>5816521.5300000003</v>
      </c>
      <c r="I98" s="326" t="s">
        <v>459</v>
      </c>
      <c r="J98" s="42" t="str">
        <f>VLOOKUP(D98,DEPARTMENTS!B:B,1,0)</f>
        <v>ENVELOPES</v>
      </c>
      <c r="K98" s="326"/>
    </row>
    <row r="99" spans="1:11" s="35" customFormat="1" hidden="1" x14ac:dyDescent="0.2">
      <c r="A99" s="326" t="s">
        <v>756</v>
      </c>
      <c r="B99" s="30" t="s">
        <v>6</v>
      </c>
      <c r="C99" s="30">
        <v>1</v>
      </c>
      <c r="D99" s="326" t="s">
        <v>24</v>
      </c>
      <c r="E99" s="323">
        <v>50</v>
      </c>
      <c r="F99" s="35" t="s">
        <v>303</v>
      </c>
      <c r="G99" s="326" t="s">
        <v>957</v>
      </c>
      <c r="H99" s="350">
        <f t="shared" si="1"/>
        <v>5816571.5300000003</v>
      </c>
      <c r="I99" s="326" t="s">
        <v>460</v>
      </c>
      <c r="J99" s="42" t="str">
        <f>VLOOKUP(D99,DEPARTMENTS!B:B,1,0)</f>
        <v>ENVELOPES</v>
      </c>
      <c r="K99" s="326"/>
    </row>
    <row r="100" spans="1:11" s="35" customFormat="1" hidden="1" x14ac:dyDescent="0.2">
      <c r="A100" s="326" t="s">
        <v>757</v>
      </c>
      <c r="B100" s="30" t="s">
        <v>6</v>
      </c>
      <c r="C100" s="30">
        <v>1</v>
      </c>
      <c r="D100" s="326" t="s">
        <v>24</v>
      </c>
      <c r="E100" s="323">
        <v>50</v>
      </c>
      <c r="F100" s="35" t="s">
        <v>303</v>
      </c>
      <c r="G100" s="326" t="s">
        <v>957</v>
      </c>
      <c r="H100" s="350">
        <f t="shared" si="1"/>
        <v>5816621.5300000003</v>
      </c>
      <c r="I100" s="326" t="s">
        <v>461</v>
      </c>
      <c r="J100" s="42" t="str">
        <f>VLOOKUP(D100,DEPARTMENTS!B:B,1,0)</f>
        <v>ENVELOPES</v>
      </c>
      <c r="K100" s="326"/>
    </row>
    <row r="101" spans="1:11" s="35" customFormat="1" hidden="1" x14ac:dyDescent="0.2">
      <c r="A101" s="326" t="s">
        <v>758</v>
      </c>
      <c r="B101" s="30" t="s">
        <v>6</v>
      </c>
      <c r="C101" s="30">
        <v>1</v>
      </c>
      <c r="D101" s="326" t="s">
        <v>24</v>
      </c>
      <c r="E101" s="323">
        <v>50</v>
      </c>
      <c r="F101" s="35" t="s">
        <v>303</v>
      </c>
      <c r="G101" s="326" t="s">
        <v>957</v>
      </c>
      <c r="H101" s="350">
        <f t="shared" si="1"/>
        <v>5816671.5300000003</v>
      </c>
      <c r="I101" s="326" t="s">
        <v>462</v>
      </c>
      <c r="J101" s="42" t="str">
        <f>VLOOKUP(D101,DEPARTMENTS!B:B,1,0)</f>
        <v>ENVELOPES</v>
      </c>
      <c r="K101" s="326"/>
    </row>
    <row r="102" spans="1:11" s="35" customFormat="1" hidden="1" x14ac:dyDescent="0.2">
      <c r="A102" s="326" t="s">
        <v>759</v>
      </c>
      <c r="B102" s="30" t="s">
        <v>6</v>
      </c>
      <c r="C102" s="30">
        <v>1</v>
      </c>
      <c r="D102" s="326" t="s">
        <v>24</v>
      </c>
      <c r="E102" s="323">
        <v>20</v>
      </c>
      <c r="F102" s="35" t="s">
        <v>303</v>
      </c>
      <c r="G102" s="326" t="s">
        <v>957</v>
      </c>
      <c r="H102" s="350">
        <f t="shared" si="1"/>
        <v>5816691.5300000003</v>
      </c>
      <c r="I102" s="326" t="s">
        <v>463</v>
      </c>
      <c r="J102" s="42" t="str">
        <f>VLOOKUP(D102,DEPARTMENTS!B:B,1,0)</f>
        <v>ENVELOPES</v>
      </c>
      <c r="K102" s="326"/>
    </row>
    <row r="103" spans="1:11" s="35" customFormat="1" hidden="1" x14ac:dyDescent="0.2">
      <c r="A103" s="326" t="s">
        <v>760</v>
      </c>
      <c r="B103" s="30" t="s">
        <v>6</v>
      </c>
      <c r="C103" s="30">
        <v>1</v>
      </c>
      <c r="D103" s="326" t="s">
        <v>24</v>
      </c>
      <c r="E103" s="323">
        <v>20</v>
      </c>
      <c r="F103" s="35" t="s">
        <v>303</v>
      </c>
      <c r="G103" s="326" t="s">
        <v>957</v>
      </c>
      <c r="H103" s="350">
        <f t="shared" si="1"/>
        <v>5816711.5300000003</v>
      </c>
      <c r="I103" s="326" t="s">
        <v>464</v>
      </c>
      <c r="J103" s="42" t="str">
        <f>VLOOKUP(D103,DEPARTMENTS!B:B,1,0)</f>
        <v>ENVELOPES</v>
      </c>
      <c r="K103" s="326"/>
    </row>
    <row r="104" spans="1:11" s="35" customFormat="1" hidden="1" x14ac:dyDescent="0.2">
      <c r="A104" s="326" t="s">
        <v>761</v>
      </c>
      <c r="B104" s="30" t="s">
        <v>6</v>
      </c>
      <c r="C104" s="30">
        <v>1</v>
      </c>
      <c r="D104" s="326" t="s">
        <v>24</v>
      </c>
      <c r="E104" s="323">
        <v>40</v>
      </c>
      <c r="F104" s="35" t="s">
        <v>303</v>
      </c>
      <c r="G104" s="326" t="s">
        <v>957</v>
      </c>
      <c r="H104" s="350">
        <f t="shared" si="1"/>
        <v>5816751.5300000003</v>
      </c>
      <c r="I104" s="326" t="s">
        <v>465</v>
      </c>
      <c r="J104" s="42" t="str">
        <f>VLOOKUP(D104,DEPARTMENTS!B:B,1,0)</f>
        <v>ENVELOPES</v>
      </c>
      <c r="K104" s="326"/>
    </row>
    <row r="105" spans="1:11" s="35" customFormat="1" hidden="1" x14ac:dyDescent="0.2">
      <c r="A105" s="326" t="s">
        <v>762</v>
      </c>
      <c r="B105" s="30" t="s">
        <v>6</v>
      </c>
      <c r="C105" s="30">
        <v>1</v>
      </c>
      <c r="D105" s="326" t="s">
        <v>24</v>
      </c>
      <c r="E105" s="323">
        <v>50</v>
      </c>
      <c r="F105" s="35" t="s">
        <v>303</v>
      </c>
      <c r="G105" s="326" t="s">
        <v>957</v>
      </c>
      <c r="H105" s="350">
        <f t="shared" si="1"/>
        <v>5816801.5300000003</v>
      </c>
      <c r="I105" s="326" t="s">
        <v>466</v>
      </c>
      <c r="J105" s="42" t="str">
        <f>VLOOKUP(D105,DEPARTMENTS!B:B,1,0)</f>
        <v>ENVELOPES</v>
      </c>
      <c r="K105" s="326"/>
    </row>
    <row r="106" spans="1:11" s="35" customFormat="1" hidden="1" x14ac:dyDescent="0.2">
      <c r="A106" s="326" t="s">
        <v>763</v>
      </c>
      <c r="B106" s="30" t="s">
        <v>6</v>
      </c>
      <c r="C106" s="30">
        <v>1</v>
      </c>
      <c r="D106" s="326" t="s">
        <v>24</v>
      </c>
      <c r="E106" s="323">
        <v>200</v>
      </c>
      <c r="F106" s="35" t="s">
        <v>303</v>
      </c>
      <c r="G106" s="326" t="s">
        <v>957</v>
      </c>
      <c r="H106" s="350">
        <f t="shared" si="1"/>
        <v>5817001.5300000003</v>
      </c>
      <c r="I106" s="326" t="s">
        <v>467</v>
      </c>
      <c r="J106" s="42" t="str">
        <f>VLOOKUP(D106,DEPARTMENTS!B:B,1,0)</f>
        <v>ENVELOPES</v>
      </c>
      <c r="K106" s="326"/>
    </row>
    <row r="107" spans="1:11" s="35" customFormat="1" hidden="1" x14ac:dyDescent="0.2">
      <c r="A107" s="326" t="s">
        <v>764</v>
      </c>
      <c r="B107" s="30" t="s">
        <v>6</v>
      </c>
      <c r="C107" s="30">
        <v>1</v>
      </c>
      <c r="D107" s="326" t="s">
        <v>24</v>
      </c>
      <c r="E107" s="323">
        <v>200</v>
      </c>
      <c r="F107" s="35" t="s">
        <v>303</v>
      </c>
      <c r="G107" s="326" t="s">
        <v>957</v>
      </c>
      <c r="H107" s="350">
        <f t="shared" si="1"/>
        <v>5817201.5300000003</v>
      </c>
      <c r="I107" s="326" t="s">
        <v>468</v>
      </c>
      <c r="J107" s="42" t="str">
        <f>VLOOKUP(D107,DEPARTMENTS!B:B,1,0)</f>
        <v>ENVELOPES</v>
      </c>
      <c r="K107" s="326"/>
    </row>
    <row r="108" spans="1:11" s="35" customFormat="1" hidden="1" x14ac:dyDescent="0.2">
      <c r="A108" s="326" t="s">
        <v>765</v>
      </c>
      <c r="B108" s="30" t="s">
        <v>6</v>
      </c>
      <c r="C108" s="30">
        <v>1</v>
      </c>
      <c r="D108" s="326" t="s">
        <v>24</v>
      </c>
      <c r="E108" s="323">
        <v>500</v>
      </c>
      <c r="F108" s="35" t="s">
        <v>303</v>
      </c>
      <c r="G108" s="326" t="s">
        <v>957</v>
      </c>
      <c r="H108" s="350">
        <f t="shared" si="1"/>
        <v>5817701.5300000003</v>
      </c>
      <c r="I108" s="326" t="s">
        <v>469</v>
      </c>
      <c r="J108" s="42" t="str">
        <f>VLOOKUP(D108,DEPARTMENTS!B:B,1,0)</f>
        <v>ENVELOPES</v>
      </c>
      <c r="K108" s="326"/>
    </row>
    <row r="109" spans="1:11" s="35" customFormat="1" hidden="1" x14ac:dyDescent="0.2">
      <c r="A109" s="326" t="s">
        <v>766</v>
      </c>
      <c r="B109" s="30" t="s">
        <v>6</v>
      </c>
      <c r="C109" s="30">
        <v>1</v>
      </c>
      <c r="D109" s="326" t="s">
        <v>24</v>
      </c>
      <c r="E109" s="323">
        <v>50</v>
      </c>
      <c r="F109" s="35" t="s">
        <v>303</v>
      </c>
      <c r="G109" s="326" t="s">
        <v>957</v>
      </c>
      <c r="H109" s="350">
        <f t="shared" si="1"/>
        <v>5817751.5300000003</v>
      </c>
      <c r="I109" s="326" t="s">
        <v>470</v>
      </c>
      <c r="J109" s="42" t="str">
        <f>VLOOKUP(D109,DEPARTMENTS!B:B,1,0)</f>
        <v>ENVELOPES</v>
      </c>
      <c r="K109" s="326"/>
    </row>
    <row r="110" spans="1:11" s="35" customFormat="1" hidden="1" x14ac:dyDescent="0.2">
      <c r="A110" s="326" t="s">
        <v>767</v>
      </c>
      <c r="B110" s="30" t="s">
        <v>6</v>
      </c>
      <c r="C110" s="30">
        <v>1</v>
      </c>
      <c r="D110" s="326" t="s">
        <v>24</v>
      </c>
      <c r="E110" s="323">
        <v>100</v>
      </c>
      <c r="F110" s="35" t="s">
        <v>303</v>
      </c>
      <c r="G110" s="326" t="s">
        <v>957</v>
      </c>
      <c r="H110" s="350">
        <f t="shared" si="1"/>
        <v>5817851.5300000003</v>
      </c>
      <c r="I110" s="326" t="s">
        <v>471</v>
      </c>
      <c r="J110" s="42" t="str">
        <f>VLOOKUP(D110,DEPARTMENTS!B:B,1,0)</f>
        <v>ENVELOPES</v>
      </c>
      <c r="K110" s="326"/>
    </row>
    <row r="111" spans="1:11" s="35" customFormat="1" hidden="1" x14ac:dyDescent="0.2">
      <c r="A111" s="326" t="s">
        <v>768</v>
      </c>
      <c r="B111" s="30" t="s">
        <v>6</v>
      </c>
      <c r="C111" s="30">
        <v>1</v>
      </c>
      <c r="D111" s="326" t="s">
        <v>24</v>
      </c>
      <c r="E111" s="323">
        <v>100</v>
      </c>
      <c r="F111" s="35" t="s">
        <v>303</v>
      </c>
      <c r="G111" s="326" t="s">
        <v>957</v>
      </c>
      <c r="H111" s="350">
        <f t="shared" si="1"/>
        <v>5817951.5300000003</v>
      </c>
      <c r="I111" s="326" t="s">
        <v>472</v>
      </c>
      <c r="J111" s="42" t="str">
        <f>VLOOKUP(D111,DEPARTMENTS!B:B,1,0)</f>
        <v>ENVELOPES</v>
      </c>
      <c r="K111" s="326"/>
    </row>
    <row r="112" spans="1:11" s="35" customFormat="1" hidden="1" x14ac:dyDescent="0.2">
      <c r="A112" s="326" t="s">
        <v>769</v>
      </c>
      <c r="B112" s="30" t="s">
        <v>6</v>
      </c>
      <c r="C112" s="30">
        <v>1</v>
      </c>
      <c r="D112" s="326" t="s">
        <v>24</v>
      </c>
      <c r="E112" s="323">
        <v>100</v>
      </c>
      <c r="F112" s="35" t="s">
        <v>303</v>
      </c>
      <c r="G112" s="326" t="s">
        <v>957</v>
      </c>
      <c r="H112" s="350">
        <f t="shared" si="1"/>
        <v>5818051.5300000003</v>
      </c>
      <c r="I112" s="326" t="s">
        <v>473</v>
      </c>
      <c r="J112" s="42" t="str">
        <f>VLOOKUP(D112,DEPARTMENTS!B:B,1,0)</f>
        <v>ENVELOPES</v>
      </c>
      <c r="K112" s="326"/>
    </row>
    <row r="113" spans="1:11" s="35" customFormat="1" hidden="1" x14ac:dyDescent="0.2">
      <c r="A113" s="326" t="s">
        <v>770</v>
      </c>
      <c r="B113" s="30" t="s">
        <v>6</v>
      </c>
      <c r="C113" s="30">
        <v>1</v>
      </c>
      <c r="D113" s="326" t="s">
        <v>24</v>
      </c>
      <c r="E113" s="323">
        <v>200</v>
      </c>
      <c r="F113" s="35" t="s">
        <v>303</v>
      </c>
      <c r="G113" s="326" t="s">
        <v>957</v>
      </c>
      <c r="H113" s="350">
        <f t="shared" si="1"/>
        <v>5818251.5300000003</v>
      </c>
      <c r="I113" s="326" t="s">
        <v>474</v>
      </c>
      <c r="J113" s="42" t="str">
        <f>VLOOKUP(D113,DEPARTMENTS!B:B,1,0)</f>
        <v>ENVELOPES</v>
      </c>
      <c r="K113" s="326"/>
    </row>
    <row r="114" spans="1:11" s="35" customFormat="1" hidden="1" x14ac:dyDescent="0.2">
      <c r="A114" s="326" t="s">
        <v>771</v>
      </c>
      <c r="B114" s="30" t="s">
        <v>6</v>
      </c>
      <c r="C114" s="30">
        <v>1</v>
      </c>
      <c r="D114" s="326" t="s">
        <v>24</v>
      </c>
      <c r="E114" s="323">
        <v>500</v>
      </c>
      <c r="F114" s="35" t="s">
        <v>303</v>
      </c>
      <c r="G114" s="326" t="s">
        <v>957</v>
      </c>
      <c r="H114" s="350">
        <f t="shared" si="1"/>
        <v>5818751.5300000003</v>
      </c>
      <c r="I114" s="326" t="s">
        <v>475</v>
      </c>
      <c r="J114" s="42" t="str">
        <f>VLOOKUP(D114,DEPARTMENTS!B:B,1,0)</f>
        <v>ENVELOPES</v>
      </c>
      <c r="K114" s="326"/>
    </row>
    <row r="115" spans="1:11" s="35" customFormat="1" hidden="1" x14ac:dyDescent="0.2">
      <c r="A115" s="326" t="s">
        <v>772</v>
      </c>
      <c r="B115" s="30" t="s">
        <v>6</v>
      </c>
      <c r="C115" s="30">
        <v>1</v>
      </c>
      <c r="D115" s="326" t="s">
        <v>24</v>
      </c>
      <c r="E115" s="323">
        <v>200</v>
      </c>
      <c r="F115" s="35" t="s">
        <v>303</v>
      </c>
      <c r="G115" s="326" t="s">
        <v>957</v>
      </c>
      <c r="H115" s="350">
        <f t="shared" si="1"/>
        <v>5818951.5300000003</v>
      </c>
      <c r="I115" s="326" t="s">
        <v>476</v>
      </c>
      <c r="J115" s="42" t="str">
        <f>VLOOKUP(D115,DEPARTMENTS!B:B,1,0)</f>
        <v>ENVELOPES</v>
      </c>
      <c r="K115" s="326"/>
    </row>
    <row r="116" spans="1:11" s="35" customFormat="1" hidden="1" x14ac:dyDescent="0.2">
      <c r="A116" s="326" t="s">
        <v>773</v>
      </c>
      <c r="B116" s="30" t="s">
        <v>6</v>
      </c>
      <c r="C116" s="30">
        <v>1</v>
      </c>
      <c r="D116" s="326" t="s">
        <v>24</v>
      </c>
      <c r="E116" s="323">
        <v>200</v>
      </c>
      <c r="F116" s="35" t="s">
        <v>303</v>
      </c>
      <c r="G116" s="326" t="s">
        <v>957</v>
      </c>
      <c r="H116" s="350">
        <f t="shared" si="1"/>
        <v>5819151.5300000003</v>
      </c>
      <c r="I116" s="326" t="s">
        <v>477</v>
      </c>
      <c r="J116" s="42" t="str">
        <f>VLOOKUP(D116,DEPARTMENTS!B:B,1,0)</f>
        <v>ENVELOPES</v>
      </c>
      <c r="K116" s="326"/>
    </row>
    <row r="117" spans="1:11" s="35" customFormat="1" hidden="1" x14ac:dyDescent="0.2">
      <c r="A117" s="326" t="s">
        <v>774</v>
      </c>
      <c r="B117" s="30" t="s">
        <v>6</v>
      </c>
      <c r="C117" s="30">
        <v>1</v>
      </c>
      <c r="D117" s="326" t="s">
        <v>24</v>
      </c>
      <c r="E117" s="323">
        <v>1000</v>
      </c>
      <c r="F117" s="35" t="s">
        <v>303</v>
      </c>
      <c r="G117" s="326" t="s">
        <v>957</v>
      </c>
      <c r="H117" s="350">
        <f t="shared" si="1"/>
        <v>5820151.5300000003</v>
      </c>
      <c r="I117" s="326" t="s">
        <v>478</v>
      </c>
      <c r="J117" s="42" t="str">
        <f>VLOOKUP(D117,DEPARTMENTS!B:B,1,0)</f>
        <v>ENVELOPES</v>
      </c>
      <c r="K117" s="326"/>
    </row>
    <row r="118" spans="1:11" s="35" customFormat="1" hidden="1" x14ac:dyDescent="0.2">
      <c r="A118" s="326" t="s">
        <v>775</v>
      </c>
      <c r="B118" s="30" t="s">
        <v>6</v>
      </c>
      <c r="C118" s="30">
        <v>1</v>
      </c>
      <c r="D118" s="326" t="s">
        <v>24</v>
      </c>
      <c r="E118" s="323">
        <v>500</v>
      </c>
      <c r="F118" s="35" t="s">
        <v>303</v>
      </c>
      <c r="G118" s="326" t="s">
        <v>957</v>
      </c>
      <c r="H118" s="350">
        <f t="shared" si="1"/>
        <v>5820651.5300000003</v>
      </c>
      <c r="I118" s="326" t="s">
        <v>479</v>
      </c>
      <c r="J118" s="42" t="str">
        <f>VLOOKUP(D118,DEPARTMENTS!B:B,1,0)</f>
        <v>ENVELOPES</v>
      </c>
      <c r="K118" s="326"/>
    </row>
    <row r="119" spans="1:11" s="35" customFormat="1" hidden="1" x14ac:dyDescent="0.2">
      <c r="A119" s="326" t="s">
        <v>776</v>
      </c>
      <c r="B119" s="30" t="s">
        <v>6</v>
      </c>
      <c r="C119" s="30">
        <v>1</v>
      </c>
      <c r="D119" s="326" t="s">
        <v>24</v>
      </c>
      <c r="E119" s="323">
        <v>100</v>
      </c>
      <c r="F119" s="35" t="s">
        <v>303</v>
      </c>
      <c r="G119" s="326" t="s">
        <v>957</v>
      </c>
      <c r="H119" s="350">
        <f t="shared" si="1"/>
        <v>5820751.5300000003</v>
      </c>
      <c r="I119" s="326" t="s">
        <v>480</v>
      </c>
      <c r="J119" s="42" t="str">
        <f>VLOOKUP(D119,DEPARTMENTS!B:B,1,0)</f>
        <v>ENVELOPES</v>
      </c>
      <c r="K119" s="326"/>
    </row>
    <row r="120" spans="1:11" s="35" customFormat="1" hidden="1" x14ac:dyDescent="0.2">
      <c r="A120" s="326" t="s">
        <v>777</v>
      </c>
      <c r="B120" s="30" t="s">
        <v>6</v>
      </c>
      <c r="C120" s="30">
        <v>1</v>
      </c>
      <c r="D120" s="326" t="s">
        <v>24</v>
      </c>
      <c r="E120" s="323">
        <v>100</v>
      </c>
      <c r="F120" s="35" t="s">
        <v>303</v>
      </c>
      <c r="G120" s="326" t="s">
        <v>957</v>
      </c>
      <c r="H120" s="350">
        <f t="shared" si="1"/>
        <v>5820851.5300000003</v>
      </c>
      <c r="I120" s="326" t="s">
        <v>481</v>
      </c>
      <c r="J120" s="42" t="str">
        <f>VLOOKUP(D120,DEPARTMENTS!B:B,1,0)</f>
        <v>ENVELOPES</v>
      </c>
      <c r="K120" s="326"/>
    </row>
    <row r="121" spans="1:11" s="35" customFormat="1" hidden="1" x14ac:dyDescent="0.2">
      <c r="A121" s="326" t="s">
        <v>778</v>
      </c>
      <c r="B121" s="30" t="s">
        <v>6</v>
      </c>
      <c r="C121" s="30">
        <v>1</v>
      </c>
      <c r="D121" s="326" t="s">
        <v>24</v>
      </c>
      <c r="E121" s="323">
        <v>50</v>
      </c>
      <c r="F121" s="35" t="s">
        <v>303</v>
      </c>
      <c r="G121" s="326" t="s">
        <v>957</v>
      </c>
      <c r="H121" s="350">
        <f t="shared" si="1"/>
        <v>5820901.5300000003</v>
      </c>
      <c r="I121" s="326" t="s">
        <v>482</v>
      </c>
      <c r="J121" s="42" t="str">
        <f>VLOOKUP(D121,DEPARTMENTS!B:B,1,0)</f>
        <v>ENVELOPES</v>
      </c>
      <c r="K121" s="326"/>
    </row>
    <row r="122" spans="1:11" s="35" customFormat="1" hidden="1" x14ac:dyDescent="0.2">
      <c r="A122" s="326" t="s">
        <v>779</v>
      </c>
      <c r="B122" s="30" t="s">
        <v>6</v>
      </c>
      <c r="C122" s="30">
        <v>1</v>
      </c>
      <c r="D122" s="326" t="s">
        <v>24</v>
      </c>
      <c r="E122" s="323">
        <v>60</v>
      </c>
      <c r="F122" s="35" t="s">
        <v>303</v>
      </c>
      <c r="G122" s="326" t="s">
        <v>957</v>
      </c>
      <c r="H122" s="350">
        <f t="shared" si="1"/>
        <v>5820961.5300000003</v>
      </c>
      <c r="I122" s="326" t="s">
        <v>483</v>
      </c>
      <c r="J122" s="42" t="str">
        <f>VLOOKUP(D122,DEPARTMENTS!B:B,1,0)</f>
        <v>ENVELOPES</v>
      </c>
      <c r="K122" s="326"/>
    </row>
    <row r="123" spans="1:11" s="35" customFormat="1" hidden="1" x14ac:dyDescent="0.2">
      <c r="A123" s="326" t="s">
        <v>780</v>
      </c>
      <c r="B123" s="30" t="s">
        <v>6</v>
      </c>
      <c r="C123" s="30">
        <v>1</v>
      </c>
      <c r="D123" s="326" t="s">
        <v>24</v>
      </c>
      <c r="E123" s="323">
        <v>100</v>
      </c>
      <c r="F123" s="35" t="s">
        <v>303</v>
      </c>
      <c r="G123" s="326" t="s">
        <v>957</v>
      </c>
      <c r="H123" s="350">
        <f t="shared" si="1"/>
        <v>5821061.5300000003</v>
      </c>
      <c r="I123" s="326" t="s">
        <v>484</v>
      </c>
      <c r="J123" s="42" t="str">
        <f>VLOOKUP(D123,DEPARTMENTS!B:B,1,0)</f>
        <v>ENVELOPES</v>
      </c>
      <c r="K123" s="326"/>
    </row>
    <row r="124" spans="1:11" s="35" customFormat="1" hidden="1" x14ac:dyDescent="0.2">
      <c r="A124" s="326" t="s">
        <v>781</v>
      </c>
      <c r="B124" s="30" t="s">
        <v>6</v>
      </c>
      <c r="C124" s="30">
        <v>1</v>
      </c>
      <c r="D124" s="326" t="s">
        <v>24</v>
      </c>
      <c r="E124" s="323">
        <v>100</v>
      </c>
      <c r="F124" s="35" t="s">
        <v>303</v>
      </c>
      <c r="G124" s="326" t="s">
        <v>957</v>
      </c>
      <c r="H124" s="350">
        <f t="shared" si="1"/>
        <v>5821161.5300000003</v>
      </c>
      <c r="I124" s="326" t="s">
        <v>485</v>
      </c>
      <c r="J124" s="42" t="str">
        <f>VLOOKUP(D124,DEPARTMENTS!B:B,1,0)</f>
        <v>ENVELOPES</v>
      </c>
      <c r="K124" s="326"/>
    </row>
    <row r="125" spans="1:11" s="35" customFormat="1" hidden="1" x14ac:dyDescent="0.2">
      <c r="A125" s="326" t="s">
        <v>782</v>
      </c>
      <c r="B125" s="30" t="s">
        <v>6</v>
      </c>
      <c r="C125" s="30">
        <v>1</v>
      </c>
      <c r="D125" s="326" t="s">
        <v>24</v>
      </c>
      <c r="E125" s="323">
        <v>100</v>
      </c>
      <c r="F125" s="35" t="s">
        <v>303</v>
      </c>
      <c r="G125" s="326" t="s">
        <v>957</v>
      </c>
      <c r="H125" s="350">
        <f t="shared" si="1"/>
        <v>5821261.5300000003</v>
      </c>
      <c r="I125" s="326" t="s">
        <v>486</v>
      </c>
      <c r="J125" s="42" t="str">
        <f>VLOOKUP(D125,DEPARTMENTS!B:B,1,0)</f>
        <v>ENVELOPES</v>
      </c>
      <c r="K125" s="326"/>
    </row>
    <row r="126" spans="1:11" s="35" customFormat="1" hidden="1" x14ac:dyDescent="0.2">
      <c r="A126" s="326" t="s">
        <v>783</v>
      </c>
      <c r="B126" s="30" t="s">
        <v>6</v>
      </c>
      <c r="C126" s="30">
        <v>1</v>
      </c>
      <c r="D126" s="326" t="s">
        <v>24</v>
      </c>
      <c r="E126" s="323">
        <v>200</v>
      </c>
      <c r="F126" s="35" t="s">
        <v>303</v>
      </c>
      <c r="G126" s="326" t="s">
        <v>957</v>
      </c>
      <c r="H126" s="350">
        <f t="shared" si="1"/>
        <v>5821461.5300000003</v>
      </c>
      <c r="I126" s="326" t="s">
        <v>487</v>
      </c>
      <c r="J126" s="42" t="str">
        <f>VLOOKUP(D126,DEPARTMENTS!B:B,1,0)</f>
        <v>ENVELOPES</v>
      </c>
      <c r="K126" s="326"/>
    </row>
    <row r="127" spans="1:11" s="35" customFormat="1" hidden="1" x14ac:dyDescent="0.2">
      <c r="A127" s="326" t="s">
        <v>784</v>
      </c>
      <c r="B127" s="30" t="s">
        <v>6</v>
      </c>
      <c r="C127" s="30">
        <v>1</v>
      </c>
      <c r="D127" s="326" t="s">
        <v>24</v>
      </c>
      <c r="E127" s="323">
        <v>200</v>
      </c>
      <c r="F127" s="35" t="s">
        <v>303</v>
      </c>
      <c r="G127" s="326" t="s">
        <v>957</v>
      </c>
      <c r="H127" s="350">
        <f t="shared" si="1"/>
        <v>5821661.5300000003</v>
      </c>
      <c r="I127" s="326" t="s">
        <v>488</v>
      </c>
      <c r="J127" s="42" t="str">
        <f>VLOOKUP(D127,DEPARTMENTS!B:B,1,0)</f>
        <v>ENVELOPES</v>
      </c>
      <c r="K127" s="326"/>
    </row>
    <row r="128" spans="1:11" s="35" customFormat="1" hidden="1" x14ac:dyDescent="0.2">
      <c r="A128" s="326" t="s">
        <v>785</v>
      </c>
      <c r="B128" s="30" t="s">
        <v>6</v>
      </c>
      <c r="C128" s="30">
        <v>1</v>
      </c>
      <c r="D128" s="326" t="s">
        <v>24</v>
      </c>
      <c r="E128" s="323">
        <v>50</v>
      </c>
      <c r="F128" s="35" t="s">
        <v>303</v>
      </c>
      <c r="G128" s="326" t="s">
        <v>957</v>
      </c>
      <c r="H128" s="350">
        <f t="shared" si="1"/>
        <v>5821711.5300000003</v>
      </c>
      <c r="I128" s="326" t="s">
        <v>489</v>
      </c>
      <c r="J128" s="42" t="str">
        <f>VLOOKUP(D128,DEPARTMENTS!B:B,1,0)</f>
        <v>ENVELOPES</v>
      </c>
      <c r="K128" s="326"/>
    </row>
    <row r="129" spans="1:11" s="35" customFormat="1" hidden="1" x14ac:dyDescent="0.2">
      <c r="A129" s="326" t="s">
        <v>786</v>
      </c>
      <c r="B129" s="30" t="s">
        <v>6</v>
      </c>
      <c r="C129" s="30">
        <v>1</v>
      </c>
      <c r="D129" s="326" t="s">
        <v>24</v>
      </c>
      <c r="E129" s="323">
        <v>100</v>
      </c>
      <c r="F129" s="35" t="s">
        <v>303</v>
      </c>
      <c r="G129" s="326" t="s">
        <v>957</v>
      </c>
      <c r="H129" s="350">
        <f t="shared" si="1"/>
        <v>5821811.5300000003</v>
      </c>
      <c r="I129" s="326" t="s">
        <v>490</v>
      </c>
      <c r="J129" s="42" t="str">
        <f>VLOOKUP(D129,DEPARTMENTS!B:B,1,0)</f>
        <v>ENVELOPES</v>
      </c>
      <c r="K129" s="326"/>
    </row>
    <row r="130" spans="1:11" s="35" customFormat="1" hidden="1" x14ac:dyDescent="0.2">
      <c r="A130" s="326" t="s">
        <v>787</v>
      </c>
      <c r="B130" s="30" t="s">
        <v>6</v>
      </c>
      <c r="C130" s="30">
        <v>1</v>
      </c>
      <c r="D130" s="326" t="s">
        <v>24</v>
      </c>
      <c r="E130" s="323">
        <v>50</v>
      </c>
      <c r="F130" s="35" t="s">
        <v>303</v>
      </c>
      <c r="G130" s="326" t="s">
        <v>957</v>
      </c>
      <c r="H130" s="350">
        <f t="shared" si="1"/>
        <v>5821861.5300000003</v>
      </c>
      <c r="I130" s="326" t="s">
        <v>491</v>
      </c>
      <c r="J130" s="42" t="str">
        <f>VLOOKUP(D130,DEPARTMENTS!B:B,1,0)</f>
        <v>ENVELOPES</v>
      </c>
      <c r="K130" s="326"/>
    </row>
    <row r="131" spans="1:11" s="35" customFormat="1" hidden="1" x14ac:dyDescent="0.2">
      <c r="A131" s="326" t="s">
        <v>788</v>
      </c>
      <c r="B131" s="30" t="s">
        <v>6</v>
      </c>
      <c r="C131" s="30">
        <v>1</v>
      </c>
      <c r="D131" s="326" t="s">
        <v>24</v>
      </c>
      <c r="E131" s="323">
        <v>100</v>
      </c>
      <c r="F131" s="35" t="s">
        <v>303</v>
      </c>
      <c r="G131" s="326" t="s">
        <v>957</v>
      </c>
      <c r="H131" s="350">
        <f t="shared" si="1"/>
        <v>5821961.5300000003</v>
      </c>
      <c r="I131" s="326" t="s">
        <v>492</v>
      </c>
      <c r="J131" s="42" t="str">
        <f>VLOOKUP(D131,DEPARTMENTS!B:B,1,0)</f>
        <v>ENVELOPES</v>
      </c>
      <c r="K131" s="326"/>
    </row>
    <row r="132" spans="1:11" s="35" customFormat="1" hidden="1" x14ac:dyDescent="0.2">
      <c r="A132" s="326" t="s">
        <v>789</v>
      </c>
      <c r="B132" s="30" t="s">
        <v>6</v>
      </c>
      <c r="C132" s="30">
        <v>1</v>
      </c>
      <c r="D132" s="326" t="s">
        <v>24</v>
      </c>
      <c r="E132" s="323">
        <v>50</v>
      </c>
      <c r="F132" s="35" t="s">
        <v>303</v>
      </c>
      <c r="G132" s="326" t="s">
        <v>957</v>
      </c>
      <c r="H132" s="350">
        <f t="shared" ref="H132:H195" si="2">H131+E132</f>
        <v>5822011.5300000003</v>
      </c>
      <c r="I132" s="326" t="s">
        <v>493</v>
      </c>
      <c r="J132" s="42" t="str">
        <f>VLOOKUP(D132,DEPARTMENTS!B:B,1,0)</f>
        <v>ENVELOPES</v>
      </c>
      <c r="K132" s="326"/>
    </row>
    <row r="133" spans="1:11" s="35" customFormat="1" hidden="1" x14ac:dyDescent="0.2">
      <c r="A133" s="326" t="s">
        <v>790</v>
      </c>
      <c r="B133" s="30" t="s">
        <v>6</v>
      </c>
      <c r="C133" s="30">
        <v>1</v>
      </c>
      <c r="D133" s="326" t="s">
        <v>24</v>
      </c>
      <c r="E133" s="323">
        <v>500</v>
      </c>
      <c r="F133" s="35" t="s">
        <v>303</v>
      </c>
      <c r="G133" s="326" t="s">
        <v>957</v>
      </c>
      <c r="H133" s="350">
        <f t="shared" si="2"/>
        <v>5822511.5300000003</v>
      </c>
      <c r="I133" s="326" t="s">
        <v>494</v>
      </c>
      <c r="J133" s="42" t="str">
        <f>VLOOKUP(D133,DEPARTMENTS!B:B,1,0)</f>
        <v>ENVELOPES</v>
      </c>
      <c r="K133" s="326"/>
    </row>
    <row r="134" spans="1:11" s="35" customFormat="1" hidden="1" x14ac:dyDescent="0.2">
      <c r="A134" s="326" t="s">
        <v>791</v>
      </c>
      <c r="B134" s="30" t="s">
        <v>6</v>
      </c>
      <c r="C134" s="30">
        <v>1</v>
      </c>
      <c r="D134" s="326" t="s">
        <v>24</v>
      </c>
      <c r="E134" s="323">
        <v>50</v>
      </c>
      <c r="F134" s="35" t="s">
        <v>303</v>
      </c>
      <c r="G134" s="326" t="s">
        <v>957</v>
      </c>
      <c r="H134" s="350">
        <f t="shared" si="2"/>
        <v>5822561.5300000003</v>
      </c>
      <c r="I134" s="326" t="s">
        <v>495</v>
      </c>
      <c r="J134" s="42" t="str">
        <f>VLOOKUP(D134,DEPARTMENTS!B:B,1,0)</f>
        <v>ENVELOPES</v>
      </c>
      <c r="K134" s="326"/>
    </row>
    <row r="135" spans="1:11" s="35" customFormat="1" hidden="1" x14ac:dyDescent="0.2">
      <c r="A135" s="326" t="s">
        <v>792</v>
      </c>
      <c r="B135" s="30" t="s">
        <v>6</v>
      </c>
      <c r="C135" s="30">
        <v>1</v>
      </c>
      <c r="D135" s="326" t="s">
        <v>24</v>
      </c>
      <c r="E135" s="323">
        <v>7100</v>
      </c>
      <c r="F135" s="35" t="s">
        <v>303</v>
      </c>
      <c r="G135" s="326" t="s">
        <v>957</v>
      </c>
      <c r="H135" s="350">
        <f t="shared" si="2"/>
        <v>5829661.5300000003</v>
      </c>
      <c r="I135" s="326" t="s">
        <v>496</v>
      </c>
      <c r="J135" s="42" t="str">
        <f>VLOOKUP(D135,DEPARTMENTS!B:B,1,0)</f>
        <v>ENVELOPES</v>
      </c>
      <c r="K135" s="326"/>
    </row>
    <row r="136" spans="1:11" s="35" customFormat="1" hidden="1" x14ac:dyDescent="0.2">
      <c r="A136" s="326" t="s">
        <v>793</v>
      </c>
      <c r="B136" s="30" t="s">
        <v>6</v>
      </c>
      <c r="C136" s="30">
        <v>1</v>
      </c>
      <c r="D136" s="326" t="s">
        <v>24</v>
      </c>
      <c r="E136" s="323">
        <v>500</v>
      </c>
      <c r="F136" s="35" t="s">
        <v>303</v>
      </c>
      <c r="G136" s="326" t="s">
        <v>957</v>
      </c>
      <c r="H136" s="350">
        <f t="shared" si="2"/>
        <v>5830161.5300000003</v>
      </c>
      <c r="I136" s="326" t="s">
        <v>497</v>
      </c>
      <c r="J136" s="42" t="str">
        <f>VLOOKUP(D136,DEPARTMENTS!B:B,1,0)</f>
        <v>ENVELOPES</v>
      </c>
      <c r="K136" s="326"/>
    </row>
    <row r="137" spans="1:11" s="35" customFormat="1" hidden="1" x14ac:dyDescent="0.2">
      <c r="A137" s="326" t="s">
        <v>794</v>
      </c>
      <c r="B137" s="30" t="s">
        <v>6</v>
      </c>
      <c r="C137" s="30">
        <v>1</v>
      </c>
      <c r="D137" s="326" t="s">
        <v>24</v>
      </c>
      <c r="E137" s="323">
        <v>100</v>
      </c>
      <c r="F137" s="35" t="s">
        <v>303</v>
      </c>
      <c r="G137" s="326" t="s">
        <v>957</v>
      </c>
      <c r="H137" s="350">
        <f t="shared" si="2"/>
        <v>5830261.5300000003</v>
      </c>
      <c r="I137" s="326" t="s">
        <v>498</v>
      </c>
      <c r="J137" s="42" t="str">
        <f>VLOOKUP(D137,DEPARTMENTS!B:B,1,0)</f>
        <v>ENVELOPES</v>
      </c>
      <c r="K137" s="326"/>
    </row>
    <row r="138" spans="1:11" s="35" customFormat="1" hidden="1" x14ac:dyDescent="0.2">
      <c r="A138" s="326" t="s">
        <v>795</v>
      </c>
      <c r="B138" s="30" t="s">
        <v>6</v>
      </c>
      <c r="C138" s="30">
        <v>1</v>
      </c>
      <c r="D138" s="326" t="s">
        <v>24</v>
      </c>
      <c r="E138" s="323">
        <v>100</v>
      </c>
      <c r="F138" s="35" t="s">
        <v>303</v>
      </c>
      <c r="G138" s="326" t="s">
        <v>957</v>
      </c>
      <c r="H138" s="350">
        <f t="shared" si="2"/>
        <v>5830361.5300000003</v>
      </c>
      <c r="I138" s="326" t="s">
        <v>499</v>
      </c>
      <c r="J138" s="42" t="str">
        <f>VLOOKUP(D138,DEPARTMENTS!B:B,1,0)</f>
        <v>ENVELOPES</v>
      </c>
      <c r="K138" s="326"/>
    </row>
    <row r="139" spans="1:11" s="35" customFormat="1" hidden="1" x14ac:dyDescent="0.2">
      <c r="A139" s="326" t="s">
        <v>796</v>
      </c>
      <c r="B139" s="30" t="s">
        <v>6</v>
      </c>
      <c r="C139" s="30">
        <v>1</v>
      </c>
      <c r="D139" s="326" t="s">
        <v>24</v>
      </c>
      <c r="E139" s="323">
        <v>500</v>
      </c>
      <c r="F139" s="35" t="s">
        <v>303</v>
      </c>
      <c r="G139" s="326" t="s">
        <v>957</v>
      </c>
      <c r="H139" s="350">
        <f t="shared" si="2"/>
        <v>5830861.5300000003</v>
      </c>
      <c r="I139" s="326" t="s">
        <v>500</v>
      </c>
      <c r="J139" s="42" t="str">
        <f>VLOOKUP(D139,DEPARTMENTS!B:B,1,0)</f>
        <v>ENVELOPES</v>
      </c>
      <c r="K139" s="326"/>
    </row>
    <row r="140" spans="1:11" s="35" customFormat="1" hidden="1" x14ac:dyDescent="0.2">
      <c r="A140" s="326" t="s">
        <v>797</v>
      </c>
      <c r="B140" s="30" t="s">
        <v>6</v>
      </c>
      <c r="C140" s="30">
        <v>1</v>
      </c>
      <c r="D140" s="326" t="s">
        <v>24</v>
      </c>
      <c r="E140" s="323">
        <v>50</v>
      </c>
      <c r="F140" s="35" t="s">
        <v>303</v>
      </c>
      <c r="G140" s="326" t="s">
        <v>957</v>
      </c>
      <c r="H140" s="350">
        <f t="shared" si="2"/>
        <v>5830911.5300000003</v>
      </c>
      <c r="I140" s="326" t="s">
        <v>501</v>
      </c>
      <c r="J140" s="42" t="str">
        <f>VLOOKUP(D140,DEPARTMENTS!B:B,1,0)</f>
        <v>ENVELOPES</v>
      </c>
      <c r="K140" s="326"/>
    </row>
    <row r="141" spans="1:11" s="35" customFormat="1" hidden="1" x14ac:dyDescent="0.2">
      <c r="A141" s="326" t="s">
        <v>798</v>
      </c>
      <c r="B141" s="30" t="s">
        <v>6</v>
      </c>
      <c r="C141" s="30">
        <v>1</v>
      </c>
      <c r="D141" s="326" t="s">
        <v>24</v>
      </c>
      <c r="E141" s="323">
        <v>200</v>
      </c>
      <c r="F141" s="35" t="s">
        <v>303</v>
      </c>
      <c r="G141" s="326" t="s">
        <v>957</v>
      </c>
      <c r="H141" s="350">
        <f t="shared" si="2"/>
        <v>5831111.5300000003</v>
      </c>
      <c r="I141" s="326" t="s">
        <v>502</v>
      </c>
      <c r="J141" s="42" t="str">
        <f>VLOOKUP(D141,DEPARTMENTS!B:B,1,0)</f>
        <v>ENVELOPES</v>
      </c>
      <c r="K141" s="326"/>
    </row>
    <row r="142" spans="1:11" s="35" customFormat="1" hidden="1" x14ac:dyDescent="0.2">
      <c r="A142" s="326" t="s">
        <v>799</v>
      </c>
      <c r="B142" s="30" t="s">
        <v>6</v>
      </c>
      <c r="C142" s="30">
        <v>1</v>
      </c>
      <c r="D142" s="326" t="s">
        <v>24</v>
      </c>
      <c r="E142" s="323">
        <v>4430</v>
      </c>
      <c r="F142" s="35" t="s">
        <v>303</v>
      </c>
      <c r="G142" s="326" t="s">
        <v>957</v>
      </c>
      <c r="H142" s="350">
        <f t="shared" si="2"/>
        <v>5835541.5300000003</v>
      </c>
      <c r="I142" s="326" t="s">
        <v>503</v>
      </c>
      <c r="J142" s="42" t="str">
        <f>VLOOKUP(D142,DEPARTMENTS!B:B,1,0)</f>
        <v>ENVELOPES</v>
      </c>
      <c r="K142" s="326"/>
    </row>
    <row r="143" spans="1:11" s="35" customFormat="1" hidden="1" x14ac:dyDescent="0.2">
      <c r="A143" s="326" t="s">
        <v>800</v>
      </c>
      <c r="B143" s="30" t="s">
        <v>6</v>
      </c>
      <c r="C143" s="30">
        <v>1</v>
      </c>
      <c r="D143" s="326" t="s">
        <v>24</v>
      </c>
      <c r="E143" s="323">
        <v>500</v>
      </c>
      <c r="F143" s="35" t="s">
        <v>303</v>
      </c>
      <c r="G143" s="326" t="s">
        <v>957</v>
      </c>
      <c r="H143" s="350">
        <f t="shared" si="2"/>
        <v>5836041.5300000003</v>
      </c>
      <c r="I143" s="326" t="s">
        <v>504</v>
      </c>
      <c r="J143" s="42" t="str">
        <f>VLOOKUP(D143,DEPARTMENTS!B:B,1,0)</f>
        <v>ENVELOPES</v>
      </c>
      <c r="K143" s="326"/>
    </row>
    <row r="144" spans="1:11" s="35" customFormat="1" hidden="1" x14ac:dyDescent="0.2">
      <c r="A144" s="326" t="s">
        <v>801</v>
      </c>
      <c r="B144" s="30" t="s">
        <v>6</v>
      </c>
      <c r="C144" s="30">
        <v>1</v>
      </c>
      <c r="D144" s="326" t="s">
        <v>24</v>
      </c>
      <c r="E144" s="323">
        <v>50</v>
      </c>
      <c r="F144" s="35" t="s">
        <v>303</v>
      </c>
      <c r="G144" s="326" t="s">
        <v>957</v>
      </c>
      <c r="H144" s="350">
        <f t="shared" si="2"/>
        <v>5836091.5300000003</v>
      </c>
      <c r="I144" s="326" t="s">
        <v>505</v>
      </c>
      <c r="J144" s="42" t="str">
        <f>VLOOKUP(D144,DEPARTMENTS!B:B,1,0)</f>
        <v>ENVELOPES</v>
      </c>
      <c r="K144" s="326"/>
    </row>
    <row r="145" spans="1:11" s="35" customFormat="1" hidden="1" x14ac:dyDescent="0.2">
      <c r="A145" s="326" t="s">
        <v>802</v>
      </c>
      <c r="B145" s="30" t="s">
        <v>6</v>
      </c>
      <c r="C145" s="30">
        <v>1</v>
      </c>
      <c r="D145" s="326" t="s">
        <v>24</v>
      </c>
      <c r="E145" s="323">
        <v>50</v>
      </c>
      <c r="F145" s="35" t="s">
        <v>303</v>
      </c>
      <c r="G145" s="326" t="s">
        <v>957</v>
      </c>
      <c r="H145" s="350">
        <f t="shared" si="2"/>
        <v>5836141.5300000003</v>
      </c>
      <c r="I145" s="326" t="s">
        <v>506</v>
      </c>
      <c r="J145" s="42" t="str">
        <f>VLOOKUP(D145,DEPARTMENTS!B:B,1,0)</f>
        <v>ENVELOPES</v>
      </c>
      <c r="K145" s="326"/>
    </row>
    <row r="146" spans="1:11" s="35" customFormat="1" hidden="1" x14ac:dyDescent="0.2">
      <c r="A146" s="326" t="s">
        <v>803</v>
      </c>
      <c r="B146" s="30" t="s">
        <v>6</v>
      </c>
      <c r="C146" s="30">
        <v>1</v>
      </c>
      <c r="D146" s="326" t="s">
        <v>24</v>
      </c>
      <c r="E146" s="323">
        <v>50</v>
      </c>
      <c r="F146" s="35" t="s">
        <v>303</v>
      </c>
      <c r="G146" s="326" t="s">
        <v>957</v>
      </c>
      <c r="H146" s="350">
        <f t="shared" si="2"/>
        <v>5836191.5300000003</v>
      </c>
      <c r="I146" s="326" t="s">
        <v>507</v>
      </c>
      <c r="J146" s="42" t="str">
        <f>VLOOKUP(D146,DEPARTMENTS!B:B,1,0)</f>
        <v>ENVELOPES</v>
      </c>
      <c r="K146" s="326"/>
    </row>
    <row r="147" spans="1:11" s="35" customFormat="1" hidden="1" x14ac:dyDescent="0.2">
      <c r="A147" s="326" t="s">
        <v>804</v>
      </c>
      <c r="B147" s="30" t="s">
        <v>6</v>
      </c>
      <c r="C147" s="30">
        <v>1</v>
      </c>
      <c r="D147" s="326" t="s">
        <v>24</v>
      </c>
      <c r="E147" s="323">
        <v>200</v>
      </c>
      <c r="F147" s="35" t="s">
        <v>303</v>
      </c>
      <c r="G147" s="326" t="s">
        <v>957</v>
      </c>
      <c r="H147" s="350">
        <f t="shared" si="2"/>
        <v>5836391.5300000003</v>
      </c>
      <c r="I147" s="326" t="s">
        <v>508</v>
      </c>
      <c r="J147" s="42" t="str">
        <f>VLOOKUP(D147,DEPARTMENTS!B:B,1,0)</f>
        <v>ENVELOPES</v>
      </c>
      <c r="K147" s="326"/>
    </row>
    <row r="148" spans="1:11" s="35" customFormat="1" hidden="1" x14ac:dyDescent="0.2">
      <c r="A148" s="326" t="s">
        <v>805</v>
      </c>
      <c r="B148" s="30" t="s">
        <v>6</v>
      </c>
      <c r="C148" s="30">
        <v>1</v>
      </c>
      <c r="D148" s="326" t="s">
        <v>24</v>
      </c>
      <c r="E148" s="323">
        <v>100</v>
      </c>
      <c r="F148" s="35" t="s">
        <v>303</v>
      </c>
      <c r="G148" s="326" t="s">
        <v>957</v>
      </c>
      <c r="H148" s="350">
        <f t="shared" si="2"/>
        <v>5836491.5300000003</v>
      </c>
      <c r="I148" s="326" t="s">
        <v>509</v>
      </c>
      <c r="J148" s="42" t="str">
        <f>VLOOKUP(D148,DEPARTMENTS!B:B,1,0)</f>
        <v>ENVELOPES</v>
      </c>
      <c r="K148" s="326"/>
    </row>
    <row r="149" spans="1:11" s="35" customFormat="1" hidden="1" x14ac:dyDescent="0.2">
      <c r="A149" s="326" t="s">
        <v>806</v>
      </c>
      <c r="B149" s="30" t="s">
        <v>6</v>
      </c>
      <c r="C149" s="30">
        <v>1</v>
      </c>
      <c r="D149" s="326" t="s">
        <v>24</v>
      </c>
      <c r="E149" s="323">
        <v>50</v>
      </c>
      <c r="F149" s="35" t="s">
        <v>303</v>
      </c>
      <c r="G149" s="326" t="s">
        <v>957</v>
      </c>
      <c r="H149" s="350">
        <f t="shared" si="2"/>
        <v>5836541.5300000003</v>
      </c>
      <c r="I149" s="326" t="s">
        <v>510</v>
      </c>
      <c r="J149" s="42" t="str">
        <f>VLOOKUP(D149,DEPARTMENTS!B:B,1,0)</f>
        <v>ENVELOPES</v>
      </c>
      <c r="K149" s="326"/>
    </row>
    <row r="150" spans="1:11" s="35" customFormat="1" hidden="1" x14ac:dyDescent="0.2">
      <c r="A150" s="326" t="s">
        <v>807</v>
      </c>
      <c r="B150" s="30" t="s">
        <v>6</v>
      </c>
      <c r="C150" s="30">
        <v>1</v>
      </c>
      <c r="D150" s="326" t="s">
        <v>24</v>
      </c>
      <c r="E150" s="323">
        <v>100</v>
      </c>
      <c r="F150" s="35" t="s">
        <v>303</v>
      </c>
      <c r="G150" s="326" t="s">
        <v>957</v>
      </c>
      <c r="H150" s="350">
        <f t="shared" si="2"/>
        <v>5836641.5300000003</v>
      </c>
      <c r="I150" s="326" t="s">
        <v>511</v>
      </c>
      <c r="J150" s="42" t="str">
        <f>VLOOKUP(D150,DEPARTMENTS!B:B,1,0)</f>
        <v>ENVELOPES</v>
      </c>
      <c r="K150" s="326"/>
    </row>
    <row r="151" spans="1:11" s="35" customFormat="1" hidden="1" x14ac:dyDescent="0.2">
      <c r="A151" s="326" t="s">
        <v>808</v>
      </c>
      <c r="B151" s="30" t="s">
        <v>6</v>
      </c>
      <c r="C151" s="30">
        <v>1</v>
      </c>
      <c r="D151" s="326" t="s">
        <v>24</v>
      </c>
      <c r="E151" s="323">
        <v>200</v>
      </c>
      <c r="F151" s="35" t="s">
        <v>303</v>
      </c>
      <c r="G151" s="326" t="s">
        <v>957</v>
      </c>
      <c r="H151" s="350">
        <f t="shared" si="2"/>
        <v>5836841.5300000003</v>
      </c>
      <c r="I151" s="326" t="s">
        <v>512</v>
      </c>
      <c r="J151" s="42" t="str">
        <f>VLOOKUP(D151,DEPARTMENTS!B:B,1,0)</f>
        <v>ENVELOPES</v>
      </c>
      <c r="K151" s="326"/>
    </row>
    <row r="152" spans="1:11" s="35" customFormat="1" hidden="1" x14ac:dyDescent="0.2">
      <c r="A152" s="326" t="s">
        <v>809</v>
      </c>
      <c r="B152" s="30" t="s">
        <v>6</v>
      </c>
      <c r="C152" s="30">
        <v>1</v>
      </c>
      <c r="D152" s="326" t="s">
        <v>24</v>
      </c>
      <c r="E152" s="323">
        <v>50</v>
      </c>
      <c r="F152" s="35" t="s">
        <v>303</v>
      </c>
      <c r="G152" s="326" t="s">
        <v>957</v>
      </c>
      <c r="H152" s="350">
        <f t="shared" si="2"/>
        <v>5836891.5300000003</v>
      </c>
      <c r="I152" s="326" t="s">
        <v>513</v>
      </c>
      <c r="J152" s="42" t="str">
        <f>VLOOKUP(D152,DEPARTMENTS!B:B,1,0)</f>
        <v>ENVELOPES</v>
      </c>
      <c r="K152" s="326"/>
    </row>
    <row r="153" spans="1:11" s="35" customFormat="1" hidden="1" x14ac:dyDescent="0.2">
      <c r="A153" s="326" t="s">
        <v>810</v>
      </c>
      <c r="B153" s="30" t="s">
        <v>6</v>
      </c>
      <c r="C153" s="30">
        <v>1</v>
      </c>
      <c r="D153" s="326" t="s">
        <v>24</v>
      </c>
      <c r="E153" s="323">
        <v>800</v>
      </c>
      <c r="F153" s="35" t="s">
        <v>303</v>
      </c>
      <c r="G153" s="326" t="s">
        <v>957</v>
      </c>
      <c r="H153" s="350">
        <f t="shared" si="2"/>
        <v>5837691.5300000003</v>
      </c>
      <c r="I153" s="326" t="s">
        <v>514</v>
      </c>
      <c r="J153" s="42" t="str">
        <f>VLOOKUP(D153,DEPARTMENTS!B:B,1,0)</f>
        <v>ENVELOPES</v>
      </c>
      <c r="K153" s="326"/>
    </row>
    <row r="154" spans="1:11" s="35" customFormat="1" hidden="1" x14ac:dyDescent="0.2">
      <c r="A154" s="326" t="s">
        <v>811</v>
      </c>
      <c r="B154" s="30" t="s">
        <v>6</v>
      </c>
      <c r="C154" s="30">
        <v>1</v>
      </c>
      <c r="D154" s="326" t="s">
        <v>24</v>
      </c>
      <c r="E154" s="323">
        <v>500</v>
      </c>
      <c r="F154" s="35" t="s">
        <v>303</v>
      </c>
      <c r="G154" s="326" t="s">
        <v>957</v>
      </c>
      <c r="H154" s="350">
        <f t="shared" si="2"/>
        <v>5838191.5300000003</v>
      </c>
      <c r="I154" s="326" t="s">
        <v>515</v>
      </c>
      <c r="J154" s="42" t="str">
        <f>VLOOKUP(D154,DEPARTMENTS!B:B,1,0)</f>
        <v>ENVELOPES</v>
      </c>
      <c r="K154" s="326"/>
    </row>
    <row r="155" spans="1:11" s="35" customFormat="1" hidden="1" x14ac:dyDescent="0.2">
      <c r="A155" s="326" t="s">
        <v>812</v>
      </c>
      <c r="B155" s="30" t="s">
        <v>6</v>
      </c>
      <c r="C155" s="30">
        <v>1</v>
      </c>
      <c r="D155" s="326" t="s">
        <v>24</v>
      </c>
      <c r="E155" s="323">
        <v>1000</v>
      </c>
      <c r="F155" s="35" t="s">
        <v>303</v>
      </c>
      <c r="G155" s="326" t="s">
        <v>957</v>
      </c>
      <c r="H155" s="350">
        <f t="shared" si="2"/>
        <v>5839191.5300000003</v>
      </c>
      <c r="I155" s="326" t="s">
        <v>516</v>
      </c>
      <c r="J155" s="42" t="str">
        <f>VLOOKUP(D155,DEPARTMENTS!B:B,1,0)</f>
        <v>ENVELOPES</v>
      </c>
      <c r="K155" s="326"/>
    </row>
    <row r="156" spans="1:11" s="35" customFormat="1" hidden="1" x14ac:dyDescent="0.2">
      <c r="A156" s="326" t="s">
        <v>813</v>
      </c>
      <c r="B156" s="30" t="s">
        <v>6</v>
      </c>
      <c r="C156" s="30">
        <v>1</v>
      </c>
      <c r="D156" s="326" t="s">
        <v>24</v>
      </c>
      <c r="E156" s="323">
        <v>50</v>
      </c>
      <c r="F156" s="35" t="s">
        <v>303</v>
      </c>
      <c r="G156" s="326" t="s">
        <v>957</v>
      </c>
      <c r="H156" s="350">
        <f t="shared" si="2"/>
        <v>5839241.5300000003</v>
      </c>
      <c r="I156" s="326" t="s">
        <v>517</v>
      </c>
      <c r="J156" s="42" t="str">
        <f>VLOOKUP(D156,DEPARTMENTS!B:B,1,0)</f>
        <v>ENVELOPES</v>
      </c>
      <c r="K156" s="326"/>
    </row>
    <row r="157" spans="1:11" s="35" customFormat="1" hidden="1" x14ac:dyDescent="0.2">
      <c r="A157" s="326" t="s">
        <v>814</v>
      </c>
      <c r="B157" s="30" t="s">
        <v>6</v>
      </c>
      <c r="C157" s="30">
        <v>1</v>
      </c>
      <c r="D157" s="326" t="s">
        <v>24</v>
      </c>
      <c r="E157" s="323">
        <v>50</v>
      </c>
      <c r="F157" s="35" t="s">
        <v>303</v>
      </c>
      <c r="G157" s="326" t="s">
        <v>957</v>
      </c>
      <c r="H157" s="350">
        <f t="shared" si="2"/>
        <v>5839291.5300000003</v>
      </c>
      <c r="I157" s="326" t="s">
        <v>518</v>
      </c>
      <c r="J157" s="42" t="str">
        <f>VLOOKUP(D157,DEPARTMENTS!B:B,1,0)</f>
        <v>ENVELOPES</v>
      </c>
      <c r="K157" s="326"/>
    </row>
    <row r="158" spans="1:11" s="35" customFormat="1" hidden="1" x14ac:dyDescent="0.2">
      <c r="A158" s="326" t="s">
        <v>815</v>
      </c>
      <c r="B158" s="30" t="s">
        <v>6</v>
      </c>
      <c r="C158" s="30">
        <v>1</v>
      </c>
      <c r="D158" s="326" t="s">
        <v>24</v>
      </c>
      <c r="E158" s="323">
        <v>200</v>
      </c>
      <c r="F158" s="35" t="s">
        <v>303</v>
      </c>
      <c r="G158" s="326" t="s">
        <v>957</v>
      </c>
      <c r="H158" s="350">
        <f t="shared" si="2"/>
        <v>5839491.5300000003</v>
      </c>
      <c r="I158" s="326" t="s">
        <v>519</v>
      </c>
      <c r="J158" s="42" t="str">
        <f>VLOOKUP(D158,DEPARTMENTS!B:B,1,0)</f>
        <v>ENVELOPES</v>
      </c>
      <c r="K158" s="326"/>
    </row>
    <row r="159" spans="1:11" s="35" customFormat="1" hidden="1" x14ac:dyDescent="0.2">
      <c r="A159" s="326" t="s">
        <v>816</v>
      </c>
      <c r="B159" s="30" t="s">
        <v>6</v>
      </c>
      <c r="C159" s="30">
        <v>1</v>
      </c>
      <c r="D159" s="326" t="s">
        <v>39</v>
      </c>
      <c r="E159" s="323">
        <v>200</v>
      </c>
      <c r="F159" s="35" t="s">
        <v>303</v>
      </c>
      <c r="G159" s="326" t="s">
        <v>957</v>
      </c>
      <c r="H159" s="350">
        <f t="shared" si="2"/>
        <v>5839691.5300000003</v>
      </c>
      <c r="I159" s="326" t="s">
        <v>520</v>
      </c>
      <c r="J159" s="42" t="str">
        <f>VLOOKUP(D159,DEPARTMENTS!B:B,1,0)</f>
        <v>PATHFINDERS</v>
      </c>
      <c r="K159" s="326"/>
    </row>
    <row r="160" spans="1:11" s="35" customFormat="1" hidden="1" x14ac:dyDescent="0.2">
      <c r="A160" s="326" t="s">
        <v>817</v>
      </c>
      <c r="B160" s="30" t="s">
        <v>6</v>
      </c>
      <c r="C160" s="30">
        <v>1</v>
      </c>
      <c r="D160" s="326" t="s">
        <v>24</v>
      </c>
      <c r="E160" s="323">
        <v>200</v>
      </c>
      <c r="F160" s="35" t="s">
        <v>303</v>
      </c>
      <c r="G160" s="326" t="s">
        <v>957</v>
      </c>
      <c r="H160" s="350">
        <f t="shared" si="2"/>
        <v>5839891.5300000003</v>
      </c>
      <c r="I160" s="326" t="s">
        <v>521</v>
      </c>
      <c r="J160" s="42" t="str">
        <f>VLOOKUP(D160,DEPARTMENTS!B:B,1,0)</f>
        <v>ENVELOPES</v>
      </c>
      <c r="K160" s="326"/>
    </row>
    <row r="161" spans="1:11" s="35" customFormat="1" hidden="1" x14ac:dyDescent="0.2">
      <c r="A161" s="326" t="s">
        <v>818</v>
      </c>
      <c r="B161" s="30" t="s">
        <v>6</v>
      </c>
      <c r="C161" s="30">
        <v>1</v>
      </c>
      <c r="D161" s="326" t="s">
        <v>39</v>
      </c>
      <c r="E161" s="323">
        <v>200</v>
      </c>
      <c r="F161" s="35" t="s">
        <v>303</v>
      </c>
      <c r="G161" s="326" t="s">
        <v>957</v>
      </c>
      <c r="H161" s="350">
        <f t="shared" si="2"/>
        <v>5840091.5300000003</v>
      </c>
      <c r="I161" s="326" t="s">
        <v>522</v>
      </c>
      <c r="J161" s="42" t="str">
        <f>VLOOKUP(D161,DEPARTMENTS!B:B,1,0)</f>
        <v>PATHFINDERS</v>
      </c>
      <c r="K161" s="326"/>
    </row>
    <row r="162" spans="1:11" s="35" customFormat="1" hidden="1" x14ac:dyDescent="0.2">
      <c r="A162" s="326" t="s">
        <v>819</v>
      </c>
      <c r="B162" s="30" t="s">
        <v>6</v>
      </c>
      <c r="C162" s="30">
        <v>1</v>
      </c>
      <c r="D162" s="326" t="s">
        <v>37</v>
      </c>
      <c r="E162" s="323">
        <v>100</v>
      </c>
      <c r="F162" s="35" t="s">
        <v>303</v>
      </c>
      <c r="G162" s="326" t="s">
        <v>957</v>
      </c>
      <c r="H162" s="350">
        <f t="shared" si="2"/>
        <v>5840191.5300000003</v>
      </c>
      <c r="I162" s="326" t="s">
        <v>523</v>
      </c>
      <c r="J162" s="42" t="str">
        <f>VLOOKUP(D162,DEPARTMENTS!B:B,1,0)</f>
        <v>ADVENTURERS</v>
      </c>
      <c r="K162" s="326"/>
    </row>
    <row r="163" spans="1:11" s="35" customFormat="1" hidden="1" x14ac:dyDescent="0.2">
      <c r="A163" s="326" t="s">
        <v>820</v>
      </c>
      <c r="B163" s="30" t="s">
        <v>6</v>
      </c>
      <c r="C163" s="30">
        <v>1</v>
      </c>
      <c r="D163" s="326" t="s">
        <v>39</v>
      </c>
      <c r="E163" s="323">
        <v>200</v>
      </c>
      <c r="F163" s="35" t="s">
        <v>303</v>
      </c>
      <c r="G163" s="326" t="s">
        <v>957</v>
      </c>
      <c r="H163" s="350">
        <f t="shared" si="2"/>
        <v>5840391.5300000003</v>
      </c>
      <c r="I163" s="326" t="s">
        <v>524</v>
      </c>
      <c r="J163" s="42" t="str">
        <f>VLOOKUP(D163,DEPARTMENTS!B:B,1,0)</f>
        <v>PATHFINDERS</v>
      </c>
      <c r="K163" s="326"/>
    </row>
    <row r="164" spans="1:11" s="35" customFormat="1" hidden="1" x14ac:dyDescent="0.2">
      <c r="A164" s="326" t="s">
        <v>821</v>
      </c>
      <c r="B164" s="30" t="s">
        <v>6</v>
      </c>
      <c r="C164" s="30">
        <v>1</v>
      </c>
      <c r="D164" s="326" t="s">
        <v>132</v>
      </c>
      <c r="E164" s="323">
        <v>100</v>
      </c>
      <c r="F164" s="35" t="s">
        <v>303</v>
      </c>
      <c r="G164" s="326" t="s">
        <v>957</v>
      </c>
      <c r="H164" s="350">
        <f t="shared" si="2"/>
        <v>5840491.5300000003</v>
      </c>
      <c r="I164" s="326" t="s">
        <v>525</v>
      </c>
      <c r="J164" s="42" t="str">
        <f>VLOOKUP(D164,DEPARTMENTS!B:B,1,0)</f>
        <v>DEV_GROUP_41</v>
      </c>
      <c r="K164" s="326"/>
    </row>
    <row r="165" spans="1:11" s="35" customFormat="1" hidden="1" x14ac:dyDescent="0.2">
      <c r="A165" s="326" t="s">
        <v>822</v>
      </c>
      <c r="B165" s="30" t="s">
        <v>6</v>
      </c>
      <c r="C165" s="30">
        <v>1</v>
      </c>
      <c r="D165" s="326" t="s">
        <v>24</v>
      </c>
      <c r="E165" s="323">
        <v>200</v>
      </c>
      <c r="F165" s="35" t="s">
        <v>303</v>
      </c>
      <c r="G165" s="326" t="s">
        <v>957</v>
      </c>
      <c r="H165" s="350">
        <f t="shared" si="2"/>
        <v>5840691.5300000003</v>
      </c>
      <c r="I165" s="326" t="s">
        <v>526</v>
      </c>
      <c r="J165" s="42" t="str">
        <f>VLOOKUP(D165,DEPARTMENTS!B:B,1,0)</f>
        <v>ENVELOPES</v>
      </c>
      <c r="K165" s="326"/>
    </row>
    <row r="166" spans="1:11" s="35" customFormat="1" hidden="1" x14ac:dyDescent="0.2">
      <c r="A166" s="326" t="s">
        <v>823</v>
      </c>
      <c r="B166" s="30" t="s">
        <v>6</v>
      </c>
      <c r="C166" s="30">
        <v>1</v>
      </c>
      <c r="D166" s="326" t="s">
        <v>37</v>
      </c>
      <c r="E166" s="323">
        <v>100</v>
      </c>
      <c r="F166" s="35" t="s">
        <v>303</v>
      </c>
      <c r="G166" s="326" t="s">
        <v>957</v>
      </c>
      <c r="H166" s="350">
        <f t="shared" si="2"/>
        <v>5840791.5300000003</v>
      </c>
      <c r="I166" s="326" t="s">
        <v>527</v>
      </c>
      <c r="J166" s="42" t="str">
        <f>VLOOKUP(D166,DEPARTMENTS!B:B,1,0)</f>
        <v>ADVENTURERS</v>
      </c>
      <c r="K166" s="326"/>
    </row>
    <row r="167" spans="1:11" s="35" customFormat="1" hidden="1" x14ac:dyDescent="0.2">
      <c r="A167" s="326" t="s">
        <v>824</v>
      </c>
      <c r="B167" s="30" t="s">
        <v>6</v>
      </c>
      <c r="C167" s="30">
        <v>1</v>
      </c>
      <c r="D167" s="326" t="s">
        <v>24</v>
      </c>
      <c r="E167" s="323">
        <v>200</v>
      </c>
      <c r="F167" s="35" t="s">
        <v>303</v>
      </c>
      <c r="G167" s="326" t="s">
        <v>957</v>
      </c>
      <c r="H167" s="350">
        <f t="shared" si="2"/>
        <v>5840991.5300000003</v>
      </c>
      <c r="I167" s="326" t="s">
        <v>528</v>
      </c>
      <c r="J167" s="42" t="str">
        <f>VLOOKUP(D167,DEPARTMENTS!B:B,1,0)</f>
        <v>ENVELOPES</v>
      </c>
      <c r="K167" s="326"/>
    </row>
    <row r="168" spans="1:11" s="35" customFormat="1" hidden="1" x14ac:dyDescent="0.2">
      <c r="A168" s="326" t="s">
        <v>825</v>
      </c>
      <c r="B168" s="30" t="s">
        <v>6</v>
      </c>
      <c r="C168" s="30">
        <v>1</v>
      </c>
      <c r="D168" s="326" t="s">
        <v>24</v>
      </c>
      <c r="E168" s="323">
        <v>1000</v>
      </c>
      <c r="F168" s="35" t="s">
        <v>303</v>
      </c>
      <c r="G168" s="326" t="s">
        <v>957</v>
      </c>
      <c r="H168" s="350">
        <f t="shared" si="2"/>
        <v>5841991.5300000003</v>
      </c>
      <c r="I168" s="326" t="s">
        <v>529</v>
      </c>
      <c r="J168" s="42" t="str">
        <f>VLOOKUP(D168,DEPARTMENTS!B:B,1,0)</f>
        <v>ENVELOPES</v>
      </c>
      <c r="K168" s="326"/>
    </row>
    <row r="169" spans="1:11" s="35" customFormat="1" hidden="1" x14ac:dyDescent="0.2">
      <c r="A169" s="326" t="s">
        <v>826</v>
      </c>
      <c r="B169" s="30" t="s">
        <v>6</v>
      </c>
      <c r="C169" s="30">
        <v>1</v>
      </c>
      <c r="D169" s="326" t="s">
        <v>24</v>
      </c>
      <c r="E169" s="323">
        <v>100</v>
      </c>
      <c r="F169" s="35" t="s">
        <v>303</v>
      </c>
      <c r="G169" s="326" t="s">
        <v>957</v>
      </c>
      <c r="H169" s="350">
        <f t="shared" si="2"/>
        <v>5842091.5300000003</v>
      </c>
      <c r="I169" s="326" t="s">
        <v>530</v>
      </c>
      <c r="J169" s="42" t="str">
        <f>VLOOKUP(D169,DEPARTMENTS!B:B,1,0)</f>
        <v>ENVELOPES</v>
      </c>
      <c r="K169" s="326"/>
    </row>
    <row r="170" spans="1:11" s="35" customFormat="1" hidden="1" x14ac:dyDescent="0.2">
      <c r="A170" s="326" t="s">
        <v>827</v>
      </c>
      <c r="B170" s="30" t="s">
        <v>6</v>
      </c>
      <c r="C170" s="30">
        <v>2</v>
      </c>
      <c r="D170" s="326" t="s">
        <v>24</v>
      </c>
      <c r="E170" s="323">
        <v>100</v>
      </c>
      <c r="F170" s="35" t="s">
        <v>303</v>
      </c>
      <c r="G170" s="326" t="s">
        <v>958</v>
      </c>
      <c r="H170" s="350">
        <f t="shared" si="2"/>
        <v>5842191.5300000003</v>
      </c>
      <c r="I170" s="326" t="s">
        <v>531</v>
      </c>
      <c r="J170" s="42" t="str">
        <f>VLOOKUP(D170,DEPARTMENTS!B:B,1,0)</f>
        <v>ENVELOPES</v>
      </c>
      <c r="K170" s="326"/>
    </row>
    <row r="171" spans="1:11" s="35" customFormat="1" hidden="1" x14ac:dyDescent="0.2">
      <c r="A171" s="326" t="s">
        <v>828</v>
      </c>
      <c r="B171" s="30" t="s">
        <v>6</v>
      </c>
      <c r="C171" s="30">
        <v>2</v>
      </c>
      <c r="D171" s="326" t="s">
        <v>24</v>
      </c>
      <c r="E171" s="323">
        <v>2660</v>
      </c>
      <c r="F171" s="35" t="s">
        <v>303</v>
      </c>
      <c r="G171" s="326" t="s">
        <v>958</v>
      </c>
      <c r="H171" s="350">
        <f t="shared" si="2"/>
        <v>5844851.5300000003</v>
      </c>
      <c r="I171" s="326" t="s">
        <v>532</v>
      </c>
      <c r="J171" s="42" t="str">
        <f>VLOOKUP(D171,DEPARTMENTS!B:B,1,0)</f>
        <v>ENVELOPES</v>
      </c>
      <c r="K171" s="326"/>
    </row>
    <row r="172" spans="1:11" s="35" customFormat="1" hidden="1" x14ac:dyDescent="0.2">
      <c r="A172" s="326" t="s">
        <v>829</v>
      </c>
      <c r="B172" s="30" t="s">
        <v>6</v>
      </c>
      <c r="C172" s="30">
        <v>2</v>
      </c>
      <c r="D172" s="326" t="s">
        <v>24</v>
      </c>
      <c r="E172" s="323">
        <v>1100</v>
      </c>
      <c r="F172" s="35" t="s">
        <v>303</v>
      </c>
      <c r="G172" s="326" t="s">
        <v>958</v>
      </c>
      <c r="H172" s="350">
        <f t="shared" si="2"/>
        <v>5845951.5300000003</v>
      </c>
      <c r="I172" s="326" t="s">
        <v>533</v>
      </c>
      <c r="J172" s="42" t="str">
        <f>VLOOKUP(D172,DEPARTMENTS!B:B,1,0)</f>
        <v>ENVELOPES</v>
      </c>
      <c r="K172" s="326"/>
    </row>
    <row r="173" spans="1:11" s="35" customFormat="1" hidden="1" x14ac:dyDescent="0.2">
      <c r="A173" s="326" t="s">
        <v>830</v>
      </c>
      <c r="B173" s="30" t="s">
        <v>6</v>
      </c>
      <c r="C173" s="30">
        <v>2</v>
      </c>
      <c r="D173" s="326" t="s">
        <v>24</v>
      </c>
      <c r="E173" s="323">
        <v>1100</v>
      </c>
      <c r="F173" s="35" t="s">
        <v>303</v>
      </c>
      <c r="G173" s="326" t="s">
        <v>958</v>
      </c>
      <c r="H173" s="350">
        <f t="shared" si="2"/>
        <v>5847051.5300000003</v>
      </c>
      <c r="I173" s="326" t="s">
        <v>534</v>
      </c>
      <c r="J173" s="42" t="str">
        <f>VLOOKUP(D173,DEPARTMENTS!B:B,1,0)</f>
        <v>ENVELOPES</v>
      </c>
      <c r="K173" s="326"/>
    </row>
    <row r="174" spans="1:11" s="35" customFormat="1" hidden="1" x14ac:dyDescent="0.2">
      <c r="A174" s="326" t="s">
        <v>831</v>
      </c>
      <c r="B174" s="30" t="s">
        <v>6</v>
      </c>
      <c r="C174" s="30">
        <v>2</v>
      </c>
      <c r="D174" s="326" t="s">
        <v>24</v>
      </c>
      <c r="E174" s="323">
        <v>1000</v>
      </c>
      <c r="F174" s="35" t="s">
        <v>303</v>
      </c>
      <c r="G174" s="326" t="s">
        <v>958</v>
      </c>
      <c r="H174" s="350">
        <f t="shared" si="2"/>
        <v>5848051.5300000003</v>
      </c>
      <c r="I174" s="326" t="s">
        <v>535</v>
      </c>
      <c r="J174" s="42" t="str">
        <f>VLOOKUP(D174,DEPARTMENTS!B:B,1,0)</f>
        <v>ENVELOPES</v>
      </c>
      <c r="K174" s="326"/>
    </row>
    <row r="175" spans="1:11" s="35" customFormat="1" hidden="1" x14ac:dyDescent="0.2">
      <c r="A175" s="326" t="s">
        <v>832</v>
      </c>
      <c r="B175" s="30" t="s">
        <v>6</v>
      </c>
      <c r="C175" s="30">
        <v>2</v>
      </c>
      <c r="D175" s="326" t="s">
        <v>24</v>
      </c>
      <c r="E175" s="323">
        <v>1500</v>
      </c>
      <c r="F175" s="35" t="s">
        <v>303</v>
      </c>
      <c r="G175" s="326" t="s">
        <v>959</v>
      </c>
      <c r="H175" s="350">
        <f t="shared" si="2"/>
        <v>5849551.5300000003</v>
      </c>
      <c r="I175" s="326" t="s">
        <v>536</v>
      </c>
      <c r="J175" s="42" t="str">
        <f>VLOOKUP(D175,DEPARTMENTS!B:B,1,0)</f>
        <v>ENVELOPES</v>
      </c>
      <c r="K175" s="326"/>
    </row>
    <row r="176" spans="1:11" s="35" customFormat="1" hidden="1" x14ac:dyDescent="0.2">
      <c r="A176" s="326" t="s">
        <v>833</v>
      </c>
      <c r="B176" s="30" t="s">
        <v>6</v>
      </c>
      <c r="C176" s="30">
        <v>2</v>
      </c>
      <c r="D176" s="326" t="s">
        <v>24</v>
      </c>
      <c r="E176" s="323">
        <v>150</v>
      </c>
      <c r="F176" s="35" t="s">
        <v>303</v>
      </c>
      <c r="G176" s="326" t="s">
        <v>959</v>
      </c>
      <c r="H176" s="350">
        <f t="shared" si="2"/>
        <v>5849701.5300000003</v>
      </c>
      <c r="I176" s="326" t="s">
        <v>537</v>
      </c>
      <c r="J176" s="42" t="str">
        <f>VLOOKUP(D176,DEPARTMENTS!B:B,1,0)</f>
        <v>ENVELOPES</v>
      </c>
      <c r="K176" s="326"/>
    </row>
    <row r="177" spans="1:11" s="35" customFormat="1" hidden="1" x14ac:dyDescent="0.2">
      <c r="A177" s="326" t="s">
        <v>834</v>
      </c>
      <c r="B177" s="30" t="s">
        <v>6</v>
      </c>
      <c r="C177" s="30">
        <v>2</v>
      </c>
      <c r="D177" s="326" t="s">
        <v>36</v>
      </c>
      <c r="E177" s="323">
        <v>200</v>
      </c>
      <c r="F177" s="35" t="s">
        <v>303</v>
      </c>
      <c r="G177" s="326" t="s">
        <v>959</v>
      </c>
      <c r="H177" s="350">
        <f t="shared" si="2"/>
        <v>5849901.5300000003</v>
      </c>
      <c r="I177" s="326" t="s">
        <v>538</v>
      </c>
      <c r="J177" s="42" t="str">
        <f>VLOOKUP(D177,DEPARTMENTS!B:B,1,0)</f>
        <v>AWM</v>
      </c>
      <c r="K177" s="326"/>
    </row>
    <row r="178" spans="1:11" s="35" customFormat="1" hidden="1" x14ac:dyDescent="0.2">
      <c r="A178" s="326" t="s">
        <v>835</v>
      </c>
      <c r="B178" s="30" t="s">
        <v>6</v>
      </c>
      <c r="C178" s="30">
        <v>2</v>
      </c>
      <c r="D178" s="326" t="s">
        <v>36</v>
      </c>
      <c r="E178" s="323">
        <v>400</v>
      </c>
      <c r="F178" s="35" t="s">
        <v>303</v>
      </c>
      <c r="G178" s="326" t="s">
        <v>959</v>
      </c>
      <c r="H178" s="350">
        <f t="shared" si="2"/>
        <v>5850301.5300000003</v>
      </c>
      <c r="I178" s="326" t="s">
        <v>539</v>
      </c>
      <c r="J178" s="42" t="str">
        <f>VLOOKUP(D178,DEPARTMENTS!B:B,1,0)</f>
        <v>AWM</v>
      </c>
      <c r="K178" s="326"/>
    </row>
    <row r="179" spans="1:11" s="35" customFormat="1" hidden="1" x14ac:dyDescent="0.2">
      <c r="A179" s="326" t="s">
        <v>836</v>
      </c>
      <c r="B179" s="30" t="s">
        <v>6</v>
      </c>
      <c r="C179" s="30">
        <v>2</v>
      </c>
      <c r="D179" s="326" t="s">
        <v>24</v>
      </c>
      <c r="E179" s="323">
        <v>3805</v>
      </c>
      <c r="F179" s="35" t="s">
        <v>303</v>
      </c>
      <c r="G179" s="326" t="s">
        <v>959</v>
      </c>
      <c r="H179" s="350">
        <f t="shared" si="2"/>
        <v>5854106.5300000003</v>
      </c>
      <c r="I179" s="326" t="s">
        <v>540</v>
      </c>
      <c r="J179" s="42" t="str">
        <f>VLOOKUP(D179,DEPARTMENTS!B:B,1,0)</f>
        <v>ENVELOPES</v>
      </c>
      <c r="K179" s="326"/>
    </row>
    <row r="180" spans="1:11" s="35" customFormat="1" hidden="1" x14ac:dyDescent="0.2">
      <c r="A180" s="326" t="s">
        <v>837</v>
      </c>
      <c r="B180" s="30" t="s">
        <v>6</v>
      </c>
      <c r="C180" s="30">
        <v>2</v>
      </c>
      <c r="D180" s="326" t="s">
        <v>36</v>
      </c>
      <c r="E180" s="323">
        <v>200</v>
      </c>
      <c r="F180" s="35" t="s">
        <v>303</v>
      </c>
      <c r="G180" s="326" t="s">
        <v>959</v>
      </c>
      <c r="H180" s="350">
        <f t="shared" si="2"/>
        <v>5854306.5300000003</v>
      </c>
      <c r="I180" s="326" t="s">
        <v>541</v>
      </c>
      <c r="J180" s="42" t="str">
        <f>VLOOKUP(D180,DEPARTMENTS!B:B,1,0)</f>
        <v>AWM</v>
      </c>
      <c r="K180" s="326"/>
    </row>
    <row r="181" spans="1:11" s="35" customFormat="1" hidden="1" x14ac:dyDescent="0.2">
      <c r="A181" s="326" t="s">
        <v>838</v>
      </c>
      <c r="B181" s="30" t="s">
        <v>6</v>
      </c>
      <c r="C181" s="30">
        <v>2</v>
      </c>
      <c r="D181" s="326" t="s">
        <v>36</v>
      </c>
      <c r="E181" s="323">
        <v>200</v>
      </c>
      <c r="F181" s="35" t="s">
        <v>303</v>
      </c>
      <c r="G181" s="326" t="s">
        <v>959</v>
      </c>
      <c r="H181" s="350">
        <f t="shared" si="2"/>
        <v>5854506.5300000003</v>
      </c>
      <c r="I181" s="326" t="s">
        <v>542</v>
      </c>
      <c r="J181" s="42" t="str">
        <f>VLOOKUP(D181,DEPARTMENTS!B:B,1,0)</f>
        <v>AWM</v>
      </c>
      <c r="K181" s="326"/>
    </row>
    <row r="182" spans="1:11" s="35" customFormat="1" hidden="1" x14ac:dyDescent="0.2">
      <c r="A182" s="326" t="s">
        <v>839</v>
      </c>
      <c r="B182" s="30" t="s">
        <v>6</v>
      </c>
      <c r="C182" s="30">
        <v>2</v>
      </c>
      <c r="D182" s="326" t="s">
        <v>36</v>
      </c>
      <c r="E182" s="323">
        <v>200</v>
      </c>
      <c r="F182" s="35" t="s">
        <v>303</v>
      </c>
      <c r="G182" s="326" t="s">
        <v>959</v>
      </c>
      <c r="H182" s="350">
        <f t="shared" si="2"/>
        <v>5854706.5300000003</v>
      </c>
      <c r="I182" s="326" t="s">
        <v>543</v>
      </c>
      <c r="J182" s="42" t="str">
        <f>VLOOKUP(D182,DEPARTMENTS!B:B,1,0)</f>
        <v>AWM</v>
      </c>
      <c r="K182" s="326"/>
    </row>
    <row r="183" spans="1:11" s="35" customFormat="1" hidden="1" x14ac:dyDescent="0.2">
      <c r="A183" s="326" t="s">
        <v>840</v>
      </c>
      <c r="B183" s="30" t="s">
        <v>6</v>
      </c>
      <c r="C183" s="30">
        <v>2</v>
      </c>
      <c r="D183" s="326" t="s">
        <v>36</v>
      </c>
      <c r="E183" s="323">
        <v>200</v>
      </c>
      <c r="F183" s="35" t="s">
        <v>303</v>
      </c>
      <c r="G183" s="326" t="s">
        <v>959</v>
      </c>
      <c r="H183" s="350">
        <f t="shared" si="2"/>
        <v>5854906.5300000003</v>
      </c>
      <c r="I183" s="326" t="s">
        <v>544</v>
      </c>
      <c r="J183" s="42" t="str">
        <f>VLOOKUP(D183,DEPARTMENTS!B:B,1,0)</f>
        <v>AWM</v>
      </c>
      <c r="K183" s="326"/>
    </row>
    <row r="184" spans="1:11" s="35" customFormat="1" hidden="1" x14ac:dyDescent="0.2">
      <c r="A184" s="326" t="s">
        <v>348</v>
      </c>
      <c r="B184" s="30" t="s">
        <v>6</v>
      </c>
      <c r="C184" s="30">
        <v>2</v>
      </c>
      <c r="D184" s="326" t="s">
        <v>24</v>
      </c>
      <c r="E184" s="323">
        <v>50</v>
      </c>
      <c r="F184" s="35" t="s">
        <v>303</v>
      </c>
      <c r="G184" s="326" t="s">
        <v>959</v>
      </c>
      <c r="H184" s="350">
        <f t="shared" si="2"/>
        <v>5854956.5300000003</v>
      </c>
      <c r="I184" s="326" t="s">
        <v>545</v>
      </c>
      <c r="J184" s="42" t="str">
        <f>VLOOKUP(D184,DEPARTMENTS!B:B,1,0)</f>
        <v>ENVELOPES</v>
      </c>
      <c r="K184" s="326"/>
    </row>
    <row r="185" spans="1:11" s="35" customFormat="1" hidden="1" x14ac:dyDescent="0.2">
      <c r="A185" s="326" t="s">
        <v>841</v>
      </c>
      <c r="B185" s="30" t="s">
        <v>6</v>
      </c>
      <c r="C185" s="30">
        <v>2</v>
      </c>
      <c r="D185" s="326" t="s">
        <v>36</v>
      </c>
      <c r="E185" s="323">
        <v>200</v>
      </c>
      <c r="F185" s="35" t="s">
        <v>303</v>
      </c>
      <c r="G185" s="326" t="s">
        <v>959</v>
      </c>
      <c r="H185" s="350">
        <f t="shared" si="2"/>
        <v>5855156.5300000003</v>
      </c>
      <c r="I185" s="326" t="s">
        <v>546</v>
      </c>
      <c r="J185" s="42" t="str">
        <f>VLOOKUP(D185,DEPARTMENTS!B:B,1,0)</f>
        <v>AWM</v>
      </c>
      <c r="K185" s="326"/>
    </row>
    <row r="186" spans="1:11" s="35" customFormat="1" hidden="1" x14ac:dyDescent="0.2">
      <c r="A186" s="326" t="s">
        <v>842</v>
      </c>
      <c r="B186" s="30" t="s">
        <v>6</v>
      </c>
      <c r="C186" s="30">
        <v>2</v>
      </c>
      <c r="D186" s="326" t="s">
        <v>36</v>
      </c>
      <c r="E186" s="323">
        <v>200</v>
      </c>
      <c r="F186" s="35" t="s">
        <v>303</v>
      </c>
      <c r="G186" s="326" t="s">
        <v>959</v>
      </c>
      <c r="H186" s="350">
        <f t="shared" si="2"/>
        <v>5855356.5300000003</v>
      </c>
      <c r="I186" s="326" t="s">
        <v>547</v>
      </c>
      <c r="J186" s="42" t="str">
        <f>VLOOKUP(D186,DEPARTMENTS!B:B,1,0)</f>
        <v>AWM</v>
      </c>
      <c r="K186" s="326"/>
    </row>
    <row r="187" spans="1:11" s="35" customFormat="1" hidden="1" x14ac:dyDescent="0.2">
      <c r="A187" s="326" t="s">
        <v>843</v>
      </c>
      <c r="B187" s="30" t="s">
        <v>6</v>
      </c>
      <c r="C187" s="30">
        <v>2</v>
      </c>
      <c r="D187" s="326" t="s">
        <v>36</v>
      </c>
      <c r="E187" s="323">
        <v>200</v>
      </c>
      <c r="F187" s="35" t="s">
        <v>303</v>
      </c>
      <c r="G187" s="326" t="s">
        <v>959</v>
      </c>
      <c r="H187" s="350">
        <f t="shared" si="2"/>
        <v>5855556.5300000003</v>
      </c>
      <c r="I187" s="326" t="s">
        <v>548</v>
      </c>
      <c r="J187" s="42" t="str">
        <f>VLOOKUP(D187,DEPARTMENTS!B:B,1,0)</f>
        <v>AWM</v>
      </c>
      <c r="K187" s="326"/>
    </row>
    <row r="188" spans="1:11" s="35" customFormat="1" hidden="1" x14ac:dyDescent="0.2">
      <c r="A188" s="326" t="s">
        <v>844</v>
      </c>
      <c r="B188" s="30" t="s">
        <v>6</v>
      </c>
      <c r="C188" s="30">
        <v>2</v>
      </c>
      <c r="D188" s="326" t="s">
        <v>36</v>
      </c>
      <c r="E188" s="323">
        <v>200</v>
      </c>
      <c r="F188" s="35" t="s">
        <v>303</v>
      </c>
      <c r="G188" s="326" t="s">
        <v>959</v>
      </c>
      <c r="H188" s="350">
        <f t="shared" si="2"/>
        <v>5855756.5300000003</v>
      </c>
      <c r="I188" s="326" t="s">
        <v>549</v>
      </c>
      <c r="J188" s="42" t="str">
        <f>VLOOKUP(D188,DEPARTMENTS!B:B,1,0)</f>
        <v>AWM</v>
      </c>
      <c r="K188" s="326"/>
    </row>
    <row r="189" spans="1:11" s="35" customFormat="1" hidden="1" x14ac:dyDescent="0.2">
      <c r="A189" s="326" t="s">
        <v>845</v>
      </c>
      <c r="B189" s="30" t="s">
        <v>6</v>
      </c>
      <c r="C189" s="30">
        <v>2</v>
      </c>
      <c r="D189" s="326" t="s">
        <v>24</v>
      </c>
      <c r="E189" s="323">
        <v>100</v>
      </c>
      <c r="F189" s="35" t="s">
        <v>303</v>
      </c>
      <c r="G189" s="326" t="s">
        <v>960</v>
      </c>
      <c r="H189" s="350">
        <f t="shared" si="2"/>
        <v>5855856.5300000003</v>
      </c>
      <c r="I189" s="326" t="s">
        <v>550</v>
      </c>
      <c r="J189" s="42" t="str">
        <f>VLOOKUP(D189,DEPARTMENTS!B:B,1,0)</f>
        <v>ENVELOPES</v>
      </c>
      <c r="K189" s="326"/>
    </row>
    <row r="190" spans="1:11" s="35" customFormat="1" hidden="1" x14ac:dyDescent="0.2">
      <c r="A190" s="326" t="s">
        <v>846</v>
      </c>
      <c r="B190" s="30" t="s">
        <v>6</v>
      </c>
      <c r="C190" s="30">
        <v>2</v>
      </c>
      <c r="D190" s="326" t="s">
        <v>24</v>
      </c>
      <c r="E190" s="323">
        <v>500</v>
      </c>
      <c r="F190" s="35" t="s">
        <v>303</v>
      </c>
      <c r="G190" s="326" t="s">
        <v>960</v>
      </c>
      <c r="H190" s="350">
        <f t="shared" si="2"/>
        <v>5856356.5300000003</v>
      </c>
      <c r="I190" s="326" t="s">
        <v>551</v>
      </c>
      <c r="J190" s="42" t="str">
        <f>VLOOKUP(D190,DEPARTMENTS!B:B,1,0)</f>
        <v>ENVELOPES</v>
      </c>
      <c r="K190" s="326"/>
    </row>
    <row r="191" spans="1:11" s="35" customFormat="1" hidden="1" x14ac:dyDescent="0.2">
      <c r="A191" s="326" t="s">
        <v>847</v>
      </c>
      <c r="B191" s="30" t="s">
        <v>6</v>
      </c>
      <c r="C191" s="30">
        <v>2</v>
      </c>
      <c r="D191" s="326" t="s">
        <v>36</v>
      </c>
      <c r="E191" s="323">
        <v>200</v>
      </c>
      <c r="F191" s="35" t="s">
        <v>303</v>
      </c>
      <c r="G191" s="326" t="s">
        <v>960</v>
      </c>
      <c r="H191" s="350">
        <f t="shared" si="2"/>
        <v>5856556.5300000003</v>
      </c>
      <c r="I191" s="326" t="s">
        <v>552</v>
      </c>
      <c r="J191" s="42" t="str">
        <f>VLOOKUP(D191,DEPARTMENTS!B:B,1,0)</f>
        <v>AWM</v>
      </c>
      <c r="K191" s="326"/>
    </row>
    <row r="192" spans="1:11" s="35" customFormat="1" hidden="1" x14ac:dyDescent="0.2">
      <c r="A192" s="326" t="s">
        <v>848</v>
      </c>
      <c r="B192" s="30" t="s">
        <v>6</v>
      </c>
      <c r="C192" s="30">
        <v>2</v>
      </c>
      <c r="D192" s="326" t="s">
        <v>24</v>
      </c>
      <c r="E192" s="323">
        <v>100</v>
      </c>
      <c r="F192" s="35" t="s">
        <v>303</v>
      </c>
      <c r="G192" s="326" t="s">
        <v>961</v>
      </c>
      <c r="H192" s="350">
        <f t="shared" si="2"/>
        <v>5856656.5300000003</v>
      </c>
      <c r="I192" s="326" t="s">
        <v>553</v>
      </c>
      <c r="J192" s="42" t="str">
        <f>VLOOKUP(D192,DEPARTMENTS!B:B,1,0)</f>
        <v>ENVELOPES</v>
      </c>
      <c r="K192" s="326"/>
    </row>
    <row r="193" spans="1:11" s="35" customFormat="1" hidden="1" x14ac:dyDescent="0.2">
      <c r="A193" s="326" t="s">
        <v>849</v>
      </c>
      <c r="B193" s="30" t="s">
        <v>6</v>
      </c>
      <c r="C193" s="30">
        <v>2</v>
      </c>
      <c r="D193" s="326" t="s">
        <v>36</v>
      </c>
      <c r="E193" s="323">
        <v>200</v>
      </c>
      <c r="F193" s="35" t="s">
        <v>303</v>
      </c>
      <c r="G193" s="326" t="s">
        <v>961</v>
      </c>
      <c r="H193" s="350">
        <f t="shared" si="2"/>
        <v>5856856.5300000003</v>
      </c>
      <c r="I193" s="326" t="s">
        <v>554</v>
      </c>
      <c r="J193" s="42" t="str">
        <f>VLOOKUP(D193,DEPARTMENTS!B:B,1,0)</f>
        <v>AWM</v>
      </c>
      <c r="K193" s="326"/>
    </row>
    <row r="194" spans="1:11" s="35" customFormat="1" hidden="1" x14ac:dyDescent="0.2">
      <c r="A194" s="326" t="s">
        <v>850</v>
      </c>
      <c r="B194" s="30" t="s">
        <v>6</v>
      </c>
      <c r="C194" s="30">
        <v>2</v>
      </c>
      <c r="D194" s="326" t="s">
        <v>36</v>
      </c>
      <c r="E194" s="323">
        <v>200</v>
      </c>
      <c r="F194" s="35" t="s">
        <v>303</v>
      </c>
      <c r="G194" s="326" t="s">
        <v>961</v>
      </c>
      <c r="H194" s="350">
        <f t="shared" si="2"/>
        <v>5857056.5300000003</v>
      </c>
      <c r="I194" s="326" t="s">
        <v>555</v>
      </c>
      <c r="J194" s="42" t="str">
        <f>VLOOKUP(D194,DEPARTMENTS!B:B,1,0)</f>
        <v>AWM</v>
      </c>
      <c r="K194" s="326"/>
    </row>
    <row r="195" spans="1:11" s="35" customFormat="1" hidden="1" x14ac:dyDescent="0.2">
      <c r="A195" s="326" t="s">
        <v>851</v>
      </c>
      <c r="B195" s="30" t="s">
        <v>6</v>
      </c>
      <c r="C195" s="30">
        <v>2</v>
      </c>
      <c r="D195" s="326" t="s">
        <v>24</v>
      </c>
      <c r="E195" s="323">
        <v>620</v>
      </c>
      <c r="F195" s="35" t="s">
        <v>303</v>
      </c>
      <c r="G195" s="326" t="s">
        <v>962</v>
      </c>
      <c r="H195" s="350">
        <f t="shared" si="2"/>
        <v>5857676.5300000003</v>
      </c>
      <c r="I195" s="326" t="s">
        <v>556</v>
      </c>
      <c r="J195" s="42" t="str">
        <f>VLOOKUP(D195,DEPARTMENTS!B:B,1,0)</f>
        <v>ENVELOPES</v>
      </c>
      <c r="K195" s="326"/>
    </row>
    <row r="196" spans="1:11" s="35" customFormat="1" hidden="1" x14ac:dyDescent="0.2">
      <c r="A196" s="326" t="s">
        <v>852</v>
      </c>
      <c r="B196" s="30" t="s">
        <v>6</v>
      </c>
      <c r="C196" s="30">
        <v>2</v>
      </c>
      <c r="D196" s="326" t="s">
        <v>24</v>
      </c>
      <c r="E196" s="323">
        <v>100</v>
      </c>
      <c r="F196" s="35" t="s">
        <v>303</v>
      </c>
      <c r="G196" s="326" t="s">
        <v>962</v>
      </c>
      <c r="H196" s="350">
        <f t="shared" ref="H196:H259" si="3">H195+E196</f>
        <v>5857776.5300000003</v>
      </c>
      <c r="I196" s="326" t="s">
        <v>557</v>
      </c>
      <c r="J196" s="42" t="str">
        <f>VLOOKUP(D196,DEPARTMENTS!B:B,1,0)</f>
        <v>ENVELOPES</v>
      </c>
      <c r="K196" s="326"/>
    </row>
    <row r="197" spans="1:11" s="35" customFormat="1" hidden="1" x14ac:dyDescent="0.2">
      <c r="A197" s="326" t="s">
        <v>853</v>
      </c>
      <c r="B197" s="30" t="s">
        <v>6</v>
      </c>
      <c r="C197" s="30">
        <v>2</v>
      </c>
      <c r="D197" s="326" t="s">
        <v>24</v>
      </c>
      <c r="E197" s="323">
        <v>11090</v>
      </c>
      <c r="F197" s="35" t="s">
        <v>303</v>
      </c>
      <c r="G197" s="326" t="s">
        <v>962</v>
      </c>
      <c r="H197" s="350">
        <f t="shared" si="3"/>
        <v>5868866.5300000003</v>
      </c>
      <c r="I197" s="326" t="s">
        <v>558</v>
      </c>
      <c r="J197" s="42" t="str">
        <f>VLOOKUP(D197,DEPARTMENTS!B:B,1,0)</f>
        <v>ENVELOPES</v>
      </c>
      <c r="K197" s="326"/>
    </row>
    <row r="198" spans="1:11" s="35" customFormat="1" hidden="1" x14ac:dyDescent="0.2">
      <c r="A198" s="326" t="s">
        <v>854</v>
      </c>
      <c r="B198" s="30" t="s">
        <v>6</v>
      </c>
      <c r="C198" s="30">
        <v>2</v>
      </c>
      <c r="D198" s="326" t="s">
        <v>24</v>
      </c>
      <c r="E198" s="323">
        <v>100</v>
      </c>
      <c r="F198" s="35" t="s">
        <v>303</v>
      </c>
      <c r="G198" s="326" t="s">
        <v>963</v>
      </c>
      <c r="H198" s="350">
        <f t="shared" si="3"/>
        <v>5868966.5300000003</v>
      </c>
      <c r="I198" s="326" t="s">
        <v>559</v>
      </c>
      <c r="J198" s="42" t="str">
        <f>VLOOKUP(D198,DEPARTMENTS!B:B,1,0)</f>
        <v>ENVELOPES</v>
      </c>
      <c r="K198" s="326"/>
    </row>
    <row r="199" spans="1:11" s="35" customFormat="1" hidden="1" x14ac:dyDescent="0.2">
      <c r="A199" s="326" t="s">
        <v>855</v>
      </c>
      <c r="B199" s="30" t="s">
        <v>6</v>
      </c>
      <c r="C199" s="30">
        <v>2</v>
      </c>
      <c r="D199" s="326" t="s">
        <v>36</v>
      </c>
      <c r="E199" s="323">
        <v>200</v>
      </c>
      <c r="F199" s="35" t="s">
        <v>303</v>
      </c>
      <c r="G199" s="326" t="s">
        <v>963</v>
      </c>
      <c r="H199" s="350">
        <f t="shared" si="3"/>
        <v>5869166.5300000003</v>
      </c>
      <c r="I199" s="326" t="s">
        <v>560</v>
      </c>
      <c r="J199" s="42" t="str">
        <f>VLOOKUP(D199,DEPARTMENTS!B:B,1,0)</f>
        <v>AWM</v>
      </c>
      <c r="K199" s="326"/>
    </row>
    <row r="200" spans="1:11" s="35" customFormat="1" hidden="1" x14ac:dyDescent="0.2">
      <c r="A200" s="326" t="s">
        <v>856</v>
      </c>
      <c r="B200" s="30" t="s">
        <v>6</v>
      </c>
      <c r="C200" s="30">
        <v>2</v>
      </c>
      <c r="D200" s="326" t="s">
        <v>114</v>
      </c>
      <c r="E200" s="323">
        <v>1000</v>
      </c>
      <c r="F200" s="35" t="s">
        <v>303</v>
      </c>
      <c r="G200" s="326" t="s">
        <v>963</v>
      </c>
      <c r="H200" s="350">
        <f t="shared" si="3"/>
        <v>5870166.5300000003</v>
      </c>
      <c r="I200" s="326" t="s">
        <v>561</v>
      </c>
      <c r="J200" s="42" t="str">
        <f>VLOOKUP(D200,DEPARTMENTS!B:B,1,0)</f>
        <v>DEV_GROUP_1</v>
      </c>
      <c r="K200" s="326"/>
    </row>
    <row r="201" spans="1:11" s="35" customFormat="1" hidden="1" x14ac:dyDescent="0.2">
      <c r="A201" s="326" t="s">
        <v>857</v>
      </c>
      <c r="B201" s="30" t="s">
        <v>6</v>
      </c>
      <c r="C201" s="30">
        <v>2</v>
      </c>
      <c r="D201" s="326" t="s">
        <v>36</v>
      </c>
      <c r="E201" s="323">
        <v>200</v>
      </c>
      <c r="F201" s="35" t="s">
        <v>303</v>
      </c>
      <c r="G201" s="326" t="s">
        <v>963</v>
      </c>
      <c r="H201" s="350">
        <f t="shared" si="3"/>
        <v>5870366.5300000003</v>
      </c>
      <c r="I201" s="326" t="s">
        <v>562</v>
      </c>
      <c r="J201" s="42" t="str">
        <f>VLOOKUP(D201,DEPARTMENTS!B:B,1,0)</f>
        <v>AWM</v>
      </c>
      <c r="K201" s="326"/>
    </row>
    <row r="202" spans="1:11" s="35" customFormat="1" hidden="1" x14ac:dyDescent="0.2">
      <c r="A202" s="326" t="s">
        <v>858</v>
      </c>
      <c r="B202" s="30" t="s">
        <v>6</v>
      </c>
      <c r="C202" s="30">
        <v>2</v>
      </c>
      <c r="D202" s="326" t="s">
        <v>24</v>
      </c>
      <c r="E202" s="323">
        <v>50</v>
      </c>
      <c r="F202" s="35" t="s">
        <v>303</v>
      </c>
      <c r="G202" s="326" t="s">
        <v>964</v>
      </c>
      <c r="H202" s="350">
        <f t="shared" si="3"/>
        <v>5870416.5300000003</v>
      </c>
      <c r="I202" s="326" t="s">
        <v>563</v>
      </c>
      <c r="J202" s="42" t="str">
        <f>VLOOKUP(D202,DEPARTMENTS!B:B,1,0)</f>
        <v>ENVELOPES</v>
      </c>
      <c r="K202" s="326"/>
    </row>
    <row r="203" spans="1:11" s="35" customFormat="1" hidden="1" x14ac:dyDescent="0.2">
      <c r="A203" s="326" t="s">
        <v>859</v>
      </c>
      <c r="B203" s="30" t="s">
        <v>6</v>
      </c>
      <c r="C203" s="30">
        <v>2</v>
      </c>
      <c r="D203" s="326" t="s">
        <v>24</v>
      </c>
      <c r="E203" s="323">
        <v>1000</v>
      </c>
      <c r="F203" s="35" t="s">
        <v>303</v>
      </c>
      <c r="G203" s="326" t="s">
        <v>964</v>
      </c>
      <c r="H203" s="350">
        <f t="shared" si="3"/>
        <v>5871416.5300000003</v>
      </c>
      <c r="I203" s="326" t="s">
        <v>564</v>
      </c>
      <c r="J203" s="42" t="str">
        <f>VLOOKUP(D203,DEPARTMENTS!B:B,1,0)</f>
        <v>ENVELOPES</v>
      </c>
      <c r="K203" s="326"/>
    </row>
    <row r="204" spans="1:11" s="35" customFormat="1" hidden="1" x14ac:dyDescent="0.2">
      <c r="A204" s="326" t="s">
        <v>860</v>
      </c>
      <c r="B204" s="30" t="s">
        <v>6</v>
      </c>
      <c r="C204" s="30">
        <v>2</v>
      </c>
      <c r="D204" s="326" t="s">
        <v>24</v>
      </c>
      <c r="E204" s="323">
        <v>140</v>
      </c>
      <c r="F204" s="35" t="s">
        <v>303</v>
      </c>
      <c r="G204" s="326" t="s">
        <v>964</v>
      </c>
      <c r="H204" s="350">
        <f t="shared" si="3"/>
        <v>5871556.5300000003</v>
      </c>
      <c r="I204" s="326" t="s">
        <v>565</v>
      </c>
      <c r="J204" s="42" t="str">
        <f>VLOOKUP(D204,DEPARTMENTS!B:B,1,0)</f>
        <v>ENVELOPES</v>
      </c>
      <c r="K204" s="326"/>
    </row>
    <row r="205" spans="1:11" s="35" customFormat="1" hidden="1" x14ac:dyDescent="0.2">
      <c r="A205" s="326" t="s">
        <v>861</v>
      </c>
      <c r="B205" s="30" t="s">
        <v>6</v>
      </c>
      <c r="C205" s="30">
        <v>2</v>
      </c>
      <c r="D205" s="326" t="s">
        <v>24</v>
      </c>
      <c r="E205" s="323">
        <v>50</v>
      </c>
      <c r="F205" s="35" t="s">
        <v>303</v>
      </c>
      <c r="G205" s="326" t="s">
        <v>964</v>
      </c>
      <c r="H205" s="350">
        <f t="shared" si="3"/>
        <v>5871606.5300000003</v>
      </c>
      <c r="I205" s="326" t="s">
        <v>566</v>
      </c>
      <c r="J205" s="42" t="str">
        <f>VLOOKUP(D205,DEPARTMENTS!B:B,1,0)</f>
        <v>ENVELOPES</v>
      </c>
      <c r="K205" s="326"/>
    </row>
    <row r="206" spans="1:11" s="35" customFormat="1" hidden="1" x14ac:dyDescent="0.2">
      <c r="A206" s="326" t="s">
        <v>862</v>
      </c>
      <c r="B206" s="30" t="s">
        <v>6</v>
      </c>
      <c r="C206" s="30">
        <v>2</v>
      </c>
      <c r="D206" s="326" t="s">
        <v>24</v>
      </c>
      <c r="E206" s="323">
        <v>100</v>
      </c>
      <c r="F206" s="35" t="s">
        <v>303</v>
      </c>
      <c r="G206" s="326" t="s">
        <v>964</v>
      </c>
      <c r="H206" s="350">
        <f t="shared" si="3"/>
        <v>5871706.5300000003</v>
      </c>
      <c r="I206" s="326" t="s">
        <v>567</v>
      </c>
      <c r="J206" s="42" t="str">
        <f>VLOOKUP(D206,DEPARTMENTS!B:B,1,0)</f>
        <v>ENVELOPES</v>
      </c>
      <c r="K206" s="326"/>
    </row>
    <row r="207" spans="1:11" s="35" customFormat="1" hidden="1" x14ac:dyDescent="0.2">
      <c r="A207" s="326" t="s">
        <v>863</v>
      </c>
      <c r="B207" s="30" t="s">
        <v>6</v>
      </c>
      <c r="C207" s="30">
        <v>2</v>
      </c>
      <c r="D207" s="326" t="s">
        <v>24</v>
      </c>
      <c r="E207" s="323">
        <v>50</v>
      </c>
      <c r="F207" s="35" t="s">
        <v>303</v>
      </c>
      <c r="G207" s="326" t="s">
        <v>964</v>
      </c>
      <c r="H207" s="350">
        <f t="shared" si="3"/>
        <v>5871756.5300000003</v>
      </c>
      <c r="I207" s="326" t="s">
        <v>568</v>
      </c>
      <c r="J207" s="42" t="str">
        <f>VLOOKUP(D207,DEPARTMENTS!B:B,1,0)</f>
        <v>ENVELOPES</v>
      </c>
      <c r="K207" s="326"/>
    </row>
    <row r="208" spans="1:11" s="35" customFormat="1" hidden="1" x14ac:dyDescent="0.2">
      <c r="A208" s="326" t="s">
        <v>864</v>
      </c>
      <c r="B208" s="30" t="s">
        <v>6</v>
      </c>
      <c r="C208" s="30">
        <v>2</v>
      </c>
      <c r="D208" s="326" t="s">
        <v>24</v>
      </c>
      <c r="E208" s="323">
        <v>10000</v>
      </c>
      <c r="F208" s="35" t="s">
        <v>303</v>
      </c>
      <c r="G208" s="326" t="s">
        <v>964</v>
      </c>
      <c r="H208" s="350">
        <f t="shared" si="3"/>
        <v>5881756.5300000003</v>
      </c>
      <c r="I208" s="326" t="s">
        <v>569</v>
      </c>
      <c r="J208" s="42" t="str">
        <f>VLOOKUP(D208,DEPARTMENTS!B:B,1,0)</f>
        <v>ENVELOPES</v>
      </c>
      <c r="K208" s="326"/>
    </row>
    <row r="209" spans="1:11" s="35" customFormat="1" hidden="1" x14ac:dyDescent="0.2">
      <c r="A209" s="326" t="s">
        <v>865</v>
      </c>
      <c r="B209" s="30" t="s">
        <v>6</v>
      </c>
      <c r="C209" s="30">
        <v>2</v>
      </c>
      <c r="D209" s="326" t="s">
        <v>184</v>
      </c>
      <c r="E209" s="323">
        <v>350</v>
      </c>
      <c r="F209" s="35" t="s">
        <v>303</v>
      </c>
      <c r="G209" s="326" t="s">
        <v>964</v>
      </c>
      <c r="H209" s="350">
        <f t="shared" si="3"/>
        <v>5882106.5300000003</v>
      </c>
      <c r="I209" s="326" t="s">
        <v>570</v>
      </c>
      <c r="J209" s="42" t="str">
        <f>VLOOKUP(D209,DEPARTMENTS!B:B,1,0)</f>
        <v>DEV_GROUP_27</v>
      </c>
      <c r="K209" s="326"/>
    </row>
    <row r="210" spans="1:11" s="35" customFormat="1" hidden="1" x14ac:dyDescent="0.2">
      <c r="A210" s="326" t="s">
        <v>866</v>
      </c>
      <c r="B210" s="30" t="s">
        <v>6</v>
      </c>
      <c r="C210" s="30">
        <v>2</v>
      </c>
      <c r="D210" s="326" t="s">
        <v>24</v>
      </c>
      <c r="E210" s="323">
        <v>100</v>
      </c>
      <c r="F210" s="35" t="s">
        <v>303</v>
      </c>
      <c r="G210" s="326" t="s">
        <v>964</v>
      </c>
      <c r="H210" s="350">
        <f t="shared" si="3"/>
        <v>5882206.5300000003</v>
      </c>
      <c r="I210" s="326" t="s">
        <v>571</v>
      </c>
      <c r="J210" s="42" t="str">
        <f>VLOOKUP(D210,DEPARTMENTS!B:B,1,0)</f>
        <v>ENVELOPES</v>
      </c>
      <c r="K210" s="326"/>
    </row>
    <row r="211" spans="1:11" s="35" customFormat="1" hidden="1" x14ac:dyDescent="0.2">
      <c r="A211" s="326" t="s">
        <v>867</v>
      </c>
      <c r="B211" s="30" t="s">
        <v>6</v>
      </c>
      <c r="C211" s="30">
        <v>2</v>
      </c>
      <c r="D211" s="326" t="s">
        <v>24</v>
      </c>
      <c r="E211" s="323">
        <v>100</v>
      </c>
      <c r="F211" s="35" t="s">
        <v>303</v>
      </c>
      <c r="G211" s="326" t="s">
        <v>964</v>
      </c>
      <c r="H211" s="350">
        <f t="shared" si="3"/>
        <v>5882306.5300000003</v>
      </c>
      <c r="I211" s="326" t="s">
        <v>572</v>
      </c>
      <c r="J211" s="42" t="str">
        <f>VLOOKUP(D211,DEPARTMENTS!B:B,1,0)</f>
        <v>ENVELOPES</v>
      </c>
      <c r="K211" s="326"/>
    </row>
    <row r="212" spans="1:11" s="35" customFormat="1" hidden="1" x14ac:dyDescent="0.2">
      <c r="A212" s="326" t="s">
        <v>868</v>
      </c>
      <c r="B212" s="30" t="s">
        <v>6</v>
      </c>
      <c r="C212" s="30">
        <v>2</v>
      </c>
      <c r="D212" s="326" t="s">
        <v>24</v>
      </c>
      <c r="E212" s="323">
        <v>750</v>
      </c>
      <c r="F212" s="35" t="s">
        <v>303</v>
      </c>
      <c r="G212" s="326" t="s">
        <v>964</v>
      </c>
      <c r="H212" s="350">
        <f t="shared" si="3"/>
        <v>5883056.5300000003</v>
      </c>
      <c r="I212" s="326" t="s">
        <v>573</v>
      </c>
      <c r="J212" s="42" t="str">
        <f>VLOOKUP(D212,DEPARTMENTS!B:B,1,0)</f>
        <v>ENVELOPES</v>
      </c>
      <c r="K212" s="326"/>
    </row>
    <row r="213" spans="1:11" s="35" customFormat="1" hidden="1" x14ac:dyDescent="0.2">
      <c r="A213" s="326" t="s">
        <v>869</v>
      </c>
      <c r="B213" s="30" t="s">
        <v>6</v>
      </c>
      <c r="C213" s="30">
        <v>2</v>
      </c>
      <c r="D213" s="326" t="s">
        <v>146</v>
      </c>
      <c r="E213" s="323">
        <v>100</v>
      </c>
      <c r="F213" s="35" t="s">
        <v>303</v>
      </c>
      <c r="G213" s="326" t="s">
        <v>964</v>
      </c>
      <c r="H213" s="350">
        <f t="shared" si="3"/>
        <v>5883156.5300000003</v>
      </c>
      <c r="I213" s="326" t="s">
        <v>574</v>
      </c>
      <c r="J213" s="42" t="str">
        <f>VLOOKUP(D213,DEPARTMENTS!B:B,1,0)</f>
        <v>DEV_GROUP_18</v>
      </c>
      <c r="K213" s="326"/>
    </row>
    <row r="214" spans="1:11" s="35" customFormat="1" hidden="1" x14ac:dyDescent="0.2">
      <c r="A214" s="326" t="s">
        <v>870</v>
      </c>
      <c r="B214" s="30" t="s">
        <v>6</v>
      </c>
      <c r="C214" s="30">
        <v>2</v>
      </c>
      <c r="D214" s="326" t="s">
        <v>24</v>
      </c>
      <c r="E214" s="323">
        <v>70</v>
      </c>
      <c r="F214" s="35" t="s">
        <v>303</v>
      </c>
      <c r="G214" s="326" t="s">
        <v>964</v>
      </c>
      <c r="H214" s="350">
        <f t="shared" si="3"/>
        <v>5883226.5300000003</v>
      </c>
      <c r="I214" s="326" t="s">
        <v>575</v>
      </c>
      <c r="J214" s="42" t="str">
        <f>VLOOKUP(D214,DEPARTMENTS!B:B,1,0)</f>
        <v>ENVELOPES</v>
      </c>
      <c r="K214" s="326"/>
    </row>
    <row r="215" spans="1:11" s="35" customFormat="1" hidden="1" x14ac:dyDescent="0.2">
      <c r="A215" s="326" t="s">
        <v>871</v>
      </c>
      <c r="B215" s="30" t="s">
        <v>6</v>
      </c>
      <c r="C215" s="30">
        <v>2</v>
      </c>
      <c r="D215" s="326" t="s">
        <v>24</v>
      </c>
      <c r="E215" s="323">
        <v>100</v>
      </c>
      <c r="F215" s="35" t="s">
        <v>303</v>
      </c>
      <c r="G215" s="326" t="s">
        <v>964</v>
      </c>
      <c r="H215" s="350">
        <f t="shared" si="3"/>
        <v>5883326.5300000003</v>
      </c>
      <c r="I215" s="326" t="s">
        <v>576</v>
      </c>
      <c r="J215" s="42" t="str">
        <f>VLOOKUP(D215,DEPARTMENTS!B:B,1,0)</f>
        <v>ENVELOPES</v>
      </c>
      <c r="K215" s="326"/>
    </row>
    <row r="216" spans="1:11" s="35" customFormat="1" hidden="1" x14ac:dyDescent="0.2">
      <c r="A216" s="326" t="s">
        <v>872</v>
      </c>
      <c r="B216" s="30" t="s">
        <v>6</v>
      </c>
      <c r="C216" s="30">
        <v>2</v>
      </c>
      <c r="D216" s="326" t="s">
        <v>24</v>
      </c>
      <c r="E216" s="323">
        <v>900</v>
      </c>
      <c r="F216" s="35" t="s">
        <v>303</v>
      </c>
      <c r="G216" s="326" t="s">
        <v>964</v>
      </c>
      <c r="H216" s="350">
        <f t="shared" si="3"/>
        <v>5884226.5300000003</v>
      </c>
      <c r="I216" s="326" t="s">
        <v>577</v>
      </c>
      <c r="J216" s="42" t="str">
        <f>VLOOKUP(D216,DEPARTMENTS!B:B,1,0)</f>
        <v>ENVELOPES</v>
      </c>
      <c r="K216" s="326"/>
    </row>
    <row r="217" spans="1:11" s="35" customFormat="1" hidden="1" x14ac:dyDescent="0.2">
      <c r="A217" s="326" t="s">
        <v>873</v>
      </c>
      <c r="B217" s="30" t="s">
        <v>6</v>
      </c>
      <c r="C217" s="30">
        <v>2</v>
      </c>
      <c r="D217" s="326" t="s">
        <v>24</v>
      </c>
      <c r="E217" s="323">
        <v>200</v>
      </c>
      <c r="F217" s="35" t="s">
        <v>303</v>
      </c>
      <c r="G217" s="326" t="s">
        <v>964</v>
      </c>
      <c r="H217" s="350">
        <f t="shared" si="3"/>
        <v>5884426.5300000003</v>
      </c>
      <c r="I217" s="326" t="s">
        <v>578</v>
      </c>
      <c r="J217" s="42" t="str">
        <f>VLOOKUP(D217,DEPARTMENTS!B:B,1,0)</f>
        <v>ENVELOPES</v>
      </c>
      <c r="K217" s="326"/>
    </row>
    <row r="218" spans="1:11" s="35" customFormat="1" hidden="1" x14ac:dyDescent="0.2">
      <c r="A218" s="326" t="s">
        <v>874</v>
      </c>
      <c r="B218" s="30" t="s">
        <v>6</v>
      </c>
      <c r="C218" s="30">
        <v>2</v>
      </c>
      <c r="D218" s="326" t="s">
        <v>24</v>
      </c>
      <c r="E218" s="323">
        <v>100</v>
      </c>
      <c r="F218" s="35" t="s">
        <v>303</v>
      </c>
      <c r="G218" s="326" t="s">
        <v>964</v>
      </c>
      <c r="H218" s="350">
        <f t="shared" si="3"/>
        <v>5884526.5300000003</v>
      </c>
      <c r="I218" s="326" t="s">
        <v>579</v>
      </c>
      <c r="J218" s="42" t="str">
        <f>VLOOKUP(D218,DEPARTMENTS!B:B,1,0)</f>
        <v>ENVELOPES</v>
      </c>
      <c r="K218" s="326"/>
    </row>
    <row r="219" spans="1:11" s="35" customFormat="1" hidden="1" x14ac:dyDescent="0.2">
      <c r="A219" s="326" t="s">
        <v>875</v>
      </c>
      <c r="B219" s="30" t="s">
        <v>6</v>
      </c>
      <c r="C219" s="30">
        <v>2</v>
      </c>
      <c r="D219" s="326" t="s">
        <v>24</v>
      </c>
      <c r="E219" s="323">
        <v>500</v>
      </c>
      <c r="F219" s="35" t="s">
        <v>303</v>
      </c>
      <c r="G219" s="326" t="s">
        <v>964</v>
      </c>
      <c r="H219" s="350">
        <f t="shared" si="3"/>
        <v>5885026.5300000003</v>
      </c>
      <c r="I219" s="326" t="s">
        <v>580</v>
      </c>
      <c r="J219" s="42" t="str">
        <f>VLOOKUP(D219,DEPARTMENTS!B:B,1,0)</f>
        <v>ENVELOPES</v>
      </c>
      <c r="K219" s="326"/>
    </row>
    <row r="220" spans="1:11" s="35" customFormat="1" hidden="1" x14ac:dyDescent="0.2">
      <c r="A220" s="326" t="s">
        <v>876</v>
      </c>
      <c r="B220" s="30" t="s">
        <v>6</v>
      </c>
      <c r="C220" s="30">
        <v>2</v>
      </c>
      <c r="D220" s="326" t="s">
        <v>24</v>
      </c>
      <c r="E220" s="323">
        <v>100</v>
      </c>
      <c r="F220" s="35" t="s">
        <v>303</v>
      </c>
      <c r="G220" s="326" t="s">
        <v>964</v>
      </c>
      <c r="H220" s="350">
        <f t="shared" si="3"/>
        <v>5885126.5300000003</v>
      </c>
      <c r="I220" s="326" t="s">
        <v>581</v>
      </c>
      <c r="J220" s="42" t="str">
        <f>VLOOKUP(D220,DEPARTMENTS!B:B,1,0)</f>
        <v>ENVELOPES</v>
      </c>
      <c r="K220" s="326"/>
    </row>
    <row r="221" spans="1:11" s="35" customFormat="1" hidden="1" x14ac:dyDescent="0.2">
      <c r="A221" s="326" t="s">
        <v>877</v>
      </c>
      <c r="B221" s="30" t="s">
        <v>6</v>
      </c>
      <c r="C221" s="30">
        <v>2</v>
      </c>
      <c r="D221" s="326" t="s">
        <v>24</v>
      </c>
      <c r="E221" s="323">
        <v>50</v>
      </c>
      <c r="F221" s="35" t="s">
        <v>303</v>
      </c>
      <c r="G221" s="326" t="s">
        <v>964</v>
      </c>
      <c r="H221" s="350">
        <f t="shared" si="3"/>
        <v>5885176.5300000003</v>
      </c>
      <c r="I221" s="326" t="s">
        <v>582</v>
      </c>
      <c r="J221" s="42" t="str">
        <f>VLOOKUP(D221,DEPARTMENTS!B:B,1,0)</f>
        <v>ENVELOPES</v>
      </c>
      <c r="K221" s="326"/>
    </row>
    <row r="222" spans="1:11" s="35" customFormat="1" hidden="1" x14ac:dyDescent="0.2">
      <c r="A222" s="326" t="s">
        <v>878</v>
      </c>
      <c r="B222" s="30" t="s">
        <v>6</v>
      </c>
      <c r="C222" s="30">
        <v>2</v>
      </c>
      <c r="D222" s="326" t="s">
        <v>24</v>
      </c>
      <c r="E222" s="323">
        <v>200</v>
      </c>
      <c r="F222" s="35" t="s">
        <v>303</v>
      </c>
      <c r="G222" s="326" t="s">
        <v>964</v>
      </c>
      <c r="H222" s="350">
        <f t="shared" si="3"/>
        <v>5885376.5300000003</v>
      </c>
      <c r="I222" s="326" t="s">
        <v>583</v>
      </c>
      <c r="J222" s="42" t="str">
        <f>VLOOKUP(D222,DEPARTMENTS!B:B,1,0)</f>
        <v>ENVELOPES</v>
      </c>
      <c r="K222" s="326"/>
    </row>
    <row r="223" spans="1:11" s="35" customFormat="1" hidden="1" x14ac:dyDescent="0.2">
      <c r="A223" s="326" t="s">
        <v>879</v>
      </c>
      <c r="B223" s="30" t="s">
        <v>6</v>
      </c>
      <c r="C223" s="30">
        <v>2</v>
      </c>
      <c r="D223" s="326" t="s">
        <v>24</v>
      </c>
      <c r="E223" s="323">
        <v>200</v>
      </c>
      <c r="F223" s="35" t="s">
        <v>303</v>
      </c>
      <c r="G223" s="326" t="s">
        <v>964</v>
      </c>
      <c r="H223" s="350">
        <f t="shared" si="3"/>
        <v>5885576.5300000003</v>
      </c>
      <c r="I223" s="326" t="s">
        <v>584</v>
      </c>
      <c r="J223" s="42" t="str">
        <f>VLOOKUP(D223,DEPARTMENTS!B:B,1,0)</f>
        <v>ENVELOPES</v>
      </c>
      <c r="K223" s="326"/>
    </row>
    <row r="224" spans="1:11" s="35" customFormat="1" hidden="1" x14ac:dyDescent="0.2">
      <c r="A224" s="326" t="s">
        <v>880</v>
      </c>
      <c r="B224" s="30" t="s">
        <v>6</v>
      </c>
      <c r="C224" s="30">
        <v>2</v>
      </c>
      <c r="D224" s="326" t="s">
        <v>24</v>
      </c>
      <c r="E224" s="323">
        <v>50</v>
      </c>
      <c r="F224" s="35" t="s">
        <v>303</v>
      </c>
      <c r="G224" s="326" t="s">
        <v>964</v>
      </c>
      <c r="H224" s="350">
        <f t="shared" si="3"/>
        <v>5885626.5300000003</v>
      </c>
      <c r="I224" s="326" t="s">
        <v>585</v>
      </c>
      <c r="J224" s="42" t="str">
        <f>VLOOKUP(D224,DEPARTMENTS!B:B,1,0)</f>
        <v>ENVELOPES</v>
      </c>
      <c r="K224" s="326"/>
    </row>
    <row r="225" spans="1:11" s="35" customFormat="1" hidden="1" x14ac:dyDescent="0.2">
      <c r="A225" s="326" t="s">
        <v>881</v>
      </c>
      <c r="B225" s="30" t="s">
        <v>6</v>
      </c>
      <c r="C225" s="30">
        <v>2</v>
      </c>
      <c r="D225" s="326" t="s">
        <v>24</v>
      </c>
      <c r="E225" s="323">
        <v>1000</v>
      </c>
      <c r="F225" s="35" t="s">
        <v>303</v>
      </c>
      <c r="G225" s="326" t="s">
        <v>964</v>
      </c>
      <c r="H225" s="350">
        <f t="shared" si="3"/>
        <v>5886626.5300000003</v>
      </c>
      <c r="I225" s="326" t="s">
        <v>586</v>
      </c>
      <c r="J225" s="42" t="str">
        <f>VLOOKUP(D225,DEPARTMENTS!B:B,1,0)</f>
        <v>ENVELOPES</v>
      </c>
      <c r="K225" s="326"/>
    </row>
    <row r="226" spans="1:11" s="35" customFormat="1" hidden="1" x14ac:dyDescent="0.2">
      <c r="A226" s="326" t="s">
        <v>882</v>
      </c>
      <c r="B226" s="30" t="s">
        <v>6</v>
      </c>
      <c r="C226" s="30">
        <v>2</v>
      </c>
      <c r="D226" s="326" t="s">
        <v>24</v>
      </c>
      <c r="E226" s="323">
        <v>100</v>
      </c>
      <c r="F226" s="35" t="s">
        <v>303</v>
      </c>
      <c r="G226" s="326" t="s">
        <v>964</v>
      </c>
      <c r="H226" s="350">
        <f t="shared" si="3"/>
        <v>5886726.5300000003</v>
      </c>
      <c r="I226" s="326" t="s">
        <v>587</v>
      </c>
      <c r="J226" s="42" t="str">
        <f>VLOOKUP(D226,DEPARTMENTS!B:B,1,0)</f>
        <v>ENVELOPES</v>
      </c>
      <c r="K226" s="326"/>
    </row>
    <row r="227" spans="1:11" s="35" customFormat="1" hidden="1" x14ac:dyDescent="0.2">
      <c r="A227" s="326" t="s">
        <v>883</v>
      </c>
      <c r="B227" s="30" t="s">
        <v>6</v>
      </c>
      <c r="C227" s="30">
        <v>2</v>
      </c>
      <c r="D227" s="326" t="s">
        <v>24</v>
      </c>
      <c r="E227" s="323">
        <v>100</v>
      </c>
      <c r="F227" s="35" t="s">
        <v>303</v>
      </c>
      <c r="G227" s="326" t="s">
        <v>964</v>
      </c>
      <c r="H227" s="350">
        <f t="shared" si="3"/>
        <v>5886826.5300000003</v>
      </c>
      <c r="I227" s="326" t="s">
        <v>588</v>
      </c>
      <c r="J227" s="42" t="str">
        <f>VLOOKUP(D227,DEPARTMENTS!B:B,1,0)</f>
        <v>ENVELOPES</v>
      </c>
      <c r="K227" s="326"/>
    </row>
    <row r="228" spans="1:11" s="35" customFormat="1" hidden="1" x14ac:dyDescent="0.2">
      <c r="A228" s="326" t="s">
        <v>884</v>
      </c>
      <c r="B228" s="30" t="s">
        <v>6</v>
      </c>
      <c r="C228" s="30">
        <v>2</v>
      </c>
      <c r="D228" s="326" t="s">
        <v>24</v>
      </c>
      <c r="E228" s="323">
        <v>500</v>
      </c>
      <c r="F228" s="35" t="s">
        <v>303</v>
      </c>
      <c r="G228" s="326" t="s">
        <v>964</v>
      </c>
      <c r="H228" s="350">
        <f t="shared" si="3"/>
        <v>5887326.5300000003</v>
      </c>
      <c r="I228" s="326" t="s">
        <v>589</v>
      </c>
      <c r="J228" s="42" t="str">
        <f>VLOOKUP(D228,DEPARTMENTS!B:B,1,0)</f>
        <v>ENVELOPES</v>
      </c>
      <c r="K228" s="326"/>
    </row>
    <row r="229" spans="1:11" s="35" customFormat="1" hidden="1" x14ac:dyDescent="0.2">
      <c r="A229" s="326" t="s">
        <v>885</v>
      </c>
      <c r="B229" s="30" t="s">
        <v>6</v>
      </c>
      <c r="C229" s="30">
        <v>2</v>
      </c>
      <c r="D229" s="326" t="s">
        <v>24</v>
      </c>
      <c r="E229" s="323">
        <v>50</v>
      </c>
      <c r="F229" s="35" t="s">
        <v>303</v>
      </c>
      <c r="G229" s="326" t="s">
        <v>964</v>
      </c>
      <c r="H229" s="350">
        <f t="shared" si="3"/>
        <v>5887376.5300000003</v>
      </c>
      <c r="I229" s="326" t="s">
        <v>590</v>
      </c>
      <c r="J229" s="42" t="str">
        <f>VLOOKUP(D229,DEPARTMENTS!B:B,1,0)</f>
        <v>ENVELOPES</v>
      </c>
      <c r="K229" s="326"/>
    </row>
    <row r="230" spans="1:11" s="35" customFormat="1" hidden="1" x14ac:dyDescent="0.2">
      <c r="A230" s="326" t="s">
        <v>886</v>
      </c>
      <c r="B230" s="30" t="s">
        <v>6</v>
      </c>
      <c r="C230" s="30">
        <v>2</v>
      </c>
      <c r="D230" s="326" t="s">
        <v>24</v>
      </c>
      <c r="E230" s="323">
        <v>800</v>
      </c>
      <c r="F230" s="35" t="s">
        <v>303</v>
      </c>
      <c r="G230" s="326" t="s">
        <v>964</v>
      </c>
      <c r="H230" s="350">
        <f t="shared" si="3"/>
        <v>5888176.5300000003</v>
      </c>
      <c r="I230" s="326" t="s">
        <v>591</v>
      </c>
      <c r="J230" s="42" t="str">
        <f>VLOOKUP(D230,DEPARTMENTS!B:B,1,0)</f>
        <v>ENVELOPES</v>
      </c>
      <c r="K230" s="326"/>
    </row>
    <row r="231" spans="1:11" s="35" customFormat="1" hidden="1" x14ac:dyDescent="0.2">
      <c r="A231" s="326" t="s">
        <v>887</v>
      </c>
      <c r="B231" s="30" t="s">
        <v>6</v>
      </c>
      <c r="C231" s="30">
        <v>2</v>
      </c>
      <c r="D231" s="326" t="s">
        <v>24</v>
      </c>
      <c r="E231" s="323">
        <v>50</v>
      </c>
      <c r="F231" s="35" t="s">
        <v>303</v>
      </c>
      <c r="G231" s="326" t="s">
        <v>964</v>
      </c>
      <c r="H231" s="350">
        <f t="shared" si="3"/>
        <v>5888226.5300000003</v>
      </c>
      <c r="I231" s="326" t="s">
        <v>592</v>
      </c>
      <c r="J231" s="42" t="str">
        <f>VLOOKUP(D231,DEPARTMENTS!B:B,1,0)</f>
        <v>ENVELOPES</v>
      </c>
      <c r="K231" s="326"/>
    </row>
    <row r="232" spans="1:11" s="35" customFormat="1" hidden="1" x14ac:dyDescent="0.2">
      <c r="A232" s="326" t="s">
        <v>888</v>
      </c>
      <c r="B232" s="30" t="s">
        <v>6</v>
      </c>
      <c r="C232" s="30">
        <v>2</v>
      </c>
      <c r="D232" s="326" t="s">
        <v>24</v>
      </c>
      <c r="E232" s="323">
        <v>100</v>
      </c>
      <c r="F232" s="35" t="s">
        <v>303</v>
      </c>
      <c r="G232" s="326" t="s">
        <v>964</v>
      </c>
      <c r="H232" s="350">
        <f t="shared" si="3"/>
        <v>5888326.5300000003</v>
      </c>
      <c r="I232" s="326" t="s">
        <v>593</v>
      </c>
      <c r="J232" s="42" t="str">
        <f>VLOOKUP(D232,DEPARTMENTS!B:B,1,0)</f>
        <v>ENVELOPES</v>
      </c>
      <c r="K232" s="326"/>
    </row>
    <row r="233" spans="1:11" s="35" customFormat="1" hidden="1" x14ac:dyDescent="0.2">
      <c r="A233" s="326" t="s">
        <v>890</v>
      </c>
      <c r="B233" s="30" t="s">
        <v>6</v>
      </c>
      <c r="C233" s="30">
        <v>2</v>
      </c>
      <c r="D233" s="326" t="s">
        <v>24</v>
      </c>
      <c r="E233" s="323">
        <v>100</v>
      </c>
      <c r="F233" s="35" t="s">
        <v>303</v>
      </c>
      <c r="G233" s="326" t="s">
        <v>964</v>
      </c>
      <c r="H233" s="350">
        <f t="shared" si="3"/>
        <v>5888426.5300000003</v>
      </c>
      <c r="I233" s="326" t="s">
        <v>10452</v>
      </c>
      <c r="J233" s="42" t="str">
        <f>VLOOKUP(D233,DEPARTMENTS!B:B,1,0)</f>
        <v>ENVELOPES</v>
      </c>
      <c r="K233" s="326"/>
    </row>
    <row r="234" spans="1:11" s="35" customFormat="1" hidden="1" x14ac:dyDescent="0.2">
      <c r="A234" s="326" t="s">
        <v>889</v>
      </c>
      <c r="B234" s="30" t="s">
        <v>6</v>
      </c>
      <c r="C234" s="30">
        <v>2</v>
      </c>
      <c r="D234" s="326" t="s">
        <v>24</v>
      </c>
      <c r="E234" s="323">
        <v>50</v>
      </c>
      <c r="F234" s="35" t="s">
        <v>303</v>
      </c>
      <c r="G234" s="326" t="s">
        <v>964</v>
      </c>
      <c r="H234" s="350">
        <f t="shared" si="3"/>
        <v>5888476.5300000003</v>
      </c>
      <c r="I234" s="326" t="s">
        <v>594</v>
      </c>
      <c r="J234" s="42" t="str">
        <f>VLOOKUP(D234,DEPARTMENTS!B:B,1,0)</f>
        <v>ENVELOPES</v>
      </c>
      <c r="K234" s="326"/>
    </row>
    <row r="235" spans="1:11" s="35" customFormat="1" hidden="1" x14ac:dyDescent="0.2">
      <c r="A235" s="326" t="s">
        <v>891</v>
      </c>
      <c r="B235" s="30" t="s">
        <v>6</v>
      </c>
      <c r="C235" s="30">
        <v>2</v>
      </c>
      <c r="D235" s="326" t="s">
        <v>24</v>
      </c>
      <c r="E235" s="323">
        <v>50</v>
      </c>
      <c r="F235" s="35" t="s">
        <v>303</v>
      </c>
      <c r="G235" s="326" t="s">
        <v>964</v>
      </c>
      <c r="H235" s="350">
        <f t="shared" si="3"/>
        <v>5888526.5300000003</v>
      </c>
      <c r="I235" s="326" t="s">
        <v>595</v>
      </c>
      <c r="J235" s="42" t="str">
        <f>VLOOKUP(D235,DEPARTMENTS!B:B,1,0)</f>
        <v>ENVELOPES</v>
      </c>
      <c r="K235" s="326"/>
    </row>
    <row r="236" spans="1:11" s="35" customFormat="1" hidden="1" x14ac:dyDescent="0.2">
      <c r="A236" s="326" t="s">
        <v>892</v>
      </c>
      <c r="B236" s="30" t="s">
        <v>6</v>
      </c>
      <c r="C236" s="30">
        <v>2</v>
      </c>
      <c r="D236" s="326" t="s">
        <v>24</v>
      </c>
      <c r="E236" s="323">
        <v>110</v>
      </c>
      <c r="F236" s="35" t="s">
        <v>303</v>
      </c>
      <c r="G236" s="326" t="s">
        <v>964</v>
      </c>
      <c r="H236" s="350">
        <f t="shared" si="3"/>
        <v>5888636.5300000003</v>
      </c>
      <c r="I236" s="326" t="s">
        <v>596</v>
      </c>
      <c r="J236" s="42" t="str">
        <f>VLOOKUP(D236,DEPARTMENTS!B:B,1,0)</f>
        <v>ENVELOPES</v>
      </c>
      <c r="K236" s="326"/>
    </row>
    <row r="237" spans="1:11" s="35" customFormat="1" hidden="1" x14ac:dyDescent="0.2">
      <c r="A237" s="326" t="s">
        <v>893</v>
      </c>
      <c r="B237" s="30" t="s">
        <v>6</v>
      </c>
      <c r="C237" s="30">
        <v>2</v>
      </c>
      <c r="D237" s="326" t="s">
        <v>24</v>
      </c>
      <c r="E237" s="323">
        <v>100</v>
      </c>
      <c r="F237" s="35" t="s">
        <v>303</v>
      </c>
      <c r="G237" s="326" t="s">
        <v>964</v>
      </c>
      <c r="H237" s="350">
        <f t="shared" si="3"/>
        <v>5888736.5300000003</v>
      </c>
      <c r="I237" s="326" t="s">
        <v>597</v>
      </c>
      <c r="J237" s="42" t="str">
        <f>VLOOKUP(D237,DEPARTMENTS!B:B,1,0)</f>
        <v>ENVELOPES</v>
      </c>
      <c r="K237" s="326"/>
    </row>
    <row r="238" spans="1:11" s="35" customFormat="1" hidden="1" x14ac:dyDescent="0.2">
      <c r="A238" s="326" t="s">
        <v>894</v>
      </c>
      <c r="B238" s="30" t="s">
        <v>6</v>
      </c>
      <c r="C238" s="30">
        <v>2</v>
      </c>
      <c r="D238" s="326" t="s">
        <v>24</v>
      </c>
      <c r="E238" s="323">
        <v>50</v>
      </c>
      <c r="F238" s="35" t="s">
        <v>303</v>
      </c>
      <c r="G238" s="326" t="s">
        <v>964</v>
      </c>
      <c r="H238" s="350">
        <f t="shared" si="3"/>
        <v>5888786.5300000003</v>
      </c>
      <c r="I238" s="326" t="s">
        <v>598</v>
      </c>
      <c r="J238" s="42" t="str">
        <f>VLOOKUP(D238,DEPARTMENTS!B:B,1,0)</f>
        <v>ENVELOPES</v>
      </c>
      <c r="K238" s="326"/>
    </row>
    <row r="239" spans="1:11" s="35" customFormat="1" hidden="1" x14ac:dyDescent="0.2">
      <c r="A239" s="326" t="s">
        <v>895</v>
      </c>
      <c r="B239" s="30" t="s">
        <v>6</v>
      </c>
      <c r="C239" s="30">
        <v>2</v>
      </c>
      <c r="D239" s="326" t="s">
        <v>24</v>
      </c>
      <c r="E239" s="323">
        <v>100</v>
      </c>
      <c r="F239" s="35" t="s">
        <v>303</v>
      </c>
      <c r="G239" s="326" t="s">
        <v>964</v>
      </c>
      <c r="H239" s="350">
        <f t="shared" si="3"/>
        <v>5888886.5300000003</v>
      </c>
      <c r="I239" s="326" t="s">
        <v>599</v>
      </c>
      <c r="J239" s="42" t="str">
        <f>VLOOKUP(D239,DEPARTMENTS!B:B,1,0)</f>
        <v>ENVELOPES</v>
      </c>
      <c r="K239" s="326"/>
    </row>
    <row r="240" spans="1:11" s="35" customFormat="1" hidden="1" x14ac:dyDescent="0.2">
      <c r="A240" s="326" t="s">
        <v>896</v>
      </c>
      <c r="B240" s="30" t="s">
        <v>6</v>
      </c>
      <c r="C240" s="30">
        <v>2</v>
      </c>
      <c r="D240" s="326" t="s">
        <v>24</v>
      </c>
      <c r="E240" s="323">
        <v>500</v>
      </c>
      <c r="F240" s="35" t="s">
        <v>303</v>
      </c>
      <c r="G240" s="326" t="s">
        <v>964</v>
      </c>
      <c r="H240" s="350">
        <f t="shared" si="3"/>
        <v>5889386.5300000003</v>
      </c>
      <c r="I240" s="326" t="s">
        <v>600</v>
      </c>
      <c r="J240" s="42" t="str">
        <f>VLOOKUP(D240,DEPARTMENTS!B:B,1,0)</f>
        <v>ENVELOPES</v>
      </c>
      <c r="K240" s="326"/>
    </row>
    <row r="241" spans="1:11" s="35" customFormat="1" hidden="1" x14ac:dyDescent="0.2">
      <c r="A241" s="326" t="s">
        <v>897</v>
      </c>
      <c r="B241" s="30" t="s">
        <v>6</v>
      </c>
      <c r="C241" s="30">
        <v>2</v>
      </c>
      <c r="D241" s="326" t="s">
        <v>24</v>
      </c>
      <c r="E241" s="323">
        <v>30</v>
      </c>
      <c r="F241" s="35" t="s">
        <v>303</v>
      </c>
      <c r="G241" s="326" t="s">
        <v>964</v>
      </c>
      <c r="H241" s="350">
        <f t="shared" si="3"/>
        <v>5889416.5300000003</v>
      </c>
      <c r="I241" s="326" t="s">
        <v>601</v>
      </c>
      <c r="J241" s="42" t="str">
        <f>VLOOKUP(D241,DEPARTMENTS!B:B,1,0)</f>
        <v>ENVELOPES</v>
      </c>
      <c r="K241" s="326"/>
    </row>
    <row r="242" spans="1:11" s="35" customFormat="1" hidden="1" x14ac:dyDescent="0.2">
      <c r="A242" s="326" t="s">
        <v>898</v>
      </c>
      <c r="B242" s="30" t="s">
        <v>6</v>
      </c>
      <c r="C242" s="30">
        <v>2</v>
      </c>
      <c r="D242" s="326" t="s">
        <v>24</v>
      </c>
      <c r="E242" s="323">
        <v>100</v>
      </c>
      <c r="F242" s="35" t="s">
        <v>303</v>
      </c>
      <c r="G242" s="326" t="s">
        <v>964</v>
      </c>
      <c r="H242" s="350">
        <f t="shared" si="3"/>
        <v>5889516.5300000003</v>
      </c>
      <c r="I242" s="326" t="s">
        <v>602</v>
      </c>
      <c r="J242" s="42" t="str">
        <f>VLOOKUP(D242,DEPARTMENTS!B:B,1,0)</f>
        <v>ENVELOPES</v>
      </c>
      <c r="K242" s="326"/>
    </row>
    <row r="243" spans="1:11" s="35" customFormat="1" hidden="1" x14ac:dyDescent="0.2">
      <c r="A243" s="326" t="s">
        <v>899</v>
      </c>
      <c r="B243" s="30" t="s">
        <v>6</v>
      </c>
      <c r="C243" s="30">
        <v>2</v>
      </c>
      <c r="D243" s="326" t="s">
        <v>24</v>
      </c>
      <c r="E243" s="323">
        <v>200</v>
      </c>
      <c r="F243" s="35" t="s">
        <v>303</v>
      </c>
      <c r="G243" s="326" t="s">
        <v>964</v>
      </c>
      <c r="H243" s="350">
        <f t="shared" si="3"/>
        <v>5889716.5300000003</v>
      </c>
      <c r="I243" s="326" t="s">
        <v>603</v>
      </c>
      <c r="J243" s="42" t="str">
        <f>VLOOKUP(D243,DEPARTMENTS!B:B,1,0)</f>
        <v>ENVELOPES</v>
      </c>
      <c r="K243" s="326"/>
    </row>
    <row r="244" spans="1:11" s="35" customFormat="1" hidden="1" x14ac:dyDescent="0.2">
      <c r="A244" s="326" t="s">
        <v>900</v>
      </c>
      <c r="B244" s="30" t="s">
        <v>6</v>
      </c>
      <c r="C244" s="30">
        <v>2</v>
      </c>
      <c r="D244" s="326" t="s">
        <v>24</v>
      </c>
      <c r="E244" s="323">
        <v>100</v>
      </c>
      <c r="F244" s="35" t="s">
        <v>303</v>
      </c>
      <c r="G244" s="326" t="s">
        <v>964</v>
      </c>
      <c r="H244" s="350">
        <f t="shared" si="3"/>
        <v>5889816.5300000003</v>
      </c>
      <c r="I244" s="326" t="s">
        <v>604</v>
      </c>
      <c r="J244" s="42" t="str">
        <f>VLOOKUP(D244,DEPARTMENTS!B:B,1,0)</f>
        <v>ENVELOPES</v>
      </c>
      <c r="K244" s="326"/>
    </row>
    <row r="245" spans="1:11" s="35" customFormat="1" hidden="1" x14ac:dyDescent="0.2">
      <c r="A245" s="326" t="s">
        <v>901</v>
      </c>
      <c r="B245" s="30" t="s">
        <v>6</v>
      </c>
      <c r="C245" s="30">
        <v>2</v>
      </c>
      <c r="D245" s="326" t="s">
        <v>24</v>
      </c>
      <c r="E245" s="323">
        <v>300</v>
      </c>
      <c r="F245" s="35" t="s">
        <v>303</v>
      </c>
      <c r="G245" s="326" t="s">
        <v>964</v>
      </c>
      <c r="H245" s="350">
        <f t="shared" si="3"/>
        <v>5890116.5300000003</v>
      </c>
      <c r="I245" s="326" t="s">
        <v>605</v>
      </c>
      <c r="J245" s="42" t="str">
        <f>VLOOKUP(D245,DEPARTMENTS!B:B,1,0)</f>
        <v>ENVELOPES</v>
      </c>
      <c r="K245" s="326"/>
    </row>
    <row r="246" spans="1:11" s="35" customFormat="1" hidden="1" x14ac:dyDescent="0.2">
      <c r="A246" s="326" t="s">
        <v>902</v>
      </c>
      <c r="B246" s="30" t="s">
        <v>6</v>
      </c>
      <c r="C246" s="30">
        <v>2</v>
      </c>
      <c r="D246" s="326" t="s">
        <v>24</v>
      </c>
      <c r="E246" s="323">
        <v>200</v>
      </c>
      <c r="F246" s="35" t="s">
        <v>303</v>
      </c>
      <c r="G246" s="326" t="s">
        <v>964</v>
      </c>
      <c r="H246" s="350">
        <f t="shared" si="3"/>
        <v>5890316.5300000003</v>
      </c>
      <c r="I246" s="326" t="s">
        <v>606</v>
      </c>
      <c r="J246" s="42" t="str">
        <f>VLOOKUP(D246,DEPARTMENTS!B:B,1,0)</f>
        <v>ENVELOPES</v>
      </c>
      <c r="K246" s="326"/>
    </row>
    <row r="247" spans="1:11" s="35" customFormat="1" hidden="1" x14ac:dyDescent="0.2">
      <c r="A247" s="326" t="s">
        <v>903</v>
      </c>
      <c r="B247" s="30" t="s">
        <v>6</v>
      </c>
      <c r="C247" s="30">
        <v>2</v>
      </c>
      <c r="D247" s="326" t="s">
        <v>24</v>
      </c>
      <c r="E247" s="323">
        <v>100</v>
      </c>
      <c r="F247" s="35" t="s">
        <v>303</v>
      </c>
      <c r="G247" s="326" t="s">
        <v>964</v>
      </c>
      <c r="H247" s="350">
        <f t="shared" si="3"/>
        <v>5890416.5300000003</v>
      </c>
      <c r="I247" s="326" t="s">
        <v>607</v>
      </c>
      <c r="J247" s="42" t="str">
        <f>VLOOKUP(D247,DEPARTMENTS!B:B,1,0)</f>
        <v>ENVELOPES</v>
      </c>
      <c r="K247" s="326"/>
    </row>
    <row r="248" spans="1:11" s="35" customFormat="1" hidden="1" x14ac:dyDescent="0.2">
      <c r="A248" s="326" t="s">
        <v>905</v>
      </c>
      <c r="B248" s="30" t="s">
        <v>6</v>
      </c>
      <c r="C248" s="30">
        <v>2</v>
      </c>
      <c r="D248" s="326" t="s">
        <v>24</v>
      </c>
      <c r="E248" s="323">
        <v>100</v>
      </c>
      <c r="F248" s="35" t="s">
        <v>303</v>
      </c>
      <c r="G248" s="326" t="s">
        <v>964</v>
      </c>
      <c r="H248" s="350">
        <f t="shared" si="3"/>
        <v>5890516.5300000003</v>
      </c>
      <c r="I248" s="326" t="s">
        <v>609</v>
      </c>
      <c r="J248" s="42" t="str">
        <f>VLOOKUP(D248,DEPARTMENTS!B:B,1,0)</f>
        <v>ENVELOPES</v>
      </c>
      <c r="K248" s="326"/>
    </row>
    <row r="249" spans="1:11" s="35" customFormat="1" hidden="1" x14ac:dyDescent="0.2">
      <c r="A249" s="326" t="s">
        <v>904</v>
      </c>
      <c r="B249" s="30" t="s">
        <v>6</v>
      </c>
      <c r="C249" s="30">
        <v>2</v>
      </c>
      <c r="D249" s="326" t="s">
        <v>24</v>
      </c>
      <c r="E249" s="323">
        <v>100</v>
      </c>
      <c r="F249" s="35" t="s">
        <v>303</v>
      </c>
      <c r="G249" s="326" t="s">
        <v>964</v>
      </c>
      <c r="H249" s="350">
        <f t="shared" si="3"/>
        <v>5890616.5300000003</v>
      </c>
      <c r="I249" s="326" t="s">
        <v>608</v>
      </c>
      <c r="J249" s="42" t="str">
        <f>VLOOKUP(D249,DEPARTMENTS!B:B,1,0)</f>
        <v>ENVELOPES</v>
      </c>
      <c r="K249" s="326"/>
    </row>
    <row r="250" spans="1:11" s="35" customFormat="1" hidden="1" x14ac:dyDescent="0.2">
      <c r="A250" s="326" t="s">
        <v>906</v>
      </c>
      <c r="B250" s="30" t="s">
        <v>6</v>
      </c>
      <c r="C250" s="30">
        <v>2</v>
      </c>
      <c r="D250" s="326" t="s">
        <v>24</v>
      </c>
      <c r="E250" s="323">
        <v>300</v>
      </c>
      <c r="F250" s="35" t="s">
        <v>303</v>
      </c>
      <c r="G250" s="326" t="s">
        <v>964</v>
      </c>
      <c r="H250" s="350">
        <f t="shared" si="3"/>
        <v>5890916.5300000003</v>
      </c>
      <c r="I250" s="326" t="s">
        <v>610</v>
      </c>
      <c r="J250" s="42" t="str">
        <f>VLOOKUP(D250,DEPARTMENTS!B:B,1,0)</f>
        <v>ENVELOPES</v>
      </c>
      <c r="K250" s="326"/>
    </row>
    <row r="251" spans="1:11" s="35" customFormat="1" hidden="1" x14ac:dyDescent="0.2">
      <c r="A251" s="326" t="s">
        <v>907</v>
      </c>
      <c r="B251" s="30" t="s">
        <v>6</v>
      </c>
      <c r="C251" s="30">
        <v>2</v>
      </c>
      <c r="D251" s="326" t="s">
        <v>24</v>
      </c>
      <c r="E251" s="323">
        <v>200</v>
      </c>
      <c r="F251" s="35" t="s">
        <v>303</v>
      </c>
      <c r="G251" s="326" t="s">
        <v>964</v>
      </c>
      <c r="H251" s="350">
        <f t="shared" si="3"/>
        <v>5891116.5300000003</v>
      </c>
      <c r="I251" s="326" t="s">
        <v>611</v>
      </c>
      <c r="J251" s="42" t="str">
        <f>VLOOKUP(D251,DEPARTMENTS!B:B,1,0)</f>
        <v>ENVELOPES</v>
      </c>
      <c r="K251" s="326"/>
    </row>
    <row r="252" spans="1:11" s="35" customFormat="1" hidden="1" x14ac:dyDescent="0.2">
      <c r="A252" s="326" t="s">
        <v>908</v>
      </c>
      <c r="B252" s="30" t="s">
        <v>6</v>
      </c>
      <c r="C252" s="30">
        <v>2</v>
      </c>
      <c r="D252" s="326" t="s">
        <v>24</v>
      </c>
      <c r="E252" s="323">
        <v>200</v>
      </c>
      <c r="F252" s="35" t="s">
        <v>303</v>
      </c>
      <c r="G252" s="326" t="s">
        <v>964</v>
      </c>
      <c r="H252" s="350">
        <f t="shared" si="3"/>
        <v>5891316.5300000003</v>
      </c>
      <c r="I252" s="326" t="s">
        <v>612</v>
      </c>
      <c r="J252" s="42" t="str">
        <f>VLOOKUP(D252,DEPARTMENTS!B:B,1,0)</f>
        <v>ENVELOPES</v>
      </c>
      <c r="K252" s="326"/>
    </row>
    <row r="253" spans="1:11" s="35" customFormat="1" hidden="1" x14ac:dyDescent="0.2">
      <c r="A253" s="326" t="s">
        <v>909</v>
      </c>
      <c r="B253" s="30" t="s">
        <v>6</v>
      </c>
      <c r="C253" s="30">
        <v>2</v>
      </c>
      <c r="D253" s="326" t="s">
        <v>24</v>
      </c>
      <c r="E253" s="323">
        <v>100</v>
      </c>
      <c r="F253" s="35" t="s">
        <v>303</v>
      </c>
      <c r="G253" s="326" t="s">
        <v>964</v>
      </c>
      <c r="H253" s="350">
        <f t="shared" si="3"/>
        <v>5891416.5300000003</v>
      </c>
      <c r="I253" s="326" t="s">
        <v>613</v>
      </c>
      <c r="J253" s="42" t="str">
        <f>VLOOKUP(D253,DEPARTMENTS!B:B,1,0)</f>
        <v>ENVELOPES</v>
      </c>
      <c r="K253" s="326"/>
    </row>
    <row r="254" spans="1:11" s="35" customFormat="1" hidden="1" x14ac:dyDescent="0.2">
      <c r="A254" s="326" t="s">
        <v>910</v>
      </c>
      <c r="B254" s="30" t="s">
        <v>6</v>
      </c>
      <c r="C254" s="30">
        <v>2</v>
      </c>
      <c r="D254" s="326" t="s">
        <v>24</v>
      </c>
      <c r="E254" s="323">
        <v>200</v>
      </c>
      <c r="F254" s="35" t="s">
        <v>303</v>
      </c>
      <c r="G254" s="326" t="s">
        <v>964</v>
      </c>
      <c r="H254" s="350">
        <f t="shared" si="3"/>
        <v>5891616.5300000003</v>
      </c>
      <c r="I254" s="326" t="s">
        <v>614</v>
      </c>
      <c r="J254" s="42" t="str">
        <f>VLOOKUP(D254,DEPARTMENTS!B:B,1,0)</f>
        <v>ENVELOPES</v>
      </c>
      <c r="K254" s="326"/>
    </row>
    <row r="255" spans="1:11" s="35" customFormat="1" hidden="1" x14ac:dyDescent="0.2">
      <c r="A255" s="326" t="s">
        <v>911</v>
      </c>
      <c r="B255" s="30" t="s">
        <v>6</v>
      </c>
      <c r="C255" s="30">
        <v>2</v>
      </c>
      <c r="D255" s="326" t="s">
        <v>24</v>
      </c>
      <c r="E255" s="323">
        <v>50</v>
      </c>
      <c r="F255" s="35" t="s">
        <v>303</v>
      </c>
      <c r="G255" s="326" t="s">
        <v>964</v>
      </c>
      <c r="H255" s="350">
        <f t="shared" si="3"/>
        <v>5891666.5300000003</v>
      </c>
      <c r="I255" s="326" t="s">
        <v>615</v>
      </c>
      <c r="J255" s="42" t="str">
        <f>VLOOKUP(D255,DEPARTMENTS!B:B,1,0)</f>
        <v>ENVELOPES</v>
      </c>
      <c r="K255" s="326"/>
    </row>
    <row r="256" spans="1:11" s="35" customFormat="1" hidden="1" x14ac:dyDescent="0.2">
      <c r="A256" s="326" t="s">
        <v>912</v>
      </c>
      <c r="B256" s="30" t="s">
        <v>6</v>
      </c>
      <c r="C256" s="30">
        <v>2</v>
      </c>
      <c r="D256" s="326" t="s">
        <v>24</v>
      </c>
      <c r="E256" s="323">
        <v>2000</v>
      </c>
      <c r="F256" s="35" t="s">
        <v>303</v>
      </c>
      <c r="G256" s="326" t="s">
        <v>964</v>
      </c>
      <c r="H256" s="350">
        <f t="shared" si="3"/>
        <v>5893666.5300000003</v>
      </c>
      <c r="I256" s="326" t="s">
        <v>616</v>
      </c>
      <c r="J256" s="42" t="str">
        <f>VLOOKUP(D256,DEPARTMENTS!B:B,1,0)</f>
        <v>ENVELOPES</v>
      </c>
      <c r="K256" s="326"/>
    </row>
    <row r="257" spans="1:11" s="35" customFormat="1" hidden="1" x14ac:dyDescent="0.2">
      <c r="A257" s="326" t="s">
        <v>913</v>
      </c>
      <c r="B257" s="30" t="s">
        <v>6</v>
      </c>
      <c r="C257" s="30">
        <v>2</v>
      </c>
      <c r="D257" s="326" t="s">
        <v>24</v>
      </c>
      <c r="E257" s="323">
        <v>100</v>
      </c>
      <c r="F257" s="35" t="s">
        <v>303</v>
      </c>
      <c r="G257" s="326" t="s">
        <v>964</v>
      </c>
      <c r="H257" s="350">
        <f t="shared" si="3"/>
        <v>5893766.5300000003</v>
      </c>
      <c r="I257" s="326" t="s">
        <v>617</v>
      </c>
      <c r="J257" s="42" t="str">
        <f>VLOOKUP(D257,DEPARTMENTS!B:B,1,0)</f>
        <v>ENVELOPES</v>
      </c>
      <c r="K257" s="326"/>
    </row>
    <row r="258" spans="1:11" s="35" customFormat="1" hidden="1" x14ac:dyDescent="0.2">
      <c r="A258" s="326" t="s">
        <v>914</v>
      </c>
      <c r="B258" s="30" t="s">
        <v>6</v>
      </c>
      <c r="C258" s="30">
        <v>2</v>
      </c>
      <c r="D258" s="326" t="s">
        <v>24</v>
      </c>
      <c r="E258" s="323">
        <v>1000</v>
      </c>
      <c r="F258" s="35" t="s">
        <v>303</v>
      </c>
      <c r="G258" s="326" t="s">
        <v>964</v>
      </c>
      <c r="H258" s="350">
        <f t="shared" si="3"/>
        <v>5894766.5300000003</v>
      </c>
      <c r="I258" s="326" t="s">
        <v>618</v>
      </c>
      <c r="J258" s="42" t="str">
        <f>VLOOKUP(D258,DEPARTMENTS!B:B,1,0)</f>
        <v>ENVELOPES</v>
      </c>
      <c r="K258" s="326"/>
    </row>
    <row r="259" spans="1:11" s="35" customFormat="1" hidden="1" x14ac:dyDescent="0.2">
      <c r="A259" s="326" t="s">
        <v>915</v>
      </c>
      <c r="B259" s="30" t="s">
        <v>6</v>
      </c>
      <c r="C259" s="30">
        <v>2</v>
      </c>
      <c r="D259" s="326" t="s">
        <v>24</v>
      </c>
      <c r="E259" s="323">
        <v>200</v>
      </c>
      <c r="F259" s="35" t="s">
        <v>303</v>
      </c>
      <c r="G259" s="326" t="s">
        <v>964</v>
      </c>
      <c r="H259" s="350">
        <f t="shared" si="3"/>
        <v>5894966.5300000003</v>
      </c>
      <c r="I259" s="326" t="s">
        <v>619</v>
      </c>
      <c r="J259" s="42" t="str">
        <f>VLOOKUP(D259,DEPARTMENTS!B:B,1,0)</f>
        <v>ENVELOPES</v>
      </c>
      <c r="K259" s="326"/>
    </row>
    <row r="260" spans="1:11" s="35" customFormat="1" hidden="1" x14ac:dyDescent="0.2">
      <c r="A260" s="326" t="s">
        <v>916</v>
      </c>
      <c r="B260" s="30" t="s">
        <v>6</v>
      </c>
      <c r="C260" s="30">
        <v>2</v>
      </c>
      <c r="D260" s="326" t="s">
        <v>24</v>
      </c>
      <c r="E260" s="323">
        <v>200</v>
      </c>
      <c r="F260" s="35" t="s">
        <v>303</v>
      </c>
      <c r="G260" s="326" t="s">
        <v>964</v>
      </c>
      <c r="H260" s="350">
        <f t="shared" ref="H260:H323" si="4">H259+E260</f>
        <v>5895166.5300000003</v>
      </c>
      <c r="I260" s="326" t="s">
        <v>620</v>
      </c>
      <c r="J260" s="42" t="str">
        <f>VLOOKUP(D260,DEPARTMENTS!B:B,1,0)</f>
        <v>ENVELOPES</v>
      </c>
      <c r="K260" s="326"/>
    </row>
    <row r="261" spans="1:11" s="35" customFormat="1" hidden="1" x14ac:dyDescent="0.2">
      <c r="A261" s="326" t="s">
        <v>917</v>
      </c>
      <c r="B261" s="30" t="s">
        <v>6</v>
      </c>
      <c r="C261" s="30">
        <v>2</v>
      </c>
      <c r="D261" s="326" t="s">
        <v>24</v>
      </c>
      <c r="E261" s="323">
        <v>50</v>
      </c>
      <c r="F261" s="35" t="s">
        <v>303</v>
      </c>
      <c r="G261" s="326" t="s">
        <v>964</v>
      </c>
      <c r="H261" s="350">
        <f t="shared" si="4"/>
        <v>5895216.5300000003</v>
      </c>
      <c r="I261" s="326" t="s">
        <v>621</v>
      </c>
      <c r="J261" s="42" t="str">
        <f>VLOOKUP(D261,DEPARTMENTS!B:B,1,0)</f>
        <v>ENVELOPES</v>
      </c>
      <c r="K261" s="326"/>
    </row>
    <row r="262" spans="1:11" s="35" customFormat="1" hidden="1" x14ac:dyDescent="0.2">
      <c r="A262" s="326" t="s">
        <v>918</v>
      </c>
      <c r="B262" s="30" t="s">
        <v>6</v>
      </c>
      <c r="C262" s="30">
        <v>2</v>
      </c>
      <c r="D262" s="326" t="s">
        <v>24</v>
      </c>
      <c r="E262" s="323">
        <v>1000</v>
      </c>
      <c r="F262" s="35" t="s">
        <v>303</v>
      </c>
      <c r="G262" s="326" t="s">
        <v>964</v>
      </c>
      <c r="H262" s="350">
        <f t="shared" si="4"/>
        <v>5896216.5300000003</v>
      </c>
      <c r="I262" s="326" t="s">
        <v>622</v>
      </c>
      <c r="J262" s="42" t="str">
        <f>VLOOKUP(D262,DEPARTMENTS!B:B,1,0)</f>
        <v>ENVELOPES</v>
      </c>
      <c r="K262" s="326"/>
    </row>
    <row r="263" spans="1:11" s="35" customFormat="1" hidden="1" x14ac:dyDescent="0.2">
      <c r="A263" s="326" t="s">
        <v>919</v>
      </c>
      <c r="B263" s="30" t="s">
        <v>6</v>
      </c>
      <c r="C263" s="30">
        <v>2</v>
      </c>
      <c r="D263" s="326" t="s">
        <v>24</v>
      </c>
      <c r="E263" s="323">
        <v>200</v>
      </c>
      <c r="F263" s="35" t="s">
        <v>303</v>
      </c>
      <c r="G263" s="326" t="s">
        <v>964</v>
      </c>
      <c r="H263" s="350">
        <f t="shared" si="4"/>
        <v>5896416.5300000003</v>
      </c>
      <c r="I263" s="326" t="s">
        <v>623</v>
      </c>
      <c r="J263" s="42" t="str">
        <f>VLOOKUP(D263,DEPARTMENTS!B:B,1,0)</f>
        <v>ENVELOPES</v>
      </c>
      <c r="K263" s="326"/>
    </row>
    <row r="264" spans="1:11" s="35" customFormat="1" hidden="1" x14ac:dyDescent="0.2">
      <c r="A264" s="326" t="s">
        <v>920</v>
      </c>
      <c r="B264" s="30" t="s">
        <v>6</v>
      </c>
      <c r="C264" s="30">
        <v>2</v>
      </c>
      <c r="D264" s="326" t="s">
        <v>24</v>
      </c>
      <c r="E264" s="323">
        <v>200</v>
      </c>
      <c r="F264" s="35" t="s">
        <v>303</v>
      </c>
      <c r="G264" s="326" t="s">
        <v>964</v>
      </c>
      <c r="H264" s="350">
        <f t="shared" si="4"/>
        <v>5896616.5300000003</v>
      </c>
      <c r="I264" s="326" t="s">
        <v>624</v>
      </c>
      <c r="J264" s="42" t="str">
        <f>VLOOKUP(D264,DEPARTMENTS!B:B,1,0)</f>
        <v>ENVELOPES</v>
      </c>
      <c r="K264" s="326"/>
    </row>
    <row r="265" spans="1:11" s="35" customFormat="1" hidden="1" x14ac:dyDescent="0.2">
      <c r="A265" s="326" t="s">
        <v>921</v>
      </c>
      <c r="B265" s="30" t="s">
        <v>6</v>
      </c>
      <c r="C265" s="30">
        <v>2</v>
      </c>
      <c r="D265" s="326" t="s">
        <v>24</v>
      </c>
      <c r="E265" s="323">
        <v>100</v>
      </c>
      <c r="F265" s="35" t="s">
        <v>303</v>
      </c>
      <c r="G265" s="326" t="s">
        <v>964</v>
      </c>
      <c r="H265" s="350">
        <f t="shared" si="4"/>
        <v>5896716.5300000003</v>
      </c>
      <c r="I265" s="326" t="s">
        <v>625</v>
      </c>
      <c r="J265" s="42" t="str">
        <f>VLOOKUP(D265,DEPARTMENTS!B:B,1,0)</f>
        <v>ENVELOPES</v>
      </c>
      <c r="K265" s="326"/>
    </row>
    <row r="266" spans="1:11" s="35" customFormat="1" hidden="1" x14ac:dyDescent="0.2">
      <c r="A266" s="326" t="s">
        <v>922</v>
      </c>
      <c r="B266" s="30" t="s">
        <v>6</v>
      </c>
      <c r="C266" s="30">
        <v>2</v>
      </c>
      <c r="D266" s="326" t="s">
        <v>24</v>
      </c>
      <c r="E266" s="323">
        <v>100</v>
      </c>
      <c r="F266" s="35" t="s">
        <v>303</v>
      </c>
      <c r="G266" s="326" t="s">
        <v>964</v>
      </c>
      <c r="H266" s="350">
        <f t="shared" si="4"/>
        <v>5896816.5300000003</v>
      </c>
      <c r="I266" s="326" t="s">
        <v>626</v>
      </c>
      <c r="J266" s="42" t="str">
        <f>VLOOKUP(D266,DEPARTMENTS!B:B,1,0)</f>
        <v>ENVELOPES</v>
      </c>
      <c r="K266" s="326"/>
    </row>
    <row r="267" spans="1:11" s="35" customFormat="1" hidden="1" x14ac:dyDescent="0.2">
      <c r="A267" s="326" t="s">
        <v>923</v>
      </c>
      <c r="B267" s="30" t="s">
        <v>6</v>
      </c>
      <c r="C267" s="30">
        <v>2</v>
      </c>
      <c r="D267" s="326" t="s">
        <v>24</v>
      </c>
      <c r="E267" s="323">
        <v>100</v>
      </c>
      <c r="F267" s="35" t="s">
        <v>303</v>
      </c>
      <c r="G267" s="326" t="s">
        <v>964</v>
      </c>
      <c r="H267" s="350">
        <f t="shared" si="4"/>
        <v>5896916.5300000003</v>
      </c>
      <c r="I267" s="326" t="s">
        <v>627</v>
      </c>
      <c r="J267" s="42" t="str">
        <f>VLOOKUP(D267,DEPARTMENTS!B:B,1,0)</f>
        <v>ENVELOPES</v>
      </c>
      <c r="K267" s="326"/>
    </row>
    <row r="268" spans="1:11" s="35" customFormat="1" hidden="1" x14ac:dyDescent="0.2">
      <c r="A268" s="326" t="s">
        <v>924</v>
      </c>
      <c r="B268" s="30" t="s">
        <v>6</v>
      </c>
      <c r="C268" s="30">
        <v>2</v>
      </c>
      <c r="D268" s="326" t="s">
        <v>24</v>
      </c>
      <c r="E268" s="323">
        <v>100</v>
      </c>
      <c r="F268" s="35" t="s">
        <v>303</v>
      </c>
      <c r="G268" s="326" t="s">
        <v>964</v>
      </c>
      <c r="H268" s="350">
        <f t="shared" si="4"/>
        <v>5897016.5300000003</v>
      </c>
      <c r="I268" s="326" t="s">
        <v>628</v>
      </c>
      <c r="J268" s="42" t="str">
        <f>VLOOKUP(D268,DEPARTMENTS!B:B,1,0)</f>
        <v>ENVELOPES</v>
      </c>
      <c r="K268" s="326"/>
    </row>
    <row r="269" spans="1:11" s="35" customFormat="1" hidden="1" x14ac:dyDescent="0.2">
      <c r="A269" s="326" t="s">
        <v>925</v>
      </c>
      <c r="B269" s="30" t="s">
        <v>6</v>
      </c>
      <c r="C269" s="30">
        <v>2</v>
      </c>
      <c r="D269" s="326" t="s">
        <v>24</v>
      </c>
      <c r="E269" s="323">
        <v>5000</v>
      </c>
      <c r="F269" s="35" t="s">
        <v>303</v>
      </c>
      <c r="G269" s="326" t="s">
        <v>964</v>
      </c>
      <c r="H269" s="350">
        <f t="shared" si="4"/>
        <v>5902016.5300000003</v>
      </c>
      <c r="I269" s="326" t="s">
        <v>629</v>
      </c>
      <c r="J269" s="42" t="str">
        <f>VLOOKUP(D269,DEPARTMENTS!B:B,1,0)</f>
        <v>ENVELOPES</v>
      </c>
      <c r="K269" s="326"/>
    </row>
    <row r="270" spans="1:11" s="35" customFormat="1" hidden="1" x14ac:dyDescent="0.2">
      <c r="A270" s="326" t="s">
        <v>926</v>
      </c>
      <c r="B270" s="30" t="s">
        <v>6</v>
      </c>
      <c r="C270" s="30">
        <v>2</v>
      </c>
      <c r="D270" s="326" t="s">
        <v>24</v>
      </c>
      <c r="E270" s="323">
        <v>100</v>
      </c>
      <c r="F270" s="35" t="s">
        <v>303</v>
      </c>
      <c r="G270" s="326" t="s">
        <v>964</v>
      </c>
      <c r="H270" s="350">
        <f t="shared" si="4"/>
        <v>5902116.5300000003</v>
      </c>
      <c r="I270" s="326" t="s">
        <v>630</v>
      </c>
      <c r="J270" s="42" t="str">
        <f>VLOOKUP(D270,DEPARTMENTS!B:B,1,0)</f>
        <v>ENVELOPES</v>
      </c>
      <c r="K270" s="326"/>
    </row>
    <row r="271" spans="1:11" s="35" customFormat="1" hidden="1" x14ac:dyDescent="0.2">
      <c r="A271" s="326" t="s">
        <v>927</v>
      </c>
      <c r="B271" s="30" t="s">
        <v>6</v>
      </c>
      <c r="C271" s="30">
        <v>2</v>
      </c>
      <c r="D271" s="326" t="s">
        <v>24</v>
      </c>
      <c r="E271" s="323">
        <v>20</v>
      </c>
      <c r="F271" s="35" t="s">
        <v>303</v>
      </c>
      <c r="G271" s="326" t="s">
        <v>964</v>
      </c>
      <c r="H271" s="350">
        <f t="shared" si="4"/>
        <v>5902136.5300000003</v>
      </c>
      <c r="I271" s="326" t="s">
        <v>631</v>
      </c>
      <c r="J271" s="42" t="str">
        <f>VLOOKUP(D271,DEPARTMENTS!B:B,1,0)</f>
        <v>ENVELOPES</v>
      </c>
      <c r="K271" s="326"/>
    </row>
    <row r="272" spans="1:11" s="35" customFormat="1" hidden="1" x14ac:dyDescent="0.2">
      <c r="A272" s="326" t="s">
        <v>928</v>
      </c>
      <c r="B272" s="30" t="s">
        <v>6</v>
      </c>
      <c r="C272" s="30">
        <v>2</v>
      </c>
      <c r="D272" s="326" t="s">
        <v>24</v>
      </c>
      <c r="E272" s="323">
        <v>100</v>
      </c>
      <c r="F272" s="35" t="s">
        <v>303</v>
      </c>
      <c r="G272" s="326" t="s">
        <v>964</v>
      </c>
      <c r="H272" s="350">
        <f t="shared" si="4"/>
        <v>5902236.5300000003</v>
      </c>
      <c r="I272" s="326" t="s">
        <v>632</v>
      </c>
      <c r="J272" s="42" t="str">
        <f>VLOOKUP(D272,DEPARTMENTS!B:B,1,0)</f>
        <v>ENVELOPES</v>
      </c>
      <c r="K272" s="326"/>
    </row>
    <row r="273" spans="1:11" s="35" customFormat="1" hidden="1" x14ac:dyDescent="0.2">
      <c r="A273" s="326" t="s">
        <v>929</v>
      </c>
      <c r="B273" s="30" t="s">
        <v>6</v>
      </c>
      <c r="C273" s="30">
        <v>2</v>
      </c>
      <c r="D273" s="326" t="s">
        <v>24</v>
      </c>
      <c r="E273" s="323">
        <v>200</v>
      </c>
      <c r="F273" s="35" t="s">
        <v>303</v>
      </c>
      <c r="G273" s="326" t="s">
        <v>964</v>
      </c>
      <c r="H273" s="350">
        <f t="shared" si="4"/>
        <v>5902436.5300000003</v>
      </c>
      <c r="I273" s="326" t="s">
        <v>633</v>
      </c>
      <c r="J273" s="42" t="str">
        <f>VLOOKUP(D273,DEPARTMENTS!B:B,1,0)</f>
        <v>ENVELOPES</v>
      </c>
      <c r="K273" s="326"/>
    </row>
    <row r="274" spans="1:11" s="35" customFormat="1" hidden="1" x14ac:dyDescent="0.2">
      <c r="A274" s="326" t="s">
        <v>930</v>
      </c>
      <c r="B274" s="30" t="s">
        <v>6</v>
      </c>
      <c r="C274" s="30">
        <v>2</v>
      </c>
      <c r="D274" s="326" t="s">
        <v>24</v>
      </c>
      <c r="E274" s="323">
        <v>50</v>
      </c>
      <c r="F274" s="35" t="s">
        <v>303</v>
      </c>
      <c r="G274" s="326" t="s">
        <v>964</v>
      </c>
      <c r="H274" s="350">
        <f t="shared" si="4"/>
        <v>5902486.5300000003</v>
      </c>
      <c r="I274" s="326" t="s">
        <v>634</v>
      </c>
      <c r="J274" s="42" t="str">
        <f>VLOOKUP(D274,DEPARTMENTS!B:B,1,0)</f>
        <v>ENVELOPES</v>
      </c>
      <c r="K274" s="326"/>
    </row>
    <row r="275" spans="1:11" s="35" customFormat="1" hidden="1" x14ac:dyDescent="0.2">
      <c r="A275" s="326" t="s">
        <v>931</v>
      </c>
      <c r="B275" s="30" t="s">
        <v>6</v>
      </c>
      <c r="C275" s="30">
        <v>2</v>
      </c>
      <c r="D275" s="326" t="s">
        <v>24</v>
      </c>
      <c r="E275" s="323">
        <v>20</v>
      </c>
      <c r="F275" s="35" t="s">
        <v>303</v>
      </c>
      <c r="G275" s="326" t="s">
        <v>964</v>
      </c>
      <c r="H275" s="350">
        <f t="shared" si="4"/>
        <v>5902506.5300000003</v>
      </c>
      <c r="I275" s="326" t="s">
        <v>635</v>
      </c>
      <c r="J275" s="42" t="str">
        <f>VLOOKUP(D275,DEPARTMENTS!B:B,1,0)</f>
        <v>ENVELOPES</v>
      </c>
      <c r="K275" s="326"/>
    </row>
    <row r="276" spans="1:11" s="35" customFormat="1" hidden="1" x14ac:dyDescent="0.2">
      <c r="A276" s="326" t="s">
        <v>932</v>
      </c>
      <c r="B276" s="30" t="s">
        <v>6</v>
      </c>
      <c r="C276" s="30">
        <v>2</v>
      </c>
      <c r="D276" s="326" t="s">
        <v>24</v>
      </c>
      <c r="E276" s="323">
        <v>1000</v>
      </c>
      <c r="F276" s="35" t="s">
        <v>303</v>
      </c>
      <c r="G276" s="326" t="s">
        <v>964</v>
      </c>
      <c r="H276" s="350">
        <f t="shared" si="4"/>
        <v>5903506.5300000003</v>
      </c>
      <c r="I276" s="326" t="s">
        <v>636</v>
      </c>
      <c r="J276" s="42" t="str">
        <f>VLOOKUP(D276,DEPARTMENTS!B:B,1,0)</f>
        <v>ENVELOPES</v>
      </c>
      <c r="K276" s="326"/>
    </row>
    <row r="277" spans="1:11" s="35" customFormat="1" hidden="1" x14ac:dyDescent="0.2">
      <c r="A277" s="326" t="s">
        <v>933</v>
      </c>
      <c r="B277" s="30" t="s">
        <v>6</v>
      </c>
      <c r="C277" s="30">
        <v>2</v>
      </c>
      <c r="D277" s="326" t="s">
        <v>24</v>
      </c>
      <c r="E277" s="323">
        <v>20</v>
      </c>
      <c r="F277" s="35" t="s">
        <v>303</v>
      </c>
      <c r="G277" s="326" t="s">
        <v>964</v>
      </c>
      <c r="H277" s="350">
        <f t="shared" si="4"/>
        <v>5903526.5300000003</v>
      </c>
      <c r="I277" s="326" t="s">
        <v>637</v>
      </c>
      <c r="J277" s="42" t="str">
        <f>VLOOKUP(D277,DEPARTMENTS!B:B,1,0)</f>
        <v>ENVELOPES</v>
      </c>
      <c r="K277" s="326"/>
    </row>
    <row r="278" spans="1:11" s="35" customFormat="1" hidden="1" x14ac:dyDescent="0.2">
      <c r="A278" s="326" t="s">
        <v>934</v>
      </c>
      <c r="B278" s="30" t="s">
        <v>6</v>
      </c>
      <c r="C278" s="30">
        <v>2</v>
      </c>
      <c r="D278" s="326" t="s">
        <v>24</v>
      </c>
      <c r="E278" s="323">
        <v>20</v>
      </c>
      <c r="F278" s="35" t="s">
        <v>303</v>
      </c>
      <c r="G278" s="326" t="s">
        <v>964</v>
      </c>
      <c r="H278" s="350">
        <f t="shared" si="4"/>
        <v>5903546.5300000003</v>
      </c>
      <c r="I278" s="326" t="s">
        <v>638</v>
      </c>
      <c r="J278" s="42" t="str">
        <f>VLOOKUP(D278,DEPARTMENTS!B:B,1,0)</f>
        <v>ENVELOPES</v>
      </c>
      <c r="K278" s="326"/>
    </row>
    <row r="279" spans="1:11" s="35" customFormat="1" hidden="1" x14ac:dyDescent="0.2">
      <c r="A279" s="326" t="s">
        <v>935</v>
      </c>
      <c r="B279" s="30" t="s">
        <v>6</v>
      </c>
      <c r="C279" s="30">
        <v>2</v>
      </c>
      <c r="D279" s="326" t="s">
        <v>24</v>
      </c>
      <c r="E279" s="323">
        <v>10</v>
      </c>
      <c r="F279" s="35" t="s">
        <v>303</v>
      </c>
      <c r="G279" s="326" t="s">
        <v>964</v>
      </c>
      <c r="H279" s="350">
        <f t="shared" si="4"/>
        <v>5903556.5300000003</v>
      </c>
      <c r="I279" s="326" t="s">
        <v>639</v>
      </c>
      <c r="J279" s="42" t="str">
        <f>VLOOKUP(D279,DEPARTMENTS!B:B,1,0)</f>
        <v>ENVELOPES</v>
      </c>
      <c r="K279" s="326"/>
    </row>
    <row r="280" spans="1:11" s="35" customFormat="1" hidden="1" x14ac:dyDescent="0.2">
      <c r="A280" s="326" t="s">
        <v>936</v>
      </c>
      <c r="B280" s="30" t="s">
        <v>6</v>
      </c>
      <c r="C280" s="30">
        <v>2</v>
      </c>
      <c r="D280" s="326" t="s">
        <v>24</v>
      </c>
      <c r="E280" s="323">
        <v>50</v>
      </c>
      <c r="F280" s="35" t="s">
        <v>303</v>
      </c>
      <c r="G280" s="326" t="s">
        <v>964</v>
      </c>
      <c r="H280" s="350">
        <f t="shared" si="4"/>
        <v>5903606.5300000003</v>
      </c>
      <c r="I280" s="326" t="s">
        <v>640</v>
      </c>
      <c r="J280" s="42" t="str">
        <f>VLOOKUP(D280,DEPARTMENTS!B:B,1,0)</f>
        <v>ENVELOPES</v>
      </c>
      <c r="K280" s="326"/>
    </row>
    <row r="281" spans="1:11" s="35" customFormat="1" hidden="1" x14ac:dyDescent="0.2">
      <c r="A281" s="326" t="s">
        <v>937</v>
      </c>
      <c r="B281" s="30" t="s">
        <v>6</v>
      </c>
      <c r="C281" s="30">
        <v>2</v>
      </c>
      <c r="D281" s="326" t="s">
        <v>24</v>
      </c>
      <c r="E281" s="323">
        <v>730</v>
      </c>
      <c r="F281" s="35" t="s">
        <v>303</v>
      </c>
      <c r="G281" s="326" t="s">
        <v>964</v>
      </c>
      <c r="H281" s="350">
        <f t="shared" si="4"/>
        <v>5904336.5300000003</v>
      </c>
      <c r="I281" s="326" t="s">
        <v>641</v>
      </c>
      <c r="J281" s="42" t="str">
        <f>VLOOKUP(D281,DEPARTMENTS!B:B,1,0)</f>
        <v>ENVELOPES</v>
      </c>
      <c r="K281" s="326"/>
    </row>
    <row r="282" spans="1:11" s="35" customFormat="1" hidden="1" x14ac:dyDescent="0.2">
      <c r="A282" s="326" t="s">
        <v>938</v>
      </c>
      <c r="B282" s="30" t="s">
        <v>6</v>
      </c>
      <c r="C282" s="30">
        <v>2</v>
      </c>
      <c r="D282" s="326" t="s">
        <v>24</v>
      </c>
      <c r="E282" s="323">
        <v>100</v>
      </c>
      <c r="F282" s="35" t="s">
        <v>303</v>
      </c>
      <c r="G282" s="326" t="s">
        <v>964</v>
      </c>
      <c r="H282" s="350">
        <f t="shared" si="4"/>
        <v>5904436.5300000003</v>
      </c>
      <c r="I282" s="326" t="s">
        <v>642</v>
      </c>
      <c r="J282" s="42" t="str">
        <f>VLOOKUP(D282,DEPARTMENTS!B:B,1,0)</f>
        <v>ENVELOPES</v>
      </c>
      <c r="K282" s="326"/>
    </row>
    <row r="283" spans="1:11" s="35" customFormat="1" hidden="1" x14ac:dyDescent="0.2">
      <c r="A283" s="326" t="s">
        <v>940</v>
      </c>
      <c r="B283" s="30" t="s">
        <v>6</v>
      </c>
      <c r="C283" s="30">
        <v>2</v>
      </c>
      <c r="D283" s="326" t="s">
        <v>24</v>
      </c>
      <c r="E283" s="323">
        <v>200</v>
      </c>
      <c r="F283" s="35" t="s">
        <v>303</v>
      </c>
      <c r="G283" s="326" t="s">
        <v>964</v>
      </c>
      <c r="H283" s="350">
        <f t="shared" si="4"/>
        <v>5904636.5300000003</v>
      </c>
      <c r="I283" s="326" t="s">
        <v>644</v>
      </c>
      <c r="J283" s="42" t="str">
        <f>VLOOKUP(D283,DEPARTMENTS!B:B,1,0)</f>
        <v>ENVELOPES</v>
      </c>
      <c r="K283" s="326"/>
    </row>
    <row r="284" spans="1:11" s="35" customFormat="1" hidden="1" x14ac:dyDescent="0.2">
      <c r="A284" s="326" t="s">
        <v>939</v>
      </c>
      <c r="B284" s="30" t="s">
        <v>6</v>
      </c>
      <c r="C284" s="30">
        <v>2</v>
      </c>
      <c r="D284" s="326" t="s">
        <v>24</v>
      </c>
      <c r="E284" s="323">
        <v>50</v>
      </c>
      <c r="F284" s="35" t="s">
        <v>303</v>
      </c>
      <c r="G284" s="326" t="s">
        <v>964</v>
      </c>
      <c r="H284" s="350">
        <f t="shared" si="4"/>
        <v>5904686.5300000003</v>
      </c>
      <c r="I284" s="326" t="s">
        <v>643</v>
      </c>
      <c r="J284" s="42" t="str">
        <f>VLOOKUP(D284,DEPARTMENTS!B:B,1,0)</f>
        <v>ENVELOPES</v>
      </c>
      <c r="K284" s="326"/>
    </row>
    <row r="285" spans="1:11" s="35" customFormat="1" hidden="1" x14ac:dyDescent="0.2">
      <c r="A285" s="326" t="s">
        <v>941</v>
      </c>
      <c r="B285" s="30" t="s">
        <v>6</v>
      </c>
      <c r="C285" s="30">
        <v>2</v>
      </c>
      <c r="D285" s="326" t="s">
        <v>24</v>
      </c>
      <c r="E285" s="323">
        <v>50</v>
      </c>
      <c r="F285" s="35" t="s">
        <v>303</v>
      </c>
      <c r="G285" s="326" t="s">
        <v>964</v>
      </c>
      <c r="H285" s="350">
        <f t="shared" si="4"/>
        <v>5904736.5300000003</v>
      </c>
      <c r="I285" s="326" t="s">
        <v>645</v>
      </c>
      <c r="J285" s="42" t="str">
        <f>VLOOKUP(D285,DEPARTMENTS!B:B,1,0)</f>
        <v>ENVELOPES</v>
      </c>
      <c r="K285" s="326"/>
    </row>
    <row r="286" spans="1:11" s="35" customFormat="1" hidden="1" x14ac:dyDescent="0.2">
      <c r="A286" s="326" t="s">
        <v>942</v>
      </c>
      <c r="B286" s="30" t="s">
        <v>6</v>
      </c>
      <c r="C286" s="30">
        <v>2</v>
      </c>
      <c r="D286" s="326" t="s">
        <v>24</v>
      </c>
      <c r="E286" s="323">
        <v>30</v>
      </c>
      <c r="F286" s="35" t="s">
        <v>303</v>
      </c>
      <c r="G286" s="326" t="s">
        <v>964</v>
      </c>
      <c r="H286" s="350">
        <f t="shared" si="4"/>
        <v>5904766.5300000003</v>
      </c>
      <c r="I286" s="326" t="s">
        <v>646</v>
      </c>
      <c r="J286" s="42" t="str">
        <f>VLOOKUP(D286,DEPARTMENTS!B:B,1,0)</f>
        <v>ENVELOPES</v>
      </c>
      <c r="K286" s="326"/>
    </row>
    <row r="287" spans="1:11" s="35" customFormat="1" hidden="1" x14ac:dyDescent="0.2">
      <c r="A287" s="326" t="s">
        <v>943</v>
      </c>
      <c r="B287" s="30" t="s">
        <v>6</v>
      </c>
      <c r="C287" s="30">
        <v>2</v>
      </c>
      <c r="D287" s="326" t="s">
        <v>24</v>
      </c>
      <c r="E287" s="323">
        <v>50</v>
      </c>
      <c r="F287" s="35" t="s">
        <v>303</v>
      </c>
      <c r="G287" s="326" t="s">
        <v>964</v>
      </c>
      <c r="H287" s="350">
        <f t="shared" si="4"/>
        <v>5904816.5300000003</v>
      </c>
      <c r="I287" s="326" t="s">
        <v>647</v>
      </c>
      <c r="J287" s="42" t="str">
        <f>VLOOKUP(D287,DEPARTMENTS!B:B,1,0)</f>
        <v>ENVELOPES</v>
      </c>
      <c r="K287" s="326"/>
    </row>
    <row r="288" spans="1:11" s="35" customFormat="1" hidden="1" x14ac:dyDescent="0.2">
      <c r="A288" s="326" t="s">
        <v>944</v>
      </c>
      <c r="B288" s="30" t="s">
        <v>6</v>
      </c>
      <c r="C288" s="30">
        <v>2</v>
      </c>
      <c r="D288" s="326" t="s">
        <v>24</v>
      </c>
      <c r="E288" s="323">
        <v>100</v>
      </c>
      <c r="F288" s="35" t="s">
        <v>303</v>
      </c>
      <c r="G288" s="326" t="s">
        <v>964</v>
      </c>
      <c r="H288" s="350">
        <f t="shared" si="4"/>
        <v>5904916.5300000003</v>
      </c>
      <c r="I288" s="326" t="s">
        <v>648</v>
      </c>
      <c r="J288" s="42" t="str">
        <f>VLOOKUP(D288,DEPARTMENTS!B:B,1,0)</f>
        <v>ENVELOPES</v>
      </c>
      <c r="K288" s="326"/>
    </row>
    <row r="289" spans="1:11" s="35" customFormat="1" hidden="1" x14ac:dyDescent="0.2">
      <c r="A289" s="326" t="s">
        <v>945</v>
      </c>
      <c r="B289" s="30" t="s">
        <v>6</v>
      </c>
      <c r="C289" s="30">
        <v>2</v>
      </c>
      <c r="D289" s="326" t="s">
        <v>24</v>
      </c>
      <c r="E289" s="323">
        <v>50</v>
      </c>
      <c r="F289" s="35" t="s">
        <v>303</v>
      </c>
      <c r="G289" s="326" t="s">
        <v>964</v>
      </c>
      <c r="H289" s="350">
        <f t="shared" si="4"/>
        <v>5904966.5300000003</v>
      </c>
      <c r="I289" s="326" t="s">
        <v>649</v>
      </c>
      <c r="J289" s="42" t="str">
        <f>VLOOKUP(D289,DEPARTMENTS!B:B,1,0)</f>
        <v>ENVELOPES</v>
      </c>
      <c r="K289" s="326"/>
    </row>
    <row r="290" spans="1:11" s="35" customFormat="1" hidden="1" x14ac:dyDescent="0.2">
      <c r="A290" s="326" t="s">
        <v>946</v>
      </c>
      <c r="B290" s="30" t="s">
        <v>6</v>
      </c>
      <c r="C290" s="30">
        <v>2</v>
      </c>
      <c r="D290" s="326" t="s">
        <v>24</v>
      </c>
      <c r="E290" s="323">
        <v>500</v>
      </c>
      <c r="F290" s="35" t="s">
        <v>303</v>
      </c>
      <c r="G290" s="326" t="s">
        <v>964</v>
      </c>
      <c r="H290" s="350">
        <f t="shared" si="4"/>
        <v>5905466.5300000003</v>
      </c>
      <c r="I290" s="326" t="s">
        <v>650</v>
      </c>
      <c r="J290" s="42" t="str">
        <f>VLOOKUP(D290,DEPARTMENTS!B:B,1,0)</f>
        <v>ENVELOPES</v>
      </c>
      <c r="K290" s="326"/>
    </row>
    <row r="291" spans="1:11" s="35" customFormat="1" hidden="1" x14ac:dyDescent="0.2">
      <c r="A291" s="326" t="s">
        <v>947</v>
      </c>
      <c r="B291" s="30" t="s">
        <v>6</v>
      </c>
      <c r="C291" s="30">
        <v>2</v>
      </c>
      <c r="D291" s="326" t="s">
        <v>24</v>
      </c>
      <c r="E291" s="323">
        <v>500</v>
      </c>
      <c r="F291" s="35" t="s">
        <v>303</v>
      </c>
      <c r="G291" s="326" t="s">
        <v>964</v>
      </c>
      <c r="H291" s="350">
        <f t="shared" si="4"/>
        <v>5905966.5300000003</v>
      </c>
      <c r="I291" s="326" t="s">
        <v>651</v>
      </c>
      <c r="J291" s="42" t="str">
        <f>VLOOKUP(D291,DEPARTMENTS!B:B,1,0)</f>
        <v>ENVELOPES</v>
      </c>
      <c r="K291" s="326"/>
    </row>
    <row r="292" spans="1:11" s="35" customFormat="1" hidden="1" x14ac:dyDescent="0.2">
      <c r="A292" s="326" t="s">
        <v>948</v>
      </c>
      <c r="B292" s="30" t="s">
        <v>6</v>
      </c>
      <c r="C292" s="30">
        <v>2</v>
      </c>
      <c r="D292" s="326" t="s">
        <v>24</v>
      </c>
      <c r="E292" s="323">
        <v>10000</v>
      </c>
      <c r="F292" s="35" t="s">
        <v>303</v>
      </c>
      <c r="G292" s="326" t="s">
        <v>964</v>
      </c>
      <c r="H292" s="350">
        <f t="shared" si="4"/>
        <v>5915966.5300000003</v>
      </c>
      <c r="I292" s="326" t="s">
        <v>652</v>
      </c>
      <c r="J292" s="42" t="str">
        <f>VLOOKUP(D292,DEPARTMENTS!B:B,1,0)</f>
        <v>ENVELOPES</v>
      </c>
      <c r="K292" s="326"/>
    </row>
    <row r="293" spans="1:11" s="35" customFormat="1" hidden="1" x14ac:dyDescent="0.2">
      <c r="A293" s="326" t="s">
        <v>949</v>
      </c>
      <c r="B293" s="30" t="s">
        <v>6</v>
      </c>
      <c r="C293" s="30">
        <v>2</v>
      </c>
      <c r="D293" s="326" t="s">
        <v>24</v>
      </c>
      <c r="E293" s="323">
        <v>200</v>
      </c>
      <c r="F293" s="35" t="s">
        <v>303</v>
      </c>
      <c r="G293" s="326" t="s">
        <v>964</v>
      </c>
      <c r="H293" s="350">
        <f t="shared" si="4"/>
        <v>5916166.5300000003</v>
      </c>
      <c r="I293" s="326" t="s">
        <v>653</v>
      </c>
      <c r="J293" s="42" t="str">
        <f>VLOOKUP(D293,DEPARTMENTS!B:B,1,0)</f>
        <v>ENVELOPES</v>
      </c>
      <c r="K293" s="326"/>
    </row>
    <row r="294" spans="1:11" s="35" customFormat="1" hidden="1" x14ac:dyDescent="0.2">
      <c r="A294" s="326" t="s">
        <v>950</v>
      </c>
      <c r="B294" s="30" t="s">
        <v>6</v>
      </c>
      <c r="C294" s="30">
        <v>2</v>
      </c>
      <c r="D294" s="326" t="s">
        <v>24</v>
      </c>
      <c r="E294" s="323">
        <v>600</v>
      </c>
      <c r="F294" s="35" t="s">
        <v>303</v>
      </c>
      <c r="G294" s="326" t="s">
        <v>964</v>
      </c>
      <c r="H294" s="350">
        <f t="shared" si="4"/>
        <v>5916766.5300000003</v>
      </c>
      <c r="I294" s="326" t="s">
        <v>654</v>
      </c>
      <c r="J294" s="42" t="str">
        <f>VLOOKUP(D294,DEPARTMENTS!B:B,1,0)</f>
        <v>ENVELOPES</v>
      </c>
      <c r="K294" s="326"/>
    </row>
    <row r="295" spans="1:11" s="35" customFormat="1" hidden="1" x14ac:dyDescent="0.2">
      <c r="A295" s="326" t="s">
        <v>951</v>
      </c>
      <c r="B295" s="30" t="s">
        <v>6</v>
      </c>
      <c r="C295" s="30">
        <v>2</v>
      </c>
      <c r="D295" s="326" t="s">
        <v>39</v>
      </c>
      <c r="E295" s="323">
        <v>200</v>
      </c>
      <c r="F295" s="35" t="s">
        <v>303</v>
      </c>
      <c r="G295" s="326" t="s">
        <v>964</v>
      </c>
      <c r="H295" s="350">
        <f t="shared" si="4"/>
        <v>5916966.5300000003</v>
      </c>
      <c r="I295" s="326" t="s">
        <v>655</v>
      </c>
      <c r="J295" s="42" t="str">
        <f>VLOOKUP(D295,DEPARTMENTS!B:B,1,0)</f>
        <v>PATHFINDERS</v>
      </c>
      <c r="K295" s="326"/>
    </row>
    <row r="296" spans="1:11" s="35" customFormat="1" hidden="1" x14ac:dyDescent="0.2">
      <c r="A296" s="326" t="s">
        <v>952</v>
      </c>
      <c r="B296" s="30" t="s">
        <v>6</v>
      </c>
      <c r="C296" s="30">
        <v>2</v>
      </c>
      <c r="D296" s="326" t="s">
        <v>24</v>
      </c>
      <c r="E296" s="323">
        <v>500</v>
      </c>
      <c r="F296" s="35" t="s">
        <v>303</v>
      </c>
      <c r="G296" s="326" t="s">
        <v>964</v>
      </c>
      <c r="H296" s="350">
        <f t="shared" si="4"/>
        <v>5917466.5300000003</v>
      </c>
      <c r="I296" s="326" t="s">
        <v>656</v>
      </c>
      <c r="J296" s="42" t="str">
        <f>VLOOKUP(D296,DEPARTMENTS!B:B,1,0)</f>
        <v>ENVELOPES</v>
      </c>
      <c r="K296" s="326"/>
    </row>
    <row r="297" spans="1:11" s="35" customFormat="1" hidden="1" x14ac:dyDescent="0.2">
      <c r="A297" s="326" t="s">
        <v>953</v>
      </c>
      <c r="B297" s="30" t="s">
        <v>6</v>
      </c>
      <c r="C297" s="30">
        <v>2</v>
      </c>
      <c r="D297" s="326" t="s">
        <v>24</v>
      </c>
      <c r="E297" s="323">
        <v>200</v>
      </c>
      <c r="F297" s="35" t="s">
        <v>303</v>
      </c>
      <c r="G297" s="326" t="s">
        <v>964</v>
      </c>
      <c r="H297" s="350">
        <f t="shared" si="4"/>
        <v>5917666.5300000003</v>
      </c>
      <c r="I297" s="326" t="s">
        <v>657</v>
      </c>
      <c r="J297" s="42" t="str">
        <f>VLOOKUP(D297,DEPARTMENTS!B:B,1,0)</f>
        <v>ENVELOPES</v>
      </c>
      <c r="K297" s="326"/>
    </row>
    <row r="298" spans="1:11" s="35" customFormat="1" hidden="1" x14ac:dyDescent="0.2">
      <c r="A298" s="326" t="s">
        <v>954</v>
      </c>
      <c r="B298" s="30" t="s">
        <v>6</v>
      </c>
      <c r="C298" s="30">
        <v>2</v>
      </c>
      <c r="D298" s="326" t="s">
        <v>118</v>
      </c>
      <c r="E298" s="323">
        <v>5000</v>
      </c>
      <c r="F298" s="35" t="s">
        <v>303</v>
      </c>
      <c r="G298" s="326" t="s">
        <v>964</v>
      </c>
      <c r="H298" s="350">
        <f t="shared" si="4"/>
        <v>5922666.5300000003</v>
      </c>
      <c r="I298" s="326" t="s">
        <v>658</v>
      </c>
      <c r="J298" s="42" t="str">
        <f>VLOOKUP(D298,DEPARTMENTS!B:B,1,0)</f>
        <v>DEV_GROUP_3</v>
      </c>
      <c r="K298" s="326"/>
    </row>
    <row r="299" spans="1:11" s="35" customFormat="1" hidden="1" x14ac:dyDescent="0.2">
      <c r="A299" s="326" t="s">
        <v>1150</v>
      </c>
      <c r="B299" s="30" t="s">
        <v>6</v>
      </c>
      <c r="C299" s="30">
        <v>2</v>
      </c>
      <c r="D299" s="326" t="s">
        <v>36</v>
      </c>
      <c r="E299" s="323">
        <v>200</v>
      </c>
      <c r="F299" s="35" t="s">
        <v>303</v>
      </c>
      <c r="G299" s="326" t="s">
        <v>964</v>
      </c>
      <c r="H299" s="350">
        <f t="shared" si="4"/>
        <v>5922866.5300000003</v>
      </c>
      <c r="I299" s="326" t="s">
        <v>997</v>
      </c>
      <c r="J299" s="42" t="str">
        <f>VLOOKUP(D299,DEPARTMENTS!B:B,1,0)</f>
        <v>AWM</v>
      </c>
      <c r="K299" s="326"/>
    </row>
    <row r="300" spans="1:11" s="35" customFormat="1" hidden="1" x14ac:dyDescent="0.2">
      <c r="A300" s="326" t="s">
        <v>1151</v>
      </c>
      <c r="B300" s="30" t="s">
        <v>6</v>
      </c>
      <c r="C300" s="30">
        <v>2</v>
      </c>
      <c r="D300" s="326" t="s">
        <v>36</v>
      </c>
      <c r="E300" s="323">
        <v>200</v>
      </c>
      <c r="F300" s="35" t="s">
        <v>303</v>
      </c>
      <c r="G300" s="326" t="s">
        <v>964</v>
      </c>
      <c r="H300" s="350">
        <f t="shared" si="4"/>
        <v>5923066.5300000003</v>
      </c>
      <c r="I300" s="326" t="s">
        <v>998</v>
      </c>
      <c r="J300" s="42" t="str">
        <f>VLOOKUP(D300,DEPARTMENTS!B:B,1,0)</f>
        <v>AWM</v>
      </c>
      <c r="K300" s="326"/>
    </row>
    <row r="301" spans="1:11" s="35" customFormat="1" hidden="1" x14ac:dyDescent="0.2">
      <c r="A301" s="326" t="s">
        <v>1152</v>
      </c>
      <c r="B301" s="30" t="s">
        <v>6</v>
      </c>
      <c r="C301" s="30">
        <v>2</v>
      </c>
      <c r="D301" s="326" t="s">
        <v>36</v>
      </c>
      <c r="E301" s="323">
        <v>200</v>
      </c>
      <c r="F301" s="35" t="s">
        <v>303</v>
      </c>
      <c r="G301" s="326" t="s">
        <v>964</v>
      </c>
      <c r="H301" s="350">
        <f t="shared" si="4"/>
        <v>5923266.5300000003</v>
      </c>
      <c r="I301" s="326" t="s">
        <v>999</v>
      </c>
      <c r="J301" s="42" t="str">
        <f>VLOOKUP(D301,DEPARTMENTS!B:B,1,0)</f>
        <v>AWM</v>
      </c>
      <c r="K301" s="326"/>
    </row>
    <row r="302" spans="1:11" s="35" customFormat="1" hidden="1" x14ac:dyDescent="0.2">
      <c r="A302" s="326" t="s">
        <v>1153</v>
      </c>
      <c r="B302" s="30" t="s">
        <v>6</v>
      </c>
      <c r="C302" s="326">
        <v>3</v>
      </c>
      <c r="D302" s="326" t="s">
        <v>24</v>
      </c>
      <c r="E302" s="323">
        <v>100</v>
      </c>
      <c r="F302" s="35" t="s">
        <v>303</v>
      </c>
      <c r="G302" s="326" t="s">
        <v>1301</v>
      </c>
      <c r="H302" s="350">
        <f t="shared" si="4"/>
        <v>5923366.5300000003</v>
      </c>
      <c r="I302" s="326" t="s">
        <v>1000</v>
      </c>
      <c r="J302" s="42" t="str">
        <f>VLOOKUP(D302,DEPARTMENTS!B:B,1,0)</f>
        <v>ENVELOPES</v>
      </c>
      <c r="K302" s="326"/>
    </row>
    <row r="303" spans="1:11" s="35" customFormat="1" hidden="1" x14ac:dyDescent="0.2">
      <c r="A303" s="326" t="s">
        <v>1154</v>
      </c>
      <c r="B303" s="30" t="s">
        <v>6</v>
      </c>
      <c r="C303" s="326">
        <v>3</v>
      </c>
      <c r="D303" s="326" t="s">
        <v>36</v>
      </c>
      <c r="E303" s="323">
        <v>200</v>
      </c>
      <c r="F303" s="35" t="s">
        <v>303</v>
      </c>
      <c r="G303" s="326" t="s">
        <v>1301</v>
      </c>
      <c r="H303" s="350">
        <f t="shared" si="4"/>
        <v>5923566.5300000003</v>
      </c>
      <c r="I303" s="326" t="s">
        <v>1001</v>
      </c>
      <c r="J303" s="42" t="str">
        <f>VLOOKUP(D303,DEPARTMENTS!B:B,1,0)</f>
        <v>AWM</v>
      </c>
      <c r="K303" s="326"/>
    </row>
    <row r="304" spans="1:11" s="35" customFormat="1" hidden="1" x14ac:dyDescent="0.2">
      <c r="A304" s="326" t="s">
        <v>1155</v>
      </c>
      <c r="B304" s="30" t="s">
        <v>6</v>
      </c>
      <c r="C304" s="326">
        <v>3</v>
      </c>
      <c r="D304" s="326" t="s">
        <v>36</v>
      </c>
      <c r="E304" s="323">
        <v>200</v>
      </c>
      <c r="F304" s="35" t="s">
        <v>303</v>
      </c>
      <c r="G304" s="326" t="s">
        <v>1301</v>
      </c>
      <c r="H304" s="350">
        <f t="shared" si="4"/>
        <v>5923766.5300000003</v>
      </c>
      <c r="I304" s="326" t="s">
        <v>1002</v>
      </c>
      <c r="J304" s="42" t="str">
        <f>VLOOKUP(D304,DEPARTMENTS!B:B,1,0)</f>
        <v>AWM</v>
      </c>
      <c r="K304" s="326"/>
    </row>
    <row r="305" spans="1:11" s="35" customFormat="1" hidden="1" x14ac:dyDescent="0.2">
      <c r="A305" s="326" t="s">
        <v>1156</v>
      </c>
      <c r="B305" s="30" t="s">
        <v>6</v>
      </c>
      <c r="C305" s="326">
        <v>3</v>
      </c>
      <c r="D305" s="326" t="s">
        <v>36</v>
      </c>
      <c r="E305" s="323">
        <v>200</v>
      </c>
      <c r="F305" s="35" t="s">
        <v>303</v>
      </c>
      <c r="G305" s="326" t="s">
        <v>1301</v>
      </c>
      <c r="H305" s="350">
        <f t="shared" si="4"/>
        <v>5923966.5300000003</v>
      </c>
      <c r="I305" s="326" t="s">
        <v>1003</v>
      </c>
      <c r="J305" s="42" t="str">
        <f>VLOOKUP(D305,DEPARTMENTS!B:B,1,0)</f>
        <v>AWM</v>
      </c>
      <c r="K305" s="326"/>
    </row>
    <row r="306" spans="1:11" s="35" customFormat="1" hidden="1" x14ac:dyDescent="0.2">
      <c r="A306" s="326" t="s">
        <v>1157</v>
      </c>
      <c r="B306" s="30" t="s">
        <v>6</v>
      </c>
      <c r="C306" s="326">
        <v>3</v>
      </c>
      <c r="D306" s="326" t="s">
        <v>36</v>
      </c>
      <c r="E306" s="323">
        <v>200</v>
      </c>
      <c r="F306" s="35" t="s">
        <v>303</v>
      </c>
      <c r="G306" s="326" t="s">
        <v>1301</v>
      </c>
      <c r="H306" s="350">
        <f t="shared" si="4"/>
        <v>5924166.5300000003</v>
      </c>
      <c r="I306" s="326" t="s">
        <v>1004</v>
      </c>
      <c r="J306" s="42" t="str">
        <f>VLOOKUP(D306,DEPARTMENTS!B:B,1,0)</f>
        <v>AWM</v>
      </c>
      <c r="K306" s="326"/>
    </row>
    <row r="307" spans="1:11" s="35" customFormat="1" hidden="1" x14ac:dyDescent="0.2">
      <c r="A307" s="326" t="s">
        <v>1158</v>
      </c>
      <c r="B307" s="30" t="s">
        <v>6</v>
      </c>
      <c r="C307" s="326">
        <v>3</v>
      </c>
      <c r="D307" s="326" t="s">
        <v>36</v>
      </c>
      <c r="E307" s="323">
        <v>200</v>
      </c>
      <c r="F307" s="35" t="s">
        <v>303</v>
      </c>
      <c r="G307" s="326" t="s">
        <v>1301</v>
      </c>
      <c r="H307" s="350">
        <f t="shared" si="4"/>
        <v>5924366.5300000003</v>
      </c>
      <c r="I307" s="326" t="s">
        <v>1005</v>
      </c>
      <c r="J307" s="42" t="str">
        <f>VLOOKUP(D307,DEPARTMENTS!B:B,1,0)</f>
        <v>AWM</v>
      </c>
      <c r="K307" s="326"/>
    </row>
    <row r="308" spans="1:11" s="35" customFormat="1" hidden="1" x14ac:dyDescent="0.2">
      <c r="A308" s="326" t="s">
        <v>1159</v>
      </c>
      <c r="B308" s="30" t="s">
        <v>6</v>
      </c>
      <c r="C308" s="326">
        <v>3</v>
      </c>
      <c r="D308" s="326" t="s">
        <v>24</v>
      </c>
      <c r="E308" s="323">
        <v>1100</v>
      </c>
      <c r="F308" s="35" t="s">
        <v>303</v>
      </c>
      <c r="G308" s="326" t="s">
        <v>1301</v>
      </c>
      <c r="H308" s="350">
        <f t="shared" si="4"/>
        <v>5925466.5300000003</v>
      </c>
      <c r="I308" s="326" t="s">
        <v>1006</v>
      </c>
      <c r="J308" s="42" t="str">
        <f>VLOOKUP(D308,DEPARTMENTS!B:B,1,0)</f>
        <v>ENVELOPES</v>
      </c>
      <c r="K308" s="326"/>
    </row>
    <row r="309" spans="1:11" s="35" customFormat="1" hidden="1" x14ac:dyDescent="0.2">
      <c r="A309" s="326" t="s">
        <v>1160</v>
      </c>
      <c r="B309" s="30" t="s">
        <v>6</v>
      </c>
      <c r="C309" s="326">
        <v>3</v>
      </c>
      <c r="D309" s="326" t="s">
        <v>36</v>
      </c>
      <c r="E309" s="323">
        <v>200</v>
      </c>
      <c r="F309" s="35" t="s">
        <v>303</v>
      </c>
      <c r="G309" s="326" t="s">
        <v>1302</v>
      </c>
      <c r="H309" s="350">
        <f t="shared" si="4"/>
        <v>5925666.5300000003</v>
      </c>
      <c r="I309" s="326" t="s">
        <v>1007</v>
      </c>
      <c r="J309" s="42" t="str">
        <f>VLOOKUP(D309,DEPARTMENTS!B:B,1,0)</f>
        <v>AWM</v>
      </c>
      <c r="K309" s="326"/>
    </row>
    <row r="310" spans="1:11" s="35" customFormat="1" hidden="1" x14ac:dyDescent="0.2">
      <c r="A310" s="326" t="s">
        <v>1161</v>
      </c>
      <c r="B310" s="30" t="s">
        <v>6</v>
      </c>
      <c r="C310" s="326">
        <v>3</v>
      </c>
      <c r="D310" s="326" t="s">
        <v>36</v>
      </c>
      <c r="E310" s="323">
        <v>200</v>
      </c>
      <c r="F310" s="35" t="s">
        <v>303</v>
      </c>
      <c r="G310" s="326" t="s">
        <v>1302</v>
      </c>
      <c r="H310" s="350">
        <f t="shared" si="4"/>
        <v>5925866.5300000003</v>
      </c>
      <c r="I310" s="326" t="s">
        <v>1008</v>
      </c>
      <c r="J310" s="42" t="str">
        <f>VLOOKUP(D310,DEPARTMENTS!B:B,1,0)</f>
        <v>AWM</v>
      </c>
      <c r="K310" s="326"/>
    </row>
    <row r="311" spans="1:11" s="35" customFormat="1" hidden="1" x14ac:dyDescent="0.2">
      <c r="A311" s="326" t="s">
        <v>1162</v>
      </c>
      <c r="B311" s="30" t="s">
        <v>6</v>
      </c>
      <c r="C311" s="326">
        <v>3</v>
      </c>
      <c r="D311" s="326" t="s">
        <v>24</v>
      </c>
      <c r="E311" s="323">
        <v>370</v>
      </c>
      <c r="F311" s="35" t="s">
        <v>303</v>
      </c>
      <c r="G311" s="326" t="s">
        <v>1303</v>
      </c>
      <c r="H311" s="350">
        <f t="shared" si="4"/>
        <v>5926236.5300000003</v>
      </c>
      <c r="I311" s="326" t="s">
        <v>1009</v>
      </c>
      <c r="J311" s="42" t="str">
        <f>VLOOKUP(D311,DEPARTMENTS!B:B,1,0)</f>
        <v>ENVELOPES</v>
      </c>
      <c r="K311" s="326"/>
    </row>
    <row r="312" spans="1:11" s="35" customFormat="1" hidden="1" x14ac:dyDescent="0.2">
      <c r="A312" s="326" t="s">
        <v>1163</v>
      </c>
      <c r="B312" s="30" t="s">
        <v>6</v>
      </c>
      <c r="C312" s="326">
        <v>3</v>
      </c>
      <c r="D312" s="326" t="s">
        <v>24</v>
      </c>
      <c r="E312" s="323">
        <v>120</v>
      </c>
      <c r="F312" s="35" t="s">
        <v>303</v>
      </c>
      <c r="G312" s="326" t="s">
        <v>1303</v>
      </c>
      <c r="H312" s="350">
        <f t="shared" si="4"/>
        <v>5926356.5300000003</v>
      </c>
      <c r="I312" s="326" t="s">
        <v>1010</v>
      </c>
      <c r="J312" s="42" t="str">
        <f>VLOOKUP(D312,DEPARTMENTS!B:B,1,0)</f>
        <v>ENVELOPES</v>
      </c>
      <c r="K312" s="326"/>
    </row>
    <row r="313" spans="1:11" s="35" customFormat="1" hidden="1" x14ac:dyDescent="0.2">
      <c r="A313" s="326" t="s">
        <v>1164</v>
      </c>
      <c r="B313" s="30" t="s">
        <v>6</v>
      </c>
      <c r="C313" s="326">
        <v>3</v>
      </c>
      <c r="D313" s="326" t="s">
        <v>36</v>
      </c>
      <c r="E313" s="323">
        <v>200</v>
      </c>
      <c r="F313" s="35" t="s">
        <v>303</v>
      </c>
      <c r="G313" s="326" t="s">
        <v>1303</v>
      </c>
      <c r="H313" s="350">
        <f t="shared" si="4"/>
        <v>5926556.5300000003</v>
      </c>
      <c r="I313" s="326" t="s">
        <v>1011</v>
      </c>
      <c r="J313" s="42" t="str">
        <f>VLOOKUP(D313,DEPARTMENTS!B:B,1,0)</f>
        <v>AWM</v>
      </c>
      <c r="K313" s="326"/>
    </row>
    <row r="314" spans="1:11" s="35" customFormat="1" hidden="1" x14ac:dyDescent="0.2">
      <c r="A314" s="326" t="s">
        <v>1165</v>
      </c>
      <c r="B314" s="30" t="s">
        <v>6</v>
      </c>
      <c r="C314" s="326">
        <v>3</v>
      </c>
      <c r="D314" s="326" t="s">
        <v>24</v>
      </c>
      <c r="E314" s="323">
        <v>185</v>
      </c>
      <c r="F314" s="35" t="s">
        <v>303</v>
      </c>
      <c r="G314" s="326" t="s">
        <v>1303</v>
      </c>
      <c r="H314" s="350">
        <f t="shared" si="4"/>
        <v>5926741.5300000003</v>
      </c>
      <c r="I314" s="326" t="s">
        <v>1012</v>
      </c>
      <c r="J314" s="42" t="str">
        <f>VLOOKUP(D314,DEPARTMENTS!B:B,1,0)</f>
        <v>ENVELOPES</v>
      </c>
      <c r="K314" s="326"/>
    </row>
    <row r="315" spans="1:11" s="35" customFormat="1" hidden="1" x14ac:dyDescent="0.2">
      <c r="A315" s="326" t="s">
        <v>1166</v>
      </c>
      <c r="B315" s="30" t="s">
        <v>6</v>
      </c>
      <c r="C315" s="326">
        <v>3</v>
      </c>
      <c r="D315" s="326" t="s">
        <v>154</v>
      </c>
      <c r="E315" s="323">
        <v>20000</v>
      </c>
      <c r="F315" s="35" t="s">
        <v>303</v>
      </c>
      <c r="G315" s="326" t="s">
        <v>1304</v>
      </c>
      <c r="H315" s="350">
        <f t="shared" si="4"/>
        <v>5946741.5300000003</v>
      </c>
      <c r="I315" s="326" t="s">
        <v>1013</v>
      </c>
      <c r="J315" s="42" t="str">
        <f>VLOOKUP(D315,DEPARTMENTS!B:B,1,0)</f>
        <v>DEV_GROUP_10</v>
      </c>
      <c r="K315" s="326"/>
    </row>
    <row r="316" spans="1:11" s="35" customFormat="1" hidden="1" x14ac:dyDescent="0.2">
      <c r="A316" s="326" t="s">
        <v>1167</v>
      </c>
      <c r="B316" s="30" t="s">
        <v>6</v>
      </c>
      <c r="C316" s="326">
        <v>3</v>
      </c>
      <c r="D316" s="326" t="s">
        <v>75</v>
      </c>
      <c r="E316" s="323">
        <v>-950000</v>
      </c>
      <c r="F316" s="35" t="s">
        <v>109</v>
      </c>
      <c r="G316" s="326" t="s">
        <v>1303</v>
      </c>
      <c r="H316" s="350">
        <f t="shared" si="4"/>
        <v>4996741.53</v>
      </c>
      <c r="I316" s="326" t="s">
        <v>1014</v>
      </c>
      <c r="J316" s="42" t="str">
        <f>VLOOKUP(D316,DEPARTMENTS!B:B,1,0)</f>
        <v>WITHDRAWAL</v>
      </c>
      <c r="K316" s="326"/>
    </row>
    <row r="317" spans="1:11" s="35" customFormat="1" hidden="1" x14ac:dyDescent="0.2">
      <c r="A317" s="326" t="s">
        <v>1168</v>
      </c>
      <c r="B317" s="30" t="s">
        <v>6</v>
      </c>
      <c r="C317" s="326">
        <v>3</v>
      </c>
      <c r="D317" s="326" t="s">
        <v>39</v>
      </c>
      <c r="E317" s="323">
        <v>200</v>
      </c>
      <c r="F317" s="35" t="s">
        <v>303</v>
      </c>
      <c r="G317" s="326" t="s">
        <v>1303</v>
      </c>
      <c r="H317" s="350">
        <f t="shared" si="4"/>
        <v>4996941.53</v>
      </c>
      <c r="I317" s="326" t="s">
        <v>1015</v>
      </c>
      <c r="J317" s="42" t="str">
        <f>VLOOKUP(D317,DEPARTMENTS!B:B,1,0)</f>
        <v>PATHFINDERS</v>
      </c>
      <c r="K317" s="326"/>
    </row>
    <row r="318" spans="1:11" s="35" customFormat="1" hidden="1" x14ac:dyDescent="0.2">
      <c r="A318" s="326" t="s">
        <v>1169</v>
      </c>
      <c r="B318" s="30" t="s">
        <v>6</v>
      </c>
      <c r="C318" s="326">
        <v>3</v>
      </c>
      <c r="D318" s="326" t="s">
        <v>24</v>
      </c>
      <c r="E318" s="323">
        <v>5050</v>
      </c>
      <c r="F318" s="35" t="s">
        <v>303</v>
      </c>
      <c r="G318" s="326" t="s">
        <v>1305</v>
      </c>
      <c r="H318" s="350">
        <f t="shared" si="4"/>
        <v>5001991.53</v>
      </c>
      <c r="I318" s="326" t="s">
        <v>1016</v>
      </c>
      <c r="J318" s="42" t="str">
        <f>VLOOKUP(D318,DEPARTMENTS!B:B,1,0)</f>
        <v>ENVELOPES</v>
      </c>
      <c r="K318" s="326"/>
    </row>
    <row r="319" spans="1:11" s="35" customFormat="1" hidden="1" x14ac:dyDescent="0.2">
      <c r="A319" s="326" t="s">
        <v>1170</v>
      </c>
      <c r="B319" s="30" t="s">
        <v>6</v>
      </c>
      <c r="C319" s="326">
        <v>3</v>
      </c>
      <c r="D319" s="326" t="s">
        <v>24</v>
      </c>
      <c r="E319" s="323">
        <v>5050</v>
      </c>
      <c r="F319" s="35" t="s">
        <v>303</v>
      </c>
      <c r="G319" s="326" t="s">
        <v>1305</v>
      </c>
      <c r="H319" s="350">
        <f t="shared" si="4"/>
        <v>5007041.53</v>
      </c>
      <c r="I319" s="326" t="s">
        <v>1017</v>
      </c>
      <c r="J319" s="42" t="str">
        <f>VLOOKUP(D319,DEPARTMENTS!B:B,1,0)</f>
        <v>ENVELOPES</v>
      </c>
      <c r="K319" s="326"/>
    </row>
    <row r="320" spans="1:11" s="35" customFormat="1" hidden="1" x14ac:dyDescent="0.2">
      <c r="A320" s="326" t="s">
        <v>1171</v>
      </c>
      <c r="B320" s="30" t="s">
        <v>6</v>
      </c>
      <c r="C320" s="326">
        <v>3</v>
      </c>
      <c r="D320" s="326" t="s">
        <v>146</v>
      </c>
      <c r="E320" s="323">
        <v>100</v>
      </c>
      <c r="F320" s="35" t="s">
        <v>303</v>
      </c>
      <c r="G320" s="326" t="s">
        <v>1305</v>
      </c>
      <c r="H320" s="350">
        <f t="shared" si="4"/>
        <v>5007141.53</v>
      </c>
      <c r="I320" s="326" t="s">
        <v>1018</v>
      </c>
      <c r="J320" s="42" t="str">
        <f>VLOOKUP(D320,DEPARTMENTS!B:B,1,0)</f>
        <v>DEV_GROUP_18</v>
      </c>
      <c r="K320" s="326"/>
    </row>
    <row r="321" spans="1:11" s="35" customFormat="1" hidden="1" x14ac:dyDescent="0.2">
      <c r="A321" s="326" t="s">
        <v>1172</v>
      </c>
      <c r="B321" s="30" t="s">
        <v>6</v>
      </c>
      <c r="C321" s="326">
        <v>3</v>
      </c>
      <c r="D321" s="326" t="s">
        <v>24</v>
      </c>
      <c r="E321" s="323">
        <v>100</v>
      </c>
      <c r="F321" s="35" t="s">
        <v>303</v>
      </c>
      <c r="G321" s="326" t="s">
        <v>1305</v>
      </c>
      <c r="H321" s="350">
        <f t="shared" si="4"/>
        <v>5007241.53</v>
      </c>
      <c r="I321" s="326" t="s">
        <v>1019</v>
      </c>
      <c r="J321" s="42" t="str">
        <f>VLOOKUP(D321,DEPARTMENTS!B:B,1,0)</f>
        <v>ENVELOPES</v>
      </c>
      <c r="K321" s="326"/>
    </row>
    <row r="322" spans="1:11" s="35" customFormat="1" hidden="1" x14ac:dyDescent="0.2">
      <c r="A322" s="326" t="s">
        <v>1173</v>
      </c>
      <c r="B322" s="30" t="s">
        <v>6</v>
      </c>
      <c r="C322" s="326">
        <v>3</v>
      </c>
      <c r="D322" s="326" t="s">
        <v>24</v>
      </c>
      <c r="E322" s="323">
        <v>100</v>
      </c>
      <c r="F322" s="35" t="s">
        <v>303</v>
      </c>
      <c r="G322" s="326" t="s">
        <v>1305</v>
      </c>
      <c r="H322" s="350">
        <f t="shared" si="4"/>
        <v>5007341.53</v>
      </c>
      <c r="I322" s="326" t="s">
        <v>1020</v>
      </c>
      <c r="J322" s="42" t="str">
        <f>VLOOKUP(D322,DEPARTMENTS!B:B,1,0)</f>
        <v>ENVELOPES</v>
      </c>
      <c r="K322" s="326"/>
    </row>
    <row r="323" spans="1:11" s="35" customFormat="1" hidden="1" x14ac:dyDescent="0.2">
      <c r="A323" s="326" t="s">
        <v>1174</v>
      </c>
      <c r="B323" s="30" t="s">
        <v>6</v>
      </c>
      <c r="C323" s="326">
        <v>3</v>
      </c>
      <c r="D323" s="326" t="s">
        <v>24</v>
      </c>
      <c r="E323" s="323">
        <v>300</v>
      </c>
      <c r="F323" s="35" t="s">
        <v>303</v>
      </c>
      <c r="G323" s="326" t="s">
        <v>1305</v>
      </c>
      <c r="H323" s="350">
        <f t="shared" si="4"/>
        <v>5007641.53</v>
      </c>
      <c r="I323" s="326" t="s">
        <v>1021</v>
      </c>
      <c r="J323" s="42" t="str">
        <f>VLOOKUP(D323,DEPARTMENTS!B:B,1,0)</f>
        <v>ENVELOPES</v>
      </c>
      <c r="K323" s="326"/>
    </row>
    <row r="324" spans="1:11" s="35" customFormat="1" hidden="1" x14ac:dyDescent="0.2">
      <c r="A324" s="326" t="s">
        <v>1175</v>
      </c>
      <c r="B324" s="30" t="s">
        <v>6</v>
      </c>
      <c r="C324" s="326">
        <v>3</v>
      </c>
      <c r="D324" s="326" t="s">
        <v>36</v>
      </c>
      <c r="E324" s="323">
        <v>200</v>
      </c>
      <c r="F324" s="35" t="s">
        <v>303</v>
      </c>
      <c r="G324" s="326" t="s">
        <v>1305</v>
      </c>
      <c r="H324" s="350">
        <f t="shared" ref="H324:H387" si="5">H323+E324</f>
        <v>5007841.53</v>
      </c>
      <c r="I324" s="326" t="s">
        <v>1022</v>
      </c>
      <c r="J324" s="42" t="str">
        <f>VLOOKUP(D324,DEPARTMENTS!B:B,1,0)</f>
        <v>AWM</v>
      </c>
      <c r="K324" s="326"/>
    </row>
    <row r="325" spans="1:11" s="35" customFormat="1" hidden="1" x14ac:dyDescent="0.2">
      <c r="A325" s="326" t="s">
        <v>1176</v>
      </c>
      <c r="B325" s="30" t="s">
        <v>6</v>
      </c>
      <c r="C325" s="326">
        <v>3</v>
      </c>
      <c r="D325" s="326" t="s">
        <v>24</v>
      </c>
      <c r="E325" s="323">
        <v>100</v>
      </c>
      <c r="F325" s="35" t="s">
        <v>303</v>
      </c>
      <c r="G325" s="326" t="s">
        <v>1304</v>
      </c>
      <c r="H325" s="350">
        <f t="shared" si="5"/>
        <v>5007941.53</v>
      </c>
      <c r="I325" s="326" t="s">
        <v>1023</v>
      </c>
      <c r="J325" s="42" t="str">
        <f>VLOOKUP(D325,DEPARTMENTS!B:B,1,0)</f>
        <v>ENVELOPES</v>
      </c>
      <c r="K325" s="326"/>
    </row>
    <row r="326" spans="1:11" s="35" customFormat="1" hidden="1" x14ac:dyDescent="0.2">
      <c r="A326" s="326" t="s">
        <v>1177</v>
      </c>
      <c r="B326" s="30" t="s">
        <v>6</v>
      </c>
      <c r="C326" s="326">
        <v>3</v>
      </c>
      <c r="D326" s="326" t="s">
        <v>36</v>
      </c>
      <c r="E326" s="323">
        <v>200</v>
      </c>
      <c r="F326" s="35" t="s">
        <v>303</v>
      </c>
      <c r="G326" s="326" t="s">
        <v>1304</v>
      </c>
      <c r="H326" s="350">
        <f t="shared" si="5"/>
        <v>5008141.53</v>
      </c>
      <c r="I326" s="326" t="s">
        <v>1024</v>
      </c>
      <c r="J326" s="42" t="str">
        <f>VLOOKUP(D326,DEPARTMENTS!B:B,1,0)</f>
        <v>AWM</v>
      </c>
      <c r="K326" s="326"/>
    </row>
    <row r="327" spans="1:11" s="35" customFormat="1" hidden="1" x14ac:dyDescent="0.2">
      <c r="A327" s="326" t="s">
        <v>1178</v>
      </c>
      <c r="B327" s="30" t="s">
        <v>6</v>
      </c>
      <c r="C327" s="326">
        <v>3</v>
      </c>
      <c r="D327" s="326" t="s">
        <v>24</v>
      </c>
      <c r="E327" s="323">
        <v>1000</v>
      </c>
      <c r="F327" s="35" t="s">
        <v>303</v>
      </c>
      <c r="G327" s="326" t="s">
        <v>1304</v>
      </c>
      <c r="H327" s="350">
        <f t="shared" si="5"/>
        <v>5009141.53</v>
      </c>
      <c r="I327" s="326" t="s">
        <v>1025</v>
      </c>
      <c r="J327" s="42" t="str">
        <f>VLOOKUP(D327,DEPARTMENTS!B:B,1,0)</f>
        <v>ENVELOPES</v>
      </c>
      <c r="K327" s="326"/>
    </row>
    <row r="328" spans="1:11" s="35" customFormat="1" hidden="1" x14ac:dyDescent="0.2">
      <c r="A328" s="326" t="s">
        <v>1179</v>
      </c>
      <c r="B328" s="30" t="s">
        <v>6</v>
      </c>
      <c r="C328" s="326">
        <v>3</v>
      </c>
      <c r="D328" s="326" t="s">
        <v>24</v>
      </c>
      <c r="E328" s="323">
        <v>50</v>
      </c>
      <c r="F328" s="35" t="s">
        <v>303</v>
      </c>
      <c r="G328" s="326" t="s">
        <v>1304</v>
      </c>
      <c r="H328" s="350">
        <f t="shared" si="5"/>
        <v>5009191.53</v>
      </c>
      <c r="I328" s="326" t="s">
        <v>1026</v>
      </c>
      <c r="J328" s="42" t="str">
        <f>VLOOKUP(D328,DEPARTMENTS!B:B,1,0)</f>
        <v>ENVELOPES</v>
      </c>
      <c r="K328" s="326"/>
    </row>
    <row r="329" spans="1:11" s="35" customFormat="1" hidden="1" x14ac:dyDescent="0.2">
      <c r="A329" s="326" t="s">
        <v>1180</v>
      </c>
      <c r="B329" s="30" t="s">
        <v>6</v>
      </c>
      <c r="C329" s="326">
        <v>3</v>
      </c>
      <c r="D329" s="326" t="s">
        <v>24</v>
      </c>
      <c r="E329" s="323">
        <v>500</v>
      </c>
      <c r="F329" s="35" t="s">
        <v>303</v>
      </c>
      <c r="G329" s="326" t="s">
        <v>1306</v>
      </c>
      <c r="H329" s="350">
        <f t="shared" si="5"/>
        <v>5009691.53</v>
      </c>
      <c r="I329" s="326" t="s">
        <v>1027</v>
      </c>
      <c r="J329" s="42" t="str">
        <f>VLOOKUP(D329,DEPARTMENTS!B:B,1,0)</f>
        <v>ENVELOPES</v>
      </c>
      <c r="K329" s="326"/>
    </row>
    <row r="330" spans="1:11" s="35" customFormat="1" hidden="1" x14ac:dyDescent="0.2">
      <c r="A330" s="326" t="s">
        <v>1181</v>
      </c>
      <c r="B330" s="30" t="s">
        <v>6</v>
      </c>
      <c r="C330" s="326">
        <v>3</v>
      </c>
      <c r="D330" s="326" t="s">
        <v>24</v>
      </c>
      <c r="E330" s="323">
        <v>200</v>
      </c>
      <c r="F330" s="35" t="s">
        <v>303</v>
      </c>
      <c r="G330" s="326" t="s">
        <v>1306</v>
      </c>
      <c r="H330" s="350">
        <f t="shared" si="5"/>
        <v>5009891.53</v>
      </c>
      <c r="I330" s="326" t="s">
        <v>1028</v>
      </c>
      <c r="J330" s="42" t="str">
        <f>VLOOKUP(D330,DEPARTMENTS!B:B,1,0)</f>
        <v>ENVELOPES</v>
      </c>
      <c r="K330" s="326"/>
    </row>
    <row r="331" spans="1:11" s="35" customFormat="1" hidden="1" x14ac:dyDescent="0.2">
      <c r="A331" s="326" t="s">
        <v>1182</v>
      </c>
      <c r="B331" s="30" t="s">
        <v>6</v>
      </c>
      <c r="C331" s="326">
        <v>3</v>
      </c>
      <c r="D331" s="326" t="s">
        <v>24</v>
      </c>
      <c r="E331" s="323">
        <v>1000</v>
      </c>
      <c r="F331" s="35" t="s">
        <v>303</v>
      </c>
      <c r="G331" s="326" t="s">
        <v>1306</v>
      </c>
      <c r="H331" s="350">
        <f t="shared" si="5"/>
        <v>5010891.53</v>
      </c>
      <c r="I331" s="326" t="s">
        <v>1029</v>
      </c>
      <c r="J331" s="42" t="str">
        <f>VLOOKUP(D331,DEPARTMENTS!B:B,1,0)</f>
        <v>ENVELOPES</v>
      </c>
      <c r="K331" s="326"/>
    </row>
    <row r="332" spans="1:11" s="35" customFormat="1" hidden="1" x14ac:dyDescent="0.2">
      <c r="A332" s="326" t="s">
        <v>1183</v>
      </c>
      <c r="B332" s="30" t="s">
        <v>6</v>
      </c>
      <c r="C332" s="326">
        <v>3</v>
      </c>
      <c r="D332" s="326" t="s">
        <v>24</v>
      </c>
      <c r="E332" s="323">
        <v>100</v>
      </c>
      <c r="F332" s="35" t="s">
        <v>303</v>
      </c>
      <c r="G332" s="326" t="s">
        <v>1306</v>
      </c>
      <c r="H332" s="350">
        <f t="shared" si="5"/>
        <v>5010991.53</v>
      </c>
      <c r="I332" s="326" t="s">
        <v>1030</v>
      </c>
      <c r="J332" s="42" t="str">
        <f>VLOOKUP(D332,DEPARTMENTS!B:B,1,0)</f>
        <v>ENVELOPES</v>
      </c>
      <c r="K332" s="326"/>
    </row>
    <row r="333" spans="1:11" s="35" customFormat="1" hidden="1" x14ac:dyDescent="0.2">
      <c r="A333" s="326" t="s">
        <v>1184</v>
      </c>
      <c r="B333" s="30" t="s">
        <v>6</v>
      </c>
      <c r="C333" s="326">
        <v>3</v>
      </c>
      <c r="D333" s="326" t="s">
        <v>114</v>
      </c>
      <c r="E333" s="323">
        <v>500</v>
      </c>
      <c r="F333" s="35" t="s">
        <v>303</v>
      </c>
      <c r="G333" s="326" t="s">
        <v>1306</v>
      </c>
      <c r="H333" s="350">
        <f t="shared" si="5"/>
        <v>5011491.53</v>
      </c>
      <c r="I333" s="326" t="s">
        <v>1031</v>
      </c>
      <c r="J333" s="42" t="str">
        <f>VLOOKUP(D333,DEPARTMENTS!B:B,1,0)</f>
        <v>DEV_GROUP_1</v>
      </c>
      <c r="K333" s="326"/>
    </row>
    <row r="334" spans="1:11" s="35" customFormat="1" hidden="1" x14ac:dyDescent="0.2">
      <c r="A334" s="326" t="s">
        <v>1185</v>
      </c>
      <c r="B334" s="30" t="s">
        <v>6</v>
      </c>
      <c r="C334" s="326">
        <v>3</v>
      </c>
      <c r="D334" s="326" t="s">
        <v>35</v>
      </c>
      <c r="E334" s="323">
        <v>500</v>
      </c>
      <c r="F334" s="35" t="s">
        <v>303</v>
      </c>
      <c r="G334" s="326" t="s">
        <v>1306</v>
      </c>
      <c r="H334" s="350">
        <f t="shared" si="5"/>
        <v>5011991.53</v>
      </c>
      <c r="I334" s="326" t="s">
        <v>1032</v>
      </c>
      <c r="J334" s="42" t="str">
        <f>VLOOKUP(D334,DEPARTMENTS!B:B,1,0)</f>
        <v>BENEVOLENT FUND</v>
      </c>
      <c r="K334" s="326"/>
    </row>
    <row r="335" spans="1:11" s="35" customFormat="1" hidden="1" x14ac:dyDescent="0.2">
      <c r="A335" s="326" t="s">
        <v>1186</v>
      </c>
      <c r="B335" s="30" t="s">
        <v>6</v>
      </c>
      <c r="C335" s="326">
        <v>3</v>
      </c>
      <c r="D335" s="326" t="s">
        <v>24</v>
      </c>
      <c r="E335" s="323">
        <v>500</v>
      </c>
      <c r="F335" s="35" t="s">
        <v>303</v>
      </c>
      <c r="G335" s="326" t="s">
        <v>1306</v>
      </c>
      <c r="H335" s="350">
        <f t="shared" si="5"/>
        <v>5012491.53</v>
      </c>
      <c r="I335" s="326" t="s">
        <v>1033</v>
      </c>
      <c r="J335" s="42" t="str">
        <f>VLOOKUP(D335,DEPARTMENTS!B:B,1,0)</f>
        <v>ENVELOPES</v>
      </c>
      <c r="K335" s="326"/>
    </row>
    <row r="336" spans="1:11" s="35" customFormat="1" hidden="1" x14ac:dyDescent="0.2">
      <c r="A336" s="326" t="s">
        <v>1187</v>
      </c>
      <c r="B336" s="30" t="s">
        <v>6</v>
      </c>
      <c r="C336" s="326">
        <v>3</v>
      </c>
      <c r="D336" s="326" t="s">
        <v>24</v>
      </c>
      <c r="E336" s="323">
        <v>500</v>
      </c>
      <c r="F336" s="35" t="s">
        <v>303</v>
      </c>
      <c r="G336" s="326" t="s">
        <v>1306</v>
      </c>
      <c r="H336" s="350">
        <f t="shared" si="5"/>
        <v>5012991.53</v>
      </c>
      <c r="I336" s="326" t="s">
        <v>1034</v>
      </c>
      <c r="J336" s="42" t="str">
        <f>VLOOKUP(D336,DEPARTMENTS!B:B,1,0)</f>
        <v>ENVELOPES</v>
      </c>
      <c r="K336" s="326"/>
    </row>
    <row r="337" spans="1:11" s="35" customFormat="1" hidden="1" x14ac:dyDescent="0.2">
      <c r="A337" s="326" t="s">
        <v>1188</v>
      </c>
      <c r="B337" s="30" t="s">
        <v>6</v>
      </c>
      <c r="C337" s="326">
        <v>3</v>
      </c>
      <c r="D337" s="326" t="s">
        <v>24</v>
      </c>
      <c r="E337" s="323">
        <v>300</v>
      </c>
      <c r="F337" s="35" t="s">
        <v>303</v>
      </c>
      <c r="G337" s="326" t="s">
        <v>1306</v>
      </c>
      <c r="H337" s="350">
        <f t="shared" si="5"/>
        <v>5013291.53</v>
      </c>
      <c r="I337" s="326" t="s">
        <v>1035</v>
      </c>
      <c r="J337" s="42" t="str">
        <f>VLOOKUP(D337,DEPARTMENTS!B:B,1,0)</f>
        <v>ENVELOPES</v>
      </c>
      <c r="K337" s="326"/>
    </row>
    <row r="338" spans="1:11" s="35" customFormat="1" hidden="1" x14ac:dyDescent="0.2">
      <c r="A338" s="326" t="s">
        <v>1189</v>
      </c>
      <c r="B338" s="30" t="s">
        <v>6</v>
      </c>
      <c r="C338" s="326">
        <v>3</v>
      </c>
      <c r="D338" s="326" t="s">
        <v>24</v>
      </c>
      <c r="E338" s="323">
        <v>50</v>
      </c>
      <c r="F338" s="35" t="s">
        <v>303</v>
      </c>
      <c r="G338" s="326" t="s">
        <v>1306</v>
      </c>
      <c r="H338" s="350">
        <f t="shared" si="5"/>
        <v>5013341.53</v>
      </c>
      <c r="I338" s="326" t="s">
        <v>1036</v>
      </c>
      <c r="J338" s="42" t="str">
        <f>VLOOKUP(D338,DEPARTMENTS!B:B,1,0)</f>
        <v>ENVELOPES</v>
      </c>
      <c r="K338" s="326"/>
    </row>
    <row r="339" spans="1:11" s="35" customFormat="1" hidden="1" x14ac:dyDescent="0.2">
      <c r="A339" s="326" t="s">
        <v>1190</v>
      </c>
      <c r="B339" s="30" t="s">
        <v>6</v>
      </c>
      <c r="C339" s="326">
        <v>3</v>
      </c>
      <c r="D339" s="326" t="s">
        <v>24</v>
      </c>
      <c r="E339" s="323">
        <v>200</v>
      </c>
      <c r="F339" s="35" t="s">
        <v>303</v>
      </c>
      <c r="G339" s="326" t="s">
        <v>1306</v>
      </c>
      <c r="H339" s="350">
        <f t="shared" si="5"/>
        <v>5013541.53</v>
      </c>
      <c r="I339" s="326" t="s">
        <v>1037</v>
      </c>
      <c r="J339" s="42" t="str">
        <f>VLOOKUP(D339,DEPARTMENTS!B:B,1,0)</f>
        <v>ENVELOPES</v>
      </c>
      <c r="K339" s="326"/>
    </row>
    <row r="340" spans="1:11" s="35" customFormat="1" hidden="1" x14ac:dyDescent="0.2">
      <c r="A340" s="326" t="s">
        <v>1191</v>
      </c>
      <c r="B340" s="30" t="s">
        <v>6</v>
      </c>
      <c r="C340" s="326">
        <v>3</v>
      </c>
      <c r="D340" s="326" t="s">
        <v>24</v>
      </c>
      <c r="E340" s="323">
        <v>200</v>
      </c>
      <c r="F340" s="35" t="s">
        <v>303</v>
      </c>
      <c r="G340" s="326" t="s">
        <v>1306</v>
      </c>
      <c r="H340" s="350">
        <f t="shared" si="5"/>
        <v>5013741.53</v>
      </c>
      <c r="I340" s="326" t="s">
        <v>1038</v>
      </c>
      <c r="J340" s="42" t="str">
        <f>VLOOKUP(D340,DEPARTMENTS!B:B,1,0)</f>
        <v>ENVELOPES</v>
      </c>
      <c r="K340" s="326"/>
    </row>
    <row r="341" spans="1:11" s="35" customFormat="1" hidden="1" x14ac:dyDescent="0.2">
      <c r="A341" s="326" t="s">
        <v>1192</v>
      </c>
      <c r="B341" s="30" t="s">
        <v>6</v>
      </c>
      <c r="C341" s="326">
        <v>3</v>
      </c>
      <c r="D341" s="326" t="s">
        <v>24</v>
      </c>
      <c r="E341" s="323">
        <v>200</v>
      </c>
      <c r="F341" s="35" t="s">
        <v>303</v>
      </c>
      <c r="G341" s="326" t="s">
        <v>1306</v>
      </c>
      <c r="H341" s="350">
        <f t="shared" si="5"/>
        <v>5013941.53</v>
      </c>
      <c r="I341" s="326" t="s">
        <v>1039</v>
      </c>
      <c r="J341" s="42" t="str">
        <f>VLOOKUP(D341,DEPARTMENTS!B:B,1,0)</f>
        <v>ENVELOPES</v>
      </c>
      <c r="K341" s="326"/>
    </row>
    <row r="342" spans="1:11" s="35" customFormat="1" hidden="1" x14ac:dyDescent="0.2">
      <c r="A342" s="326" t="s">
        <v>1193</v>
      </c>
      <c r="B342" s="30" t="s">
        <v>6</v>
      </c>
      <c r="C342" s="326">
        <v>3</v>
      </c>
      <c r="D342" s="326" t="s">
        <v>24</v>
      </c>
      <c r="E342" s="323">
        <v>200</v>
      </c>
      <c r="F342" s="35" t="s">
        <v>303</v>
      </c>
      <c r="G342" s="326" t="s">
        <v>1306</v>
      </c>
      <c r="H342" s="350">
        <f t="shared" si="5"/>
        <v>5014141.53</v>
      </c>
      <c r="I342" s="326" t="s">
        <v>1040</v>
      </c>
      <c r="J342" s="42" t="str">
        <f>VLOOKUP(D342,DEPARTMENTS!B:B,1,0)</f>
        <v>ENVELOPES</v>
      </c>
      <c r="K342" s="326"/>
    </row>
    <row r="343" spans="1:11" s="35" customFormat="1" hidden="1" x14ac:dyDescent="0.2">
      <c r="A343" s="326" t="s">
        <v>1194</v>
      </c>
      <c r="B343" s="30" t="s">
        <v>6</v>
      </c>
      <c r="C343" s="326">
        <v>3</v>
      </c>
      <c r="D343" s="326" t="s">
        <v>24</v>
      </c>
      <c r="E343" s="323">
        <v>500</v>
      </c>
      <c r="F343" s="35" t="s">
        <v>303</v>
      </c>
      <c r="G343" s="326" t="s">
        <v>1306</v>
      </c>
      <c r="H343" s="350">
        <f t="shared" si="5"/>
        <v>5014641.53</v>
      </c>
      <c r="I343" s="326" t="s">
        <v>1041</v>
      </c>
      <c r="J343" s="42" t="str">
        <f>VLOOKUP(D343,DEPARTMENTS!B:B,1,0)</f>
        <v>ENVELOPES</v>
      </c>
      <c r="K343" s="326"/>
    </row>
    <row r="344" spans="1:11" s="35" customFormat="1" hidden="1" x14ac:dyDescent="0.2">
      <c r="A344" s="326" t="s">
        <v>1195</v>
      </c>
      <c r="B344" s="30" t="s">
        <v>6</v>
      </c>
      <c r="C344" s="326">
        <v>3</v>
      </c>
      <c r="D344" s="326" t="s">
        <v>24</v>
      </c>
      <c r="E344" s="323">
        <v>100</v>
      </c>
      <c r="F344" s="35" t="s">
        <v>303</v>
      </c>
      <c r="G344" s="326" t="s">
        <v>1306</v>
      </c>
      <c r="H344" s="350">
        <f t="shared" si="5"/>
        <v>5014741.53</v>
      </c>
      <c r="I344" s="326" t="s">
        <v>1042</v>
      </c>
      <c r="J344" s="42" t="str">
        <f>VLOOKUP(D344,DEPARTMENTS!B:B,1,0)</f>
        <v>ENVELOPES</v>
      </c>
      <c r="K344" s="326"/>
    </row>
    <row r="345" spans="1:11" s="35" customFormat="1" hidden="1" x14ac:dyDescent="0.2">
      <c r="A345" s="326" t="s">
        <v>1196</v>
      </c>
      <c r="B345" s="30" t="s">
        <v>6</v>
      </c>
      <c r="C345" s="326">
        <v>3</v>
      </c>
      <c r="D345" s="326" t="s">
        <v>24</v>
      </c>
      <c r="E345" s="323">
        <v>100</v>
      </c>
      <c r="F345" s="35" t="s">
        <v>303</v>
      </c>
      <c r="G345" s="326" t="s">
        <v>1306</v>
      </c>
      <c r="H345" s="350">
        <f t="shared" si="5"/>
        <v>5014841.53</v>
      </c>
      <c r="I345" s="326" t="s">
        <v>1043</v>
      </c>
      <c r="J345" s="42" t="str">
        <f>VLOOKUP(D345,DEPARTMENTS!B:B,1,0)</f>
        <v>ENVELOPES</v>
      </c>
      <c r="K345" s="326"/>
    </row>
    <row r="346" spans="1:11" s="35" customFormat="1" hidden="1" x14ac:dyDescent="0.2">
      <c r="A346" s="326" t="s">
        <v>1197</v>
      </c>
      <c r="B346" s="30" t="s">
        <v>6</v>
      </c>
      <c r="C346" s="326">
        <v>3</v>
      </c>
      <c r="D346" s="326" t="s">
        <v>114</v>
      </c>
      <c r="E346" s="323">
        <v>1000</v>
      </c>
      <c r="F346" s="35" t="s">
        <v>303</v>
      </c>
      <c r="G346" s="326" t="s">
        <v>1306</v>
      </c>
      <c r="H346" s="350">
        <f t="shared" si="5"/>
        <v>5015841.53</v>
      </c>
      <c r="I346" s="326" t="s">
        <v>1044</v>
      </c>
      <c r="J346" s="42" t="str">
        <f>VLOOKUP(D346,DEPARTMENTS!B:B,1,0)</f>
        <v>DEV_GROUP_1</v>
      </c>
      <c r="K346" s="326"/>
    </row>
    <row r="347" spans="1:11" s="35" customFormat="1" hidden="1" x14ac:dyDescent="0.2">
      <c r="A347" s="326" t="s">
        <v>1198</v>
      </c>
      <c r="B347" s="30" t="s">
        <v>6</v>
      </c>
      <c r="C347" s="326">
        <v>3</v>
      </c>
      <c r="D347" s="326" t="s">
        <v>24</v>
      </c>
      <c r="E347" s="323">
        <v>500</v>
      </c>
      <c r="F347" s="35" t="s">
        <v>303</v>
      </c>
      <c r="G347" s="326" t="s">
        <v>1306</v>
      </c>
      <c r="H347" s="350">
        <f t="shared" si="5"/>
        <v>5016341.53</v>
      </c>
      <c r="I347" s="326" t="s">
        <v>1045</v>
      </c>
      <c r="J347" s="42" t="str">
        <f>VLOOKUP(D347,DEPARTMENTS!B:B,1,0)</f>
        <v>ENVELOPES</v>
      </c>
      <c r="K347" s="326"/>
    </row>
    <row r="348" spans="1:11" s="35" customFormat="1" hidden="1" x14ac:dyDescent="0.2">
      <c r="A348" s="326" t="s">
        <v>1199</v>
      </c>
      <c r="B348" s="30" t="s">
        <v>6</v>
      </c>
      <c r="C348" s="326">
        <v>3</v>
      </c>
      <c r="D348" s="326" t="s">
        <v>24</v>
      </c>
      <c r="E348" s="323">
        <v>200</v>
      </c>
      <c r="F348" s="35" t="s">
        <v>303</v>
      </c>
      <c r="G348" s="326" t="s">
        <v>1306</v>
      </c>
      <c r="H348" s="350">
        <f t="shared" si="5"/>
        <v>5016541.53</v>
      </c>
      <c r="I348" s="326" t="s">
        <v>1046</v>
      </c>
      <c r="J348" s="42" t="str">
        <f>VLOOKUP(D348,DEPARTMENTS!B:B,1,0)</f>
        <v>ENVELOPES</v>
      </c>
      <c r="K348" s="326"/>
    </row>
    <row r="349" spans="1:11" s="35" customFormat="1" hidden="1" x14ac:dyDescent="0.2">
      <c r="A349" s="326" t="s">
        <v>1200</v>
      </c>
      <c r="B349" s="30" t="s">
        <v>6</v>
      </c>
      <c r="C349" s="326">
        <v>3</v>
      </c>
      <c r="D349" s="326" t="s">
        <v>24</v>
      </c>
      <c r="E349" s="323">
        <v>500</v>
      </c>
      <c r="F349" s="35" t="s">
        <v>303</v>
      </c>
      <c r="G349" s="326" t="s">
        <v>1306</v>
      </c>
      <c r="H349" s="350">
        <f t="shared" si="5"/>
        <v>5017041.53</v>
      </c>
      <c r="I349" s="326" t="s">
        <v>1047</v>
      </c>
      <c r="J349" s="42" t="str">
        <f>VLOOKUP(D349,DEPARTMENTS!B:B,1,0)</f>
        <v>ENVELOPES</v>
      </c>
      <c r="K349" s="326"/>
    </row>
    <row r="350" spans="1:11" s="35" customFormat="1" hidden="1" x14ac:dyDescent="0.2">
      <c r="A350" s="326" t="s">
        <v>1201</v>
      </c>
      <c r="B350" s="30" t="s">
        <v>6</v>
      </c>
      <c r="C350" s="326">
        <v>3</v>
      </c>
      <c r="D350" s="326" t="s">
        <v>24</v>
      </c>
      <c r="E350" s="323">
        <v>30</v>
      </c>
      <c r="F350" s="35" t="s">
        <v>303</v>
      </c>
      <c r="G350" s="326" t="s">
        <v>1306</v>
      </c>
      <c r="H350" s="350">
        <f t="shared" si="5"/>
        <v>5017071.53</v>
      </c>
      <c r="I350" s="326" t="s">
        <v>1048</v>
      </c>
      <c r="J350" s="42" t="str">
        <f>VLOOKUP(D350,DEPARTMENTS!B:B,1,0)</f>
        <v>ENVELOPES</v>
      </c>
      <c r="K350" s="326"/>
    </row>
    <row r="351" spans="1:11" s="35" customFormat="1" hidden="1" x14ac:dyDescent="0.2">
      <c r="A351" s="326" t="s">
        <v>1202</v>
      </c>
      <c r="B351" s="30" t="s">
        <v>6</v>
      </c>
      <c r="C351" s="326">
        <v>3</v>
      </c>
      <c r="D351" s="326" t="s">
        <v>24</v>
      </c>
      <c r="E351" s="323">
        <v>50</v>
      </c>
      <c r="F351" s="35" t="s">
        <v>303</v>
      </c>
      <c r="G351" s="326" t="s">
        <v>1306</v>
      </c>
      <c r="H351" s="350">
        <f t="shared" si="5"/>
        <v>5017121.53</v>
      </c>
      <c r="I351" s="326" t="s">
        <v>1049</v>
      </c>
      <c r="J351" s="42" t="str">
        <f>VLOOKUP(D351,DEPARTMENTS!B:B,1,0)</f>
        <v>ENVELOPES</v>
      </c>
      <c r="K351" s="326"/>
    </row>
    <row r="352" spans="1:11" s="35" customFormat="1" hidden="1" x14ac:dyDescent="0.2">
      <c r="A352" s="326" t="s">
        <v>1203</v>
      </c>
      <c r="B352" s="30" t="s">
        <v>6</v>
      </c>
      <c r="C352" s="326">
        <v>3</v>
      </c>
      <c r="D352" s="326" t="s">
        <v>24</v>
      </c>
      <c r="E352" s="323">
        <v>100</v>
      </c>
      <c r="F352" s="35" t="s">
        <v>303</v>
      </c>
      <c r="G352" s="326" t="s">
        <v>1306</v>
      </c>
      <c r="H352" s="350">
        <f t="shared" si="5"/>
        <v>5017221.53</v>
      </c>
      <c r="I352" s="326" t="s">
        <v>1050</v>
      </c>
      <c r="J352" s="42" t="str">
        <f>VLOOKUP(D352,DEPARTMENTS!B:B,1,0)</f>
        <v>ENVELOPES</v>
      </c>
      <c r="K352" s="326"/>
    </row>
    <row r="353" spans="1:11" s="35" customFormat="1" hidden="1" x14ac:dyDescent="0.2">
      <c r="A353" s="326" t="s">
        <v>1204</v>
      </c>
      <c r="B353" s="30" t="s">
        <v>6</v>
      </c>
      <c r="C353" s="326">
        <v>3</v>
      </c>
      <c r="D353" s="326" t="s">
        <v>24</v>
      </c>
      <c r="E353" s="323">
        <v>100</v>
      </c>
      <c r="F353" s="35" t="s">
        <v>303</v>
      </c>
      <c r="G353" s="326" t="s">
        <v>1306</v>
      </c>
      <c r="H353" s="350">
        <f t="shared" si="5"/>
        <v>5017321.53</v>
      </c>
      <c r="I353" s="326" t="s">
        <v>1051</v>
      </c>
      <c r="J353" s="42" t="str">
        <f>VLOOKUP(D353,DEPARTMENTS!B:B,1,0)</f>
        <v>ENVELOPES</v>
      </c>
      <c r="K353" s="326"/>
    </row>
    <row r="354" spans="1:11" s="35" customFormat="1" hidden="1" x14ac:dyDescent="0.2">
      <c r="A354" s="326" t="s">
        <v>1205</v>
      </c>
      <c r="B354" s="30" t="s">
        <v>6</v>
      </c>
      <c r="C354" s="326">
        <v>3</v>
      </c>
      <c r="D354" s="326" t="s">
        <v>24</v>
      </c>
      <c r="E354" s="323">
        <v>100</v>
      </c>
      <c r="F354" s="35" t="s">
        <v>303</v>
      </c>
      <c r="G354" s="326" t="s">
        <v>1306</v>
      </c>
      <c r="H354" s="350">
        <f t="shared" si="5"/>
        <v>5017421.53</v>
      </c>
      <c r="I354" s="326" t="s">
        <v>1052</v>
      </c>
      <c r="J354" s="42" t="str">
        <f>VLOOKUP(D354,DEPARTMENTS!B:B,1,0)</f>
        <v>ENVELOPES</v>
      </c>
      <c r="K354" s="326"/>
    </row>
    <row r="355" spans="1:11" s="35" customFormat="1" hidden="1" x14ac:dyDescent="0.2">
      <c r="A355" s="326" t="s">
        <v>1206</v>
      </c>
      <c r="B355" s="30" t="s">
        <v>6</v>
      </c>
      <c r="C355" s="326">
        <v>3</v>
      </c>
      <c r="D355" s="326" t="s">
        <v>24</v>
      </c>
      <c r="E355" s="323">
        <v>200</v>
      </c>
      <c r="F355" s="35" t="s">
        <v>303</v>
      </c>
      <c r="G355" s="326" t="s">
        <v>1306</v>
      </c>
      <c r="H355" s="350">
        <f t="shared" si="5"/>
        <v>5017621.53</v>
      </c>
      <c r="I355" s="326" t="s">
        <v>1053</v>
      </c>
      <c r="J355" s="42" t="str">
        <f>VLOOKUP(D355,DEPARTMENTS!B:B,1,0)</f>
        <v>ENVELOPES</v>
      </c>
      <c r="K355" s="326"/>
    </row>
    <row r="356" spans="1:11" s="35" customFormat="1" hidden="1" x14ac:dyDescent="0.2">
      <c r="A356" s="326" t="s">
        <v>1207</v>
      </c>
      <c r="B356" s="30" t="s">
        <v>6</v>
      </c>
      <c r="C356" s="326">
        <v>3</v>
      </c>
      <c r="D356" s="326" t="s">
        <v>24</v>
      </c>
      <c r="E356" s="323">
        <v>300</v>
      </c>
      <c r="F356" s="35" t="s">
        <v>303</v>
      </c>
      <c r="G356" s="326" t="s">
        <v>1306</v>
      </c>
      <c r="H356" s="350">
        <f t="shared" si="5"/>
        <v>5017921.53</v>
      </c>
      <c r="I356" s="326" t="s">
        <v>1054</v>
      </c>
      <c r="J356" s="42" t="str">
        <f>VLOOKUP(D356,DEPARTMENTS!B:B,1,0)</f>
        <v>ENVELOPES</v>
      </c>
      <c r="K356" s="326"/>
    </row>
    <row r="357" spans="1:11" s="35" customFormat="1" hidden="1" x14ac:dyDescent="0.2">
      <c r="A357" s="326" t="s">
        <v>1208</v>
      </c>
      <c r="B357" s="30" t="s">
        <v>6</v>
      </c>
      <c r="C357" s="326">
        <v>3</v>
      </c>
      <c r="D357" s="326" t="s">
        <v>24</v>
      </c>
      <c r="E357" s="323">
        <v>20</v>
      </c>
      <c r="F357" s="35" t="s">
        <v>303</v>
      </c>
      <c r="G357" s="326" t="s">
        <v>1306</v>
      </c>
      <c r="H357" s="350">
        <f t="shared" si="5"/>
        <v>5017941.53</v>
      </c>
      <c r="I357" s="326" t="s">
        <v>1055</v>
      </c>
      <c r="J357" s="42" t="str">
        <f>VLOOKUP(D357,DEPARTMENTS!B:B,1,0)</f>
        <v>ENVELOPES</v>
      </c>
      <c r="K357" s="326"/>
    </row>
    <row r="358" spans="1:11" s="35" customFormat="1" hidden="1" x14ac:dyDescent="0.2">
      <c r="A358" s="326" t="s">
        <v>1209</v>
      </c>
      <c r="B358" s="30" t="s">
        <v>6</v>
      </c>
      <c r="C358" s="326">
        <v>3</v>
      </c>
      <c r="D358" s="326" t="s">
        <v>24</v>
      </c>
      <c r="E358" s="323">
        <v>208</v>
      </c>
      <c r="F358" s="35" t="s">
        <v>303</v>
      </c>
      <c r="G358" s="326" t="s">
        <v>1306</v>
      </c>
      <c r="H358" s="350">
        <f t="shared" si="5"/>
        <v>5018149.53</v>
      </c>
      <c r="I358" s="326" t="s">
        <v>1056</v>
      </c>
      <c r="J358" s="42" t="str">
        <f>VLOOKUP(D358,DEPARTMENTS!B:B,1,0)</f>
        <v>ENVELOPES</v>
      </c>
      <c r="K358" s="326"/>
    </row>
    <row r="359" spans="1:11" s="35" customFormat="1" hidden="1" x14ac:dyDescent="0.2">
      <c r="A359" s="326" t="s">
        <v>1210</v>
      </c>
      <c r="B359" s="30" t="s">
        <v>6</v>
      </c>
      <c r="C359" s="326">
        <v>3</v>
      </c>
      <c r="D359" s="326" t="s">
        <v>24</v>
      </c>
      <c r="E359" s="323">
        <v>100</v>
      </c>
      <c r="F359" s="35" t="s">
        <v>303</v>
      </c>
      <c r="G359" s="326" t="s">
        <v>1306</v>
      </c>
      <c r="H359" s="350">
        <f t="shared" si="5"/>
        <v>5018249.53</v>
      </c>
      <c r="I359" s="326" t="s">
        <v>1057</v>
      </c>
      <c r="J359" s="42" t="str">
        <f>VLOOKUP(D359,DEPARTMENTS!B:B,1,0)</f>
        <v>ENVELOPES</v>
      </c>
      <c r="K359" s="326"/>
    </row>
    <row r="360" spans="1:11" s="35" customFormat="1" hidden="1" x14ac:dyDescent="0.2">
      <c r="A360" s="326" t="s">
        <v>1211</v>
      </c>
      <c r="B360" s="30" t="s">
        <v>6</v>
      </c>
      <c r="C360" s="326">
        <v>3</v>
      </c>
      <c r="D360" s="326" t="s">
        <v>24</v>
      </c>
      <c r="E360" s="323">
        <v>50</v>
      </c>
      <c r="F360" s="35" t="s">
        <v>303</v>
      </c>
      <c r="G360" s="326" t="s">
        <v>1306</v>
      </c>
      <c r="H360" s="350">
        <f t="shared" si="5"/>
        <v>5018299.53</v>
      </c>
      <c r="I360" s="326" t="s">
        <v>1058</v>
      </c>
      <c r="J360" s="42" t="str">
        <f>VLOOKUP(D360,DEPARTMENTS!B:B,1,0)</f>
        <v>ENVELOPES</v>
      </c>
      <c r="K360" s="326"/>
    </row>
    <row r="361" spans="1:11" s="35" customFormat="1" hidden="1" x14ac:dyDescent="0.2">
      <c r="A361" s="326" t="s">
        <v>1212</v>
      </c>
      <c r="B361" s="30" t="s">
        <v>6</v>
      </c>
      <c r="C361" s="326">
        <v>3</v>
      </c>
      <c r="D361" s="326" t="s">
        <v>24</v>
      </c>
      <c r="E361" s="323">
        <v>100</v>
      </c>
      <c r="F361" s="35" t="s">
        <v>303</v>
      </c>
      <c r="G361" s="326" t="s">
        <v>1306</v>
      </c>
      <c r="H361" s="350">
        <f t="shared" si="5"/>
        <v>5018399.53</v>
      </c>
      <c r="I361" s="326" t="s">
        <v>1059</v>
      </c>
      <c r="J361" s="42" t="str">
        <f>VLOOKUP(D361,DEPARTMENTS!B:B,1,0)</f>
        <v>ENVELOPES</v>
      </c>
      <c r="K361" s="326"/>
    </row>
    <row r="362" spans="1:11" s="35" customFormat="1" hidden="1" x14ac:dyDescent="0.2">
      <c r="A362" s="326" t="s">
        <v>1213</v>
      </c>
      <c r="B362" s="30" t="s">
        <v>6</v>
      </c>
      <c r="C362" s="326">
        <v>3</v>
      </c>
      <c r="D362" s="326" t="s">
        <v>24</v>
      </c>
      <c r="E362" s="323">
        <v>50</v>
      </c>
      <c r="F362" s="35" t="s">
        <v>303</v>
      </c>
      <c r="G362" s="326" t="s">
        <v>1306</v>
      </c>
      <c r="H362" s="350">
        <f t="shared" si="5"/>
        <v>5018449.53</v>
      </c>
      <c r="I362" s="326" t="s">
        <v>1060</v>
      </c>
      <c r="J362" s="42" t="str">
        <f>VLOOKUP(D362,DEPARTMENTS!B:B,1,0)</f>
        <v>ENVELOPES</v>
      </c>
      <c r="K362" s="326"/>
    </row>
    <row r="363" spans="1:11" s="35" customFormat="1" hidden="1" x14ac:dyDescent="0.2">
      <c r="A363" s="326" t="s">
        <v>1214</v>
      </c>
      <c r="B363" s="30" t="s">
        <v>6</v>
      </c>
      <c r="C363" s="326">
        <v>3</v>
      </c>
      <c r="D363" s="326" t="s">
        <v>24</v>
      </c>
      <c r="E363" s="323">
        <v>50</v>
      </c>
      <c r="F363" s="35" t="s">
        <v>303</v>
      </c>
      <c r="G363" s="326" t="s">
        <v>1306</v>
      </c>
      <c r="H363" s="350">
        <f t="shared" si="5"/>
        <v>5018499.53</v>
      </c>
      <c r="I363" s="326" t="s">
        <v>1061</v>
      </c>
      <c r="J363" s="42" t="str">
        <f>VLOOKUP(D363,DEPARTMENTS!B:B,1,0)</f>
        <v>ENVELOPES</v>
      </c>
      <c r="K363" s="326"/>
    </row>
    <row r="364" spans="1:11" s="35" customFormat="1" hidden="1" x14ac:dyDescent="0.2">
      <c r="A364" s="326" t="s">
        <v>1215</v>
      </c>
      <c r="B364" s="30" t="s">
        <v>6</v>
      </c>
      <c r="C364" s="326">
        <v>3</v>
      </c>
      <c r="D364" s="326" t="s">
        <v>24</v>
      </c>
      <c r="E364" s="323">
        <v>200</v>
      </c>
      <c r="F364" s="35" t="s">
        <v>303</v>
      </c>
      <c r="G364" s="326" t="s">
        <v>1306</v>
      </c>
      <c r="H364" s="350">
        <f t="shared" si="5"/>
        <v>5018699.53</v>
      </c>
      <c r="I364" s="326" t="s">
        <v>1062</v>
      </c>
      <c r="J364" s="42" t="str">
        <f>VLOOKUP(D364,DEPARTMENTS!B:B,1,0)</f>
        <v>ENVELOPES</v>
      </c>
      <c r="K364" s="326"/>
    </row>
    <row r="365" spans="1:11" s="35" customFormat="1" hidden="1" x14ac:dyDescent="0.2">
      <c r="A365" s="326" t="s">
        <v>1216</v>
      </c>
      <c r="B365" s="30" t="s">
        <v>6</v>
      </c>
      <c r="C365" s="326">
        <v>3</v>
      </c>
      <c r="D365" s="326" t="s">
        <v>24</v>
      </c>
      <c r="E365" s="323">
        <v>50</v>
      </c>
      <c r="F365" s="35" t="s">
        <v>303</v>
      </c>
      <c r="G365" s="326" t="s">
        <v>1306</v>
      </c>
      <c r="H365" s="350">
        <f t="shared" si="5"/>
        <v>5018749.53</v>
      </c>
      <c r="I365" s="326" t="s">
        <v>1063</v>
      </c>
      <c r="J365" s="42" t="str">
        <f>VLOOKUP(D365,DEPARTMENTS!B:B,1,0)</f>
        <v>ENVELOPES</v>
      </c>
      <c r="K365" s="326"/>
    </row>
    <row r="366" spans="1:11" s="35" customFormat="1" hidden="1" x14ac:dyDescent="0.2">
      <c r="A366" s="326" t="s">
        <v>1217</v>
      </c>
      <c r="B366" s="30" t="s">
        <v>6</v>
      </c>
      <c r="C366" s="326">
        <v>3</v>
      </c>
      <c r="D366" s="326" t="s">
        <v>24</v>
      </c>
      <c r="E366" s="323">
        <v>50</v>
      </c>
      <c r="F366" s="35" t="s">
        <v>303</v>
      </c>
      <c r="G366" s="326" t="s">
        <v>1306</v>
      </c>
      <c r="H366" s="350">
        <f t="shared" si="5"/>
        <v>5018799.53</v>
      </c>
      <c r="I366" s="326" t="s">
        <v>1064</v>
      </c>
      <c r="J366" s="42" t="str">
        <f>VLOOKUP(D366,DEPARTMENTS!B:B,1,0)</f>
        <v>ENVELOPES</v>
      </c>
      <c r="K366" s="326"/>
    </row>
    <row r="367" spans="1:11" s="35" customFormat="1" hidden="1" x14ac:dyDescent="0.2">
      <c r="A367" s="326" t="s">
        <v>1218</v>
      </c>
      <c r="B367" s="30" t="s">
        <v>6</v>
      </c>
      <c r="C367" s="326">
        <v>3</v>
      </c>
      <c r="D367" s="326" t="s">
        <v>24</v>
      </c>
      <c r="E367" s="323">
        <v>50</v>
      </c>
      <c r="F367" s="35" t="s">
        <v>303</v>
      </c>
      <c r="G367" s="326" t="s">
        <v>1306</v>
      </c>
      <c r="H367" s="350">
        <f t="shared" si="5"/>
        <v>5018849.53</v>
      </c>
      <c r="I367" s="326" t="s">
        <v>1065</v>
      </c>
      <c r="J367" s="42" t="str">
        <f>VLOOKUP(D367,DEPARTMENTS!B:B,1,0)</f>
        <v>ENVELOPES</v>
      </c>
      <c r="K367" s="326"/>
    </row>
    <row r="368" spans="1:11" s="35" customFormat="1" hidden="1" x14ac:dyDescent="0.2">
      <c r="A368" s="326" t="s">
        <v>1219</v>
      </c>
      <c r="B368" s="30" t="s">
        <v>6</v>
      </c>
      <c r="C368" s="326">
        <v>3</v>
      </c>
      <c r="D368" s="326" t="s">
        <v>24</v>
      </c>
      <c r="E368" s="323">
        <v>200</v>
      </c>
      <c r="F368" s="35" t="s">
        <v>303</v>
      </c>
      <c r="G368" s="326" t="s">
        <v>1306</v>
      </c>
      <c r="H368" s="350">
        <f t="shared" si="5"/>
        <v>5019049.53</v>
      </c>
      <c r="I368" s="326" t="s">
        <v>1066</v>
      </c>
      <c r="J368" s="42" t="str">
        <f>VLOOKUP(D368,DEPARTMENTS!B:B,1,0)</f>
        <v>ENVELOPES</v>
      </c>
      <c r="K368" s="326"/>
    </row>
    <row r="369" spans="1:11" s="35" customFormat="1" hidden="1" x14ac:dyDescent="0.2">
      <c r="A369" s="326" t="s">
        <v>1220</v>
      </c>
      <c r="B369" s="30" t="s">
        <v>6</v>
      </c>
      <c r="C369" s="326">
        <v>3</v>
      </c>
      <c r="D369" s="326" t="s">
        <v>24</v>
      </c>
      <c r="E369" s="323">
        <v>150</v>
      </c>
      <c r="F369" s="35" t="s">
        <v>303</v>
      </c>
      <c r="G369" s="326" t="s">
        <v>1306</v>
      </c>
      <c r="H369" s="350">
        <f t="shared" si="5"/>
        <v>5019199.53</v>
      </c>
      <c r="I369" s="326" t="s">
        <v>1067</v>
      </c>
      <c r="J369" s="42" t="str">
        <f>VLOOKUP(D369,DEPARTMENTS!B:B,1,0)</f>
        <v>ENVELOPES</v>
      </c>
      <c r="K369" s="326"/>
    </row>
    <row r="370" spans="1:11" s="35" customFormat="1" hidden="1" x14ac:dyDescent="0.2">
      <c r="A370" s="326" t="s">
        <v>1221</v>
      </c>
      <c r="B370" s="30" t="s">
        <v>6</v>
      </c>
      <c r="C370" s="326">
        <v>3</v>
      </c>
      <c r="D370" s="326" t="s">
        <v>24</v>
      </c>
      <c r="E370" s="323">
        <v>100</v>
      </c>
      <c r="F370" s="35" t="s">
        <v>303</v>
      </c>
      <c r="G370" s="326" t="s">
        <v>1306</v>
      </c>
      <c r="H370" s="350">
        <f t="shared" si="5"/>
        <v>5019299.53</v>
      </c>
      <c r="I370" s="326" t="s">
        <v>1068</v>
      </c>
      <c r="J370" s="42" t="str">
        <f>VLOOKUP(D370,DEPARTMENTS!B:B,1,0)</f>
        <v>ENVELOPES</v>
      </c>
      <c r="K370" s="326"/>
    </row>
    <row r="371" spans="1:11" s="35" customFormat="1" hidden="1" x14ac:dyDescent="0.2">
      <c r="A371" s="326" t="s">
        <v>1222</v>
      </c>
      <c r="B371" s="30" t="s">
        <v>6</v>
      </c>
      <c r="C371" s="326">
        <v>3</v>
      </c>
      <c r="D371" s="326" t="s">
        <v>24</v>
      </c>
      <c r="E371" s="323">
        <v>100</v>
      </c>
      <c r="F371" s="35" t="s">
        <v>303</v>
      </c>
      <c r="G371" s="326" t="s">
        <v>1306</v>
      </c>
      <c r="H371" s="350">
        <f t="shared" si="5"/>
        <v>5019399.53</v>
      </c>
      <c r="I371" s="326" t="s">
        <v>1069</v>
      </c>
      <c r="J371" s="42" t="str">
        <f>VLOOKUP(D371,DEPARTMENTS!B:B,1,0)</f>
        <v>ENVELOPES</v>
      </c>
      <c r="K371" s="326"/>
    </row>
    <row r="372" spans="1:11" s="35" customFormat="1" hidden="1" x14ac:dyDescent="0.2">
      <c r="A372" s="326" t="s">
        <v>1223</v>
      </c>
      <c r="B372" s="30" t="s">
        <v>6</v>
      </c>
      <c r="C372" s="326">
        <v>3</v>
      </c>
      <c r="D372" s="326" t="s">
        <v>24</v>
      </c>
      <c r="E372" s="323">
        <v>30</v>
      </c>
      <c r="F372" s="35" t="s">
        <v>303</v>
      </c>
      <c r="G372" s="326" t="s">
        <v>1306</v>
      </c>
      <c r="H372" s="350">
        <f t="shared" si="5"/>
        <v>5019429.53</v>
      </c>
      <c r="I372" s="326" t="s">
        <v>1070</v>
      </c>
      <c r="J372" s="42" t="str">
        <f>VLOOKUP(D372,DEPARTMENTS!B:B,1,0)</f>
        <v>ENVELOPES</v>
      </c>
      <c r="K372" s="326"/>
    </row>
    <row r="373" spans="1:11" s="35" customFormat="1" hidden="1" x14ac:dyDescent="0.2">
      <c r="A373" s="326" t="s">
        <v>1224</v>
      </c>
      <c r="B373" s="30" t="s">
        <v>6</v>
      </c>
      <c r="C373" s="326">
        <v>3</v>
      </c>
      <c r="D373" s="326" t="s">
        <v>24</v>
      </c>
      <c r="E373" s="323">
        <v>100</v>
      </c>
      <c r="F373" s="35" t="s">
        <v>303</v>
      </c>
      <c r="G373" s="326" t="s">
        <v>1306</v>
      </c>
      <c r="H373" s="350">
        <f t="shared" si="5"/>
        <v>5019529.53</v>
      </c>
      <c r="I373" s="326" t="s">
        <v>1071</v>
      </c>
      <c r="J373" s="42" t="str">
        <f>VLOOKUP(D373,DEPARTMENTS!B:B,1,0)</f>
        <v>ENVELOPES</v>
      </c>
      <c r="K373" s="326"/>
    </row>
    <row r="374" spans="1:11" s="35" customFormat="1" hidden="1" x14ac:dyDescent="0.2">
      <c r="A374" s="326" t="s">
        <v>1225</v>
      </c>
      <c r="B374" s="30" t="s">
        <v>6</v>
      </c>
      <c r="C374" s="326">
        <v>3</v>
      </c>
      <c r="D374" s="326" t="s">
        <v>24</v>
      </c>
      <c r="E374" s="323">
        <v>50</v>
      </c>
      <c r="F374" s="35" t="s">
        <v>303</v>
      </c>
      <c r="G374" s="326" t="s">
        <v>1306</v>
      </c>
      <c r="H374" s="350">
        <f t="shared" si="5"/>
        <v>5019579.53</v>
      </c>
      <c r="I374" s="326" t="s">
        <v>1072</v>
      </c>
      <c r="J374" s="42" t="str">
        <f>VLOOKUP(D374,DEPARTMENTS!B:B,1,0)</f>
        <v>ENVELOPES</v>
      </c>
      <c r="K374" s="326"/>
    </row>
    <row r="375" spans="1:11" s="35" customFormat="1" hidden="1" x14ac:dyDescent="0.2">
      <c r="A375" s="326" t="s">
        <v>1226</v>
      </c>
      <c r="B375" s="30" t="s">
        <v>6</v>
      </c>
      <c r="C375" s="326">
        <v>3</v>
      </c>
      <c r="D375" s="326" t="s">
        <v>24</v>
      </c>
      <c r="E375" s="323">
        <v>100</v>
      </c>
      <c r="F375" s="35" t="s">
        <v>303</v>
      </c>
      <c r="G375" s="326" t="s">
        <v>1306</v>
      </c>
      <c r="H375" s="350">
        <f t="shared" si="5"/>
        <v>5019679.53</v>
      </c>
      <c r="I375" s="326" t="s">
        <v>1073</v>
      </c>
      <c r="J375" s="42" t="str">
        <f>VLOOKUP(D375,DEPARTMENTS!B:B,1,0)</f>
        <v>ENVELOPES</v>
      </c>
      <c r="K375" s="326"/>
    </row>
    <row r="376" spans="1:11" s="35" customFormat="1" hidden="1" x14ac:dyDescent="0.2">
      <c r="A376" s="326" t="s">
        <v>1227</v>
      </c>
      <c r="B376" s="30" t="s">
        <v>6</v>
      </c>
      <c r="C376" s="326">
        <v>3</v>
      </c>
      <c r="D376" s="326" t="s">
        <v>24</v>
      </c>
      <c r="E376" s="323">
        <v>50</v>
      </c>
      <c r="F376" s="35" t="s">
        <v>303</v>
      </c>
      <c r="G376" s="326" t="s">
        <v>1306</v>
      </c>
      <c r="H376" s="350">
        <f t="shared" si="5"/>
        <v>5019729.53</v>
      </c>
      <c r="I376" s="326" t="s">
        <v>1074</v>
      </c>
      <c r="J376" s="42" t="str">
        <f>VLOOKUP(D376,DEPARTMENTS!B:B,1,0)</f>
        <v>ENVELOPES</v>
      </c>
      <c r="K376" s="326"/>
    </row>
    <row r="377" spans="1:11" s="35" customFormat="1" hidden="1" x14ac:dyDescent="0.2">
      <c r="A377" s="326" t="s">
        <v>1228</v>
      </c>
      <c r="B377" s="30" t="s">
        <v>6</v>
      </c>
      <c r="C377" s="326">
        <v>3</v>
      </c>
      <c r="D377" s="326" t="s">
        <v>24</v>
      </c>
      <c r="E377" s="323">
        <v>200</v>
      </c>
      <c r="F377" s="35" t="s">
        <v>303</v>
      </c>
      <c r="G377" s="326" t="s">
        <v>1306</v>
      </c>
      <c r="H377" s="350">
        <f t="shared" si="5"/>
        <v>5019929.53</v>
      </c>
      <c r="I377" s="326" t="s">
        <v>1075</v>
      </c>
      <c r="J377" s="42" t="str">
        <f>VLOOKUP(D377,DEPARTMENTS!B:B,1,0)</f>
        <v>ENVELOPES</v>
      </c>
      <c r="K377" s="326"/>
    </row>
    <row r="378" spans="1:11" s="35" customFormat="1" hidden="1" x14ac:dyDescent="0.2">
      <c r="A378" s="326" t="s">
        <v>1229</v>
      </c>
      <c r="B378" s="30" t="s">
        <v>6</v>
      </c>
      <c r="C378" s="326">
        <v>3</v>
      </c>
      <c r="D378" s="326" t="s">
        <v>24</v>
      </c>
      <c r="E378" s="323">
        <v>40</v>
      </c>
      <c r="F378" s="35" t="s">
        <v>303</v>
      </c>
      <c r="G378" s="326" t="s">
        <v>1306</v>
      </c>
      <c r="H378" s="350">
        <f t="shared" si="5"/>
        <v>5019969.53</v>
      </c>
      <c r="I378" s="326" t="s">
        <v>1076</v>
      </c>
      <c r="J378" s="42" t="str">
        <f>VLOOKUP(D378,DEPARTMENTS!B:B,1,0)</f>
        <v>ENVELOPES</v>
      </c>
      <c r="K378" s="326"/>
    </row>
    <row r="379" spans="1:11" s="35" customFormat="1" hidden="1" x14ac:dyDescent="0.2">
      <c r="A379" s="326" t="s">
        <v>1230</v>
      </c>
      <c r="B379" s="30" t="s">
        <v>6</v>
      </c>
      <c r="C379" s="326">
        <v>3</v>
      </c>
      <c r="D379" s="326" t="s">
        <v>24</v>
      </c>
      <c r="E379" s="323">
        <v>500</v>
      </c>
      <c r="F379" s="35" t="s">
        <v>303</v>
      </c>
      <c r="G379" s="326" t="s">
        <v>1306</v>
      </c>
      <c r="H379" s="350">
        <f t="shared" si="5"/>
        <v>5020469.53</v>
      </c>
      <c r="I379" s="326" t="s">
        <v>1077</v>
      </c>
      <c r="J379" s="42" t="str">
        <f>VLOOKUP(D379,DEPARTMENTS!B:B,1,0)</f>
        <v>ENVELOPES</v>
      </c>
      <c r="K379" s="326"/>
    </row>
    <row r="380" spans="1:11" s="35" customFormat="1" hidden="1" x14ac:dyDescent="0.2">
      <c r="A380" s="326" t="s">
        <v>1231</v>
      </c>
      <c r="B380" s="30" t="s">
        <v>6</v>
      </c>
      <c r="C380" s="326">
        <v>3</v>
      </c>
      <c r="D380" s="326" t="s">
        <v>24</v>
      </c>
      <c r="E380" s="323">
        <v>200</v>
      </c>
      <c r="F380" s="35" t="s">
        <v>303</v>
      </c>
      <c r="G380" s="326" t="s">
        <v>1306</v>
      </c>
      <c r="H380" s="350">
        <f t="shared" si="5"/>
        <v>5020669.53</v>
      </c>
      <c r="I380" s="326" t="s">
        <v>1078</v>
      </c>
      <c r="J380" s="42" t="str">
        <f>VLOOKUP(D380,DEPARTMENTS!B:B,1,0)</f>
        <v>ENVELOPES</v>
      </c>
      <c r="K380" s="326"/>
    </row>
    <row r="381" spans="1:11" s="35" customFormat="1" hidden="1" x14ac:dyDescent="0.2">
      <c r="A381" s="326" t="s">
        <v>1232</v>
      </c>
      <c r="B381" s="30" t="s">
        <v>6</v>
      </c>
      <c r="C381" s="326">
        <v>3</v>
      </c>
      <c r="D381" s="326" t="s">
        <v>24</v>
      </c>
      <c r="E381" s="323">
        <v>500</v>
      </c>
      <c r="F381" s="35" t="s">
        <v>303</v>
      </c>
      <c r="G381" s="326" t="s">
        <v>1306</v>
      </c>
      <c r="H381" s="350">
        <f t="shared" si="5"/>
        <v>5021169.53</v>
      </c>
      <c r="I381" s="326" t="s">
        <v>1079</v>
      </c>
      <c r="J381" s="42" t="str">
        <f>VLOOKUP(D381,DEPARTMENTS!B:B,1,0)</f>
        <v>ENVELOPES</v>
      </c>
      <c r="K381" s="326"/>
    </row>
    <row r="382" spans="1:11" s="35" customFormat="1" hidden="1" x14ac:dyDescent="0.2">
      <c r="A382" s="326" t="s">
        <v>1233</v>
      </c>
      <c r="B382" s="30" t="s">
        <v>6</v>
      </c>
      <c r="C382" s="326">
        <v>3</v>
      </c>
      <c r="D382" s="326" t="s">
        <v>24</v>
      </c>
      <c r="E382" s="323">
        <v>50</v>
      </c>
      <c r="F382" s="35" t="s">
        <v>303</v>
      </c>
      <c r="G382" s="326" t="s">
        <v>1306</v>
      </c>
      <c r="H382" s="350">
        <f t="shared" si="5"/>
        <v>5021219.53</v>
      </c>
      <c r="I382" s="326" t="s">
        <v>1080</v>
      </c>
      <c r="J382" s="42" t="str">
        <f>VLOOKUP(D382,DEPARTMENTS!B:B,1,0)</f>
        <v>ENVELOPES</v>
      </c>
      <c r="K382" s="326"/>
    </row>
    <row r="383" spans="1:11" s="35" customFormat="1" hidden="1" x14ac:dyDescent="0.2">
      <c r="A383" s="326" t="s">
        <v>1234</v>
      </c>
      <c r="B383" s="30" t="s">
        <v>6</v>
      </c>
      <c r="C383" s="326">
        <v>3</v>
      </c>
      <c r="D383" s="326" t="s">
        <v>24</v>
      </c>
      <c r="E383" s="323">
        <v>50</v>
      </c>
      <c r="F383" s="35" t="s">
        <v>303</v>
      </c>
      <c r="G383" s="326" t="s">
        <v>1306</v>
      </c>
      <c r="H383" s="350">
        <f t="shared" si="5"/>
        <v>5021269.53</v>
      </c>
      <c r="I383" s="326" t="s">
        <v>1081</v>
      </c>
      <c r="J383" s="42" t="str">
        <f>VLOOKUP(D383,DEPARTMENTS!B:B,1,0)</f>
        <v>ENVELOPES</v>
      </c>
      <c r="K383" s="326"/>
    </row>
    <row r="384" spans="1:11" s="35" customFormat="1" hidden="1" x14ac:dyDescent="0.2">
      <c r="A384" s="326" t="s">
        <v>1235</v>
      </c>
      <c r="B384" s="30" t="s">
        <v>6</v>
      </c>
      <c r="C384" s="326">
        <v>3</v>
      </c>
      <c r="D384" s="326" t="s">
        <v>148</v>
      </c>
      <c r="E384" s="323">
        <v>100</v>
      </c>
      <c r="F384" s="35" t="s">
        <v>303</v>
      </c>
      <c r="G384" s="326" t="s">
        <v>1306</v>
      </c>
      <c r="H384" s="350">
        <f t="shared" si="5"/>
        <v>5021369.53</v>
      </c>
      <c r="I384" s="326" t="s">
        <v>1082</v>
      </c>
      <c r="J384" s="42" t="str">
        <f>VLOOKUP(D384,DEPARTMENTS!B:B,1,0)</f>
        <v>DEV_GROUP_NA</v>
      </c>
      <c r="K384" s="326"/>
    </row>
    <row r="385" spans="1:11" s="35" customFormat="1" hidden="1" x14ac:dyDescent="0.2">
      <c r="A385" s="326" t="s">
        <v>1236</v>
      </c>
      <c r="B385" s="30" t="s">
        <v>6</v>
      </c>
      <c r="C385" s="326">
        <v>3</v>
      </c>
      <c r="D385" s="326" t="s">
        <v>24</v>
      </c>
      <c r="E385" s="323">
        <v>40</v>
      </c>
      <c r="F385" s="35" t="s">
        <v>303</v>
      </c>
      <c r="G385" s="326" t="s">
        <v>1306</v>
      </c>
      <c r="H385" s="350">
        <f t="shared" si="5"/>
        <v>5021409.53</v>
      </c>
      <c r="I385" s="326" t="s">
        <v>1083</v>
      </c>
      <c r="J385" s="42" t="str">
        <f>VLOOKUP(D385,DEPARTMENTS!B:B,1,0)</f>
        <v>ENVELOPES</v>
      </c>
      <c r="K385" s="326"/>
    </row>
    <row r="386" spans="1:11" s="35" customFormat="1" hidden="1" x14ac:dyDescent="0.2">
      <c r="A386" s="326" t="s">
        <v>1237</v>
      </c>
      <c r="B386" s="30" t="s">
        <v>6</v>
      </c>
      <c r="C386" s="326">
        <v>3</v>
      </c>
      <c r="D386" s="326" t="s">
        <v>24</v>
      </c>
      <c r="E386" s="323">
        <v>50</v>
      </c>
      <c r="F386" s="35" t="s">
        <v>303</v>
      </c>
      <c r="G386" s="326" t="s">
        <v>1306</v>
      </c>
      <c r="H386" s="350">
        <f t="shared" si="5"/>
        <v>5021459.53</v>
      </c>
      <c r="I386" s="326" t="s">
        <v>1084</v>
      </c>
      <c r="J386" s="42" t="str">
        <f>VLOOKUP(D386,DEPARTMENTS!B:B,1,0)</f>
        <v>ENVELOPES</v>
      </c>
      <c r="K386" s="326"/>
    </row>
    <row r="387" spans="1:11" s="35" customFormat="1" hidden="1" x14ac:dyDescent="0.2">
      <c r="A387" s="326" t="s">
        <v>1238</v>
      </c>
      <c r="B387" s="30" t="s">
        <v>6</v>
      </c>
      <c r="C387" s="326">
        <v>3</v>
      </c>
      <c r="D387" s="326" t="s">
        <v>24</v>
      </c>
      <c r="E387" s="323">
        <v>50</v>
      </c>
      <c r="F387" s="35" t="s">
        <v>303</v>
      </c>
      <c r="G387" s="326" t="s">
        <v>1306</v>
      </c>
      <c r="H387" s="350">
        <f t="shared" si="5"/>
        <v>5021509.53</v>
      </c>
      <c r="I387" s="326" t="s">
        <v>1085</v>
      </c>
      <c r="J387" s="42" t="str">
        <f>VLOOKUP(D387,DEPARTMENTS!B:B,1,0)</f>
        <v>ENVELOPES</v>
      </c>
      <c r="K387" s="326"/>
    </row>
    <row r="388" spans="1:11" s="35" customFormat="1" hidden="1" x14ac:dyDescent="0.2">
      <c r="A388" s="326" t="s">
        <v>1239</v>
      </c>
      <c r="B388" s="30" t="s">
        <v>6</v>
      </c>
      <c r="C388" s="326">
        <v>3</v>
      </c>
      <c r="D388" s="326" t="s">
        <v>24</v>
      </c>
      <c r="E388" s="323">
        <v>100</v>
      </c>
      <c r="F388" s="35" t="s">
        <v>303</v>
      </c>
      <c r="G388" s="326" t="s">
        <v>1306</v>
      </c>
      <c r="H388" s="350">
        <f t="shared" ref="H388:H452" si="6">H387+E388</f>
        <v>5021609.53</v>
      </c>
      <c r="I388" s="326" t="s">
        <v>1086</v>
      </c>
      <c r="J388" s="42" t="str">
        <f>VLOOKUP(D388,DEPARTMENTS!B:B,1,0)</f>
        <v>ENVELOPES</v>
      </c>
      <c r="K388" s="326"/>
    </row>
    <row r="389" spans="1:11" s="35" customFormat="1" hidden="1" x14ac:dyDescent="0.2">
      <c r="A389" s="326" t="s">
        <v>1240</v>
      </c>
      <c r="B389" s="30" t="s">
        <v>6</v>
      </c>
      <c r="C389" s="326">
        <v>3</v>
      </c>
      <c r="D389" s="326" t="s">
        <v>24</v>
      </c>
      <c r="E389" s="323">
        <v>50</v>
      </c>
      <c r="F389" s="35" t="s">
        <v>303</v>
      </c>
      <c r="G389" s="326" t="s">
        <v>1306</v>
      </c>
      <c r="H389" s="350">
        <f t="shared" si="6"/>
        <v>5021659.53</v>
      </c>
      <c r="I389" s="326" t="s">
        <v>1087</v>
      </c>
      <c r="J389" s="42" t="str">
        <f>VLOOKUP(D389,DEPARTMENTS!B:B,1,0)</f>
        <v>ENVELOPES</v>
      </c>
      <c r="K389" s="326"/>
    </row>
    <row r="390" spans="1:11" s="35" customFormat="1" hidden="1" x14ac:dyDescent="0.2">
      <c r="A390" s="326" t="s">
        <v>1241</v>
      </c>
      <c r="B390" s="30" t="s">
        <v>6</v>
      </c>
      <c r="C390" s="326">
        <v>3</v>
      </c>
      <c r="D390" s="326" t="s">
        <v>24</v>
      </c>
      <c r="E390" s="323">
        <v>50</v>
      </c>
      <c r="F390" s="35" t="s">
        <v>303</v>
      </c>
      <c r="G390" s="326" t="s">
        <v>1306</v>
      </c>
      <c r="H390" s="350">
        <f t="shared" si="6"/>
        <v>5021709.53</v>
      </c>
      <c r="I390" s="326" t="s">
        <v>1088</v>
      </c>
      <c r="J390" s="42" t="str">
        <f>VLOOKUP(D390,DEPARTMENTS!B:B,1,0)</f>
        <v>ENVELOPES</v>
      </c>
      <c r="K390" s="326"/>
    </row>
    <row r="391" spans="1:11" s="35" customFormat="1" hidden="1" x14ac:dyDescent="0.2">
      <c r="A391" s="326" t="s">
        <v>1242</v>
      </c>
      <c r="B391" s="30" t="s">
        <v>6</v>
      </c>
      <c r="C391" s="326">
        <v>3</v>
      </c>
      <c r="D391" s="326" t="s">
        <v>24</v>
      </c>
      <c r="E391" s="323">
        <v>100</v>
      </c>
      <c r="F391" s="35" t="s">
        <v>303</v>
      </c>
      <c r="G391" s="326" t="s">
        <v>1306</v>
      </c>
      <c r="H391" s="350">
        <f t="shared" si="6"/>
        <v>5021809.53</v>
      </c>
      <c r="I391" s="326" t="s">
        <v>1089</v>
      </c>
      <c r="J391" s="42" t="str">
        <f>VLOOKUP(D391,DEPARTMENTS!B:B,1,0)</f>
        <v>ENVELOPES</v>
      </c>
      <c r="K391" s="326"/>
    </row>
    <row r="392" spans="1:11" s="35" customFormat="1" hidden="1" x14ac:dyDescent="0.2">
      <c r="A392" s="326" t="s">
        <v>1243</v>
      </c>
      <c r="B392" s="30" t="s">
        <v>6</v>
      </c>
      <c r="C392" s="326">
        <v>3</v>
      </c>
      <c r="D392" s="326" t="s">
        <v>24</v>
      </c>
      <c r="E392" s="323">
        <v>500</v>
      </c>
      <c r="F392" s="35" t="s">
        <v>303</v>
      </c>
      <c r="G392" s="326" t="s">
        <v>1306</v>
      </c>
      <c r="H392" s="350">
        <f t="shared" si="6"/>
        <v>5022309.53</v>
      </c>
      <c r="I392" s="326" t="s">
        <v>1090</v>
      </c>
      <c r="J392" s="42" t="str">
        <f>VLOOKUP(D392,DEPARTMENTS!B:B,1,0)</f>
        <v>ENVELOPES</v>
      </c>
      <c r="K392" s="326"/>
    </row>
    <row r="393" spans="1:11" s="35" customFormat="1" hidden="1" x14ac:dyDescent="0.2">
      <c r="A393" s="326" t="s">
        <v>1244</v>
      </c>
      <c r="B393" s="30" t="s">
        <v>6</v>
      </c>
      <c r="C393" s="326">
        <v>3</v>
      </c>
      <c r="D393" s="326" t="s">
        <v>24</v>
      </c>
      <c r="E393" s="323">
        <v>50</v>
      </c>
      <c r="F393" s="35" t="s">
        <v>303</v>
      </c>
      <c r="G393" s="326" t="s">
        <v>1306</v>
      </c>
      <c r="H393" s="350">
        <f t="shared" si="6"/>
        <v>5022359.53</v>
      </c>
      <c r="I393" s="326" t="s">
        <v>1091</v>
      </c>
      <c r="J393" s="42" t="str">
        <f>VLOOKUP(D393,DEPARTMENTS!B:B,1,0)</f>
        <v>ENVELOPES</v>
      </c>
      <c r="K393" s="326"/>
    </row>
    <row r="394" spans="1:11" s="35" customFormat="1" hidden="1" x14ac:dyDescent="0.2">
      <c r="A394" s="326" t="s">
        <v>1245</v>
      </c>
      <c r="B394" s="30" t="s">
        <v>6</v>
      </c>
      <c r="C394" s="326">
        <v>3</v>
      </c>
      <c r="D394" s="326" t="s">
        <v>24</v>
      </c>
      <c r="E394" s="323">
        <v>100</v>
      </c>
      <c r="F394" s="35" t="s">
        <v>303</v>
      </c>
      <c r="G394" s="326" t="s">
        <v>1306</v>
      </c>
      <c r="H394" s="350">
        <f t="shared" si="6"/>
        <v>5022459.53</v>
      </c>
      <c r="I394" s="326" t="s">
        <v>1092</v>
      </c>
      <c r="J394" s="42" t="str">
        <f>VLOOKUP(D394,DEPARTMENTS!B:B,1,0)</f>
        <v>ENVELOPES</v>
      </c>
      <c r="K394" s="326"/>
    </row>
    <row r="395" spans="1:11" s="35" customFormat="1" hidden="1" x14ac:dyDescent="0.2">
      <c r="A395" s="326" t="s">
        <v>1246</v>
      </c>
      <c r="B395" s="30" t="s">
        <v>6</v>
      </c>
      <c r="C395" s="326">
        <v>3</v>
      </c>
      <c r="D395" s="326" t="s">
        <v>24</v>
      </c>
      <c r="E395" s="323">
        <v>100</v>
      </c>
      <c r="F395" s="35" t="s">
        <v>303</v>
      </c>
      <c r="G395" s="326" t="s">
        <v>1306</v>
      </c>
      <c r="H395" s="350">
        <f t="shared" si="6"/>
        <v>5022559.53</v>
      </c>
      <c r="I395" s="326" t="s">
        <v>1093</v>
      </c>
      <c r="J395" s="42" t="str">
        <f>VLOOKUP(D395,DEPARTMENTS!B:B,1,0)</f>
        <v>ENVELOPES</v>
      </c>
      <c r="K395" s="326"/>
    </row>
    <row r="396" spans="1:11" s="35" customFormat="1" hidden="1" x14ac:dyDescent="0.2">
      <c r="A396" s="326" t="s">
        <v>1247</v>
      </c>
      <c r="B396" s="30" t="s">
        <v>6</v>
      </c>
      <c r="C396" s="326">
        <v>3</v>
      </c>
      <c r="D396" s="326" t="s">
        <v>24</v>
      </c>
      <c r="E396" s="323">
        <v>10</v>
      </c>
      <c r="F396" s="35" t="s">
        <v>303</v>
      </c>
      <c r="G396" s="326" t="s">
        <v>1306</v>
      </c>
      <c r="H396" s="350">
        <f t="shared" si="6"/>
        <v>5022569.53</v>
      </c>
      <c r="I396" s="326" t="s">
        <v>1094</v>
      </c>
      <c r="J396" s="42" t="str">
        <f>VLOOKUP(D396,DEPARTMENTS!B:B,1,0)</f>
        <v>ENVELOPES</v>
      </c>
      <c r="K396" s="326"/>
    </row>
    <row r="397" spans="1:11" s="35" customFormat="1" hidden="1" x14ac:dyDescent="0.2">
      <c r="A397" s="326" t="s">
        <v>1248</v>
      </c>
      <c r="B397" s="30" t="s">
        <v>6</v>
      </c>
      <c r="C397" s="326">
        <v>3</v>
      </c>
      <c r="D397" s="326" t="s">
        <v>24</v>
      </c>
      <c r="E397" s="323">
        <v>50</v>
      </c>
      <c r="F397" s="35" t="s">
        <v>303</v>
      </c>
      <c r="G397" s="326" t="s">
        <v>1306</v>
      </c>
      <c r="H397" s="350">
        <f t="shared" si="6"/>
        <v>5022619.53</v>
      </c>
      <c r="I397" s="326" t="s">
        <v>1095</v>
      </c>
      <c r="J397" s="42" t="str">
        <f>VLOOKUP(D397,DEPARTMENTS!B:B,1,0)</f>
        <v>ENVELOPES</v>
      </c>
      <c r="K397" s="326"/>
    </row>
    <row r="398" spans="1:11" s="35" customFormat="1" hidden="1" x14ac:dyDescent="0.2">
      <c r="A398" s="326" t="s">
        <v>1249</v>
      </c>
      <c r="B398" s="30" t="s">
        <v>6</v>
      </c>
      <c r="C398" s="326">
        <v>3</v>
      </c>
      <c r="D398" s="326" t="s">
        <v>24</v>
      </c>
      <c r="E398" s="323">
        <v>5000</v>
      </c>
      <c r="F398" s="35" t="s">
        <v>303</v>
      </c>
      <c r="G398" s="326" t="s">
        <v>1306</v>
      </c>
      <c r="H398" s="350">
        <f t="shared" si="6"/>
        <v>5027619.53</v>
      </c>
      <c r="I398" s="326" t="s">
        <v>1096</v>
      </c>
      <c r="J398" s="42" t="str">
        <f>VLOOKUP(D398,DEPARTMENTS!B:B,1,0)</f>
        <v>ENVELOPES</v>
      </c>
      <c r="K398" s="326"/>
    </row>
    <row r="399" spans="1:11" s="35" customFormat="1" hidden="1" x14ac:dyDescent="0.2">
      <c r="A399" s="326" t="s">
        <v>1250</v>
      </c>
      <c r="B399" s="30" t="s">
        <v>6</v>
      </c>
      <c r="C399" s="326">
        <v>3</v>
      </c>
      <c r="D399" s="326" t="s">
        <v>24</v>
      </c>
      <c r="E399" s="323">
        <v>100</v>
      </c>
      <c r="F399" s="35" t="s">
        <v>303</v>
      </c>
      <c r="G399" s="326" t="s">
        <v>1306</v>
      </c>
      <c r="H399" s="350">
        <f t="shared" si="6"/>
        <v>5027719.53</v>
      </c>
      <c r="I399" s="326" t="s">
        <v>1097</v>
      </c>
      <c r="J399" s="42" t="str">
        <f>VLOOKUP(D399,DEPARTMENTS!B:B,1,0)</f>
        <v>ENVELOPES</v>
      </c>
      <c r="K399" s="326"/>
    </row>
    <row r="400" spans="1:11" s="35" customFormat="1" hidden="1" x14ac:dyDescent="0.2">
      <c r="A400" s="326" t="s">
        <v>1251</v>
      </c>
      <c r="B400" s="30" t="s">
        <v>6</v>
      </c>
      <c r="C400" s="326">
        <v>3</v>
      </c>
      <c r="D400" s="326" t="s">
        <v>24</v>
      </c>
      <c r="E400" s="323">
        <v>100</v>
      </c>
      <c r="F400" s="35" t="s">
        <v>303</v>
      </c>
      <c r="G400" s="326" t="s">
        <v>1306</v>
      </c>
      <c r="H400" s="350">
        <f t="shared" si="6"/>
        <v>5027819.53</v>
      </c>
      <c r="I400" s="326" t="s">
        <v>1098</v>
      </c>
      <c r="J400" s="42" t="str">
        <f>VLOOKUP(D400,DEPARTMENTS!B:B,1,0)</f>
        <v>ENVELOPES</v>
      </c>
      <c r="K400" s="326"/>
    </row>
    <row r="401" spans="1:11" s="35" customFormat="1" hidden="1" x14ac:dyDescent="0.2">
      <c r="A401" s="326" t="s">
        <v>1252</v>
      </c>
      <c r="B401" s="30" t="s">
        <v>6</v>
      </c>
      <c r="C401" s="326">
        <v>3</v>
      </c>
      <c r="D401" s="326" t="s">
        <v>24</v>
      </c>
      <c r="E401" s="323">
        <v>100</v>
      </c>
      <c r="F401" s="35" t="s">
        <v>303</v>
      </c>
      <c r="G401" s="326" t="s">
        <v>1306</v>
      </c>
      <c r="H401" s="350">
        <f t="shared" si="6"/>
        <v>5027919.53</v>
      </c>
      <c r="I401" s="326" t="s">
        <v>1099</v>
      </c>
      <c r="J401" s="42" t="str">
        <f>VLOOKUP(D401,DEPARTMENTS!B:B,1,0)</f>
        <v>ENVELOPES</v>
      </c>
      <c r="K401" s="326"/>
    </row>
    <row r="402" spans="1:11" s="35" customFormat="1" hidden="1" x14ac:dyDescent="0.2">
      <c r="A402" s="326" t="s">
        <v>1253</v>
      </c>
      <c r="B402" s="30" t="s">
        <v>6</v>
      </c>
      <c r="C402" s="326">
        <v>3</v>
      </c>
      <c r="D402" s="326" t="s">
        <v>24</v>
      </c>
      <c r="E402" s="323">
        <v>30</v>
      </c>
      <c r="F402" s="35" t="s">
        <v>303</v>
      </c>
      <c r="G402" s="326" t="s">
        <v>1306</v>
      </c>
      <c r="H402" s="350">
        <f t="shared" si="6"/>
        <v>5027949.53</v>
      </c>
      <c r="I402" s="326" t="s">
        <v>1100</v>
      </c>
      <c r="J402" s="42" t="str">
        <f>VLOOKUP(D402,DEPARTMENTS!B:B,1,0)</f>
        <v>ENVELOPES</v>
      </c>
      <c r="K402" s="326"/>
    </row>
    <row r="403" spans="1:11" s="35" customFormat="1" hidden="1" x14ac:dyDescent="0.2">
      <c r="A403" s="326" t="s">
        <v>1254</v>
      </c>
      <c r="B403" s="30" t="s">
        <v>6</v>
      </c>
      <c r="C403" s="326">
        <v>3</v>
      </c>
      <c r="D403" s="326" t="s">
        <v>24</v>
      </c>
      <c r="E403" s="323">
        <v>300</v>
      </c>
      <c r="F403" s="35" t="s">
        <v>303</v>
      </c>
      <c r="G403" s="326" t="s">
        <v>1306</v>
      </c>
      <c r="H403" s="350">
        <f t="shared" si="6"/>
        <v>5028249.53</v>
      </c>
      <c r="I403" s="326" t="s">
        <v>1101</v>
      </c>
      <c r="J403" s="42" t="str">
        <f>VLOOKUP(D403,DEPARTMENTS!B:B,1,0)</f>
        <v>ENVELOPES</v>
      </c>
      <c r="K403" s="326"/>
    </row>
    <row r="404" spans="1:11" s="35" customFormat="1" hidden="1" x14ac:dyDescent="0.2">
      <c r="A404" s="326" t="s">
        <v>1255</v>
      </c>
      <c r="B404" s="30" t="s">
        <v>6</v>
      </c>
      <c r="C404" s="326">
        <v>3</v>
      </c>
      <c r="D404" s="326" t="s">
        <v>24</v>
      </c>
      <c r="E404" s="323">
        <v>200</v>
      </c>
      <c r="F404" s="35" t="s">
        <v>303</v>
      </c>
      <c r="G404" s="326" t="s">
        <v>1306</v>
      </c>
      <c r="H404" s="350">
        <f t="shared" si="6"/>
        <v>5028449.53</v>
      </c>
      <c r="I404" s="326" t="s">
        <v>1102</v>
      </c>
      <c r="J404" s="42" t="str">
        <f>VLOOKUP(D404,DEPARTMENTS!B:B,1,0)</f>
        <v>ENVELOPES</v>
      </c>
      <c r="K404" s="326"/>
    </row>
    <row r="405" spans="1:11" s="35" customFormat="1" hidden="1" x14ac:dyDescent="0.2">
      <c r="A405" s="326" t="s">
        <v>348</v>
      </c>
      <c r="B405" s="30" t="s">
        <v>6</v>
      </c>
      <c r="C405" s="326">
        <v>3</v>
      </c>
      <c r="D405" s="326" t="s">
        <v>24</v>
      </c>
      <c r="E405" s="323">
        <v>150</v>
      </c>
      <c r="F405" s="35" t="s">
        <v>303</v>
      </c>
      <c r="G405" s="326" t="s">
        <v>1306</v>
      </c>
      <c r="H405" s="350">
        <f t="shared" si="6"/>
        <v>5028599.53</v>
      </c>
      <c r="I405" s="326" t="s">
        <v>1103</v>
      </c>
      <c r="J405" s="42" t="str">
        <f>VLOOKUP(D405,DEPARTMENTS!B:B,1,0)</f>
        <v>ENVELOPES</v>
      </c>
      <c r="K405" s="326"/>
    </row>
    <row r="406" spans="1:11" s="35" customFormat="1" hidden="1" x14ac:dyDescent="0.2">
      <c r="A406" s="326" t="s">
        <v>1256</v>
      </c>
      <c r="B406" s="30" t="s">
        <v>6</v>
      </c>
      <c r="C406" s="326">
        <v>3</v>
      </c>
      <c r="D406" s="326" t="s">
        <v>24</v>
      </c>
      <c r="E406" s="323">
        <v>300</v>
      </c>
      <c r="F406" s="35" t="s">
        <v>303</v>
      </c>
      <c r="G406" s="326" t="s">
        <v>1306</v>
      </c>
      <c r="H406" s="350">
        <f t="shared" si="6"/>
        <v>5028899.53</v>
      </c>
      <c r="I406" s="326" t="s">
        <v>1104</v>
      </c>
      <c r="J406" s="42" t="str">
        <f>VLOOKUP(D406,DEPARTMENTS!B:B,1,0)</f>
        <v>ENVELOPES</v>
      </c>
      <c r="K406" s="326"/>
    </row>
    <row r="407" spans="1:11" s="35" customFormat="1" hidden="1" x14ac:dyDescent="0.2">
      <c r="A407" s="326" t="s">
        <v>1257</v>
      </c>
      <c r="B407" s="30" t="s">
        <v>6</v>
      </c>
      <c r="C407" s="326">
        <v>3</v>
      </c>
      <c r="D407" s="326" t="s">
        <v>24</v>
      </c>
      <c r="E407" s="323">
        <v>100</v>
      </c>
      <c r="F407" s="35" t="s">
        <v>303</v>
      </c>
      <c r="G407" s="326" t="s">
        <v>1306</v>
      </c>
      <c r="H407" s="350">
        <f t="shared" si="6"/>
        <v>5028999.53</v>
      </c>
      <c r="I407" s="326" t="s">
        <v>1105</v>
      </c>
      <c r="J407" s="42" t="str">
        <f>VLOOKUP(D407,DEPARTMENTS!B:B,1,0)</f>
        <v>ENVELOPES</v>
      </c>
      <c r="K407" s="326"/>
    </row>
    <row r="408" spans="1:11" s="35" customFormat="1" hidden="1" x14ac:dyDescent="0.2">
      <c r="A408" s="326" t="s">
        <v>1258</v>
      </c>
      <c r="B408" s="30" t="s">
        <v>6</v>
      </c>
      <c r="C408" s="326">
        <v>3</v>
      </c>
      <c r="D408" s="326" t="s">
        <v>24</v>
      </c>
      <c r="E408" s="323">
        <v>100</v>
      </c>
      <c r="F408" s="35" t="s">
        <v>303</v>
      </c>
      <c r="G408" s="326" t="s">
        <v>1306</v>
      </c>
      <c r="H408" s="350">
        <f t="shared" si="6"/>
        <v>5029099.53</v>
      </c>
      <c r="I408" s="326" t="s">
        <v>1106</v>
      </c>
      <c r="J408" s="42" t="str">
        <f>VLOOKUP(D408,DEPARTMENTS!B:B,1,0)</f>
        <v>ENVELOPES</v>
      </c>
      <c r="K408" s="326"/>
    </row>
    <row r="409" spans="1:11" s="35" customFormat="1" hidden="1" x14ac:dyDescent="0.2">
      <c r="A409" s="326" t="s">
        <v>1259</v>
      </c>
      <c r="B409" s="30" t="s">
        <v>6</v>
      </c>
      <c r="C409" s="326">
        <v>3</v>
      </c>
      <c r="D409" s="326" t="s">
        <v>24</v>
      </c>
      <c r="E409" s="323">
        <v>50</v>
      </c>
      <c r="F409" s="35" t="s">
        <v>303</v>
      </c>
      <c r="G409" s="326" t="s">
        <v>1306</v>
      </c>
      <c r="H409" s="350">
        <f t="shared" si="6"/>
        <v>5029149.53</v>
      </c>
      <c r="I409" s="326" t="s">
        <v>1107</v>
      </c>
      <c r="J409" s="42" t="str">
        <f>VLOOKUP(D409,DEPARTMENTS!B:B,1,0)</f>
        <v>ENVELOPES</v>
      </c>
      <c r="K409" s="326"/>
    </row>
    <row r="410" spans="1:11" s="35" customFormat="1" hidden="1" x14ac:dyDescent="0.2">
      <c r="A410" s="326" t="s">
        <v>1260</v>
      </c>
      <c r="B410" s="30" t="s">
        <v>6</v>
      </c>
      <c r="C410" s="326">
        <v>3</v>
      </c>
      <c r="D410" s="326" t="s">
        <v>24</v>
      </c>
      <c r="E410" s="323">
        <v>1000</v>
      </c>
      <c r="F410" s="35" t="s">
        <v>303</v>
      </c>
      <c r="G410" s="326" t="s">
        <v>1306</v>
      </c>
      <c r="H410" s="350">
        <f t="shared" si="6"/>
        <v>5030149.53</v>
      </c>
      <c r="I410" s="326" t="s">
        <v>1108</v>
      </c>
      <c r="J410" s="42" t="str">
        <f>VLOOKUP(D410,DEPARTMENTS!B:B,1,0)</f>
        <v>ENVELOPES</v>
      </c>
      <c r="K410" s="326"/>
    </row>
    <row r="411" spans="1:11" s="35" customFormat="1" hidden="1" x14ac:dyDescent="0.2">
      <c r="A411" s="326" t="s">
        <v>1261</v>
      </c>
      <c r="B411" s="30" t="s">
        <v>6</v>
      </c>
      <c r="C411" s="326">
        <v>3</v>
      </c>
      <c r="D411" s="326" t="s">
        <v>24</v>
      </c>
      <c r="E411" s="323">
        <v>50</v>
      </c>
      <c r="F411" s="35" t="s">
        <v>303</v>
      </c>
      <c r="G411" s="326" t="s">
        <v>1306</v>
      </c>
      <c r="H411" s="350">
        <f t="shared" si="6"/>
        <v>5030199.53</v>
      </c>
      <c r="I411" s="326" t="s">
        <v>1109</v>
      </c>
      <c r="J411" s="42" t="str">
        <f>VLOOKUP(D411,DEPARTMENTS!B:B,1,0)</f>
        <v>ENVELOPES</v>
      </c>
      <c r="K411" s="326"/>
    </row>
    <row r="412" spans="1:11" s="35" customFormat="1" hidden="1" x14ac:dyDescent="0.2">
      <c r="A412" s="326" t="s">
        <v>1262</v>
      </c>
      <c r="B412" s="30" t="s">
        <v>6</v>
      </c>
      <c r="C412" s="326">
        <v>3</v>
      </c>
      <c r="D412" s="326" t="s">
        <v>24</v>
      </c>
      <c r="E412" s="323">
        <v>50</v>
      </c>
      <c r="F412" s="35" t="s">
        <v>303</v>
      </c>
      <c r="G412" s="326" t="s">
        <v>1306</v>
      </c>
      <c r="H412" s="350">
        <f t="shared" si="6"/>
        <v>5030249.53</v>
      </c>
      <c r="I412" s="326" t="s">
        <v>1110</v>
      </c>
      <c r="J412" s="42" t="str">
        <f>VLOOKUP(D412,DEPARTMENTS!B:B,1,0)</f>
        <v>ENVELOPES</v>
      </c>
      <c r="K412" s="326"/>
    </row>
    <row r="413" spans="1:11" s="35" customFormat="1" hidden="1" x14ac:dyDescent="0.2">
      <c r="A413" s="326" t="s">
        <v>1263</v>
      </c>
      <c r="B413" s="30" t="s">
        <v>6</v>
      </c>
      <c r="C413" s="326">
        <v>3</v>
      </c>
      <c r="D413" s="326" t="s">
        <v>24</v>
      </c>
      <c r="E413" s="323">
        <v>50</v>
      </c>
      <c r="F413" s="35" t="s">
        <v>303</v>
      </c>
      <c r="G413" s="326" t="s">
        <v>1306</v>
      </c>
      <c r="H413" s="350">
        <f t="shared" si="6"/>
        <v>5030299.53</v>
      </c>
      <c r="I413" s="326" t="s">
        <v>1111</v>
      </c>
      <c r="J413" s="42" t="str">
        <f>VLOOKUP(D413,DEPARTMENTS!B:B,1,0)</f>
        <v>ENVELOPES</v>
      </c>
      <c r="K413" s="326"/>
    </row>
    <row r="414" spans="1:11" s="35" customFormat="1" hidden="1" x14ac:dyDescent="0.2">
      <c r="A414" s="326" t="s">
        <v>1264</v>
      </c>
      <c r="B414" s="30" t="s">
        <v>6</v>
      </c>
      <c r="C414" s="326">
        <v>3</v>
      </c>
      <c r="D414" s="326" t="s">
        <v>24</v>
      </c>
      <c r="E414" s="323">
        <v>50</v>
      </c>
      <c r="F414" s="35" t="s">
        <v>303</v>
      </c>
      <c r="G414" s="326" t="s">
        <v>1306</v>
      </c>
      <c r="H414" s="350">
        <f t="shared" si="6"/>
        <v>5030349.53</v>
      </c>
      <c r="I414" s="326" t="s">
        <v>1112</v>
      </c>
      <c r="J414" s="42" t="str">
        <f>VLOOKUP(D414,DEPARTMENTS!B:B,1,0)</f>
        <v>ENVELOPES</v>
      </c>
      <c r="K414" s="326"/>
    </row>
    <row r="415" spans="1:11" s="35" customFormat="1" hidden="1" x14ac:dyDescent="0.2">
      <c r="A415" s="326" t="s">
        <v>1265</v>
      </c>
      <c r="B415" s="30" t="s">
        <v>6</v>
      </c>
      <c r="C415" s="326">
        <v>3</v>
      </c>
      <c r="D415" s="326" t="s">
        <v>24</v>
      </c>
      <c r="E415" s="323">
        <v>50</v>
      </c>
      <c r="F415" s="35" t="s">
        <v>303</v>
      </c>
      <c r="G415" s="326" t="s">
        <v>1306</v>
      </c>
      <c r="H415" s="350">
        <f t="shared" si="6"/>
        <v>5030399.53</v>
      </c>
      <c r="I415" s="326" t="s">
        <v>1113</v>
      </c>
      <c r="J415" s="42" t="str">
        <f>VLOOKUP(D415,DEPARTMENTS!B:B,1,0)</f>
        <v>ENVELOPES</v>
      </c>
      <c r="K415" s="326"/>
    </row>
    <row r="416" spans="1:11" s="35" customFormat="1" hidden="1" x14ac:dyDescent="0.2">
      <c r="A416" s="326" t="s">
        <v>1266</v>
      </c>
      <c r="B416" s="30" t="s">
        <v>6</v>
      </c>
      <c r="C416" s="326">
        <v>3</v>
      </c>
      <c r="D416" s="326" t="s">
        <v>24</v>
      </c>
      <c r="E416" s="323">
        <v>50</v>
      </c>
      <c r="F416" s="35" t="s">
        <v>303</v>
      </c>
      <c r="G416" s="326" t="s">
        <v>1306</v>
      </c>
      <c r="H416" s="350">
        <f t="shared" si="6"/>
        <v>5030449.53</v>
      </c>
      <c r="I416" s="326" t="s">
        <v>1114</v>
      </c>
      <c r="J416" s="42" t="str">
        <f>VLOOKUP(D416,DEPARTMENTS!B:B,1,0)</f>
        <v>ENVELOPES</v>
      </c>
      <c r="K416" s="326"/>
    </row>
    <row r="417" spans="1:11" s="35" customFormat="1" hidden="1" x14ac:dyDescent="0.2">
      <c r="A417" s="326" t="s">
        <v>1267</v>
      </c>
      <c r="B417" s="30" t="s">
        <v>6</v>
      </c>
      <c r="C417" s="326">
        <v>3</v>
      </c>
      <c r="D417" s="326" t="s">
        <v>24</v>
      </c>
      <c r="E417" s="323">
        <v>50</v>
      </c>
      <c r="F417" s="35" t="s">
        <v>303</v>
      </c>
      <c r="G417" s="326" t="s">
        <v>1306</v>
      </c>
      <c r="H417" s="350">
        <f t="shared" si="6"/>
        <v>5030499.53</v>
      </c>
      <c r="I417" s="326" t="s">
        <v>1115</v>
      </c>
      <c r="J417" s="42" t="str">
        <f>VLOOKUP(D417,DEPARTMENTS!B:B,1,0)</f>
        <v>ENVELOPES</v>
      </c>
      <c r="K417" s="326"/>
    </row>
    <row r="418" spans="1:11" s="35" customFormat="1" hidden="1" x14ac:dyDescent="0.2">
      <c r="A418" s="326" t="s">
        <v>1268</v>
      </c>
      <c r="B418" s="30" t="s">
        <v>6</v>
      </c>
      <c r="C418" s="326">
        <v>3</v>
      </c>
      <c r="D418" s="326" t="s">
        <v>24</v>
      </c>
      <c r="E418" s="323">
        <v>50</v>
      </c>
      <c r="F418" s="35" t="s">
        <v>303</v>
      </c>
      <c r="G418" s="326" t="s">
        <v>1306</v>
      </c>
      <c r="H418" s="350">
        <f t="shared" si="6"/>
        <v>5030549.53</v>
      </c>
      <c r="I418" s="326" t="s">
        <v>1116</v>
      </c>
      <c r="J418" s="42" t="str">
        <f>VLOOKUP(D418,DEPARTMENTS!B:B,1,0)</f>
        <v>ENVELOPES</v>
      </c>
      <c r="K418" s="326"/>
    </row>
    <row r="419" spans="1:11" s="35" customFormat="1" hidden="1" x14ac:dyDescent="0.2">
      <c r="A419" s="326" t="s">
        <v>1269</v>
      </c>
      <c r="B419" s="30" t="s">
        <v>6</v>
      </c>
      <c r="C419" s="326">
        <v>3</v>
      </c>
      <c r="D419" s="326" t="s">
        <v>24</v>
      </c>
      <c r="E419" s="323">
        <v>100</v>
      </c>
      <c r="F419" s="35" t="s">
        <v>303</v>
      </c>
      <c r="G419" s="326" t="s">
        <v>1306</v>
      </c>
      <c r="H419" s="350">
        <f t="shared" si="6"/>
        <v>5030649.53</v>
      </c>
      <c r="I419" s="326" t="s">
        <v>1117</v>
      </c>
      <c r="J419" s="42" t="str">
        <f>VLOOKUP(D419,DEPARTMENTS!B:B,1,0)</f>
        <v>ENVELOPES</v>
      </c>
      <c r="K419" s="326"/>
    </row>
    <row r="420" spans="1:11" s="35" customFormat="1" hidden="1" x14ac:dyDescent="0.2">
      <c r="A420" s="326" t="s">
        <v>1270</v>
      </c>
      <c r="B420" s="30" t="s">
        <v>6</v>
      </c>
      <c r="C420" s="326">
        <v>3</v>
      </c>
      <c r="D420" s="326" t="s">
        <v>24</v>
      </c>
      <c r="E420" s="323">
        <v>100</v>
      </c>
      <c r="F420" s="35" t="s">
        <v>303</v>
      </c>
      <c r="G420" s="326" t="s">
        <v>1306</v>
      </c>
      <c r="H420" s="350">
        <f t="shared" si="6"/>
        <v>5030749.53</v>
      </c>
      <c r="I420" s="326" t="s">
        <v>1118</v>
      </c>
      <c r="J420" s="42" t="str">
        <f>VLOOKUP(D420,DEPARTMENTS!B:B,1,0)</f>
        <v>ENVELOPES</v>
      </c>
      <c r="K420" s="326"/>
    </row>
    <row r="421" spans="1:11" s="35" customFormat="1" hidden="1" x14ac:dyDescent="0.2">
      <c r="A421" s="326" t="s">
        <v>1271</v>
      </c>
      <c r="B421" s="30" t="s">
        <v>6</v>
      </c>
      <c r="C421" s="326">
        <v>3</v>
      </c>
      <c r="D421" s="326" t="s">
        <v>24</v>
      </c>
      <c r="E421" s="323">
        <v>200</v>
      </c>
      <c r="F421" s="35" t="s">
        <v>303</v>
      </c>
      <c r="G421" s="326" t="s">
        <v>1306</v>
      </c>
      <c r="H421" s="350">
        <f t="shared" si="6"/>
        <v>5030949.53</v>
      </c>
      <c r="I421" s="326" t="s">
        <v>1119</v>
      </c>
      <c r="J421" s="42" t="str">
        <f>VLOOKUP(D421,DEPARTMENTS!B:B,1,0)</f>
        <v>ENVELOPES</v>
      </c>
      <c r="K421" s="326"/>
    </row>
    <row r="422" spans="1:11" s="35" customFormat="1" hidden="1" x14ac:dyDescent="0.2">
      <c r="A422" s="326" t="s">
        <v>1272</v>
      </c>
      <c r="B422" s="30" t="s">
        <v>6</v>
      </c>
      <c r="C422" s="326">
        <v>3</v>
      </c>
      <c r="D422" s="326" t="s">
        <v>24</v>
      </c>
      <c r="E422" s="323">
        <v>100</v>
      </c>
      <c r="F422" s="35" t="s">
        <v>303</v>
      </c>
      <c r="G422" s="326" t="s">
        <v>1306</v>
      </c>
      <c r="H422" s="350">
        <f t="shared" si="6"/>
        <v>5031049.53</v>
      </c>
      <c r="I422" s="326" t="s">
        <v>1120</v>
      </c>
      <c r="J422" s="42" t="str">
        <f>VLOOKUP(D422,DEPARTMENTS!B:B,1,0)</f>
        <v>ENVELOPES</v>
      </c>
      <c r="K422" s="326"/>
    </row>
    <row r="423" spans="1:11" s="35" customFormat="1" hidden="1" x14ac:dyDescent="0.2">
      <c r="A423" s="326" t="s">
        <v>1273</v>
      </c>
      <c r="B423" s="30" t="s">
        <v>6</v>
      </c>
      <c r="C423" s="326">
        <v>3</v>
      </c>
      <c r="D423" s="326" t="s">
        <v>24</v>
      </c>
      <c r="E423" s="323">
        <v>50</v>
      </c>
      <c r="F423" s="35" t="s">
        <v>303</v>
      </c>
      <c r="G423" s="326" t="s">
        <v>1306</v>
      </c>
      <c r="H423" s="350">
        <f t="shared" si="6"/>
        <v>5031099.53</v>
      </c>
      <c r="I423" s="326" t="s">
        <v>1121</v>
      </c>
      <c r="J423" s="42" t="str">
        <f>VLOOKUP(D423,DEPARTMENTS!B:B,1,0)</f>
        <v>ENVELOPES</v>
      </c>
      <c r="K423" s="326"/>
    </row>
    <row r="424" spans="1:11" s="35" customFormat="1" hidden="1" x14ac:dyDescent="0.2">
      <c r="A424" s="326" t="s">
        <v>1274</v>
      </c>
      <c r="B424" s="30" t="s">
        <v>6</v>
      </c>
      <c r="C424" s="326">
        <v>3</v>
      </c>
      <c r="D424" s="326" t="s">
        <v>24</v>
      </c>
      <c r="E424" s="323">
        <v>200</v>
      </c>
      <c r="F424" s="35" t="s">
        <v>303</v>
      </c>
      <c r="G424" s="326" t="s">
        <v>1306</v>
      </c>
      <c r="H424" s="350">
        <f t="shared" si="6"/>
        <v>5031299.53</v>
      </c>
      <c r="I424" s="326" t="s">
        <v>1122</v>
      </c>
      <c r="J424" s="42" t="str">
        <f>VLOOKUP(D424,DEPARTMENTS!B:B,1,0)</f>
        <v>ENVELOPES</v>
      </c>
      <c r="K424" s="326"/>
    </row>
    <row r="425" spans="1:11" s="35" customFormat="1" hidden="1" x14ac:dyDescent="0.2">
      <c r="A425" s="326" t="s">
        <v>1275</v>
      </c>
      <c r="B425" s="30" t="s">
        <v>6</v>
      </c>
      <c r="C425" s="326">
        <v>3</v>
      </c>
      <c r="D425" s="326" t="s">
        <v>24</v>
      </c>
      <c r="E425" s="323">
        <v>50</v>
      </c>
      <c r="F425" s="35" t="s">
        <v>303</v>
      </c>
      <c r="G425" s="326" t="s">
        <v>1306</v>
      </c>
      <c r="H425" s="350">
        <f t="shared" si="6"/>
        <v>5031349.53</v>
      </c>
      <c r="I425" s="326" t="s">
        <v>1123</v>
      </c>
      <c r="J425" s="42" t="str">
        <f>VLOOKUP(D425,DEPARTMENTS!B:B,1,0)</f>
        <v>ENVELOPES</v>
      </c>
      <c r="K425" s="326"/>
    </row>
    <row r="426" spans="1:11" s="35" customFormat="1" hidden="1" x14ac:dyDescent="0.2">
      <c r="A426" s="326" t="s">
        <v>1276</v>
      </c>
      <c r="B426" s="30" t="s">
        <v>6</v>
      </c>
      <c r="C426" s="326">
        <v>3</v>
      </c>
      <c r="D426" s="326" t="s">
        <v>39</v>
      </c>
      <c r="E426" s="323">
        <v>200</v>
      </c>
      <c r="F426" s="35" t="s">
        <v>303</v>
      </c>
      <c r="G426" s="326" t="s">
        <v>1306</v>
      </c>
      <c r="H426" s="350">
        <f t="shared" si="6"/>
        <v>5031549.53</v>
      </c>
      <c r="I426" s="326" t="s">
        <v>1124</v>
      </c>
      <c r="J426" s="42" t="str">
        <f>VLOOKUP(D426,DEPARTMENTS!B:B,1,0)</f>
        <v>PATHFINDERS</v>
      </c>
      <c r="K426" s="326"/>
    </row>
    <row r="427" spans="1:11" s="35" customFormat="1" hidden="1" x14ac:dyDescent="0.2">
      <c r="A427" s="326" t="s">
        <v>1277</v>
      </c>
      <c r="B427" s="30" t="s">
        <v>6</v>
      </c>
      <c r="C427" s="326">
        <v>3</v>
      </c>
      <c r="D427" s="326" t="s">
        <v>148</v>
      </c>
      <c r="E427" s="323">
        <v>100</v>
      </c>
      <c r="F427" s="35" t="s">
        <v>303</v>
      </c>
      <c r="G427" s="326" t="s">
        <v>1306</v>
      </c>
      <c r="H427" s="350">
        <f t="shared" si="6"/>
        <v>5031649.53</v>
      </c>
      <c r="I427" s="326" t="s">
        <v>1125</v>
      </c>
      <c r="J427" s="42" t="str">
        <f>VLOOKUP(D427,DEPARTMENTS!B:B,1,0)</f>
        <v>DEV_GROUP_NA</v>
      </c>
      <c r="K427" s="326"/>
    </row>
    <row r="428" spans="1:11" s="35" customFormat="1" hidden="1" x14ac:dyDescent="0.2">
      <c r="A428" s="326" t="s">
        <v>1278</v>
      </c>
      <c r="B428" s="30" t="s">
        <v>6</v>
      </c>
      <c r="C428" s="326">
        <v>3</v>
      </c>
      <c r="D428" s="326" t="s">
        <v>24</v>
      </c>
      <c r="E428" s="323">
        <v>200</v>
      </c>
      <c r="F428" s="35" t="s">
        <v>303</v>
      </c>
      <c r="G428" s="326" t="s">
        <v>1306</v>
      </c>
      <c r="H428" s="350">
        <f t="shared" si="6"/>
        <v>5031849.53</v>
      </c>
      <c r="I428" s="326" t="s">
        <v>1126</v>
      </c>
      <c r="J428" s="42" t="str">
        <f>VLOOKUP(D428,DEPARTMENTS!B:B,1,0)</f>
        <v>ENVELOPES</v>
      </c>
      <c r="K428" s="326"/>
    </row>
    <row r="429" spans="1:11" s="35" customFormat="1" hidden="1" x14ac:dyDescent="0.2">
      <c r="A429" s="326" t="s">
        <v>1279</v>
      </c>
      <c r="B429" s="30" t="s">
        <v>6</v>
      </c>
      <c r="C429" s="326">
        <v>3</v>
      </c>
      <c r="D429" s="326" t="s">
        <v>37</v>
      </c>
      <c r="E429" s="323">
        <v>200</v>
      </c>
      <c r="F429" s="35" t="s">
        <v>303</v>
      </c>
      <c r="G429" s="326" t="s">
        <v>1306</v>
      </c>
      <c r="H429" s="350">
        <f t="shared" si="6"/>
        <v>5032049.53</v>
      </c>
      <c r="I429" s="326" t="s">
        <v>1127</v>
      </c>
      <c r="J429" s="42" t="str">
        <f>VLOOKUP(D429,DEPARTMENTS!B:B,1,0)</f>
        <v>ADVENTURERS</v>
      </c>
      <c r="K429" s="326"/>
    </row>
    <row r="430" spans="1:11" s="35" customFormat="1" hidden="1" x14ac:dyDescent="0.2">
      <c r="A430" s="326" t="s">
        <v>1280</v>
      </c>
      <c r="B430" s="30" t="s">
        <v>6</v>
      </c>
      <c r="C430" s="326">
        <v>3</v>
      </c>
      <c r="D430" s="326" t="s">
        <v>39</v>
      </c>
      <c r="E430" s="323">
        <v>200</v>
      </c>
      <c r="F430" s="35" t="s">
        <v>303</v>
      </c>
      <c r="G430" s="326" t="s">
        <v>1306</v>
      </c>
      <c r="H430" s="350">
        <f t="shared" si="6"/>
        <v>5032249.53</v>
      </c>
      <c r="I430" s="326" t="s">
        <v>1128</v>
      </c>
      <c r="J430" s="42" t="str">
        <f>VLOOKUP(D430,DEPARTMENTS!B:B,1,0)</f>
        <v>PATHFINDERS</v>
      </c>
      <c r="K430" s="326"/>
    </row>
    <row r="431" spans="1:11" s="35" customFormat="1" hidden="1" x14ac:dyDescent="0.2">
      <c r="A431" s="326" t="s">
        <v>1281</v>
      </c>
      <c r="B431" s="30" t="s">
        <v>6</v>
      </c>
      <c r="C431" s="326">
        <v>3</v>
      </c>
      <c r="D431" s="326" t="s">
        <v>24</v>
      </c>
      <c r="E431" s="323">
        <v>200</v>
      </c>
      <c r="F431" s="35" t="s">
        <v>303</v>
      </c>
      <c r="G431" s="326" t="s">
        <v>1306</v>
      </c>
      <c r="H431" s="350">
        <f t="shared" si="6"/>
        <v>5032449.53</v>
      </c>
      <c r="I431" s="326" t="s">
        <v>1129</v>
      </c>
      <c r="J431" s="42" t="str">
        <f>VLOOKUP(D431,DEPARTMENTS!B:B,1,0)</f>
        <v>ENVELOPES</v>
      </c>
      <c r="K431" s="326"/>
    </row>
    <row r="432" spans="1:11" s="35" customFormat="1" hidden="1" x14ac:dyDescent="0.2">
      <c r="A432" s="326" t="s">
        <v>1282</v>
      </c>
      <c r="B432" s="30" t="s">
        <v>6</v>
      </c>
      <c r="C432" s="326">
        <v>3</v>
      </c>
      <c r="D432" s="326" t="s">
        <v>24</v>
      </c>
      <c r="E432" s="323">
        <v>500</v>
      </c>
      <c r="F432" s="35" t="s">
        <v>303</v>
      </c>
      <c r="G432" s="326" t="s">
        <v>1306</v>
      </c>
      <c r="H432" s="350">
        <f t="shared" si="6"/>
        <v>5032949.53</v>
      </c>
      <c r="I432" s="326" t="s">
        <v>1130</v>
      </c>
      <c r="J432" s="42" t="str">
        <f>VLOOKUP(D432,DEPARTMENTS!B:B,1,0)</f>
        <v>ENVELOPES</v>
      </c>
      <c r="K432" s="326"/>
    </row>
    <row r="433" spans="1:11" s="35" customFormat="1" hidden="1" x14ac:dyDescent="0.2">
      <c r="A433" s="326" t="s">
        <v>1283</v>
      </c>
      <c r="B433" s="30" t="s">
        <v>6</v>
      </c>
      <c r="C433" s="326">
        <v>3</v>
      </c>
      <c r="D433" s="326" t="s">
        <v>24</v>
      </c>
      <c r="E433" s="323">
        <v>200</v>
      </c>
      <c r="F433" s="35" t="s">
        <v>303</v>
      </c>
      <c r="G433" s="326" t="s">
        <v>1306</v>
      </c>
      <c r="H433" s="350">
        <f t="shared" si="6"/>
        <v>5033149.53</v>
      </c>
      <c r="I433" s="326" t="s">
        <v>1131</v>
      </c>
      <c r="J433" s="42" t="str">
        <f>VLOOKUP(D433,DEPARTMENTS!B:B,1,0)</f>
        <v>ENVELOPES</v>
      </c>
      <c r="K433" s="326"/>
    </row>
    <row r="434" spans="1:11" s="35" customFormat="1" hidden="1" x14ac:dyDescent="0.2">
      <c r="A434" s="326" t="s">
        <v>348</v>
      </c>
      <c r="B434" s="30" t="s">
        <v>6</v>
      </c>
      <c r="C434" s="326">
        <v>3</v>
      </c>
      <c r="D434" s="326" t="s">
        <v>24</v>
      </c>
      <c r="E434" s="323">
        <v>750</v>
      </c>
      <c r="F434" s="35" t="s">
        <v>303</v>
      </c>
      <c r="G434" s="326" t="s">
        <v>1306</v>
      </c>
      <c r="H434" s="350">
        <f t="shared" si="6"/>
        <v>5033899.53</v>
      </c>
      <c r="I434" s="326" t="s">
        <v>1132</v>
      </c>
      <c r="J434" s="42" t="str">
        <f>VLOOKUP(D434,DEPARTMENTS!B:B,1,0)</f>
        <v>ENVELOPES</v>
      </c>
      <c r="K434" s="326"/>
    </row>
    <row r="435" spans="1:11" s="35" customFormat="1" hidden="1" x14ac:dyDescent="0.2">
      <c r="A435" s="326" t="s">
        <v>1284</v>
      </c>
      <c r="B435" s="30" t="s">
        <v>6</v>
      </c>
      <c r="C435" s="326">
        <v>3</v>
      </c>
      <c r="D435" s="326" t="s">
        <v>24</v>
      </c>
      <c r="E435" s="323">
        <v>300</v>
      </c>
      <c r="F435" s="35" t="s">
        <v>303</v>
      </c>
      <c r="G435" s="326" t="s">
        <v>1306</v>
      </c>
      <c r="H435" s="350">
        <f t="shared" si="6"/>
        <v>5034199.53</v>
      </c>
      <c r="I435" s="326" t="s">
        <v>1133</v>
      </c>
      <c r="J435" s="42" t="str">
        <f>VLOOKUP(D435,DEPARTMENTS!B:B,1,0)</f>
        <v>ENVELOPES</v>
      </c>
      <c r="K435" s="326"/>
    </row>
    <row r="436" spans="1:11" s="35" customFormat="1" hidden="1" x14ac:dyDescent="0.2">
      <c r="A436" s="326" t="s">
        <v>1285</v>
      </c>
      <c r="B436" s="30" t="s">
        <v>6</v>
      </c>
      <c r="C436" s="326">
        <v>3</v>
      </c>
      <c r="D436" s="326" t="s">
        <v>24</v>
      </c>
      <c r="E436" s="323">
        <v>50</v>
      </c>
      <c r="F436" s="35" t="s">
        <v>303</v>
      </c>
      <c r="G436" s="326" t="s">
        <v>1306</v>
      </c>
      <c r="H436" s="350">
        <f t="shared" si="6"/>
        <v>5034249.53</v>
      </c>
      <c r="I436" s="326" t="s">
        <v>1134</v>
      </c>
      <c r="J436" s="42" t="str">
        <f>VLOOKUP(D436,DEPARTMENTS!B:B,1,0)</f>
        <v>ENVELOPES</v>
      </c>
      <c r="K436" s="326"/>
    </row>
    <row r="437" spans="1:11" s="35" customFormat="1" hidden="1" x14ac:dyDescent="0.2">
      <c r="A437" s="326" t="s">
        <v>1286</v>
      </c>
      <c r="B437" s="30" t="s">
        <v>6</v>
      </c>
      <c r="C437" s="326">
        <v>3</v>
      </c>
      <c r="D437" s="326" t="s">
        <v>24</v>
      </c>
      <c r="E437" s="323">
        <v>300</v>
      </c>
      <c r="F437" s="35" t="s">
        <v>303</v>
      </c>
      <c r="G437" s="326" t="s">
        <v>1306</v>
      </c>
      <c r="H437" s="350">
        <f t="shared" si="6"/>
        <v>5034549.53</v>
      </c>
      <c r="I437" s="326" t="s">
        <v>1135</v>
      </c>
      <c r="J437" s="42" t="str">
        <f>VLOOKUP(D437,DEPARTMENTS!B:B,1,0)</f>
        <v>ENVELOPES</v>
      </c>
      <c r="K437" s="326"/>
    </row>
    <row r="438" spans="1:11" s="35" customFormat="1" hidden="1" x14ac:dyDescent="0.2">
      <c r="A438" s="326" t="s">
        <v>1287</v>
      </c>
      <c r="B438" s="30" t="s">
        <v>6</v>
      </c>
      <c r="C438" s="326">
        <v>3</v>
      </c>
      <c r="D438" s="326" t="s">
        <v>36</v>
      </c>
      <c r="E438" s="323">
        <v>200</v>
      </c>
      <c r="F438" s="35" t="s">
        <v>303</v>
      </c>
      <c r="G438" s="326" t="s">
        <v>1306</v>
      </c>
      <c r="H438" s="350">
        <f t="shared" si="6"/>
        <v>5034749.53</v>
      </c>
      <c r="I438" s="326" t="s">
        <v>1136</v>
      </c>
      <c r="J438" s="42" t="str">
        <f>VLOOKUP(D438,DEPARTMENTS!B:B,1,0)</f>
        <v>AWM</v>
      </c>
      <c r="K438" s="326"/>
    </row>
    <row r="439" spans="1:11" s="35" customFormat="1" hidden="1" x14ac:dyDescent="0.2">
      <c r="A439" s="326" t="s">
        <v>1288</v>
      </c>
      <c r="B439" s="30" t="s">
        <v>6</v>
      </c>
      <c r="C439" s="326">
        <v>3</v>
      </c>
      <c r="D439" s="326" t="s">
        <v>36</v>
      </c>
      <c r="E439" s="323">
        <v>800</v>
      </c>
      <c r="F439" s="35" t="s">
        <v>303</v>
      </c>
      <c r="G439" s="326" t="s">
        <v>1306</v>
      </c>
      <c r="H439" s="350">
        <f t="shared" si="6"/>
        <v>5035549.53</v>
      </c>
      <c r="I439" s="326" t="s">
        <v>1137</v>
      </c>
      <c r="J439" s="42" t="str">
        <f>VLOOKUP(D439,DEPARTMENTS!B:B,1,0)</f>
        <v>AWM</v>
      </c>
      <c r="K439" s="326"/>
    </row>
    <row r="440" spans="1:11" s="35" customFormat="1" hidden="1" x14ac:dyDescent="0.2">
      <c r="A440" s="326" t="s">
        <v>1289</v>
      </c>
      <c r="B440" s="30" t="s">
        <v>6</v>
      </c>
      <c r="C440" s="326">
        <v>3</v>
      </c>
      <c r="D440" s="326" t="s">
        <v>36</v>
      </c>
      <c r="E440" s="323">
        <v>200</v>
      </c>
      <c r="F440" s="35" t="s">
        <v>303</v>
      </c>
      <c r="G440" s="326" t="s">
        <v>1306</v>
      </c>
      <c r="H440" s="350">
        <f t="shared" si="6"/>
        <v>5035749.53</v>
      </c>
      <c r="I440" s="326" t="s">
        <v>1138</v>
      </c>
      <c r="J440" s="42" t="str">
        <f>VLOOKUP(D440,DEPARTMENTS!B:B,1,0)</f>
        <v>AWM</v>
      </c>
      <c r="K440" s="326"/>
    </row>
    <row r="441" spans="1:11" s="35" customFormat="1" hidden="1" x14ac:dyDescent="0.2">
      <c r="A441" s="326" t="s">
        <v>1290</v>
      </c>
      <c r="B441" s="30" t="s">
        <v>6</v>
      </c>
      <c r="C441" s="326">
        <v>4</v>
      </c>
      <c r="D441" s="326" t="s">
        <v>36</v>
      </c>
      <c r="E441" s="323">
        <v>200</v>
      </c>
      <c r="F441" s="35" t="s">
        <v>303</v>
      </c>
      <c r="G441" s="326" t="s">
        <v>1307</v>
      </c>
      <c r="H441" s="350">
        <f t="shared" si="6"/>
        <v>5035949.53</v>
      </c>
      <c r="I441" s="326" t="s">
        <v>1139</v>
      </c>
      <c r="J441" s="42" t="str">
        <f>VLOOKUP(D441,DEPARTMENTS!B:B,1,0)</f>
        <v>AWM</v>
      </c>
      <c r="K441" s="326"/>
    </row>
    <row r="442" spans="1:11" s="35" customFormat="1" hidden="1" x14ac:dyDescent="0.2">
      <c r="A442" s="326" t="s">
        <v>1291</v>
      </c>
      <c r="B442" s="30" t="s">
        <v>6</v>
      </c>
      <c r="C442" s="326">
        <v>4</v>
      </c>
      <c r="D442" s="326" t="s">
        <v>52</v>
      </c>
      <c r="E442" s="323">
        <v>200</v>
      </c>
      <c r="F442" s="35" t="s">
        <v>303</v>
      </c>
      <c r="G442" s="326" t="s">
        <v>1307</v>
      </c>
      <c r="H442" s="350">
        <f t="shared" si="6"/>
        <v>5036149.53</v>
      </c>
      <c r="I442" s="326" t="s">
        <v>1140</v>
      </c>
      <c r="J442" s="42" t="str">
        <f>VLOOKUP(D442,DEPARTMENTS!B:B,1,0)</f>
        <v>AMM</v>
      </c>
      <c r="K442" s="326"/>
    </row>
    <row r="443" spans="1:11" s="35" customFormat="1" hidden="1" x14ac:dyDescent="0.2">
      <c r="A443" s="326" t="s">
        <v>1292</v>
      </c>
      <c r="B443" s="30" t="s">
        <v>6</v>
      </c>
      <c r="C443" s="326">
        <v>4</v>
      </c>
      <c r="D443" s="326" t="s">
        <v>52</v>
      </c>
      <c r="E443" s="323">
        <v>200</v>
      </c>
      <c r="F443" s="35" t="s">
        <v>303</v>
      </c>
      <c r="G443" s="326" t="s">
        <v>1307</v>
      </c>
      <c r="H443" s="350">
        <f t="shared" si="6"/>
        <v>5036349.53</v>
      </c>
      <c r="I443" s="326" t="s">
        <v>1141</v>
      </c>
      <c r="J443" s="42" t="str">
        <f>VLOOKUP(D443,DEPARTMENTS!B:B,1,0)</f>
        <v>AMM</v>
      </c>
      <c r="K443" s="326"/>
    </row>
    <row r="444" spans="1:11" s="35" customFormat="1" hidden="1" x14ac:dyDescent="0.2">
      <c r="A444" s="326" t="s">
        <v>1293</v>
      </c>
      <c r="B444" s="30" t="s">
        <v>6</v>
      </c>
      <c r="C444" s="326">
        <v>4</v>
      </c>
      <c r="D444" s="326" t="s">
        <v>52</v>
      </c>
      <c r="E444" s="323">
        <v>200</v>
      </c>
      <c r="F444" s="35" t="s">
        <v>303</v>
      </c>
      <c r="G444" s="326" t="s">
        <v>1307</v>
      </c>
      <c r="H444" s="350">
        <f t="shared" si="6"/>
        <v>5036549.53</v>
      </c>
      <c r="I444" s="326" t="s">
        <v>1142</v>
      </c>
      <c r="J444" s="42" t="str">
        <f>VLOOKUP(D444,DEPARTMENTS!B:B,1,0)</f>
        <v>AMM</v>
      </c>
      <c r="K444" s="326"/>
    </row>
    <row r="445" spans="1:11" s="35" customFormat="1" hidden="1" x14ac:dyDescent="0.2">
      <c r="A445" s="326" t="s">
        <v>1294</v>
      </c>
      <c r="B445" s="30" t="s">
        <v>6</v>
      </c>
      <c r="C445" s="326">
        <v>4</v>
      </c>
      <c r="D445" s="326" t="s">
        <v>52</v>
      </c>
      <c r="E445" s="323">
        <v>200</v>
      </c>
      <c r="F445" s="35" t="s">
        <v>303</v>
      </c>
      <c r="G445" s="326" t="s">
        <v>1307</v>
      </c>
      <c r="H445" s="350">
        <f t="shared" si="6"/>
        <v>5036749.53</v>
      </c>
      <c r="I445" s="326" t="s">
        <v>1143</v>
      </c>
      <c r="J445" s="42" t="str">
        <f>VLOOKUP(D445,DEPARTMENTS!B:B,1,0)</f>
        <v>AMM</v>
      </c>
      <c r="K445" s="326"/>
    </row>
    <row r="446" spans="1:11" s="35" customFormat="1" hidden="1" x14ac:dyDescent="0.2">
      <c r="A446" s="326" t="s">
        <v>1295</v>
      </c>
      <c r="B446" s="30" t="s">
        <v>6</v>
      </c>
      <c r="C446" s="326">
        <v>4</v>
      </c>
      <c r="D446" s="326" t="s">
        <v>52</v>
      </c>
      <c r="E446" s="323">
        <v>200</v>
      </c>
      <c r="F446" s="35" t="s">
        <v>303</v>
      </c>
      <c r="G446" s="326" t="s">
        <v>1307</v>
      </c>
      <c r="H446" s="350">
        <f t="shared" si="6"/>
        <v>5036949.53</v>
      </c>
      <c r="I446" s="326" t="s">
        <v>1144</v>
      </c>
      <c r="J446" s="42" t="str">
        <f>VLOOKUP(D446,DEPARTMENTS!B:B,1,0)</f>
        <v>AMM</v>
      </c>
      <c r="K446" s="326"/>
    </row>
    <row r="447" spans="1:11" s="35" customFormat="1" hidden="1" x14ac:dyDescent="0.2">
      <c r="A447" s="326" t="s">
        <v>1296</v>
      </c>
      <c r="B447" s="30" t="s">
        <v>6</v>
      </c>
      <c r="C447" s="326">
        <v>4</v>
      </c>
      <c r="D447" s="326" t="s">
        <v>34</v>
      </c>
      <c r="E447" s="323">
        <v>400</v>
      </c>
      <c r="F447" s="35" t="s">
        <v>303</v>
      </c>
      <c r="G447" s="326" t="s">
        <v>1307</v>
      </c>
      <c r="H447" s="350">
        <f t="shared" si="6"/>
        <v>5037349.53</v>
      </c>
      <c r="I447" s="326" t="s">
        <v>1145</v>
      </c>
      <c r="J447" s="42" t="str">
        <f>VLOOKUP(D447,DEPARTMENTS!B:B,1,0)</f>
        <v>CHAPLAINCY</v>
      </c>
      <c r="K447" s="326"/>
    </row>
    <row r="448" spans="1:11" s="35" customFormat="1" hidden="1" x14ac:dyDescent="0.2">
      <c r="A448" s="326" t="s">
        <v>1297</v>
      </c>
      <c r="B448" s="30" t="s">
        <v>6</v>
      </c>
      <c r="C448" s="326">
        <v>4</v>
      </c>
      <c r="D448" s="326" t="s">
        <v>52</v>
      </c>
      <c r="E448" s="323">
        <v>200</v>
      </c>
      <c r="F448" s="35" t="s">
        <v>303</v>
      </c>
      <c r="G448" s="326" t="s">
        <v>1307</v>
      </c>
      <c r="H448" s="350">
        <f t="shared" si="6"/>
        <v>5037549.53</v>
      </c>
      <c r="I448" s="326" t="s">
        <v>1146</v>
      </c>
      <c r="J448" s="42" t="str">
        <f>VLOOKUP(D448,DEPARTMENTS!B:B,1,0)</f>
        <v>AMM</v>
      </c>
      <c r="K448" s="326"/>
    </row>
    <row r="449" spans="1:11" s="35" customFormat="1" hidden="1" x14ac:dyDescent="0.2">
      <c r="A449" s="326" t="s">
        <v>1298</v>
      </c>
      <c r="B449" s="30" t="s">
        <v>6</v>
      </c>
      <c r="C449" s="326">
        <v>4</v>
      </c>
      <c r="D449" s="326" t="s">
        <v>52</v>
      </c>
      <c r="E449" s="323">
        <v>200</v>
      </c>
      <c r="F449" s="35" t="s">
        <v>303</v>
      </c>
      <c r="G449" s="326" t="s">
        <v>1307</v>
      </c>
      <c r="H449" s="350">
        <f t="shared" si="6"/>
        <v>5037749.53</v>
      </c>
      <c r="I449" s="326" t="s">
        <v>1147</v>
      </c>
      <c r="J449" s="42" t="str">
        <f>VLOOKUP(D449,DEPARTMENTS!B:B,1,0)</f>
        <v>AMM</v>
      </c>
      <c r="K449" s="326"/>
    </row>
    <row r="450" spans="1:11" s="35" customFormat="1" hidden="1" x14ac:dyDescent="0.2">
      <c r="A450" s="326" t="s">
        <v>1299</v>
      </c>
      <c r="B450" s="30" t="s">
        <v>6</v>
      </c>
      <c r="C450" s="326">
        <v>4</v>
      </c>
      <c r="D450" s="326" t="s">
        <v>52</v>
      </c>
      <c r="E450" s="323">
        <v>200</v>
      </c>
      <c r="F450" s="35" t="s">
        <v>303</v>
      </c>
      <c r="G450" s="326" t="s">
        <v>1307</v>
      </c>
      <c r="H450" s="350">
        <f t="shared" si="6"/>
        <v>5037949.53</v>
      </c>
      <c r="I450" s="326" t="s">
        <v>1148</v>
      </c>
      <c r="J450" s="42" t="str">
        <f>VLOOKUP(D450,DEPARTMENTS!B:B,1,0)</f>
        <v>AMM</v>
      </c>
      <c r="K450" s="326"/>
    </row>
    <row r="451" spans="1:11" s="35" customFormat="1" hidden="1" x14ac:dyDescent="0.2">
      <c r="A451" s="326" t="s">
        <v>1300</v>
      </c>
      <c r="B451" s="30" t="s">
        <v>6</v>
      </c>
      <c r="C451" s="326">
        <v>4</v>
      </c>
      <c r="D451" s="326" t="s">
        <v>52</v>
      </c>
      <c r="E451" s="323">
        <v>200</v>
      </c>
      <c r="F451" s="35" t="s">
        <v>303</v>
      </c>
      <c r="G451" s="326" t="s">
        <v>1307</v>
      </c>
      <c r="H451" s="350">
        <f t="shared" si="6"/>
        <v>5038149.53</v>
      </c>
      <c r="I451" s="326" t="s">
        <v>1149</v>
      </c>
      <c r="J451" s="42" t="str">
        <f>VLOOKUP(D451,DEPARTMENTS!B:B,1,0)</f>
        <v>AMM</v>
      </c>
      <c r="K451" s="326"/>
    </row>
    <row r="452" spans="1:11" s="35" customFormat="1" hidden="1" x14ac:dyDescent="0.2">
      <c r="A452" s="326" t="s">
        <v>1452</v>
      </c>
      <c r="B452" s="30" t="s">
        <v>6</v>
      </c>
      <c r="C452" s="326">
        <v>4</v>
      </c>
      <c r="D452" s="326" t="s">
        <v>52</v>
      </c>
      <c r="E452" s="323">
        <v>200</v>
      </c>
      <c r="F452" s="35" t="s">
        <v>303</v>
      </c>
      <c r="G452" s="326" t="s">
        <v>1307</v>
      </c>
      <c r="H452" s="350">
        <f t="shared" si="6"/>
        <v>5038349.53</v>
      </c>
      <c r="I452" s="326" t="s">
        <v>1316</v>
      </c>
      <c r="J452" s="42" t="str">
        <f>VLOOKUP(D452,DEPARTMENTS!B:B,1,0)</f>
        <v>AMM</v>
      </c>
      <c r="K452" s="326"/>
    </row>
    <row r="453" spans="1:11" s="35" customFormat="1" hidden="1" x14ac:dyDescent="0.2">
      <c r="A453" s="326" t="s">
        <v>1453</v>
      </c>
      <c r="B453" s="30" t="s">
        <v>6</v>
      </c>
      <c r="C453" s="326">
        <v>4</v>
      </c>
      <c r="D453" s="326" t="s">
        <v>38</v>
      </c>
      <c r="E453" s="323">
        <v>35</v>
      </c>
      <c r="F453" s="35" t="s">
        <v>303</v>
      </c>
      <c r="G453" s="326" t="s">
        <v>1307</v>
      </c>
      <c r="H453" s="350">
        <f t="shared" ref="H453:H516" si="7">H452+E453</f>
        <v>5038384.53</v>
      </c>
      <c r="I453" s="326" t="s">
        <v>1317</v>
      </c>
      <c r="J453" s="42" t="str">
        <f>VLOOKUP(D453,DEPARTMENTS!B:B,1,0)</f>
        <v xml:space="preserve">CHILDREN MINISTRY </v>
      </c>
      <c r="K453" s="326"/>
    </row>
    <row r="454" spans="1:11" s="35" customFormat="1" hidden="1" x14ac:dyDescent="0.2">
      <c r="A454" s="326" t="s">
        <v>1454</v>
      </c>
      <c r="B454" s="30" t="s">
        <v>6</v>
      </c>
      <c r="C454" s="326">
        <v>4</v>
      </c>
      <c r="D454" s="326" t="s">
        <v>52</v>
      </c>
      <c r="E454" s="323">
        <v>200</v>
      </c>
      <c r="F454" s="35" t="s">
        <v>303</v>
      </c>
      <c r="G454" s="326" t="s">
        <v>1307</v>
      </c>
      <c r="H454" s="350">
        <f t="shared" si="7"/>
        <v>5038584.53</v>
      </c>
      <c r="I454" s="326" t="s">
        <v>1318</v>
      </c>
      <c r="J454" s="42" t="str">
        <f>VLOOKUP(D454,DEPARTMENTS!B:B,1,0)</f>
        <v>AMM</v>
      </c>
      <c r="K454" s="326"/>
    </row>
    <row r="455" spans="1:11" s="35" customFormat="1" hidden="1" x14ac:dyDescent="0.2">
      <c r="A455" s="326" t="s">
        <v>1455</v>
      </c>
      <c r="B455" s="30" t="s">
        <v>6</v>
      </c>
      <c r="C455" s="326">
        <v>4</v>
      </c>
      <c r="D455" s="326" t="s">
        <v>52</v>
      </c>
      <c r="E455" s="323">
        <v>200</v>
      </c>
      <c r="F455" s="35" t="s">
        <v>303</v>
      </c>
      <c r="G455" s="326" t="s">
        <v>1307</v>
      </c>
      <c r="H455" s="350">
        <f t="shared" si="7"/>
        <v>5038784.53</v>
      </c>
      <c r="I455" s="326" t="s">
        <v>1319</v>
      </c>
      <c r="J455" s="42" t="str">
        <f>VLOOKUP(D455,DEPARTMENTS!B:B,1,0)</f>
        <v>AMM</v>
      </c>
      <c r="K455" s="326"/>
    </row>
    <row r="456" spans="1:11" s="35" customFormat="1" hidden="1" x14ac:dyDescent="0.2">
      <c r="A456" s="326" t="s">
        <v>1456</v>
      </c>
      <c r="B456" s="30" t="s">
        <v>6</v>
      </c>
      <c r="C456" s="326">
        <v>4</v>
      </c>
      <c r="D456" s="326" t="s">
        <v>52</v>
      </c>
      <c r="E456" s="323">
        <v>200</v>
      </c>
      <c r="F456" s="35" t="s">
        <v>303</v>
      </c>
      <c r="G456" s="326" t="s">
        <v>1307</v>
      </c>
      <c r="H456" s="350">
        <f t="shared" si="7"/>
        <v>5038984.53</v>
      </c>
      <c r="I456" s="326" t="s">
        <v>1320</v>
      </c>
      <c r="J456" s="42" t="str">
        <f>VLOOKUP(D456,DEPARTMENTS!B:B,1,0)</f>
        <v>AMM</v>
      </c>
      <c r="K456" s="326"/>
    </row>
    <row r="457" spans="1:11" s="35" customFormat="1" hidden="1" x14ac:dyDescent="0.2">
      <c r="A457" s="326" t="s">
        <v>1457</v>
      </c>
      <c r="B457" s="30" t="s">
        <v>6</v>
      </c>
      <c r="C457" s="326">
        <v>4</v>
      </c>
      <c r="D457" s="326" t="s">
        <v>52</v>
      </c>
      <c r="E457" s="323">
        <v>200</v>
      </c>
      <c r="F457" s="35" t="s">
        <v>303</v>
      </c>
      <c r="G457" s="326" t="s">
        <v>1307</v>
      </c>
      <c r="H457" s="350">
        <f t="shared" si="7"/>
        <v>5039184.53</v>
      </c>
      <c r="I457" s="326" t="s">
        <v>1321</v>
      </c>
      <c r="J457" s="42" t="str">
        <f>VLOOKUP(D457,DEPARTMENTS!B:B,1,0)</f>
        <v>AMM</v>
      </c>
      <c r="K457" s="326"/>
    </row>
    <row r="458" spans="1:11" s="35" customFormat="1" hidden="1" x14ac:dyDescent="0.2">
      <c r="A458" s="326" t="s">
        <v>1458</v>
      </c>
      <c r="B458" s="30" t="s">
        <v>6</v>
      </c>
      <c r="C458" s="326">
        <v>4</v>
      </c>
      <c r="D458" s="326" t="s">
        <v>24</v>
      </c>
      <c r="E458" s="323">
        <v>200</v>
      </c>
      <c r="F458" s="35" t="s">
        <v>303</v>
      </c>
      <c r="G458" s="326" t="s">
        <v>1307</v>
      </c>
      <c r="H458" s="350">
        <f t="shared" si="7"/>
        <v>5039384.53</v>
      </c>
      <c r="I458" s="326" t="s">
        <v>1322</v>
      </c>
      <c r="J458" s="42" t="str">
        <f>VLOOKUP(D458,DEPARTMENTS!B:B,1,0)</f>
        <v>ENVELOPES</v>
      </c>
      <c r="K458" s="326"/>
    </row>
    <row r="459" spans="1:11" s="35" customFormat="1" hidden="1" x14ac:dyDescent="0.2">
      <c r="A459" s="326" t="s">
        <v>1459</v>
      </c>
      <c r="B459" s="30" t="s">
        <v>6</v>
      </c>
      <c r="C459" s="326">
        <v>4</v>
      </c>
      <c r="D459" s="326" t="s">
        <v>36</v>
      </c>
      <c r="E459" s="323">
        <v>200</v>
      </c>
      <c r="F459" s="35" t="s">
        <v>303</v>
      </c>
      <c r="G459" s="326" t="s">
        <v>1307</v>
      </c>
      <c r="H459" s="350">
        <f t="shared" si="7"/>
        <v>5039584.53</v>
      </c>
      <c r="I459" s="326" t="s">
        <v>1323</v>
      </c>
      <c r="J459" s="42" t="str">
        <f>VLOOKUP(D459,DEPARTMENTS!B:B,1,0)</f>
        <v>AWM</v>
      </c>
      <c r="K459" s="326"/>
    </row>
    <row r="460" spans="1:11" s="35" customFormat="1" hidden="1" x14ac:dyDescent="0.2">
      <c r="A460" s="326" t="s">
        <v>1460</v>
      </c>
      <c r="B460" s="30" t="s">
        <v>6</v>
      </c>
      <c r="C460" s="326">
        <v>4</v>
      </c>
      <c r="D460" s="326" t="s">
        <v>52</v>
      </c>
      <c r="E460" s="323">
        <v>1728</v>
      </c>
      <c r="F460" s="35" t="s">
        <v>303</v>
      </c>
      <c r="G460" s="326" t="s">
        <v>1307</v>
      </c>
      <c r="H460" s="350">
        <f t="shared" si="7"/>
        <v>5041312.53</v>
      </c>
      <c r="I460" s="326" t="s">
        <v>1324</v>
      </c>
      <c r="J460" s="42" t="str">
        <f>VLOOKUP(D460,DEPARTMENTS!B:B,1,0)</f>
        <v>AMM</v>
      </c>
      <c r="K460" s="326"/>
    </row>
    <row r="461" spans="1:11" s="35" customFormat="1" hidden="1" x14ac:dyDescent="0.2">
      <c r="A461" s="326" t="s">
        <v>1461</v>
      </c>
      <c r="B461" s="30" t="s">
        <v>6</v>
      </c>
      <c r="C461" s="326">
        <v>4</v>
      </c>
      <c r="D461" s="326" t="s">
        <v>52</v>
      </c>
      <c r="E461" s="323">
        <v>200</v>
      </c>
      <c r="F461" s="35" t="s">
        <v>303</v>
      </c>
      <c r="G461" s="326" t="s">
        <v>1307</v>
      </c>
      <c r="H461" s="350">
        <f t="shared" si="7"/>
        <v>5041512.53</v>
      </c>
      <c r="I461" s="326" t="s">
        <v>1325</v>
      </c>
      <c r="J461" s="42" t="str">
        <f>VLOOKUP(D461,DEPARTMENTS!B:B,1,0)</f>
        <v>AMM</v>
      </c>
      <c r="K461" s="326"/>
    </row>
    <row r="462" spans="1:11" s="35" customFormat="1" hidden="1" x14ac:dyDescent="0.2">
      <c r="A462" s="326" t="s">
        <v>1462</v>
      </c>
      <c r="B462" s="30" t="s">
        <v>6</v>
      </c>
      <c r="C462" s="326">
        <v>4</v>
      </c>
      <c r="D462" s="326" t="s">
        <v>52</v>
      </c>
      <c r="E462" s="323">
        <v>200</v>
      </c>
      <c r="F462" s="35" t="s">
        <v>303</v>
      </c>
      <c r="G462" s="326" t="s">
        <v>1307</v>
      </c>
      <c r="H462" s="350">
        <f t="shared" si="7"/>
        <v>5041712.53</v>
      </c>
      <c r="I462" s="326" t="s">
        <v>1326</v>
      </c>
      <c r="J462" s="42" t="str">
        <f>VLOOKUP(D462,DEPARTMENTS!B:B,1,0)</f>
        <v>AMM</v>
      </c>
      <c r="K462" s="326"/>
    </row>
    <row r="463" spans="1:11" s="35" customFormat="1" hidden="1" x14ac:dyDescent="0.2">
      <c r="A463" s="326" t="s">
        <v>1463</v>
      </c>
      <c r="B463" s="30" t="s">
        <v>6</v>
      </c>
      <c r="C463" s="326">
        <v>4</v>
      </c>
      <c r="D463" s="326" t="s">
        <v>52</v>
      </c>
      <c r="E463" s="323">
        <v>200</v>
      </c>
      <c r="F463" s="35" t="s">
        <v>303</v>
      </c>
      <c r="G463" s="326" t="s">
        <v>1307</v>
      </c>
      <c r="H463" s="350">
        <f t="shared" si="7"/>
        <v>5041912.53</v>
      </c>
      <c r="I463" s="326" t="s">
        <v>1327</v>
      </c>
      <c r="J463" s="42" t="str">
        <f>VLOOKUP(D463,DEPARTMENTS!B:B,1,0)</f>
        <v>AMM</v>
      </c>
      <c r="K463" s="326"/>
    </row>
    <row r="464" spans="1:11" s="35" customFormat="1" hidden="1" x14ac:dyDescent="0.2">
      <c r="A464" s="326" t="s">
        <v>1464</v>
      </c>
      <c r="B464" s="30" t="s">
        <v>6</v>
      </c>
      <c r="C464" s="326">
        <v>4</v>
      </c>
      <c r="D464" s="326" t="s">
        <v>52</v>
      </c>
      <c r="E464" s="323">
        <v>200</v>
      </c>
      <c r="F464" s="35" t="s">
        <v>303</v>
      </c>
      <c r="G464" s="326" t="s">
        <v>1307</v>
      </c>
      <c r="H464" s="350">
        <f t="shared" si="7"/>
        <v>5042112.53</v>
      </c>
      <c r="I464" s="326" t="s">
        <v>1328</v>
      </c>
      <c r="J464" s="42" t="str">
        <f>VLOOKUP(D464,DEPARTMENTS!B:B,1,0)</f>
        <v>AMM</v>
      </c>
      <c r="K464" s="326"/>
    </row>
    <row r="465" spans="1:11" s="35" customFormat="1" hidden="1" x14ac:dyDescent="0.2">
      <c r="A465" s="326" t="s">
        <v>1465</v>
      </c>
      <c r="B465" s="30" t="s">
        <v>6</v>
      </c>
      <c r="C465" s="326">
        <v>4</v>
      </c>
      <c r="D465" s="326" t="s">
        <v>52</v>
      </c>
      <c r="E465" s="323">
        <v>200</v>
      </c>
      <c r="F465" s="35" t="s">
        <v>303</v>
      </c>
      <c r="G465" s="326" t="s">
        <v>1587</v>
      </c>
      <c r="H465" s="350">
        <f t="shared" si="7"/>
        <v>5042312.53</v>
      </c>
      <c r="I465" s="326" t="s">
        <v>1329</v>
      </c>
      <c r="J465" s="42" t="str">
        <f>VLOOKUP(D465,DEPARTMENTS!B:B,1,0)</f>
        <v>AMM</v>
      </c>
      <c r="K465" s="326"/>
    </row>
    <row r="466" spans="1:11" s="35" customFormat="1" hidden="1" x14ac:dyDescent="0.2">
      <c r="A466" s="326" t="s">
        <v>1466</v>
      </c>
      <c r="B466" s="30" t="s">
        <v>6</v>
      </c>
      <c r="C466" s="326">
        <v>4</v>
      </c>
      <c r="D466" s="326" t="s">
        <v>36</v>
      </c>
      <c r="E466" s="323">
        <v>200</v>
      </c>
      <c r="F466" s="35" t="s">
        <v>303</v>
      </c>
      <c r="G466" s="326" t="s">
        <v>1587</v>
      </c>
      <c r="H466" s="350">
        <f t="shared" si="7"/>
        <v>5042512.53</v>
      </c>
      <c r="I466" s="326" t="s">
        <v>1330</v>
      </c>
      <c r="J466" s="42" t="str">
        <f>VLOOKUP(D466,DEPARTMENTS!B:B,1,0)</f>
        <v>AWM</v>
      </c>
      <c r="K466" s="326"/>
    </row>
    <row r="467" spans="1:11" s="35" customFormat="1" hidden="1" x14ac:dyDescent="0.2">
      <c r="A467" s="326" t="s">
        <v>1467</v>
      </c>
      <c r="B467" s="30" t="s">
        <v>6</v>
      </c>
      <c r="C467" s="326">
        <v>4</v>
      </c>
      <c r="D467" s="326" t="s">
        <v>75</v>
      </c>
      <c r="E467" s="323">
        <v>-500000</v>
      </c>
      <c r="F467" s="35" t="s">
        <v>109</v>
      </c>
      <c r="G467" s="326" t="s">
        <v>1587</v>
      </c>
      <c r="H467" s="350">
        <f t="shared" si="7"/>
        <v>4542512.53</v>
      </c>
      <c r="I467" s="326" t="s">
        <v>1331</v>
      </c>
      <c r="J467" s="42" t="str">
        <f>VLOOKUP(D467,DEPARTMENTS!B:B,1,0)</f>
        <v>WITHDRAWAL</v>
      </c>
      <c r="K467" s="326"/>
    </row>
    <row r="468" spans="1:11" s="35" customFormat="1" hidden="1" x14ac:dyDescent="0.2">
      <c r="A468" s="326" t="s">
        <v>1468</v>
      </c>
      <c r="B468" s="30" t="s">
        <v>6</v>
      </c>
      <c r="C468" s="326">
        <v>4</v>
      </c>
      <c r="D468" s="326" t="s">
        <v>52</v>
      </c>
      <c r="E468" s="323">
        <v>200</v>
      </c>
      <c r="F468" s="35" t="s">
        <v>303</v>
      </c>
      <c r="G468" s="326" t="s">
        <v>1587</v>
      </c>
      <c r="H468" s="350">
        <f t="shared" si="7"/>
        <v>4542712.53</v>
      </c>
      <c r="I468" s="326" t="s">
        <v>1332</v>
      </c>
      <c r="J468" s="42" t="str">
        <f>VLOOKUP(D468,DEPARTMENTS!B:B,1,0)</f>
        <v>AMM</v>
      </c>
      <c r="K468" s="326"/>
    </row>
    <row r="469" spans="1:11" s="35" customFormat="1" hidden="1" x14ac:dyDescent="0.2">
      <c r="A469" s="326" t="s">
        <v>1469</v>
      </c>
      <c r="B469" s="30" t="s">
        <v>6</v>
      </c>
      <c r="C469" s="326">
        <v>4</v>
      </c>
      <c r="D469" s="326" t="s">
        <v>36</v>
      </c>
      <c r="E469" s="323">
        <v>200</v>
      </c>
      <c r="F469" s="35" t="s">
        <v>303</v>
      </c>
      <c r="G469" s="326" t="s">
        <v>1587</v>
      </c>
      <c r="H469" s="350">
        <f t="shared" si="7"/>
        <v>4542912.53</v>
      </c>
      <c r="I469" s="326" t="s">
        <v>1333</v>
      </c>
      <c r="J469" s="42" t="str">
        <f>VLOOKUP(D469,DEPARTMENTS!B:B,1,0)</f>
        <v>AWM</v>
      </c>
      <c r="K469" s="326"/>
    </row>
    <row r="470" spans="1:11" s="35" customFormat="1" hidden="1" x14ac:dyDescent="0.2">
      <c r="A470" s="326" t="s">
        <v>1470</v>
      </c>
      <c r="B470" s="30" t="s">
        <v>6</v>
      </c>
      <c r="C470" s="326">
        <v>4</v>
      </c>
      <c r="D470" s="326" t="s">
        <v>36</v>
      </c>
      <c r="E470" s="323">
        <v>200</v>
      </c>
      <c r="F470" s="35" t="s">
        <v>303</v>
      </c>
      <c r="G470" s="326" t="s">
        <v>1587</v>
      </c>
      <c r="H470" s="350">
        <f t="shared" si="7"/>
        <v>4543112.53</v>
      </c>
      <c r="I470" s="326" t="s">
        <v>1334</v>
      </c>
      <c r="J470" s="42" t="str">
        <f>VLOOKUP(D470,DEPARTMENTS!B:B,1,0)</f>
        <v>AWM</v>
      </c>
      <c r="K470" s="326"/>
    </row>
    <row r="471" spans="1:11" s="35" customFormat="1" hidden="1" x14ac:dyDescent="0.2">
      <c r="A471" s="326" t="s">
        <v>1471</v>
      </c>
      <c r="B471" s="30" t="s">
        <v>6</v>
      </c>
      <c r="C471" s="326">
        <v>4</v>
      </c>
      <c r="D471" s="326" t="s">
        <v>52</v>
      </c>
      <c r="E471" s="323">
        <v>200</v>
      </c>
      <c r="F471" s="35" t="s">
        <v>303</v>
      </c>
      <c r="G471" s="326" t="s">
        <v>1588</v>
      </c>
      <c r="H471" s="350">
        <f t="shared" si="7"/>
        <v>4543312.53</v>
      </c>
      <c r="I471" s="326" t="s">
        <v>1335</v>
      </c>
      <c r="J471" s="42" t="str">
        <f>VLOOKUP(D471,DEPARTMENTS!B:B,1,0)</f>
        <v>AMM</v>
      </c>
      <c r="K471" s="326"/>
    </row>
    <row r="472" spans="1:11" s="35" customFormat="1" hidden="1" x14ac:dyDescent="0.2">
      <c r="A472" s="326" t="s">
        <v>1472</v>
      </c>
      <c r="B472" s="30" t="s">
        <v>6</v>
      </c>
      <c r="C472" s="326">
        <v>4</v>
      </c>
      <c r="D472" s="326" t="s">
        <v>24</v>
      </c>
      <c r="E472" s="323">
        <v>200</v>
      </c>
      <c r="F472" s="35" t="s">
        <v>303</v>
      </c>
      <c r="G472" s="326" t="s">
        <v>1588</v>
      </c>
      <c r="H472" s="350">
        <f t="shared" si="7"/>
        <v>4543512.53</v>
      </c>
      <c r="I472" s="326" t="s">
        <v>1336</v>
      </c>
      <c r="J472" s="42" t="str">
        <f>VLOOKUP(D472,DEPARTMENTS!B:B,1,0)</f>
        <v>ENVELOPES</v>
      </c>
      <c r="K472" s="326"/>
    </row>
    <row r="473" spans="1:11" s="35" customFormat="1" x14ac:dyDescent="0.2">
      <c r="A473" s="326" t="s">
        <v>1473</v>
      </c>
      <c r="B473" s="30" t="s">
        <v>6</v>
      </c>
      <c r="C473" s="326">
        <v>4</v>
      </c>
      <c r="D473" s="326" t="s">
        <v>112</v>
      </c>
      <c r="E473" s="323">
        <v>5000</v>
      </c>
      <c r="F473" s="35" t="s">
        <v>303</v>
      </c>
      <c r="G473" s="326" t="s">
        <v>1588</v>
      </c>
      <c r="H473" s="350">
        <f t="shared" si="7"/>
        <v>4548512.53</v>
      </c>
      <c r="I473" s="326" t="s">
        <v>1337</v>
      </c>
      <c r="J473" s="42" t="str">
        <f>VLOOKUP(D473,DEPARTMENTS!B:B,1,0)</f>
        <v>DEV_GROUP_13</v>
      </c>
      <c r="K473" s="326"/>
    </row>
    <row r="474" spans="1:11" s="35" customFormat="1" hidden="1" x14ac:dyDescent="0.2">
      <c r="A474" s="326" t="s">
        <v>1474</v>
      </c>
      <c r="B474" s="30" t="s">
        <v>6</v>
      </c>
      <c r="C474" s="326">
        <v>4</v>
      </c>
      <c r="D474" s="326" t="s">
        <v>34</v>
      </c>
      <c r="E474" s="323">
        <v>200</v>
      </c>
      <c r="F474" s="35" t="s">
        <v>303</v>
      </c>
      <c r="G474" s="326" t="s">
        <v>1588</v>
      </c>
      <c r="H474" s="350">
        <f t="shared" si="7"/>
        <v>4548712.53</v>
      </c>
      <c r="I474" s="326" t="s">
        <v>1338</v>
      </c>
      <c r="J474" s="42" t="str">
        <f>VLOOKUP(D474,DEPARTMENTS!B:B,1,0)</f>
        <v>CHAPLAINCY</v>
      </c>
      <c r="K474" s="326"/>
    </row>
    <row r="475" spans="1:11" s="35" customFormat="1" hidden="1" x14ac:dyDescent="0.2">
      <c r="A475" s="326" t="s">
        <v>1475</v>
      </c>
      <c r="B475" s="30" t="s">
        <v>6</v>
      </c>
      <c r="C475" s="326">
        <v>4</v>
      </c>
      <c r="D475" s="326" t="s">
        <v>34</v>
      </c>
      <c r="E475" s="323">
        <v>200</v>
      </c>
      <c r="F475" s="35" t="s">
        <v>303</v>
      </c>
      <c r="G475" s="326" t="s">
        <v>1588</v>
      </c>
      <c r="H475" s="350">
        <f t="shared" si="7"/>
        <v>4548912.53</v>
      </c>
      <c r="I475" s="326" t="s">
        <v>1339</v>
      </c>
      <c r="J475" s="42" t="str">
        <f>VLOOKUP(D475,DEPARTMENTS!B:B,1,0)</f>
        <v>CHAPLAINCY</v>
      </c>
      <c r="K475" s="326"/>
    </row>
    <row r="476" spans="1:11" s="35" customFormat="1" hidden="1" x14ac:dyDescent="0.2">
      <c r="A476" s="326" t="s">
        <v>1476</v>
      </c>
      <c r="B476" s="30" t="s">
        <v>6</v>
      </c>
      <c r="C476" s="326">
        <v>4</v>
      </c>
      <c r="D476" s="326" t="s">
        <v>36</v>
      </c>
      <c r="E476" s="323">
        <v>200</v>
      </c>
      <c r="F476" s="35" t="s">
        <v>303</v>
      </c>
      <c r="G476" s="326" t="s">
        <v>1588</v>
      </c>
      <c r="H476" s="350">
        <f t="shared" si="7"/>
        <v>4549112.53</v>
      </c>
      <c r="I476" s="326" t="s">
        <v>1340</v>
      </c>
      <c r="J476" s="42" t="str">
        <f>VLOOKUP(D476,DEPARTMENTS!B:B,1,0)</f>
        <v>AWM</v>
      </c>
      <c r="K476" s="326"/>
    </row>
    <row r="477" spans="1:11" s="35" customFormat="1" hidden="1" x14ac:dyDescent="0.2">
      <c r="A477" s="326" t="s">
        <v>1477</v>
      </c>
      <c r="B477" s="30" t="s">
        <v>6</v>
      </c>
      <c r="C477" s="326">
        <v>4</v>
      </c>
      <c r="D477" s="326" t="s">
        <v>52</v>
      </c>
      <c r="E477" s="323">
        <v>200</v>
      </c>
      <c r="F477" s="35" t="s">
        <v>303</v>
      </c>
      <c r="G477" s="326" t="s">
        <v>1589</v>
      </c>
      <c r="H477" s="350">
        <f t="shared" si="7"/>
        <v>4549312.53</v>
      </c>
      <c r="I477" s="326" t="s">
        <v>1341</v>
      </c>
      <c r="J477" s="42" t="str">
        <f>VLOOKUP(D477,DEPARTMENTS!B:B,1,0)</f>
        <v>AMM</v>
      </c>
      <c r="K477" s="326"/>
    </row>
    <row r="478" spans="1:11" s="35" customFormat="1" hidden="1" x14ac:dyDescent="0.2">
      <c r="A478" s="326" t="s">
        <v>1478</v>
      </c>
      <c r="B478" s="30" t="s">
        <v>6</v>
      </c>
      <c r="C478" s="326">
        <v>4</v>
      </c>
      <c r="D478" s="326" t="s">
        <v>52</v>
      </c>
      <c r="E478" s="323">
        <v>200</v>
      </c>
      <c r="F478" s="35" t="s">
        <v>303</v>
      </c>
      <c r="G478" s="326" t="s">
        <v>1589</v>
      </c>
      <c r="H478" s="350">
        <f t="shared" si="7"/>
        <v>4549512.53</v>
      </c>
      <c r="I478" s="326" t="s">
        <v>1342</v>
      </c>
      <c r="J478" s="42" t="str">
        <f>VLOOKUP(D478,DEPARTMENTS!B:B,1,0)</f>
        <v>AMM</v>
      </c>
      <c r="K478" s="326"/>
    </row>
    <row r="479" spans="1:11" s="35" customFormat="1" hidden="1" x14ac:dyDescent="0.2">
      <c r="A479" s="326" t="s">
        <v>1479</v>
      </c>
      <c r="B479" s="30" t="s">
        <v>6</v>
      </c>
      <c r="C479" s="326">
        <v>4</v>
      </c>
      <c r="D479" s="326" t="s">
        <v>52</v>
      </c>
      <c r="E479" s="323">
        <v>200</v>
      </c>
      <c r="F479" s="35" t="s">
        <v>303</v>
      </c>
      <c r="G479" s="326" t="s">
        <v>1589</v>
      </c>
      <c r="H479" s="350">
        <f t="shared" si="7"/>
        <v>4549712.53</v>
      </c>
      <c r="I479" s="326" t="s">
        <v>1343</v>
      </c>
      <c r="J479" s="42" t="str">
        <f>VLOOKUP(D479,DEPARTMENTS!B:B,1,0)</f>
        <v>AMM</v>
      </c>
      <c r="K479" s="326"/>
    </row>
    <row r="480" spans="1:11" s="35" customFormat="1" hidden="1" x14ac:dyDescent="0.2">
      <c r="A480" s="326" t="s">
        <v>1480</v>
      </c>
      <c r="B480" s="30" t="s">
        <v>6</v>
      </c>
      <c r="C480" s="326">
        <v>4</v>
      </c>
      <c r="D480" s="326" t="s">
        <v>36</v>
      </c>
      <c r="E480" s="323">
        <v>200</v>
      </c>
      <c r="F480" s="35" t="s">
        <v>303</v>
      </c>
      <c r="G480" s="326" t="s">
        <v>1589</v>
      </c>
      <c r="H480" s="350">
        <f t="shared" si="7"/>
        <v>4549912.53</v>
      </c>
      <c r="I480" s="326" t="s">
        <v>1344</v>
      </c>
      <c r="J480" s="42" t="str">
        <f>VLOOKUP(D480,DEPARTMENTS!B:B,1,0)</f>
        <v>AWM</v>
      </c>
      <c r="K480" s="326"/>
    </row>
    <row r="481" spans="1:11" s="35" customFormat="1" hidden="1" x14ac:dyDescent="0.2">
      <c r="A481" s="326" t="s">
        <v>1481</v>
      </c>
      <c r="B481" s="30" t="s">
        <v>6</v>
      </c>
      <c r="C481" s="326">
        <v>4</v>
      </c>
      <c r="D481" s="326" t="s">
        <v>24</v>
      </c>
      <c r="E481" s="323">
        <v>1235</v>
      </c>
      <c r="F481" s="35" t="s">
        <v>303</v>
      </c>
      <c r="G481" s="326" t="s">
        <v>1589</v>
      </c>
      <c r="H481" s="350">
        <f t="shared" si="7"/>
        <v>4551147.53</v>
      </c>
      <c r="I481" s="326" t="s">
        <v>1345</v>
      </c>
      <c r="J481" s="42" t="str">
        <f>VLOOKUP(D481,DEPARTMENTS!B:B,1,0)</f>
        <v>ENVELOPES</v>
      </c>
      <c r="K481" s="326"/>
    </row>
    <row r="482" spans="1:11" s="35" customFormat="1" hidden="1" x14ac:dyDescent="0.2">
      <c r="A482" s="326" t="s">
        <v>1482</v>
      </c>
      <c r="B482" s="30" t="s">
        <v>6</v>
      </c>
      <c r="C482" s="326">
        <v>4</v>
      </c>
      <c r="D482" s="326" t="s">
        <v>36</v>
      </c>
      <c r="E482" s="323">
        <v>200</v>
      </c>
      <c r="F482" s="35" t="s">
        <v>303</v>
      </c>
      <c r="G482" s="326" t="s">
        <v>1589</v>
      </c>
      <c r="H482" s="350">
        <f t="shared" si="7"/>
        <v>4551347.53</v>
      </c>
      <c r="I482" s="326" t="s">
        <v>1346</v>
      </c>
      <c r="J482" s="42" t="str">
        <f>VLOOKUP(D482,DEPARTMENTS!B:B,1,0)</f>
        <v>AWM</v>
      </c>
      <c r="K482" s="326"/>
    </row>
    <row r="483" spans="1:11" s="35" customFormat="1" hidden="1" x14ac:dyDescent="0.2">
      <c r="A483" s="326" t="s">
        <v>1483</v>
      </c>
      <c r="B483" s="30" t="s">
        <v>6</v>
      </c>
      <c r="C483" s="326">
        <v>4</v>
      </c>
      <c r="D483" s="326" t="s">
        <v>24</v>
      </c>
      <c r="E483" s="323">
        <v>23000</v>
      </c>
      <c r="F483" s="35" t="s">
        <v>303</v>
      </c>
      <c r="G483" s="326" t="s">
        <v>1590</v>
      </c>
      <c r="H483" s="350">
        <f t="shared" si="7"/>
        <v>4574347.53</v>
      </c>
      <c r="I483" s="326" t="s">
        <v>1347</v>
      </c>
      <c r="J483" s="42" t="str">
        <f>VLOOKUP(D483,DEPARTMENTS!B:B,1,0)</f>
        <v>ENVELOPES</v>
      </c>
      <c r="K483" s="326"/>
    </row>
    <row r="484" spans="1:11" s="35" customFormat="1" hidden="1" x14ac:dyDescent="0.2">
      <c r="A484" s="326" t="s">
        <v>348</v>
      </c>
      <c r="B484" s="30" t="s">
        <v>6</v>
      </c>
      <c r="C484" s="326">
        <v>4</v>
      </c>
      <c r="D484" s="326" t="s">
        <v>24</v>
      </c>
      <c r="E484" s="323">
        <v>5019</v>
      </c>
      <c r="F484" s="35" t="s">
        <v>303</v>
      </c>
      <c r="G484" s="326" t="s">
        <v>1591</v>
      </c>
      <c r="H484" s="350">
        <f t="shared" si="7"/>
        <v>4579366.53</v>
      </c>
      <c r="I484" s="326" t="s">
        <v>1348</v>
      </c>
      <c r="J484" s="42" t="str">
        <f>VLOOKUP(D484,DEPARTMENTS!B:B,1,0)</f>
        <v>ENVELOPES</v>
      </c>
      <c r="K484" s="326"/>
    </row>
    <row r="485" spans="1:11" s="35" customFormat="1" hidden="1" x14ac:dyDescent="0.2">
      <c r="A485" s="326" t="s">
        <v>1484</v>
      </c>
      <c r="B485" s="30" t="s">
        <v>6</v>
      </c>
      <c r="C485" s="326">
        <v>4</v>
      </c>
      <c r="D485" s="326" t="s">
        <v>24</v>
      </c>
      <c r="E485" s="323">
        <v>1540</v>
      </c>
      <c r="F485" s="35" t="s">
        <v>303</v>
      </c>
      <c r="G485" s="326" t="s">
        <v>1591</v>
      </c>
      <c r="H485" s="350">
        <f t="shared" si="7"/>
        <v>4580906.53</v>
      </c>
      <c r="I485" s="326" t="s">
        <v>1349</v>
      </c>
      <c r="J485" s="42" t="str">
        <f>VLOOKUP(D485,DEPARTMENTS!B:B,1,0)</f>
        <v>ENVELOPES</v>
      </c>
      <c r="K485" s="326"/>
    </row>
    <row r="486" spans="1:11" s="35" customFormat="1" hidden="1" x14ac:dyDescent="0.2">
      <c r="A486" s="326" t="s">
        <v>1485</v>
      </c>
      <c r="B486" s="30" t="s">
        <v>6</v>
      </c>
      <c r="C486" s="326">
        <v>4</v>
      </c>
      <c r="D486" s="326" t="s">
        <v>114</v>
      </c>
      <c r="E486" s="323">
        <v>2000</v>
      </c>
      <c r="F486" s="35" t="s">
        <v>303</v>
      </c>
      <c r="G486" s="326" t="s">
        <v>1591</v>
      </c>
      <c r="H486" s="350">
        <f t="shared" si="7"/>
        <v>4582906.53</v>
      </c>
      <c r="I486" s="326" t="s">
        <v>1350</v>
      </c>
      <c r="J486" s="42" t="str">
        <f>VLOOKUP(D486,DEPARTMENTS!B:B,1,0)</f>
        <v>DEV_GROUP_1</v>
      </c>
      <c r="K486" s="326"/>
    </row>
    <row r="487" spans="1:11" s="35" customFormat="1" hidden="1" x14ac:dyDescent="0.2">
      <c r="A487" s="326" t="s">
        <v>1486</v>
      </c>
      <c r="B487" s="30" t="s">
        <v>6</v>
      </c>
      <c r="C487" s="326">
        <v>4</v>
      </c>
      <c r="D487" s="326" t="s">
        <v>114</v>
      </c>
      <c r="E487" s="323">
        <v>3000</v>
      </c>
      <c r="F487" s="35" t="s">
        <v>303</v>
      </c>
      <c r="G487" s="326" t="s">
        <v>1591</v>
      </c>
      <c r="H487" s="350">
        <f t="shared" si="7"/>
        <v>4585906.53</v>
      </c>
      <c r="I487" s="326" t="s">
        <v>1351</v>
      </c>
      <c r="J487" s="42" t="str">
        <f>VLOOKUP(D487,DEPARTMENTS!B:B,1,0)</f>
        <v>DEV_GROUP_1</v>
      </c>
      <c r="K487" s="326"/>
    </row>
    <row r="488" spans="1:11" s="35" customFormat="1" hidden="1" x14ac:dyDescent="0.2">
      <c r="A488" s="326" t="s">
        <v>1487</v>
      </c>
      <c r="B488" s="30" t="s">
        <v>6</v>
      </c>
      <c r="C488" s="326">
        <v>4</v>
      </c>
      <c r="D488" s="326" t="s">
        <v>134</v>
      </c>
      <c r="E488" s="323">
        <v>1500</v>
      </c>
      <c r="F488" s="35" t="s">
        <v>303</v>
      </c>
      <c r="G488" s="326" t="s">
        <v>1591</v>
      </c>
      <c r="H488" s="350">
        <f t="shared" si="7"/>
        <v>4587406.53</v>
      </c>
      <c r="I488" s="326" t="s">
        <v>1352</v>
      </c>
      <c r="J488" s="42" t="str">
        <f>VLOOKUP(D488,DEPARTMENTS!B:B,1,0)</f>
        <v>DEV_GROUP_12</v>
      </c>
      <c r="K488" s="326"/>
    </row>
    <row r="489" spans="1:11" s="35" customFormat="1" hidden="1" x14ac:dyDescent="0.2">
      <c r="A489" s="326" t="s">
        <v>1488</v>
      </c>
      <c r="B489" s="30" t="s">
        <v>6</v>
      </c>
      <c r="C489" s="326">
        <v>4</v>
      </c>
      <c r="D489" s="326" t="s">
        <v>150</v>
      </c>
      <c r="E489" s="323">
        <v>1000</v>
      </c>
      <c r="F489" s="35" t="s">
        <v>303</v>
      </c>
      <c r="G489" s="326" t="s">
        <v>1591</v>
      </c>
      <c r="H489" s="350">
        <f t="shared" si="7"/>
        <v>4588406.53</v>
      </c>
      <c r="I489" s="326" t="s">
        <v>1353</v>
      </c>
      <c r="J489" s="42" t="str">
        <f>VLOOKUP(D489,DEPARTMENTS!B:B,1,0)</f>
        <v>DEV_GROUP_40</v>
      </c>
      <c r="K489" s="326"/>
    </row>
    <row r="490" spans="1:11" s="35" customFormat="1" hidden="1" x14ac:dyDescent="0.2">
      <c r="A490" s="326" t="s">
        <v>1489</v>
      </c>
      <c r="B490" s="30" t="s">
        <v>6</v>
      </c>
      <c r="C490" s="326">
        <v>4</v>
      </c>
      <c r="D490" s="326" t="s">
        <v>132</v>
      </c>
      <c r="E490" s="323">
        <v>2000</v>
      </c>
      <c r="F490" s="35" t="s">
        <v>303</v>
      </c>
      <c r="G490" s="326" t="s">
        <v>1591</v>
      </c>
      <c r="H490" s="350">
        <f t="shared" si="7"/>
        <v>4590406.53</v>
      </c>
      <c r="I490" s="326" t="s">
        <v>1354</v>
      </c>
      <c r="J490" s="42" t="str">
        <f>VLOOKUP(D490,DEPARTMENTS!B:B,1,0)</f>
        <v>DEV_GROUP_41</v>
      </c>
      <c r="K490" s="326"/>
    </row>
    <row r="491" spans="1:11" s="35" customFormat="1" hidden="1" x14ac:dyDescent="0.2">
      <c r="A491" s="326" t="s">
        <v>1490</v>
      </c>
      <c r="B491" s="30" t="s">
        <v>6</v>
      </c>
      <c r="C491" s="326">
        <v>4</v>
      </c>
      <c r="D491" s="326" t="s">
        <v>166</v>
      </c>
      <c r="E491" s="323">
        <v>1000</v>
      </c>
      <c r="F491" s="35" t="s">
        <v>303</v>
      </c>
      <c r="G491" s="326" t="s">
        <v>1591</v>
      </c>
      <c r="H491" s="350">
        <f t="shared" si="7"/>
        <v>4591406.53</v>
      </c>
      <c r="I491" s="326" t="s">
        <v>1355</v>
      </c>
      <c r="J491" s="42" t="str">
        <f>VLOOKUP(D491,DEPARTMENTS!B:B,1,0)</f>
        <v>DEV_GROUP_30</v>
      </c>
      <c r="K491" s="326"/>
    </row>
    <row r="492" spans="1:11" s="35" customFormat="1" hidden="1" x14ac:dyDescent="0.2">
      <c r="A492" s="326" t="s">
        <v>1491</v>
      </c>
      <c r="B492" s="30" t="s">
        <v>6</v>
      </c>
      <c r="C492" s="326">
        <v>4</v>
      </c>
      <c r="D492" s="326" t="s">
        <v>24</v>
      </c>
      <c r="E492" s="323">
        <v>8600</v>
      </c>
      <c r="F492" s="35" t="s">
        <v>303</v>
      </c>
      <c r="G492" s="326" t="s">
        <v>1591</v>
      </c>
      <c r="H492" s="350">
        <f t="shared" si="7"/>
        <v>4600006.53</v>
      </c>
      <c r="I492" s="326" t="s">
        <v>1356</v>
      </c>
      <c r="J492" s="42" t="str">
        <f>VLOOKUP(D492,DEPARTMENTS!B:B,1,0)</f>
        <v>ENVELOPES</v>
      </c>
      <c r="K492" s="326"/>
    </row>
    <row r="493" spans="1:11" s="35" customFormat="1" hidden="1" x14ac:dyDescent="0.2">
      <c r="A493" s="326" t="s">
        <v>1492</v>
      </c>
      <c r="B493" s="30" t="s">
        <v>6</v>
      </c>
      <c r="C493" s="326">
        <v>4</v>
      </c>
      <c r="D493" s="326" t="s">
        <v>24</v>
      </c>
      <c r="E493" s="323">
        <v>50</v>
      </c>
      <c r="F493" s="35" t="s">
        <v>303</v>
      </c>
      <c r="G493" s="326" t="s">
        <v>1591</v>
      </c>
      <c r="H493" s="350">
        <f t="shared" si="7"/>
        <v>4600056.53</v>
      </c>
      <c r="I493" s="326" t="s">
        <v>1357</v>
      </c>
      <c r="J493" s="42" t="str">
        <f>VLOOKUP(D493,DEPARTMENTS!B:B,1,0)</f>
        <v>ENVELOPES</v>
      </c>
      <c r="K493" s="326"/>
    </row>
    <row r="494" spans="1:11" s="35" customFormat="1" hidden="1" x14ac:dyDescent="0.2">
      <c r="A494" s="326" t="s">
        <v>1493</v>
      </c>
      <c r="B494" s="30" t="s">
        <v>6</v>
      </c>
      <c r="C494" s="326">
        <v>4</v>
      </c>
      <c r="D494" s="326" t="s">
        <v>24</v>
      </c>
      <c r="E494" s="323">
        <v>100</v>
      </c>
      <c r="F494" s="35" t="s">
        <v>303</v>
      </c>
      <c r="G494" s="326" t="s">
        <v>1592</v>
      </c>
      <c r="H494" s="350">
        <f t="shared" si="7"/>
        <v>4600156.53</v>
      </c>
      <c r="I494" s="326" t="s">
        <v>1358</v>
      </c>
      <c r="J494" s="42" t="str">
        <f>VLOOKUP(D494,DEPARTMENTS!B:B,1,0)</f>
        <v>ENVELOPES</v>
      </c>
      <c r="K494" s="326"/>
    </row>
    <row r="495" spans="1:11" s="35" customFormat="1" hidden="1" x14ac:dyDescent="0.2">
      <c r="A495" s="326" t="s">
        <v>1494</v>
      </c>
      <c r="B495" s="30" t="s">
        <v>6</v>
      </c>
      <c r="C495" s="326">
        <v>4</v>
      </c>
      <c r="D495" s="326" t="s">
        <v>24</v>
      </c>
      <c r="E495" s="323">
        <v>4750</v>
      </c>
      <c r="F495" s="35" t="s">
        <v>303</v>
      </c>
      <c r="G495" s="326" t="s">
        <v>1592</v>
      </c>
      <c r="H495" s="350">
        <f t="shared" si="7"/>
        <v>4604906.53</v>
      </c>
      <c r="I495" s="326" t="s">
        <v>1359</v>
      </c>
      <c r="J495" s="42" t="str">
        <f>VLOOKUP(D495,DEPARTMENTS!B:B,1,0)</f>
        <v>ENVELOPES</v>
      </c>
      <c r="K495" s="326"/>
    </row>
    <row r="496" spans="1:11" s="35" customFormat="1" hidden="1" x14ac:dyDescent="0.2">
      <c r="A496" s="326" t="s">
        <v>1495</v>
      </c>
      <c r="B496" s="30" t="s">
        <v>6</v>
      </c>
      <c r="C496" s="326">
        <v>4</v>
      </c>
      <c r="D496" s="326" t="s">
        <v>24</v>
      </c>
      <c r="E496" s="323">
        <v>14413</v>
      </c>
      <c r="F496" s="35" t="s">
        <v>303</v>
      </c>
      <c r="G496" s="326" t="s">
        <v>1592</v>
      </c>
      <c r="H496" s="350">
        <f t="shared" si="7"/>
        <v>4619319.53</v>
      </c>
      <c r="I496" s="326" t="s">
        <v>1360</v>
      </c>
      <c r="J496" s="42" t="str">
        <f>VLOOKUP(D496,DEPARTMENTS!B:B,1,0)</f>
        <v>ENVELOPES</v>
      </c>
      <c r="K496" s="326"/>
    </row>
    <row r="497" spans="1:11" s="35" customFormat="1" hidden="1" x14ac:dyDescent="0.2">
      <c r="A497" s="326" t="s">
        <v>1496</v>
      </c>
      <c r="B497" s="30" t="s">
        <v>6</v>
      </c>
      <c r="C497" s="326">
        <v>4</v>
      </c>
      <c r="D497" s="326" t="s">
        <v>24</v>
      </c>
      <c r="E497" s="323">
        <v>800</v>
      </c>
      <c r="F497" s="35" t="s">
        <v>303</v>
      </c>
      <c r="G497" s="326" t="s">
        <v>1592</v>
      </c>
      <c r="H497" s="350">
        <f t="shared" si="7"/>
        <v>4620119.53</v>
      </c>
      <c r="I497" s="326" t="s">
        <v>1361</v>
      </c>
      <c r="J497" s="42" t="str">
        <f>VLOOKUP(D497,DEPARTMENTS!B:B,1,0)</f>
        <v>ENVELOPES</v>
      </c>
      <c r="K497" s="326"/>
    </row>
    <row r="498" spans="1:11" s="35" customFormat="1" hidden="1" x14ac:dyDescent="0.2">
      <c r="A498" s="326" t="s">
        <v>1497</v>
      </c>
      <c r="B498" s="30" t="s">
        <v>6</v>
      </c>
      <c r="C498" s="326">
        <v>4</v>
      </c>
      <c r="D498" s="326" t="s">
        <v>24</v>
      </c>
      <c r="E498" s="323">
        <v>300</v>
      </c>
      <c r="F498" s="35" t="s">
        <v>303</v>
      </c>
      <c r="G498" s="326" t="s">
        <v>1592</v>
      </c>
      <c r="H498" s="350">
        <f t="shared" si="7"/>
        <v>4620419.53</v>
      </c>
      <c r="I498" s="326" t="s">
        <v>1362</v>
      </c>
      <c r="J498" s="42" t="str">
        <f>VLOOKUP(D498,DEPARTMENTS!B:B,1,0)</f>
        <v>ENVELOPES</v>
      </c>
      <c r="K498" s="326"/>
    </row>
    <row r="499" spans="1:11" s="35" customFormat="1" hidden="1" x14ac:dyDescent="0.2">
      <c r="A499" s="326" t="s">
        <v>1498</v>
      </c>
      <c r="B499" s="30" t="s">
        <v>6</v>
      </c>
      <c r="C499" s="326">
        <v>4</v>
      </c>
      <c r="D499" s="326" t="s">
        <v>24</v>
      </c>
      <c r="E499" s="323">
        <v>500</v>
      </c>
      <c r="F499" s="35" t="s">
        <v>303</v>
      </c>
      <c r="G499" s="326" t="s">
        <v>1592</v>
      </c>
      <c r="H499" s="350">
        <f t="shared" si="7"/>
        <v>4620919.53</v>
      </c>
      <c r="I499" s="326" t="s">
        <v>1363</v>
      </c>
      <c r="J499" s="42" t="str">
        <f>VLOOKUP(D499,DEPARTMENTS!B:B,1,0)</f>
        <v>ENVELOPES</v>
      </c>
      <c r="K499" s="326"/>
    </row>
    <row r="500" spans="1:11" s="35" customFormat="1" hidden="1" x14ac:dyDescent="0.2">
      <c r="A500" s="326" t="s">
        <v>1499</v>
      </c>
      <c r="B500" s="30" t="s">
        <v>6</v>
      </c>
      <c r="C500" s="326">
        <v>4</v>
      </c>
      <c r="D500" s="326" t="s">
        <v>148</v>
      </c>
      <c r="E500" s="323">
        <v>50</v>
      </c>
      <c r="F500" s="35" t="s">
        <v>303</v>
      </c>
      <c r="G500" s="326" t="s">
        <v>1592</v>
      </c>
      <c r="H500" s="350">
        <f t="shared" si="7"/>
        <v>4620969.53</v>
      </c>
      <c r="I500" s="326" t="s">
        <v>1364</v>
      </c>
      <c r="J500" s="42" t="str">
        <f>VLOOKUP(D500,DEPARTMENTS!B:B,1,0)</f>
        <v>DEV_GROUP_NA</v>
      </c>
      <c r="K500" s="326"/>
    </row>
    <row r="501" spans="1:11" s="35" customFormat="1" hidden="1" x14ac:dyDescent="0.2">
      <c r="A501" s="326" t="s">
        <v>1500</v>
      </c>
      <c r="B501" s="30" t="s">
        <v>6</v>
      </c>
      <c r="C501" s="326">
        <v>4</v>
      </c>
      <c r="D501" s="326" t="s">
        <v>24</v>
      </c>
      <c r="E501" s="323">
        <v>100</v>
      </c>
      <c r="F501" s="35" t="s">
        <v>303</v>
      </c>
      <c r="G501" s="326" t="s">
        <v>1592</v>
      </c>
      <c r="H501" s="350">
        <f t="shared" si="7"/>
        <v>4621069.53</v>
      </c>
      <c r="I501" s="326" t="s">
        <v>1365</v>
      </c>
      <c r="J501" s="42" t="str">
        <f>VLOOKUP(D501,DEPARTMENTS!B:B,1,0)</f>
        <v>ENVELOPES</v>
      </c>
      <c r="K501" s="326"/>
    </row>
    <row r="502" spans="1:11" s="35" customFormat="1" hidden="1" x14ac:dyDescent="0.2">
      <c r="A502" s="326" t="s">
        <v>1501</v>
      </c>
      <c r="B502" s="30" t="s">
        <v>6</v>
      </c>
      <c r="C502" s="326">
        <v>4</v>
      </c>
      <c r="D502" s="326" t="s">
        <v>24</v>
      </c>
      <c r="E502" s="323">
        <v>1000</v>
      </c>
      <c r="F502" s="35" t="s">
        <v>303</v>
      </c>
      <c r="G502" s="326" t="s">
        <v>1592</v>
      </c>
      <c r="H502" s="350">
        <f t="shared" si="7"/>
        <v>4622069.53</v>
      </c>
      <c r="I502" s="326" t="s">
        <v>1366</v>
      </c>
      <c r="J502" s="42" t="str">
        <f>VLOOKUP(D502,DEPARTMENTS!B:B,1,0)</f>
        <v>ENVELOPES</v>
      </c>
      <c r="K502" s="326"/>
    </row>
    <row r="503" spans="1:11" s="35" customFormat="1" hidden="1" x14ac:dyDescent="0.2">
      <c r="A503" s="326" t="s">
        <v>1502</v>
      </c>
      <c r="B503" s="30" t="s">
        <v>6</v>
      </c>
      <c r="C503" s="326">
        <v>4</v>
      </c>
      <c r="D503" s="326" t="s">
        <v>24</v>
      </c>
      <c r="E503" s="323">
        <v>140</v>
      </c>
      <c r="F503" s="35" t="s">
        <v>303</v>
      </c>
      <c r="G503" s="326" t="s">
        <v>1592</v>
      </c>
      <c r="H503" s="350">
        <f t="shared" si="7"/>
        <v>4622209.53</v>
      </c>
      <c r="I503" s="326" t="s">
        <v>1367</v>
      </c>
      <c r="J503" s="42" t="str">
        <f>VLOOKUP(D503,DEPARTMENTS!B:B,1,0)</f>
        <v>ENVELOPES</v>
      </c>
      <c r="K503" s="326"/>
    </row>
    <row r="504" spans="1:11" s="35" customFormat="1" hidden="1" x14ac:dyDescent="0.2">
      <c r="A504" s="326" t="s">
        <v>1503</v>
      </c>
      <c r="B504" s="30" t="s">
        <v>6</v>
      </c>
      <c r="C504" s="326">
        <v>4</v>
      </c>
      <c r="D504" s="326" t="s">
        <v>24</v>
      </c>
      <c r="E504" s="323">
        <v>3600</v>
      </c>
      <c r="F504" s="35" t="s">
        <v>303</v>
      </c>
      <c r="G504" s="326" t="s">
        <v>1592</v>
      </c>
      <c r="H504" s="350">
        <f t="shared" si="7"/>
        <v>4625809.53</v>
      </c>
      <c r="I504" s="326" t="s">
        <v>1368</v>
      </c>
      <c r="J504" s="42" t="str">
        <f>VLOOKUP(D504,DEPARTMENTS!B:B,1,0)</f>
        <v>ENVELOPES</v>
      </c>
      <c r="K504" s="326"/>
    </row>
    <row r="505" spans="1:11" s="35" customFormat="1" hidden="1" x14ac:dyDescent="0.2">
      <c r="A505" s="326" t="s">
        <v>1504</v>
      </c>
      <c r="B505" s="30" t="s">
        <v>6</v>
      </c>
      <c r="C505" s="326">
        <v>4</v>
      </c>
      <c r="D505" s="326" t="s">
        <v>24</v>
      </c>
      <c r="E505" s="323">
        <v>1000</v>
      </c>
      <c r="F505" s="35" t="s">
        <v>303</v>
      </c>
      <c r="G505" s="326" t="s">
        <v>1592</v>
      </c>
      <c r="H505" s="350">
        <f t="shared" si="7"/>
        <v>4626809.53</v>
      </c>
      <c r="I505" s="326" t="s">
        <v>1369</v>
      </c>
      <c r="J505" s="42" t="str">
        <f>VLOOKUP(D505,DEPARTMENTS!B:B,1,0)</f>
        <v>ENVELOPES</v>
      </c>
      <c r="K505" s="326"/>
    </row>
    <row r="506" spans="1:11" s="35" customFormat="1" hidden="1" x14ac:dyDescent="0.2">
      <c r="A506" s="326" t="s">
        <v>1505</v>
      </c>
      <c r="B506" s="30" t="s">
        <v>6</v>
      </c>
      <c r="C506" s="326">
        <v>4</v>
      </c>
      <c r="D506" s="326" t="s">
        <v>186</v>
      </c>
      <c r="E506" s="323">
        <v>1000</v>
      </c>
      <c r="F506" s="35" t="s">
        <v>303</v>
      </c>
      <c r="G506" s="326" t="s">
        <v>1592</v>
      </c>
      <c r="H506" s="350">
        <f t="shared" si="7"/>
        <v>4627809.53</v>
      </c>
      <c r="I506" s="326" t="s">
        <v>1370</v>
      </c>
      <c r="J506" s="42" t="str">
        <f>VLOOKUP(D506,DEPARTMENTS!B:B,1,0)</f>
        <v>DEV_GROUP_37</v>
      </c>
      <c r="K506" s="326"/>
    </row>
    <row r="507" spans="1:11" s="35" customFormat="1" hidden="1" x14ac:dyDescent="0.2">
      <c r="A507" s="326" t="s">
        <v>1506</v>
      </c>
      <c r="B507" s="30" t="s">
        <v>6</v>
      </c>
      <c r="C507" s="326">
        <v>4</v>
      </c>
      <c r="D507" s="326" t="s">
        <v>24</v>
      </c>
      <c r="E507" s="323">
        <v>8000</v>
      </c>
      <c r="F507" s="35" t="s">
        <v>303</v>
      </c>
      <c r="G507" s="326" t="s">
        <v>1592</v>
      </c>
      <c r="H507" s="350">
        <f t="shared" si="7"/>
        <v>4635809.53</v>
      </c>
      <c r="I507" s="326" t="s">
        <v>1371</v>
      </c>
      <c r="J507" s="42" t="str">
        <f>VLOOKUP(D507,DEPARTMENTS!B:B,1,0)</f>
        <v>ENVELOPES</v>
      </c>
      <c r="K507" s="326"/>
    </row>
    <row r="508" spans="1:11" s="35" customFormat="1" hidden="1" x14ac:dyDescent="0.2">
      <c r="A508" s="326" t="s">
        <v>1507</v>
      </c>
      <c r="B508" s="30" t="s">
        <v>6</v>
      </c>
      <c r="C508" s="326">
        <v>4</v>
      </c>
      <c r="D508" s="326" t="s">
        <v>24</v>
      </c>
      <c r="E508" s="323">
        <v>500</v>
      </c>
      <c r="F508" s="35" t="s">
        <v>303</v>
      </c>
      <c r="G508" s="326" t="s">
        <v>1592</v>
      </c>
      <c r="H508" s="350">
        <f t="shared" si="7"/>
        <v>4636309.53</v>
      </c>
      <c r="I508" s="326" t="s">
        <v>1372</v>
      </c>
      <c r="J508" s="42" t="str">
        <f>VLOOKUP(D508,DEPARTMENTS!B:B,1,0)</f>
        <v>ENVELOPES</v>
      </c>
      <c r="K508" s="326"/>
    </row>
    <row r="509" spans="1:11" s="35" customFormat="1" hidden="1" x14ac:dyDescent="0.2">
      <c r="A509" s="326" t="s">
        <v>1508</v>
      </c>
      <c r="B509" s="30" t="s">
        <v>6</v>
      </c>
      <c r="C509" s="326">
        <v>4</v>
      </c>
      <c r="D509" s="326" t="s">
        <v>24</v>
      </c>
      <c r="E509" s="323">
        <v>100</v>
      </c>
      <c r="F509" s="35" t="s">
        <v>303</v>
      </c>
      <c r="G509" s="326" t="s">
        <v>1592</v>
      </c>
      <c r="H509" s="350">
        <f t="shared" si="7"/>
        <v>4636409.53</v>
      </c>
      <c r="I509" s="326" t="s">
        <v>1373</v>
      </c>
      <c r="J509" s="42" t="str">
        <f>VLOOKUP(D509,DEPARTMENTS!B:B,1,0)</f>
        <v>ENVELOPES</v>
      </c>
      <c r="K509" s="326"/>
    </row>
    <row r="510" spans="1:11" s="35" customFormat="1" hidden="1" x14ac:dyDescent="0.2">
      <c r="A510" s="326" t="s">
        <v>1509</v>
      </c>
      <c r="B510" s="30" t="s">
        <v>6</v>
      </c>
      <c r="C510" s="326">
        <v>4</v>
      </c>
      <c r="D510" s="326" t="s">
        <v>24</v>
      </c>
      <c r="E510" s="323">
        <v>100</v>
      </c>
      <c r="F510" s="35" t="s">
        <v>303</v>
      </c>
      <c r="G510" s="326" t="s">
        <v>1592</v>
      </c>
      <c r="H510" s="350">
        <f t="shared" si="7"/>
        <v>4636509.53</v>
      </c>
      <c r="I510" s="326" t="s">
        <v>1374</v>
      </c>
      <c r="J510" s="42" t="str">
        <f>VLOOKUP(D510,DEPARTMENTS!B:B,1,0)</f>
        <v>ENVELOPES</v>
      </c>
      <c r="K510" s="326"/>
    </row>
    <row r="511" spans="1:11" s="35" customFormat="1" hidden="1" x14ac:dyDescent="0.2">
      <c r="A511" s="326" t="s">
        <v>1510</v>
      </c>
      <c r="B511" s="30" t="s">
        <v>6</v>
      </c>
      <c r="C511" s="326">
        <v>4</v>
      </c>
      <c r="D511" s="326" t="s">
        <v>24</v>
      </c>
      <c r="E511" s="323">
        <v>70</v>
      </c>
      <c r="F511" s="35" t="s">
        <v>303</v>
      </c>
      <c r="G511" s="326" t="s">
        <v>1592</v>
      </c>
      <c r="H511" s="350">
        <f t="shared" si="7"/>
        <v>4636579.53</v>
      </c>
      <c r="I511" s="326" t="s">
        <v>1375</v>
      </c>
      <c r="J511" s="42" t="str">
        <f>VLOOKUP(D511,DEPARTMENTS!B:B,1,0)</f>
        <v>ENVELOPES</v>
      </c>
      <c r="K511" s="326"/>
    </row>
    <row r="512" spans="1:11" s="35" customFormat="1" hidden="1" x14ac:dyDescent="0.2">
      <c r="A512" s="326" t="s">
        <v>1511</v>
      </c>
      <c r="B512" s="30" t="s">
        <v>6</v>
      </c>
      <c r="C512" s="326">
        <v>4</v>
      </c>
      <c r="D512" s="326" t="s">
        <v>24</v>
      </c>
      <c r="E512" s="323">
        <v>5800</v>
      </c>
      <c r="F512" s="35" t="s">
        <v>303</v>
      </c>
      <c r="G512" s="326" t="s">
        <v>1592</v>
      </c>
      <c r="H512" s="350">
        <f t="shared" si="7"/>
        <v>4642379.53</v>
      </c>
      <c r="I512" s="326" t="s">
        <v>1376</v>
      </c>
      <c r="J512" s="42" t="str">
        <f>VLOOKUP(D512,DEPARTMENTS!B:B,1,0)</f>
        <v>ENVELOPES</v>
      </c>
      <c r="K512" s="326"/>
    </row>
    <row r="513" spans="1:11" s="35" customFormat="1" hidden="1" x14ac:dyDescent="0.2">
      <c r="A513" s="326" t="s">
        <v>1512</v>
      </c>
      <c r="B513" s="30" t="s">
        <v>6</v>
      </c>
      <c r="C513" s="326">
        <v>4</v>
      </c>
      <c r="D513" s="326" t="s">
        <v>24</v>
      </c>
      <c r="E513" s="323">
        <v>150</v>
      </c>
      <c r="F513" s="35" t="s">
        <v>303</v>
      </c>
      <c r="G513" s="326" t="s">
        <v>1592</v>
      </c>
      <c r="H513" s="350">
        <f t="shared" si="7"/>
        <v>4642529.53</v>
      </c>
      <c r="I513" s="326" t="s">
        <v>1377</v>
      </c>
      <c r="J513" s="42" t="str">
        <f>VLOOKUP(D513,DEPARTMENTS!B:B,1,0)</f>
        <v>ENVELOPES</v>
      </c>
      <c r="K513" s="326"/>
    </row>
    <row r="514" spans="1:11" s="35" customFormat="1" hidden="1" x14ac:dyDescent="0.2">
      <c r="A514" s="326" t="s">
        <v>1513</v>
      </c>
      <c r="B514" s="30" t="s">
        <v>6</v>
      </c>
      <c r="C514" s="326">
        <v>4</v>
      </c>
      <c r="D514" s="326" t="s">
        <v>24</v>
      </c>
      <c r="E514" s="323">
        <v>160</v>
      </c>
      <c r="F514" s="35" t="s">
        <v>303</v>
      </c>
      <c r="G514" s="326" t="s">
        <v>1592</v>
      </c>
      <c r="H514" s="350">
        <f t="shared" si="7"/>
        <v>4642689.53</v>
      </c>
      <c r="I514" s="326" t="s">
        <v>1378</v>
      </c>
      <c r="J514" s="42" t="str">
        <f>VLOOKUP(D514,DEPARTMENTS!B:B,1,0)</f>
        <v>ENVELOPES</v>
      </c>
      <c r="K514" s="326"/>
    </row>
    <row r="515" spans="1:11" s="35" customFormat="1" hidden="1" x14ac:dyDescent="0.2">
      <c r="A515" s="326" t="s">
        <v>1514</v>
      </c>
      <c r="B515" s="30" t="s">
        <v>6</v>
      </c>
      <c r="C515" s="326">
        <v>4</v>
      </c>
      <c r="D515" s="326" t="s">
        <v>24</v>
      </c>
      <c r="E515" s="323">
        <v>500</v>
      </c>
      <c r="F515" s="35" t="s">
        <v>303</v>
      </c>
      <c r="G515" s="326" t="s">
        <v>1592</v>
      </c>
      <c r="H515" s="350">
        <f t="shared" si="7"/>
        <v>4643189.53</v>
      </c>
      <c r="I515" s="326" t="s">
        <v>1379</v>
      </c>
      <c r="J515" s="42" t="str">
        <f>VLOOKUP(D515,DEPARTMENTS!B:B,1,0)</f>
        <v>ENVELOPES</v>
      </c>
      <c r="K515" s="326"/>
    </row>
    <row r="516" spans="1:11" s="35" customFormat="1" hidden="1" x14ac:dyDescent="0.2">
      <c r="A516" s="326" t="s">
        <v>1515</v>
      </c>
      <c r="B516" s="30" t="s">
        <v>6</v>
      </c>
      <c r="C516" s="326">
        <v>4</v>
      </c>
      <c r="D516" s="326" t="s">
        <v>24</v>
      </c>
      <c r="E516" s="323">
        <v>300</v>
      </c>
      <c r="F516" s="35" t="s">
        <v>303</v>
      </c>
      <c r="G516" s="326" t="s">
        <v>1592</v>
      </c>
      <c r="H516" s="350">
        <f t="shared" si="7"/>
        <v>4643489.53</v>
      </c>
      <c r="I516" s="326" t="s">
        <v>1380</v>
      </c>
      <c r="J516" s="42" t="str">
        <f>VLOOKUP(D516,DEPARTMENTS!B:B,1,0)</f>
        <v>ENVELOPES</v>
      </c>
      <c r="K516" s="326"/>
    </row>
    <row r="517" spans="1:11" s="35" customFormat="1" hidden="1" x14ac:dyDescent="0.2">
      <c r="A517" s="326" t="s">
        <v>1516</v>
      </c>
      <c r="B517" s="30" t="s">
        <v>6</v>
      </c>
      <c r="C517" s="326">
        <v>4</v>
      </c>
      <c r="D517" s="326" t="s">
        <v>24</v>
      </c>
      <c r="E517" s="323">
        <v>200</v>
      </c>
      <c r="F517" s="35" t="s">
        <v>303</v>
      </c>
      <c r="G517" s="326" t="s">
        <v>1592</v>
      </c>
      <c r="H517" s="350">
        <f t="shared" ref="H517:H580" si="8">H516+E517</f>
        <v>4643689.53</v>
      </c>
      <c r="I517" s="326" t="s">
        <v>1381</v>
      </c>
      <c r="J517" s="42" t="str">
        <f>VLOOKUP(D517,DEPARTMENTS!B:B,1,0)</f>
        <v>ENVELOPES</v>
      </c>
      <c r="K517" s="326"/>
    </row>
    <row r="518" spans="1:11" s="35" customFormat="1" hidden="1" x14ac:dyDescent="0.2">
      <c r="A518" s="326" t="s">
        <v>1517</v>
      </c>
      <c r="B518" s="30" t="s">
        <v>6</v>
      </c>
      <c r="C518" s="326">
        <v>4</v>
      </c>
      <c r="D518" s="326" t="s">
        <v>24</v>
      </c>
      <c r="E518" s="323">
        <v>20</v>
      </c>
      <c r="F518" s="35" t="s">
        <v>303</v>
      </c>
      <c r="G518" s="326" t="s">
        <v>1592</v>
      </c>
      <c r="H518" s="350">
        <f t="shared" si="8"/>
        <v>4643709.53</v>
      </c>
      <c r="I518" s="326" t="s">
        <v>1382</v>
      </c>
      <c r="J518" s="42" t="str">
        <f>VLOOKUP(D518,DEPARTMENTS!B:B,1,0)</f>
        <v>ENVELOPES</v>
      </c>
      <c r="K518" s="326"/>
    </row>
    <row r="519" spans="1:11" s="35" customFormat="1" hidden="1" x14ac:dyDescent="0.2">
      <c r="A519" s="326" t="s">
        <v>1518</v>
      </c>
      <c r="B519" s="30" t="s">
        <v>6</v>
      </c>
      <c r="C519" s="326">
        <v>4</v>
      </c>
      <c r="D519" s="326" t="s">
        <v>24</v>
      </c>
      <c r="E519" s="323">
        <v>500</v>
      </c>
      <c r="F519" s="35" t="s">
        <v>303</v>
      </c>
      <c r="G519" s="326" t="s">
        <v>1592</v>
      </c>
      <c r="H519" s="350">
        <f t="shared" si="8"/>
        <v>4644209.53</v>
      </c>
      <c r="I519" s="326" t="s">
        <v>1383</v>
      </c>
      <c r="J519" s="42" t="str">
        <f>VLOOKUP(D519,DEPARTMENTS!B:B,1,0)</f>
        <v>ENVELOPES</v>
      </c>
      <c r="K519" s="326"/>
    </row>
    <row r="520" spans="1:11" s="35" customFormat="1" hidden="1" x14ac:dyDescent="0.2">
      <c r="A520" s="326" t="s">
        <v>1519</v>
      </c>
      <c r="B520" s="30" t="s">
        <v>6</v>
      </c>
      <c r="C520" s="326">
        <v>4</v>
      </c>
      <c r="D520" s="326" t="s">
        <v>24</v>
      </c>
      <c r="E520" s="323">
        <v>50</v>
      </c>
      <c r="F520" s="35" t="s">
        <v>303</v>
      </c>
      <c r="G520" s="326" t="s">
        <v>1592</v>
      </c>
      <c r="H520" s="350">
        <f t="shared" si="8"/>
        <v>4644259.53</v>
      </c>
      <c r="I520" s="326" t="s">
        <v>1384</v>
      </c>
      <c r="J520" s="42" t="str">
        <f>VLOOKUP(D520,DEPARTMENTS!B:B,1,0)</f>
        <v>ENVELOPES</v>
      </c>
      <c r="K520" s="326"/>
    </row>
    <row r="521" spans="1:11" s="35" customFormat="1" hidden="1" x14ac:dyDescent="0.2">
      <c r="A521" s="326" t="s">
        <v>1520</v>
      </c>
      <c r="B521" s="30" t="s">
        <v>6</v>
      </c>
      <c r="C521" s="326">
        <v>4</v>
      </c>
      <c r="D521" s="326" t="s">
        <v>24</v>
      </c>
      <c r="E521" s="323">
        <v>1500</v>
      </c>
      <c r="F521" s="35" t="s">
        <v>303</v>
      </c>
      <c r="G521" s="326" t="s">
        <v>1592</v>
      </c>
      <c r="H521" s="350">
        <f t="shared" si="8"/>
        <v>4645759.53</v>
      </c>
      <c r="I521" s="326" t="s">
        <v>1385</v>
      </c>
      <c r="J521" s="42" t="str">
        <f>VLOOKUP(D521,DEPARTMENTS!B:B,1,0)</f>
        <v>ENVELOPES</v>
      </c>
      <c r="K521" s="326"/>
    </row>
    <row r="522" spans="1:11" s="35" customFormat="1" hidden="1" x14ac:dyDescent="0.2">
      <c r="A522" s="326" t="s">
        <v>1521</v>
      </c>
      <c r="B522" s="30" t="s">
        <v>6</v>
      </c>
      <c r="C522" s="326">
        <v>4</v>
      </c>
      <c r="D522" s="326" t="s">
        <v>36</v>
      </c>
      <c r="E522" s="323">
        <v>200</v>
      </c>
      <c r="F522" s="35" t="s">
        <v>303</v>
      </c>
      <c r="G522" s="326" t="s">
        <v>1592</v>
      </c>
      <c r="H522" s="350">
        <f t="shared" si="8"/>
        <v>4645959.53</v>
      </c>
      <c r="I522" s="326" t="s">
        <v>1386</v>
      </c>
      <c r="J522" s="42" t="str">
        <f>VLOOKUP(D522,DEPARTMENTS!B:B,1,0)</f>
        <v>AWM</v>
      </c>
      <c r="K522" s="326"/>
    </row>
    <row r="523" spans="1:11" s="35" customFormat="1" hidden="1" x14ac:dyDescent="0.2">
      <c r="A523" s="326" t="s">
        <v>1522</v>
      </c>
      <c r="B523" s="30" t="s">
        <v>6</v>
      </c>
      <c r="C523" s="326">
        <v>4</v>
      </c>
      <c r="D523" s="326" t="s">
        <v>24</v>
      </c>
      <c r="E523" s="323">
        <v>20</v>
      </c>
      <c r="F523" s="35" t="s">
        <v>303</v>
      </c>
      <c r="G523" s="326" t="s">
        <v>1592</v>
      </c>
      <c r="H523" s="350">
        <f t="shared" si="8"/>
        <v>4645979.53</v>
      </c>
      <c r="I523" s="326" t="s">
        <v>1387</v>
      </c>
      <c r="J523" s="42" t="str">
        <f>VLOOKUP(D523,DEPARTMENTS!B:B,1,0)</f>
        <v>ENVELOPES</v>
      </c>
      <c r="K523" s="326"/>
    </row>
    <row r="524" spans="1:11" s="35" customFormat="1" hidden="1" x14ac:dyDescent="0.2">
      <c r="A524" s="326" t="s">
        <v>1523</v>
      </c>
      <c r="B524" s="30" t="s">
        <v>6</v>
      </c>
      <c r="C524" s="326">
        <v>4</v>
      </c>
      <c r="D524" s="326" t="s">
        <v>24</v>
      </c>
      <c r="E524" s="323">
        <v>50</v>
      </c>
      <c r="F524" s="35" t="s">
        <v>303</v>
      </c>
      <c r="G524" s="326" t="s">
        <v>1592</v>
      </c>
      <c r="H524" s="350">
        <f t="shared" si="8"/>
        <v>4646029.53</v>
      </c>
      <c r="I524" s="326" t="s">
        <v>1388</v>
      </c>
      <c r="J524" s="42" t="str">
        <f>VLOOKUP(D524,DEPARTMENTS!B:B,1,0)</f>
        <v>ENVELOPES</v>
      </c>
      <c r="K524" s="326"/>
    </row>
    <row r="525" spans="1:11" s="35" customFormat="1" hidden="1" x14ac:dyDescent="0.2">
      <c r="A525" s="326" t="s">
        <v>1524</v>
      </c>
      <c r="B525" s="30" t="s">
        <v>6</v>
      </c>
      <c r="C525" s="326">
        <v>4</v>
      </c>
      <c r="D525" s="326" t="s">
        <v>24</v>
      </c>
      <c r="E525" s="323">
        <v>50</v>
      </c>
      <c r="F525" s="35" t="s">
        <v>303</v>
      </c>
      <c r="G525" s="326" t="s">
        <v>1592</v>
      </c>
      <c r="H525" s="350">
        <f t="shared" si="8"/>
        <v>4646079.53</v>
      </c>
      <c r="I525" s="326" t="s">
        <v>1389</v>
      </c>
      <c r="J525" s="42" t="str">
        <f>VLOOKUP(D525,DEPARTMENTS!B:B,1,0)</f>
        <v>ENVELOPES</v>
      </c>
      <c r="K525" s="326"/>
    </row>
    <row r="526" spans="1:11" s="35" customFormat="1" hidden="1" x14ac:dyDescent="0.2">
      <c r="A526" s="326" t="s">
        <v>1525</v>
      </c>
      <c r="B526" s="30" t="s">
        <v>6</v>
      </c>
      <c r="C526" s="326">
        <v>4</v>
      </c>
      <c r="D526" s="326" t="s">
        <v>24</v>
      </c>
      <c r="E526" s="323">
        <v>500</v>
      </c>
      <c r="F526" s="35" t="s">
        <v>303</v>
      </c>
      <c r="G526" s="326" t="s">
        <v>1592</v>
      </c>
      <c r="H526" s="350">
        <f t="shared" si="8"/>
        <v>4646579.53</v>
      </c>
      <c r="I526" s="326" t="s">
        <v>1390</v>
      </c>
      <c r="J526" s="42" t="str">
        <f>VLOOKUP(D526,DEPARTMENTS!B:B,1,0)</f>
        <v>ENVELOPES</v>
      </c>
      <c r="K526" s="326"/>
    </row>
    <row r="527" spans="1:11" s="35" customFormat="1" hidden="1" x14ac:dyDescent="0.2">
      <c r="A527" s="326" t="s">
        <v>1526</v>
      </c>
      <c r="B527" s="30" t="s">
        <v>6</v>
      </c>
      <c r="C527" s="326">
        <v>4</v>
      </c>
      <c r="D527" s="326" t="s">
        <v>24</v>
      </c>
      <c r="E527" s="323">
        <v>100</v>
      </c>
      <c r="F527" s="35" t="s">
        <v>303</v>
      </c>
      <c r="G527" s="326" t="s">
        <v>1592</v>
      </c>
      <c r="H527" s="350">
        <f t="shared" si="8"/>
        <v>4646679.53</v>
      </c>
      <c r="I527" s="326" t="s">
        <v>1391</v>
      </c>
      <c r="J527" s="42" t="str">
        <f>VLOOKUP(D527,DEPARTMENTS!B:B,1,0)</f>
        <v>ENVELOPES</v>
      </c>
      <c r="K527" s="326"/>
    </row>
    <row r="528" spans="1:11" s="35" customFormat="1" hidden="1" x14ac:dyDescent="0.2">
      <c r="A528" s="326" t="s">
        <v>1527</v>
      </c>
      <c r="B528" s="30" t="s">
        <v>6</v>
      </c>
      <c r="C528" s="326">
        <v>4</v>
      </c>
      <c r="D528" s="326" t="s">
        <v>24</v>
      </c>
      <c r="E528" s="323">
        <v>100</v>
      </c>
      <c r="F528" s="35" t="s">
        <v>303</v>
      </c>
      <c r="G528" s="326" t="s">
        <v>1592</v>
      </c>
      <c r="H528" s="350">
        <f t="shared" si="8"/>
        <v>4646779.53</v>
      </c>
      <c r="I528" s="326" t="s">
        <v>1392</v>
      </c>
      <c r="J528" s="42" t="str">
        <f>VLOOKUP(D528,DEPARTMENTS!B:B,1,0)</f>
        <v>ENVELOPES</v>
      </c>
      <c r="K528" s="326"/>
    </row>
    <row r="529" spans="1:11" s="35" customFormat="1" hidden="1" x14ac:dyDescent="0.2">
      <c r="A529" s="326" t="s">
        <v>1528</v>
      </c>
      <c r="B529" s="30" t="s">
        <v>6</v>
      </c>
      <c r="C529" s="326">
        <v>4</v>
      </c>
      <c r="D529" s="326" t="s">
        <v>24</v>
      </c>
      <c r="E529" s="323">
        <v>100</v>
      </c>
      <c r="F529" s="35" t="s">
        <v>303</v>
      </c>
      <c r="G529" s="326" t="s">
        <v>1592</v>
      </c>
      <c r="H529" s="350">
        <f t="shared" si="8"/>
        <v>4646879.53</v>
      </c>
      <c r="I529" s="326" t="s">
        <v>1393</v>
      </c>
      <c r="J529" s="42" t="str">
        <f>VLOOKUP(D529,DEPARTMENTS!B:B,1,0)</f>
        <v>ENVELOPES</v>
      </c>
      <c r="K529" s="326"/>
    </row>
    <row r="530" spans="1:11" s="35" customFormat="1" hidden="1" x14ac:dyDescent="0.2">
      <c r="A530" s="326" t="s">
        <v>1529</v>
      </c>
      <c r="B530" s="30" t="s">
        <v>6</v>
      </c>
      <c r="C530" s="326">
        <v>4</v>
      </c>
      <c r="D530" s="326" t="s">
        <v>24</v>
      </c>
      <c r="E530" s="323">
        <v>100</v>
      </c>
      <c r="F530" s="35" t="s">
        <v>303</v>
      </c>
      <c r="G530" s="326" t="s">
        <v>1592</v>
      </c>
      <c r="H530" s="350">
        <f t="shared" si="8"/>
        <v>4646979.53</v>
      </c>
      <c r="I530" s="326" t="s">
        <v>1394</v>
      </c>
      <c r="J530" s="42" t="str">
        <f>VLOOKUP(D530,DEPARTMENTS!B:B,1,0)</f>
        <v>ENVELOPES</v>
      </c>
      <c r="K530" s="326"/>
    </row>
    <row r="531" spans="1:11" s="35" customFormat="1" hidden="1" x14ac:dyDescent="0.2">
      <c r="A531" s="326" t="s">
        <v>1530</v>
      </c>
      <c r="B531" s="30" t="s">
        <v>6</v>
      </c>
      <c r="C531" s="326">
        <v>4</v>
      </c>
      <c r="D531" s="326" t="s">
        <v>154</v>
      </c>
      <c r="E531" s="323">
        <v>100</v>
      </c>
      <c r="F531" s="35" t="s">
        <v>303</v>
      </c>
      <c r="G531" s="326" t="s">
        <v>1592</v>
      </c>
      <c r="H531" s="350">
        <f t="shared" si="8"/>
        <v>4647079.53</v>
      </c>
      <c r="I531" s="326" t="s">
        <v>1395</v>
      </c>
      <c r="J531" s="42" t="str">
        <f>VLOOKUP(D531,DEPARTMENTS!B:B,1,0)</f>
        <v>DEV_GROUP_10</v>
      </c>
      <c r="K531" s="326"/>
    </row>
    <row r="532" spans="1:11" s="35" customFormat="1" hidden="1" x14ac:dyDescent="0.2">
      <c r="A532" s="326" t="s">
        <v>1531</v>
      </c>
      <c r="B532" s="30" t="s">
        <v>6</v>
      </c>
      <c r="C532" s="326">
        <v>4</v>
      </c>
      <c r="D532" s="326" t="s">
        <v>24</v>
      </c>
      <c r="E532" s="323">
        <v>100</v>
      </c>
      <c r="F532" s="35" t="s">
        <v>303</v>
      </c>
      <c r="G532" s="326" t="s">
        <v>1592</v>
      </c>
      <c r="H532" s="350">
        <f t="shared" si="8"/>
        <v>4647179.53</v>
      </c>
      <c r="I532" s="326" t="s">
        <v>1396</v>
      </c>
      <c r="J532" s="42" t="str">
        <f>VLOOKUP(D532,DEPARTMENTS!B:B,1,0)</f>
        <v>ENVELOPES</v>
      </c>
      <c r="K532" s="326"/>
    </row>
    <row r="533" spans="1:11" s="35" customFormat="1" hidden="1" x14ac:dyDescent="0.2">
      <c r="A533" s="326" t="s">
        <v>1532</v>
      </c>
      <c r="B533" s="30" t="s">
        <v>6</v>
      </c>
      <c r="C533" s="326">
        <v>4</v>
      </c>
      <c r="D533" s="326" t="s">
        <v>24</v>
      </c>
      <c r="E533" s="323">
        <v>100</v>
      </c>
      <c r="F533" s="35" t="s">
        <v>303</v>
      </c>
      <c r="G533" s="326" t="s">
        <v>1592</v>
      </c>
      <c r="H533" s="350">
        <f t="shared" si="8"/>
        <v>4647279.53</v>
      </c>
      <c r="I533" s="326" t="s">
        <v>1397</v>
      </c>
      <c r="J533" s="42" t="str">
        <f>VLOOKUP(D533,DEPARTMENTS!B:B,1,0)</f>
        <v>ENVELOPES</v>
      </c>
      <c r="K533" s="326"/>
    </row>
    <row r="534" spans="1:11" s="35" customFormat="1" hidden="1" x14ac:dyDescent="0.2">
      <c r="A534" s="326" t="s">
        <v>1533</v>
      </c>
      <c r="B534" s="30" t="s">
        <v>6</v>
      </c>
      <c r="C534" s="326">
        <v>4</v>
      </c>
      <c r="D534" s="326" t="s">
        <v>24</v>
      </c>
      <c r="E534" s="323">
        <v>50</v>
      </c>
      <c r="F534" s="35" t="s">
        <v>303</v>
      </c>
      <c r="G534" s="326" t="s">
        <v>1592</v>
      </c>
      <c r="H534" s="350">
        <f t="shared" si="8"/>
        <v>4647329.53</v>
      </c>
      <c r="I534" s="326" t="s">
        <v>1398</v>
      </c>
      <c r="J534" s="42" t="str">
        <f>VLOOKUP(D534,DEPARTMENTS!B:B,1,0)</f>
        <v>ENVELOPES</v>
      </c>
      <c r="K534" s="326"/>
    </row>
    <row r="535" spans="1:11" s="35" customFormat="1" hidden="1" x14ac:dyDescent="0.2">
      <c r="A535" s="326" t="s">
        <v>1534</v>
      </c>
      <c r="B535" s="30" t="s">
        <v>6</v>
      </c>
      <c r="C535" s="326">
        <v>4</v>
      </c>
      <c r="D535" s="326" t="s">
        <v>24</v>
      </c>
      <c r="E535" s="323">
        <v>200</v>
      </c>
      <c r="F535" s="35" t="s">
        <v>303</v>
      </c>
      <c r="G535" s="326" t="s">
        <v>1592</v>
      </c>
      <c r="H535" s="350">
        <f t="shared" si="8"/>
        <v>4647529.53</v>
      </c>
      <c r="I535" s="326" t="s">
        <v>1399</v>
      </c>
      <c r="J535" s="42" t="str">
        <f>VLOOKUP(D535,DEPARTMENTS!B:B,1,0)</f>
        <v>ENVELOPES</v>
      </c>
      <c r="K535" s="326"/>
    </row>
    <row r="536" spans="1:11" s="35" customFormat="1" hidden="1" x14ac:dyDescent="0.2">
      <c r="A536" s="326" t="s">
        <v>1535</v>
      </c>
      <c r="B536" s="30" t="s">
        <v>6</v>
      </c>
      <c r="C536" s="326">
        <v>4</v>
      </c>
      <c r="D536" s="326" t="s">
        <v>24</v>
      </c>
      <c r="E536" s="323">
        <v>50</v>
      </c>
      <c r="F536" s="35" t="s">
        <v>303</v>
      </c>
      <c r="G536" s="326" t="s">
        <v>1592</v>
      </c>
      <c r="H536" s="350">
        <f t="shared" si="8"/>
        <v>4647579.53</v>
      </c>
      <c r="I536" s="326" t="s">
        <v>1400</v>
      </c>
      <c r="J536" s="42" t="str">
        <f>VLOOKUP(D536,DEPARTMENTS!B:B,1,0)</f>
        <v>ENVELOPES</v>
      </c>
      <c r="K536" s="326"/>
    </row>
    <row r="537" spans="1:11" s="35" customFormat="1" hidden="1" x14ac:dyDescent="0.2">
      <c r="A537" s="326" t="s">
        <v>1536</v>
      </c>
      <c r="B537" s="30" t="s">
        <v>6</v>
      </c>
      <c r="C537" s="326">
        <v>4</v>
      </c>
      <c r="D537" s="326" t="s">
        <v>24</v>
      </c>
      <c r="E537" s="323">
        <v>150</v>
      </c>
      <c r="F537" s="35" t="s">
        <v>303</v>
      </c>
      <c r="G537" s="326" t="s">
        <v>1592</v>
      </c>
      <c r="H537" s="350">
        <f t="shared" si="8"/>
        <v>4647729.53</v>
      </c>
      <c r="I537" s="326" t="s">
        <v>1401</v>
      </c>
      <c r="J537" s="42" t="str">
        <f>VLOOKUP(D537,DEPARTMENTS!B:B,1,0)</f>
        <v>ENVELOPES</v>
      </c>
      <c r="K537" s="326"/>
    </row>
    <row r="538" spans="1:11" s="35" customFormat="1" hidden="1" x14ac:dyDescent="0.2">
      <c r="A538" s="326" t="s">
        <v>1537</v>
      </c>
      <c r="B538" s="30" t="s">
        <v>6</v>
      </c>
      <c r="C538" s="326">
        <v>4</v>
      </c>
      <c r="D538" s="326" t="s">
        <v>24</v>
      </c>
      <c r="E538" s="323">
        <v>50</v>
      </c>
      <c r="F538" s="35" t="s">
        <v>303</v>
      </c>
      <c r="G538" s="326" t="s">
        <v>1592</v>
      </c>
      <c r="H538" s="350">
        <f t="shared" si="8"/>
        <v>4647779.53</v>
      </c>
      <c r="I538" s="326" t="s">
        <v>1402</v>
      </c>
      <c r="J538" s="42" t="str">
        <f>VLOOKUP(D538,DEPARTMENTS!B:B,1,0)</f>
        <v>ENVELOPES</v>
      </c>
      <c r="K538" s="326"/>
    </row>
    <row r="539" spans="1:11" s="35" customFormat="1" hidden="1" x14ac:dyDescent="0.2">
      <c r="A539" s="326" t="s">
        <v>1538</v>
      </c>
      <c r="B539" s="30" t="s">
        <v>6</v>
      </c>
      <c r="C539" s="326">
        <v>4</v>
      </c>
      <c r="D539" s="326" t="s">
        <v>24</v>
      </c>
      <c r="E539" s="323">
        <v>100</v>
      </c>
      <c r="F539" s="35" t="s">
        <v>303</v>
      </c>
      <c r="G539" s="326" t="s">
        <v>1592</v>
      </c>
      <c r="H539" s="350">
        <f t="shared" si="8"/>
        <v>4647879.53</v>
      </c>
      <c r="I539" s="326" t="s">
        <v>1403</v>
      </c>
      <c r="J539" s="42" t="str">
        <f>VLOOKUP(D539,DEPARTMENTS!B:B,1,0)</f>
        <v>ENVELOPES</v>
      </c>
      <c r="K539" s="326"/>
    </row>
    <row r="540" spans="1:11" s="35" customFormat="1" hidden="1" x14ac:dyDescent="0.2">
      <c r="A540" s="326" t="s">
        <v>1539</v>
      </c>
      <c r="B540" s="30" t="s">
        <v>6</v>
      </c>
      <c r="C540" s="326">
        <v>4</v>
      </c>
      <c r="D540" s="326" t="s">
        <v>24</v>
      </c>
      <c r="E540" s="323">
        <v>500</v>
      </c>
      <c r="F540" s="35" t="s">
        <v>303</v>
      </c>
      <c r="G540" s="326" t="s">
        <v>1592</v>
      </c>
      <c r="H540" s="350">
        <f t="shared" si="8"/>
        <v>4648379.53</v>
      </c>
      <c r="I540" s="326" t="s">
        <v>1404</v>
      </c>
      <c r="J540" s="42" t="str">
        <f>VLOOKUP(D540,DEPARTMENTS!B:B,1,0)</f>
        <v>ENVELOPES</v>
      </c>
      <c r="K540" s="326"/>
    </row>
    <row r="541" spans="1:11" s="35" customFormat="1" hidden="1" x14ac:dyDescent="0.2">
      <c r="A541" s="326" t="s">
        <v>1540</v>
      </c>
      <c r="B541" s="30" t="s">
        <v>6</v>
      </c>
      <c r="C541" s="326">
        <v>4</v>
      </c>
      <c r="D541" s="326" t="s">
        <v>24</v>
      </c>
      <c r="E541" s="323">
        <v>200</v>
      </c>
      <c r="F541" s="35" t="s">
        <v>303</v>
      </c>
      <c r="G541" s="326" t="s">
        <v>1592</v>
      </c>
      <c r="H541" s="350">
        <f t="shared" si="8"/>
        <v>4648579.53</v>
      </c>
      <c r="I541" s="326" t="s">
        <v>1405</v>
      </c>
      <c r="J541" s="42" t="str">
        <f>VLOOKUP(D541,DEPARTMENTS!B:B,1,0)</f>
        <v>ENVELOPES</v>
      </c>
      <c r="K541" s="326"/>
    </row>
    <row r="542" spans="1:11" s="35" customFormat="1" hidden="1" x14ac:dyDescent="0.2">
      <c r="A542" s="326" t="s">
        <v>1541</v>
      </c>
      <c r="B542" s="30" t="s">
        <v>6</v>
      </c>
      <c r="C542" s="326">
        <v>4</v>
      </c>
      <c r="D542" s="326" t="s">
        <v>24</v>
      </c>
      <c r="E542" s="323">
        <v>300</v>
      </c>
      <c r="F542" s="35" t="s">
        <v>303</v>
      </c>
      <c r="G542" s="326" t="s">
        <v>1592</v>
      </c>
      <c r="H542" s="350">
        <f t="shared" si="8"/>
        <v>4648879.53</v>
      </c>
      <c r="I542" s="326" t="s">
        <v>1406</v>
      </c>
      <c r="J542" s="42" t="str">
        <f>VLOOKUP(D542,DEPARTMENTS!B:B,1,0)</f>
        <v>ENVELOPES</v>
      </c>
      <c r="K542" s="326"/>
    </row>
    <row r="543" spans="1:11" s="35" customFormat="1" hidden="1" x14ac:dyDescent="0.2">
      <c r="A543" s="326" t="s">
        <v>1542</v>
      </c>
      <c r="B543" s="30" t="s">
        <v>6</v>
      </c>
      <c r="C543" s="326">
        <v>4</v>
      </c>
      <c r="D543" s="326" t="s">
        <v>24</v>
      </c>
      <c r="E543" s="323">
        <v>50</v>
      </c>
      <c r="F543" s="35" t="s">
        <v>303</v>
      </c>
      <c r="G543" s="326" t="s">
        <v>1592</v>
      </c>
      <c r="H543" s="350">
        <f t="shared" si="8"/>
        <v>4648929.53</v>
      </c>
      <c r="I543" s="326" t="s">
        <v>1407</v>
      </c>
      <c r="J543" s="42" t="str">
        <f>VLOOKUP(D543,DEPARTMENTS!B:B,1,0)</f>
        <v>ENVELOPES</v>
      </c>
      <c r="K543" s="326"/>
    </row>
    <row r="544" spans="1:11" s="35" customFormat="1" hidden="1" x14ac:dyDescent="0.2">
      <c r="A544" s="326" t="s">
        <v>1543</v>
      </c>
      <c r="B544" s="30" t="s">
        <v>6</v>
      </c>
      <c r="C544" s="326">
        <v>4</v>
      </c>
      <c r="D544" s="326" t="s">
        <v>24</v>
      </c>
      <c r="E544" s="323">
        <v>50</v>
      </c>
      <c r="F544" s="35" t="s">
        <v>303</v>
      </c>
      <c r="G544" s="326" t="s">
        <v>1592</v>
      </c>
      <c r="H544" s="350">
        <f t="shared" si="8"/>
        <v>4648979.53</v>
      </c>
      <c r="I544" s="326" t="s">
        <v>1408</v>
      </c>
      <c r="J544" s="42" t="str">
        <f>VLOOKUP(D544,DEPARTMENTS!B:B,1,0)</f>
        <v>ENVELOPES</v>
      </c>
      <c r="K544" s="326"/>
    </row>
    <row r="545" spans="1:11" s="35" customFormat="1" hidden="1" x14ac:dyDescent="0.2">
      <c r="A545" s="326" t="s">
        <v>1544</v>
      </c>
      <c r="B545" s="30" t="s">
        <v>6</v>
      </c>
      <c r="C545" s="326">
        <v>4</v>
      </c>
      <c r="D545" s="326" t="s">
        <v>24</v>
      </c>
      <c r="E545" s="323">
        <v>50</v>
      </c>
      <c r="F545" s="35" t="s">
        <v>303</v>
      </c>
      <c r="G545" s="326" t="s">
        <v>1592</v>
      </c>
      <c r="H545" s="350">
        <f t="shared" si="8"/>
        <v>4649029.53</v>
      </c>
      <c r="I545" s="326" t="s">
        <v>1409</v>
      </c>
      <c r="J545" s="42" t="str">
        <f>VLOOKUP(D545,DEPARTMENTS!B:B,1,0)</f>
        <v>ENVELOPES</v>
      </c>
      <c r="K545" s="326"/>
    </row>
    <row r="546" spans="1:11" s="35" customFormat="1" hidden="1" x14ac:dyDescent="0.2">
      <c r="A546" s="326" t="s">
        <v>1545</v>
      </c>
      <c r="B546" s="30" t="s">
        <v>6</v>
      </c>
      <c r="C546" s="326">
        <v>4</v>
      </c>
      <c r="D546" s="326" t="s">
        <v>24</v>
      </c>
      <c r="E546" s="323">
        <v>100</v>
      </c>
      <c r="F546" s="35" t="s">
        <v>303</v>
      </c>
      <c r="G546" s="326" t="s">
        <v>1592</v>
      </c>
      <c r="H546" s="350">
        <f t="shared" si="8"/>
        <v>4649129.53</v>
      </c>
      <c r="I546" s="326" t="s">
        <v>1410</v>
      </c>
      <c r="J546" s="42" t="str">
        <f>VLOOKUP(D546,DEPARTMENTS!B:B,1,0)</f>
        <v>ENVELOPES</v>
      </c>
      <c r="K546" s="326"/>
    </row>
    <row r="547" spans="1:11" s="35" customFormat="1" hidden="1" x14ac:dyDescent="0.2">
      <c r="A547" s="326" t="s">
        <v>1546</v>
      </c>
      <c r="B547" s="30" t="s">
        <v>6</v>
      </c>
      <c r="C547" s="326">
        <v>4</v>
      </c>
      <c r="D547" s="326" t="s">
        <v>24</v>
      </c>
      <c r="E547" s="323">
        <v>100</v>
      </c>
      <c r="F547" s="35" t="s">
        <v>303</v>
      </c>
      <c r="G547" s="326" t="s">
        <v>1592</v>
      </c>
      <c r="H547" s="350">
        <f t="shared" si="8"/>
        <v>4649229.53</v>
      </c>
      <c r="I547" s="326" t="s">
        <v>1411</v>
      </c>
      <c r="J547" s="42" t="str">
        <f>VLOOKUP(D547,DEPARTMENTS!B:B,1,0)</f>
        <v>ENVELOPES</v>
      </c>
      <c r="K547" s="326"/>
    </row>
    <row r="548" spans="1:11" s="35" customFormat="1" hidden="1" x14ac:dyDescent="0.2">
      <c r="A548" s="326" t="s">
        <v>1547</v>
      </c>
      <c r="B548" s="30" t="s">
        <v>6</v>
      </c>
      <c r="C548" s="326">
        <v>4</v>
      </c>
      <c r="D548" s="326" t="s">
        <v>24</v>
      </c>
      <c r="E548" s="323">
        <v>50</v>
      </c>
      <c r="F548" s="35" t="s">
        <v>303</v>
      </c>
      <c r="G548" s="326" t="s">
        <v>1592</v>
      </c>
      <c r="H548" s="350">
        <f t="shared" si="8"/>
        <v>4649279.53</v>
      </c>
      <c r="I548" s="326" t="s">
        <v>1412</v>
      </c>
      <c r="J548" s="42" t="str">
        <f>VLOOKUP(D548,DEPARTMENTS!B:B,1,0)</f>
        <v>ENVELOPES</v>
      </c>
      <c r="K548" s="326"/>
    </row>
    <row r="549" spans="1:11" s="35" customFormat="1" hidden="1" x14ac:dyDescent="0.2">
      <c r="A549" s="326" t="s">
        <v>1548</v>
      </c>
      <c r="B549" s="30" t="s">
        <v>6</v>
      </c>
      <c r="C549" s="326">
        <v>4</v>
      </c>
      <c r="D549" s="326" t="s">
        <v>24</v>
      </c>
      <c r="E549" s="323">
        <v>30</v>
      </c>
      <c r="F549" s="35" t="s">
        <v>303</v>
      </c>
      <c r="G549" s="326" t="s">
        <v>1592</v>
      </c>
      <c r="H549" s="350">
        <f t="shared" si="8"/>
        <v>4649309.53</v>
      </c>
      <c r="I549" s="326" t="s">
        <v>1413</v>
      </c>
      <c r="J549" s="42" t="str">
        <f>VLOOKUP(D549,DEPARTMENTS!B:B,1,0)</f>
        <v>ENVELOPES</v>
      </c>
      <c r="K549" s="326"/>
    </row>
    <row r="550" spans="1:11" s="35" customFormat="1" hidden="1" x14ac:dyDescent="0.2">
      <c r="A550" s="326" t="s">
        <v>1549</v>
      </c>
      <c r="B550" s="30" t="s">
        <v>6</v>
      </c>
      <c r="C550" s="326">
        <v>4</v>
      </c>
      <c r="D550" s="326" t="s">
        <v>24</v>
      </c>
      <c r="E550" s="323">
        <v>50</v>
      </c>
      <c r="F550" s="35" t="s">
        <v>303</v>
      </c>
      <c r="G550" s="326" t="s">
        <v>1592</v>
      </c>
      <c r="H550" s="350">
        <f t="shared" si="8"/>
        <v>4649359.53</v>
      </c>
      <c r="I550" s="326" t="s">
        <v>1414</v>
      </c>
      <c r="J550" s="42" t="str">
        <f>VLOOKUP(D550,DEPARTMENTS!B:B,1,0)</f>
        <v>ENVELOPES</v>
      </c>
      <c r="K550" s="326"/>
    </row>
    <row r="551" spans="1:11" s="35" customFormat="1" hidden="1" x14ac:dyDescent="0.2">
      <c r="A551" s="326" t="s">
        <v>1550</v>
      </c>
      <c r="B551" s="30" t="s">
        <v>6</v>
      </c>
      <c r="C551" s="326">
        <v>4</v>
      </c>
      <c r="D551" s="326" t="s">
        <v>24</v>
      </c>
      <c r="E551" s="323">
        <v>80</v>
      </c>
      <c r="F551" s="35" t="s">
        <v>303</v>
      </c>
      <c r="G551" s="326" t="s">
        <v>1592</v>
      </c>
      <c r="H551" s="350">
        <f t="shared" si="8"/>
        <v>4649439.53</v>
      </c>
      <c r="I551" s="326" t="s">
        <v>1415</v>
      </c>
      <c r="J551" s="42" t="str">
        <f>VLOOKUP(D551,DEPARTMENTS!B:B,1,0)</f>
        <v>ENVELOPES</v>
      </c>
      <c r="K551" s="326"/>
    </row>
    <row r="552" spans="1:11" s="35" customFormat="1" hidden="1" x14ac:dyDescent="0.2">
      <c r="A552" s="326" t="s">
        <v>1551</v>
      </c>
      <c r="B552" s="30" t="s">
        <v>6</v>
      </c>
      <c r="C552" s="326">
        <v>4</v>
      </c>
      <c r="D552" s="326" t="s">
        <v>24</v>
      </c>
      <c r="E552" s="323">
        <v>200</v>
      </c>
      <c r="F552" s="35" t="s">
        <v>303</v>
      </c>
      <c r="G552" s="326" t="s">
        <v>1592</v>
      </c>
      <c r="H552" s="350">
        <f t="shared" si="8"/>
        <v>4649639.53</v>
      </c>
      <c r="I552" s="326" t="s">
        <v>1416</v>
      </c>
      <c r="J552" s="42" t="str">
        <f>VLOOKUP(D552,DEPARTMENTS!B:B,1,0)</f>
        <v>ENVELOPES</v>
      </c>
      <c r="K552" s="326"/>
    </row>
    <row r="553" spans="1:11" s="35" customFormat="1" hidden="1" x14ac:dyDescent="0.2">
      <c r="A553" s="326" t="s">
        <v>1552</v>
      </c>
      <c r="B553" s="30" t="s">
        <v>6</v>
      </c>
      <c r="C553" s="326">
        <v>4</v>
      </c>
      <c r="D553" s="326" t="s">
        <v>24</v>
      </c>
      <c r="E553" s="323">
        <v>100</v>
      </c>
      <c r="F553" s="35" t="s">
        <v>303</v>
      </c>
      <c r="G553" s="326" t="s">
        <v>1592</v>
      </c>
      <c r="H553" s="350">
        <f t="shared" si="8"/>
        <v>4649739.53</v>
      </c>
      <c r="I553" s="326" t="s">
        <v>1417</v>
      </c>
      <c r="J553" s="42" t="str">
        <f>VLOOKUP(D553,DEPARTMENTS!B:B,1,0)</f>
        <v>ENVELOPES</v>
      </c>
      <c r="K553" s="326"/>
    </row>
    <row r="554" spans="1:11" s="35" customFormat="1" hidden="1" x14ac:dyDescent="0.2">
      <c r="A554" s="326" t="s">
        <v>1553</v>
      </c>
      <c r="B554" s="30" t="s">
        <v>6</v>
      </c>
      <c r="C554" s="326">
        <v>4</v>
      </c>
      <c r="D554" s="326" t="s">
        <v>24</v>
      </c>
      <c r="E554" s="323">
        <v>100</v>
      </c>
      <c r="F554" s="35" t="s">
        <v>303</v>
      </c>
      <c r="G554" s="326" t="s">
        <v>1592</v>
      </c>
      <c r="H554" s="350">
        <f t="shared" si="8"/>
        <v>4649839.53</v>
      </c>
      <c r="I554" s="326" t="s">
        <v>1418</v>
      </c>
      <c r="J554" s="42" t="str">
        <f>VLOOKUP(D554,DEPARTMENTS!B:B,1,0)</f>
        <v>ENVELOPES</v>
      </c>
      <c r="K554" s="326"/>
    </row>
    <row r="555" spans="1:11" s="35" customFormat="1" hidden="1" x14ac:dyDescent="0.2">
      <c r="A555" s="326" t="s">
        <v>1554</v>
      </c>
      <c r="B555" s="30" t="s">
        <v>6</v>
      </c>
      <c r="C555" s="326">
        <v>4</v>
      </c>
      <c r="D555" s="326" t="s">
        <v>24</v>
      </c>
      <c r="E555" s="323">
        <v>50</v>
      </c>
      <c r="F555" s="35" t="s">
        <v>303</v>
      </c>
      <c r="G555" s="326" t="s">
        <v>1592</v>
      </c>
      <c r="H555" s="350">
        <f t="shared" si="8"/>
        <v>4649889.53</v>
      </c>
      <c r="I555" s="326" t="s">
        <v>1419</v>
      </c>
      <c r="J555" s="42" t="str">
        <f>VLOOKUP(D555,DEPARTMENTS!B:B,1,0)</f>
        <v>ENVELOPES</v>
      </c>
      <c r="K555" s="326"/>
    </row>
    <row r="556" spans="1:11" s="35" customFormat="1" hidden="1" x14ac:dyDescent="0.2">
      <c r="A556" s="326" t="s">
        <v>1555</v>
      </c>
      <c r="B556" s="30" t="s">
        <v>6</v>
      </c>
      <c r="C556" s="326">
        <v>4</v>
      </c>
      <c r="D556" s="326" t="s">
        <v>24</v>
      </c>
      <c r="E556" s="323">
        <v>50</v>
      </c>
      <c r="F556" s="35" t="s">
        <v>303</v>
      </c>
      <c r="G556" s="326" t="s">
        <v>1592</v>
      </c>
      <c r="H556" s="350">
        <f t="shared" si="8"/>
        <v>4649939.53</v>
      </c>
      <c r="I556" s="326" t="s">
        <v>1420</v>
      </c>
      <c r="J556" s="42" t="str">
        <f>VLOOKUP(D556,DEPARTMENTS!B:B,1,0)</f>
        <v>ENVELOPES</v>
      </c>
      <c r="K556" s="326"/>
    </row>
    <row r="557" spans="1:11" s="35" customFormat="1" hidden="1" x14ac:dyDescent="0.2">
      <c r="A557" s="326" t="s">
        <v>1556</v>
      </c>
      <c r="B557" s="30" t="s">
        <v>6</v>
      </c>
      <c r="C557" s="326">
        <v>4</v>
      </c>
      <c r="D557" s="326" t="s">
        <v>24</v>
      </c>
      <c r="E557" s="323">
        <v>200</v>
      </c>
      <c r="F557" s="35" t="s">
        <v>303</v>
      </c>
      <c r="G557" s="326" t="s">
        <v>1592</v>
      </c>
      <c r="H557" s="350">
        <f t="shared" si="8"/>
        <v>4650139.53</v>
      </c>
      <c r="I557" s="326" t="s">
        <v>1421</v>
      </c>
      <c r="J557" s="42" t="str">
        <f>VLOOKUP(D557,DEPARTMENTS!B:B,1,0)</f>
        <v>ENVELOPES</v>
      </c>
      <c r="K557" s="326"/>
    </row>
    <row r="558" spans="1:11" s="35" customFormat="1" hidden="1" x14ac:dyDescent="0.2">
      <c r="A558" s="326" t="s">
        <v>1557</v>
      </c>
      <c r="B558" s="30" t="s">
        <v>6</v>
      </c>
      <c r="C558" s="326">
        <v>4</v>
      </c>
      <c r="D558" s="326" t="s">
        <v>24</v>
      </c>
      <c r="E558" s="323">
        <v>100</v>
      </c>
      <c r="F558" s="35" t="s">
        <v>303</v>
      </c>
      <c r="G558" s="326" t="s">
        <v>1592</v>
      </c>
      <c r="H558" s="350">
        <f t="shared" si="8"/>
        <v>4650239.53</v>
      </c>
      <c r="I558" s="326" t="s">
        <v>1422</v>
      </c>
      <c r="J558" s="42" t="str">
        <f>VLOOKUP(D558,DEPARTMENTS!B:B,1,0)</f>
        <v>ENVELOPES</v>
      </c>
      <c r="K558" s="326"/>
    </row>
    <row r="559" spans="1:11" s="35" customFormat="1" hidden="1" x14ac:dyDescent="0.2">
      <c r="A559" s="326" t="s">
        <v>1558</v>
      </c>
      <c r="B559" s="30" t="s">
        <v>6</v>
      </c>
      <c r="C559" s="326">
        <v>4</v>
      </c>
      <c r="D559" s="326" t="s">
        <v>24</v>
      </c>
      <c r="E559" s="323">
        <v>50</v>
      </c>
      <c r="F559" s="35" t="s">
        <v>303</v>
      </c>
      <c r="G559" s="326" t="s">
        <v>1592</v>
      </c>
      <c r="H559" s="350">
        <f t="shared" si="8"/>
        <v>4650289.53</v>
      </c>
      <c r="I559" s="326" t="s">
        <v>1423</v>
      </c>
      <c r="J559" s="42" t="str">
        <f>VLOOKUP(D559,DEPARTMENTS!B:B,1,0)</f>
        <v>ENVELOPES</v>
      </c>
      <c r="K559" s="326"/>
    </row>
    <row r="560" spans="1:11" s="35" customFormat="1" hidden="1" x14ac:dyDescent="0.2">
      <c r="A560" s="326" t="s">
        <v>1559</v>
      </c>
      <c r="B560" s="30" t="s">
        <v>6</v>
      </c>
      <c r="C560" s="326">
        <v>4</v>
      </c>
      <c r="D560" s="326" t="s">
        <v>24</v>
      </c>
      <c r="E560" s="323">
        <v>50</v>
      </c>
      <c r="F560" s="35" t="s">
        <v>303</v>
      </c>
      <c r="G560" s="326" t="s">
        <v>1592</v>
      </c>
      <c r="H560" s="350">
        <f t="shared" si="8"/>
        <v>4650339.53</v>
      </c>
      <c r="I560" s="326" t="s">
        <v>1424</v>
      </c>
      <c r="J560" s="42" t="str">
        <f>VLOOKUP(D560,DEPARTMENTS!B:B,1,0)</f>
        <v>ENVELOPES</v>
      </c>
      <c r="K560" s="326"/>
    </row>
    <row r="561" spans="1:11" s="35" customFormat="1" hidden="1" x14ac:dyDescent="0.2">
      <c r="A561" s="326" t="s">
        <v>1560</v>
      </c>
      <c r="B561" s="30" t="s">
        <v>6</v>
      </c>
      <c r="C561" s="326">
        <v>4</v>
      </c>
      <c r="D561" s="326" t="s">
        <v>24</v>
      </c>
      <c r="E561" s="323">
        <v>100</v>
      </c>
      <c r="F561" s="35" t="s">
        <v>303</v>
      </c>
      <c r="G561" s="326" t="s">
        <v>1592</v>
      </c>
      <c r="H561" s="350">
        <f t="shared" si="8"/>
        <v>4650439.53</v>
      </c>
      <c r="I561" s="326" t="s">
        <v>1425</v>
      </c>
      <c r="J561" s="42" t="str">
        <f>VLOOKUP(D561,DEPARTMENTS!B:B,1,0)</f>
        <v>ENVELOPES</v>
      </c>
      <c r="K561" s="326"/>
    </row>
    <row r="562" spans="1:11" s="35" customFormat="1" hidden="1" x14ac:dyDescent="0.2">
      <c r="A562" s="326" t="s">
        <v>1561</v>
      </c>
      <c r="B562" s="30" t="s">
        <v>6</v>
      </c>
      <c r="C562" s="326">
        <v>4</v>
      </c>
      <c r="D562" s="326" t="s">
        <v>24</v>
      </c>
      <c r="E562" s="323">
        <v>50</v>
      </c>
      <c r="F562" s="35" t="s">
        <v>303</v>
      </c>
      <c r="G562" s="326" t="s">
        <v>1592</v>
      </c>
      <c r="H562" s="350">
        <f t="shared" si="8"/>
        <v>4650489.53</v>
      </c>
      <c r="I562" s="326" t="s">
        <v>1426</v>
      </c>
      <c r="J562" s="42" t="str">
        <f>VLOOKUP(D562,DEPARTMENTS!B:B,1,0)</f>
        <v>ENVELOPES</v>
      </c>
      <c r="K562" s="326"/>
    </row>
    <row r="563" spans="1:11" s="35" customFormat="1" hidden="1" x14ac:dyDescent="0.2">
      <c r="A563" s="326" t="s">
        <v>1562</v>
      </c>
      <c r="B563" s="30" t="s">
        <v>6</v>
      </c>
      <c r="C563" s="326">
        <v>4</v>
      </c>
      <c r="D563" s="326" t="s">
        <v>122</v>
      </c>
      <c r="E563" s="323">
        <v>100</v>
      </c>
      <c r="F563" s="35" t="s">
        <v>303</v>
      </c>
      <c r="G563" s="326" t="s">
        <v>1592</v>
      </c>
      <c r="H563" s="350">
        <f t="shared" si="8"/>
        <v>4650589.53</v>
      </c>
      <c r="I563" s="326" t="s">
        <v>1427</v>
      </c>
      <c r="J563" s="42" t="str">
        <f>VLOOKUP(D563,DEPARTMENTS!B:B,1,0)</f>
        <v>DEV_GROUP_16</v>
      </c>
      <c r="K563" s="326"/>
    </row>
    <row r="564" spans="1:11" s="35" customFormat="1" hidden="1" x14ac:dyDescent="0.2">
      <c r="A564" s="326" t="s">
        <v>1563</v>
      </c>
      <c r="B564" s="30" t="s">
        <v>6</v>
      </c>
      <c r="C564" s="326">
        <v>4</v>
      </c>
      <c r="D564" s="326" t="s">
        <v>24</v>
      </c>
      <c r="E564" s="323">
        <v>50</v>
      </c>
      <c r="F564" s="35" t="s">
        <v>303</v>
      </c>
      <c r="G564" s="326" t="s">
        <v>1592</v>
      </c>
      <c r="H564" s="350">
        <f t="shared" si="8"/>
        <v>4650639.53</v>
      </c>
      <c r="I564" s="326" t="s">
        <v>1428</v>
      </c>
      <c r="J564" s="42" t="str">
        <f>VLOOKUP(D564,DEPARTMENTS!B:B,1,0)</f>
        <v>ENVELOPES</v>
      </c>
      <c r="K564" s="326"/>
    </row>
    <row r="565" spans="1:11" s="35" customFormat="1" hidden="1" x14ac:dyDescent="0.2">
      <c r="A565" s="326" t="s">
        <v>1564</v>
      </c>
      <c r="B565" s="30" t="s">
        <v>6</v>
      </c>
      <c r="C565" s="326">
        <v>4</v>
      </c>
      <c r="D565" s="326" t="s">
        <v>24</v>
      </c>
      <c r="E565" s="323">
        <v>150</v>
      </c>
      <c r="F565" s="35" t="s">
        <v>303</v>
      </c>
      <c r="G565" s="326" t="s">
        <v>1592</v>
      </c>
      <c r="H565" s="350">
        <f t="shared" si="8"/>
        <v>4650789.53</v>
      </c>
      <c r="I565" s="326" t="s">
        <v>1429</v>
      </c>
      <c r="J565" s="42" t="str">
        <f>VLOOKUP(D565,DEPARTMENTS!B:B,1,0)</f>
        <v>ENVELOPES</v>
      </c>
      <c r="K565" s="326"/>
    </row>
    <row r="566" spans="1:11" s="35" customFormat="1" hidden="1" x14ac:dyDescent="0.2">
      <c r="A566" s="326" t="s">
        <v>1565</v>
      </c>
      <c r="B566" s="30" t="s">
        <v>6</v>
      </c>
      <c r="C566" s="326">
        <v>4</v>
      </c>
      <c r="D566" s="326" t="s">
        <v>24</v>
      </c>
      <c r="E566" s="323">
        <v>80</v>
      </c>
      <c r="F566" s="35" t="s">
        <v>303</v>
      </c>
      <c r="G566" s="326" t="s">
        <v>1592</v>
      </c>
      <c r="H566" s="350">
        <f t="shared" si="8"/>
        <v>4650869.53</v>
      </c>
      <c r="I566" s="326" t="s">
        <v>1430</v>
      </c>
      <c r="J566" s="42" t="str">
        <f>VLOOKUP(D566,DEPARTMENTS!B:B,1,0)</f>
        <v>ENVELOPES</v>
      </c>
      <c r="K566" s="326"/>
    </row>
    <row r="567" spans="1:11" s="35" customFormat="1" hidden="1" x14ac:dyDescent="0.2">
      <c r="A567" s="326" t="s">
        <v>1566</v>
      </c>
      <c r="B567" s="30" t="s">
        <v>6</v>
      </c>
      <c r="C567" s="326">
        <v>4</v>
      </c>
      <c r="D567" s="326" t="s">
        <v>24</v>
      </c>
      <c r="E567" s="323">
        <v>100</v>
      </c>
      <c r="F567" s="35" t="s">
        <v>303</v>
      </c>
      <c r="G567" s="326" t="s">
        <v>1592</v>
      </c>
      <c r="H567" s="350">
        <f t="shared" si="8"/>
        <v>4650969.53</v>
      </c>
      <c r="I567" s="326" t="s">
        <v>1431</v>
      </c>
      <c r="J567" s="42" t="str">
        <f>VLOOKUP(D567,DEPARTMENTS!B:B,1,0)</f>
        <v>ENVELOPES</v>
      </c>
      <c r="K567" s="326"/>
    </row>
    <row r="568" spans="1:11" s="35" customFormat="1" hidden="1" x14ac:dyDescent="0.2">
      <c r="A568" s="326" t="s">
        <v>1567</v>
      </c>
      <c r="B568" s="30" t="s">
        <v>6</v>
      </c>
      <c r="C568" s="326">
        <v>4</v>
      </c>
      <c r="D568" s="326" t="s">
        <v>24</v>
      </c>
      <c r="E568" s="323">
        <v>100</v>
      </c>
      <c r="F568" s="35" t="s">
        <v>303</v>
      </c>
      <c r="G568" s="326" t="s">
        <v>1592</v>
      </c>
      <c r="H568" s="350">
        <f t="shared" si="8"/>
        <v>4651069.53</v>
      </c>
      <c r="I568" s="326" t="s">
        <v>1432</v>
      </c>
      <c r="J568" s="42" t="str">
        <f>VLOOKUP(D568,DEPARTMENTS!B:B,1,0)</f>
        <v>ENVELOPES</v>
      </c>
      <c r="K568" s="326"/>
    </row>
    <row r="569" spans="1:11" s="35" customFormat="1" hidden="1" x14ac:dyDescent="0.2">
      <c r="A569" s="326" t="s">
        <v>1568</v>
      </c>
      <c r="B569" s="30" t="s">
        <v>6</v>
      </c>
      <c r="C569" s="326">
        <v>4</v>
      </c>
      <c r="D569" s="326" t="s">
        <v>24</v>
      </c>
      <c r="E569" s="323">
        <v>100</v>
      </c>
      <c r="F569" s="35" t="s">
        <v>303</v>
      </c>
      <c r="G569" s="326" t="s">
        <v>1592</v>
      </c>
      <c r="H569" s="350">
        <f t="shared" si="8"/>
        <v>4651169.53</v>
      </c>
      <c r="I569" s="326" t="s">
        <v>1433</v>
      </c>
      <c r="J569" s="42" t="str">
        <f>VLOOKUP(D569,DEPARTMENTS!B:B,1,0)</f>
        <v>ENVELOPES</v>
      </c>
      <c r="K569" s="326"/>
    </row>
    <row r="570" spans="1:11" s="35" customFormat="1" hidden="1" x14ac:dyDescent="0.2">
      <c r="A570" s="326" t="s">
        <v>1569</v>
      </c>
      <c r="B570" s="30" t="s">
        <v>6</v>
      </c>
      <c r="C570" s="326">
        <v>4</v>
      </c>
      <c r="D570" s="326" t="s">
        <v>24</v>
      </c>
      <c r="E570" s="323">
        <v>500</v>
      </c>
      <c r="F570" s="35" t="s">
        <v>303</v>
      </c>
      <c r="G570" s="326" t="s">
        <v>1592</v>
      </c>
      <c r="H570" s="350">
        <f t="shared" si="8"/>
        <v>4651669.53</v>
      </c>
      <c r="I570" s="326" t="s">
        <v>1434</v>
      </c>
      <c r="J570" s="42" t="str">
        <f>VLOOKUP(D570,DEPARTMENTS!B:B,1,0)</f>
        <v>ENVELOPES</v>
      </c>
      <c r="K570" s="326"/>
    </row>
    <row r="571" spans="1:11" s="35" customFormat="1" hidden="1" x14ac:dyDescent="0.2">
      <c r="A571" s="326" t="s">
        <v>1570</v>
      </c>
      <c r="B571" s="30" t="s">
        <v>6</v>
      </c>
      <c r="C571" s="326">
        <v>4</v>
      </c>
      <c r="D571" s="326" t="s">
        <v>148</v>
      </c>
      <c r="E571" s="323">
        <v>5</v>
      </c>
      <c r="F571" s="35" t="s">
        <v>303</v>
      </c>
      <c r="G571" s="326" t="s">
        <v>1592</v>
      </c>
      <c r="H571" s="350">
        <f t="shared" si="8"/>
        <v>4651674.53</v>
      </c>
      <c r="I571" s="326" t="s">
        <v>1435</v>
      </c>
      <c r="J571" s="42" t="str">
        <f>VLOOKUP(D571,DEPARTMENTS!B:B,1,0)</f>
        <v>DEV_GROUP_NA</v>
      </c>
      <c r="K571" s="326"/>
    </row>
    <row r="572" spans="1:11" s="35" customFormat="1" hidden="1" x14ac:dyDescent="0.2">
      <c r="A572" s="326" t="s">
        <v>1571</v>
      </c>
      <c r="B572" s="30" t="s">
        <v>6</v>
      </c>
      <c r="C572" s="326">
        <v>4</v>
      </c>
      <c r="D572" s="326" t="s">
        <v>24</v>
      </c>
      <c r="E572" s="323">
        <v>50</v>
      </c>
      <c r="F572" s="35" t="s">
        <v>303</v>
      </c>
      <c r="G572" s="326" t="s">
        <v>1592</v>
      </c>
      <c r="H572" s="350">
        <f t="shared" si="8"/>
        <v>4651724.53</v>
      </c>
      <c r="I572" s="326" t="s">
        <v>1436</v>
      </c>
      <c r="J572" s="42" t="str">
        <f>VLOOKUP(D572,DEPARTMENTS!B:B,1,0)</f>
        <v>ENVELOPES</v>
      </c>
      <c r="K572" s="326"/>
    </row>
    <row r="573" spans="1:11" s="35" customFormat="1" hidden="1" x14ac:dyDescent="0.2">
      <c r="A573" s="326" t="s">
        <v>1572</v>
      </c>
      <c r="B573" s="30" t="s">
        <v>6</v>
      </c>
      <c r="C573" s="326">
        <v>4</v>
      </c>
      <c r="D573" s="326" t="s">
        <v>24</v>
      </c>
      <c r="E573" s="323">
        <v>1065</v>
      </c>
      <c r="F573" s="35" t="s">
        <v>303</v>
      </c>
      <c r="G573" s="326" t="s">
        <v>1592</v>
      </c>
      <c r="H573" s="350">
        <f t="shared" si="8"/>
        <v>4652789.53</v>
      </c>
      <c r="I573" s="326" t="s">
        <v>1437</v>
      </c>
      <c r="J573" s="42" t="str">
        <f>VLOOKUP(D573,DEPARTMENTS!B:B,1,0)</f>
        <v>ENVELOPES</v>
      </c>
      <c r="K573" s="326"/>
    </row>
    <row r="574" spans="1:11" s="35" customFormat="1" hidden="1" x14ac:dyDescent="0.2">
      <c r="A574" s="326" t="s">
        <v>1573</v>
      </c>
      <c r="B574" s="30" t="s">
        <v>6</v>
      </c>
      <c r="C574" s="326">
        <v>4</v>
      </c>
      <c r="D574" s="326" t="s">
        <v>24</v>
      </c>
      <c r="E574" s="323">
        <v>50</v>
      </c>
      <c r="F574" s="35" t="s">
        <v>303</v>
      </c>
      <c r="G574" s="326" t="s">
        <v>1592</v>
      </c>
      <c r="H574" s="350">
        <f t="shared" si="8"/>
        <v>4652839.53</v>
      </c>
      <c r="I574" s="326" t="s">
        <v>1438</v>
      </c>
      <c r="J574" s="42" t="str">
        <f>VLOOKUP(D574,DEPARTMENTS!B:B,1,0)</f>
        <v>ENVELOPES</v>
      </c>
      <c r="K574" s="326"/>
    </row>
    <row r="575" spans="1:11" s="35" customFormat="1" hidden="1" x14ac:dyDescent="0.2">
      <c r="A575" s="326" t="s">
        <v>1574</v>
      </c>
      <c r="B575" s="30" t="s">
        <v>6</v>
      </c>
      <c r="C575" s="326">
        <v>4</v>
      </c>
      <c r="D575" s="326" t="s">
        <v>24</v>
      </c>
      <c r="E575" s="323">
        <v>50</v>
      </c>
      <c r="F575" s="35" t="s">
        <v>303</v>
      </c>
      <c r="G575" s="326" t="s">
        <v>1592</v>
      </c>
      <c r="H575" s="350">
        <f t="shared" si="8"/>
        <v>4652889.53</v>
      </c>
      <c r="I575" s="326" t="s">
        <v>1439</v>
      </c>
      <c r="J575" s="42" t="str">
        <f>VLOOKUP(D575,DEPARTMENTS!B:B,1,0)</f>
        <v>ENVELOPES</v>
      </c>
      <c r="K575" s="326"/>
    </row>
    <row r="576" spans="1:11" s="35" customFormat="1" hidden="1" x14ac:dyDescent="0.2">
      <c r="A576" s="326" t="s">
        <v>1575</v>
      </c>
      <c r="B576" s="30" t="s">
        <v>6</v>
      </c>
      <c r="C576" s="326">
        <v>4</v>
      </c>
      <c r="D576" s="326" t="s">
        <v>24</v>
      </c>
      <c r="E576" s="323">
        <v>50</v>
      </c>
      <c r="F576" s="35" t="s">
        <v>303</v>
      </c>
      <c r="G576" s="326" t="s">
        <v>1592</v>
      </c>
      <c r="H576" s="350">
        <f t="shared" si="8"/>
        <v>4652939.53</v>
      </c>
      <c r="I576" s="326" t="s">
        <v>1440</v>
      </c>
      <c r="J576" s="42" t="str">
        <f>VLOOKUP(D576,DEPARTMENTS!B:B,1,0)</f>
        <v>ENVELOPES</v>
      </c>
      <c r="K576" s="326"/>
    </row>
    <row r="577" spans="1:11" s="35" customFormat="1" hidden="1" x14ac:dyDescent="0.2">
      <c r="A577" s="326" t="s">
        <v>1576</v>
      </c>
      <c r="B577" s="30" t="s">
        <v>6</v>
      </c>
      <c r="C577" s="326">
        <v>4</v>
      </c>
      <c r="D577" s="326" t="s">
        <v>24</v>
      </c>
      <c r="E577" s="323">
        <v>50</v>
      </c>
      <c r="F577" s="35" t="s">
        <v>303</v>
      </c>
      <c r="G577" s="326" t="s">
        <v>1592</v>
      </c>
      <c r="H577" s="350">
        <f t="shared" si="8"/>
        <v>4652989.53</v>
      </c>
      <c r="I577" s="326" t="s">
        <v>1441</v>
      </c>
      <c r="J577" s="42" t="str">
        <f>VLOOKUP(D577,DEPARTMENTS!B:B,1,0)</f>
        <v>ENVELOPES</v>
      </c>
      <c r="K577" s="326"/>
    </row>
    <row r="578" spans="1:11" s="35" customFormat="1" hidden="1" x14ac:dyDescent="0.2">
      <c r="A578" s="326" t="s">
        <v>1577</v>
      </c>
      <c r="B578" s="30" t="s">
        <v>6</v>
      </c>
      <c r="C578" s="326">
        <v>4</v>
      </c>
      <c r="D578" s="326" t="s">
        <v>24</v>
      </c>
      <c r="E578" s="323">
        <v>200</v>
      </c>
      <c r="F578" s="35" t="s">
        <v>303</v>
      </c>
      <c r="G578" s="326" t="s">
        <v>1592</v>
      </c>
      <c r="H578" s="350">
        <f t="shared" si="8"/>
        <v>4653189.53</v>
      </c>
      <c r="I578" s="326" t="s">
        <v>1442</v>
      </c>
      <c r="J578" s="42" t="str">
        <f>VLOOKUP(D578,DEPARTMENTS!B:B,1,0)</f>
        <v>ENVELOPES</v>
      </c>
      <c r="K578" s="326"/>
    </row>
    <row r="579" spans="1:11" s="35" customFormat="1" hidden="1" x14ac:dyDescent="0.2">
      <c r="A579" s="326" t="s">
        <v>1578</v>
      </c>
      <c r="B579" s="30" t="s">
        <v>6</v>
      </c>
      <c r="C579" s="326">
        <v>4</v>
      </c>
      <c r="D579" s="326" t="s">
        <v>24</v>
      </c>
      <c r="E579" s="323">
        <v>200</v>
      </c>
      <c r="F579" s="35" t="s">
        <v>303</v>
      </c>
      <c r="G579" s="326" t="s">
        <v>1592</v>
      </c>
      <c r="H579" s="350">
        <f t="shared" si="8"/>
        <v>4653389.53</v>
      </c>
      <c r="I579" s="326" t="s">
        <v>1443</v>
      </c>
      <c r="J579" s="42" t="str">
        <f>VLOOKUP(D579,DEPARTMENTS!B:B,1,0)</f>
        <v>ENVELOPES</v>
      </c>
      <c r="K579" s="326"/>
    </row>
    <row r="580" spans="1:11" s="35" customFormat="1" hidden="1" x14ac:dyDescent="0.2">
      <c r="A580" s="326" t="s">
        <v>1579</v>
      </c>
      <c r="B580" s="30" t="s">
        <v>6</v>
      </c>
      <c r="C580" s="326">
        <v>4</v>
      </c>
      <c r="D580" s="326" t="s">
        <v>24</v>
      </c>
      <c r="E580" s="323">
        <v>200</v>
      </c>
      <c r="F580" s="35" t="s">
        <v>303</v>
      </c>
      <c r="G580" s="326" t="s">
        <v>1592</v>
      </c>
      <c r="H580" s="350">
        <f t="shared" si="8"/>
        <v>4653589.53</v>
      </c>
      <c r="I580" s="326" t="s">
        <v>1444</v>
      </c>
      <c r="J580" s="42" t="str">
        <f>VLOOKUP(D580,DEPARTMENTS!B:B,1,0)</f>
        <v>ENVELOPES</v>
      </c>
      <c r="K580" s="326"/>
    </row>
    <row r="581" spans="1:11" s="35" customFormat="1" hidden="1" x14ac:dyDescent="0.2">
      <c r="A581" s="326" t="s">
        <v>1580</v>
      </c>
      <c r="B581" s="30" t="s">
        <v>6</v>
      </c>
      <c r="C581" s="326">
        <v>4</v>
      </c>
      <c r="D581" s="326" t="s">
        <v>24</v>
      </c>
      <c r="E581" s="323">
        <v>500</v>
      </c>
      <c r="F581" s="35" t="s">
        <v>303</v>
      </c>
      <c r="G581" s="326" t="s">
        <v>1592</v>
      </c>
      <c r="H581" s="350">
        <f t="shared" ref="H581:H644" si="9">H580+E581</f>
        <v>4654089.53</v>
      </c>
      <c r="I581" s="326" t="s">
        <v>1445</v>
      </c>
      <c r="J581" s="42" t="str">
        <f>VLOOKUP(D581,DEPARTMENTS!B:B,1,0)</f>
        <v>ENVELOPES</v>
      </c>
      <c r="K581" s="326"/>
    </row>
    <row r="582" spans="1:11" s="35" customFormat="1" hidden="1" x14ac:dyDescent="0.2">
      <c r="A582" s="326" t="s">
        <v>1581</v>
      </c>
      <c r="B582" s="30" t="s">
        <v>6</v>
      </c>
      <c r="C582" s="326">
        <v>4</v>
      </c>
      <c r="D582" s="326" t="s">
        <v>24</v>
      </c>
      <c r="E582" s="323">
        <v>200</v>
      </c>
      <c r="F582" s="35" t="s">
        <v>303</v>
      </c>
      <c r="G582" s="326" t="s">
        <v>1592</v>
      </c>
      <c r="H582" s="350">
        <f t="shared" si="9"/>
        <v>4654289.53</v>
      </c>
      <c r="I582" s="326" t="s">
        <v>1446</v>
      </c>
      <c r="J582" s="42" t="str">
        <f>VLOOKUP(D582,DEPARTMENTS!B:B,1,0)</f>
        <v>ENVELOPES</v>
      </c>
      <c r="K582" s="326"/>
    </row>
    <row r="583" spans="1:11" s="35" customFormat="1" hidden="1" x14ac:dyDescent="0.2">
      <c r="A583" s="326" t="s">
        <v>1582</v>
      </c>
      <c r="B583" s="30" t="s">
        <v>6</v>
      </c>
      <c r="C583" s="326">
        <v>4</v>
      </c>
      <c r="D583" s="326" t="s">
        <v>24</v>
      </c>
      <c r="E583" s="323">
        <v>50</v>
      </c>
      <c r="F583" s="35" t="s">
        <v>303</v>
      </c>
      <c r="G583" s="326" t="s">
        <v>1592</v>
      </c>
      <c r="H583" s="350">
        <f t="shared" si="9"/>
        <v>4654339.53</v>
      </c>
      <c r="I583" s="326" t="s">
        <v>1447</v>
      </c>
      <c r="J583" s="42" t="str">
        <f>VLOOKUP(D583,DEPARTMENTS!B:B,1,0)</f>
        <v>ENVELOPES</v>
      </c>
      <c r="K583" s="326"/>
    </row>
    <row r="584" spans="1:11" s="35" customFormat="1" hidden="1" x14ac:dyDescent="0.2">
      <c r="A584" s="326" t="s">
        <v>1583</v>
      </c>
      <c r="B584" s="30" t="s">
        <v>6</v>
      </c>
      <c r="C584" s="326">
        <v>4</v>
      </c>
      <c r="D584" s="326" t="s">
        <v>24</v>
      </c>
      <c r="E584" s="323">
        <v>3200</v>
      </c>
      <c r="F584" s="35" t="s">
        <v>303</v>
      </c>
      <c r="G584" s="326" t="s">
        <v>1592</v>
      </c>
      <c r="H584" s="350">
        <f t="shared" si="9"/>
        <v>4657539.53</v>
      </c>
      <c r="I584" s="326" t="s">
        <v>1448</v>
      </c>
      <c r="J584" s="42" t="str">
        <f>VLOOKUP(D584,DEPARTMENTS!B:B,1,0)</f>
        <v>ENVELOPES</v>
      </c>
      <c r="K584" s="326"/>
    </row>
    <row r="585" spans="1:11" s="35" customFormat="1" hidden="1" x14ac:dyDescent="0.2">
      <c r="A585" s="326" t="s">
        <v>1584</v>
      </c>
      <c r="B585" s="30" t="s">
        <v>6</v>
      </c>
      <c r="C585" s="326">
        <v>4</v>
      </c>
      <c r="D585" s="326" t="s">
        <v>24</v>
      </c>
      <c r="E585" s="323">
        <v>20</v>
      </c>
      <c r="F585" s="35" t="s">
        <v>303</v>
      </c>
      <c r="G585" s="326" t="s">
        <v>1592</v>
      </c>
      <c r="H585" s="350">
        <f t="shared" si="9"/>
        <v>4657559.53</v>
      </c>
      <c r="I585" s="326" t="s">
        <v>1449</v>
      </c>
      <c r="J585" s="42" t="str">
        <f>VLOOKUP(D585,DEPARTMENTS!B:B,1,0)</f>
        <v>ENVELOPES</v>
      </c>
      <c r="K585" s="326"/>
    </row>
    <row r="586" spans="1:11" s="35" customFormat="1" hidden="1" x14ac:dyDescent="0.2">
      <c r="A586" s="326" t="s">
        <v>1585</v>
      </c>
      <c r="B586" s="30" t="s">
        <v>6</v>
      </c>
      <c r="C586" s="326">
        <v>4</v>
      </c>
      <c r="D586" s="326" t="s">
        <v>24</v>
      </c>
      <c r="E586" s="323">
        <v>630</v>
      </c>
      <c r="F586" s="35" t="s">
        <v>303</v>
      </c>
      <c r="G586" s="326" t="s">
        <v>1592</v>
      </c>
      <c r="H586" s="350">
        <f t="shared" si="9"/>
        <v>4658189.53</v>
      </c>
      <c r="I586" s="326" t="s">
        <v>1450</v>
      </c>
      <c r="J586" s="42" t="str">
        <f>VLOOKUP(D586,DEPARTMENTS!B:B,1,0)</f>
        <v>ENVELOPES</v>
      </c>
      <c r="K586" s="326"/>
    </row>
    <row r="587" spans="1:11" s="35" customFormat="1" hidden="1" x14ac:dyDescent="0.2">
      <c r="A587" s="326" t="s">
        <v>1586</v>
      </c>
      <c r="B587" s="30" t="s">
        <v>6</v>
      </c>
      <c r="C587" s="326">
        <v>4</v>
      </c>
      <c r="D587" s="326" t="s">
        <v>24</v>
      </c>
      <c r="E587" s="323">
        <v>100</v>
      </c>
      <c r="F587" s="35" t="s">
        <v>303</v>
      </c>
      <c r="G587" s="326" t="s">
        <v>1592</v>
      </c>
      <c r="H587" s="350">
        <f t="shared" si="9"/>
        <v>4658289.53</v>
      </c>
      <c r="I587" s="326" t="s">
        <v>1451</v>
      </c>
      <c r="J587" s="42" t="str">
        <f>VLOOKUP(D587,DEPARTMENTS!B:B,1,0)</f>
        <v>ENVELOPES</v>
      </c>
      <c r="K587" s="326"/>
    </row>
    <row r="588" spans="1:11" s="35" customFormat="1" hidden="1" x14ac:dyDescent="0.2">
      <c r="A588" s="326" t="s">
        <v>1702</v>
      </c>
      <c r="B588" s="30" t="s">
        <v>6</v>
      </c>
      <c r="C588" s="326">
        <v>4</v>
      </c>
      <c r="D588" s="326" t="s">
        <v>310</v>
      </c>
      <c r="E588" s="323">
        <v>1000</v>
      </c>
      <c r="F588" s="35" t="s">
        <v>303</v>
      </c>
      <c r="G588" s="326" t="s">
        <v>1592</v>
      </c>
      <c r="H588" s="350">
        <f t="shared" si="9"/>
        <v>4659289.53</v>
      </c>
      <c r="I588" s="326" t="s">
        <v>1593</v>
      </c>
      <c r="J588" s="42" t="str">
        <f>VLOOKUP(D588,DEPARTMENTS!B:B,1,0)</f>
        <v>KYETHANI</v>
      </c>
      <c r="K588" s="326"/>
    </row>
    <row r="589" spans="1:11" s="35" customFormat="1" hidden="1" x14ac:dyDescent="0.2">
      <c r="A589" s="326" t="s">
        <v>1703</v>
      </c>
      <c r="B589" s="30" t="s">
        <v>6</v>
      </c>
      <c r="C589" s="326">
        <v>4</v>
      </c>
      <c r="D589" s="326" t="s">
        <v>310</v>
      </c>
      <c r="E589" s="323">
        <v>50</v>
      </c>
      <c r="F589" s="35" t="s">
        <v>303</v>
      </c>
      <c r="G589" s="326" t="s">
        <v>1592</v>
      </c>
      <c r="H589" s="350">
        <f t="shared" si="9"/>
        <v>4659339.53</v>
      </c>
      <c r="I589" s="326" t="s">
        <v>1594</v>
      </c>
      <c r="J589" s="42" t="str">
        <f>VLOOKUP(D589,DEPARTMENTS!B:B,1,0)</f>
        <v>KYETHANI</v>
      </c>
      <c r="K589" s="326"/>
    </row>
    <row r="590" spans="1:11" s="35" customFormat="1" hidden="1" x14ac:dyDescent="0.2">
      <c r="A590" s="326" t="s">
        <v>1704</v>
      </c>
      <c r="B590" s="30" t="s">
        <v>6</v>
      </c>
      <c r="C590" s="326">
        <v>4</v>
      </c>
      <c r="D590" s="326" t="s">
        <v>310</v>
      </c>
      <c r="E590" s="323">
        <v>200</v>
      </c>
      <c r="F590" s="35" t="s">
        <v>303</v>
      </c>
      <c r="G590" s="326" t="s">
        <v>1592</v>
      </c>
      <c r="H590" s="350">
        <f t="shared" si="9"/>
        <v>4659539.53</v>
      </c>
      <c r="I590" s="326" t="s">
        <v>1595</v>
      </c>
      <c r="J590" s="42" t="str">
        <f>VLOOKUP(D590,DEPARTMENTS!B:B,1,0)</f>
        <v>KYETHANI</v>
      </c>
      <c r="K590" s="326"/>
    </row>
    <row r="591" spans="1:11" s="35" customFormat="1" hidden="1" x14ac:dyDescent="0.2">
      <c r="A591" s="326" t="s">
        <v>1705</v>
      </c>
      <c r="B591" s="30" t="s">
        <v>6</v>
      </c>
      <c r="C591" s="326">
        <v>4</v>
      </c>
      <c r="D591" s="326" t="s">
        <v>310</v>
      </c>
      <c r="E591" s="323">
        <v>500</v>
      </c>
      <c r="F591" s="35" t="s">
        <v>303</v>
      </c>
      <c r="G591" s="326" t="s">
        <v>1592</v>
      </c>
      <c r="H591" s="350">
        <f t="shared" si="9"/>
        <v>4660039.53</v>
      </c>
      <c r="I591" s="326" t="s">
        <v>1596</v>
      </c>
      <c r="J591" s="42" t="str">
        <f>VLOOKUP(D591,DEPARTMENTS!B:B,1,0)</f>
        <v>KYETHANI</v>
      </c>
      <c r="K591" s="326"/>
    </row>
    <row r="592" spans="1:11" s="35" customFormat="1" hidden="1" x14ac:dyDescent="0.2">
      <c r="A592" s="326" t="s">
        <v>1706</v>
      </c>
      <c r="B592" s="30" t="s">
        <v>6</v>
      </c>
      <c r="C592" s="326">
        <v>4</v>
      </c>
      <c r="D592" s="326" t="s">
        <v>310</v>
      </c>
      <c r="E592" s="323">
        <v>100</v>
      </c>
      <c r="F592" s="35" t="s">
        <v>303</v>
      </c>
      <c r="G592" s="326" t="s">
        <v>1592</v>
      </c>
      <c r="H592" s="350">
        <f t="shared" si="9"/>
        <v>4660139.53</v>
      </c>
      <c r="I592" s="326" t="s">
        <v>1597</v>
      </c>
      <c r="J592" s="42" t="str">
        <f>VLOOKUP(D592,DEPARTMENTS!B:B,1,0)</f>
        <v>KYETHANI</v>
      </c>
      <c r="K592" s="326"/>
    </row>
    <row r="593" spans="1:11" s="35" customFormat="1" hidden="1" x14ac:dyDescent="0.2">
      <c r="A593" s="326" t="s">
        <v>1707</v>
      </c>
      <c r="B593" s="30" t="s">
        <v>6</v>
      </c>
      <c r="C593" s="326">
        <v>4</v>
      </c>
      <c r="D593" s="326" t="s">
        <v>310</v>
      </c>
      <c r="E593" s="323">
        <v>100</v>
      </c>
      <c r="F593" s="35" t="s">
        <v>303</v>
      </c>
      <c r="G593" s="326" t="s">
        <v>1592</v>
      </c>
      <c r="H593" s="350">
        <f t="shared" si="9"/>
        <v>4660239.53</v>
      </c>
      <c r="I593" s="326" t="s">
        <v>1598</v>
      </c>
      <c r="J593" s="42" t="str">
        <f>VLOOKUP(D593,DEPARTMENTS!B:B,1,0)</f>
        <v>KYETHANI</v>
      </c>
      <c r="K593" s="326"/>
    </row>
    <row r="594" spans="1:11" s="35" customFormat="1" hidden="1" x14ac:dyDescent="0.2">
      <c r="A594" s="326" t="s">
        <v>1708</v>
      </c>
      <c r="B594" s="30" t="s">
        <v>6</v>
      </c>
      <c r="C594" s="326">
        <v>4</v>
      </c>
      <c r="D594" s="326" t="s">
        <v>310</v>
      </c>
      <c r="E594" s="323">
        <v>300</v>
      </c>
      <c r="F594" s="35" t="s">
        <v>303</v>
      </c>
      <c r="G594" s="326" t="s">
        <v>1592</v>
      </c>
      <c r="H594" s="350">
        <f t="shared" si="9"/>
        <v>4660539.53</v>
      </c>
      <c r="I594" s="326" t="s">
        <v>1599</v>
      </c>
      <c r="J594" s="42" t="str">
        <f>VLOOKUP(D594,DEPARTMENTS!B:B,1,0)</f>
        <v>KYETHANI</v>
      </c>
      <c r="K594" s="326"/>
    </row>
    <row r="595" spans="1:11" s="35" customFormat="1" hidden="1" x14ac:dyDescent="0.2">
      <c r="A595" s="326" t="s">
        <v>1709</v>
      </c>
      <c r="B595" s="30" t="s">
        <v>6</v>
      </c>
      <c r="C595" s="326">
        <v>4</v>
      </c>
      <c r="D595" s="326" t="s">
        <v>310</v>
      </c>
      <c r="E595" s="323">
        <v>100</v>
      </c>
      <c r="F595" s="35" t="s">
        <v>303</v>
      </c>
      <c r="G595" s="326" t="s">
        <v>1592</v>
      </c>
      <c r="H595" s="350">
        <f t="shared" si="9"/>
        <v>4660639.53</v>
      </c>
      <c r="I595" s="326" t="s">
        <v>1600</v>
      </c>
      <c r="J595" s="42" t="str">
        <f>VLOOKUP(D595,DEPARTMENTS!B:B,1,0)</f>
        <v>KYETHANI</v>
      </c>
      <c r="K595" s="326"/>
    </row>
    <row r="596" spans="1:11" s="35" customFormat="1" hidden="1" x14ac:dyDescent="0.2">
      <c r="A596" s="326" t="s">
        <v>1710</v>
      </c>
      <c r="B596" s="30" t="s">
        <v>6</v>
      </c>
      <c r="C596" s="326">
        <v>4</v>
      </c>
      <c r="D596" s="326" t="s">
        <v>310</v>
      </c>
      <c r="E596" s="323">
        <v>100</v>
      </c>
      <c r="F596" s="35" t="s">
        <v>303</v>
      </c>
      <c r="G596" s="326" t="s">
        <v>1592</v>
      </c>
      <c r="H596" s="350">
        <f t="shared" si="9"/>
        <v>4660739.53</v>
      </c>
      <c r="I596" s="326" t="s">
        <v>1601</v>
      </c>
      <c r="J596" s="42" t="str">
        <f>VLOOKUP(D596,DEPARTMENTS!B:B,1,0)</f>
        <v>KYETHANI</v>
      </c>
      <c r="K596" s="326"/>
    </row>
    <row r="597" spans="1:11" s="35" customFormat="1" hidden="1" x14ac:dyDescent="0.2">
      <c r="A597" s="326" t="s">
        <v>1711</v>
      </c>
      <c r="B597" s="30" t="s">
        <v>6</v>
      </c>
      <c r="C597" s="326">
        <v>4</v>
      </c>
      <c r="D597" s="326" t="s">
        <v>310</v>
      </c>
      <c r="E597" s="323">
        <v>300</v>
      </c>
      <c r="F597" s="35" t="s">
        <v>303</v>
      </c>
      <c r="G597" s="326" t="s">
        <v>1592</v>
      </c>
      <c r="H597" s="350">
        <f t="shared" si="9"/>
        <v>4661039.53</v>
      </c>
      <c r="I597" s="326" t="s">
        <v>1602</v>
      </c>
      <c r="J597" s="42" t="str">
        <f>VLOOKUP(D597,DEPARTMENTS!B:B,1,0)</f>
        <v>KYETHANI</v>
      </c>
      <c r="K597" s="326"/>
    </row>
    <row r="598" spans="1:11" s="35" customFormat="1" hidden="1" x14ac:dyDescent="0.2">
      <c r="A598" s="326" t="s">
        <v>1712</v>
      </c>
      <c r="B598" s="30" t="s">
        <v>6</v>
      </c>
      <c r="C598" s="326">
        <v>4</v>
      </c>
      <c r="D598" s="326" t="s">
        <v>310</v>
      </c>
      <c r="E598" s="323">
        <v>200</v>
      </c>
      <c r="F598" s="35" t="s">
        <v>303</v>
      </c>
      <c r="G598" s="326" t="s">
        <v>1592</v>
      </c>
      <c r="H598" s="350">
        <f t="shared" si="9"/>
        <v>4661239.53</v>
      </c>
      <c r="I598" s="326" t="s">
        <v>1603</v>
      </c>
      <c r="J598" s="42" t="str">
        <f>VLOOKUP(D598,DEPARTMENTS!B:B,1,0)</f>
        <v>KYETHANI</v>
      </c>
      <c r="K598" s="326"/>
    </row>
    <row r="599" spans="1:11" s="35" customFormat="1" hidden="1" x14ac:dyDescent="0.2">
      <c r="A599" s="326" t="s">
        <v>1713</v>
      </c>
      <c r="B599" s="30" t="s">
        <v>6</v>
      </c>
      <c r="C599" s="326">
        <v>4</v>
      </c>
      <c r="D599" s="326" t="s">
        <v>310</v>
      </c>
      <c r="E599" s="323">
        <v>100</v>
      </c>
      <c r="F599" s="35" t="s">
        <v>303</v>
      </c>
      <c r="G599" s="326" t="s">
        <v>1592</v>
      </c>
      <c r="H599" s="350">
        <f t="shared" si="9"/>
        <v>4661339.53</v>
      </c>
      <c r="I599" s="326" t="s">
        <v>1604</v>
      </c>
      <c r="J599" s="42" t="str">
        <f>VLOOKUP(D599,DEPARTMENTS!B:B,1,0)</f>
        <v>KYETHANI</v>
      </c>
      <c r="K599" s="326"/>
    </row>
    <row r="600" spans="1:11" s="35" customFormat="1" hidden="1" x14ac:dyDescent="0.2">
      <c r="A600" s="326" t="s">
        <v>1714</v>
      </c>
      <c r="B600" s="30" t="s">
        <v>6</v>
      </c>
      <c r="C600" s="326">
        <v>4</v>
      </c>
      <c r="D600" s="326" t="s">
        <v>310</v>
      </c>
      <c r="E600" s="323">
        <v>100</v>
      </c>
      <c r="F600" s="35" t="s">
        <v>303</v>
      </c>
      <c r="G600" s="326" t="s">
        <v>1592</v>
      </c>
      <c r="H600" s="350">
        <f t="shared" si="9"/>
        <v>4661439.53</v>
      </c>
      <c r="I600" s="326" t="s">
        <v>1605</v>
      </c>
      <c r="J600" s="42" t="str">
        <f>VLOOKUP(D600,DEPARTMENTS!B:B,1,0)</f>
        <v>KYETHANI</v>
      </c>
      <c r="K600" s="326"/>
    </row>
    <row r="601" spans="1:11" s="35" customFormat="1" hidden="1" x14ac:dyDescent="0.2">
      <c r="A601" s="326" t="s">
        <v>1715</v>
      </c>
      <c r="B601" s="30" t="s">
        <v>6</v>
      </c>
      <c r="C601" s="326">
        <v>4</v>
      </c>
      <c r="D601" s="326" t="s">
        <v>310</v>
      </c>
      <c r="E601" s="323">
        <v>100</v>
      </c>
      <c r="F601" s="35" t="s">
        <v>303</v>
      </c>
      <c r="G601" s="326" t="s">
        <v>1592</v>
      </c>
      <c r="H601" s="350">
        <f t="shared" si="9"/>
        <v>4661539.53</v>
      </c>
      <c r="I601" s="326" t="s">
        <v>1606</v>
      </c>
      <c r="J601" s="42" t="str">
        <f>VLOOKUP(D601,DEPARTMENTS!B:B,1,0)</f>
        <v>KYETHANI</v>
      </c>
      <c r="K601" s="326"/>
    </row>
    <row r="602" spans="1:11" s="35" customFormat="1" hidden="1" x14ac:dyDescent="0.2">
      <c r="A602" s="326" t="s">
        <v>1716</v>
      </c>
      <c r="B602" s="30" t="s">
        <v>6</v>
      </c>
      <c r="C602" s="326">
        <v>4</v>
      </c>
      <c r="D602" s="326" t="s">
        <v>310</v>
      </c>
      <c r="E602" s="323">
        <v>100</v>
      </c>
      <c r="F602" s="35" t="s">
        <v>303</v>
      </c>
      <c r="G602" s="326" t="s">
        <v>1592</v>
      </c>
      <c r="H602" s="350">
        <f t="shared" si="9"/>
        <v>4661639.53</v>
      </c>
      <c r="I602" s="326" t="s">
        <v>1607</v>
      </c>
      <c r="J602" s="42" t="str">
        <f>VLOOKUP(D602,DEPARTMENTS!B:B,1,0)</f>
        <v>KYETHANI</v>
      </c>
      <c r="K602" s="326"/>
    </row>
    <row r="603" spans="1:11" s="35" customFormat="1" hidden="1" x14ac:dyDescent="0.2">
      <c r="A603" s="326" t="s">
        <v>1717</v>
      </c>
      <c r="B603" s="30" t="s">
        <v>6</v>
      </c>
      <c r="C603" s="326">
        <v>4</v>
      </c>
      <c r="D603" s="326" t="s">
        <v>310</v>
      </c>
      <c r="E603" s="323">
        <v>300</v>
      </c>
      <c r="F603" s="35" t="s">
        <v>303</v>
      </c>
      <c r="G603" s="326" t="s">
        <v>1592</v>
      </c>
      <c r="H603" s="350">
        <f t="shared" si="9"/>
        <v>4661939.53</v>
      </c>
      <c r="I603" s="326" t="s">
        <v>1608</v>
      </c>
      <c r="J603" s="42" t="str">
        <f>VLOOKUP(D603,DEPARTMENTS!B:B,1,0)</f>
        <v>KYETHANI</v>
      </c>
      <c r="K603" s="326"/>
    </row>
    <row r="604" spans="1:11" s="35" customFormat="1" hidden="1" x14ac:dyDescent="0.2">
      <c r="A604" s="326" t="s">
        <v>1718</v>
      </c>
      <c r="B604" s="30" t="s">
        <v>6</v>
      </c>
      <c r="C604" s="326">
        <v>4</v>
      </c>
      <c r="D604" s="326" t="s">
        <v>310</v>
      </c>
      <c r="E604" s="323">
        <v>200</v>
      </c>
      <c r="F604" s="35" t="s">
        <v>303</v>
      </c>
      <c r="G604" s="326" t="s">
        <v>1592</v>
      </c>
      <c r="H604" s="350">
        <f t="shared" si="9"/>
        <v>4662139.53</v>
      </c>
      <c r="I604" s="326" t="s">
        <v>1609</v>
      </c>
      <c r="J604" s="42" t="str">
        <f>VLOOKUP(D604,DEPARTMENTS!B:B,1,0)</f>
        <v>KYETHANI</v>
      </c>
      <c r="K604" s="326"/>
    </row>
    <row r="605" spans="1:11" s="35" customFormat="1" hidden="1" x14ac:dyDescent="0.2">
      <c r="A605" s="326" t="s">
        <v>1719</v>
      </c>
      <c r="B605" s="30" t="s">
        <v>6</v>
      </c>
      <c r="C605" s="326">
        <v>4</v>
      </c>
      <c r="D605" s="326" t="s">
        <v>310</v>
      </c>
      <c r="E605" s="323">
        <v>100</v>
      </c>
      <c r="F605" s="35" t="s">
        <v>303</v>
      </c>
      <c r="G605" s="326" t="s">
        <v>1592</v>
      </c>
      <c r="H605" s="350">
        <f t="shared" si="9"/>
        <v>4662239.53</v>
      </c>
      <c r="I605" s="326" t="s">
        <v>1610</v>
      </c>
      <c r="J605" s="42" t="str">
        <f>VLOOKUP(D605,DEPARTMENTS!B:B,1,0)</f>
        <v>KYETHANI</v>
      </c>
      <c r="K605" s="326"/>
    </row>
    <row r="606" spans="1:11" s="35" customFormat="1" hidden="1" x14ac:dyDescent="0.2">
      <c r="A606" s="326" t="s">
        <v>1720</v>
      </c>
      <c r="B606" s="30" t="s">
        <v>6</v>
      </c>
      <c r="C606" s="326">
        <v>4</v>
      </c>
      <c r="D606" s="326" t="s">
        <v>310</v>
      </c>
      <c r="E606" s="323">
        <v>200</v>
      </c>
      <c r="F606" s="35" t="s">
        <v>303</v>
      </c>
      <c r="G606" s="326" t="s">
        <v>1592</v>
      </c>
      <c r="H606" s="350">
        <f t="shared" si="9"/>
        <v>4662439.53</v>
      </c>
      <c r="I606" s="326" t="s">
        <v>1611</v>
      </c>
      <c r="J606" s="42" t="str">
        <f>VLOOKUP(D606,DEPARTMENTS!B:B,1,0)</f>
        <v>KYETHANI</v>
      </c>
      <c r="K606" s="326"/>
    </row>
    <row r="607" spans="1:11" s="35" customFormat="1" hidden="1" x14ac:dyDescent="0.2">
      <c r="A607" s="326" t="s">
        <v>1721</v>
      </c>
      <c r="B607" s="30" t="s">
        <v>6</v>
      </c>
      <c r="C607" s="326">
        <v>4</v>
      </c>
      <c r="D607" s="326" t="s">
        <v>310</v>
      </c>
      <c r="E607" s="323">
        <v>50</v>
      </c>
      <c r="F607" s="35" t="s">
        <v>303</v>
      </c>
      <c r="G607" s="326" t="s">
        <v>1592</v>
      </c>
      <c r="H607" s="350">
        <f t="shared" si="9"/>
        <v>4662489.53</v>
      </c>
      <c r="I607" s="326" t="s">
        <v>1612</v>
      </c>
      <c r="J607" s="42" t="str">
        <f>VLOOKUP(D607,DEPARTMENTS!B:B,1,0)</f>
        <v>KYETHANI</v>
      </c>
      <c r="K607" s="326"/>
    </row>
    <row r="608" spans="1:11" s="35" customFormat="1" hidden="1" x14ac:dyDescent="0.2">
      <c r="A608" s="326" t="s">
        <v>1722</v>
      </c>
      <c r="B608" s="30" t="s">
        <v>6</v>
      </c>
      <c r="C608" s="326">
        <v>4</v>
      </c>
      <c r="D608" s="326" t="s">
        <v>310</v>
      </c>
      <c r="E608" s="323">
        <v>100</v>
      </c>
      <c r="F608" s="35" t="s">
        <v>303</v>
      </c>
      <c r="G608" s="326" t="s">
        <v>1592</v>
      </c>
      <c r="H608" s="350">
        <f t="shared" si="9"/>
        <v>4662589.53</v>
      </c>
      <c r="I608" s="326" t="s">
        <v>1613</v>
      </c>
      <c r="J608" s="42" t="str">
        <f>VLOOKUP(D608,DEPARTMENTS!B:B,1,0)</f>
        <v>KYETHANI</v>
      </c>
      <c r="K608" s="326"/>
    </row>
    <row r="609" spans="1:11" s="35" customFormat="1" hidden="1" x14ac:dyDescent="0.2">
      <c r="A609" s="326" t="s">
        <v>1723</v>
      </c>
      <c r="B609" s="30" t="s">
        <v>6</v>
      </c>
      <c r="C609" s="326">
        <v>4</v>
      </c>
      <c r="D609" s="326" t="s">
        <v>310</v>
      </c>
      <c r="E609" s="323">
        <v>100</v>
      </c>
      <c r="F609" s="35" t="s">
        <v>303</v>
      </c>
      <c r="G609" s="326" t="s">
        <v>1592</v>
      </c>
      <c r="H609" s="350">
        <f t="shared" si="9"/>
        <v>4662689.53</v>
      </c>
      <c r="I609" s="326" t="s">
        <v>1614</v>
      </c>
      <c r="J609" s="42" t="str">
        <f>VLOOKUP(D609,DEPARTMENTS!B:B,1,0)</f>
        <v>KYETHANI</v>
      </c>
      <c r="K609" s="326"/>
    </row>
    <row r="610" spans="1:11" s="35" customFormat="1" hidden="1" x14ac:dyDescent="0.2">
      <c r="A610" s="326" t="s">
        <v>1724</v>
      </c>
      <c r="B610" s="30" t="s">
        <v>6</v>
      </c>
      <c r="C610" s="326">
        <v>4</v>
      </c>
      <c r="D610" s="326" t="s">
        <v>310</v>
      </c>
      <c r="E610" s="323">
        <v>150</v>
      </c>
      <c r="F610" s="35" t="s">
        <v>303</v>
      </c>
      <c r="G610" s="326" t="s">
        <v>1592</v>
      </c>
      <c r="H610" s="350">
        <f t="shared" si="9"/>
        <v>4662839.53</v>
      </c>
      <c r="I610" s="326" t="s">
        <v>1615</v>
      </c>
      <c r="J610" s="42" t="str">
        <f>VLOOKUP(D610,DEPARTMENTS!B:B,1,0)</f>
        <v>KYETHANI</v>
      </c>
      <c r="K610" s="326"/>
    </row>
    <row r="611" spans="1:11" s="35" customFormat="1" hidden="1" x14ac:dyDescent="0.2">
      <c r="A611" s="326" t="s">
        <v>1725</v>
      </c>
      <c r="B611" s="30" t="s">
        <v>6</v>
      </c>
      <c r="C611" s="326">
        <v>4</v>
      </c>
      <c r="D611" s="326" t="s">
        <v>310</v>
      </c>
      <c r="E611" s="323">
        <v>500</v>
      </c>
      <c r="F611" s="35" t="s">
        <v>303</v>
      </c>
      <c r="G611" s="326" t="s">
        <v>1592</v>
      </c>
      <c r="H611" s="350">
        <f t="shared" si="9"/>
        <v>4663339.53</v>
      </c>
      <c r="I611" s="326" t="s">
        <v>1616</v>
      </c>
      <c r="J611" s="42" t="str">
        <f>VLOOKUP(D611,DEPARTMENTS!B:B,1,0)</f>
        <v>KYETHANI</v>
      </c>
      <c r="K611" s="326"/>
    </row>
    <row r="612" spans="1:11" s="35" customFormat="1" hidden="1" x14ac:dyDescent="0.2">
      <c r="A612" s="326" t="s">
        <v>1726</v>
      </c>
      <c r="B612" s="30" t="s">
        <v>6</v>
      </c>
      <c r="C612" s="326">
        <v>4</v>
      </c>
      <c r="D612" s="326" t="s">
        <v>310</v>
      </c>
      <c r="E612" s="323">
        <v>200</v>
      </c>
      <c r="F612" s="35" t="s">
        <v>303</v>
      </c>
      <c r="G612" s="326" t="s">
        <v>1592</v>
      </c>
      <c r="H612" s="350">
        <f t="shared" si="9"/>
        <v>4663539.53</v>
      </c>
      <c r="I612" s="326" t="s">
        <v>1617</v>
      </c>
      <c r="J612" s="42" t="str">
        <f>VLOOKUP(D612,DEPARTMENTS!B:B,1,0)</f>
        <v>KYETHANI</v>
      </c>
      <c r="K612" s="326"/>
    </row>
    <row r="613" spans="1:11" s="35" customFormat="1" hidden="1" x14ac:dyDescent="0.2">
      <c r="A613" s="326" t="s">
        <v>1727</v>
      </c>
      <c r="B613" s="30" t="s">
        <v>6</v>
      </c>
      <c r="C613" s="326">
        <v>4</v>
      </c>
      <c r="D613" s="326" t="s">
        <v>310</v>
      </c>
      <c r="E613" s="323">
        <v>50</v>
      </c>
      <c r="F613" s="35" t="s">
        <v>303</v>
      </c>
      <c r="G613" s="326" t="s">
        <v>1592</v>
      </c>
      <c r="H613" s="350">
        <f t="shared" si="9"/>
        <v>4663589.53</v>
      </c>
      <c r="I613" s="326" t="s">
        <v>1618</v>
      </c>
      <c r="J613" s="42" t="str">
        <f>VLOOKUP(D613,DEPARTMENTS!B:B,1,0)</f>
        <v>KYETHANI</v>
      </c>
      <c r="K613" s="326"/>
    </row>
    <row r="614" spans="1:11" s="35" customFormat="1" hidden="1" x14ac:dyDescent="0.2">
      <c r="A614" s="326" t="s">
        <v>1728</v>
      </c>
      <c r="B614" s="30" t="s">
        <v>6</v>
      </c>
      <c r="C614" s="326">
        <v>4</v>
      </c>
      <c r="D614" s="326" t="s">
        <v>310</v>
      </c>
      <c r="E614" s="323">
        <v>50</v>
      </c>
      <c r="F614" s="35" t="s">
        <v>303</v>
      </c>
      <c r="G614" s="326" t="s">
        <v>1592</v>
      </c>
      <c r="H614" s="350">
        <f t="shared" si="9"/>
        <v>4663639.53</v>
      </c>
      <c r="I614" s="326" t="s">
        <v>1619</v>
      </c>
      <c r="J614" s="42" t="str">
        <f>VLOOKUP(D614,DEPARTMENTS!B:B,1,0)</f>
        <v>KYETHANI</v>
      </c>
      <c r="K614" s="326"/>
    </row>
    <row r="615" spans="1:11" s="35" customFormat="1" hidden="1" x14ac:dyDescent="0.2">
      <c r="A615" s="326" t="s">
        <v>1729</v>
      </c>
      <c r="B615" s="30" t="s">
        <v>6</v>
      </c>
      <c r="C615" s="326">
        <v>4</v>
      </c>
      <c r="D615" s="326" t="s">
        <v>310</v>
      </c>
      <c r="E615" s="323">
        <v>350</v>
      </c>
      <c r="F615" s="35" t="s">
        <v>303</v>
      </c>
      <c r="G615" s="326" t="s">
        <v>1592</v>
      </c>
      <c r="H615" s="350">
        <f t="shared" si="9"/>
        <v>4663989.53</v>
      </c>
      <c r="I615" s="326" t="s">
        <v>1620</v>
      </c>
      <c r="J615" s="42" t="str">
        <f>VLOOKUP(D615,DEPARTMENTS!B:B,1,0)</f>
        <v>KYETHANI</v>
      </c>
      <c r="K615" s="326"/>
    </row>
    <row r="616" spans="1:11" s="35" customFormat="1" hidden="1" x14ac:dyDescent="0.2">
      <c r="A616" s="326" t="s">
        <v>1730</v>
      </c>
      <c r="B616" s="30" t="s">
        <v>6</v>
      </c>
      <c r="C616" s="326">
        <v>4</v>
      </c>
      <c r="D616" s="326" t="s">
        <v>310</v>
      </c>
      <c r="E616" s="323">
        <v>150</v>
      </c>
      <c r="F616" s="35" t="s">
        <v>303</v>
      </c>
      <c r="G616" s="326" t="s">
        <v>1592</v>
      </c>
      <c r="H616" s="350">
        <f t="shared" si="9"/>
        <v>4664139.53</v>
      </c>
      <c r="I616" s="326" t="s">
        <v>1621</v>
      </c>
      <c r="J616" s="42" t="str">
        <f>VLOOKUP(D616,DEPARTMENTS!B:B,1,0)</f>
        <v>KYETHANI</v>
      </c>
      <c r="K616" s="326"/>
    </row>
    <row r="617" spans="1:11" s="35" customFormat="1" hidden="1" x14ac:dyDescent="0.2">
      <c r="A617" s="326" t="s">
        <v>1731</v>
      </c>
      <c r="B617" s="30" t="s">
        <v>6</v>
      </c>
      <c r="C617" s="326">
        <v>4</v>
      </c>
      <c r="D617" s="326" t="s">
        <v>310</v>
      </c>
      <c r="E617" s="323">
        <v>100</v>
      </c>
      <c r="F617" s="35" t="s">
        <v>303</v>
      </c>
      <c r="G617" s="326" t="s">
        <v>1592</v>
      </c>
      <c r="H617" s="350">
        <f t="shared" si="9"/>
        <v>4664239.53</v>
      </c>
      <c r="I617" s="326" t="s">
        <v>1622</v>
      </c>
      <c r="J617" s="42" t="str">
        <f>VLOOKUP(D617,DEPARTMENTS!B:B,1,0)</f>
        <v>KYETHANI</v>
      </c>
      <c r="K617" s="326"/>
    </row>
    <row r="618" spans="1:11" s="35" customFormat="1" hidden="1" x14ac:dyDescent="0.2">
      <c r="A618" s="326" t="s">
        <v>1732</v>
      </c>
      <c r="B618" s="30" t="s">
        <v>6</v>
      </c>
      <c r="C618" s="326">
        <v>4</v>
      </c>
      <c r="D618" s="326" t="s">
        <v>310</v>
      </c>
      <c r="E618" s="323">
        <v>500</v>
      </c>
      <c r="F618" s="35" t="s">
        <v>303</v>
      </c>
      <c r="G618" s="326" t="s">
        <v>1592</v>
      </c>
      <c r="H618" s="350">
        <f t="shared" si="9"/>
        <v>4664739.53</v>
      </c>
      <c r="I618" s="326" t="s">
        <v>1623</v>
      </c>
      <c r="J618" s="42" t="str">
        <f>VLOOKUP(D618,DEPARTMENTS!B:B,1,0)</f>
        <v>KYETHANI</v>
      </c>
      <c r="K618" s="326"/>
    </row>
    <row r="619" spans="1:11" s="35" customFormat="1" hidden="1" x14ac:dyDescent="0.2">
      <c r="A619" s="326" t="s">
        <v>1733</v>
      </c>
      <c r="B619" s="30" t="s">
        <v>6</v>
      </c>
      <c r="C619" s="326">
        <v>4</v>
      </c>
      <c r="D619" s="326" t="s">
        <v>310</v>
      </c>
      <c r="E619" s="323">
        <v>100</v>
      </c>
      <c r="F619" s="35" t="s">
        <v>303</v>
      </c>
      <c r="G619" s="326" t="s">
        <v>1592</v>
      </c>
      <c r="H619" s="350">
        <f t="shared" si="9"/>
        <v>4664839.53</v>
      </c>
      <c r="I619" s="326" t="s">
        <v>1624</v>
      </c>
      <c r="J619" s="42" t="str">
        <f>VLOOKUP(D619,DEPARTMENTS!B:B,1,0)</f>
        <v>KYETHANI</v>
      </c>
      <c r="K619" s="326"/>
    </row>
    <row r="620" spans="1:11" s="35" customFormat="1" hidden="1" x14ac:dyDescent="0.2">
      <c r="A620" s="326" t="s">
        <v>1734</v>
      </c>
      <c r="B620" s="30" t="s">
        <v>6</v>
      </c>
      <c r="C620" s="326">
        <v>4</v>
      </c>
      <c r="D620" s="326" t="s">
        <v>310</v>
      </c>
      <c r="E620" s="323">
        <v>100</v>
      </c>
      <c r="F620" s="35" t="s">
        <v>303</v>
      </c>
      <c r="G620" s="326" t="s">
        <v>1592</v>
      </c>
      <c r="H620" s="350">
        <f t="shared" si="9"/>
        <v>4664939.53</v>
      </c>
      <c r="I620" s="326" t="s">
        <v>1625</v>
      </c>
      <c r="J620" s="42" t="str">
        <f>VLOOKUP(D620,DEPARTMENTS!B:B,1,0)</f>
        <v>KYETHANI</v>
      </c>
      <c r="K620" s="326"/>
    </row>
    <row r="621" spans="1:11" s="35" customFormat="1" hidden="1" x14ac:dyDescent="0.2">
      <c r="A621" s="326" t="s">
        <v>1735</v>
      </c>
      <c r="B621" s="30" t="s">
        <v>6</v>
      </c>
      <c r="C621" s="326">
        <v>4</v>
      </c>
      <c r="D621" s="326" t="s">
        <v>310</v>
      </c>
      <c r="E621" s="323">
        <v>200</v>
      </c>
      <c r="F621" s="35" t="s">
        <v>303</v>
      </c>
      <c r="G621" s="326" t="s">
        <v>1592</v>
      </c>
      <c r="H621" s="350">
        <f t="shared" si="9"/>
        <v>4665139.53</v>
      </c>
      <c r="I621" s="326" t="s">
        <v>1626</v>
      </c>
      <c r="J621" s="42" t="str">
        <f>VLOOKUP(D621,DEPARTMENTS!B:B,1,0)</f>
        <v>KYETHANI</v>
      </c>
      <c r="K621" s="326"/>
    </row>
    <row r="622" spans="1:11" s="35" customFormat="1" hidden="1" x14ac:dyDescent="0.2">
      <c r="A622" s="326" t="s">
        <v>1736</v>
      </c>
      <c r="B622" s="30" t="s">
        <v>6</v>
      </c>
      <c r="C622" s="326">
        <v>4</v>
      </c>
      <c r="D622" s="326" t="s">
        <v>310</v>
      </c>
      <c r="E622" s="323">
        <v>100</v>
      </c>
      <c r="F622" s="35" t="s">
        <v>303</v>
      </c>
      <c r="G622" s="326" t="s">
        <v>1592</v>
      </c>
      <c r="H622" s="350">
        <f t="shared" si="9"/>
        <v>4665239.53</v>
      </c>
      <c r="I622" s="326" t="s">
        <v>1627</v>
      </c>
      <c r="J622" s="42" t="str">
        <f>VLOOKUP(D622,DEPARTMENTS!B:B,1,0)</f>
        <v>KYETHANI</v>
      </c>
      <c r="K622" s="326"/>
    </row>
    <row r="623" spans="1:11" s="35" customFormat="1" hidden="1" x14ac:dyDescent="0.2">
      <c r="A623" s="326" t="s">
        <v>1737</v>
      </c>
      <c r="B623" s="30" t="s">
        <v>6</v>
      </c>
      <c r="C623" s="326">
        <v>4</v>
      </c>
      <c r="D623" s="326" t="s">
        <v>310</v>
      </c>
      <c r="E623" s="323">
        <v>100</v>
      </c>
      <c r="F623" s="35" t="s">
        <v>303</v>
      </c>
      <c r="G623" s="326" t="s">
        <v>1592</v>
      </c>
      <c r="H623" s="350">
        <f t="shared" si="9"/>
        <v>4665339.53</v>
      </c>
      <c r="I623" s="326" t="s">
        <v>1628</v>
      </c>
      <c r="J623" s="42" t="str">
        <f>VLOOKUP(D623,DEPARTMENTS!B:B,1,0)</f>
        <v>KYETHANI</v>
      </c>
      <c r="K623" s="326"/>
    </row>
    <row r="624" spans="1:11" s="35" customFormat="1" hidden="1" x14ac:dyDescent="0.2">
      <c r="A624" s="326" t="s">
        <v>1738</v>
      </c>
      <c r="B624" s="30" t="s">
        <v>6</v>
      </c>
      <c r="C624" s="326">
        <v>4</v>
      </c>
      <c r="D624" s="326" t="s">
        <v>310</v>
      </c>
      <c r="E624" s="323">
        <v>100</v>
      </c>
      <c r="F624" s="35" t="s">
        <v>303</v>
      </c>
      <c r="G624" s="326" t="s">
        <v>1592</v>
      </c>
      <c r="H624" s="350">
        <f t="shared" si="9"/>
        <v>4665439.53</v>
      </c>
      <c r="I624" s="326" t="s">
        <v>1629</v>
      </c>
      <c r="J624" s="42" t="str">
        <f>VLOOKUP(D624,DEPARTMENTS!B:B,1,0)</f>
        <v>KYETHANI</v>
      </c>
      <c r="K624" s="326"/>
    </row>
    <row r="625" spans="1:11" s="35" customFormat="1" hidden="1" x14ac:dyDescent="0.2">
      <c r="A625" s="326" t="s">
        <v>1739</v>
      </c>
      <c r="B625" s="30" t="s">
        <v>6</v>
      </c>
      <c r="C625" s="326">
        <v>4</v>
      </c>
      <c r="D625" s="326" t="s">
        <v>310</v>
      </c>
      <c r="E625" s="323">
        <v>100</v>
      </c>
      <c r="F625" s="35" t="s">
        <v>303</v>
      </c>
      <c r="G625" s="326" t="s">
        <v>1592</v>
      </c>
      <c r="H625" s="350">
        <f t="shared" si="9"/>
        <v>4665539.53</v>
      </c>
      <c r="I625" s="326" t="s">
        <v>1630</v>
      </c>
      <c r="J625" s="42" t="str">
        <f>VLOOKUP(D625,DEPARTMENTS!B:B,1,0)</f>
        <v>KYETHANI</v>
      </c>
      <c r="K625" s="326"/>
    </row>
    <row r="626" spans="1:11" s="35" customFormat="1" hidden="1" x14ac:dyDescent="0.2">
      <c r="A626" s="326" t="s">
        <v>1740</v>
      </c>
      <c r="B626" s="30" t="s">
        <v>6</v>
      </c>
      <c r="C626" s="326">
        <v>4</v>
      </c>
      <c r="D626" s="326" t="s">
        <v>310</v>
      </c>
      <c r="E626" s="323">
        <v>100</v>
      </c>
      <c r="F626" s="35" t="s">
        <v>303</v>
      </c>
      <c r="G626" s="326" t="s">
        <v>1592</v>
      </c>
      <c r="H626" s="350">
        <f t="shared" si="9"/>
        <v>4665639.53</v>
      </c>
      <c r="I626" s="326" t="s">
        <v>1631</v>
      </c>
      <c r="J626" s="42" t="str">
        <f>VLOOKUP(D626,DEPARTMENTS!B:B,1,0)</f>
        <v>KYETHANI</v>
      </c>
      <c r="K626" s="326"/>
    </row>
    <row r="627" spans="1:11" s="35" customFormat="1" hidden="1" x14ac:dyDescent="0.2">
      <c r="A627" s="326" t="s">
        <v>1741</v>
      </c>
      <c r="B627" s="30" t="s">
        <v>6</v>
      </c>
      <c r="C627" s="326">
        <v>4</v>
      </c>
      <c r="D627" s="326" t="s">
        <v>310</v>
      </c>
      <c r="E627" s="323">
        <v>30</v>
      </c>
      <c r="F627" s="35" t="s">
        <v>303</v>
      </c>
      <c r="G627" s="326" t="s">
        <v>1592</v>
      </c>
      <c r="H627" s="350">
        <f t="shared" si="9"/>
        <v>4665669.53</v>
      </c>
      <c r="I627" s="326" t="s">
        <v>1632</v>
      </c>
      <c r="J627" s="42" t="str">
        <f>VLOOKUP(D627,DEPARTMENTS!B:B,1,0)</f>
        <v>KYETHANI</v>
      </c>
      <c r="K627" s="326"/>
    </row>
    <row r="628" spans="1:11" s="35" customFormat="1" hidden="1" x14ac:dyDescent="0.2">
      <c r="A628" s="326" t="s">
        <v>1742</v>
      </c>
      <c r="B628" s="30" t="s">
        <v>6</v>
      </c>
      <c r="C628" s="326">
        <v>4</v>
      </c>
      <c r="D628" s="326" t="s">
        <v>310</v>
      </c>
      <c r="E628" s="323">
        <v>50</v>
      </c>
      <c r="F628" s="35" t="s">
        <v>303</v>
      </c>
      <c r="G628" s="326" t="s">
        <v>1592</v>
      </c>
      <c r="H628" s="350">
        <f t="shared" si="9"/>
        <v>4665719.53</v>
      </c>
      <c r="I628" s="326" t="s">
        <v>1633</v>
      </c>
      <c r="J628" s="42" t="str">
        <f>VLOOKUP(D628,DEPARTMENTS!B:B,1,0)</f>
        <v>KYETHANI</v>
      </c>
      <c r="K628" s="326"/>
    </row>
    <row r="629" spans="1:11" s="35" customFormat="1" hidden="1" x14ac:dyDescent="0.2">
      <c r="A629" s="326" t="s">
        <v>1743</v>
      </c>
      <c r="B629" s="30" t="s">
        <v>6</v>
      </c>
      <c r="C629" s="326">
        <v>4</v>
      </c>
      <c r="D629" s="326" t="s">
        <v>310</v>
      </c>
      <c r="E629" s="323">
        <v>100</v>
      </c>
      <c r="F629" s="35" t="s">
        <v>303</v>
      </c>
      <c r="G629" s="326" t="s">
        <v>1592</v>
      </c>
      <c r="H629" s="350">
        <f t="shared" si="9"/>
        <v>4665819.53</v>
      </c>
      <c r="I629" s="326" t="s">
        <v>1634</v>
      </c>
      <c r="J629" s="42" t="str">
        <f>VLOOKUP(D629,DEPARTMENTS!B:B,1,0)</f>
        <v>KYETHANI</v>
      </c>
      <c r="K629" s="326"/>
    </row>
    <row r="630" spans="1:11" s="35" customFormat="1" hidden="1" x14ac:dyDescent="0.2">
      <c r="A630" s="326" t="s">
        <v>1744</v>
      </c>
      <c r="B630" s="30" t="s">
        <v>6</v>
      </c>
      <c r="C630" s="326">
        <v>4</v>
      </c>
      <c r="D630" s="326" t="s">
        <v>310</v>
      </c>
      <c r="E630" s="323">
        <v>100</v>
      </c>
      <c r="F630" s="35" t="s">
        <v>303</v>
      </c>
      <c r="G630" s="326" t="s">
        <v>1592</v>
      </c>
      <c r="H630" s="350">
        <f t="shared" si="9"/>
        <v>4665919.53</v>
      </c>
      <c r="I630" s="326" t="s">
        <v>1635</v>
      </c>
      <c r="J630" s="42" t="str">
        <f>VLOOKUP(D630,DEPARTMENTS!B:B,1,0)</f>
        <v>KYETHANI</v>
      </c>
      <c r="K630" s="326"/>
    </row>
    <row r="631" spans="1:11" s="35" customFormat="1" hidden="1" x14ac:dyDescent="0.2">
      <c r="A631" s="326" t="s">
        <v>1745</v>
      </c>
      <c r="B631" s="30" t="s">
        <v>6</v>
      </c>
      <c r="C631" s="326">
        <v>4</v>
      </c>
      <c r="D631" s="326" t="s">
        <v>310</v>
      </c>
      <c r="E631" s="323">
        <v>200</v>
      </c>
      <c r="F631" s="35" t="s">
        <v>303</v>
      </c>
      <c r="G631" s="326" t="s">
        <v>1592</v>
      </c>
      <c r="H631" s="350">
        <f t="shared" si="9"/>
        <v>4666119.53</v>
      </c>
      <c r="I631" s="326" t="s">
        <v>1636</v>
      </c>
      <c r="J631" s="42" t="str">
        <f>VLOOKUP(D631,DEPARTMENTS!B:B,1,0)</f>
        <v>KYETHANI</v>
      </c>
      <c r="K631" s="326"/>
    </row>
    <row r="632" spans="1:11" s="35" customFormat="1" hidden="1" x14ac:dyDescent="0.2">
      <c r="A632" s="326" t="s">
        <v>1746</v>
      </c>
      <c r="B632" s="30" t="s">
        <v>6</v>
      </c>
      <c r="C632" s="326">
        <v>4</v>
      </c>
      <c r="D632" s="326" t="s">
        <v>310</v>
      </c>
      <c r="E632" s="323">
        <v>100</v>
      </c>
      <c r="F632" s="35" t="s">
        <v>303</v>
      </c>
      <c r="G632" s="326" t="s">
        <v>1592</v>
      </c>
      <c r="H632" s="350">
        <f t="shared" si="9"/>
        <v>4666219.53</v>
      </c>
      <c r="I632" s="326" t="s">
        <v>1637</v>
      </c>
      <c r="J632" s="42" t="str">
        <f>VLOOKUP(D632,DEPARTMENTS!B:B,1,0)</f>
        <v>KYETHANI</v>
      </c>
      <c r="K632" s="326"/>
    </row>
    <row r="633" spans="1:11" s="35" customFormat="1" hidden="1" x14ac:dyDescent="0.2">
      <c r="A633" s="326" t="s">
        <v>1747</v>
      </c>
      <c r="B633" s="30" t="s">
        <v>6</v>
      </c>
      <c r="C633" s="326">
        <v>4</v>
      </c>
      <c r="D633" s="326" t="s">
        <v>310</v>
      </c>
      <c r="E633" s="323">
        <v>30</v>
      </c>
      <c r="F633" s="35" t="s">
        <v>303</v>
      </c>
      <c r="G633" s="326" t="s">
        <v>1592</v>
      </c>
      <c r="H633" s="350">
        <f t="shared" si="9"/>
        <v>4666249.53</v>
      </c>
      <c r="I633" s="326" t="s">
        <v>1638</v>
      </c>
      <c r="J633" s="42" t="str">
        <f>VLOOKUP(D633,DEPARTMENTS!B:B,1,0)</f>
        <v>KYETHANI</v>
      </c>
      <c r="K633" s="326"/>
    </row>
    <row r="634" spans="1:11" s="35" customFormat="1" hidden="1" x14ac:dyDescent="0.2">
      <c r="A634" s="326" t="s">
        <v>1748</v>
      </c>
      <c r="B634" s="30" t="s">
        <v>6</v>
      </c>
      <c r="C634" s="326">
        <v>4</v>
      </c>
      <c r="D634" s="326" t="s">
        <v>310</v>
      </c>
      <c r="E634" s="323">
        <v>500</v>
      </c>
      <c r="F634" s="35" t="s">
        <v>303</v>
      </c>
      <c r="G634" s="326" t="s">
        <v>1592</v>
      </c>
      <c r="H634" s="350">
        <f t="shared" si="9"/>
        <v>4666749.53</v>
      </c>
      <c r="I634" s="326" t="s">
        <v>1639</v>
      </c>
      <c r="J634" s="42" t="str">
        <f>VLOOKUP(D634,DEPARTMENTS!B:B,1,0)</f>
        <v>KYETHANI</v>
      </c>
      <c r="K634" s="326"/>
    </row>
    <row r="635" spans="1:11" s="35" customFormat="1" hidden="1" x14ac:dyDescent="0.2">
      <c r="A635" s="326" t="s">
        <v>1749</v>
      </c>
      <c r="B635" s="30" t="s">
        <v>6</v>
      </c>
      <c r="C635" s="326">
        <v>4</v>
      </c>
      <c r="D635" s="326" t="s">
        <v>310</v>
      </c>
      <c r="E635" s="323">
        <v>200</v>
      </c>
      <c r="F635" s="35" t="s">
        <v>303</v>
      </c>
      <c r="G635" s="326" t="s">
        <v>1592</v>
      </c>
      <c r="H635" s="350">
        <f t="shared" si="9"/>
        <v>4666949.53</v>
      </c>
      <c r="I635" s="326" t="s">
        <v>1640</v>
      </c>
      <c r="J635" s="42" t="str">
        <f>VLOOKUP(D635,DEPARTMENTS!B:B,1,0)</f>
        <v>KYETHANI</v>
      </c>
      <c r="K635" s="326"/>
    </row>
    <row r="636" spans="1:11" s="35" customFormat="1" hidden="1" x14ac:dyDescent="0.2">
      <c r="A636" s="326" t="s">
        <v>1750</v>
      </c>
      <c r="B636" s="30" t="s">
        <v>6</v>
      </c>
      <c r="C636" s="326">
        <v>4</v>
      </c>
      <c r="D636" s="326" t="s">
        <v>310</v>
      </c>
      <c r="E636" s="323">
        <v>100</v>
      </c>
      <c r="F636" s="35" t="s">
        <v>303</v>
      </c>
      <c r="G636" s="326" t="s">
        <v>1592</v>
      </c>
      <c r="H636" s="350">
        <f t="shared" si="9"/>
        <v>4667049.53</v>
      </c>
      <c r="I636" s="326" t="s">
        <v>1641</v>
      </c>
      <c r="J636" s="42" t="str">
        <f>VLOOKUP(D636,DEPARTMENTS!B:B,1,0)</f>
        <v>KYETHANI</v>
      </c>
      <c r="K636" s="326"/>
    </row>
    <row r="637" spans="1:11" s="35" customFormat="1" hidden="1" x14ac:dyDescent="0.2">
      <c r="A637" s="326" t="s">
        <v>1751</v>
      </c>
      <c r="B637" s="30" t="s">
        <v>6</v>
      </c>
      <c r="C637" s="326">
        <v>4</v>
      </c>
      <c r="D637" s="326" t="s">
        <v>310</v>
      </c>
      <c r="E637" s="323">
        <v>500</v>
      </c>
      <c r="F637" s="35" t="s">
        <v>303</v>
      </c>
      <c r="G637" s="326" t="s">
        <v>1592</v>
      </c>
      <c r="H637" s="350">
        <f t="shared" si="9"/>
        <v>4667549.53</v>
      </c>
      <c r="I637" s="326" t="s">
        <v>1642</v>
      </c>
      <c r="J637" s="42" t="str">
        <f>VLOOKUP(D637,DEPARTMENTS!B:B,1,0)</f>
        <v>KYETHANI</v>
      </c>
      <c r="K637" s="326"/>
    </row>
    <row r="638" spans="1:11" s="35" customFormat="1" hidden="1" x14ac:dyDescent="0.2">
      <c r="A638" s="326" t="s">
        <v>1752</v>
      </c>
      <c r="B638" s="30" t="s">
        <v>6</v>
      </c>
      <c r="C638" s="326">
        <v>4</v>
      </c>
      <c r="D638" s="326" t="s">
        <v>310</v>
      </c>
      <c r="E638" s="323">
        <v>50</v>
      </c>
      <c r="F638" s="35" t="s">
        <v>303</v>
      </c>
      <c r="G638" s="326" t="s">
        <v>1592</v>
      </c>
      <c r="H638" s="350">
        <f t="shared" si="9"/>
        <v>4667599.53</v>
      </c>
      <c r="I638" s="326" t="s">
        <v>1643</v>
      </c>
      <c r="J638" s="42" t="str">
        <f>VLOOKUP(D638,DEPARTMENTS!B:B,1,0)</f>
        <v>KYETHANI</v>
      </c>
      <c r="K638" s="326"/>
    </row>
    <row r="639" spans="1:11" s="35" customFormat="1" hidden="1" x14ac:dyDescent="0.2">
      <c r="A639" s="326" t="s">
        <v>1753</v>
      </c>
      <c r="B639" s="30" t="s">
        <v>6</v>
      </c>
      <c r="C639" s="326">
        <v>4</v>
      </c>
      <c r="D639" s="326" t="s">
        <v>310</v>
      </c>
      <c r="E639" s="323">
        <v>500</v>
      </c>
      <c r="F639" s="35" t="s">
        <v>303</v>
      </c>
      <c r="G639" s="326" t="s">
        <v>1592</v>
      </c>
      <c r="H639" s="350">
        <f t="shared" si="9"/>
        <v>4668099.53</v>
      </c>
      <c r="I639" s="326" t="s">
        <v>1644</v>
      </c>
      <c r="J639" s="42" t="str">
        <f>VLOOKUP(D639,DEPARTMENTS!B:B,1,0)</f>
        <v>KYETHANI</v>
      </c>
      <c r="K639" s="326"/>
    </row>
    <row r="640" spans="1:11" s="35" customFormat="1" hidden="1" x14ac:dyDescent="0.2">
      <c r="A640" s="326" t="s">
        <v>1754</v>
      </c>
      <c r="B640" s="30" t="s">
        <v>6</v>
      </c>
      <c r="C640" s="326">
        <v>4</v>
      </c>
      <c r="D640" s="326" t="s">
        <v>310</v>
      </c>
      <c r="E640" s="323">
        <v>80</v>
      </c>
      <c r="F640" s="35" t="s">
        <v>303</v>
      </c>
      <c r="G640" s="326" t="s">
        <v>1592</v>
      </c>
      <c r="H640" s="350">
        <f t="shared" si="9"/>
        <v>4668179.53</v>
      </c>
      <c r="I640" s="326" t="s">
        <v>1645</v>
      </c>
      <c r="J640" s="42" t="str">
        <f>VLOOKUP(D640,DEPARTMENTS!B:B,1,0)</f>
        <v>KYETHANI</v>
      </c>
      <c r="K640" s="326"/>
    </row>
    <row r="641" spans="1:11" s="35" customFormat="1" hidden="1" x14ac:dyDescent="0.2">
      <c r="A641" s="326" t="s">
        <v>1755</v>
      </c>
      <c r="B641" s="30" t="s">
        <v>6</v>
      </c>
      <c r="C641" s="326">
        <v>4</v>
      </c>
      <c r="D641" s="326" t="s">
        <v>310</v>
      </c>
      <c r="E641" s="323">
        <v>100</v>
      </c>
      <c r="F641" s="35" t="s">
        <v>303</v>
      </c>
      <c r="G641" s="326" t="s">
        <v>1592</v>
      </c>
      <c r="H641" s="350">
        <f t="shared" si="9"/>
        <v>4668279.53</v>
      </c>
      <c r="I641" s="326" t="s">
        <v>1646</v>
      </c>
      <c r="J641" s="42" t="str">
        <f>VLOOKUP(D641,DEPARTMENTS!B:B,1,0)</f>
        <v>KYETHANI</v>
      </c>
      <c r="K641" s="326"/>
    </row>
    <row r="642" spans="1:11" s="35" customFormat="1" hidden="1" x14ac:dyDescent="0.2">
      <c r="A642" s="326" t="s">
        <v>1756</v>
      </c>
      <c r="B642" s="30" t="s">
        <v>6</v>
      </c>
      <c r="C642" s="326">
        <v>4</v>
      </c>
      <c r="D642" s="326" t="s">
        <v>310</v>
      </c>
      <c r="E642" s="323">
        <v>50</v>
      </c>
      <c r="F642" s="35" t="s">
        <v>303</v>
      </c>
      <c r="G642" s="326" t="s">
        <v>1592</v>
      </c>
      <c r="H642" s="350">
        <f t="shared" si="9"/>
        <v>4668329.53</v>
      </c>
      <c r="I642" s="326" t="s">
        <v>1647</v>
      </c>
      <c r="J642" s="42" t="str">
        <f>VLOOKUP(D642,DEPARTMENTS!B:B,1,0)</f>
        <v>KYETHANI</v>
      </c>
      <c r="K642" s="326"/>
    </row>
    <row r="643" spans="1:11" s="35" customFormat="1" hidden="1" x14ac:dyDescent="0.2">
      <c r="A643" s="326" t="s">
        <v>1757</v>
      </c>
      <c r="B643" s="30" t="s">
        <v>6</v>
      </c>
      <c r="C643" s="326">
        <v>4</v>
      </c>
      <c r="D643" s="326" t="s">
        <v>310</v>
      </c>
      <c r="E643" s="323">
        <v>50</v>
      </c>
      <c r="F643" s="35" t="s">
        <v>303</v>
      </c>
      <c r="G643" s="326" t="s">
        <v>1592</v>
      </c>
      <c r="H643" s="350">
        <f t="shared" si="9"/>
        <v>4668379.53</v>
      </c>
      <c r="I643" s="326" t="s">
        <v>1648</v>
      </c>
      <c r="J643" s="42" t="str">
        <f>VLOOKUP(D643,DEPARTMENTS!B:B,1,0)</f>
        <v>KYETHANI</v>
      </c>
      <c r="K643" s="326"/>
    </row>
    <row r="644" spans="1:11" s="35" customFormat="1" hidden="1" x14ac:dyDescent="0.2">
      <c r="A644" s="326" t="s">
        <v>1758</v>
      </c>
      <c r="B644" s="30" t="s">
        <v>6</v>
      </c>
      <c r="C644" s="326">
        <v>4</v>
      </c>
      <c r="D644" s="326" t="s">
        <v>310</v>
      </c>
      <c r="E644" s="323">
        <v>100</v>
      </c>
      <c r="F644" s="35" t="s">
        <v>303</v>
      </c>
      <c r="G644" s="326" t="s">
        <v>1592</v>
      </c>
      <c r="H644" s="350">
        <f t="shared" si="9"/>
        <v>4668479.53</v>
      </c>
      <c r="I644" s="326" t="s">
        <v>1649</v>
      </c>
      <c r="J644" s="42" t="str">
        <f>VLOOKUP(D644,DEPARTMENTS!B:B,1,0)</f>
        <v>KYETHANI</v>
      </c>
      <c r="K644" s="326"/>
    </row>
    <row r="645" spans="1:11" s="35" customFormat="1" hidden="1" x14ac:dyDescent="0.2">
      <c r="A645" s="326" t="s">
        <v>1759</v>
      </c>
      <c r="B645" s="30" t="s">
        <v>6</v>
      </c>
      <c r="C645" s="326">
        <v>4</v>
      </c>
      <c r="D645" s="326" t="s">
        <v>310</v>
      </c>
      <c r="E645" s="323">
        <v>200</v>
      </c>
      <c r="F645" s="35" t="s">
        <v>303</v>
      </c>
      <c r="G645" s="326" t="s">
        <v>1592</v>
      </c>
      <c r="H645" s="350">
        <f t="shared" ref="H645:H708" si="10">H644+E645</f>
        <v>4668679.53</v>
      </c>
      <c r="I645" s="326" t="s">
        <v>1650</v>
      </c>
      <c r="J645" s="42" t="str">
        <f>VLOOKUP(D645,DEPARTMENTS!B:B,1,0)</f>
        <v>KYETHANI</v>
      </c>
      <c r="K645" s="326"/>
    </row>
    <row r="646" spans="1:11" s="35" customFormat="1" hidden="1" x14ac:dyDescent="0.2">
      <c r="A646" s="326" t="s">
        <v>1760</v>
      </c>
      <c r="B646" s="30" t="s">
        <v>6</v>
      </c>
      <c r="C646" s="326">
        <v>4</v>
      </c>
      <c r="D646" s="326" t="s">
        <v>310</v>
      </c>
      <c r="E646" s="323">
        <v>200</v>
      </c>
      <c r="F646" s="35" t="s">
        <v>303</v>
      </c>
      <c r="G646" s="326" t="s">
        <v>1592</v>
      </c>
      <c r="H646" s="350">
        <f t="shared" si="10"/>
        <v>4668879.53</v>
      </c>
      <c r="I646" s="326" t="s">
        <v>1651</v>
      </c>
      <c r="J646" s="42" t="str">
        <f>VLOOKUP(D646,DEPARTMENTS!B:B,1,0)</f>
        <v>KYETHANI</v>
      </c>
      <c r="K646" s="326"/>
    </row>
    <row r="647" spans="1:11" s="35" customFormat="1" hidden="1" x14ac:dyDescent="0.2">
      <c r="A647" s="326" t="s">
        <v>1761</v>
      </c>
      <c r="B647" s="30" t="s">
        <v>6</v>
      </c>
      <c r="C647" s="326">
        <v>4</v>
      </c>
      <c r="D647" s="326" t="s">
        <v>310</v>
      </c>
      <c r="E647" s="323">
        <v>100</v>
      </c>
      <c r="F647" s="35" t="s">
        <v>303</v>
      </c>
      <c r="G647" s="326" t="s">
        <v>1592</v>
      </c>
      <c r="H647" s="350">
        <f t="shared" si="10"/>
        <v>4668979.53</v>
      </c>
      <c r="I647" s="326" t="s">
        <v>1652</v>
      </c>
      <c r="J647" s="42" t="str">
        <f>VLOOKUP(D647,DEPARTMENTS!B:B,1,0)</f>
        <v>KYETHANI</v>
      </c>
      <c r="K647" s="326"/>
    </row>
    <row r="648" spans="1:11" s="35" customFormat="1" hidden="1" x14ac:dyDescent="0.2">
      <c r="A648" s="326" t="s">
        <v>1762</v>
      </c>
      <c r="B648" s="30" t="s">
        <v>6</v>
      </c>
      <c r="C648" s="326">
        <v>4</v>
      </c>
      <c r="D648" s="326" t="s">
        <v>310</v>
      </c>
      <c r="E648" s="323">
        <v>100</v>
      </c>
      <c r="F648" s="35" t="s">
        <v>303</v>
      </c>
      <c r="G648" s="326" t="s">
        <v>1592</v>
      </c>
      <c r="H648" s="350">
        <f t="shared" si="10"/>
        <v>4669079.53</v>
      </c>
      <c r="I648" s="326" t="s">
        <v>1653</v>
      </c>
      <c r="J648" s="42" t="str">
        <f>VLOOKUP(D648,DEPARTMENTS!B:B,1,0)</f>
        <v>KYETHANI</v>
      </c>
      <c r="K648" s="326"/>
    </row>
    <row r="649" spans="1:11" s="35" customFormat="1" hidden="1" x14ac:dyDescent="0.2">
      <c r="A649" s="326" t="s">
        <v>1763</v>
      </c>
      <c r="B649" s="30" t="s">
        <v>6</v>
      </c>
      <c r="C649" s="326">
        <v>4</v>
      </c>
      <c r="D649" s="326" t="s">
        <v>310</v>
      </c>
      <c r="E649" s="323">
        <v>50</v>
      </c>
      <c r="F649" s="35" t="s">
        <v>303</v>
      </c>
      <c r="G649" s="326" t="s">
        <v>1592</v>
      </c>
      <c r="H649" s="350">
        <f t="shared" si="10"/>
        <v>4669129.53</v>
      </c>
      <c r="I649" s="326" t="s">
        <v>1654</v>
      </c>
      <c r="J649" s="42" t="str">
        <f>VLOOKUP(D649,DEPARTMENTS!B:B,1,0)</f>
        <v>KYETHANI</v>
      </c>
      <c r="K649" s="326"/>
    </row>
    <row r="650" spans="1:11" s="35" customFormat="1" hidden="1" x14ac:dyDescent="0.2">
      <c r="A650" s="326" t="s">
        <v>1764</v>
      </c>
      <c r="B650" s="30" t="s">
        <v>6</v>
      </c>
      <c r="C650" s="326">
        <v>4</v>
      </c>
      <c r="D650" s="326" t="s">
        <v>310</v>
      </c>
      <c r="E650" s="323">
        <v>100</v>
      </c>
      <c r="F650" s="35" t="s">
        <v>303</v>
      </c>
      <c r="G650" s="326" t="s">
        <v>1592</v>
      </c>
      <c r="H650" s="350">
        <f t="shared" si="10"/>
        <v>4669229.53</v>
      </c>
      <c r="I650" s="326" t="s">
        <v>1655</v>
      </c>
      <c r="J650" s="42" t="str">
        <f>VLOOKUP(D650,DEPARTMENTS!B:B,1,0)</f>
        <v>KYETHANI</v>
      </c>
      <c r="K650" s="326"/>
    </row>
    <row r="651" spans="1:11" s="35" customFormat="1" hidden="1" x14ac:dyDescent="0.2">
      <c r="A651" s="326" t="s">
        <v>1765</v>
      </c>
      <c r="B651" s="30" t="s">
        <v>6</v>
      </c>
      <c r="C651" s="326">
        <v>4</v>
      </c>
      <c r="D651" s="326" t="s">
        <v>310</v>
      </c>
      <c r="E651" s="323">
        <v>500</v>
      </c>
      <c r="F651" s="35" t="s">
        <v>303</v>
      </c>
      <c r="G651" s="326" t="s">
        <v>1592</v>
      </c>
      <c r="H651" s="350">
        <f t="shared" si="10"/>
        <v>4669729.53</v>
      </c>
      <c r="I651" s="326" t="s">
        <v>1656</v>
      </c>
      <c r="J651" s="42" t="str">
        <f>VLOOKUP(D651,DEPARTMENTS!B:B,1,0)</f>
        <v>KYETHANI</v>
      </c>
      <c r="K651" s="326"/>
    </row>
    <row r="652" spans="1:11" s="35" customFormat="1" hidden="1" x14ac:dyDescent="0.2">
      <c r="A652" s="326" t="s">
        <v>1766</v>
      </c>
      <c r="B652" s="30" t="s">
        <v>6</v>
      </c>
      <c r="C652" s="326">
        <v>4</v>
      </c>
      <c r="D652" s="326" t="s">
        <v>310</v>
      </c>
      <c r="E652" s="323">
        <v>100</v>
      </c>
      <c r="F652" s="35" t="s">
        <v>303</v>
      </c>
      <c r="G652" s="326" t="s">
        <v>1592</v>
      </c>
      <c r="H652" s="350">
        <f t="shared" si="10"/>
        <v>4669829.53</v>
      </c>
      <c r="I652" s="326" t="s">
        <v>1657</v>
      </c>
      <c r="J652" s="42" t="str">
        <f>VLOOKUP(D652,DEPARTMENTS!B:B,1,0)</f>
        <v>KYETHANI</v>
      </c>
      <c r="K652" s="326"/>
    </row>
    <row r="653" spans="1:11" s="35" customFormat="1" hidden="1" x14ac:dyDescent="0.2">
      <c r="A653" s="326" t="s">
        <v>1767</v>
      </c>
      <c r="B653" s="30" t="s">
        <v>6</v>
      </c>
      <c r="C653" s="326">
        <v>4</v>
      </c>
      <c r="D653" s="326" t="s">
        <v>310</v>
      </c>
      <c r="E653" s="323">
        <v>50</v>
      </c>
      <c r="F653" s="35" t="s">
        <v>303</v>
      </c>
      <c r="G653" s="326" t="s">
        <v>1592</v>
      </c>
      <c r="H653" s="350">
        <f t="shared" si="10"/>
        <v>4669879.53</v>
      </c>
      <c r="I653" s="326" t="s">
        <v>1658</v>
      </c>
      <c r="J653" s="42" t="str">
        <f>VLOOKUP(D653,DEPARTMENTS!B:B,1,0)</f>
        <v>KYETHANI</v>
      </c>
      <c r="K653" s="326"/>
    </row>
    <row r="654" spans="1:11" s="35" customFormat="1" hidden="1" x14ac:dyDescent="0.2">
      <c r="A654" s="326" t="s">
        <v>1768</v>
      </c>
      <c r="B654" s="30" t="s">
        <v>6</v>
      </c>
      <c r="C654" s="326">
        <v>4</v>
      </c>
      <c r="D654" s="326" t="s">
        <v>310</v>
      </c>
      <c r="E654" s="323">
        <v>100</v>
      </c>
      <c r="F654" s="35" t="s">
        <v>303</v>
      </c>
      <c r="G654" s="326" t="s">
        <v>1592</v>
      </c>
      <c r="H654" s="350">
        <f t="shared" si="10"/>
        <v>4669979.53</v>
      </c>
      <c r="I654" s="326" t="s">
        <v>1659</v>
      </c>
      <c r="J654" s="42" t="str">
        <f>VLOOKUP(D654,DEPARTMENTS!B:B,1,0)</f>
        <v>KYETHANI</v>
      </c>
      <c r="K654" s="326"/>
    </row>
    <row r="655" spans="1:11" s="35" customFormat="1" hidden="1" x14ac:dyDescent="0.2">
      <c r="A655" s="326" t="s">
        <v>1769</v>
      </c>
      <c r="B655" s="30" t="s">
        <v>6</v>
      </c>
      <c r="C655" s="326">
        <v>4</v>
      </c>
      <c r="D655" s="326" t="s">
        <v>310</v>
      </c>
      <c r="E655" s="323">
        <v>100</v>
      </c>
      <c r="F655" s="35" t="s">
        <v>303</v>
      </c>
      <c r="G655" s="326" t="s">
        <v>1592</v>
      </c>
      <c r="H655" s="350">
        <f t="shared" si="10"/>
        <v>4670079.53</v>
      </c>
      <c r="I655" s="326" t="s">
        <v>1660</v>
      </c>
      <c r="J655" s="42" t="str">
        <f>VLOOKUP(D655,DEPARTMENTS!B:B,1,0)</f>
        <v>KYETHANI</v>
      </c>
      <c r="K655" s="326"/>
    </row>
    <row r="656" spans="1:11" s="35" customFormat="1" hidden="1" x14ac:dyDescent="0.2">
      <c r="A656" s="326" t="s">
        <v>1770</v>
      </c>
      <c r="B656" s="30" t="s">
        <v>6</v>
      </c>
      <c r="C656" s="326">
        <v>4</v>
      </c>
      <c r="D656" s="326" t="s">
        <v>310</v>
      </c>
      <c r="E656" s="323">
        <v>300</v>
      </c>
      <c r="F656" s="35" t="s">
        <v>303</v>
      </c>
      <c r="G656" s="326" t="s">
        <v>1592</v>
      </c>
      <c r="H656" s="350">
        <f t="shared" si="10"/>
        <v>4670379.53</v>
      </c>
      <c r="I656" s="326" t="s">
        <v>1661</v>
      </c>
      <c r="J656" s="42" t="str">
        <f>VLOOKUP(D656,DEPARTMENTS!B:B,1,0)</f>
        <v>KYETHANI</v>
      </c>
      <c r="K656" s="326"/>
    </row>
    <row r="657" spans="1:11" s="35" customFormat="1" hidden="1" x14ac:dyDescent="0.2">
      <c r="A657" s="326" t="s">
        <v>1771</v>
      </c>
      <c r="B657" s="30" t="s">
        <v>6</v>
      </c>
      <c r="C657" s="326">
        <v>4</v>
      </c>
      <c r="D657" s="326" t="s">
        <v>310</v>
      </c>
      <c r="E657" s="323">
        <v>150</v>
      </c>
      <c r="F657" s="35" t="s">
        <v>303</v>
      </c>
      <c r="G657" s="326" t="s">
        <v>1592</v>
      </c>
      <c r="H657" s="350">
        <f t="shared" si="10"/>
        <v>4670529.53</v>
      </c>
      <c r="I657" s="326" t="s">
        <v>1662</v>
      </c>
      <c r="J657" s="42" t="str">
        <f>VLOOKUP(D657,DEPARTMENTS!B:B,1,0)</f>
        <v>KYETHANI</v>
      </c>
      <c r="K657" s="326"/>
    </row>
    <row r="658" spans="1:11" s="35" customFormat="1" hidden="1" x14ac:dyDescent="0.2">
      <c r="A658" s="326" t="s">
        <v>1772</v>
      </c>
      <c r="B658" s="30" t="s">
        <v>6</v>
      </c>
      <c r="C658" s="326">
        <v>4</v>
      </c>
      <c r="D658" s="326" t="s">
        <v>310</v>
      </c>
      <c r="E658" s="323">
        <v>20</v>
      </c>
      <c r="F658" s="35" t="s">
        <v>303</v>
      </c>
      <c r="G658" s="326" t="s">
        <v>1592</v>
      </c>
      <c r="H658" s="350">
        <f t="shared" si="10"/>
        <v>4670549.53</v>
      </c>
      <c r="I658" s="326" t="s">
        <v>1663</v>
      </c>
      <c r="J658" s="42" t="str">
        <f>VLOOKUP(D658,DEPARTMENTS!B:B,1,0)</f>
        <v>KYETHANI</v>
      </c>
      <c r="K658" s="326"/>
    </row>
    <row r="659" spans="1:11" s="35" customFormat="1" hidden="1" x14ac:dyDescent="0.2">
      <c r="A659" s="326" t="s">
        <v>1773</v>
      </c>
      <c r="B659" s="30" t="s">
        <v>6</v>
      </c>
      <c r="C659" s="326">
        <v>4</v>
      </c>
      <c r="D659" s="326" t="s">
        <v>310</v>
      </c>
      <c r="E659" s="323">
        <v>50</v>
      </c>
      <c r="F659" s="35" t="s">
        <v>303</v>
      </c>
      <c r="G659" s="326" t="s">
        <v>1592</v>
      </c>
      <c r="H659" s="350">
        <f t="shared" si="10"/>
        <v>4670599.53</v>
      </c>
      <c r="I659" s="326" t="s">
        <v>1664</v>
      </c>
      <c r="J659" s="42" t="str">
        <f>VLOOKUP(D659,DEPARTMENTS!B:B,1,0)</f>
        <v>KYETHANI</v>
      </c>
      <c r="K659" s="326"/>
    </row>
    <row r="660" spans="1:11" s="35" customFormat="1" hidden="1" x14ac:dyDescent="0.2">
      <c r="A660" s="326" t="s">
        <v>1774</v>
      </c>
      <c r="B660" s="30" t="s">
        <v>6</v>
      </c>
      <c r="C660" s="326">
        <v>4</v>
      </c>
      <c r="D660" s="326" t="s">
        <v>310</v>
      </c>
      <c r="E660" s="323">
        <v>500</v>
      </c>
      <c r="F660" s="35" t="s">
        <v>303</v>
      </c>
      <c r="G660" s="326" t="s">
        <v>1592</v>
      </c>
      <c r="H660" s="350">
        <f t="shared" si="10"/>
        <v>4671099.53</v>
      </c>
      <c r="I660" s="326" t="s">
        <v>1665</v>
      </c>
      <c r="J660" s="42" t="str">
        <f>VLOOKUP(D660,DEPARTMENTS!B:B,1,0)</f>
        <v>KYETHANI</v>
      </c>
      <c r="K660" s="326"/>
    </row>
    <row r="661" spans="1:11" s="35" customFormat="1" hidden="1" x14ac:dyDescent="0.2">
      <c r="A661" s="326" t="s">
        <v>1775</v>
      </c>
      <c r="B661" s="30" t="s">
        <v>6</v>
      </c>
      <c r="C661" s="326">
        <v>4</v>
      </c>
      <c r="D661" s="326" t="s">
        <v>310</v>
      </c>
      <c r="E661" s="323">
        <v>100</v>
      </c>
      <c r="F661" s="35" t="s">
        <v>303</v>
      </c>
      <c r="G661" s="326" t="s">
        <v>1592</v>
      </c>
      <c r="H661" s="350">
        <f t="shared" si="10"/>
        <v>4671199.53</v>
      </c>
      <c r="I661" s="326" t="s">
        <v>1666</v>
      </c>
      <c r="J661" s="42" t="str">
        <f>VLOOKUP(D661,DEPARTMENTS!B:B,1,0)</f>
        <v>KYETHANI</v>
      </c>
      <c r="K661" s="326"/>
    </row>
    <row r="662" spans="1:11" s="35" customFormat="1" hidden="1" x14ac:dyDescent="0.2">
      <c r="A662" s="326" t="s">
        <v>1776</v>
      </c>
      <c r="B662" s="30" t="s">
        <v>6</v>
      </c>
      <c r="C662" s="326">
        <v>4</v>
      </c>
      <c r="D662" s="326" t="s">
        <v>310</v>
      </c>
      <c r="E662" s="323">
        <v>1000</v>
      </c>
      <c r="F662" s="35" t="s">
        <v>303</v>
      </c>
      <c r="G662" s="326" t="s">
        <v>1592</v>
      </c>
      <c r="H662" s="350">
        <f t="shared" si="10"/>
        <v>4672199.53</v>
      </c>
      <c r="I662" s="326" t="s">
        <v>1667</v>
      </c>
      <c r="J662" s="42" t="str">
        <f>VLOOKUP(D662,DEPARTMENTS!B:B,1,0)</f>
        <v>KYETHANI</v>
      </c>
      <c r="K662" s="326"/>
    </row>
    <row r="663" spans="1:11" s="35" customFormat="1" hidden="1" x14ac:dyDescent="0.2">
      <c r="A663" s="326" t="s">
        <v>1777</v>
      </c>
      <c r="B663" s="30" t="s">
        <v>6</v>
      </c>
      <c r="C663" s="326">
        <v>4</v>
      </c>
      <c r="D663" s="326" t="s">
        <v>310</v>
      </c>
      <c r="E663" s="323">
        <v>300</v>
      </c>
      <c r="F663" s="35" t="s">
        <v>303</v>
      </c>
      <c r="G663" s="326" t="s">
        <v>1592</v>
      </c>
      <c r="H663" s="350">
        <f t="shared" si="10"/>
        <v>4672499.53</v>
      </c>
      <c r="I663" s="326" t="s">
        <v>1668</v>
      </c>
      <c r="J663" s="42" t="str">
        <f>VLOOKUP(D663,DEPARTMENTS!B:B,1,0)</f>
        <v>KYETHANI</v>
      </c>
      <c r="K663" s="326"/>
    </row>
    <row r="664" spans="1:11" s="35" customFormat="1" hidden="1" x14ac:dyDescent="0.2">
      <c r="A664" s="326" t="s">
        <v>1778</v>
      </c>
      <c r="B664" s="30" t="s">
        <v>6</v>
      </c>
      <c r="C664" s="326">
        <v>4</v>
      </c>
      <c r="D664" s="326" t="s">
        <v>310</v>
      </c>
      <c r="E664" s="323">
        <v>200</v>
      </c>
      <c r="F664" s="35" t="s">
        <v>303</v>
      </c>
      <c r="G664" s="326" t="s">
        <v>1592</v>
      </c>
      <c r="H664" s="350">
        <f t="shared" si="10"/>
        <v>4672699.53</v>
      </c>
      <c r="I664" s="326" t="s">
        <v>1669</v>
      </c>
      <c r="J664" s="42" t="str">
        <f>VLOOKUP(D664,DEPARTMENTS!B:B,1,0)</f>
        <v>KYETHANI</v>
      </c>
      <c r="K664" s="326"/>
    </row>
    <row r="665" spans="1:11" s="35" customFormat="1" hidden="1" x14ac:dyDescent="0.2">
      <c r="A665" s="326" t="s">
        <v>1779</v>
      </c>
      <c r="B665" s="30" t="s">
        <v>6</v>
      </c>
      <c r="C665" s="326">
        <v>4</v>
      </c>
      <c r="D665" s="326" t="s">
        <v>310</v>
      </c>
      <c r="E665" s="323">
        <v>500</v>
      </c>
      <c r="F665" s="35" t="s">
        <v>303</v>
      </c>
      <c r="G665" s="326" t="s">
        <v>1592</v>
      </c>
      <c r="H665" s="350">
        <f t="shared" si="10"/>
        <v>4673199.53</v>
      </c>
      <c r="I665" s="326" t="s">
        <v>1670</v>
      </c>
      <c r="J665" s="42" t="str">
        <f>VLOOKUP(D665,DEPARTMENTS!B:B,1,0)</f>
        <v>KYETHANI</v>
      </c>
      <c r="K665" s="326"/>
    </row>
    <row r="666" spans="1:11" s="35" customFormat="1" hidden="1" x14ac:dyDescent="0.2">
      <c r="A666" s="326" t="s">
        <v>1780</v>
      </c>
      <c r="B666" s="30" t="s">
        <v>6</v>
      </c>
      <c r="C666" s="326">
        <v>4</v>
      </c>
      <c r="D666" s="326" t="s">
        <v>310</v>
      </c>
      <c r="E666" s="323">
        <v>100</v>
      </c>
      <c r="F666" s="35" t="s">
        <v>303</v>
      </c>
      <c r="G666" s="326" t="s">
        <v>1592</v>
      </c>
      <c r="H666" s="350">
        <f t="shared" si="10"/>
        <v>4673299.53</v>
      </c>
      <c r="I666" s="326" t="s">
        <v>1671</v>
      </c>
      <c r="J666" s="42" t="str">
        <f>VLOOKUP(D666,DEPARTMENTS!B:B,1,0)</f>
        <v>KYETHANI</v>
      </c>
      <c r="K666" s="326"/>
    </row>
    <row r="667" spans="1:11" s="35" customFormat="1" hidden="1" x14ac:dyDescent="0.2">
      <c r="A667" s="326" t="s">
        <v>1781</v>
      </c>
      <c r="B667" s="30" t="s">
        <v>6</v>
      </c>
      <c r="C667" s="326">
        <v>4</v>
      </c>
      <c r="D667" s="326" t="s">
        <v>310</v>
      </c>
      <c r="E667" s="323">
        <v>50</v>
      </c>
      <c r="F667" s="35" t="s">
        <v>303</v>
      </c>
      <c r="G667" s="326" t="s">
        <v>1592</v>
      </c>
      <c r="H667" s="350">
        <f t="shared" si="10"/>
        <v>4673349.53</v>
      </c>
      <c r="I667" s="326" t="s">
        <v>1672</v>
      </c>
      <c r="J667" s="42" t="str">
        <f>VLOOKUP(D667,DEPARTMENTS!B:B,1,0)</f>
        <v>KYETHANI</v>
      </c>
      <c r="K667" s="326"/>
    </row>
    <row r="668" spans="1:11" s="35" customFormat="1" hidden="1" x14ac:dyDescent="0.2">
      <c r="A668" s="326" t="s">
        <v>1782</v>
      </c>
      <c r="B668" s="30" t="s">
        <v>6</v>
      </c>
      <c r="C668" s="326">
        <v>4</v>
      </c>
      <c r="D668" s="326" t="s">
        <v>310</v>
      </c>
      <c r="E668" s="323">
        <v>500</v>
      </c>
      <c r="F668" s="35" t="s">
        <v>303</v>
      </c>
      <c r="G668" s="326" t="s">
        <v>1592</v>
      </c>
      <c r="H668" s="350">
        <f t="shared" si="10"/>
        <v>4673849.53</v>
      </c>
      <c r="I668" s="326" t="s">
        <v>1673</v>
      </c>
      <c r="J668" s="42" t="str">
        <f>VLOOKUP(D668,DEPARTMENTS!B:B,1,0)</f>
        <v>KYETHANI</v>
      </c>
      <c r="K668" s="326"/>
    </row>
    <row r="669" spans="1:11" s="35" customFormat="1" hidden="1" x14ac:dyDescent="0.2">
      <c r="A669" s="326" t="s">
        <v>1783</v>
      </c>
      <c r="B669" s="30" t="s">
        <v>6</v>
      </c>
      <c r="C669" s="326">
        <v>4</v>
      </c>
      <c r="D669" s="326" t="s">
        <v>310</v>
      </c>
      <c r="E669" s="323">
        <v>100</v>
      </c>
      <c r="F669" s="35" t="s">
        <v>303</v>
      </c>
      <c r="G669" s="326" t="s">
        <v>1592</v>
      </c>
      <c r="H669" s="350">
        <f t="shared" si="10"/>
        <v>4673949.53</v>
      </c>
      <c r="I669" s="326" t="s">
        <v>1674</v>
      </c>
      <c r="J669" s="42" t="str">
        <f>VLOOKUP(D669,DEPARTMENTS!B:B,1,0)</f>
        <v>KYETHANI</v>
      </c>
      <c r="K669" s="326"/>
    </row>
    <row r="670" spans="1:11" s="35" customFormat="1" hidden="1" x14ac:dyDescent="0.2">
      <c r="A670" s="326" t="s">
        <v>1784</v>
      </c>
      <c r="B670" s="30" t="s">
        <v>6</v>
      </c>
      <c r="C670" s="326">
        <v>4</v>
      </c>
      <c r="D670" s="326" t="s">
        <v>310</v>
      </c>
      <c r="E670" s="323">
        <v>200</v>
      </c>
      <c r="F670" s="35" t="s">
        <v>303</v>
      </c>
      <c r="G670" s="326" t="s">
        <v>1592</v>
      </c>
      <c r="H670" s="350">
        <f t="shared" si="10"/>
        <v>4674149.53</v>
      </c>
      <c r="I670" s="326" t="s">
        <v>1675</v>
      </c>
      <c r="J670" s="42" t="str">
        <f>VLOOKUP(D670,DEPARTMENTS!B:B,1,0)</f>
        <v>KYETHANI</v>
      </c>
      <c r="K670" s="326"/>
    </row>
    <row r="671" spans="1:11" s="35" customFormat="1" hidden="1" x14ac:dyDescent="0.2">
      <c r="A671" s="326" t="s">
        <v>1785</v>
      </c>
      <c r="B671" s="30" t="s">
        <v>6</v>
      </c>
      <c r="C671" s="326">
        <v>4</v>
      </c>
      <c r="D671" s="326" t="s">
        <v>310</v>
      </c>
      <c r="E671" s="323">
        <v>50</v>
      </c>
      <c r="F671" s="35" t="s">
        <v>303</v>
      </c>
      <c r="G671" s="326" t="s">
        <v>1592</v>
      </c>
      <c r="H671" s="350">
        <f t="shared" si="10"/>
        <v>4674199.53</v>
      </c>
      <c r="I671" s="326" t="s">
        <v>1676</v>
      </c>
      <c r="J671" s="42" t="str">
        <f>VLOOKUP(D671,DEPARTMENTS!B:B,1,0)</f>
        <v>KYETHANI</v>
      </c>
      <c r="K671" s="326"/>
    </row>
    <row r="672" spans="1:11" s="35" customFormat="1" hidden="1" x14ac:dyDescent="0.2">
      <c r="A672" s="326" t="s">
        <v>1786</v>
      </c>
      <c r="B672" s="30" t="s">
        <v>6</v>
      </c>
      <c r="C672" s="326">
        <v>4</v>
      </c>
      <c r="D672" s="326" t="s">
        <v>310</v>
      </c>
      <c r="E672" s="323">
        <v>100</v>
      </c>
      <c r="F672" s="35" t="s">
        <v>303</v>
      </c>
      <c r="G672" s="326" t="s">
        <v>1592</v>
      </c>
      <c r="H672" s="350">
        <f t="shared" si="10"/>
        <v>4674299.53</v>
      </c>
      <c r="I672" s="326" t="s">
        <v>1677</v>
      </c>
      <c r="J672" s="42" t="str">
        <f>VLOOKUP(D672,DEPARTMENTS!B:B,1,0)</f>
        <v>KYETHANI</v>
      </c>
      <c r="K672" s="326"/>
    </row>
    <row r="673" spans="1:11" s="35" customFormat="1" hidden="1" x14ac:dyDescent="0.2">
      <c r="A673" s="326" t="s">
        <v>1787</v>
      </c>
      <c r="B673" s="30" t="s">
        <v>6</v>
      </c>
      <c r="C673" s="326">
        <v>4</v>
      </c>
      <c r="D673" s="326" t="s">
        <v>310</v>
      </c>
      <c r="E673" s="323">
        <v>100</v>
      </c>
      <c r="F673" s="35" t="s">
        <v>303</v>
      </c>
      <c r="G673" s="326" t="s">
        <v>1592</v>
      </c>
      <c r="H673" s="350">
        <f t="shared" si="10"/>
        <v>4674399.53</v>
      </c>
      <c r="I673" s="326" t="s">
        <v>1678</v>
      </c>
      <c r="J673" s="42" t="str">
        <f>VLOOKUP(D673,DEPARTMENTS!B:B,1,0)</f>
        <v>KYETHANI</v>
      </c>
      <c r="K673" s="326"/>
    </row>
    <row r="674" spans="1:11" s="35" customFormat="1" hidden="1" x14ac:dyDescent="0.2">
      <c r="A674" s="326" t="s">
        <v>1788</v>
      </c>
      <c r="B674" s="30" t="s">
        <v>6</v>
      </c>
      <c r="C674" s="326">
        <v>4</v>
      </c>
      <c r="D674" s="326" t="s">
        <v>310</v>
      </c>
      <c r="E674" s="323">
        <v>100</v>
      </c>
      <c r="F674" s="35" t="s">
        <v>303</v>
      </c>
      <c r="G674" s="326" t="s">
        <v>1592</v>
      </c>
      <c r="H674" s="350">
        <f t="shared" si="10"/>
        <v>4674499.53</v>
      </c>
      <c r="I674" s="326" t="s">
        <v>1679</v>
      </c>
      <c r="J674" s="42" t="str">
        <f>VLOOKUP(D674,DEPARTMENTS!B:B,1,0)</f>
        <v>KYETHANI</v>
      </c>
      <c r="K674" s="326"/>
    </row>
    <row r="675" spans="1:11" s="35" customFormat="1" hidden="1" x14ac:dyDescent="0.2">
      <c r="A675" s="326" t="s">
        <v>1789</v>
      </c>
      <c r="B675" s="30" t="s">
        <v>6</v>
      </c>
      <c r="C675" s="326">
        <v>4</v>
      </c>
      <c r="D675" s="326" t="s">
        <v>310</v>
      </c>
      <c r="E675" s="323">
        <v>300</v>
      </c>
      <c r="F675" s="35" t="s">
        <v>303</v>
      </c>
      <c r="G675" s="326" t="s">
        <v>1592</v>
      </c>
      <c r="H675" s="350">
        <f t="shared" si="10"/>
        <v>4674799.53</v>
      </c>
      <c r="I675" s="326" t="s">
        <v>1680</v>
      </c>
      <c r="J675" s="42" t="str">
        <f>VLOOKUP(D675,DEPARTMENTS!B:B,1,0)</f>
        <v>KYETHANI</v>
      </c>
      <c r="K675" s="326"/>
    </row>
    <row r="676" spans="1:11" s="35" customFormat="1" hidden="1" x14ac:dyDescent="0.2">
      <c r="A676" s="326" t="s">
        <v>1790</v>
      </c>
      <c r="B676" s="30" t="s">
        <v>6</v>
      </c>
      <c r="C676" s="326">
        <v>4</v>
      </c>
      <c r="D676" s="326" t="s">
        <v>310</v>
      </c>
      <c r="E676" s="323">
        <v>50</v>
      </c>
      <c r="F676" s="35" t="s">
        <v>303</v>
      </c>
      <c r="G676" s="326" t="s">
        <v>1592</v>
      </c>
      <c r="H676" s="350">
        <f t="shared" si="10"/>
        <v>4674849.53</v>
      </c>
      <c r="I676" s="326" t="s">
        <v>1681</v>
      </c>
      <c r="J676" s="42" t="str">
        <f>VLOOKUP(D676,DEPARTMENTS!B:B,1,0)</f>
        <v>KYETHANI</v>
      </c>
      <c r="K676" s="326"/>
    </row>
    <row r="677" spans="1:11" s="35" customFormat="1" hidden="1" x14ac:dyDescent="0.2">
      <c r="A677" s="326" t="s">
        <v>1791</v>
      </c>
      <c r="B677" s="30" t="s">
        <v>6</v>
      </c>
      <c r="C677" s="326">
        <v>4</v>
      </c>
      <c r="D677" s="326" t="s">
        <v>310</v>
      </c>
      <c r="E677" s="323">
        <v>1000</v>
      </c>
      <c r="F677" s="35" t="s">
        <v>303</v>
      </c>
      <c r="G677" s="326" t="s">
        <v>1592</v>
      </c>
      <c r="H677" s="350">
        <f t="shared" si="10"/>
        <v>4675849.53</v>
      </c>
      <c r="I677" s="326" t="s">
        <v>1682</v>
      </c>
      <c r="J677" s="42" t="str">
        <f>VLOOKUP(D677,DEPARTMENTS!B:B,1,0)</f>
        <v>KYETHANI</v>
      </c>
      <c r="K677" s="326"/>
    </row>
    <row r="678" spans="1:11" s="35" customFormat="1" hidden="1" x14ac:dyDescent="0.2">
      <c r="A678" s="326" t="s">
        <v>1792</v>
      </c>
      <c r="B678" s="30" t="s">
        <v>6</v>
      </c>
      <c r="C678" s="326">
        <v>4</v>
      </c>
      <c r="D678" s="326" t="s">
        <v>310</v>
      </c>
      <c r="E678" s="323">
        <v>200</v>
      </c>
      <c r="F678" s="35" t="s">
        <v>303</v>
      </c>
      <c r="G678" s="326" t="s">
        <v>1592</v>
      </c>
      <c r="H678" s="350">
        <f t="shared" si="10"/>
        <v>4676049.53</v>
      </c>
      <c r="I678" s="326" t="s">
        <v>1683</v>
      </c>
      <c r="J678" s="42" t="str">
        <f>VLOOKUP(D678,DEPARTMENTS!B:B,1,0)</f>
        <v>KYETHANI</v>
      </c>
      <c r="K678" s="326"/>
    </row>
    <row r="679" spans="1:11" s="35" customFormat="1" hidden="1" x14ac:dyDescent="0.2">
      <c r="A679" s="326" t="s">
        <v>1793</v>
      </c>
      <c r="B679" s="30" t="s">
        <v>6</v>
      </c>
      <c r="C679" s="326">
        <v>4</v>
      </c>
      <c r="D679" s="326" t="s">
        <v>310</v>
      </c>
      <c r="E679" s="323">
        <v>50</v>
      </c>
      <c r="F679" s="35" t="s">
        <v>303</v>
      </c>
      <c r="G679" s="326" t="s">
        <v>1592</v>
      </c>
      <c r="H679" s="350">
        <f t="shared" si="10"/>
        <v>4676099.53</v>
      </c>
      <c r="I679" s="326" t="s">
        <v>1684</v>
      </c>
      <c r="J679" s="42" t="str">
        <f>VLOOKUP(D679,DEPARTMENTS!B:B,1,0)</f>
        <v>KYETHANI</v>
      </c>
      <c r="K679" s="326"/>
    </row>
    <row r="680" spans="1:11" s="35" customFormat="1" hidden="1" x14ac:dyDescent="0.2">
      <c r="A680" s="326" t="s">
        <v>1794</v>
      </c>
      <c r="B680" s="30" t="s">
        <v>6</v>
      </c>
      <c r="C680" s="326">
        <v>4</v>
      </c>
      <c r="D680" s="326" t="s">
        <v>310</v>
      </c>
      <c r="E680" s="323">
        <v>40</v>
      </c>
      <c r="F680" s="35" t="s">
        <v>303</v>
      </c>
      <c r="G680" s="326" t="s">
        <v>1592</v>
      </c>
      <c r="H680" s="350">
        <f t="shared" si="10"/>
        <v>4676139.53</v>
      </c>
      <c r="I680" s="326" t="s">
        <v>1685</v>
      </c>
      <c r="J680" s="42" t="str">
        <f>VLOOKUP(D680,DEPARTMENTS!B:B,1,0)</f>
        <v>KYETHANI</v>
      </c>
      <c r="K680" s="326"/>
    </row>
    <row r="681" spans="1:11" s="35" customFormat="1" hidden="1" x14ac:dyDescent="0.2">
      <c r="A681" s="326" t="s">
        <v>1795</v>
      </c>
      <c r="B681" s="30" t="s">
        <v>6</v>
      </c>
      <c r="C681" s="326">
        <v>4</v>
      </c>
      <c r="D681" s="326" t="s">
        <v>310</v>
      </c>
      <c r="E681" s="323">
        <v>1000</v>
      </c>
      <c r="F681" s="35" t="s">
        <v>303</v>
      </c>
      <c r="G681" s="326" t="s">
        <v>1592</v>
      </c>
      <c r="H681" s="350">
        <f t="shared" si="10"/>
        <v>4677139.53</v>
      </c>
      <c r="I681" s="326" t="s">
        <v>1686</v>
      </c>
      <c r="J681" s="42" t="str">
        <f>VLOOKUP(D681,DEPARTMENTS!B:B,1,0)</f>
        <v>KYETHANI</v>
      </c>
      <c r="K681" s="326"/>
    </row>
    <row r="682" spans="1:11" s="35" customFormat="1" hidden="1" x14ac:dyDescent="0.2">
      <c r="A682" s="326" t="s">
        <v>1796</v>
      </c>
      <c r="B682" s="30" t="s">
        <v>6</v>
      </c>
      <c r="C682" s="326">
        <v>4</v>
      </c>
      <c r="D682" s="326" t="s">
        <v>310</v>
      </c>
      <c r="E682" s="323">
        <v>50</v>
      </c>
      <c r="F682" s="35" t="s">
        <v>303</v>
      </c>
      <c r="G682" s="326" t="s">
        <v>1592</v>
      </c>
      <c r="H682" s="350">
        <f t="shared" si="10"/>
        <v>4677189.53</v>
      </c>
      <c r="I682" s="326" t="s">
        <v>1687</v>
      </c>
      <c r="J682" s="42" t="str">
        <f>VLOOKUP(D682,DEPARTMENTS!B:B,1,0)</f>
        <v>KYETHANI</v>
      </c>
      <c r="K682" s="326"/>
    </row>
    <row r="683" spans="1:11" s="35" customFormat="1" hidden="1" x14ac:dyDescent="0.2">
      <c r="A683" s="326" t="s">
        <v>1797</v>
      </c>
      <c r="B683" s="30" t="s">
        <v>6</v>
      </c>
      <c r="C683" s="326">
        <v>4</v>
      </c>
      <c r="D683" s="326" t="s">
        <v>310</v>
      </c>
      <c r="E683" s="323">
        <v>300</v>
      </c>
      <c r="F683" s="35" t="s">
        <v>303</v>
      </c>
      <c r="G683" s="326" t="s">
        <v>1592</v>
      </c>
      <c r="H683" s="350">
        <f t="shared" si="10"/>
        <v>4677489.53</v>
      </c>
      <c r="I683" s="326" t="s">
        <v>1688</v>
      </c>
      <c r="J683" s="42" t="str">
        <f>VLOOKUP(D683,DEPARTMENTS!B:B,1,0)</f>
        <v>KYETHANI</v>
      </c>
      <c r="K683" s="326"/>
    </row>
    <row r="684" spans="1:11" s="35" customFormat="1" hidden="1" x14ac:dyDescent="0.2">
      <c r="A684" s="326" t="s">
        <v>1798</v>
      </c>
      <c r="B684" s="30" t="s">
        <v>6</v>
      </c>
      <c r="C684" s="326">
        <v>4</v>
      </c>
      <c r="D684" s="326" t="s">
        <v>310</v>
      </c>
      <c r="E684" s="323">
        <v>500</v>
      </c>
      <c r="F684" s="35" t="s">
        <v>303</v>
      </c>
      <c r="G684" s="326" t="s">
        <v>1592</v>
      </c>
      <c r="H684" s="350">
        <f t="shared" si="10"/>
        <v>4677989.53</v>
      </c>
      <c r="I684" s="326" t="s">
        <v>1689</v>
      </c>
      <c r="J684" s="42" t="str">
        <f>VLOOKUP(D684,DEPARTMENTS!B:B,1,0)</f>
        <v>KYETHANI</v>
      </c>
      <c r="K684" s="326"/>
    </row>
    <row r="685" spans="1:11" s="35" customFormat="1" hidden="1" x14ac:dyDescent="0.2">
      <c r="A685" s="326" t="s">
        <v>1799</v>
      </c>
      <c r="B685" s="30" t="s">
        <v>6</v>
      </c>
      <c r="C685" s="326">
        <v>4</v>
      </c>
      <c r="D685" s="326" t="s">
        <v>310</v>
      </c>
      <c r="E685" s="323">
        <v>50</v>
      </c>
      <c r="F685" s="35" t="s">
        <v>303</v>
      </c>
      <c r="G685" s="326" t="s">
        <v>1592</v>
      </c>
      <c r="H685" s="350">
        <f t="shared" si="10"/>
        <v>4678039.53</v>
      </c>
      <c r="I685" s="326" t="s">
        <v>1690</v>
      </c>
      <c r="J685" s="42" t="str">
        <f>VLOOKUP(D685,DEPARTMENTS!B:B,1,0)</f>
        <v>KYETHANI</v>
      </c>
      <c r="K685" s="326"/>
    </row>
    <row r="686" spans="1:11" s="35" customFormat="1" hidden="1" x14ac:dyDescent="0.2">
      <c r="A686" s="326" t="s">
        <v>1800</v>
      </c>
      <c r="B686" s="30" t="s">
        <v>6</v>
      </c>
      <c r="C686" s="326">
        <v>4</v>
      </c>
      <c r="D686" s="326" t="s">
        <v>310</v>
      </c>
      <c r="E686" s="323">
        <v>100</v>
      </c>
      <c r="F686" s="35" t="s">
        <v>303</v>
      </c>
      <c r="G686" s="326" t="s">
        <v>1592</v>
      </c>
      <c r="H686" s="350">
        <f t="shared" si="10"/>
        <v>4678139.53</v>
      </c>
      <c r="I686" s="326" t="s">
        <v>1691</v>
      </c>
      <c r="J686" s="42" t="str">
        <f>VLOOKUP(D686,DEPARTMENTS!B:B,1,0)</f>
        <v>KYETHANI</v>
      </c>
      <c r="K686" s="326"/>
    </row>
    <row r="687" spans="1:11" s="35" customFormat="1" hidden="1" x14ac:dyDescent="0.2">
      <c r="A687" s="326" t="s">
        <v>1801</v>
      </c>
      <c r="B687" s="30" t="s">
        <v>6</v>
      </c>
      <c r="C687" s="326">
        <v>4</v>
      </c>
      <c r="D687" s="326" t="s">
        <v>310</v>
      </c>
      <c r="E687" s="323">
        <v>200</v>
      </c>
      <c r="F687" s="35" t="s">
        <v>303</v>
      </c>
      <c r="G687" s="326" t="s">
        <v>1592</v>
      </c>
      <c r="H687" s="350">
        <f t="shared" si="10"/>
        <v>4678339.53</v>
      </c>
      <c r="I687" s="326" t="s">
        <v>1692</v>
      </c>
      <c r="J687" s="42" t="str">
        <f>VLOOKUP(D687,DEPARTMENTS!B:B,1,0)</f>
        <v>KYETHANI</v>
      </c>
      <c r="K687" s="326"/>
    </row>
    <row r="688" spans="1:11" s="35" customFormat="1" hidden="1" x14ac:dyDescent="0.2">
      <c r="A688" s="326" t="s">
        <v>1802</v>
      </c>
      <c r="B688" s="30" t="s">
        <v>6</v>
      </c>
      <c r="C688" s="326">
        <v>4</v>
      </c>
      <c r="D688" s="326" t="s">
        <v>310</v>
      </c>
      <c r="E688" s="323">
        <v>100</v>
      </c>
      <c r="F688" s="35" t="s">
        <v>303</v>
      </c>
      <c r="G688" s="326" t="s">
        <v>1592</v>
      </c>
      <c r="H688" s="350">
        <f t="shared" si="10"/>
        <v>4678439.53</v>
      </c>
      <c r="I688" s="326" t="s">
        <v>1693</v>
      </c>
      <c r="J688" s="42" t="str">
        <f>VLOOKUP(D688,DEPARTMENTS!B:B,1,0)</f>
        <v>KYETHANI</v>
      </c>
      <c r="K688" s="326"/>
    </row>
    <row r="689" spans="1:11" s="35" customFormat="1" hidden="1" x14ac:dyDescent="0.2">
      <c r="A689" s="326" t="s">
        <v>1803</v>
      </c>
      <c r="B689" s="30" t="s">
        <v>6</v>
      </c>
      <c r="C689" s="326">
        <v>4</v>
      </c>
      <c r="D689" s="326" t="s">
        <v>310</v>
      </c>
      <c r="E689" s="323">
        <v>200</v>
      </c>
      <c r="F689" s="35" t="s">
        <v>303</v>
      </c>
      <c r="G689" s="326" t="s">
        <v>1592</v>
      </c>
      <c r="H689" s="350">
        <f t="shared" si="10"/>
        <v>4678639.53</v>
      </c>
      <c r="I689" s="326" t="s">
        <v>1694</v>
      </c>
      <c r="J689" s="42" t="str">
        <f>VLOOKUP(D689,DEPARTMENTS!B:B,1,0)</f>
        <v>KYETHANI</v>
      </c>
      <c r="K689" s="326"/>
    </row>
    <row r="690" spans="1:11" s="35" customFormat="1" hidden="1" x14ac:dyDescent="0.2">
      <c r="A690" s="326" t="s">
        <v>1804</v>
      </c>
      <c r="B690" s="30" t="s">
        <v>6</v>
      </c>
      <c r="C690" s="326">
        <v>4</v>
      </c>
      <c r="D690" s="326" t="s">
        <v>310</v>
      </c>
      <c r="E690" s="323">
        <v>50</v>
      </c>
      <c r="F690" s="35" t="s">
        <v>303</v>
      </c>
      <c r="G690" s="326" t="s">
        <v>1592</v>
      </c>
      <c r="H690" s="350">
        <f t="shared" si="10"/>
        <v>4678689.53</v>
      </c>
      <c r="I690" s="326" t="s">
        <v>1695</v>
      </c>
      <c r="J690" s="42" t="str">
        <f>VLOOKUP(D690,DEPARTMENTS!B:B,1,0)</f>
        <v>KYETHANI</v>
      </c>
      <c r="K690" s="326"/>
    </row>
    <row r="691" spans="1:11" s="35" customFormat="1" hidden="1" x14ac:dyDescent="0.2">
      <c r="A691" s="326" t="s">
        <v>1805</v>
      </c>
      <c r="B691" s="30" t="s">
        <v>6</v>
      </c>
      <c r="C691" s="326">
        <v>4</v>
      </c>
      <c r="D691" s="326" t="s">
        <v>310</v>
      </c>
      <c r="E691" s="323">
        <v>100</v>
      </c>
      <c r="F691" s="35" t="s">
        <v>303</v>
      </c>
      <c r="G691" s="326" t="s">
        <v>1592</v>
      </c>
      <c r="H691" s="350">
        <f t="shared" si="10"/>
        <v>4678789.53</v>
      </c>
      <c r="I691" s="326" t="s">
        <v>1696</v>
      </c>
      <c r="J691" s="42" t="str">
        <f>VLOOKUP(D691,DEPARTMENTS!B:B,1,0)</f>
        <v>KYETHANI</v>
      </c>
      <c r="K691" s="326"/>
    </row>
    <row r="692" spans="1:11" s="35" customFormat="1" hidden="1" x14ac:dyDescent="0.2">
      <c r="A692" s="326" t="s">
        <v>1806</v>
      </c>
      <c r="B692" s="30" t="s">
        <v>6</v>
      </c>
      <c r="C692" s="326">
        <v>4</v>
      </c>
      <c r="D692" s="326" t="s">
        <v>310</v>
      </c>
      <c r="E692" s="323">
        <v>50</v>
      </c>
      <c r="F692" s="35" t="s">
        <v>303</v>
      </c>
      <c r="G692" s="326" t="s">
        <v>1592</v>
      </c>
      <c r="H692" s="350">
        <f t="shared" si="10"/>
        <v>4678839.53</v>
      </c>
      <c r="I692" s="326" t="s">
        <v>1697</v>
      </c>
      <c r="J692" s="42" t="str">
        <f>VLOOKUP(D692,DEPARTMENTS!B:B,1,0)</f>
        <v>KYETHANI</v>
      </c>
      <c r="K692" s="326"/>
    </row>
    <row r="693" spans="1:11" s="35" customFormat="1" hidden="1" x14ac:dyDescent="0.2">
      <c r="A693" s="326" t="s">
        <v>1807</v>
      </c>
      <c r="B693" s="30" t="s">
        <v>6</v>
      </c>
      <c r="C693" s="326">
        <v>4</v>
      </c>
      <c r="D693" s="326" t="s">
        <v>310</v>
      </c>
      <c r="E693" s="323">
        <v>500</v>
      </c>
      <c r="F693" s="35" t="s">
        <v>303</v>
      </c>
      <c r="G693" s="326" t="s">
        <v>1592</v>
      </c>
      <c r="H693" s="350">
        <f t="shared" si="10"/>
        <v>4679339.53</v>
      </c>
      <c r="I693" s="326" t="s">
        <v>1698</v>
      </c>
      <c r="J693" s="42" t="str">
        <f>VLOOKUP(D693,DEPARTMENTS!B:B,1,0)</f>
        <v>KYETHANI</v>
      </c>
      <c r="K693" s="326"/>
    </row>
    <row r="694" spans="1:11" s="35" customFormat="1" hidden="1" x14ac:dyDescent="0.2">
      <c r="A694" s="326" t="s">
        <v>1808</v>
      </c>
      <c r="B694" s="30" t="s">
        <v>6</v>
      </c>
      <c r="C694" s="326">
        <v>4</v>
      </c>
      <c r="D694" s="326" t="s">
        <v>310</v>
      </c>
      <c r="E694" s="323">
        <v>1000</v>
      </c>
      <c r="F694" s="35" t="s">
        <v>303</v>
      </c>
      <c r="G694" s="326" t="s">
        <v>1592</v>
      </c>
      <c r="H694" s="350">
        <f t="shared" si="10"/>
        <v>4680339.53</v>
      </c>
      <c r="I694" s="326" t="s">
        <v>1699</v>
      </c>
      <c r="J694" s="42" t="str">
        <f>VLOOKUP(D694,DEPARTMENTS!B:B,1,0)</f>
        <v>KYETHANI</v>
      </c>
      <c r="K694" s="326"/>
    </row>
    <row r="695" spans="1:11" s="35" customFormat="1" hidden="1" x14ac:dyDescent="0.2">
      <c r="A695" s="326" t="s">
        <v>1809</v>
      </c>
      <c r="B695" s="30" t="s">
        <v>6</v>
      </c>
      <c r="C695" s="326">
        <v>4</v>
      </c>
      <c r="D695" s="326" t="s">
        <v>310</v>
      </c>
      <c r="E695" s="323">
        <v>5</v>
      </c>
      <c r="F695" s="35" t="s">
        <v>303</v>
      </c>
      <c r="G695" s="326" t="s">
        <v>1592</v>
      </c>
      <c r="H695" s="350">
        <f t="shared" si="10"/>
        <v>4680344.53</v>
      </c>
      <c r="I695" s="326" t="s">
        <v>1700</v>
      </c>
      <c r="J695" s="42" t="str">
        <f>VLOOKUP(D695,DEPARTMENTS!B:B,1,0)</f>
        <v>KYETHANI</v>
      </c>
      <c r="K695" s="326"/>
    </row>
    <row r="696" spans="1:11" s="35" customFormat="1" hidden="1" x14ac:dyDescent="0.2">
      <c r="A696" s="326" t="s">
        <v>1810</v>
      </c>
      <c r="B696" s="30" t="s">
        <v>6</v>
      </c>
      <c r="C696" s="326">
        <v>4</v>
      </c>
      <c r="D696" s="326" t="s">
        <v>310</v>
      </c>
      <c r="E696" s="323">
        <v>200</v>
      </c>
      <c r="F696" s="35" t="s">
        <v>303</v>
      </c>
      <c r="G696" s="326" t="s">
        <v>1592</v>
      </c>
      <c r="H696" s="350">
        <f t="shared" si="10"/>
        <v>4680544.53</v>
      </c>
      <c r="I696" s="326" t="s">
        <v>1701</v>
      </c>
      <c r="J696" s="42" t="str">
        <f>VLOOKUP(D696,DEPARTMENTS!B:B,1,0)</f>
        <v>KYETHANI</v>
      </c>
      <c r="K696" s="326"/>
    </row>
    <row r="697" spans="1:11" s="35" customFormat="1" hidden="1" x14ac:dyDescent="0.2">
      <c r="A697" s="326" t="s">
        <v>1962</v>
      </c>
      <c r="B697" s="30" t="s">
        <v>6</v>
      </c>
      <c r="C697" s="326">
        <v>5</v>
      </c>
      <c r="D697" s="326" t="s">
        <v>310</v>
      </c>
      <c r="E697" s="323">
        <v>150</v>
      </c>
      <c r="F697" s="35" t="s">
        <v>303</v>
      </c>
      <c r="G697" s="326" t="s">
        <v>1592</v>
      </c>
      <c r="H697" s="350">
        <f t="shared" si="10"/>
        <v>4680694.53</v>
      </c>
      <c r="I697" s="326" t="s">
        <v>1811</v>
      </c>
      <c r="J697" s="42" t="str">
        <f>VLOOKUP(D697,DEPARTMENTS!B:B,1,0)</f>
        <v>KYETHANI</v>
      </c>
      <c r="K697" s="326"/>
    </row>
    <row r="698" spans="1:11" s="35" customFormat="1" hidden="1" x14ac:dyDescent="0.2">
      <c r="A698" s="326" t="s">
        <v>1963</v>
      </c>
      <c r="B698" s="30" t="s">
        <v>6</v>
      </c>
      <c r="C698" s="326">
        <v>5</v>
      </c>
      <c r="D698" s="326" t="s">
        <v>24</v>
      </c>
      <c r="E698" s="323">
        <v>200</v>
      </c>
      <c r="F698" s="35" t="s">
        <v>303</v>
      </c>
      <c r="G698" s="326" t="s">
        <v>1592</v>
      </c>
      <c r="H698" s="350">
        <f t="shared" si="10"/>
        <v>4680894.53</v>
      </c>
      <c r="I698" s="326" t="s">
        <v>1812</v>
      </c>
      <c r="J698" s="42" t="str">
        <f>VLOOKUP(D698,DEPARTMENTS!B:B,1,0)</f>
        <v>ENVELOPES</v>
      </c>
      <c r="K698" s="326"/>
    </row>
    <row r="699" spans="1:11" s="35" customFormat="1" hidden="1" x14ac:dyDescent="0.2">
      <c r="A699" s="326" t="s">
        <v>1964</v>
      </c>
      <c r="B699" s="30" t="s">
        <v>6</v>
      </c>
      <c r="C699" s="326">
        <v>5</v>
      </c>
      <c r="D699" s="326" t="s">
        <v>310</v>
      </c>
      <c r="E699" s="323">
        <v>500</v>
      </c>
      <c r="F699" s="35" t="s">
        <v>303</v>
      </c>
      <c r="G699" s="326" t="s">
        <v>1592</v>
      </c>
      <c r="H699" s="350">
        <f t="shared" si="10"/>
        <v>4681394.53</v>
      </c>
      <c r="I699" s="326" t="s">
        <v>1813</v>
      </c>
      <c r="J699" s="42" t="str">
        <f>VLOOKUP(D699,DEPARTMENTS!B:B,1,0)</f>
        <v>KYETHANI</v>
      </c>
      <c r="K699" s="326"/>
    </row>
    <row r="700" spans="1:11" s="35" customFormat="1" hidden="1" x14ac:dyDescent="0.2">
      <c r="A700" s="326" t="s">
        <v>1965</v>
      </c>
      <c r="B700" s="30" t="s">
        <v>6</v>
      </c>
      <c r="C700" s="326">
        <v>5</v>
      </c>
      <c r="D700" s="326" t="s">
        <v>24</v>
      </c>
      <c r="E700" s="323">
        <v>1500</v>
      </c>
      <c r="F700" s="35" t="s">
        <v>303</v>
      </c>
      <c r="G700" s="326" t="s">
        <v>1592</v>
      </c>
      <c r="H700" s="350">
        <f t="shared" si="10"/>
        <v>4682894.53</v>
      </c>
      <c r="I700" s="326" t="s">
        <v>1814</v>
      </c>
      <c r="J700" s="42" t="str">
        <f>VLOOKUP(D700,DEPARTMENTS!B:B,1,0)</f>
        <v>ENVELOPES</v>
      </c>
      <c r="K700" s="326"/>
    </row>
    <row r="701" spans="1:11" s="35" customFormat="1" hidden="1" x14ac:dyDescent="0.2">
      <c r="A701" s="326" t="s">
        <v>1966</v>
      </c>
      <c r="B701" s="30" t="s">
        <v>6</v>
      </c>
      <c r="C701" s="326">
        <v>5</v>
      </c>
      <c r="D701" s="326" t="s">
        <v>24</v>
      </c>
      <c r="E701" s="323">
        <v>950</v>
      </c>
      <c r="F701" s="35" t="s">
        <v>303</v>
      </c>
      <c r="G701" s="326" t="s">
        <v>1592</v>
      </c>
      <c r="H701" s="350">
        <f t="shared" si="10"/>
        <v>4683844.53</v>
      </c>
      <c r="I701" s="326" t="s">
        <v>1815</v>
      </c>
      <c r="J701" s="42" t="str">
        <f>VLOOKUP(D701,DEPARTMENTS!B:B,1,0)</f>
        <v>ENVELOPES</v>
      </c>
      <c r="K701" s="326"/>
    </row>
    <row r="702" spans="1:11" s="35" customFormat="1" hidden="1" x14ac:dyDescent="0.2">
      <c r="A702" s="326" t="s">
        <v>1967</v>
      </c>
      <c r="B702" s="30" t="s">
        <v>6</v>
      </c>
      <c r="C702" s="326">
        <v>5</v>
      </c>
      <c r="D702" s="326" t="s">
        <v>310</v>
      </c>
      <c r="E702" s="323">
        <v>100</v>
      </c>
      <c r="F702" s="35" t="s">
        <v>303</v>
      </c>
      <c r="G702" s="326" t="s">
        <v>1592</v>
      </c>
      <c r="H702" s="350">
        <f t="shared" si="10"/>
        <v>4683944.53</v>
      </c>
      <c r="I702" s="326" t="s">
        <v>1816</v>
      </c>
      <c r="J702" s="42" t="str">
        <f>VLOOKUP(D702,DEPARTMENTS!B:B,1,0)</f>
        <v>KYETHANI</v>
      </c>
      <c r="K702" s="326"/>
    </row>
    <row r="703" spans="1:11" s="35" customFormat="1" hidden="1" x14ac:dyDescent="0.2">
      <c r="A703" s="326" t="s">
        <v>1968</v>
      </c>
      <c r="B703" s="30" t="s">
        <v>6</v>
      </c>
      <c r="C703" s="326">
        <v>5</v>
      </c>
      <c r="D703" s="326" t="s">
        <v>24</v>
      </c>
      <c r="E703" s="323">
        <v>50</v>
      </c>
      <c r="F703" s="35" t="s">
        <v>303</v>
      </c>
      <c r="G703" s="326" t="s">
        <v>1592</v>
      </c>
      <c r="H703" s="350">
        <f t="shared" si="10"/>
        <v>4683994.53</v>
      </c>
      <c r="I703" s="326" t="s">
        <v>1817</v>
      </c>
      <c r="J703" s="42" t="str">
        <f>VLOOKUP(D703,DEPARTMENTS!B:B,1,0)</f>
        <v>ENVELOPES</v>
      </c>
      <c r="K703" s="326"/>
    </row>
    <row r="704" spans="1:11" s="35" customFormat="1" hidden="1" x14ac:dyDescent="0.2">
      <c r="A704" s="326" t="s">
        <v>1969</v>
      </c>
      <c r="B704" s="30" t="s">
        <v>6</v>
      </c>
      <c r="C704" s="326">
        <v>5</v>
      </c>
      <c r="D704" s="326" t="s">
        <v>180</v>
      </c>
      <c r="E704" s="323">
        <v>1000</v>
      </c>
      <c r="F704" s="35" t="s">
        <v>303</v>
      </c>
      <c r="G704" s="326" t="s">
        <v>1592</v>
      </c>
      <c r="H704" s="350">
        <f t="shared" si="10"/>
        <v>4684994.53</v>
      </c>
      <c r="I704" s="326" t="s">
        <v>1818</v>
      </c>
      <c r="J704" s="42" t="str">
        <f>VLOOKUP(D704,DEPARTMENTS!B:B,1,0)</f>
        <v>DEV_GROUP_28</v>
      </c>
      <c r="K704" s="326"/>
    </row>
    <row r="705" spans="1:11" s="35" customFormat="1" hidden="1" x14ac:dyDescent="0.2">
      <c r="A705" s="326" t="s">
        <v>1970</v>
      </c>
      <c r="B705" s="30" t="s">
        <v>6</v>
      </c>
      <c r="C705" s="326">
        <v>5</v>
      </c>
      <c r="D705" s="326" t="s">
        <v>118</v>
      </c>
      <c r="E705" s="323">
        <v>200</v>
      </c>
      <c r="F705" s="35" t="s">
        <v>303</v>
      </c>
      <c r="G705" s="326" t="s">
        <v>1592</v>
      </c>
      <c r="H705" s="350">
        <f t="shared" si="10"/>
        <v>4685194.53</v>
      </c>
      <c r="I705" s="326" t="s">
        <v>1819</v>
      </c>
      <c r="J705" s="42" t="str">
        <f>VLOOKUP(D705,DEPARTMENTS!B:B,1,0)</f>
        <v>DEV_GROUP_3</v>
      </c>
      <c r="K705" s="326"/>
    </row>
    <row r="706" spans="1:11" s="35" customFormat="1" hidden="1" x14ac:dyDescent="0.2">
      <c r="A706" s="326" t="s">
        <v>1971</v>
      </c>
      <c r="B706" s="30" t="s">
        <v>6</v>
      </c>
      <c r="C706" s="326">
        <v>5</v>
      </c>
      <c r="D706" s="326" t="s">
        <v>118</v>
      </c>
      <c r="E706" s="323">
        <v>500</v>
      </c>
      <c r="F706" s="35" t="s">
        <v>303</v>
      </c>
      <c r="G706" s="326" t="s">
        <v>1592</v>
      </c>
      <c r="H706" s="350">
        <f t="shared" si="10"/>
        <v>4685694.53</v>
      </c>
      <c r="I706" s="326" t="s">
        <v>1820</v>
      </c>
      <c r="J706" s="42" t="str">
        <f>VLOOKUP(D706,DEPARTMENTS!B:B,1,0)</f>
        <v>DEV_GROUP_3</v>
      </c>
      <c r="K706" s="326"/>
    </row>
    <row r="707" spans="1:11" s="35" customFormat="1" hidden="1" x14ac:dyDescent="0.2">
      <c r="A707" s="326" t="s">
        <v>1972</v>
      </c>
      <c r="B707" s="30" t="s">
        <v>6</v>
      </c>
      <c r="C707" s="326">
        <v>5</v>
      </c>
      <c r="D707" s="326" t="s">
        <v>310</v>
      </c>
      <c r="E707" s="323">
        <v>100</v>
      </c>
      <c r="F707" s="35" t="s">
        <v>303</v>
      </c>
      <c r="G707" s="326" t="s">
        <v>2108</v>
      </c>
      <c r="H707" s="350">
        <f t="shared" si="10"/>
        <v>4685794.53</v>
      </c>
      <c r="I707" s="326" t="s">
        <v>1821</v>
      </c>
      <c r="J707" s="42" t="str">
        <f>VLOOKUP(D707,DEPARTMENTS!B:B,1,0)</f>
        <v>KYETHANI</v>
      </c>
      <c r="K707" s="326"/>
    </row>
    <row r="708" spans="1:11" s="35" customFormat="1" hidden="1" x14ac:dyDescent="0.2">
      <c r="A708" s="326" t="s">
        <v>1973</v>
      </c>
      <c r="B708" s="30" t="s">
        <v>6</v>
      </c>
      <c r="C708" s="326">
        <v>5</v>
      </c>
      <c r="D708" s="326" t="s">
        <v>34</v>
      </c>
      <c r="E708" s="323">
        <v>200</v>
      </c>
      <c r="F708" s="35" t="s">
        <v>303</v>
      </c>
      <c r="G708" s="326" t="s">
        <v>2108</v>
      </c>
      <c r="H708" s="350">
        <f t="shared" si="10"/>
        <v>4685994.53</v>
      </c>
      <c r="I708" s="326" t="s">
        <v>1822</v>
      </c>
      <c r="J708" s="42" t="str">
        <f>VLOOKUP(D708,DEPARTMENTS!B:B,1,0)</f>
        <v>CHAPLAINCY</v>
      </c>
      <c r="K708" s="326"/>
    </row>
    <row r="709" spans="1:11" s="35" customFormat="1" hidden="1" x14ac:dyDescent="0.2">
      <c r="A709" s="326" t="s">
        <v>1974</v>
      </c>
      <c r="B709" s="30" t="s">
        <v>6</v>
      </c>
      <c r="C709" s="326">
        <v>5</v>
      </c>
      <c r="D709" s="326" t="s">
        <v>34</v>
      </c>
      <c r="E709" s="323">
        <v>200</v>
      </c>
      <c r="F709" s="35" t="s">
        <v>303</v>
      </c>
      <c r="G709" s="326" t="s">
        <v>2108</v>
      </c>
      <c r="H709" s="350">
        <f t="shared" ref="H709:H772" si="11">H708+E709</f>
        <v>4686194.53</v>
      </c>
      <c r="I709" s="326" t="s">
        <v>1823</v>
      </c>
      <c r="J709" s="42" t="str">
        <f>VLOOKUP(D709,DEPARTMENTS!B:B,1,0)</f>
        <v>CHAPLAINCY</v>
      </c>
      <c r="K709" s="326"/>
    </row>
    <row r="710" spans="1:11" s="35" customFormat="1" hidden="1" x14ac:dyDescent="0.2">
      <c r="A710" s="326" t="s">
        <v>1975</v>
      </c>
      <c r="B710" s="30" t="s">
        <v>6</v>
      </c>
      <c r="C710" s="326">
        <v>5</v>
      </c>
      <c r="D710" s="326" t="s">
        <v>24</v>
      </c>
      <c r="E710" s="323">
        <v>1500</v>
      </c>
      <c r="F710" s="35" t="s">
        <v>303</v>
      </c>
      <c r="G710" s="326" t="s">
        <v>2108</v>
      </c>
      <c r="H710" s="350">
        <f t="shared" si="11"/>
        <v>4687694.53</v>
      </c>
      <c r="I710" s="326" t="s">
        <v>1824</v>
      </c>
      <c r="J710" s="42" t="str">
        <f>VLOOKUP(D710,DEPARTMENTS!B:B,1,0)</f>
        <v>ENVELOPES</v>
      </c>
      <c r="K710" s="326"/>
    </row>
    <row r="711" spans="1:11" s="35" customFormat="1" hidden="1" x14ac:dyDescent="0.2">
      <c r="A711" s="326" t="s">
        <v>1976</v>
      </c>
      <c r="B711" s="30" t="s">
        <v>6</v>
      </c>
      <c r="C711" s="326">
        <v>5</v>
      </c>
      <c r="D711" s="326" t="s">
        <v>24</v>
      </c>
      <c r="E711" s="323">
        <v>1420</v>
      </c>
      <c r="F711" s="35" t="s">
        <v>303</v>
      </c>
      <c r="G711" s="326" t="s">
        <v>2108</v>
      </c>
      <c r="H711" s="350">
        <f t="shared" si="11"/>
        <v>4689114.53</v>
      </c>
      <c r="I711" s="326" t="s">
        <v>1825</v>
      </c>
      <c r="J711" s="42" t="str">
        <f>VLOOKUP(D711,DEPARTMENTS!B:B,1,0)</f>
        <v>ENVELOPES</v>
      </c>
      <c r="K711" s="326"/>
    </row>
    <row r="712" spans="1:11" s="35" customFormat="1" hidden="1" x14ac:dyDescent="0.2">
      <c r="A712" s="326" t="s">
        <v>1977</v>
      </c>
      <c r="B712" s="30" t="s">
        <v>6</v>
      </c>
      <c r="C712" s="326">
        <v>5</v>
      </c>
      <c r="D712" s="326" t="s">
        <v>24</v>
      </c>
      <c r="E712" s="323">
        <v>1420</v>
      </c>
      <c r="F712" s="35" t="s">
        <v>303</v>
      </c>
      <c r="G712" s="326" t="s">
        <v>2108</v>
      </c>
      <c r="H712" s="350">
        <f t="shared" si="11"/>
        <v>4690534.53</v>
      </c>
      <c r="I712" s="326" t="s">
        <v>1826</v>
      </c>
      <c r="J712" s="42" t="str">
        <f>VLOOKUP(D712,DEPARTMENTS!B:B,1,0)</f>
        <v>ENVELOPES</v>
      </c>
      <c r="K712" s="326"/>
    </row>
    <row r="713" spans="1:11" s="35" customFormat="1" hidden="1" x14ac:dyDescent="0.2">
      <c r="A713" s="326" t="s">
        <v>1978</v>
      </c>
      <c r="B713" s="30" t="s">
        <v>6</v>
      </c>
      <c r="C713" s="326">
        <v>5</v>
      </c>
      <c r="D713" s="326" t="s">
        <v>24</v>
      </c>
      <c r="E713" s="323">
        <v>23000</v>
      </c>
      <c r="F713" s="35" t="s">
        <v>303</v>
      </c>
      <c r="G713" s="326" t="s">
        <v>2108</v>
      </c>
      <c r="H713" s="350">
        <f t="shared" si="11"/>
        <v>4713534.53</v>
      </c>
      <c r="I713" s="326" t="s">
        <v>1827</v>
      </c>
      <c r="J713" s="42" t="str">
        <f>VLOOKUP(D713,DEPARTMENTS!B:B,1,0)</f>
        <v>ENVELOPES</v>
      </c>
      <c r="K713" s="326"/>
    </row>
    <row r="714" spans="1:11" s="35" customFormat="1" hidden="1" x14ac:dyDescent="0.2">
      <c r="A714" s="326" t="s">
        <v>1979</v>
      </c>
      <c r="B714" s="30" t="s">
        <v>6</v>
      </c>
      <c r="C714" s="326">
        <v>5</v>
      </c>
      <c r="D714" s="326" t="s">
        <v>24</v>
      </c>
      <c r="E714" s="323">
        <v>700</v>
      </c>
      <c r="F714" s="35" t="s">
        <v>303</v>
      </c>
      <c r="G714" s="326" t="s">
        <v>2108</v>
      </c>
      <c r="H714" s="350">
        <f t="shared" si="11"/>
        <v>4714234.53</v>
      </c>
      <c r="I714" s="326" t="s">
        <v>1828</v>
      </c>
      <c r="J714" s="42" t="str">
        <f>VLOOKUP(D714,DEPARTMENTS!B:B,1,0)</f>
        <v>ENVELOPES</v>
      </c>
      <c r="K714" s="326"/>
    </row>
    <row r="715" spans="1:11" s="35" customFormat="1" hidden="1" x14ac:dyDescent="0.2">
      <c r="A715" s="326" t="s">
        <v>1980</v>
      </c>
      <c r="B715" s="30" t="s">
        <v>6</v>
      </c>
      <c r="C715" s="326">
        <v>5</v>
      </c>
      <c r="D715" s="326" t="s">
        <v>34</v>
      </c>
      <c r="E715" s="323">
        <v>200</v>
      </c>
      <c r="F715" s="35" t="s">
        <v>303</v>
      </c>
      <c r="G715" s="326" t="s">
        <v>2108</v>
      </c>
      <c r="H715" s="350">
        <f t="shared" si="11"/>
        <v>4714434.53</v>
      </c>
      <c r="I715" s="326" t="s">
        <v>1829</v>
      </c>
      <c r="J715" s="42" t="str">
        <f>VLOOKUP(D715,DEPARTMENTS!B:B,1,0)</f>
        <v>CHAPLAINCY</v>
      </c>
      <c r="K715" s="326"/>
    </row>
    <row r="716" spans="1:11" s="35" customFormat="1" hidden="1" x14ac:dyDescent="0.2">
      <c r="A716" s="326" t="s">
        <v>1981</v>
      </c>
      <c r="B716" s="30" t="s">
        <v>6</v>
      </c>
      <c r="C716" s="326">
        <v>5</v>
      </c>
      <c r="D716" s="326" t="s">
        <v>24</v>
      </c>
      <c r="E716" s="323">
        <v>100</v>
      </c>
      <c r="F716" s="35" t="s">
        <v>303</v>
      </c>
      <c r="G716" s="326" t="s">
        <v>2109</v>
      </c>
      <c r="H716" s="350">
        <f t="shared" si="11"/>
        <v>4714534.53</v>
      </c>
      <c r="I716" s="326" t="s">
        <v>1830</v>
      </c>
      <c r="J716" s="42" t="str">
        <f>VLOOKUP(D716,DEPARTMENTS!B:B,1,0)</f>
        <v>ENVELOPES</v>
      </c>
      <c r="K716" s="326"/>
    </row>
    <row r="717" spans="1:11" s="35" customFormat="1" hidden="1" x14ac:dyDescent="0.2">
      <c r="A717" s="326" t="s">
        <v>1982</v>
      </c>
      <c r="B717" s="30" t="s">
        <v>6</v>
      </c>
      <c r="C717" s="326">
        <v>5</v>
      </c>
      <c r="D717" s="326" t="s">
        <v>164</v>
      </c>
      <c r="E717" s="323">
        <v>2000</v>
      </c>
      <c r="F717" s="35" t="s">
        <v>303</v>
      </c>
      <c r="G717" s="326" t="s">
        <v>2109</v>
      </c>
      <c r="H717" s="350">
        <f t="shared" si="11"/>
        <v>4716534.53</v>
      </c>
      <c r="I717" s="326" t="s">
        <v>1831</v>
      </c>
      <c r="J717" s="42" t="str">
        <f>VLOOKUP(D717,DEPARTMENTS!B:B,1,0)</f>
        <v>DEV_GROUP_22</v>
      </c>
      <c r="K717" s="326"/>
    </row>
    <row r="718" spans="1:11" s="35" customFormat="1" hidden="1" x14ac:dyDescent="0.2">
      <c r="A718" s="326" t="s">
        <v>1983</v>
      </c>
      <c r="B718" s="30" t="s">
        <v>6</v>
      </c>
      <c r="C718" s="326">
        <v>5</v>
      </c>
      <c r="D718" s="326" t="s">
        <v>146</v>
      </c>
      <c r="E718" s="323">
        <v>100</v>
      </c>
      <c r="F718" s="35" t="s">
        <v>303</v>
      </c>
      <c r="G718" s="326" t="s">
        <v>2109</v>
      </c>
      <c r="H718" s="350">
        <f t="shared" si="11"/>
        <v>4716634.53</v>
      </c>
      <c r="I718" s="326" t="s">
        <v>1832</v>
      </c>
      <c r="J718" s="42" t="str">
        <f>VLOOKUP(D718,DEPARTMENTS!B:B,1,0)</f>
        <v>DEV_GROUP_18</v>
      </c>
      <c r="K718" s="326"/>
    </row>
    <row r="719" spans="1:11" s="35" customFormat="1" hidden="1" x14ac:dyDescent="0.2">
      <c r="A719" s="326" t="s">
        <v>1984</v>
      </c>
      <c r="B719" s="30" t="s">
        <v>6</v>
      </c>
      <c r="C719" s="326">
        <v>5</v>
      </c>
      <c r="D719" s="326" t="s">
        <v>180</v>
      </c>
      <c r="E719" s="323">
        <v>500</v>
      </c>
      <c r="F719" s="35" t="s">
        <v>303</v>
      </c>
      <c r="G719" s="326" t="s">
        <v>2109</v>
      </c>
      <c r="H719" s="350">
        <f t="shared" si="11"/>
        <v>4717134.53</v>
      </c>
      <c r="I719" s="326" t="s">
        <v>1833</v>
      </c>
      <c r="J719" s="42" t="str">
        <f>VLOOKUP(D719,DEPARTMENTS!B:B,1,0)</f>
        <v>DEV_GROUP_28</v>
      </c>
      <c r="K719" s="326"/>
    </row>
    <row r="720" spans="1:11" s="35" customFormat="1" hidden="1" x14ac:dyDescent="0.2">
      <c r="A720" s="326" t="s">
        <v>1985</v>
      </c>
      <c r="B720" s="30" t="s">
        <v>6</v>
      </c>
      <c r="C720" s="326">
        <v>5</v>
      </c>
      <c r="D720" s="326" t="s">
        <v>186</v>
      </c>
      <c r="E720" s="323">
        <v>100</v>
      </c>
      <c r="F720" s="35" t="s">
        <v>303</v>
      </c>
      <c r="G720" s="326" t="s">
        <v>2109</v>
      </c>
      <c r="H720" s="350">
        <f t="shared" si="11"/>
        <v>4717234.53</v>
      </c>
      <c r="I720" s="326" t="s">
        <v>1834</v>
      </c>
      <c r="J720" s="42" t="str">
        <f>VLOOKUP(D720,DEPARTMENTS!B:B,1,0)</f>
        <v>DEV_GROUP_37</v>
      </c>
      <c r="K720" s="326"/>
    </row>
    <row r="721" spans="1:11" s="35" customFormat="1" hidden="1" x14ac:dyDescent="0.2">
      <c r="A721" s="326" t="s">
        <v>1986</v>
      </c>
      <c r="B721" s="30" t="s">
        <v>6</v>
      </c>
      <c r="C721" s="326">
        <v>5</v>
      </c>
      <c r="D721" s="326" t="s">
        <v>114</v>
      </c>
      <c r="E721" s="323">
        <v>500</v>
      </c>
      <c r="F721" s="35" t="s">
        <v>303</v>
      </c>
      <c r="G721" s="326" t="s">
        <v>2109</v>
      </c>
      <c r="H721" s="350">
        <f t="shared" si="11"/>
        <v>4717734.53</v>
      </c>
      <c r="I721" s="326" t="s">
        <v>1835</v>
      </c>
      <c r="J721" s="42" t="str">
        <f>VLOOKUP(D721,DEPARTMENTS!B:B,1,0)</f>
        <v>DEV_GROUP_1</v>
      </c>
      <c r="K721" s="326"/>
    </row>
    <row r="722" spans="1:11" s="35" customFormat="1" hidden="1" x14ac:dyDescent="0.2">
      <c r="A722" s="326" t="s">
        <v>1987</v>
      </c>
      <c r="B722" s="30" t="s">
        <v>6</v>
      </c>
      <c r="C722" s="326">
        <v>5</v>
      </c>
      <c r="D722" s="326" t="s">
        <v>126</v>
      </c>
      <c r="E722" s="323">
        <v>500</v>
      </c>
      <c r="F722" s="35" t="s">
        <v>303</v>
      </c>
      <c r="G722" s="326" t="s">
        <v>2109</v>
      </c>
      <c r="H722" s="350">
        <f t="shared" si="11"/>
        <v>4718234.53</v>
      </c>
      <c r="I722" s="326" t="s">
        <v>1836</v>
      </c>
      <c r="J722" s="42" t="str">
        <f>VLOOKUP(D722,DEPARTMENTS!B:B,1,0)</f>
        <v>DEV_GROUP_6</v>
      </c>
      <c r="K722" s="326"/>
    </row>
    <row r="723" spans="1:11" s="35" customFormat="1" hidden="1" x14ac:dyDescent="0.2">
      <c r="A723" s="326" t="s">
        <v>1988</v>
      </c>
      <c r="B723" s="30" t="s">
        <v>6</v>
      </c>
      <c r="C723" s="326">
        <v>5</v>
      </c>
      <c r="D723" s="326" t="s">
        <v>126</v>
      </c>
      <c r="E723" s="323">
        <v>50</v>
      </c>
      <c r="F723" s="35" t="s">
        <v>303</v>
      </c>
      <c r="G723" s="326" t="s">
        <v>2109</v>
      </c>
      <c r="H723" s="350">
        <f t="shared" si="11"/>
        <v>4718284.53</v>
      </c>
      <c r="I723" s="326" t="s">
        <v>1837</v>
      </c>
      <c r="J723" s="42" t="str">
        <f>VLOOKUP(D723,DEPARTMENTS!B:B,1,0)</f>
        <v>DEV_GROUP_6</v>
      </c>
      <c r="K723" s="326"/>
    </row>
    <row r="724" spans="1:11" s="35" customFormat="1" hidden="1" x14ac:dyDescent="0.2">
      <c r="A724" s="326" t="s">
        <v>1989</v>
      </c>
      <c r="B724" s="30" t="s">
        <v>6</v>
      </c>
      <c r="C724" s="326">
        <v>5</v>
      </c>
      <c r="D724" s="326" t="s">
        <v>146</v>
      </c>
      <c r="E724" s="323">
        <v>2000</v>
      </c>
      <c r="F724" s="35" t="s">
        <v>303</v>
      </c>
      <c r="G724" s="326" t="s">
        <v>2109</v>
      </c>
      <c r="H724" s="350">
        <f t="shared" si="11"/>
        <v>4720284.53</v>
      </c>
      <c r="I724" s="326" t="s">
        <v>1838</v>
      </c>
      <c r="J724" s="42" t="str">
        <f>VLOOKUP(D724,DEPARTMENTS!B:B,1,0)</f>
        <v>DEV_GROUP_18</v>
      </c>
      <c r="K724" s="326"/>
    </row>
    <row r="725" spans="1:11" s="35" customFormat="1" hidden="1" x14ac:dyDescent="0.2">
      <c r="A725" s="326" t="s">
        <v>1990</v>
      </c>
      <c r="B725" s="30" t="s">
        <v>6</v>
      </c>
      <c r="C725" s="326">
        <v>5</v>
      </c>
      <c r="D725" s="326" t="s">
        <v>192</v>
      </c>
      <c r="E725" s="323">
        <v>1000</v>
      </c>
      <c r="F725" s="35" t="s">
        <v>303</v>
      </c>
      <c r="G725" s="326" t="s">
        <v>2109</v>
      </c>
      <c r="H725" s="350">
        <f t="shared" si="11"/>
        <v>4721284.53</v>
      </c>
      <c r="I725" s="326" t="s">
        <v>1839</v>
      </c>
      <c r="J725" s="42" t="str">
        <f>VLOOKUP(D725,DEPARTMENTS!B:B,1,0)</f>
        <v>DEV_GROUP_31</v>
      </c>
      <c r="K725" s="326"/>
    </row>
    <row r="726" spans="1:11" s="35" customFormat="1" hidden="1" x14ac:dyDescent="0.2">
      <c r="A726" s="326" t="s">
        <v>1991</v>
      </c>
      <c r="B726" s="30" t="s">
        <v>6</v>
      </c>
      <c r="C726" s="326">
        <v>5</v>
      </c>
      <c r="D726" s="326" t="s">
        <v>126</v>
      </c>
      <c r="E726" s="323">
        <v>500</v>
      </c>
      <c r="F726" s="35" t="s">
        <v>303</v>
      </c>
      <c r="G726" s="326" t="s">
        <v>2109</v>
      </c>
      <c r="H726" s="350">
        <f t="shared" si="11"/>
        <v>4721784.53</v>
      </c>
      <c r="I726" s="326" t="s">
        <v>1840</v>
      </c>
      <c r="J726" s="42" t="str">
        <f>VLOOKUP(D726,DEPARTMENTS!B:B,1,0)</f>
        <v>DEV_GROUP_6</v>
      </c>
      <c r="K726" s="326"/>
    </row>
    <row r="727" spans="1:11" s="35" customFormat="1" hidden="1" x14ac:dyDescent="0.2">
      <c r="A727" s="326" t="s">
        <v>1992</v>
      </c>
      <c r="B727" s="30" t="s">
        <v>6</v>
      </c>
      <c r="C727" s="326">
        <v>5</v>
      </c>
      <c r="D727" s="326" t="s">
        <v>36</v>
      </c>
      <c r="E727" s="323">
        <v>200</v>
      </c>
      <c r="F727" s="35" t="s">
        <v>303</v>
      </c>
      <c r="G727" s="326" t="s">
        <v>2109</v>
      </c>
      <c r="H727" s="350">
        <f t="shared" si="11"/>
        <v>4721984.53</v>
      </c>
      <c r="I727" s="326" t="s">
        <v>1841</v>
      </c>
      <c r="J727" s="42" t="str">
        <f>VLOOKUP(D727,DEPARTMENTS!B:B,1,0)</f>
        <v>AWM</v>
      </c>
      <c r="K727" s="326"/>
    </row>
    <row r="728" spans="1:11" s="35" customFormat="1" hidden="1" x14ac:dyDescent="0.2">
      <c r="A728" s="326" t="s">
        <v>1993</v>
      </c>
      <c r="B728" s="30" t="s">
        <v>6</v>
      </c>
      <c r="C728" s="326">
        <v>5</v>
      </c>
      <c r="D728" s="326" t="s">
        <v>36</v>
      </c>
      <c r="E728" s="323">
        <v>200</v>
      </c>
      <c r="F728" s="35" t="s">
        <v>303</v>
      </c>
      <c r="G728" s="326" t="s">
        <v>2109</v>
      </c>
      <c r="H728" s="350">
        <f t="shared" si="11"/>
        <v>4722184.53</v>
      </c>
      <c r="I728" s="326" t="s">
        <v>1842</v>
      </c>
      <c r="J728" s="42" t="str">
        <f>VLOOKUP(D728,DEPARTMENTS!B:B,1,0)</f>
        <v>AWM</v>
      </c>
      <c r="K728" s="326"/>
    </row>
    <row r="729" spans="1:11" s="35" customFormat="1" hidden="1" x14ac:dyDescent="0.2">
      <c r="A729" s="326" t="s">
        <v>1994</v>
      </c>
      <c r="B729" s="30" t="s">
        <v>6</v>
      </c>
      <c r="C729" s="326">
        <v>5</v>
      </c>
      <c r="D729" s="326" t="s">
        <v>186</v>
      </c>
      <c r="E729" s="323">
        <v>300</v>
      </c>
      <c r="F729" s="35" t="s">
        <v>303</v>
      </c>
      <c r="G729" s="326" t="s">
        <v>2109</v>
      </c>
      <c r="H729" s="350">
        <f t="shared" si="11"/>
        <v>4722484.53</v>
      </c>
      <c r="I729" s="326" t="s">
        <v>1843</v>
      </c>
      <c r="J729" s="42" t="str">
        <f>VLOOKUP(D729,DEPARTMENTS!B:B,1,0)</f>
        <v>DEV_GROUP_37</v>
      </c>
      <c r="K729" s="326"/>
    </row>
    <row r="730" spans="1:11" s="35" customFormat="1" hidden="1" x14ac:dyDescent="0.2">
      <c r="A730" s="326" t="s">
        <v>1995</v>
      </c>
      <c r="B730" s="30" t="s">
        <v>6</v>
      </c>
      <c r="C730" s="326">
        <v>5</v>
      </c>
      <c r="D730" s="326" t="s">
        <v>36</v>
      </c>
      <c r="E730" s="323">
        <v>200</v>
      </c>
      <c r="F730" s="35" t="s">
        <v>303</v>
      </c>
      <c r="G730" s="326" t="s">
        <v>2109</v>
      </c>
      <c r="H730" s="350">
        <f t="shared" si="11"/>
        <v>4722684.53</v>
      </c>
      <c r="I730" s="326" t="s">
        <v>1844</v>
      </c>
      <c r="J730" s="42" t="str">
        <f>VLOOKUP(D730,DEPARTMENTS!B:B,1,0)</f>
        <v>AWM</v>
      </c>
      <c r="K730" s="326"/>
    </row>
    <row r="731" spans="1:11" s="35" customFormat="1" hidden="1" x14ac:dyDescent="0.2">
      <c r="A731" s="326" t="s">
        <v>1996</v>
      </c>
      <c r="B731" s="30" t="s">
        <v>6</v>
      </c>
      <c r="C731" s="326">
        <v>5</v>
      </c>
      <c r="D731" s="326" t="s">
        <v>126</v>
      </c>
      <c r="E731" s="323">
        <v>200</v>
      </c>
      <c r="F731" s="35" t="s">
        <v>303</v>
      </c>
      <c r="G731" s="326" t="s">
        <v>2109</v>
      </c>
      <c r="H731" s="350">
        <f t="shared" si="11"/>
        <v>4722884.53</v>
      </c>
      <c r="I731" s="326" t="s">
        <v>1845</v>
      </c>
      <c r="J731" s="42" t="str">
        <f>VLOOKUP(D731,DEPARTMENTS!B:B,1,0)</f>
        <v>DEV_GROUP_6</v>
      </c>
      <c r="K731" s="326"/>
    </row>
    <row r="732" spans="1:11" s="35" customFormat="1" hidden="1" x14ac:dyDescent="0.2">
      <c r="A732" s="326" t="s">
        <v>1997</v>
      </c>
      <c r="B732" s="30" t="s">
        <v>6</v>
      </c>
      <c r="C732" s="326">
        <v>5</v>
      </c>
      <c r="D732" s="326" t="s">
        <v>126</v>
      </c>
      <c r="E732" s="323">
        <v>400</v>
      </c>
      <c r="F732" s="35" t="s">
        <v>303</v>
      </c>
      <c r="G732" s="326" t="s">
        <v>2109</v>
      </c>
      <c r="H732" s="350">
        <f t="shared" si="11"/>
        <v>4723284.53</v>
      </c>
      <c r="I732" s="326" t="s">
        <v>1846</v>
      </c>
      <c r="J732" s="42" t="str">
        <f>VLOOKUP(D732,DEPARTMENTS!B:B,1,0)</f>
        <v>DEV_GROUP_6</v>
      </c>
      <c r="K732" s="326"/>
    </row>
    <row r="733" spans="1:11" s="35" customFormat="1" hidden="1" x14ac:dyDescent="0.2">
      <c r="A733" s="326" t="s">
        <v>1998</v>
      </c>
      <c r="B733" s="30" t="s">
        <v>6</v>
      </c>
      <c r="C733" s="326">
        <v>5</v>
      </c>
      <c r="D733" s="326" t="s">
        <v>114</v>
      </c>
      <c r="E733" s="323">
        <v>20</v>
      </c>
      <c r="F733" s="35" t="s">
        <v>303</v>
      </c>
      <c r="G733" s="326" t="s">
        <v>2109</v>
      </c>
      <c r="H733" s="350">
        <f t="shared" si="11"/>
        <v>4723304.53</v>
      </c>
      <c r="I733" s="326" t="s">
        <v>1847</v>
      </c>
      <c r="J733" s="42" t="str">
        <f>VLOOKUP(D733,DEPARTMENTS!B:B,1,0)</f>
        <v>DEV_GROUP_1</v>
      </c>
      <c r="K733" s="326"/>
    </row>
    <row r="734" spans="1:11" s="35" customFormat="1" hidden="1" x14ac:dyDescent="0.2">
      <c r="A734" s="326" t="s">
        <v>1999</v>
      </c>
      <c r="B734" s="30" t="s">
        <v>6</v>
      </c>
      <c r="C734" s="326">
        <v>5</v>
      </c>
      <c r="D734" s="326" t="s">
        <v>34</v>
      </c>
      <c r="E734" s="323">
        <v>200</v>
      </c>
      <c r="F734" s="35" t="s">
        <v>303</v>
      </c>
      <c r="G734" s="326" t="s">
        <v>2109</v>
      </c>
      <c r="H734" s="350">
        <f t="shared" si="11"/>
        <v>4723504.53</v>
      </c>
      <c r="I734" s="326" t="s">
        <v>1848</v>
      </c>
      <c r="J734" s="42" t="str">
        <f>VLOOKUP(D734,DEPARTMENTS!B:B,1,0)</f>
        <v>CHAPLAINCY</v>
      </c>
      <c r="K734" s="326"/>
    </row>
    <row r="735" spans="1:11" s="35" customFormat="1" hidden="1" x14ac:dyDescent="0.2">
      <c r="A735" s="326" t="s">
        <v>2000</v>
      </c>
      <c r="B735" s="30" t="s">
        <v>6</v>
      </c>
      <c r="C735" s="326">
        <v>5</v>
      </c>
      <c r="D735" s="326" t="s">
        <v>114</v>
      </c>
      <c r="E735" s="323">
        <v>150</v>
      </c>
      <c r="F735" s="35" t="s">
        <v>303</v>
      </c>
      <c r="G735" s="326" t="s">
        <v>2109</v>
      </c>
      <c r="H735" s="350">
        <f t="shared" si="11"/>
        <v>4723654.53</v>
      </c>
      <c r="I735" s="326" t="s">
        <v>1849</v>
      </c>
      <c r="J735" s="42" t="str">
        <f>VLOOKUP(D735,DEPARTMENTS!B:B,1,0)</f>
        <v>DEV_GROUP_1</v>
      </c>
      <c r="K735" s="326"/>
    </row>
    <row r="736" spans="1:11" s="35" customFormat="1" hidden="1" x14ac:dyDescent="0.2">
      <c r="A736" s="326" t="s">
        <v>2001</v>
      </c>
      <c r="B736" s="30" t="s">
        <v>6</v>
      </c>
      <c r="C736" s="326">
        <v>5</v>
      </c>
      <c r="D736" s="326" t="s">
        <v>24</v>
      </c>
      <c r="E736" s="323">
        <v>4000</v>
      </c>
      <c r="F736" s="35" t="s">
        <v>303</v>
      </c>
      <c r="G736" s="326" t="s">
        <v>2109</v>
      </c>
      <c r="H736" s="350">
        <f t="shared" si="11"/>
        <v>4727654.53</v>
      </c>
      <c r="I736" s="326" t="s">
        <v>1850</v>
      </c>
      <c r="J736" s="42" t="str">
        <f>VLOOKUP(D736,DEPARTMENTS!B:B,1,0)</f>
        <v>ENVELOPES</v>
      </c>
      <c r="K736" s="326"/>
    </row>
    <row r="737" spans="1:11" s="35" customFormat="1" hidden="1" x14ac:dyDescent="0.2">
      <c r="A737" s="326" t="s">
        <v>2002</v>
      </c>
      <c r="B737" s="30" t="s">
        <v>6</v>
      </c>
      <c r="C737" s="326">
        <v>5</v>
      </c>
      <c r="D737" s="326" t="s">
        <v>182</v>
      </c>
      <c r="E737" s="323">
        <v>300</v>
      </c>
      <c r="F737" s="35" t="s">
        <v>303</v>
      </c>
      <c r="G737" s="326" t="s">
        <v>2109</v>
      </c>
      <c r="H737" s="350">
        <f t="shared" si="11"/>
        <v>4727954.53</v>
      </c>
      <c r="I737" s="326" t="s">
        <v>1851</v>
      </c>
      <c r="J737" s="42" t="str">
        <f>VLOOKUP(D737,DEPARTMENTS!B:B,1,0)</f>
        <v>DEV_GROUP_23</v>
      </c>
      <c r="K737" s="326"/>
    </row>
    <row r="738" spans="1:11" s="35" customFormat="1" hidden="1" x14ac:dyDescent="0.2">
      <c r="A738" s="326" t="s">
        <v>2003</v>
      </c>
      <c r="B738" s="30" t="s">
        <v>6</v>
      </c>
      <c r="C738" s="326">
        <v>5</v>
      </c>
      <c r="D738" s="326" t="s">
        <v>34</v>
      </c>
      <c r="E738" s="323">
        <v>200</v>
      </c>
      <c r="F738" s="35" t="s">
        <v>303</v>
      </c>
      <c r="G738" s="326" t="s">
        <v>2109</v>
      </c>
      <c r="H738" s="350">
        <f t="shared" si="11"/>
        <v>4728154.53</v>
      </c>
      <c r="I738" s="326" t="s">
        <v>1852</v>
      </c>
      <c r="J738" s="42" t="str">
        <f>VLOOKUP(D738,DEPARTMENTS!B:B,1,0)</f>
        <v>CHAPLAINCY</v>
      </c>
      <c r="K738" s="326"/>
    </row>
    <row r="739" spans="1:11" s="35" customFormat="1" hidden="1" x14ac:dyDescent="0.2">
      <c r="A739" s="326" t="s">
        <v>2004</v>
      </c>
      <c r="B739" s="30" t="s">
        <v>6</v>
      </c>
      <c r="C739" s="326">
        <v>5</v>
      </c>
      <c r="D739" s="326" t="s">
        <v>52</v>
      </c>
      <c r="E739" s="323">
        <v>200</v>
      </c>
      <c r="F739" s="35" t="s">
        <v>303</v>
      </c>
      <c r="G739" s="326" t="s">
        <v>2109</v>
      </c>
      <c r="H739" s="350">
        <f t="shared" si="11"/>
        <v>4728354.53</v>
      </c>
      <c r="I739" s="326" t="s">
        <v>1853</v>
      </c>
      <c r="J739" s="42" t="str">
        <f>VLOOKUP(D739,DEPARTMENTS!B:B,1,0)</f>
        <v>AMM</v>
      </c>
      <c r="K739" s="326"/>
    </row>
    <row r="740" spans="1:11" s="35" customFormat="1" hidden="1" x14ac:dyDescent="0.2">
      <c r="A740" s="326" t="s">
        <v>2005</v>
      </c>
      <c r="B740" s="30" t="s">
        <v>6</v>
      </c>
      <c r="C740" s="326">
        <v>5</v>
      </c>
      <c r="D740" s="326" t="s">
        <v>34</v>
      </c>
      <c r="E740" s="323">
        <v>200</v>
      </c>
      <c r="F740" s="35" t="s">
        <v>303</v>
      </c>
      <c r="G740" s="326" t="s">
        <v>2109</v>
      </c>
      <c r="H740" s="350">
        <f t="shared" si="11"/>
        <v>4728554.53</v>
      </c>
      <c r="I740" s="326" t="s">
        <v>1854</v>
      </c>
      <c r="J740" s="42" t="str">
        <f>VLOOKUP(D740,DEPARTMENTS!B:B,1,0)</f>
        <v>CHAPLAINCY</v>
      </c>
      <c r="K740" s="326"/>
    </row>
    <row r="741" spans="1:11" s="35" customFormat="1" hidden="1" x14ac:dyDescent="0.2">
      <c r="A741" s="326" t="s">
        <v>2006</v>
      </c>
      <c r="B741" s="30" t="s">
        <v>6</v>
      </c>
      <c r="C741" s="326">
        <v>5</v>
      </c>
      <c r="D741" s="326" t="s">
        <v>36</v>
      </c>
      <c r="E741" s="323">
        <v>200</v>
      </c>
      <c r="F741" s="35" t="s">
        <v>303</v>
      </c>
      <c r="G741" s="326" t="s">
        <v>2109</v>
      </c>
      <c r="H741" s="350">
        <f t="shared" si="11"/>
        <v>4728754.53</v>
      </c>
      <c r="I741" s="326" t="s">
        <v>1855</v>
      </c>
      <c r="J741" s="42" t="str">
        <f>VLOOKUP(D741,DEPARTMENTS!B:B,1,0)</f>
        <v>AWM</v>
      </c>
      <c r="K741" s="326"/>
    </row>
    <row r="742" spans="1:11" s="35" customFormat="1" hidden="1" x14ac:dyDescent="0.2">
      <c r="A742" s="326" t="s">
        <v>2007</v>
      </c>
      <c r="B742" s="30" t="s">
        <v>6</v>
      </c>
      <c r="C742" s="326">
        <v>5</v>
      </c>
      <c r="D742" s="326" t="s">
        <v>126</v>
      </c>
      <c r="E742" s="323">
        <v>350</v>
      </c>
      <c r="F742" s="35" t="s">
        <v>303</v>
      </c>
      <c r="G742" s="326" t="s">
        <v>2109</v>
      </c>
      <c r="H742" s="350">
        <f t="shared" si="11"/>
        <v>4729104.53</v>
      </c>
      <c r="I742" s="326" t="s">
        <v>1856</v>
      </c>
      <c r="J742" s="42" t="str">
        <f>VLOOKUP(D742,DEPARTMENTS!B:B,1,0)</f>
        <v>DEV_GROUP_6</v>
      </c>
      <c r="K742" s="326"/>
    </row>
    <row r="743" spans="1:11" s="35" customFormat="1" hidden="1" x14ac:dyDescent="0.2">
      <c r="A743" s="326" t="s">
        <v>2008</v>
      </c>
      <c r="B743" s="30" t="s">
        <v>6</v>
      </c>
      <c r="C743" s="326">
        <v>5</v>
      </c>
      <c r="D743" s="326" t="s">
        <v>192</v>
      </c>
      <c r="E743" s="323">
        <v>500</v>
      </c>
      <c r="F743" s="35" t="s">
        <v>303</v>
      </c>
      <c r="G743" s="326" t="s">
        <v>2109</v>
      </c>
      <c r="H743" s="350">
        <f t="shared" si="11"/>
        <v>4729604.53</v>
      </c>
      <c r="I743" s="326" t="s">
        <v>1857</v>
      </c>
      <c r="J743" s="42" t="str">
        <f>VLOOKUP(D743,DEPARTMENTS!B:B,1,0)</f>
        <v>DEV_GROUP_31</v>
      </c>
      <c r="K743" s="326"/>
    </row>
    <row r="744" spans="1:11" s="35" customFormat="1" hidden="1" x14ac:dyDescent="0.2">
      <c r="A744" s="326" t="s">
        <v>2009</v>
      </c>
      <c r="B744" s="30" t="s">
        <v>6</v>
      </c>
      <c r="C744" s="326">
        <v>5</v>
      </c>
      <c r="D744" s="326" t="s">
        <v>24</v>
      </c>
      <c r="E744" s="323">
        <v>2700</v>
      </c>
      <c r="F744" s="35" t="s">
        <v>303</v>
      </c>
      <c r="G744" s="326" t="s">
        <v>2109</v>
      </c>
      <c r="H744" s="350">
        <f t="shared" si="11"/>
        <v>4732304.53</v>
      </c>
      <c r="I744" s="326" t="s">
        <v>1858</v>
      </c>
      <c r="J744" s="42" t="str">
        <f>VLOOKUP(D744,DEPARTMENTS!B:B,1,0)</f>
        <v>ENVELOPES</v>
      </c>
      <c r="K744" s="326"/>
    </row>
    <row r="745" spans="1:11" s="35" customFormat="1" hidden="1" x14ac:dyDescent="0.2">
      <c r="A745" s="326" t="s">
        <v>2010</v>
      </c>
      <c r="B745" s="30" t="s">
        <v>6</v>
      </c>
      <c r="C745" s="326">
        <v>5</v>
      </c>
      <c r="D745" s="326" t="s">
        <v>182</v>
      </c>
      <c r="E745" s="323">
        <v>500</v>
      </c>
      <c r="F745" s="35" t="s">
        <v>303</v>
      </c>
      <c r="G745" s="326" t="s">
        <v>2109</v>
      </c>
      <c r="H745" s="350">
        <f t="shared" si="11"/>
        <v>4732804.53</v>
      </c>
      <c r="I745" s="326" t="s">
        <v>1859</v>
      </c>
      <c r="J745" s="42" t="str">
        <f>VLOOKUP(D745,DEPARTMENTS!B:B,1,0)</f>
        <v>DEV_GROUP_23</v>
      </c>
      <c r="K745" s="326"/>
    </row>
    <row r="746" spans="1:11" s="35" customFormat="1" hidden="1" x14ac:dyDescent="0.2">
      <c r="A746" s="326" t="s">
        <v>2011</v>
      </c>
      <c r="B746" s="30" t="s">
        <v>6</v>
      </c>
      <c r="C746" s="326">
        <v>5</v>
      </c>
      <c r="D746" s="326" t="s">
        <v>126</v>
      </c>
      <c r="E746" s="323">
        <v>200</v>
      </c>
      <c r="F746" s="35" t="s">
        <v>303</v>
      </c>
      <c r="G746" s="326" t="s">
        <v>2109</v>
      </c>
      <c r="H746" s="350">
        <f t="shared" si="11"/>
        <v>4733004.53</v>
      </c>
      <c r="I746" s="326" t="s">
        <v>1860</v>
      </c>
      <c r="J746" s="42" t="str">
        <f>VLOOKUP(D746,DEPARTMENTS!B:B,1,0)</f>
        <v>DEV_GROUP_6</v>
      </c>
      <c r="K746" s="326"/>
    </row>
    <row r="747" spans="1:11" s="35" customFormat="1" hidden="1" x14ac:dyDescent="0.2">
      <c r="A747" s="326" t="s">
        <v>2012</v>
      </c>
      <c r="B747" s="30" t="s">
        <v>6</v>
      </c>
      <c r="C747" s="326">
        <v>5</v>
      </c>
      <c r="D747" s="326" t="s">
        <v>36</v>
      </c>
      <c r="E747" s="323">
        <v>200</v>
      </c>
      <c r="F747" s="35" t="s">
        <v>303</v>
      </c>
      <c r="G747" s="326" t="s">
        <v>2109</v>
      </c>
      <c r="H747" s="350">
        <f t="shared" si="11"/>
        <v>4733204.53</v>
      </c>
      <c r="I747" s="326" t="s">
        <v>1861</v>
      </c>
      <c r="J747" s="42" t="str">
        <f>VLOOKUP(D747,DEPARTMENTS!B:B,1,0)</f>
        <v>AWM</v>
      </c>
      <c r="K747" s="326"/>
    </row>
    <row r="748" spans="1:11" s="35" customFormat="1" hidden="1" x14ac:dyDescent="0.2">
      <c r="A748" s="326" t="s">
        <v>2013</v>
      </c>
      <c r="B748" s="30" t="s">
        <v>6</v>
      </c>
      <c r="C748" s="326">
        <v>5</v>
      </c>
      <c r="D748" s="326" t="s">
        <v>126</v>
      </c>
      <c r="E748" s="323">
        <v>100</v>
      </c>
      <c r="F748" s="35" t="s">
        <v>303</v>
      </c>
      <c r="G748" s="326" t="s">
        <v>2109</v>
      </c>
      <c r="H748" s="350">
        <f t="shared" si="11"/>
        <v>4733304.53</v>
      </c>
      <c r="I748" s="326" t="s">
        <v>1862</v>
      </c>
      <c r="J748" s="42" t="str">
        <f>VLOOKUP(D748,DEPARTMENTS!B:B,1,0)</f>
        <v>DEV_GROUP_6</v>
      </c>
      <c r="K748" s="326"/>
    </row>
    <row r="749" spans="1:11" s="35" customFormat="1" hidden="1" x14ac:dyDescent="0.2">
      <c r="A749" s="326" t="s">
        <v>2014</v>
      </c>
      <c r="B749" s="30" t="s">
        <v>6</v>
      </c>
      <c r="C749" s="326">
        <v>5</v>
      </c>
      <c r="D749" s="326" t="s">
        <v>36</v>
      </c>
      <c r="E749" s="323">
        <v>200</v>
      </c>
      <c r="F749" s="35" t="s">
        <v>303</v>
      </c>
      <c r="G749" s="326" t="s">
        <v>2109</v>
      </c>
      <c r="H749" s="350">
        <f t="shared" si="11"/>
        <v>4733504.53</v>
      </c>
      <c r="I749" s="326" t="s">
        <v>1863</v>
      </c>
      <c r="J749" s="42" t="str">
        <f>VLOOKUP(D749,DEPARTMENTS!B:B,1,0)</f>
        <v>AWM</v>
      </c>
      <c r="K749" s="326"/>
    </row>
    <row r="750" spans="1:11" s="35" customFormat="1" hidden="1" x14ac:dyDescent="0.2">
      <c r="A750" s="326" t="s">
        <v>2015</v>
      </c>
      <c r="B750" s="30" t="s">
        <v>6</v>
      </c>
      <c r="C750" s="326">
        <v>5</v>
      </c>
      <c r="D750" s="326" t="s">
        <v>126</v>
      </c>
      <c r="E750" s="323">
        <v>500</v>
      </c>
      <c r="F750" s="35" t="s">
        <v>303</v>
      </c>
      <c r="G750" s="326" t="s">
        <v>2109</v>
      </c>
      <c r="H750" s="350">
        <f t="shared" si="11"/>
        <v>4734004.53</v>
      </c>
      <c r="I750" s="326" t="s">
        <v>1864</v>
      </c>
      <c r="J750" s="42" t="str">
        <f>VLOOKUP(D750,DEPARTMENTS!B:B,1,0)</f>
        <v>DEV_GROUP_6</v>
      </c>
      <c r="K750" s="326"/>
    </row>
    <row r="751" spans="1:11" s="35" customFormat="1" hidden="1" x14ac:dyDescent="0.2">
      <c r="A751" s="326" t="s">
        <v>2016</v>
      </c>
      <c r="B751" s="30" t="s">
        <v>6</v>
      </c>
      <c r="C751" s="326">
        <v>5</v>
      </c>
      <c r="D751" s="326" t="s">
        <v>126</v>
      </c>
      <c r="E751" s="323">
        <v>150</v>
      </c>
      <c r="F751" s="35" t="s">
        <v>303</v>
      </c>
      <c r="G751" s="326" t="s">
        <v>2109</v>
      </c>
      <c r="H751" s="350">
        <f t="shared" si="11"/>
        <v>4734154.53</v>
      </c>
      <c r="I751" s="326" t="s">
        <v>1865</v>
      </c>
      <c r="J751" s="42" t="str">
        <f>VLOOKUP(D751,DEPARTMENTS!B:B,1,0)</f>
        <v>DEV_GROUP_6</v>
      </c>
      <c r="K751" s="326"/>
    </row>
    <row r="752" spans="1:11" s="35" customFormat="1" hidden="1" x14ac:dyDescent="0.2">
      <c r="A752" s="326" t="s">
        <v>2017</v>
      </c>
      <c r="B752" s="30" t="s">
        <v>6</v>
      </c>
      <c r="C752" s="326">
        <v>5</v>
      </c>
      <c r="D752" s="326" t="s">
        <v>126</v>
      </c>
      <c r="E752" s="323">
        <v>51</v>
      </c>
      <c r="F752" s="35" t="s">
        <v>303</v>
      </c>
      <c r="G752" s="326" t="s">
        <v>2109</v>
      </c>
      <c r="H752" s="350">
        <f t="shared" si="11"/>
        <v>4734205.53</v>
      </c>
      <c r="I752" s="326" t="s">
        <v>1866</v>
      </c>
      <c r="J752" s="42" t="str">
        <f>VLOOKUP(D752,DEPARTMENTS!B:B,1,0)</f>
        <v>DEV_GROUP_6</v>
      </c>
      <c r="K752" s="326"/>
    </row>
    <row r="753" spans="1:11" s="35" customFormat="1" hidden="1" x14ac:dyDescent="0.2">
      <c r="A753" s="326" t="s">
        <v>2018</v>
      </c>
      <c r="B753" s="30" t="s">
        <v>6</v>
      </c>
      <c r="C753" s="326">
        <v>5</v>
      </c>
      <c r="D753" s="326" t="s">
        <v>24</v>
      </c>
      <c r="E753" s="323">
        <v>18100</v>
      </c>
      <c r="F753" s="35" t="s">
        <v>303</v>
      </c>
      <c r="G753" s="326" t="s">
        <v>2110</v>
      </c>
      <c r="H753" s="350">
        <f t="shared" si="11"/>
        <v>4752305.53</v>
      </c>
      <c r="I753" s="326" t="s">
        <v>1867</v>
      </c>
      <c r="J753" s="42" t="str">
        <f>VLOOKUP(D753,DEPARTMENTS!B:B,1,0)</f>
        <v>ENVELOPES</v>
      </c>
      <c r="K753" s="326"/>
    </row>
    <row r="754" spans="1:11" s="35" customFormat="1" hidden="1" x14ac:dyDescent="0.2">
      <c r="A754" s="326" t="s">
        <v>2019</v>
      </c>
      <c r="B754" s="30" t="s">
        <v>6</v>
      </c>
      <c r="C754" s="326">
        <v>5</v>
      </c>
      <c r="D754" s="326" t="s">
        <v>114</v>
      </c>
      <c r="E754" s="323">
        <v>200</v>
      </c>
      <c r="F754" s="35" t="s">
        <v>303</v>
      </c>
      <c r="G754" s="326" t="s">
        <v>2110</v>
      </c>
      <c r="H754" s="350">
        <f t="shared" si="11"/>
        <v>4752505.53</v>
      </c>
      <c r="I754" s="326" t="s">
        <v>1868</v>
      </c>
      <c r="J754" s="42" t="str">
        <f>VLOOKUP(D754,DEPARTMENTS!B:B,1,0)</f>
        <v>DEV_GROUP_1</v>
      </c>
      <c r="K754" s="326"/>
    </row>
    <row r="755" spans="1:11" s="35" customFormat="1" hidden="1" x14ac:dyDescent="0.2">
      <c r="A755" s="326" t="s">
        <v>2020</v>
      </c>
      <c r="B755" s="30" t="s">
        <v>6</v>
      </c>
      <c r="C755" s="326">
        <v>5</v>
      </c>
      <c r="D755" s="326" t="s">
        <v>36</v>
      </c>
      <c r="E755" s="323">
        <v>200</v>
      </c>
      <c r="F755" s="35" t="s">
        <v>303</v>
      </c>
      <c r="G755" s="326" t="s">
        <v>2110</v>
      </c>
      <c r="H755" s="350">
        <f t="shared" si="11"/>
        <v>4752705.53</v>
      </c>
      <c r="I755" s="326" t="s">
        <v>1869</v>
      </c>
      <c r="J755" s="42" t="str">
        <f>VLOOKUP(D755,DEPARTMENTS!B:B,1,0)</f>
        <v>AWM</v>
      </c>
      <c r="K755" s="326"/>
    </row>
    <row r="756" spans="1:11" s="35" customFormat="1" hidden="1" x14ac:dyDescent="0.2">
      <c r="A756" s="326" t="s">
        <v>2021</v>
      </c>
      <c r="B756" s="30" t="s">
        <v>6</v>
      </c>
      <c r="C756" s="326">
        <v>5</v>
      </c>
      <c r="D756" s="326" t="s">
        <v>126</v>
      </c>
      <c r="E756" s="323">
        <v>500</v>
      </c>
      <c r="F756" s="35" t="s">
        <v>303</v>
      </c>
      <c r="G756" s="326" t="s">
        <v>2110</v>
      </c>
      <c r="H756" s="350">
        <f t="shared" si="11"/>
        <v>4753205.53</v>
      </c>
      <c r="I756" s="326" t="s">
        <v>1870</v>
      </c>
      <c r="J756" s="42" t="str">
        <f>VLOOKUP(D756,DEPARTMENTS!B:B,1,0)</f>
        <v>DEV_GROUP_6</v>
      </c>
      <c r="K756" s="326"/>
    </row>
    <row r="757" spans="1:11" s="35" customFormat="1" hidden="1" x14ac:dyDescent="0.2">
      <c r="A757" s="326" t="s">
        <v>2022</v>
      </c>
      <c r="B757" s="30" t="s">
        <v>6</v>
      </c>
      <c r="C757" s="326">
        <v>5</v>
      </c>
      <c r="D757" s="326" t="s">
        <v>126</v>
      </c>
      <c r="E757" s="323">
        <v>59</v>
      </c>
      <c r="F757" s="35" t="s">
        <v>303</v>
      </c>
      <c r="G757" s="326" t="s">
        <v>2110</v>
      </c>
      <c r="H757" s="350">
        <f t="shared" si="11"/>
        <v>4753264.53</v>
      </c>
      <c r="I757" s="326" t="s">
        <v>1871</v>
      </c>
      <c r="J757" s="42" t="str">
        <f>VLOOKUP(D757,DEPARTMENTS!B:B,1,0)</f>
        <v>DEV_GROUP_6</v>
      </c>
      <c r="K757" s="326"/>
    </row>
    <row r="758" spans="1:11" s="35" customFormat="1" hidden="1" x14ac:dyDescent="0.2">
      <c r="A758" s="326" t="s">
        <v>2023</v>
      </c>
      <c r="B758" s="30" t="s">
        <v>6</v>
      </c>
      <c r="C758" s="326">
        <v>5</v>
      </c>
      <c r="D758" s="326" t="s">
        <v>126</v>
      </c>
      <c r="E758" s="323">
        <v>50</v>
      </c>
      <c r="F758" s="35" t="s">
        <v>303</v>
      </c>
      <c r="G758" s="326" t="s">
        <v>2110</v>
      </c>
      <c r="H758" s="350">
        <f t="shared" si="11"/>
        <v>4753314.53</v>
      </c>
      <c r="I758" s="326" t="s">
        <v>1872</v>
      </c>
      <c r="J758" s="42" t="str">
        <f>VLOOKUP(D758,DEPARTMENTS!B:B,1,0)</f>
        <v>DEV_GROUP_6</v>
      </c>
      <c r="K758" s="326"/>
    </row>
    <row r="759" spans="1:11" s="35" customFormat="1" hidden="1" x14ac:dyDescent="0.2">
      <c r="A759" s="326" t="s">
        <v>2024</v>
      </c>
      <c r="B759" s="30" t="s">
        <v>6</v>
      </c>
      <c r="C759" s="326">
        <v>5</v>
      </c>
      <c r="D759" s="326" t="s">
        <v>36</v>
      </c>
      <c r="E759" s="323">
        <v>200</v>
      </c>
      <c r="F759" s="35" t="s">
        <v>303</v>
      </c>
      <c r="G759" s="326" t="s">
        <v>2110</v>
      </c>
      <c r="H759" s="350">
        <f t="shared" si="11"/>
        <v>4753514.53</v>
      </c>
      <c r="I759" s="326" t="s">
        <v>1873</v>
      </c>
      <c r="J759" s="42" t="str">
        <f>VLOOKUP(D759,DEPARTMENTS!B:B,1,0)</f>
        <v>AWM</v>
      </c>
      <c r="K759" s="326"/>
    </row>
    <row r="760" spans="1:11" s="35" customFormat="1" hidden="1" x14ac:dyDescent="0.2">
      <c r="A760" s="326" t="s">
        <v>2025</v>
      </c>
      <c r="B760" s="30" t="s">
        <v>6</v>
      </c>
      <c r="C760" s="326">
        <v>5</v>
      </c>
      <c r="D760" s="326" t="s">
        <v>34</v>
      </c>
      <c r="E760" s="323">
        <v>200</v>
      </c>
      <c r="F760" s="35" t="s">
        <v>303</v>
      </c>
      <c r="G760" s="326" t="s">
        <v>2110</v>
      </c>
      <c r="H760" s="350">
        <f t="shared" si="11"/>
        <v>4753714.53</v>
      </c>
      <c r="I760" s="326" t="s">
        <v>1874</v>
      </c>
      <c r="J760" s="42" t="str">
        <f>VLOOKUP(D760,DEPARTMENTS!B:B,1,0)</f>
        <v>CHAPLAINCY</v>
      </c>
      <c r="K760" s="326"/>
    </row>
    <row r="761" spans="1:11" s="35" customFormat="1" hidden="1" x14ac:dyDescent="0.2">
      <c r="A761" s="326" t="s">
        <v>2026</v>
      </c>
      <c r="B761" s="30" t="s">
        <v>6</v>
      </c>
      <c r="C761" s="326">
        <v>5</v>
      </c>
      <c r="D761" s="326" t="s">
        <v>126</v>
      </c>
      <c r="E761" s="323">
        <v>500</v>
      </c>
      <c r="F761" s="35" t="s">
        <v>303</v>
      </c>
      <c r="G761" s="326" t="s">
        <v>2110</v>
      </c>
      <c r="H761" s="350">
        <f t="shared" si="11"/>
        <v>4754214.53</v>
      </c>
      <c r="I761" s="326" t="s">
        <v>1875</v>
      </c>
      <c r="J761" s="42" t="str">
        <f>VLOOKUP(D761,DEPARTMENTS!B:B,1,0)</f>
        <v>DEV_GROUP_6</v>
      </c>
      <c r="K761" s="326"/>
    </row>
    <row r="762" spans="1:11" s="35" customFormat="1" hidden="1" x14ac:dyDescent="0.2">
      <c r="A762" s="326" t="s">
        <v>2027</v>
      </c>
      <c r="B762" s="30" t="s">
        <v>6</v>
      </c>
      <c r="C762" s="326">
        <v>5</v>
      </c>
      <c r="D762" s="326" t="s">
        <v>126</v>
      </c>
      <c r="E762" s="323">
        <v>100</v>
      </c>
      <c r="F762" s="35" t="s">
        <v>303</v>
      </c>
      <c r="G762" s="326" t="s">
        <v>2110</v>
      </c>
      <c r="H762" s="350">
        <f t="shared" si="11"/>
        <v>4754314.53</v>
      </c>
      <c r="I762" s="326" t="s">
        <v>1876</v>
      </c>
      <c r="J762" s="42" t="str">
        <f>VLOOKUP(D762,DEPARTMENTS!B:B,1,0)</f>
        <v>DEV_GROUP_6</v>
      </c>
      <c r="K762" s="326"/>
    </row>
    <row r="763" spans="1:11" s="35" customFormat="1" hidden="1" x14ac:dyDescent="0.2">
      <c r="A763" s="326" t="s">
        <v>2028</v>
      </c>
      <c r="B763" s="30" t="s">
        <v>6</v>
      </c>
      <c r="C763" s="326">
        <v>5</v>
      </c>
      <c r="D763" s="326" t="s">
        <v>24</v>
      </c>
      <c r="E763" s="323">
        <v>4910</v>
      </c>
      <c r="F763" s="35" t="s">
        <v>303</v>
      </c>
      <c r="G763" s="326" t="s">
        <v>2110</v>
      </c>
      <c r="H763" s="350">
        <f t="shared" si="11"/>
        <v>4759224.53</v>
      </c>
      <c r="I763" s="326" t="s">
        <v>1877</v>
      </c>
      <c r="J763" s="42" t="str">
        <f>VLOOKUP(D763,DEPARTMENTS!B:B,1,0)</f>
        <v>ENVELOPES</v>
      </c>
      <c r="K763" s="326"/>
    </row>
    <row r="764" spans="1:11" s="35" customFormat="1" hidden="1" x14ac:dyDescent="0.2">
      <c r="A764" s="326" t="s">
        <v>2029</v>
      </c>
      <c r="B764" s="30" t="s">
        <v>6</v>
      </c>
      <c r="C764" s="326">
        <v>5</v>
      </c>
      <c r="D764" s="326" t="s">
        <v>126</v>
      </c>
      <c r="E764" s="323">
        <v>190</v>
      </c>
      <c r="F764" s="35" t="s">
        <v>303</v>
      </c>
      <c r="G764" s="326" t="s">
        <v>2110</v>
      </c>
      <c r="H764" s="350">
        <f t="shared" si="11"/>
        <v>4759414.53</v>
      </c>
      <c r="I764" s="326" t="s">
        <v>1878</v>
      </c>
      <c r="J764" s="42" t="str">
        <f>VLOOKUP(D764,DEPARTMENTS!B:B,1,0)</f>
        <v>DEV_GROUP_6</v>
      </c>
      <c r="K764" s="326"/>
    </row>
    <row r="765" spans="1:11" s="35" customFormat="1" hidden="1" x14ac:dyDescent="0.2">
      <c r="A765" s="326" t="s">
        <v>2030</v>
      </c>
      <c r="B765" s="30" t="s">
        <v>6</v>
      </c>
      <c r="C765" s="326">
        <v>5</v>
      </c>
      <c r="D765" s="326" t="s">
        <v>114</v>
      </c>
      <c r="E765" s="323">
        <v>100</v>
      </c>
      <c r="F765" s="35" t="s">
        <v>303</v>
      </c>
      <c r="G765" s="326" t="s">
        <v>2110</v>
      </c>
      <c r="H765" s="350">
        <f t="shared" si="11"/>
        <v>4759514.53</v>
      </c>
      <c r="I765" s="326" t="s">
        <v>1879</v>
      </c>
      <c r="J765" s="42" t="str">
        <f>VLOOKUP(D765,DEPARTMENTS!B:B,1,0)</f>
        <v>DEV_GROUP_1</v>
      </c>
      <c r="K765" s="326"/>
    </row>
    <row r="766" spans="1:11" s="35" customFormat="1" hidden="1" x14ac:dyDescent="0.2">
      <c r="A766" s="326" t="s">
        <v>2031</v>
      </c>
      <c r="B766" s="30" t="s">
        <v>6</v>
      </c>
      <c r="C766" s="326">
        <v>5</v>
      </c>
      <c r="D766" s="326" t="s">
        <v>126</v>
      </c>
      <c r="E766" s="323">
        <v>300</v>
      </c>
      <c r="F766" s="35" t="s">
        <v>303</v>
      </c>
      <c r="G766" s="326" t="s">
        <v>2110</v>
      </c>
      <c r="H766" s="350">
        <f t="shared" si="11"/>
        <v>4759814.53</v>
      </c>
      <c r="I766" s="326" t="s">
        <v>1880</v>
      </c>
      <c r="J766" s="42" t="str">
        <f>VLOOKUP(D766,DEPARTMENTS!B:B,1,0)</f>
        <v>DEV_GROUP_6</v>
      </c>
      <c r="K766" s="326"/>
    </row>
    <row r="767" spans="1:11" s="35" customFormat="1" hidden="1" x14ac:dyDescent="0.2">
      <c r="A767" s="326" t="s">
        <v>2032</v>
      </c>
      <c r="B767" s="30" t="s">
        <v>6</v>
      </c>
      <c r="C767" s="326">
        <v>5</v>
      </c>
      <c r="D767" s="326" t="s">
        <v>126</v>
      </c>
      <c r="E767" s="323">
        <v>300</v>
      </c>
      <c r="F767" s="35" t="s">
        <v>303</v>
      </c>
      <c r="G767" s="326" t="s">
        <v>2110</v>
      </c>
      <c r="H767" s="350">
        <f t="shared" si="11"/>
        <v>4760114.53</v>
      </c>
      <c r="I767" s="326" t="s">
        <v>1881</v>
      </c>
      <c r="J767" s="42" t="str">
        <f>VLOOKUP(D767,DEPARTMENTS!B:B,1,0)</f>
        <v>DEV_GROUP_6</v>
      </c>
      <c r="K767" s="326"/>
    </row>
    <row r="768" spans="1:11" s="35" customFormat="1" hidden="1" x14ac:dyDescent="0.2">
      <c r="A768" s="326" t="s">
        <v>2033</v>
      </c>
      <c r="B768" s="30" t="s">
        <v>6</v>
      </c>
      <c r="C768" s="326">
        <v>5</v>
      </c>
      <c r="D768" s="326" t="s">
        <v>194</v>
      </c>
      <c r="E768" s="323">
        <v>100</v>
      </c>
      <c r="F768" s="35" t="s">
        <v>303</v>
      </c>
      <c r="G768" s="326" t="s">
        <v>2110</v>
      </c>
      <c r="H768" s="350">
        <f t="shared" si="11"/>
        <v>4760214.53</v>
      </c>
      <c r="I768" s="326" t="s">
        <v>1882</v>
      </c>
      <c r="J768" s="42" t="str">
        <f>VLOOKUP(D768,DEPARTMENTS!B:B,1,0)</f>
        <v>DEV_GROUP_29</v>
      </c>
      <c r="K768" s="326"/>
    </row>
    <row r="769" spans="1:11" s="35" customFormat="1" hidden="1" x14ac:dyDescent="0.2">
      <c r="A769" s="326" t="s">
        <v>2034</v>
      </c>
      <c r="B769" s="30" t="s">
        <v>6</v>
      </c>
      <c r="C769" s="326">
        <v>5</v>
      </c>
      <c r="D769" s="326" t="s">
        <v>36</v>
      </c>
      <c r="E769" s="323">
        <v>200</v>
      </c>
      <c r="F769" s="35" t="s">
        <v>303</v>
      </c>
      <c r="G769" s="326" t="s">
        <v>2110</v>
      </c>
      <c r="H769" s="350">
        <f t="shared" si="11"/>
        <v>4760414.53</v>
      </c>
      <c r="I769" s="326" t="s">
        <v>1883</v>
      </c>
      <c r="J769" s="42" t="str">
        <f>VLOOKUP(D769,DEPARTMENTS!B:B,1,0)</f>
        <v>AWM</v>
      </c>
      <c r="K769" s="326"/>
    </row>
    <row r="770" spans="1:11" s="35" customFormat="1" hidden="1" x14ac:dyDescent="0.2">
      <c r="A770" s="326" t="s">
        <v>2035</v>
      </c>
      <c r="B770" s="30" t="s">
        <v>6</v>
      </c>
      <c r="C770" s="326">
        <v>5</v>
      </c>
      <c r="D770" s="326" t="s">
        <v>36</v>
      </c>
      <c r="E770" s="323">
        <v>200</v>
      </c>
      <c r="F770" s="35" t="s">
        <v>303</v>
      </c>
      <c r="G770" s="326" t="s">
        <v>2110</v>
      </c>
      <c r="H770" s="350">
        <f t="shared" si="11"/>
        <v>4760614.53</v>
      </c>
      <c r="I770" s="326" t="s">
        <v>1884</v>
      </c>
      <c r="J770" s="42" t="str">
        <f>VLOOKUP(D770,DEPARTMENTS!B:B,1,0)</f>
        <v>AWM</v>
      </c>
      <c r="K770" s="326"/>
    </row>
    <row r="771" spans="1:11" s="35" customFormat="1" hidden="1" x14ac:dyDescent="0.2">
      <c r="A771" s="326" t="s">
        <v>2036</v>
      </c>
      <c r="B771" s="30" t="s">
        <v>6</v>
      </c>
      <c r="C771" s="326">
        <v>5</v>
      </c>
      <c r="D771" s="326" t="s">
        <v>34</v>
      </c>
      <c r="E771" s="323">
        <v>200</v>
      </c>
      <c r="F771" s="35" t="s">
        <v>303</v>
      </c>
      <c r="G771" s="326" t="s">
        <v>2110</v>
      </c>
      <c r="H771" s="350">
        <f t="shared" si="11"/>
        <v>4760814.53</v>
      </c>
      <c r="I771" s="326" t="s">
        <v>1885</v>
      </c>
      <c r="J771" s="42" t="str">
        <f>VLOOKUP(D771,DEPARTMENTS!B:B,1,0)</f>
        <v>CHAPLAINCY</v>
      </c>
      <c r="K771" s="326"/>
    </row>
    <row r="772" spans="1:11" s="35" customFormat="1" hidden="1" x14ac:dyDescent="0.2">
      <c r="A772" s="326" t="s">
        <v>2037</v>
      </c>
      <c r="B772" s="30" t="s">
        <v>6</v>
      </c>
      <c r="C772" s="326">
        <v>5</v>
      </c>
      <c r="D772" s="326" t="s">
        <v>194</v>
      </c>
      <c r="E772" s="323">
        <v>100</v>
      </c>
      <c r="F772" s="35" t="s">
        <v>303</v>
      </c>
      <c r="G772" s="326" t="s">
        <v>2110</v>
      </c>
      <c r="H772" s="350">
        <f t="shared" si="11"/>
        <v>4760914.53</v>
      </c>
      <c r="I772" s="326" t="s">
        <v>1886</v>
      </c>
      <c r="J772" s="42" t="str">
        <f>VLOOKUP(D772,DEPARTMENTS!B:B,1,0)</f>
        <v>DEV_GROUP_29</v>
      </c>
      <c r="K772" s="326"/>
    </row>
    <row r="773" spans="1:11" s="35" customFormat="1" hidden="1" x14ac:dyDescent="0.2">
      <c r="A773" s="326" t="s">
        <v>2038</v>
      </c>
      <c r="B773" s="30" t="s">
        <v>6</v>
      </c>
      <c r="C773" s="326">
        <v>5</v>
      </c>
      <c r="D773" s="326" t="s">
        <v>126</v>
      </c>
      <c r="E773" s="323">
        <v>50</v>
      </c>
      <c r="F773" s="35" t="s">
        <v>303</v>
      </c>
      <c r="G773" s="326" t="s">
        <v>2110</v>
      </c>
      <c r="H773" s="350">
        <f t="shared" ref="H773:H836" si="12">H772+E773</f>
        <v>4760964.53</v>
      </c>
      <c r="I773" s="326" t="s">
        <v>1887</v>
      </c>
      <c r="J773" s="42" t="str">
        <f>VLOOKUP(D773,DEPARTMENTS!B:B,1,0)</f>
        <v>DEV_GROUP_6</v>
      </c>
      <c r="K773" s="326"/>
    </row>
    <row r="774" spans="1:11" s="35" customFormat="1" hidden="1" x14ac:dyDescent="0.2">
      <c r="A774" s="326" t="s">
        <v>2039</v>
      </c>
      <c r="B774" s="30" t="s">
        <v>6</v>
      </c>
      <c r="C774" s="326">
        <v>5</v>
      </c>
      <c r="D774" s="326" t="s">
        <v>126</v>
      </c>
      <c r="E774" s="323">
        <v>150</v>
      </c>
      <c r="F774" s="35" t="s">
        <v>303</v>
      </c>
      <c r="G774" s="326" t="s">
        <v>2110</v>
      </c>
      <c r="H774" s="350">
        <f t="shared" si="12"/>
        <v>4761114.53</v>
      </c>
      <c r="I774" s="326" t="s">
        <v>1888</v>
      </c>
      <c r="J774" s="42" t="str">
        <f>VLOOKUP(D774,DEPARTMENTS!B:B,1,0)</f>
        <v>DEV_GROUP_6</v>
      </c>
      <c r="K774" s="326"/>
    </row>
    <row r="775" spans="1:11" s="35" customFormat="1" hidden="1" x14ac:dyDescent="0.2">
      <c r="A775" s="326" t="s">
        <v>2040</v>
      </c>
      <c r="B775" s="30" t="s">
        <v>6</v>
      </c>
      <c r="C775" s="326">
        <v>5</v>
      </c>
      <c r="D775" s="326" t="s">
        <v>150</v>
      </c>
      <c r="E775" s="323">
        <v>2000</v>
      </c>
      <c r="F775" s="35" t="s">
        <v>303</v>
      </c>
      <c r="G775" s="326" t="s">
        <v>2110</v>
      </c>
      <c r="H775" s="350">
        <f t="shared" si="12"/>
        <v>4763114.53</v>
      </c>
      <c r="I775" s="326" t="s">
        <v>1889</v>
      </c>
      <c r="J775" s="42" t="str">
        <f>VLOOKUP(D775,DEPARTMENTS!B:B,1,0)</f>
        <v>DEV_GROUP_40</v>
      </c>
      <c r="K775" s="326"/>
    </row>
    <row r="776" spans="1:11" s="35" customFormat="1" hidden="1" x14ac:dyDescent="0.2">
      <c r="A776" s="326" t="s">
        <v>2041</v>
      </c>
      <c r="B776" s="30" t="s">
        <v>6</v>
      </c>
      <c r="C776" s="326">
        <v>5</v>
      </c>
      <c r="D776" s="326" t="s">
        <v>164</v>
      </c>
      <c r="E776" s="323">
        <v>10000</v>
      </c>
      <c r="F776" s="35" t="s">
        <v>303</v>
      </c>
      <c r="G776" s="326" t="s">
        <v>2110</v>
      </c>
      <c r="H776" s="350">
        <f t="shared" si="12"/>
        <v>4773114.53</v>
      </c>
      <c r="I776" s="326" t="s">
        <v>1890</v>
      </c>
      <c r="J776" s="42" t="str">
        <f>VLOOKUP(D776,DEPARTMENTS!B:B,1,0)</f>
        <v>DEV_GROUP_22</v>
      </c>
      <c r="K776" s="326"/>
    </row>
    <row r="777" spans="1:11" s="35" customFormat="1" hidden="1" x14ac:dyDescent="0.2">
      <c r="A777" s="326" t="s">
        <v>2042</v>
      </c>
      <c r="B777" s="30" t="s">
        <v>6</v>
      </c>
      <c r="C777" s="326">
        <v>5</v>
      </c>
      <c r="D777" s="326" t="s">
        <v>194</v>
      </c>
      <c r="E777" s="323">
        <v>200</v>
      </c>
      <c r="F777" s="35" t="s">
        <v>303</v>
      </c>
      <c r="G777" s="326" t="s">
        <v>2110</v>
      </c>
      <c r="H777" s="350">
        <f t="shared" si="12"/>
        <v>4773314.53</v>
      </c>
      <c r="I777" s="326" t="s">
        <v>1891</v>
      </c>
      <c r="J777" s="42" t="str">
        <f>VLOOKUP(D777,DEPARTMENTS!B:B,1,0)</f>
        <v>DEV_GROUP_29</v>
      </c>
      <c r="K777" s="326"/>
    </row>
    <row r="778" spans="1:11" s="35" customFormat="1" hidden="1" x14ac:dyDescent="0.2">
      <c r="A778" s="326" t="s">
        <v>2043</v>
      </c>
      <c r="B778" s="30" t="s">
        <v>6</v>
      </c>
      <c r="C778" s="326">
        <v>5</v>
      </c>
      <c r="D778" s="326" t="s">
        <v>150</v>
      </c>
      <c r="E778" s="323">
        <v>500</v>
      </c>
      <c r="F778" s="35" t="s">
        <v>303</v>
      </c>
      <c r="G778" s="326" t="s">
        <v>2110</v>
      </c>
      <c r="H778" s="350">
        <f t="shared" si="12"/>
        <v>4773814.53</v>
      </c>
      <c r="I778" s="326" t="s">
        <v>1892</v>
      </c>
      <c r="J778" s="42" t="str">
        <f>VLOOKUP(D778,DEPARTMENTS!B:B,1,0)</f>
        <v>DEV_GROUP_40</v>
      </c>
      <c r="K778" s="326"/>
    </row>
    <row r="779" spans="1:11" s="35" customFormat="1" hidden="1" x14ac:dyDescent="0.2">
      <c r="A779" s="326" t="s">
        <v>2044</v>
      </c>
      <c r="B779" s="30" t="s">
        <v>6</v>
      </c>
      <c r="C779" s="326">
        <v>5</v>
      </c>
      <c r="D779" s="326" t="s">
        <v>182</v>
      </c>
      <c r="E779" s="323">
        <v>300</v>
      </c>
      <c r="F779" s="35" t="s">
        <v>303</v>
      </c>
      <c r="G779" s="326" t="s">
        <v>2110</v>
      </c>
      <c r="H779" s="350">
        <f t="shared" si="12"/>
        <v>4774114.53</v>
      </c>
      <c r="I779" s="326" t="s">
        <v>1893</v>
      </c>
      <c r="J779" s="42" t="str">
        <f>VLOOKUP(D779,DEPARTMENTS!B:B,1,0)</f>
        <v>DEV_GROUP_23</v>
      </c>
      <c r="K779" s="326"/>
    </row>
    <row r="780" spans="1:11" s="35" customFormat="1" hidden="1" x14ac:dyDescent="0.2">
      <c r="A780" s="326" t="s">
        <v>2045</v>
      </c>
      <c r="B780" s="30" t="s">
        <v>6</v>
      </c>
      <c r="C780" s="326">
        <v>5</v>
      </c>
      <c r="D780" s="326" t="s">
        <v>126</v>
      </c>
      <c r="E780" s="323">
        <v>200</v>
      </c>
      <c r="F780" s="35" t="s">
        <v>303</v>
      </c>
      <c r="G780" s="326" t="s">
        <v>2111</v>
      </c>
      <c r="H780" s="350">
        <f t="shared" si="12"/>
        <v>4774314.53</v>
      </c>
      <c r="I780" s="326" t="s">
        <v>1894</v>
      </c>
      <c r="J780" s="42" t="str">
        <f>VLOOKUP(D780,DEPARTMENTS!B:B,1,0)</f>
        <v>DEV_GROUP_6</v>
      </c>
      <c r="K780" s="326"/>
    </row>
    <row r="781" spans="1:11" s="35" customFormat="1" hidden="1" x14ac:dyDescent="0.2">
      <c r="A781" s="326" t="s">
        <v>2046</v>
      </c>
      <c r="B781" s="30" t="s">
        <v>6</v>
      </c>
      <c r="C781" s="326">
        <v>5</v>
      </c>
      <c r="D781" s="326" t="s">
        <v>150</v>
      </c>
      <c r="E781" s="323">
        <v>1000</v>
      </c>
      <c r="F781" s="35" t="s">
        <v>303</v>
      </c>
      <c r="G781" s="326" t="s">
        <v>2111</v>
      </c>
      <c r="H781" s="350">
        <f t="shared" si="12"/>
        <v>4775314.53</v>
      </c>
      <c r="I781" s="326" t="s">
        <v>1895</v>
      </c>
      <c r="J781" s="42" t="str">
        <f>VLOOKUP(D781,DEPARTMENTS!B:B,1,0)</f>
        <v>DEV_GROUP_40</v>
      </c>
      <c r="K781" s="326"/>
    </row>
    <row r="782" spans="1:11" s="35" customFormat="1" hidden="1" x14ac:dyDescent="0.2">
      <c r="A782" s="326" t="s">
        <v>2047</v>
      </c>
      <c r="B782" s="30" t="s">
        <v>6</v>
      </c>
      <c r="C782" s="326">
        <v>5</v>
      </c>
      <c r="D782" s="326" t="s">
        <v>134</v>
      </c>
      <c r="E782" s="323">
        <v>500</v>
      </c>
      <c r="F782" s="35" t="s">
        <v>303</v>
      </c>
      <c r="G782" s="326" t="s">
        <v>2111</v>
      </c>
      <c r="H782" s="350">
        <f t="shared" si="12"/>
        <v>4775814.53</v>
      </c>
      <c r="I782" s="326" t="s">
        <v>1896</v>
      </c>
      <c r="J782" s="42" t="str">
        <f>VLOOKUP(D782,DEPARTMENTS!B:B,1,0)</f>
        <v>DEV_GROUP_12</v>
      </c>
      <c r="K782" s="326"/>
    </row>
    <row r="783" spans="1:11" s="35" customFormat="1" hidden="1" x14ac:dyDescent="0.2">
      <c r="A783" s="326" t="s">
        <v>2048</v>
      </c>
      <c r="B783" s="30" t="s">
        <v>6</v>
      </c>
      <c r="C783" s="326">
        <v>5</v>
      </c>
      <c r="D783" s="326" t="s">
        <v>126</v>
      </c>
      <c r="E783" s="323">
        <v>500</v>
      </c>
      <c r="F783" s="35" t="s">
        <v>303</v>
      </c>
      <c r="G783" s="326" t="s">
        <v>2111</v>
      </c>
      <c r="H783" s="350">
        <f t="shared" si="12"/>
        <v>4776314.53</v>
      </c>
      <c r="I783" s="326" t="s">
        <v>1897</v>
      </c>
      <c r="J783" s="42" t="str">
        <f>VLOOKUP(D783,DEPARTMENTS!B:B,1,0)</f>
        <v>DEV_GROUP_6</v>
      </c>
      <c r="K783" s="326"/>
    </row>
    <row r="784" spans="1:11" s="35" customFormat="1" hidden="1" x14ac:dyDescent="0.2">
      <c r="A784" s="326" t="s">
        <v>2049</v>
      </c>
      <c r="B784" s="30" t="s">
        <v>6</v>
      </c>
      <c r="C784" s="326">
        <v>5</v>
      </c>
      <c r="D784" s="326" t="s">
        <v>126</v>
      </c>
      <c r="E784" s="323">
        <v>200</v>
      </c>
      <c r="F784" s="35" t="s">
        <v>303</v>
      </c>
      <c r="G784" s="326" t="s">
        <v>2111</v>
      </c>
      <c r="H784" s="350">
        <f t="shared" si="12"/>
        <v>4776514.53</v>
      </c>
      <c r="I784" s="326" t="s">
        <v>1898</v>
      </c>
      <c r="J784" s="42" t="str">
        <f>VLOOKUP(D784,DEPARTMENTS!B:B,1,0)</f>
        <v>DEV_GROUP_6</v>
      </c>
      <c r="K784" s="326"/>
    </row>
    <row r="785" spans="1:11" s="35" customFormat="1" hidden="1" x14ac:dyDescent="0.2">
      <c r="A785" s="326" t="s">
        <v>2050</v>
      </c>
      <c r="B785" s="30" t="s">
        <v>6</v>
      </c>
      <c r="C785" s="326">
        <v>5</v>
      </c>
      <c r="D785" s="326" t="s">
        <v>114</v>
      </c>
      <c r="E785" s="323">
        <v>100</v>
      </c>
      <c r="F785" s="35" t="s">
        <v>303</v>
      </c>
      <c r="G785" s="326" t="s">
        <v>2111</v>
      </c>
      <c r="H785" s="350">
        <f t="shared" si="12"/>
        <v>4776614.53</v>
      </c>
      <c r="I785" s="326" t="s">
        <v>1899</v>
      </c>
      <c r="J785" s="42" t="str">
        <f>VLOOKUP(D785,DEPARTMENTS!B:B,1,0)</f>
        <v>DEV_GROUP_1</v>
      </c>
      <c r="K785" s="326"/>
    </row>
    <row r="786" spans="1:11" s="35" customFormat="1" hidden="1" x14ac:dyDescent="0.2">
      <c r="A786" s="326" t="s">
        <v>2051</v>
      </c>
      <c r="B786" s="30" t="s">
        <v>6</v>
      </c>
      <c r="C786" s="326">
        <v>5</v>
      </c>
      <c r="D786" s="326" t="s">
        <v>130</v>
      </c>
      <c r="E786" s="323">
        <v>1000</v>
      </c>
      <c r="F786" s="35" t="s">
        <v>303</v>
      </c>
      <c r="G786" s="326" t="s">
        <v>2111</v>
      </c>
      <c r="H786" s="350">
        <f t="shared" si="12"/>
        <v>4777614.53</v>
      </c>
      <c r="I786" s="326" t="s">
        <v>1900</v>
      </c>
      <c r="J786" s="42" t="str">
        <f>VLOOKUP(D786,DEPARTMENTS!B:B,1,0)</f>
        <v>DEV_GROUP_11</v>
      </c>
      <c r="K786" s="326"/>
    </row>
    <row r="787" spans="1:11" s="35" customFormat="1" hidden="1" x14ac:dyDescent="0.2">
      <c r="A787" s="326" t="s">
        <v>2052</v>
      </c>
      <c r="B787" s="30" t="s">
        <v>6</v>
      </c>
      <c r="C787" s="326">
        <v>5</v>
      </c>
      <c r="D787" s="326" t="s">
        <v>24</v>
      </c>
      <c r="E787" s="323">
        <v>3300</v>
      </c>
      <c r="F787" s="35" t="s">
        <v>303</v>
      </c>
      <c r="G787" s="326" t="s">
        <v>2111</v>
      </c>
      <c r="H787" s="350">
        <f t="shared" si="12"/>
        <v>4780914.53</v>
      </c>
      <c r="I787" s="326" t="s">
        <v>1901</v>
      </c>
      <c r="J787" s="42" t="str">
        <f>VLOOKUP(D787,DEPARTMENTS!B:B,1,0)</f>
        <v>ENVELOPES</v>
      </c>
      <c r="K787" s="326"/>
    </row>
    <row r="788" spans="1:11" s="35" customFormat="1" hidden="1" x14ac:dyDescent="0.2">
      <c r="A788" s="326" t="s">
        <v>2053</v>
      </c>
      <c r="B788" s="30" t="s">
        <v>6</v>
      </c>
      <c r="C788" s="326">
        <v>5</v>
      </c>
      <c r="D788" s="326" t="s">
        <v>194</v>
      </c>
      <c r="E788" s="323">
        <v>100</v>
      </c>
      <c r="F788" s="35" t="s">
        <v>303</v>
      </c>
      <c r="G788" s="326" t="s">
        <v>2111</v>
      </c>
      <c r="H788" s="350">
        <f t="shared" si="12"/>
        <v>4781014.53</v>
      </c>
      <c r="I788" s="326" t="s">
        <v>1902</v>
      </c>
      <c r="J788" s="42" t="str">
        <f>VLOOKUP(D788,DEPARTMENTS!B:B,1,0)</f>
        <v>DEV_GROUP_29</v>
      </c>
      <c r="K788" s="326"/>
    </row>
    <row r="789" spans="1:11" s="35" customFormat="1" hidden="1" x14ac:dyDescent="0.2">
      <c r="A789" s="326" t="s">
        <v>2054</v>
      </c>
      <c r="B789" s="30" t="s">
        <v>6</v>
      </c>
      <c r="C789" s="326">
        <v>5</v>
      </c>
      <c r="D789" s="326" t="s">
        <v>194</v>
      </c>
      <c r="E789" s="323">
        <v>300</v>
      </c>
      <c r="F789" s="35" t="s">
        <v>303</v>
      </c>
      <c r="G789" s="326" t="s">
        <v>2111</v>
      </c>
      <c r="H789" s="350">
        <f t="shared" si="12"/>
        <v>4781314.53</v>
      </c>
      <c r="I789" s="326" t="s">
        <v>1903</v>
      </c>
      <c r="J789" s="42" t="str">
        <f>VLOOKUP(D789,DEPARTMENTS!B:B,1,0)</f>
        <v>DEV_GROUP_29</v>
      </c>
      <c r="K789" s="326"/>
    </row>
    <row r="790" spans="1:11" s="35" customFormat="1" hidden="1" x14ac:dyDescent="0.2">
      <c r="A790" s="326" t="s">
        <v>2055</v>
      </c>
      <c r="B790" s="30" t="s">
        <v>6</v>
      </c>
      <c r="C790" s="326">
        <v>5</v>
      </c>
      <c r="D790" s="326" t="s">
        <v>124</v>
      </c>
      <c r="E790" s="323">
        <v>1000</v>
      </c>
      <c r="F790" s="35" t="s">
        <v>303</v>
      </c>
      <c r="G790" s="326" t="s">
        <v>2111</v>
      </c>
      <c r="H790" s="350">
        <f t="shared" si="12"/>
        <v>4782314.53</v>
      </c>
      <c r="I790" s="326" t="s">
        <v>1904</v>
      </c>
      <c r="J790" s="42" t="str">
        <f>VLOOKUP(D790,DEPARTMENTS!B:B,1,0)</f>
        <v>DEV_GROUP_7</v>
      </c>
      <c r="K790" s="326"/>
    </row>
    <row r="791" spans="1:11" s="35" customFormat="1" hidden="1" x14ac:dyDescent="0.2">
      <c r="A791" s="326" t="s">
        <v>2056</v>
      </c>
      <c r="B791" s="30" t="s">
        <v>6</v>
      </c>
      <c r="C791" s="326">
        <v>5</v>
      </c>
      <c r="D791" s="326" t="s">
        <v>150</v>
      </c>
      <c r="E791" s="323">
        <v>500</v>
      </c>
      <c r="F791" s="35" t="s">
        <v>303</v>
      </c>
      <c r="G791" s="326" t="s">
        <v>2111</v>
      </c>
      <c r="H791" s="350">
        <f t="shared" si="12"/>
        <v>4782814.53</v>
      </c>
      <c r="I791" s="326" t="s">
        <v>1905</v>
      </c>
      <c r="J791" s="42" t="str">
        <f>VLOOKUP(D791,DEPARTMENTS!B:B,1,0)</f>
        <v>DEV_GROUP_40</v>
      </c>
      <c r="K791" s="326"/>
    </row>
    <row r="792" spans="1:11" s="35" customFormat="1" hidden="1" x14ac:dyDescent="0.2">
      <c r="A792" s="326" t="s">
        <v>2057</v>
      </c>
      <c r="B792" s="30" t="s">
        <v>6</v>
      </c>
      <c r="C792" s="326">
        <v>5</v>
      </c>
      <c r="D792" s="326" t="s">
        <v>134</v>
      </c>
      <c r="E792" s="323">
        <v>2000</v>
      </c>
      <c r="F792" s="35" t="s">
        <v>303</v>
      </c>
      <c r="G792" s="326" t="s">
        <v>2111</v>
      </c>
      <c r="H792" s="350">
        <f t="shared" si="12"/>
        <v>4784814.53</v>
      </c>
      <c r="I792" s="326" t="s">
        <v>1906</v>
      </c>
      <c r="J792" s="42" t="str">
        <f>VLOOKUP(D792,DEPARTMENTS!B:B,1,0)</f>
        <v>DEV_GROUP_12</v>
      </c>
      <c r="K792" s="326"/>
    </row>
    <row r="793" spans="1:11" s="35" customFormat="1" hidden="1" x14ac:dyDescent="0.2">
      <c r="A793" s="326" t="s">
        <v>2058</v>
      </c>
      <c r="B793" s="30" t="s">
        <v>6</v>
      </c>
      <c r="C793" s="326">
        <v>5</v>
      </c>
      <c r="D793" s="326" t="s">
        <v>134</v>
      </c>
      <c r="E793" s="323">
        <v>500</v>
      </c>
      <c r="F793" s="35" t="s">
        <v>303</v>
      </c>
      <c r="G793" s="326" t="s">
        <v>2111</v>
      </c>
      <c r="H793" s="350">
        <f t="shared" si="12"/>
        <v>4785314.53</v>
      </c>
      <c r="I793" s="326" t="s">
        <v>1907</v>
      </c>
      <c r="J793" s="42" t="str">
        <f>VLOOKUP(D793,DEPARTMENTS!B:B,1,0)</f>
        <v>DEV_GROUP_12</v>
      </c>
      <c r="K793" s="326"/>
    </row>
    <row r="794" spans="1:11" s="35" customFormat="1" hidden="1" x14ac:dyDescent="0.2">
      <c r="A794" s="326" t="s">
        <v>2059</v>
      </c>
      <c r="B794" s="30" t="s">
        <v>6</v>
      </c>
      <c r="C794" s="326">
        <v>5</v>
      </c>
      <c r="D794" s="326" t="s">
        <v>124</v>
      </c>
      <c r="E794" s="323">
        <v>1000</v>
      </c>
      <c r="F794" s="35" t="s">
        <v>303</v>
      </c>
      <c r="G794" s="326" t="s">
        <v>2111</v>
      </c>
      <c r="H794" s="350">
        <f t="shared" si="12"/>
        <v>4786314.53</v>
      </c>
      <c r="I794" s="326" t="s">
        <v>1908</v>
      </c>
      <c r="J794" s="42" t="str">
        <f>VLOOKUP(D794,DEPARTMENTS!B:B,1,0)</f>
        <v>DEV_GROUP_7</v>
      </c>
      <c r="K794" s="326"/>
    </row>
    <row r="795" spans="1:11" s="35" customFormat="1" hidden="1" x14ac:dyDescent="0.2">
      <c r="A795" s="326" t="s">
        <v>2060</v>
      </c>
      <c r="B795" s="30" t="s">
        <v>6</v>
      </c>
      <c r="C795" s="326">
        <v>5</v>
      </c>
      <c r="D795" s="326" t="s">
        <v>186</v>
      </c>
      <c r="E795" s="323">
        <v>500</v>
      </c>
      <c r="F795" s="35" t="s">
        <v>303</v>
      </c>
      <c r="G795" s="326" t="s">
        <v>2111</v>
      </c>
      <c r="H795" s="350">
        <f t="shared" si="12"/>
        <v>4786814.53</v>
      </c>
      <c r="I795" s="326" t="s">
        <v>1909</v>
      </c>
      <c r="J795" s="42" t="str">
        <f>VLOOKUP(D795,DEPARTMENTS!B:B,1,0)</f>
        <v>DEV_GROUP_37</v>
      </c>
      <c r="K795" s="326"/>
    </row>
    <row r="796" spans="1:11" s="35" customFormat="1" hidden="1" x14ac:dyDescent="0.2">
      <c r="A796" s="326" t="s">
        <v>2061</v>
      </c>
      <c r="B796" s="30" t="s">
        <v>6</v>
      </c>
      <c r="C796" s="326">
        <v>5</v>
      </c>
      <c r="D796" s="326" t="s">
        <v>124</v>
      </c>
      <c r="E796" s="323">
        <v>500</v>
      </c>
      <c r="F796" s="35" t="s">
        <v>303</v>
      </c>
      <c r="G796" s="326" t="s">
        <v>2111</v>
      </c>
      <c r="H796" s="350">
        <f t="shared" si="12"/>
        <v>4787314.53</v>
      </c>
      <c r="I796" s="326" t="s">
        <v>1910</v>
      </c>
      <c r="J796" s="42" t="str">
        <f>VLOOKUP(D796,DEPARTMENTS!B:B,1,0)</f>
        <v>DEV_GROUP_7</v>
      </c>
      <c r="K796" s="326"/>
    </row>
    <row r="797" spans="1:11" s="35" customFormat="1" hidden="1" x14ac:dyDescent="0.2">
      <c r="A797" s="326" t="s">
        <v>2062</v>
      </c>
      <c r="B797" s="30" t="s">
        <v>6</v>
      </c>
      <c r="C797" s="326">
        <v>5</v>
      </c>
      <c r="D797" s="326" t="s">
        <v>124</v>
      </c>
      <c r="E797" s="323">
        <v>500</v>
      </c>
      <c r="F797" s="35" t="s">
        <v>303</v>
      </c>
      <c r="G797" s="326" t="s">
        <v>2111</v>
      </c>
      <c r="H797" s="350">
        <f t="shared" si="12"/>
        <v>4787814.53</v>
      </c>
      <c r="I797" s="326" t="s">
        <v>1911</v>
      </c>
      <c r="J797" s="42" t="str">
        <f>VLOOKUP(D797,DEPARTMENTS!B:B,1,0)</f>
        <v>DEV_GROUP_7</v>
      </c>
      <c r="K797" s="326"/>
    </row>
    <row r="798" spans="1:11" s="35" customFormat="1" hidden="1" x14ac:dyDescent="0.2">
      <c r="A798" s="326" t="s">
        <v>2063</v>
      </c>
      <c r="B798" s="30" t="s">
        <v>6</v>
      </c>
      <c r="C798" s="326">
        <v>5</v>
      </c>
      <c r="D798" s="326" t="s">
        <v>52</v>
      </c>
      <c r="E798" s="323">
        <v>200</v>
      </c>
      <c r="F798" s="35" t="s">
        <v>303</v>
      </c>
      <c r="G798" s="326" t="s">
        <v>2111</v>
      </c>
      <c r="H798" s="350">
        <f t="shared" si="12"/>
        <v>4788014.53</v>
      </c>
      <c r="I798" s="326" t="s">
        <v>1912</v>
      </c>
      <c r="J798" s="42" t="str">
        <f>VLOOKUP(D798,DEPARTMENTS!B:B,1,0)</f>
        <v>AMM</v>
      </c>
      <c r="K798" s="326"/>
    </row>
    <row r="799" spans="1:11" s="35" customFormat="1" hidden="1" x14ac:dyDescent="0.2">
      <c r="A799" s="326" t="s">
        <v>2064</v>
      </c>
      <c r="B799" s="30" t="s">
        <v>6</v>
      </c>
      <c r="C799" s="326">
        <v>5</v>
      </c>
      <c r="D799" s="326" t="s">
        <v>34</v>
      </c>
      <c r="E799" s="323">
        <v>200</v>
      </c>
      <c r="F799" s="35" t="s">
        <v>303</v>
      </c>
      <c r="G799" s="326" t="s">
        <v>2111</v>
      </c>
      <c r="H799" s="350">
        <f t="shared" si="12"/>
        <v>4788214.53</v>
      </c>
      <c r="I799" s="326" t="s">
        <v>1913</v>
      </c>
      <c r="J799" s="42" t="str">
        <f>VLOOKUP(D799,DEPARTMENTS!B:B,1,0)</f>
        <v>CHAPLAINCY</v>
      </c>
      <c r="K799" s="326"/>
    </row>
    <row r="800" spans="1:11" s="35" customFormat="1" hidden="1" x14ac:dyDescent="0.2">
      <c r="A800" s="326" t="s">
        <v>2065</v>
      </c>
      <c r="B800" s="30" t="s">
        <v>6</v>
      </c>
      <c r="C800" s="326">
        <v>5</v>
      </c>
      <c r="D800" s="326" t="s">
        <v>52</v>
      </c>
      <c r="E800" s="323">
        <v>200</v>
      </c>
      <c r="F800" s="35" t="s">
        <v>303</v>
      </c>
      <c r="G800" s="326" t="s">
        <v>2111</v>
      </c>
      <c r="H800" s="350">
        <f t="shared" si="12"/>
        <v>4788414.53</v>
      </c>
      <c r="I800" s="326" t="s">
        <v>1914</v>
      </c>
      <c r="J800" s="42" t="str">
        <f>VLOOKUP(D800,DEPARTMENTS!B:B,1,0)</f>
        <v>AMM</v>
      </c>
      <c r="K800" s="326"/>
    </row>
    <row r="801" spans="1:11" s="35" customFormat="1" hidden="1" x14ac:dyDescent="0.2">
      <c r="A801" s="326" t="s">
        <v>2066</v>
      </c>
      <c r="B801" s="30" t="s">
        <v>6</v>
      </c>
      <c r="C801" s="326">
        <v>5</v>
      </c>
      <c r="D801" s="326" t="s">
        <v>180</v>
      </c>
      <c r="E801" s="323">
        <v>500</v>
      </c>
      <c r="F801" s="35" t="s">
        <v>303</v>
      </c>
      <c r="G801" s="326" t="s">
        <v>2111</v>
      </c>
      <c r="H801" s="350">
        <f t="shared" si="12"/>
        <v>4788914.53</v>
      </c>
      <c r="I801" s="326" t="s">
        <v>1915</v>
      </c>
      <c r="J801" s="42" t="str">
        <f>VLOOKUP(D801,DEPARTMENTS!B:B,1,0)</f>
        <v>DEV_GROUP_28</v>
      </c>
      <c r="K801" s="326"/>
    </row>
    <row r="802" spans="1:11" s="35" customFormat="1" hidden="1" x14ac:dyDescent="0.2">
      <c r="A802" s="326" t="s">
        <v>2067</v>
      </c>
      <c r="B802" s="30" t="s">
        <v>6</v>
      </c>
      <c r="C802" s="326">
        <v>5</v>
      </c>
      <c r="D802" s="326" t="s">
        <v>182</v>
      </c>
      <c r="E802" s="323">
        <v>1000</v>
      </c>
      <c r="F802" s="35" t="s">
        <v>303</v>
      </c>
      <c r="G802" s="326" t="s">
        <v>2111</v>
      </c>
      <c r="H802" s="350">
        <f t="shared" si="12"/>
        <v>4789914.53</v>
      </c>
      <c r="I802" s="326" t="s">
        <v>1916</v>
      </c>
      <c r="J802" s="42" t="str">
        <f>VLOOKUP(D802,DEPARTMENTS!B:B,1,0)</f>
        <v>DEV_GROUP_23</v>
      </c>
      <c r="K802" s="326"/>
    </row>
    <row r="803" spans="1:11" s="35" customFormat="1" hidden="1" x14ac:dyDescent="0.2">
      <c r="A803" s="326" t="s">
        <v>2068</v>
      </c>
      <c r="B803" s="30" t="s">
        <v>6</v>
      </c>
      <c r="C803" s="326">
        <v>5</v>
      </c>
      <c r="D803" s="326" t="s">
        <v>150</v>
      </c>
      <c r="E803" s="323">
        <v>1000</v>
      </c>
      <c r="F803" s="35" t="s">
        <v>303</v>
      </c>
      <c r="G803" s="326" t="s">
        <v>2111</v>
      </c>
      <c r="H803" s="350">
        <f t="shared" si="12"/>
        <v>4790914.53</v>
      </c>
      <c r="I803" s="326" t="s">
        <v>1917</v>
      </c>
      <c r="J803" s="42" t="str">
        <f>VLOOKUP(D803,DEPARTMENTS!B:B,1,0)</f>
        <v>DEV_GROUP_40</v>
      </c>
      <c r="K803" s="326"/>
    </row>
    <row r="804" spans="1:11" s="35" customFormat="1" hidden="1" x14ac:dyDescent="0.2">
      <c r="A804" s="326" t="s">
        <v>2069</v>
      </c>
      <c r="B804" s="30" t="s">
        <v>6</v>
      </c>
      <c r="C804" s="326">
        <v>5</v>
      </c>
      <c r="D804" s="326" t="s">
        <v>122</v>
      </c>
      <c r="E804" s="323">
        <v>2000</v>
      </c>
      <c r="F804" s="35" t="s">
        <v>303</v>
      </c>
      <c r="G804" s="326" t="s">
        <v>2111</v>
      </c>
      <c r="H804" s="350">
        <f t="shared" si="12"/>
        <v>4792914.53</v>
      </c>
      <c r="I804" s="326" t="s">
        <v>1918</v>
      </c>
      <c r="J804" s="42" t="str">
        <f>VLOOKUP(D804,DEPARTMENTS!B:B,1,0)</f>
        <v>DEV_GROUP_16</v>
      </c>
      <c r="K804" s="326"/>
    </row>
    <row r="805" spans="1:11" s="35" customFormat="1" hidden="1" x14ac:dyDescent="0.2">
      <c r="A805" s="326" t="s">
        <v>2070</v>
      </c>
      <c r="B805" s="30" t="s">
        <v>6</v>
      </c>
      <c r="C805" s="326">
        <v>5</v>
      </c>
      <c r="D805" s="326" t="s">
        <v>118</v>
      </c>
      <c r="E805" s="323">
        <v>1000</v>
      </c>
      <c r="F805" s="35" t="s">
        <v>303</v>
      </c>
      <c r="G805" s="326" t="s">
        <v>2111</v>
      </c>
      <c r="H805" s="350">
        <f t="shared" si="12"/>
        <v>4793914.53</v>
      </c>
      <c r="I805" s="326" t="s">
        <v>1919</v>
      </c>
      <c r="J805" s="42" t="str">
        <f>VLOOKUP(D805,DEPARTMENTS!B:B,1,0)</f>
        <v>DEV_GROUP_3</v>
      </c>
      <c r="K805" s="326"/>
    </row>
    <row r="806" spans="1:11" s="35" customFormat="1" hidden="1" x14ac:dyDescent="0.2">
      <c r="A806" s="326" t="s">
        <v>2071</v>
      </c>
      <c r="B806" s="30" t="s">
        <v>6</v>
      </c>
      <c r="C806" s="326">
        <v>5</v>
      </c>
      <c r="D806" s="326" t="s">
        <v>24</v>
      </c>
      <c r="E806" s="323">
        <v>3300</v>
      </c>
      <c r="F806" s="35" t="s">
        <v>303</v>
      </c>
      <c r="G806" s="326" t="s">
        <v>2111</v>
      </c>
      <c r="H806" s="350">
        <f t="shared" si="12"/>
        <v>4797214.53</v>
      </c>
      <c r="I806" s="326" t="s">
        <v>1920</v>
      </c>
      <c r="J806" s="42" t="str">
        <f>VLOOKUP(D806,DEPARTMENTS!B:B,1,0)</f>
        <v>ENVELOPES</v>
      </c>
      <c r="K806" s="326"/>
    </row>
    <row r="807" spans="1:11" s="35" customFormat="1" hidden="1" x14ac:dyDescent="0.2">
      <c r="A807" s="326" t="s">
        <v>2072</v>
      </c>
      <c r="B807" s="30" t="s">
        <v>6</v>
      </c>
      <c r="C807" s="326">
        <v>5</v>
      </c>
      <c r="D807" s="326" t="s">
        <v>114</v>
      </c>
      <c r="E807" s="323">
        <v>200</v>
      </c>
      <c r="F807" s="35" t="s">
        <v>303</v>
      </c>
      <c r="G807" s="326" t="s">
        <v>2111</v>
      </c>
      <c r="H807" s="350">
        <f t="shared" si="12"/>
        <v>4797414.53</v>
      </c>
      <c r="I807" s="326" t="s">
        <v>1921</v>
      </c>
      <c r="J807" s="42" t="str">
        <f>VLOOKUP(D807,DEPARTMENTS!B:B,1,0)</f>
        <v>DEV_GROUP_1</v>
      </c>
      <c r="K807" s="326"/>
    </row>
    <row r="808" spans="1:11" s="35" customFormat="1" hidden="1" x14ac:dyDescent="0.2">
      <c r="A808" s="326" t="s">
        <v>2073</v>
      </c>
      <c r="B808" s="30" t="s">
        <v>6</v>
      </c>
      <c r="C808" s="326">
        <v>5</v>
      </c>
      <c r="D808" s="326" t="s">
        <v>36</v>
      </c>
      <c r="E808" s="323">
        <v>200</v>
      </c>
      <c r="F808" s="35" t="s">
        <v>303</v>
      </c>
      <c r="G808" s="326" t="s">
        <v>2111</v>
      </c>
      <c r="H808" s="350">
        <f t="shared" si="12"/>
        <v>4797614.53</v>
      </c>
      <c r="I808" s="326" t="s">
        <v>1922</v>
      </c>
      <c r="J808" s="42" t="str">
        <f>VLOOKUP(D808,DEPARTMENTS!B:B,1,0)</f>
        <v>AWM</v>
      </c>
      <c r="K808" s="326"/>
    </row>
    <row r="809" spans="1:11" s="35" customFormat="1" hidden="1" x14ac:dyDescent="0.2">
      <c r="A809" s="326" t="s">
        <v>2074</v>
      </c>
      <c r="B809" s="30" t="s">
        <v>6</v>
      </c>
      <c r="C809" s="326">
        <v>5</v>
      </c>
      <c r="D809" s="326" t="s">
        <v>24</v>
      </c>
      <c r="E809" s="323">
        <v>27778</v>
      </c>
      <c r="F809" s="35" t="s">
        <v>303</v>
      </c>
      <c r="G809" s="326" t="s">
        <v>2111</v>
      </c>
      <c r="H809" s="350">
        <f t="shared" si="12"/>
        <v>4825392.53</v>
      </c>
      <c r="I809" s="326" t="s">
        <v>1923</v>
      </c>
      <c r="J809" s="42" t="str">
        <f>VLOOKUP(D809,DEPARTMENTS!B:B,1,0)</f>
        <v>ENVELOPES</v>
      </c>
      <c r="K809" s="326"/>
    </row>
    <row r="810" spans="1:11" s="35" customFormat="1" hidden="1" x14ac:dyDescent="0.2">
      <c r="A810" s="326" t="s">
        <v>2075</v>
      </c>
      <c r="B810" s="30" t="s">
        <v>6</v>
      </c>
      <c r="C810" s="326">
        <v>5</v>
      </c>
      <c r="D810" s="326" t="s">
        <v>114</v>
      </c>
      <c r="E810" s="323">
        <v>200</v>
      </c>
      <c r="F810" s="35" t="s">
        <v>303</v>
      </c>
      <c r="G810" s="326" t="s">
        <v>2111</v>
      </c>
      <c r="H810" s="350">
        <f t="shared" si="12"/>
        <v>4825592.53</v>
      </c>
      <c r="I810" s="326" t="s">
        <v>1924</v>
      </c>
      <c r="J810" s="42" t="str">
        <f>VLOOKUP(D810,DEPARTMENTS!B:B,1,0)</f>
        <v>DEV_GROUP_1</v>
      </c>
      <c r="K810" s="326"/>
    </row>
    <row r="811" spans="1:11" s="35" customFormat="1" hidden="1" x14ac:dyDescent="0.2">
      <c r="A811" s="326" t="s">
        <v>2076</v>
      </c>
      <c r="B811" s="30" t="s">
        <v>6</v>
      </c>
      <c r="C811" s="326">
        <v>5</v>
      </c>
      <c r="D811" s="326" t="s">
        <v>124</v>
      </c>
      <c r="E811" s="323">
        <v>1000</v>
      </c>
      <c r="F811" s="35" t="s">
        <v>303</v>
      </c>
      <c r="G811" s="326" t="s">
        <v>2111</v>
      </c>
      <c r="H811" s="350">
        <f t="shared" si="12"/>
        <v>4826592.53</v>
      </c>
      <c r="I811" s="326" t="s">
        <v>1925</v>
      </c>
      <c r="J811" s="42" t="str">
        <f>VLOOKUP(D811,DEPARTMENTS!B:B,1,0)</f>
        <v>DEV_GROUP_7</v>
      </c>
      <c r="K811" s="326"/>
    </row>
    <row r="812" spans="1:11" s="35" customFormat="1" hidden="1" x14ac:dyDescent="0.2">
      <c r="A812" s="326" t="s">
        <v>2077</v>
      </c>
      <c r="B812" s="30" t="s">
        <v>6</v>
      </c>
      <c r="C812" s="326">
        <v>5</v>
      </c>
      <c r="D812" s="326" t="s">
        <v>124</v>
      </c>
      <c r="E812" s="323">
        <v>700</v>
      </c>
      <c r="F812" s="35" t="s">
        <v>303</v>
      </c>
      <c r="G812" s="326" t="s">
        <v>2111</v>
      </c>
      <c r="H812" s="350">
        <f t="shared" si="12"/>
        <v>4827292.53</v>
      </c>
      <c r="I812" s="326" t="s">
        <v>1926</v>
      </c>
      <c r="J812" s="42" t="str">
        <f>VLOOKUP(D812,DEPARTMENTS!B:B,1,0)</f>
        <v>DEV_GROUP_7</v>
      </c>
      <c r="K812" s="326"/>
    </row>
    <row r="813" spans="1:11" s="35" customFormat="1" hidden="1" x14ac:dyDescent="0.2">
      <c r="A813" s="326" t="s">
        <v>2078</v>
      </c>
      <c r="B813" s="30" t="s">
        <v>6</v>
      </c>
      <c r="C813" s="326">
        <v>5</v>
      </c>
      <c r="D813" s="326" t="s">
        <v>124</v>
      </c>
      <c r="E813" s="323">
        <v>300</v>
      </c>
      <c r="F813" s="35" t="s">
        <v>303</v>
      </c>
      <c r="G813" s="326" t="s">
        <v>2111</v>
      </c>
      <c r="H813" s="350">
        <f t="shared" si="12"/>
        <v>4827592.53</v>
      </c>
      <c r="I813" s="326" t="s">
        <v>1927</v>
      </c>
      <c r="J813" s="42" t="str">
        <f>VLOOKUP(D813,DEPARTMENTS!B:B,1,0)</f>
        <v>DEV_GROUP_7</v>
      </c>
      <c r="K813" s="326"/>
    </row>
    <row r="814" spans="1:11" s="35" customFormat="1" hidden="1" x14ac:dyDescent="0.2">
      <c r="A814" s="326" t="s">
        <v>2079</v>
      </c>
      <c r="B814" s="30" t="s">
        <v>6</v>
      </c>
      <c r="C814" s="326">
        <v>5</v>
      </c>
      <c r="D814" s="326" t="s">
        <v>114</v>
      </c>
      <c r="E814" s="323">
        <v>100</v>
      </c>
      <c r="F814" s="35" t="s">
        <v>303</v>
      </c>
      <c r="G814" s="326" t="s">
        <v>2111</v>
      </c>
      <c r="H814" s="350">
        <f t="shared" si="12"/>
        <v>4827692.53</v>
      </c>
      <c r="I814" s="326" t="s">
        <v>1928</v>
      </c>
      <c r="J814" s="42" t="str">
        <f>VLOOKUP(D814,DEPARTMENTS!B:B,1,0)</f>
        <v>DEV_GROUP_1</v>
      </c>
      <c r="K814" s="326"/>
    </row>
    <row r="815" spans="1:11" s="35" customFormat="1" hidden="1" x14ac:dyDescent="0.2">
      <c r="A815" s="326" t="s">
        <v>2080</v>
      </c>
      <c r="B815" s="30" t="s">
        <v>6</v>
      </c>
      <c r="C815" s="326">
        <v>5</v>
      </c>
      <c r="D815" s="326" t="s">
        <v>114</v>
      </c>
      <c r="E815" s="323">
        <v>100</v>
      </c>
      <c r="F815" s="35" t="s">
        <v>303</v>
      </c>
      <c r="G815" s="326" t="s">
        <v>2111</v>
      </c>
      <c r="H815" s="350">
        <f t="shared" si="12"/>
        <v>4827792.53</v>
      </c>
      <c r="I815" s="326" t="s">
        <v>1929</v>
      </c>
      <c r="J815" s="42" t="str">
        <f>VLOOKUP(D815,DEPARTMENTS!B:B,1,0)</f>
        <v>DEV_GROUP_1</v>
      </c>
      <c r="K815" s="326"/>
    </row>
    <row r="816" spans="1:11" s="35" customFormat="1" hidden="1" x14ac:dyDescent="0.2">
      <c r="A816" s="326" t="s">
        <v>2081</v>
      </c>
      <c r="B816" s="30" t="s">
        <v>6</v>
      </c>
      <c r="C816" s="326">
        <v>5</v>
      </c>
      <c r="D816" s="326" t="s">
        <v>114</v>
      </c>
      <c r="E816" s="323">
        <v>150</v>
      </c>
      <c r="F816" s="35" t="s">
        <v>303</v>
      </c>
      <c r="G816" s="326" t="s">
        <v>2112</v>
      </c>
      <c r="H816" s="350">
        <f t="shared" si="12"/>
        <v>4827942.53</v>
      </c>
      <c r="I816" s="326" t="s">
        <v>1930</v>
      </c>
      <c r="J816" s="42" t="str">
        <f>VLOOKUP(D816,DEPARTMENTS!B:B,1,0)</f>
        <v>DEV_GROUP_1</v>
      </c>
      <c r="K816" s="326"/>
    </row>
    <row r="817" spans="1:11" s="35" customFormat="1" hidden="1" x14ac:dyDescent="0.2">
      <c r="A817" s="326" t="s">
        <v>2082</v>
      </c>
      <c r="B817" s="30" t="s">
        <v>6</v>
      </c>
      <c r="C817" s="326">
        <v>5</v>
      </c>
      <c r="D817" s="326" t="s">
        <v>52</v>
      </c>
      <c r="E817" s="323">
        <v>200</v>
      </c>
      <c r="F817" s="35" t="s">
        <v>303</v>
      </c>
      <c r="G817" s="326" t="s">
        <v>2112</v>
      </c>
      <c r="H817" s="350">
        <f t="shared" si="12"/>
        <v>4828142.53</v>
      </c>
      <c r="I817" s="326" t="s">
        <v>1931</v>
      </c>
      <c r="J817" s="42" t="str">
        <f>VLOOKUP(D817,DEPARTMENTS!B:B,1,0)</f>
        <v>AMM</v>
      </c>
      <c r="K817" s="326"/>
    </row>
    <row r="818" spans="1:11" s="35" customFormat="1" hidden="1" x14ac:dyDescent="0.2">
      <c r="A818" s="326" t="s">
        <v>2083</v>
      </c>
      <c r="B818" s="30" t="s">
        <v>6</v>
      </c>
      <c r="C818" s="326">
        <v>5</v>
      </c>
      <c r="D818" s="326" t="s">
        <v>126</v>
      </c>
      <c r="E818" s="323">
        <v>200</v>
      </c>
      <c r="F818" s="35" t="s">
        <v>303</v>
      </c>
      <c r="G818" s="326" t="s">
        <v>2112</v>
      </c>
      <c r="H818" s="350">
        <f t="shared" si="12"/>
        <v>4828342.53</v>
      </c>
      <c r="I818" s="326" t="s">
        <v>1932</v>
      </c>
      <c r="J818" s="42" t="str">
        <f>VLOOKUP(D818,DEPARTMENTS!B:B,1,0)</f>
        <v>DEV_GROUP_6</v>
      </c>
      <c r="K818" s="326"/>
    </row>
    <row r="819" spans="1:11" s="35" customFormat="1" hidden="1" x14ac:dyDescent="0.2">
      <c r="A819" s="326" t="s">
        <v>2084</v>
      </c>
      <c r="B819" s="30" t="s">
        <v>6</v>
      </c>
      <c r="C819" s="326">
        <v>5</v>
      </c>
      <c r="D819" s="326" t="s">
        <v>186</v>
      </c>
      <c r="E819" s="323">
        <v>100</v>
      </c>
      <c r="F819" s="35" t="s">
        <v>303</v>
      </c>
      <c r="G819" s="326" t="s">
        <v>2112</v>
      </c>
      <c r="H819" s="350">
        <f t="shared" si="12"/>
        <v>4828442.53</v>
      </c>
      <c r="I819" s="326" t="s">
        <v>1933</v>
      </c>
      <c r="J819" s="42" t="str">
        <f>VLOOKUP(D819,DEPARTMENTS!B:B,1,0)</f>
        <v>DEV_GROUP_37</v>
      </c>
      <c r="K819" s="326"/>
    </row>
    <row r="820" spans="1:11" s="35" customFormat="1" hidden="1" x14ac:dyDescent="0.2">
      <c r="A820" s="326" t="s">
        <v>2085</v>
      </c>
      <c r="B820" s="30" t="s">
        <v>6</v>
      </c>
      <c r="C820" s="326">
        <v>5</v>
      </c>
      <c r="D820" s="326" t="s">
        <v>126</v>
      </c>
      <c r="E820" s="323">
        <v>3000</v>
      </c>
      <c r="F820" s="35" t="s">
        <v>303</v>
      </c>
      <c r="G820" s="326" t="s">
        <v>2112</v>
      </c>
      <c r="H820" s="350">
        <f t="shared" si="12"/>
        <v>4831442.53</v>
      </c>
      <c r="I820" s="326" t="s">
        <v>1934</v>
      </c>
      <c r="J820" s="42" t="str">
        <f>VLOOKUP(D820,DEPARTMENTS!B:B,1,0)</f>
        <v>DEV_GROUP_6</v>
      </c>
      <c r="K820" s="326"/>
    </row>
    <row r="821" spans="1:11" s="35" customFormat="1" hidden="1" x14ac:dyDescent="0.2">
      <c r="A821" s="326" t="s">
        <v>2086</v>
      </c>
      <c r="B821" s="30" t="s">
        <v>6</v>
      </c>
      <c r="C821" s="326">
        <v>5</v>
      </c>
      <c r="D821" s="326" t="s">
        <v>130</v>
      </c>
      <c r="E821" s="323">
        <v>300</v>
      </c>
      <c r="F821" s="35" t="s">
        <v>303</v>
      </c>
      <c r="G821" s="326" t="s">
        <v>2112</v>
      </c>
      <c r="H821" s="350">
        <f t="shared" si="12"/>
        <v>4831742.53</v>
      </c>
      <c r="I821" s="326" t="s">
        <v>1935</v>
      </c>
      <c r="J821" s="42" t="str">
        <f>VLOOKUP(D821,DEPARTMENTS!B:B,1,0)</f>
        <v>DEV_GROUP_11</v>
      </c>
      <c r="K821" s="326"/>
    </row>
    <row r="822" spans="1:11" s="35" customFormat="1" hidden="1" x14ac:dyDescent="0.2">
      <c r="A822" s="326" t="s">
        <v>2087</v>
      </c>
      <c r="B822" s="30" t="s">
        <v>6</v>
      </c>
      <c r="C822" s="326">
        <v>5</v>
      </c>
      <c r="D822" s="326" t="s">
        <v>186</v>
      </c>
      <c r="E822" s="323">
        <v>1000</v>
      </c>
      <c r="F822" s="35" t="s">
        <v>303</v>
      </c>
      <c r="G822" s="326" t="s">
        <v>2112</v>
      </c>
      <c r="H822" s="350">
        <f t="shared" si="12"/>
        <v>4832742.53</v>
      </c>
      <c r="I822" s="326" t="s">
        <v>1936</v>
      </c>
      <c r="J822" s="42" t="str">
        <f>VLOOKUP(D822,DEPARTMENTS!B:B,1,0)</f>
        <v>DEV_GROUP_37</v>
      </c>
      <c r="K822" s="326"/>
    </row>
    <row r="823" spans="1:11" s="35" customFormat="1" hidden="1" x14ac:dyDescent="0.2">
      <c r="A823" s="326" t="s">
        <v>2088</v>
      </c>
      <c r="B823" s="30" t="s">
        <v>6</v>
      </c>
      <c r="C823" s="326">
        <v>5</v>
      </c>
      <c r="D823" s="326" t="s">
        <v>126</v>
      </c>
      <c r="E823" s="323">
        <v>700</v>
      </c>
      <c r="F823" s="35" t="s">
        <v>303</v>
      </c>
      <c r="G823" s="326" t="s">
        <v>2112</v>
      </c>
      <c r="H823" s="350">
        <f t="shared" si="12"/>
        <v>4833442.53</v>
      </c>
      <c r="I823" s="326" t="s">
        <v>1937</v>
      </c>
      <c r="J823" s="42" t="str">
        <f>VLOOKUP(D823,DEPARTMENTS!B:B,1,0)</f>
        <v>DEV_GROUP_6</v>
      </c>
      <c r="K823" s="326"/>
    </row>
    <row r="824" spans="1:11" s="35" customFormat="1" hidden="1" x14ac:dyDescent="0.2">
      <c r="A824" s="326" t="s">
        <v>2089</v>
      </c>
      <c r="B824" s="30" t="s">
        <v>6</v>
      </c>
      <c r="C824" s="326">
        <v>5</v>
      </c>
      <c r="D824" s="326" t="s">
        <v>126</v>
      </c>
      <c r="E824" s="323">
        <v>1500</v>
      </c>
      <c r="F824" s="35" t="s">
        <v>303</v>
      </c>
      <c r="G824" s="326" t="s">
        <v>2112</v>
      </c>
      <c r="H824" s="350">
        <f t="shared" si="12"/>
        <v>4834942.53</v>
      </c>
      <c r="I824" s="326" t="s">
        <v>1938</v>
      </c>
      <c r="J824" s="42" t="str">
        <f>VLOOKUP(D824,DEPARTMENTS!B:B,1,0)</f>
        <v>DEV_GROUP_6</v>
      </c>
      <c r="K824" s="326"/>
    </row>
    <row r="825" spans="1:11" s="35" customFormat="1" hidden="1" x14ac:dyDescent="0.2">
      <c r="A825" s="326" t="s">
        <v>2090</v>
      </c>
      <c r="B825" s="30" t="s">
        <v>6</v>
      </c>
      <c r="C825" s="326">
        <v>5</v>
      </c>
      <c r="D825" s="326" t="s">
        <v>132</v>
      </c>
      <c r="E825" s="323">
        <v>300</v>
      </c>
      <c r="F825" s="35" t="s">
        <v>303</v>
      </c>
      <c r="G825" s="326" t="s">
        <v>2112</v>
      </c>
      <c r="H825" s="350">
        <f t="shared" si="12"/>
        <v>4835242.53</v>
      </c>
      <c r="I825" s="326" t="s">
        <v>1939</v>
      </c>
      <c r="J825" s="42" t="str">
        <f>VLOOKUP(D825,DEPARTMENTS!B:B,1,0)</f>
        <v>DEV_GROUP_41</v>
      </c>
      <c r="K825" s="326"/>
    </row>
    <row r="826" spans="1:11" s="35" customFormat="1" hidden="1" x14ac:dyDescent="0.2">
      <c r="A826" s="326" t="s">
        <v>2091</v>
      </c>
      <c r="B826" s="30" t="s">
        <v>6</v>
      </c>
      <c r="C826" s="326">
        <v>5</v>
      </c>
      <c r="D826" s="326" t="s">
        <v>182</v>
      </c>
      <c r="E826" s="323">
        <v>300</v>
      </c>
      <c r="F826" s="35" t="s">
        <v>303</v>
      </c>
      <c r="G826" s="326" t="s">
        <v>2112</v>
      </c>
      <c r="H826" s="350">
        <f t="shared" si="12"/>
        <v>4835542.53</v>
      </c>
      <c r="I826" s="326" t="s">
        <v>1940</v>
      </c>
      <c r="J826" s="42" t="str">
        <f>VLOOKUP(D826,DEPARTMENTS!B:B,1,0)</f>
        <v>DEV_GROUP_23</v>
      </c>
      <c r="K826" s="326"/>
    </row>
    <row r="827" spans="1:11" s="35" customFormat="1" hidden="1" x14ac:dyDescent="0.2">
      <c r="A827" s="326" t="s">
        <v>2092</v>
      </c>
      <c r="B827" s="30" t="s">
        <v>6</v>
      </c>
      <c r="C827" s="326">
        <v>5</v>
      </c>
      <c r="D827" s="326" t="s">
        <v>124</v>
      </c>
      <c r="E827" s="323">
        <v>1000</v>
      </c>
      <c r="F827" s="35" t="s">
        <v>303</v>
      </c>
      <c r="G827" s="326" t="s">
        <v>2112</v>
      </c>
      <c r="H827" s="350">
        <f t="shared" si="12"/>
        <v>4836542.53</v>
      </c>
      <c r="I827" s="326" t="s">
        <v>1941</v>
      </c>
      <c r="J827" s="42" t="str">
        <f>VLOOKUP(D827,DEPARTMENTS!B:B,1,0)</f>
        <v>DEV_GROUP_7</v>
      </c>
      <c r="K827" s="326"/>
    </row>
    <row r="828" spans="1:11" s="35" customFormat="1" hidden="1" x14ac:dyDescent="0.2">
      <c r="A828" s="326" t="s">
        <v>2093</v>
      </c>
      <c r="B828" s="30" t="s">
        <v>6</v>
      </c>
      <c r="C828" s="326">
        <v>5</v>
      </c>
      <c r="D828" s="326" t="s">
        <v>126</v>
      </c>
      <c r="E828" s="323">
        <v>2000</v>
      </c>
      <c r="F828" s="35" t="s">
        <v>303</v>
      </c>
      <c r="G828" s="326" t="s">
        <v>2112</v>
      </c>
      <c r="H828" s="350">
        <f t="shared" si="12"/>
        <v>4838542.53</v>
      </c>
      <c r="I828" s="326" t="s">
        <v>1942</v>
      </c>
      <c r="J828" s="42" t="str">
        <f>VLOOKUP(D828,DEPARTMENTS!B:B,1,0)</f>
        <v>DEV_GROUP_6</v>
      </c>
      <c r="K828" s="326"/>
    </row>
    <row r="829" spans="1:11" s="35" customFormat="1" hidden="1" x14ac:dyDescent="0.2">
      <c r="A829" s="326" t="s">
        <v>2094</v>
      </c>
      <c r="B829" s="30" t="s">
        <v>6</v>
      </c>
      <c r="C829" s="326">
        <v>5</v>
      </c>
      <c r="D829" s="326" t="s">
        <v>124</v>
      </c>
      <c r="E829" s="323">
        <v>500</v>
      </c>
      <c r="F829" s="35" t="s">
        <v>303</v>
      </c>
      <c r="G829" s="326" t="s">
        <v>2112</v>
      </c>
      <c r="H829" s="350">
        <f t="shared" si="12"/>
        <v>4839042.53</v>
      </c>
      <c r="I829" s="326" t="s">
        <v>1943</v>
      </c>
      <c r="J829" s="42" t="str">
        <f>VLOOKUP(D829,DEPARTMENTS!B:B,1,0)</f>
        <v>DEV_GROUP_7</v>
      </c>
      <c r="K829" s="326"/>
    </row>
    <row r="830" spans="1:11" s="35" customFormat="1" hidden="1" x14ac:dyDescent="0.2">
      <c r="A830" s="326" t="s">
        <v>2095</v>
      </c>
      <c r="B830" s="30" t="s">
        <v>6</v>
      </c>
      <c r="C830" s="326">
        <v>5</v>
      </c>
      <c r="D830" s="326" t="s">
        <v>116</v>
      </c>
      <c r="E830" s="323">
        <v>200</v>
      </c>
      <c r="F830" s="35" t="s">
        <v>303</v>
      </c>
      <c r="G830" s="326" t="s">
        <v>2112</v>
      </c>
      <c r="H830" s="350">
        <f t="shared" si="12"/>
        <v>4839242.53</v>
      </c>
      <c r="I830" s="326" t="s">
        <v>1944</v>
      </c>
      <c r="J830" s="42" t="str">
        <f>VLOOKUP(D830,DEPARTMENTS!B:B,1,0)</f>
        <v>DEV_GROUP_15</v>
      </c>
      <c r="K830" s="326"/>
    </row>
    <row r="831" spans="1:11" s="35" customFormat="1" hidden="1" x14ac:dyDescent="0.2">
      <c r="A831" s="326" t="s">
        <v>348</v>
      </c>
      <c r="B831" s="30" t="s">
        <v>6</v>
      </c>
      <c r="C831" s="326">
        <v>5</v>
      </c>
      <c r="D831" s="326" t="s">
        <v>23</v>
      </c>
      <c r="E831" s="323">
        <v>3</v>
      </c>
      <c r="F831" s="35" t="s">
        <v>303</v>
      </c>
      <c r="G831" s="326" t="s">
        <v>2112</v>
      </c>
      <c r="H831" s="350">
        <f t="shared" si="12"/>
        <v>4839245.53</v>
      </c>
      <c r="I831" s="326" t="s">
        <v>1945</v>
      </c>
      <c r="J831" s="42" t="str">
        <f>VLOOKUP(D831,DEPARTMENTS!B:B,1,0)</f>
        <v>LOCAL CHURCH BUDGET</v>
      </c>
      <c r="K831" s="326"/>
    </row>
    <row r="832" spans="1:11" s="35" customFormat="1" hidden="1" x14ac:dyDescent="0.2">
      <c r="A832" s="326" t="s">
        <v>348</v>
      </c>
      <c r="B832" s="30" t="s">
        <v>6</v>
      </c>
      <c r="C832" s="326">
        <v>5</v>
      </c>
      <c r="D832" s="326" t="s">
        <v>23</v>
      </c>
      <c r="E832" s="323">
        <v>3</v>
      </c>
      <c r="F832" s="35" t="s">
        <v>303</v>
      </c>
      <c r="G832" s="326" t="s">
        <v>2112</v>
      </c>
      <c r="H832" s="350">
        <f t="shared" si="12"/>
        <v>4839248.53</v>
      </c>
      <c r="I832" s="326" t="s">
        <v>1946</v>
      </c>
      <c r="J832" s="42" t="str">
        <f>VLOOKUP(D832,DEPARTMENTS!B:B,1,0)</f>
        <v>LOCAL CHURCH BUDGET</v>
      </c>
      <c r="K832" s="326"/>
    </row>
    <row r="833" spans="1:11" s="35" customFormat="1" hidden="1" x14ac:dyDescent="0.2">
      <c r="A833" s="326" t="s">
        <v>2096</v>
      </c>
      <c r="B833" s="30" t="s">
        <v>6</v>
      </c>
      <c r="C833" s="326">
        <v>5</v>
      </c>
      <c r="D833" s="326" t="s">
        <v>114</v>
      </c>
      <c r="E833" s="323">
        <v>100</v>
      </c>
      <c r="F833" s="35" t="s">
        <v>303</v>
      </c>
      <c r="G833" s="326" t="s">
        <v>2112</v>
      </c>
      <c r="H833" s="350">
        <f t="shared" si="12"/>
        <v>4839348.53</v>
      </c>
      <c r="I833" s="326" t="s">
        <v>1947</v>
      </c>
      <c r="J833" s="42" t="str">
        <f>VLOOKUP(D833,DEPARTMENTS!B:B,1,0)</f>
        <v>DEV_GROUP_1</v>
      </c>
      <c r="K833" s="326"/>
    </row>
    <row r="834" spans="1:11" s="35" customFormat="1" hidden="1" x14ac:dyDescent="0.2">
      <c r="A834" s="326" t="s">
        <v>2097</v>
      </c>
      <c r="B834" s="30" t="s">
        <v>6</v>
      </c>
      <c r="C834" s="326">
        <v>5</v>
      </c>
      <c r="D834" s="326" t="s">
        <v>126</v>
      </c>
      <c r="E834" s="323">
        <v>250</v>
      </c>
      <c r="F834" s="35" t="s">
        <v>303</v>
      </c>
      <c r="G834" s="326" t="s">
        <v>2112</v>
      </c>
      <c r="H834" s="350">
        <f t="shared" si="12"/>
        <v>4839598.53</v>
      </c>
      <c r="I834" s="326" t="s">
        <v>1948</v>
      </c>
      <c r="J834" s="42" t="str">
        <f>VLOOKUP(D834,DEPARTMENTS!B:B,1,0)</f>
        <v>DEV_GROUP_6</v>
      </c>
      <c r="K834" s="326"/>
    </row>
    <row r="835" spans="1:11" s="35" customFormat="1" hidden="1" x14ac:dyDescent="0.2">
      <c r="A835" s="326" t="s">
        <v>2098</v>
      </c>
      <c r="B835" s="30" t="s">
        <v>6</v>
      </c>
      <c r="C835" s="326">
        <v>5</v>
      </c>
      <c r="D835" s="326" t="s">
        <v>36</v>
      </c>
      <c r="E835" s="323">
        <v>200</v>
      </c>
      <c r="F835" s="35" t="s">
        <v>303</v>
      </c>
      <c r="G835" s="326" t="s">
        <v>2112</v>
      </c>
      <c r="H835" s="350">
        <f t="shared" si="12"/>
        <v>4839798.53</v>
      </c>
      <c r="I835" s="326" t="s">
        <v>1949</v>
      </c>
      <c r="J835" s="42" t="str">
        <f>VLOOKUP(D835,DEPARTMENTS!B:B,1,0)</f>
        <v>AWM</v>
      </c>
      <c r="K835" s="326"/>
    </row>
    <row r="836" spans="1:11" s="35" customFormat="1" hidden="1" x14ac:dyDescent="0.2">
      <c r="A836" s="326" t="s">
        <v>2099</v>
      </c>
      <c r="B836" s="30" t="s">
        <v>6</v>
      </c>
      <c r="C836" s="326">
        <v>5</v>
      </c>
      <c r="D836" s="326" t="s">
        <v>114</v>
      </c>
      <c r="E836" s="323">
        <v>50</v>
      </c>
      <c r="F836" s="35" t="s">
        <v>303</v>
      </c>
      <c r="G836" s="326" t="s">
        <v>2112</v>
      </c>
      <c r="H836" s="350">
        <f t="shared" si="12"/>
        <v>4839848.53</v>
      </c>
      <c r="I836" s="326" t="s">
        <v>1950</v>
      </c>
      <c r="J836" s="42" t="str">
        <f>VLOOKUP(D836,DEPARTMENTS!B:B,1,0)</f>
        <v>DEV_GROUP_1</v>
      </c>
      <c r="K836" s="326"/>
    </row>
    <row r="837" spans="1:11" s="35" customFormat="1" hidden="1" x14ac:dyDescent="0.2">
      <c r="A837" s="326" t="s">
        <v>348</v>
      </c>
      <c r="B837" s="30" t="s">
        <v>6</v>
      </c>
      <c r="C837" s="326">
        <v>5</v>
      </c>
      <c r="D837" s="326" t="s">
        <v>23</v>
      </c>
      <c r="E837" s="323">
        <v>8</v>
      </c>
      <c r="F837" s="35" t="s">
        <v>303</v>
      </c>
      <c r="G837" s="326" t="s">
        <v>2112</v>
      </c>
      <c r="H837" s="350">
        <f t="shared" ref="H837:H900" si="13">H836+E837</f>
        <v>4839856.53</v>
      </c>
      <c r="I837" s="326" t="s">
        <v>1951</v>
      </c>
      <c r="J837" s="42" t="str">
        <f>VLOOKUP(D837,DEPARTMENTS!B:B,1,0)</f>
        <v>LOCAL CHURCH BUDGET</v>
      </c>
      <c r="K837" s="326"/>
    </row>
    <row r="838" spans="1:11" s="35" customFormat="1" hidden="1" x14ac:dyDescent="0.2">
      <c r="A838" s="326" t="s">
        <v>348</v>
      </c>
      <c r="B838" s="30" t="s">
        <v>6</v>
      </c>
      <c r="C838" s="326">
        <v>5</v>
      </c>
      <c r="D838" s="326" t="s">
        <v>23</v>
      </c>
      <c r="E838" s="323">
        <v>1</v>
      </c>
      <c r="F838" s="35" t="s">
        <v>303</v>
      </c>
      <c r="G838" s="326" t="s">
        <v>2112</v>
      </c>
      <c r="H838" s="350">
        <f t="shared" si="13"/>
        <v>4839857.53</v>
      </c>
      <c r="I838" s="326" t="s">
        <v>1952</v>
      </c>
      <c r="J838" s="42" t="str">
        <f>VLOOKUP(D838,DEPARTMENTS!B:B,1,0)</f>
        <v>LOCAL CHURCH BUDGET</v>
      </c>
      <c r="K838" s="326"/>
    </row>
    <row r="839" spans="1:11" s="35" customFormat="1" hidden="1" x14ac:dyDescent="0.2">
      <c r="A839" s="326" t="s">
        <v>348</v>
      </c>
      <c r="B839" s="30" t="s">
        <v>6</v>
      </c>
      <c r="C839" s="326">
        <v>5</v>
      </c>
      <c r="D839" s="326" t="s">
        <v>23</v>
      </c>
      <c r="E839" s="323">
        <v>2</v>
      </c>
      <c r="F839" s="35" t="s">
        <v>303</v>
      </c>
      <c r="G839" s="326" t="s">
        <v>2112</v>
      </c>
      <c r="H839" s="350">
        <f t="shared" si="13"/>
        <v>4839859.53</v>
      </c>
      <c r="I839" s="326" t="s">
        <v>1953</v>
      </c>
      <c r="J839" s="42" t="str">
        <f>VLOOKUP(D839,DEPARTMENTS!B:B,1,0)</f>
        <v>LOCAL CHURCH BUDGET</v>
      </c>
      <c r="K839" s="326"/>
    </row>
    <row r="840" spans="1:11" s="35" customFormat="1" hidden="1" x14ac:dyDescent="0.2">
      <c r="A840" s="326" t="s">
        <v>2100</v>
      </c>
      <c r="B840" s="30" t="s">
        <v>6</v>
      </c>
      <c r="C840" s="326">
        <v>5</v>
      </c>
      <c r="D840" s="326" t="s">
        <v>24</v>
      </c>
      <c r="E840" s="323">
        <v>680</v>
      </c>
      <c r="F840" s="35" t="s">
        <v>303</v>
      </c>
      <c r="G840" s="326" t="s">
        <v>2112</v>
      </c>
      <c r="H840" s="350">
        <f t="shared" si="13"/>
        <v>4840539.53</v>
      </c>
      <c r="I840" s="326" t="s">
        <v>1954</v>
      </c>
      <c r="J840" s="42" t="str">
        <f>VLOOKUP(D840,DEPARTMENTS!B:B,1,0)</f>
        <v>ENVELOPES</v>
      </c>
      <c r="K840" s="326"/>
    </row>
    <row r="841" spans="1:11" s="35" customFormat="1" hidden="1" x14ac:dyDescent="0.2">
      <c r="A841" s="326" t="s">
        <v>2101</v>
      </c>
      <c r="B841" s="30" t="s">
        <v>6</v>
      </c>
      <c r="C841" s="326">
        <v>5</v>
      </c>
      <c r="D841" s="326" t="s">
        <v>114</v>
      </c>
      <c r="E841" s="323">
        <v>1000</v>
      </c>
      <c r="F841" s="35" t="s">
        <v>303</v>
      </c>
      <c r="G841" s="326" t="s">
        <v>2112</v>
      </c>
      <c r="H841" s="350">
        <f t="shared" si="13"/>
        <v>4841539.53</v>
      </c>
      <c r="I841" s="326" t="s">
        <v>1955</v>
      </c>
      <c r="J841" s="42" t="str">
        <f>VLOOKUP(D841,DEPARTMENTS!B:B,1,0)</f>
        <v>DEV_GROUP_1</v>
      </c>
      <c r="K841" s="326"/>
    </row>
    <row r="842" spans="1:11" s="35" customFormat="1" hidden="1" x14ac:dyDescent="0.2">
      <c r="A842" s="326" t="s">
        <v>2102</v>
      </c>
      <c r="B842" s="30" t="s">
        <v>6</v>
      </c>
      <c r="C842" s="326">
        <v>5</v>
      </c>
      <c r="D842" s="326" t="s">
        <v>144</v>
      </c>
      <c r="E842" s="323">
        <v>300</v>
      </c>
      <c r="F842" s="35" t="s">
        <v>303</v>
      </c>
      <c r="G842" s="326" t="s">
        <v>2112</v>
      </c>
      <c r="H842" s="350">
        <f t="shared" si="13"/>
        <v>4841839.53</v>
      </c>
      <c r="I842" s="326" t="s">
        <v>1956</v>
      </c>
      <c r="J842" s="42" t="str">
        <f>VLOOKUP(D842,DEPARTMENTS!B:B,1,0)</f>
        <v>DEV_GROUP_2</v>
      </c>
      <c r="K842" s="326"/>
    </row>
    <row r="843" spans="1:11" s="35" customFormat="1" hidden="1" x14ac:dyDescent="0.2">
      <c r="A843" s="326" t="s">
        <v>2103</v>
      </c>
      <c r="B843" s="30" t="s">
        <v>6</v>
      </c>
      <c r="C843" s="326">
        <v>5</v>
      </c>
      <c r="D843" s="326" t="s">
        <v>118</v>
      </c>
      <c r="E843" s="323">
        <v>500</v>
      </c>
      <c r="F843" s="35" t="s">
        <v>303</v>
      </c>
      <c r="G843" s="326" t="s">
        <v>2112</v>
      </c>
      <c r="H843" s="350">
        <f t="shared" si="13"/>
        <v>4842339.53</v>
      </c>
      <c r="I843" s="326" t="s">
        <v>1957</v>
      </c>
      <c r="J843" s="42" t="str">
        <f>VLOOKUP(D843,DEPARTMENTS!B:B,1,0)</f>
        <v>DEV_GROUP_3</v>
      </c>
      <c r="K843" s="326"/>
    </row>
    <row r="844" spans="1:11" s="35" customFormat="1" hidden="1" x14ac:dyDescent="0.2">
      <c r="A844" s="326" t="s">
        <v>2104</v>
      </c>
      <c r="B844" s="30" t="s">
        <v>6</v>
      </c>
      <c r="C844" s="326">
        <v>5</v>
      </c>
      <c r="D844" s="326" t="s">
        <v>126</v>
      </c>
      <c r="E844" s="323">
        <v>200</v>
      </c>
      <c r="F844" s="35" t="s">
        <v>303</v>
      </c>
      <c r="G844" s="326" t="s">
        <v>2112</v>
      </c>
      <c r="H844" s="350">
        <f t="shared" si="13"/>
        <v>4842539.53</v>
      </c>
      <c r="I844" s="326" t="s">
        <v>1958</v>
      </c>
      <c r="J844" s="42" t="str">
        <f>VLOOKUP(D844,DEPARTMENTS!B:B,1,0)</f>
        <v>DEV_GROUP_6</v>
      </c>
      <c r="K844" s="326"/>
    </row>
    <row r="845" spans="1:11" s="35" customFormat="1" hidden="1" x14ac:dyDescent="0.2">
      <c r="A845" s="326" t="s">
        <v>2105</v>
      </c>
      <c r="B845" s="30" t="s">
        <v>6</v>
      </c>
      <c r="C845" s="326">
        <v>5</v>
      </c>
      <c r="D845" s="326" t="s">
        <v>126</v>
      </c>
      <c r="E845" s="323">
        <v>300</v>
      </c>
      <c r="F845" s="35" t="s">
        <v>303</v>
      </c>
      <c r="G845" s="326" t="s">
        <v>2112</v>
      </c>
      <c r="H845" s="350">
        <f t="shared" si="13"/>
        <v>4842839.53</v>
      </c>
      <c r="I845" s="326" t="s">
        <v>1959</v>
      </c>
      <c r="J845" s="42" t="str">
        <f>VLOOKUP(D845,DEPARTMENTS!B:B,1,0)</f>
        <v>DEV_GROUP_6</v>
      </c>
      <c r="K845" s="326"/>
    </row>
    <row r="846" spans="1:11" s="35" customFormat="1" hidden="1" x14ac:dyDescent="0.2">
      <c r="A846" s="326" t="s">
        <v>2106</v>
      </c>
      <c r="B846" s="30" t="s">
        <v>6</v>
      </c>
      <c r="C846" s="326">
        <v>5</v>
      </c>
      <c r="D846" s="326" t="s">
        <v>52</v>
      </c>
      <c r="E846" s="323">
        <v>200</v>
      </c>
      <c r="F846" s="35" t="s">
        <v>303</v>
      </c>
      <c r="G846" s="326" t="s">
        <v>2112</v>
      </c>
      <c r="H846" s="350">
        <f t="shared" si="13"/>
        <v>4843039.53</v>
      </c>
      <c r="I846" s="326" t="s">
        <v>1960</v>
      </c>
      <c r="J846" s="42" t="str">
        <f>VLOOKUP(D846,DEPARTMENTS!B:B,1,0)</f>
        <v>AMM</v>
      </c>
      <c r="K846" s="326"/>
    </row>
    <row r="847" spans="1:11" s="35" customFormat="1" hidden="1" x14ac:dyDescent="0.2">
      <c r="A847" s="326" t="s">
        <v>2107</v>
      </c>
      <c r="B847" s="30" t="s">
        <v>6</v>
      </c>
      <c r="C847" s="326">
        <v>5</v>
      </c>
      <c r="D847" s="326" t="s">
        <v>114</v>
      </c>
      <c r="E847" s="323">
        <v>100</v>
      </c>
      <c r="F847" s="35" t="s">
        <v>303</v>
      </c>
      <c r="G847" s="326" t="s">
        <v>2112</v>
      </c>
      <c r="H847" s="350">
        <f t="shared" si="13"/>
        <v>4843139.53</v>
      </c>
      <c r="I847" s="326" t="s">
        <v>1961</v>
      </c>
      <c r="J847" s="42" t="str">
        <f>VLOOKUP(D847,DEPARTMENTS!B:B,1,0)</f>
        <v>DEV_GROUP_1</v>
      </c>
      <c r="K847" s="326"/>
    </row>
    <row r="848" spans="1:11" s="35" customFormat="1" hidden="1" x14ac:dyDescent="0.2">
      <c r="A848" s="326" t="s">
        <v>2433</v>
      </c>
      <c r="B848" s="30" t="s">
        <v>6</v>
      </c>
      <c r="C848" s="326">
        <v>5</v>
      </c>
      <c r="D848" s="326" t="s">
        <v>24</v>
      </c>
      <c r="E848" s="323">
        <v>3000</v>
      </c>
      <c r="F848" s="35" t="s">
        <v>303</v>
      </c>
      <c r="G848" s="326" t="s">
        <v>2112</v>
      </c>
      <c r="H848" s="350">
        <f t="shared" si="13"/>
        <v>4846139.53</v>
      </c>
      <c r="I848" s="326" t="s">
        <v>2120</v>
      </c>
      <c r="J848" s="42" t="str">
        <f>VLOOKUP(D848,DEPARTMENTS!B:B,1,0)</f>
        <v>ENVELOPES</v>
      </c>
      <c r="K848" s="326"/>
    </row>
    <row r="849" spans="1:11" s="35" customFormat="1" hidden="1" x14ac:dyDescent="0.2">
      <c r="A849" s="326" t="s">
        <v>2434</v>
      </c>
      <c r="B849" s="30" t="s">
        <v>6</v>
      </c>
      <c r="C849" s="326">
        <v>5</v>
      </c>
      <c r="D849" s="326" t="s">
        <v>146</v>
      </c>
      <c r="E849" s="323">
        <v>1000</v>
      </c>
      <c r="F849" s="35" t="s">
        <v>303</v>
      </c>
      <c r="G849" s="326" t="s">
        <v>2112</v>
      </c>
      <c r="H849" s="350">
        <f t="shared" si="13"/>
        <v>4847139.53</v>
      </c>
      <c r="I849" s="326" t="s">
        <v>2121</v>
      </c>
      <c r="J849" s="42" t="str">
        <f>VLOOKUP(D849,DEPARTMENTS!B:B,1,0)</f>
        <v>DEV_GROUP_18</v>
      </c>
      <c r="K849" s="326"/>
    </row>
    <row r="850" spans="1:11" s="35" customFormat="1" hidden="1" x14ac:dyDescent="0.2">
      <c r="A850" s="326" t="s">
        <v>2435</v>
      </c>
      <c r="B850" s="30" t="s">
        <v>6</v>
      </c>
      <c r="C850" s="326">
        <v>5</v>
      </c>
      <c r="D850" s="326" t="s">
        <v>134</v>
      </c>
      <c r="E850" s="323">
        <v>500</v>
      </c>
      <c r="F850" s="35" t="s">
        <v>303</v>
      </c>
      <c r="G850" s="326" t="s">
        <v>2112</v>
      </c>
      <c r="H850" s="350">
        <f t="shared" si="13"/>
        <v>4847639.53</v>
      </c>
      <c r="I850" s="326" t="s">
        <v>2122</v>
      </c>
      <c r="J850" s="42" t="str">
        <f>VLOOKUP(D850,DEPARTMENTS!B:B,1,0)</f>
        <v>DEV_GROUP_12</v>
      </c>
      <c r="K850" s="326"/>
    </row>
    <row r="851" spans="1:11" s="35" customFormat="1" hidden="1" x14ac:dyDescent="0.2">
      <c r="A851" s="326" t="s">
        <v>2436</v>
      </c>
      <c r="B851" s="30" t="s">
        <v>6</v>
      </c>
      <c r="C851" s="326">
        <v>5</v>
      </c>
      <c r="D851" s="326" t="s">
        <v>144</v>
      </c>
      <c r="E851" s="323">
        <v>1000</v>
      </c>
      <c r="F851" s="35" t="s">
        <v>303</v>
      </c>
      <c r="G851" s="326" t="s">
        <v>2112</v>
      </c>
      <c r="H851" s="350">
        <f t="shared" si="13"/>
        <v>4848639.53</v>
      </c>
      <c r="I851" s="326" t="s">
        <v>2123</v>
      </c>
      <c r="J851" s="42" t="str">
        <f>VLOOKUP(D851,DEPARTMENTS!B:B,1,0)</f>
        <v>DEV_GROUP_2</v>
      </c>
      <c r="K851" s="326"/>
    </row>
    <row r="852" spans="1:11" s="35" customFormat="1" hidden="1" x14ac:dyDescent="0.2">
      <c r="A852" s="326" t="s">
        <v>2437</v>
      </c>
      <c r="B852" s="30" t="s">
        <v>6</v>
      </c>
      <c r="C852" s="326">
        <v>5</v>
      </c>
      <c r="D852" s="326" t="s">
        <v>124</v>
      </c>
      <c r="E852" s="323">
        <v>500</v>
      </c>
      <c r="F852" s="35" t="s">
        <v>303</v>
      </c>
      <c r="G852" s="326" t="s">
        <v>2431</v>
      </c>
      <c r="H852" s="350">
        <f t="shared" si="13"/>
        <v>4849139.53</v>
      </c>
      <c r="I852" s="326" t="s">
        <v>2124</v>
      </c>
      <c r="J852" s="42" t="str">
        <f>VLOOKUP(D852,DEPARTMENTS!B:B,1,0)</f>
        <v>DEV_GROUP_7</v>
      </c>
      <c r="K852" s="326"/>
    </row>
    <row r="853" spans="1:11" s="35" customFormat="1" hidden="1" x14ac:dyDescent="0.2">
      <c r="A853" s="326" t="s">
        <v>2438</v>
      </c>
      <c r="B853" s="30" t="s">
        <v>6</v>
      </c>
      <c r="C853" s="326">
        <v>5</v>
      </c>
      <c r="D853" s="326" t="s">
        <v>24</v>
      </c>
      <c r="E853" s="323">
        <v>9200</v>
      </c>
      <c r="F853" s="35" t="s">
        <v>303</v>
      </c>
      <c r="G853" s="326" t="s">
        <v>2431</v>
      </c>
      <c r="H853" s="350">
        <f t="shared" si="13"/>
        <v>4858339.53</v>
      </c>
      <c r="I853" s="326" t="s">
        <v>2125</v>
      </c>
      <c r="J853" s="42" t="str">
        <f>VLOOKUP(D853,DEPARTMENTS!B:B,1,0)</f>
        <v>ENVELOPES</v>
      </c>
      <c r="K853" s="326"/>
    </row>
    <row r="854" spans="1:11" s="35" customFormat="1" hidden="1" x14ac:dyDescent="0.2">
      <c r="A854" s="326" t="s">
        <v>2439</v>
      </c>
      <c r="B854" s="30" t="s">
        <v>6</v>
      </c>
      <c r="C854" s="326">
        <v>5</v>
      </c>
      <c r="D854" s="326" t="s">
        <v>24</v>
      </c>
      <c r="E854" s="323">
        <v>5000</v>
      </c>
      <c r="F854" s="35" t="s">
        <v>303</v>
      </c>
      <c r="G854" s="326" t="s">
        <v>2431</v>
      </c>
      <c r="H854" s="350">
        <f t="shared" si="13"/>
        <v>4863339.53</v>
      </c>
      <c r="I854" s="326" t="s">
        <v>2126</v>
      </c>
      <c r="J854" s="42" t="str">
        <f>VLOOKUP(D854,DEPARTMENTS!B:B,1,0)</f>
        <v>ENVELOPES</v>
      </c>
      <c r="K854" s="326"/>
    </row>
    <row r="855" spans="1:11" s="35" customFormat="1" hidden="1" x14ac:dyDescent="0.2">
      <c r="A855" s="326" t="s">
        <v>2440</v>
      </c>
      <c r="B855" s="30" t="s">
        <v>6</v>
      </c>
      <c r="C855" s="326">
        <v>5</v>
      </c>
      <c r="D855" s="326" t="s">
        <v>146</v>
      </c>
      <c r="E855" s="323">
        <v>1500</v>
      </c>
      <c r="F855" s="35" t="s">
        <v>303</v>
      </c>
      <c r="G855" s="326" t="s">
        <v>2431</v>
      </c>
      <c r="H855" s="350">
        <f t="shared" si="13"/>
        <v>4864839.53</v>
      </c>
      <c r="I855" s="326" t="s">
        <v>2127</v>
      </c>
      <c r="J855" s="42" t="str">
        <f>VLOOKUP(D855,DEPARTMENTS!B:B,1,0)</f>
        <v>DEV_GROUP_18</v>
      </c>
      <c r="K855" s="326"/>
    </row>
    <row r="856" spans="1:11" s="35" customFormat="1" hidden="1" x14ac:dyDescent="0.2">
      <c r="A856" s="326" t="s">
        <v>2441</v>
      </c>
      <c r="B856" s="30" t="s">
        <v>6</v>
      </c>
      <c r="C856" s="326">
        <v>5</v>
      </c>
      <c r="D856" s="326" t="s">
        <v>126</v>
      </c>
      <c r="E856" s="323">
        <v>200</v>
      </c>
      <c r="F856" s="35" t="s">
        <v>303</v>
      </c>
      <c r="G856" s="326" t="s">
        <v>2431</v>
      </c>
      <c r="H856" s="350">
        <f t="shared" si="13"/>
        <v>4865039.53</v>
      </c>
      <c r="I856" s="326" t="s">
        <v>2128</v>
      </c>
      <c r="J856" s="42" t="str">
        <f>VLOOKUP(D856,DEPARTMENTS!B:B,1,0)</f>
        <v>DEV_GROUP_6</v>
      </c>
      <c r="K856" s="326"/>
    </row>
    <row r="857" spans="1:11" s="35" customFormat="1" hidden="1" x14ac:dyDescent="0.2">
      <c r="A857" s="326" t="s">
        <v>2442</v>
      </c>
      <c r="B857" s="30" t="s">
        <v>6</v>
      </c>
      <c r="C857" s="326">
        <v>5</v>
      </c>
      <c r="D857" s="326" t="s">
        <v>114</v>
      </c>
      <c r="E857" s="323">
        <v>150</v>
      </c>
      <c r="F857" s="35" t="s">
        <v>303</v>
      </c>
      <c r="G857" s="326" t="s">
        <v>2431</v>
      </c>
      <c r="H857" s="350">
        <f t="shared" si="13"/>
        <v>4865189.53</v>
      </c>
      <c r="I857" s="326" t="s">
        <v>2129</v>
      </c>
      <c r="J857" s="42" t="str">
        <f>VLOOKUP(D857,DEPARTMENTS!B:B,1,0)</f>
        <v>DEV_GROUP_1</v>
      </c>
      <c r="K857" s="326"/>
    </row>
    <row r="858" spans="1:11" s="35" customFormat="1" hidden="1" x14ac:dyDescent="0.2">
      <c r="A858" s="326" t="s">
        <v>2443</v>
      </c>
      <c r="B858" s="30" t="s">
        <v>6</v>
      </c>
      <c r="C858" s="326">
        <v>5</v>
      </c>
      <c r="D858" s="326" t="s">
        <v>134</v>
      </c>
      <c r="E858" s="323">
        <v>200</v>
      </c>
      <c r="F858" s="35" t="s">
        <v>303</v>
      </c>
      <c r="G858" s="326" t="s">
        <v>2431</v>
      </c>
      <c r="H858" s="350">
        <f t="shared" si="13"/>
        <v>4865389.53</v>
      </c>
      <c r="I858" s="326" t="s">
        <v>2130</v>
      </c>
      <c r="J858" s="42" t="str">
        <f>VLOOKUP(D858,DEPARTMENTS!B:B,1,0)</f>
        <v>DEV_GROUP_12</v>
      </c>
      <c r="K858" s="326"/>
    </row>
    <row r="859" spans="1:11" s="35" customFormat="1" hidden="1" x14ac:dyDescent="0.2">
      <c r="A859" s="326" t="s">
        <v>2444</v>
      </c>
      <c r="B859" s="30" t="s">
        <v>6</v>
      </c>
      <c r="C859" s="326">
        <v>5</v>
      </c>
      <c r="D859" s="326" t="s">
        <v>144</v>
      </c>
      <c r="E859" s="323">
        <v>200</v>
      </c>
      <c r="F859" s="35" t="s">
        <v>303</v>
      </c>
      <c r="G859" s="326" t="s">
        <v>2431</v>
      </c>
      <c r="H859" s="350">
        <f t="shared" si="13"/>
        <v>4865589.53</v>
      </c>
      <c r="I859" s="326" t="s">
        <v>2131</v>
      </c>
      <c r="J859" s="42" t="str">
        <f>VLOOKUP(D859,DEPARTMENTS!B:B,1,0)</f>
        <v>DEV_GROUP_2</v>
      </c>
      <c r="K859" s="326"/>
    </row>
    <row r="860" spans="1:11" s="35" customFormat="1" hidden="1" x14ac:dyDescent="0.2">
      <c r="A860" s="326" t="s">
        <v>2445</v>
      </c>
      <c r="B860" s="30" t="s">
        <v>6</v>
      </c>
      <c r="C860" s="326">
        <v>5</v>
      </c>
      <c r="D860" s="326" t="s">
        <v>126</v>
      </c>
      <c r="E860" s="323">
        <v>50</v>
      </c>
      <c r="F860" s="35" t="s">
        <v>303</v>
      </c>
      <c r="G860" s="326" t="s">
        <v>2431</v>
      </c>
      <c r="H860" s="350">
        <f t="shared" si="13"/>
        <v>4865639.53</v>
      </c>
      <c r="I860" s="326" t="s">
        <v>2132</v>
      </c>
      <c r="J860" s="42" t="str">
        <f>VLOOKUP(D860,DEPARTMENTS!B:B,1,0)</f>
        <v>DEV_GROUP_6</v>
      </c>
      <c r="K860" s="326"/>
    </row>
    <row r="861" spans="1:11" s="35" customFormat="1" hidden="1" x14ac:dyDescent="0.2">
      <c r="A861" s="326" t="s">
        <v>2446</v>
      </c>
      <c r="B861" s="30" t="s">
        <v>6</v>
      </c>
      <c r="C861" s="326">
        <v>5</v>
      </c>
      <c r="D861" s="326" t="s">
        <v>126</v>
      </c>
      <c r="E861" s="323">
        <v>300</v>
      </c>
      <c r="F861" s="35" t="s">
        <v>303</v>
      </c>
      <c r="G861" s="326" t="s">
        <v>2431</v>
      </c>
      <c r="H861" s="350">
        <f t="shared" si="13"/>
        <v>4865939.53</v>
      </c>
      <c r="I861" s="326" t="s">
        <v>2133</v>
      </c>
      <c r="J861" s="42" t="str">
        <f>VLOOKUP(D861,DEPARTMENTS!B:B,1,0)</f>
        <v>DEV_GROUP_6</v>
      </c>
      <c r="K861" s="326"/>
    </row>
    <row r="862" spans="1:11" s="35" customFormat="1" hidden="1" x14ac:dyDescent="0.2">
      <c r="A862" s="326" t="s">
        <v>2447</v>
      </c>
      <c r="B862" s="30" t="s">
        <v>6</v>
      </c>
      <c r="C862" s="326">
        <v>5</v>
      </c>
      <c r="D862" s="326" t="s">
        <v>186</v>
      </c>
      <c r="E862" s="323">
        <v>200</v>
      </c>
      <c r="F862" s="35" t="s">
        <v>303</v>
      </c>
      <c r="G862" s="326" t="s">
        <v>2431</v>
      </c>
      <c r="H862" s="350">
        <f t="shared" si="13"/>
        <v>4866139.53</v>
      </c>
      <c r="I862" s="326" t="s">
        <v>2134</v>
      </c>
      <c r="J862" s="42" t="str">
        <f>VLOOKUP(D862,DEPARTMENTS!B:B,1,0)</f>
        <v>DEV_GROUP_37</v>
      </c>
      <c r="K862" s="326"/>
    </row>
    <row r="863" spans="1:11" s="35" customFormat="1" hidden="1" x14ac:dyDescent="0.2">
      <c r="A863" s="326" t="s">
        <v>2448</v>
      </c>
      <c r="B863" s="30" t="s">
        <v>6</v>
      </c>
      <c r="C863" s="326">
        <v>5</v>
      </c>
      <c r="D863" s="326" t="s">
        <v>75</v>
      </c>
      <c r="E863" s="323">
        <v>-20500</v>
      </c>
      <c r="F863" s="35" t="s">
        <v>109</v>
      </c>
      <c r="G863" s="326" t="s">
        <v>2431</v>
      </c>
      <c r="H863" s="350">
        <f t="shared" si="13"/>
        <v>4845639.53</v>
      </c>
      <c r="I863" s="326" t="s">
        <v>2135</v>
      </c>
      <c r="J863" s="42" t="str">
        <f>VLOOKUP(D863,DEPARTMENTS!B:B,1,0)</f>
        <v>WITHDRAWAL</v>
      </c>
      <c r="K863" s="326"/>
    </row>
    <row r="864" spans="1:11" s="35" customFormat="1" hidden="1" x14ac:dyDescent="0.2">
      <c r="A864" s="326" t="s">
        <v>2449</v>
      </c>
      <c r="B864" s="30" t="s">
        <v>6</v>
      </c>
      <c r="C864" s="326">
        <v>5</v>
      </c>
      <c r="D864" s="326" t="s">
        <v>146</v>
      </c>
      <c r="E864" s="323">
        <v>600</v>
      </c>
      <c r="F864" s="35" t="s">
        <v>303</v>
      </c>
      <c r="G864" s="326" t="s">
        <v>2431</v>
      </c>
      <c r="H864" s="350">
        <f t="shared" si="13"/>
        <v>4846239.53</v>
      </c>
      <c r="I864" s="326" t="s">
        <v>2136</v>
      </c>
      <c r="J864" s="42" t="str">
        <f>VLOOKUP(D864,DEPARTMENTS!B:B,1,0)</f>
        <v>DEV_GROUP_18</v>
      </c>
      <c r="K864" s="326"/>
    </row>
    <row r="865" spans="1:11" s="35" customFormat="1" hidden="1" x14ac:dyDescent="0.2">
      <c r="A865" s="326" t="s">
        <v>2450</v>
      </c>
      <c r="B865" s="30" t="s">
        <v>6</v>
      </c>
      <c r="C865" s="326">
        <v>5</v>
      </c>
      <c r="D865" s="326" t="s">
        <v>52</v>
      </c>
      <c r="E865" s="323">
        <v>200</v>
      </c>
      <c r="F865" s="35" t="s">
        <v>303</v>
      </c>
      <c r="G865" s="326" t="s">
        <v>2431</v>
      </c>
      <c r="H865" s="350">
        <f t="shared" si="13"/>
        <v>4846439.53</v>
      </c>
      <c r="I865" s="326" t="s">
        <v>2137</v>
      </c>
      <c r="J865" s="42" t="str">
        <f>VLOOKUP(D865,DEPARTMENTS!B:B,1,0)</f>
        <v>AMM</v>
      </c>
      <c r="K865" s="326"/>
    </row>
    <row r="866" spans="1:11" s="35" customFormat="1" hidden="1" x14ac:dyDescent="0.2">
      <c r="A866" s="326" t="s">
        <v>2451</v>
      </c>
      <c r="B866" s="30" t="s">
        <v>6</v>
      </c>
      <c r="C866" s="326">
        <v>5</v>
      </c>
      <c r="D866" s="326" t="s">
        <v>182</v>
      </c>
      <c r="E866" s="323">
        <v>300</v>
      </c>
      <c r="F866" s="35" t="s">
        <v>303</v>
      </c>
      <c r="G866" s="326" t="s">
        <v>2431</v>
      </c>
      <c r="H866" s="350">
        <f t="shared" si="13"/>
        <v>4846739.53</v>
      </c>
      <c r="I866" s="326" t="s">
        <v>2138</v>
      </c>
      <c r="J866" s="42" t="str">
        <f>VLOOKUP(D866,DEPARTMENTS!B:B,1,0)</f>
        <v>DEV_GROUP_23</v>
      </c>
      <c r="K866" s="326"/>
    </row>
    <row r="867" spans="1:11" s="35" customFormat="1" hidden="1" x14ac:dyDescent="0.2">
      <c r="A867" s="326" t="s">
        <v>2452</v>
      </c>
      <c r="B867" s="30" t="s">
        <v>6</v>
      </c>
      <c r="C867" s="326">
        <v>5</v>
      </c>
      <c r="D867" s="326" t="s">
        <v>52</v>
      </c>
      <c r="E867" s="323">
        <v>200</v>
      </c>
      <c r="F867" s="35" t="s">
        <v>303</v>
      </c>
      <c r="G867" s="326" t="s">
        <v>2431</v>
      </c>
      <c r="H867" s="350">
        <f t="shared" si="13"/>
        <v>4846939.53</v>
      </c>
      <c r="I867" s="326" t="s">
        <v>2139</v>
      </c>
      <c r="J867" s="42" t="str">
        <f>VLOOKUP(D867,DEPARTMENTS!B:B,1,0)</f>
        <v>AMM</v>
      </c>
      <c r="K867" s="326"/>
    </row>
    <row r="868" spans="1:11" s="35" customFormat="1" hidden="1" x14ac:dyDescent="0.2">
      <c r="A868" s="326" t="s">
        <v>2453</v>
      </c>
      <c r="B868" s="30" t="s">
        <v>6</v>
      </c>
      <c r="C868" s="326">
        <v>5</v>
      </c>
      <c r="D868" s="326" t="s">
        <v>116</v>
      </c>
      <c r="E868" s="323">
        <v>100</v>
      </c>
      <c r="F868" s="35" t="s">
        <v>303</v>
      </c>
      <c r="G868" s="326" t="s">
        <v>2431</v>
      </c>
      <c r="H868" s="350">
        <f t="shared" si="13"/>
        <v>4847039.53</v>
      </c>
      <c r="I868" s="326" t="s">
        <v>2140</v>
      </c>
      <c r="J868" s="42" t="str">
        <f>VLOOKUP(D868,DEPARTMENTS!B:B,1,0)</f>
        <v>DEV_GROUP_15</v>
      </c>
      <c r="K868" s="326"/>
    </row>
    <row r="869" spans="1:11" s="35" customFormat="1" hidden="1" x14ac:dyDescent="0.2">
      <c r="A869" s="326" t="s">
        <v>2454</v>
      </c>
      <c r="B869" s="30" t="s">
        <v>6</v>
      </c>
      <c r="C869" s="326">
        <v>5</v>
      </c>
      <c r="D869" s="326" t="s">
        <v>124</v>
      </c>
      <c r="E869" s="323">
        <v>1000</v>
      </c>
      <c r="F869" s="35" t="s">
        <v>303</v>
      </c>
      <c r="G869" s="326" t="s">
        <v>2431</v>
      </c>
      <c r="H869" s="350">
        <f t="shared" si="13"/>
        <v>4848039.53</v>
      </c>
      <c r="I869" s="326" t="s">
        <v>2141</v>
      </c>
      <c r="J869" s="42" t="str">
        <f>VLOOKUP(D869,DEPARTMENTS!B:B,1,0)</f>
        <v>DEV_GROUP_7</v>
      </c>
      <c r="K869" s="326"/>
    </row>
    <row r="870" spans="1:11" s="35" customFormat="1" hidden="1" x14ac:dyDescent="0.2">
      <c r="A870" s="326" t="s">
        <v>2455</v>
      </c>
      <c r="B870" s="30" t="s">
        <v>6</v>
      </c>
      <c r="C870" s="326">
        <v>5</v>
      </c>
      <c r="D870" s="326" t="s">
        <v>124</v>
      </c>
      <c r="E870" s="323">
        <v>500</v>
      </c>
      <c r="F870" s="35" t="s">
        <v>303</v>
      </c>
      <c r="G870" s="326" t="s">
        <v>2431</v>
      </c>
      <c r="H870" s="350">
        <f t="shared" si="13"/>
        <v>4848539.53</v>
      </c>
      <c r="I870" s="326" t="s">
        <v>2142</v>
      </c>
      <c r="J870" s="42" t="str">
        <f>VLOOKUP(D870,DEPARTMENTS!B:B,1,0)</f>
        <v>DEV_GROUP_7</v>
      </c>
      <c r="K870" s="326"/>
    </row>
    <row r="871" spans="1:11" s="35" customFormat="1" hidden="1" x14ac:dyDescent="0.2">
      <c r="A871" s="326" t="s">
        <v>2456</v>
      </c>
      <c r="B871" s="30" t="s">
        <v>6</v>
      </c>
      <c r="C871" s="326">
        <v>5</v>
      </c>
      <c r="D871" s="326" t="s">
        <v>75</v>
      </c>
      <c r="E871" s="323">
        <v>-750000</v>
      </c>
      <c r="F871" s="35" t="s">
        <v>109</v>
      </c>
      <c r="G871" s="326" t="s">
        <v>2431</v>
      </c>
      <c r="H871" s="350">
        <f t="shared" si="13"/>
        <v>4098539.5300000003</v>
      </c>
      <c r="I871" s="326" t="s">
        <v>2143</v>
      </c>
      <c r="J871" s="42" t="str">
        <f>VLOOKUP(D871,DEPARTMENTS!B:B,1,0)</f>
        <v>WITHDRAWAL</v>
      </c>
      <c r="K871" s="326"/>
    </row>
    <row r="872" spans="1:11" s="35" customFormat="1" hidden="1" x14ac:dyDescent="0.2">
      <c r="A872" s="326" t="s">
        <v>2457</v>
      </c>
      <c r="B872" s="30" t="s">
        <v>6</v>
      </c>
      <c r="C872" s="326">
        <v>5</v>
      </c>
      <c r="D872" s="326" t="s">
        <v>128</v>
      </c>
      <c r="E872" s="323">
        <v>500</v>
      </c>
      <c r="F872" s="35" t="s">
        <v>303</v>
      </c>
      <c r="G872" s="326" t="s">
        <v>2431</v>
      </c>
      <c r="H872" s="350">
        <f t="shared" si="13"/>
        <v>4099039.5300000003</v>
      </c>
      <c r="I872" s="326" t="s">
        <v>2144</v>
      </c>
      <c r="J872" s="42" t="str">
        <f>VLOOKUP(D872,DEPARTMENTS!B:B,1,0)</f>
        <v>DEV_GROUP_5</v>
      </c>
      <c r="K872" s="326"/>
    </row>
    <row r="873" spans="1:11" s="35" customFormat="1" hidden="1" x14ac:dyDescent="0.2">
      <c r="A873" s="326" t="s">
        <v>2458</v>
      </c>
      <c r="B873" s="30" t="s">
        <v>6</v>
      </c>
      <c r="C873" s="326">
        <v>5</v>
      </c>
      <c r="D873" s="326" t="s">
        <v>132</v>
      </c>
      <c r="E873" s="323">
        <v>1000</v>
      </c>
      <c r="F873" s="35" t="s">
        <v>303</v>
      </c>
      <c r="G873" s="326" t="s">
        <v>2431</v>
      </c>
      <c r="H873" s="350">
        <f t="shared" si="13"/>
        <v>4100039.5300000003</v>
      </c>
      <c r="I873" s="326" t="s">
        <v>2145</v>
      </c>
      <c r="J873" s="42" t="str">
        <f>VLOOKUP(D873,DEPARTMENTS!B:B,1,0)</f>
        <v>DEV_GROUP_41</v>
      </c>
      <c r="K873" s="326"/>
    </row>
    <row r="874" spans="1:11" s="35" customFormat="1" hidden="1" x14ac:dyDescent="0.2">
      <c r="A874" s="326" t="s">
        <v>2459</v>
      </c>
      <c r="B874" s="30" t="s">
        <v>6</v>
      </c>
      <c r="C874" s="326">
        <v>5</v>
      </c>
      <c r="D874" s="326" t="s">
        <v>132</v>
      </c>
      <c r="E874" s="323">
        <v>1000</v>
      </c>
      <c r="F874" s="35" t="s">
        <v>303</v>
      </c>
      <c r="G874" s="326" t="s">
        <v>2431</v>
      </c>
      <c r="H874" s="350">
        <f t="shared" si="13"/>
        <v>4101039.5300000003</v>
      </c>
      <c r="I874" s="326" t="s">
        <v>2146</v>
      </c>
      <c r="J874" s="42" t="str">
        <f>VLOOKUP(D874,DEPARTMENTS!B:B,1,0)</f>
        <v>DEV_GROUP_41</v>
      </c>
      <c r="K874" s="326"/>
    </row>
    <row r="875" spans="1:11" s="35" customFormat="1" hidden="1" x14ac:dyDescent="0.2">
      <c r="A875" s="326" t="s">
        <v>2460</v>
      </c>
      <c r="B875" s="30" t="s">
        <v>6</v>
      </c>
      <c r="C875" s="326">
        <v>5</v>
      </c>
      <c r="D875" s="326" t="s">
        <v>24</v>
      </c>
      <c r="E875" s="323">
        <v>500</v>
      </c>
      <c r="F875" s="35" t="s">
        <v>303</v>
      </c>
      <c r="G875" s="326" t="s">
        <v>2431</v>
      </c>
      <c r="H875" s="350">
        <f t="shared" si="13"/>
        <v>4101539.5300000003</v>
      </c>
      <c r="I875" s="326" t="s">
        <v>2147</v>
      </c>
      <c r="J875" s="42" t="str">
        <f>VLOOKUP(D875,DEPARTMENTS!B:B,1,0)</f>
        <v>ENVELOPES</v>
      </c>
      <c r="K875" s="326"/>
    </row>
    <row r="876" spans="1:11" s="35" customFormat="1" hidden="1" x14ac:dyDescent="0.2">
      <c r="A876" s="326" t="s">
        <v>2461</v>
      </c>
      <c r="B876" s="30" t="s">
        <v>6</v>
      </c>
      <c r="C876" s="326">
        <v>5</v>
      </c>
      <c r="D876" s="326" t="s">
        <v>132</v>
      </c>
      <c r="E876" s="323">
        <v>200</v>
      </c>
      <c r="F876" s="35" t="s">
        <v>303</v>
      </c>
      <c r="G876" s="326" t="s">
        <v>2431</v>
      </c>
      <c r="H876" s="350">
        <f t="shared" si="13"/>
        <v>4101739.5300000003</v>
      </c>
      <c r="I876" s="326" t="s">
        <v>2148</v>
      </c>
      <c r="J876" s="42" t="str">
        <f>VLOOKUP(D876,DEPARTMENTS!B:B,1,0)</f>
        <v>DEV_GROUP_41</v>
      </c>
      <c r="K876" s="326"/>
    </row>
    <row r="877" spans="1:11" s="35" customFormat="1" hidden="1" x14ac:dyDescent="0.2">
      <c r="A877" s="326" t="s">
        <v>2462</v>
      </c>
      <c r="B877" s="30" t="s">
        <v>6</v>
      </c>
      <c r="C877" s="326">
        <v>5</v>
      </c>
      <c r="D877" s="356" t="s">
        <v>24</v>
      </c>
      <c r="E877" s="323">
        <v>1000</v>
      </c>
      <c r="F877" s="35" t="s">
        <v>303</v>
      </c>
      <c r="G877" s="326" t="s">
        <v>2431</v>
      </c>
      <c r="H877" s="350">
        <f t="shared" si="13"/>
        <v>4102739.5300000003</v>
      </c>
      <c r="I877" s="326" t="s">
        <v>2149</v>
      </c>
      <c r="J877" s="42" t="str">
        <f>VLOOKUP(D877,DEPARTMENTS!B:B,1,0)</f>
        <v>ENVELOPES</v>
      </c>
      <c r="K877" s="326"/>
    </row>
    <row r="878" spans="1:11" s="35" customFormat="1" hidden="1" x14ac:dyDescent="0.2">
      <c r="A878" s="326" t="s">
        <v>2463</v>
      </c>
      <c r="B878" s="30" t="s">
        <v>6</v>
      </c>
      <c r="C878" s="326">
        <v>5</v>
      </c>
      <c r="D878" s="326" t="s">
        <v>132</v>
      </c>
      <c r="E878" s="323">
        <v>500</v>
      </c>
      <c r="F878" s="35" t="s">
        <v>303</v>
      </c>
      <c r="G878" s="326" t="s">
        <v>2431</v>
      </c>
      <c r="H878" s="350">
        <f t="shared" si="13"/>
        <v>4103239.5300000003</v>
      </c>
      <c r="I878" s="326" t="s">
        <v>2150</v>
      </c>
      <c r="J878" s="42" t="str">
        <f>VLOOKUP(D878,DEPARTMENTS!B:B,1,0)</f>
        <v>DEV_GROUP_41</v>
      </c>
      <c r="K878" s="326"/>
    </row>
    <row r="879" spans="1:11" s="35" customFormat="1" hidden="1" x14ac:dyDescent="0.2">
      <c r="A879" s="326" t="s">
        <v>2464</v>
      </c>
      <c r="B879" s="30" t="s">
        <v>6</v>
      </c>
      <c r="C879" s="326">
        <v>5</v>
      </c>
      <c r="D879" s="356" t="s">
        <v>24</v>
      </c>
      <c r="E879" s="323">
        <v>300</v>
      </c>
      <c r="F879" s="35" t="s">
        <v>303</v>
      </c>
      <c r="G879" s="326" t="s">
        <v>2431</v>
      </c>
      <c r="H879" s="350">
        <f t="shared" si="13"/>
        <v>4103539.5300000003</v>
      </c>
      <c r="I879" s="326" t="s">
        <v>2151</v>
      </c>
      <c r="J879" s="42" t="str">
        <f>VLOOKUP(D879,DEPARTMENTS!B:B,1,0)</f>
        <v>ENVELOPES</v>
      </c>
      <c r="K879" s="326"/>
    </row>
    <row r="880" spans="1:11" s="35" customFormat="1" hidden="1" x14ac:dyDescent="0.2">
      <c r="A880" s="326" t="s">
        <v>2465</v>
      </c>
      <c r="B880" s="30" t="s">
        <v>6</v>
      </c>
      <c r="C880" s="326">
        <v>5</v>
      </c>
      <c r="D880" s="356" t="s">
        <v>24</v>
      </c>
      <c r="E880" s="323">
        <v>300</v>
      </c>
      <c r="F880" s="35" t="s">
        <v>303</v>
      </c>
      <c r="G880" s="326" t="s">
        <v>2431</v>
      </c>
      <c r="H880" s="350">
        <f t="shared" si="13"/>
        <v>4103839.5300000003</v>
      </c>
      <c r="I880" s="326" t="s">
        <v>2152</v>
      </c>
      <c r="J880" s="42" t="str">
        <f>VLOOKUP(D880,DEPARTMENTS!B:B,1,0)</f>
        <v>ENVELOPES</v>
      </c>
      <c r="K880" s="326"/>
    </row>
    <row r="881" spans="1:11" s="35" customFormat="1" hidden="1" x14ac:dyDescent="0.2">
      <c r="A881" s="326" t="s">
        <v>2466</v>
      </c>
      <c r="B881" s="30" t="s">
        <v>6</v>
      </c>
      <c r="C881" s="326">
        <v>5</v>
      </c>
      <c r="D881" s="356" t="s">
        <v>24</v>
      </c>
      <c r="E881" s="323">
        <v>300</v>
      </c>
      <c r="F881" s="35" t="s">
        <v>303</v>
      </c>
      <c r="G881" s="326" t="s">
        <v>2431</v>
      </c>
      <c r="H881" s="350">
        <f t="shared" si="13"/>
        <v>4104139.5300000003</v>
      </c>
      <c r="I881" s="326" t="s">
        <v>2153</v>
      </c>
      <c r="J881" s="42" t="str">
        <f>VLOOKUP(D881,DEPARTMENTS!B:B,1,0)</f>
        <v>ENVELOPES</v>
      </c>
      <c r="K881" s="326"/>
    </row>
    <row r="882" spans="1:11" s="35" customFormat="1" hidden="1" x14ac:dyDescent="0.2">
      <c r="A882" s="326" t="s">
        <v>2467</v>
      </c>
      <c r="B882" s="30" t="s">
        <v>6</v>
      </c>
      <c r="C882" s="326">
        <v>5</v>
      </c>
      <c r="D882" s="326" t="s">
        <v>150</v>
      </c>
      <c r="E882" s="323">
        <v>1000</v>
      </c>
      <c r="F882" s="35" t="s">
        <v>303</v>
      </c>
      <c r="G882" s="326" t="s">
        <v>2431</v>
      </c>
      <c r="H882" s="350">
        <f t="shared" si="13"/>
        <v>4105139.5300000003</v>
      </c>
      <c r="I882" s="326" t="s">
        <v>2154</v>
      </c>
      <c r="J882" s="42" t="str">
        <f>VLOOKUP(D882,DEPARTMENTS!B:B,1,0)</f>
        <v>DEV_GROUP_40</v>
      </c>
      <c r="K882" s="326"/>
    </row>
    <row r="883" spans="1:11" s="35" customFormat="1" hidden="1" x14ac:dyDescent="0.2">
      <c r="A883" s="326" t="s">
        <v>2468</v>
      </c>
      <c r="B883" s="30" t="s">
        <v>6</v>
      </c>
      <c r="C883" s="326">
        <v>5</v>
      </c>
      <c r="D883" s="326" t="s">
        <v>150</v>
      </c>
      <c r="E883" s="323">
        <v>1000</v>
      </c>
      <c r="F883" s="35" t="s">
        <v>303</v>
      </c>
      <c r="G883" s="326" t="s">
        <v>2431</v>
      </c>
      <c r="H883" s="350">
        <f t="shared" si="13"/>
        <v>4106139.5300000003</v>
      </c>
      <c r="I883" s="326" t="s">
        <v>2155</v>
      </c>
      <c r="J883" s="42" t="str">
        <f>VLOOKUP(D883,DEPARTMENTS!B:B,1,0)</f>
        <v>DEV_GROUP_40</v>
      </c>
      <c r="K883" s="326"/>
    </row>
    <row r="884" spans="1:11" s="35" customFormat="1" hidden="1" x14ac:dyDescent="0.2">
      <c r="A884" s="326" t="s">
        <v>2469</v>
      </c>
      <c r="B884" s="30" t="s">
        <v>6</v>
      </c>
      <c r="C884" s="326">
        <v>5</v>
      </c>
      <c r="D884" s="326" t="s">
        <v>132</v>
      </c>
      <c r="E884" s="323">
        <v>1000</v>
      </c>
      <c r="F884" s="35" t="s">
        <v>303</v>
      </c>
      <c r="G884" s="326" t="s">
        <v>2431</v>
      </c>
      <c r="H884" s="350">
        <f t="shared" si="13"/>
        <v>4107139.5300000003</v>
      </c>
      <c r="I884" s="326" t="s">
        <v>2156</v>
      </c>
      <c r="J884" s="42" t="str">
        <f>VLOOKUP(D884,DEPARTMENTS!B:B,1,0)</f>
        <v>DEV_GROUP_41</v>
      </c>
      <c r="K884" s="326"/>
    </row>
    <row r="885" spans="1:11" s="35" customFormat="1" hidden="1" x14ac:dyDescent="0.2">
      <c r="A885" s="326" t="s">
        <v>2470</v>
      </c>
      <c r="B885" s="30" t="s">
        <v>6</v>
      </c>
      <c r="C885" s="326">
        <v>5</v>
      </c>
      <c r="D885" s="326" t="s">
        <v>170</v>
      </c>
      <c r="E885" s="323">
        <v>300</v>
      </c>
      <c r="F885" s="35" t="s">
        <v>303</v>
      </c>
      <c r="G885" s="326" t="s">
        <v>2431</v>
      </c>
      <c r="H885" s="350">
        <f t="shared" si="13"/>
        <v>4107439.5300000003</v>
      </c>
      <c r="I885" s="326" t="s">
        <v>2157</v>
      </c>
      <c r="J885" s="42" t="str">
        <f>VLOOKUP(D885,DEPARTMENTS!B:B,1,0)</f>
        <v>DEV_GROUP_24</v>
      </c>
      <c r="K885" s="326"/>
    </row>
    <row r="886" spans="1:11" s="35" customFormat="1" hidden="1" x14ac:dyDescent="0.2">
      <c r="A886" s="326" t="s">
        <v>2471</v>
      </c>
      <c r="B886" s="30" t="s">
        <v>6</v>
      </c>
      <c r="C886" s="326">
        <v>5</v>
      </c>
      <c r="D886" s="326" t="s">
        <v>120</v>
      </c>
      <c r="E886" s="323">
        <v>200</v>
      </c>
      <c r="F886" s="35" t="s">
        <v>303</v>
      </c>
      <c r="G886" s="326" t="s">
        <v>2431</v>
      </c>
      <c r="H886" s="350">
        <f t="shared" si="13"/>
        <v>4107639.5300000003</v>
      </c>
      <c r="I886" s="326" t="s">
        <v>2158</v>
      </c>
      <c r="J886" s="42" t="str">
        <f>VLOOKUP(D886,DEPARTMENTS!B:B,1,0)</f>
        <v>DEV_GROUP_17</v>
      </c>
      <c r="K886" s="326"/>
    </row>
    <row r="887" spans="1:11" s="35" customFormat="1" hidden="1" x14ac:dyDescent="0.2">
      <c r="A887" s="326" t="s">
        <v>2472</v>
      </c>
      <c r="B887" s="30" t="s">
        <v>6</v>
      </c>
      <c r="C887" s="326">
        <v>5</v>
      </c>
      <c r="D887" s="326" t="s">
        <v>180</v>
      </c>
      <c r="E887" s="323">
        <v>100</v>
      </c>
      <c r="F887" s="35" t="s">
        <v>303</v>
      </c>
      <c r="G887" s="326" t="s">
        <v>2431</v>
      </c>
      <c r="H887" s="350">
        <f t="shared" si="13"/>
        <v>4107739.5300000003</v>
      </c>
      <c r="I887" s="326" t="s">
        <v>2159</v>
      </c>
      <c r="J887" s="42" t="str">
        <f>VLOOKUP(D887,DEPARTMENTS!B:B,1,0)</f>
        <v>DEV_GROUP_28</v>
      </c>
      <c r="K887" s="326"/>
    </row>
    <row r="888" spans="1:11" s="35" customFormat="1" hidden="1" x14ac:dyDescent="0.2">
      <c r="A888" s="326" t="s">
        <v>2473</v>
      </c>
      <c r="B888" s="30" t="s">
        <v>6</v>
      </c>
      <c r="C888" s="326">
        <v>5</v>
      </c>
      <c r="D888" s="326" t="s">
        <v>142</v>
      </c>
      <c r="E888" s="323">
        <v>3000</v>
      </c>
      <c r="F888" s="35" t="s">
        <v>303</v>
      </c>
      <c r="G888" s="326" t="s">
        <v>2431</v>
      </c>
      <c r="H888" s="350">
        <f t="shared" si="13"/>
        <v>4110739.5300000003</v>
      </c>
      <c r="I888" s="326" t="s">
        <v>2160</v>
      </c>
      <c r="J888" s="42" t="str">
        <f>VLOOKUP(D888,DEPARTMENTS!B:B,1,0)</f>
        <v>DEV_GROUP_8</v>
      </c>
      <c r="K888" s="326"/>
    </row>
    <row r="889" spans="1:11" s="35" customFormat="1" hidden="1" x14ac:dyDescent="0.2">
      <c r="A889" s="326" t="s">
        <v>2474</v>
      </c>
      <c r="B889" s="30" t="s">
        <v>6</v>
      </c>
      <c r="C889" s="326">
        <v>5</v>
      </c>
      <c r="D889" s="326" t="s">
        <v>118</v>
      </c>
      <c r="E889" s="323">
        <v>2500</v>
      </c>
      <c r="F889" s="35" t="s">
        <v>303</v>
      </c>
      <c r="G889" s="326" t="s">
        <v>2431</v>
      </c>
      <c r="H889" s="350">
        <f t="shared" si="13"/>
        <v>4113239.5300000003</v>
      </c>
      <c r="I889" s="326" t="s">
        <v>2161</v>
      </c>
      <c r="J889" s="42" t="str">
        <f>VLOOKUP(D889,DEPARTMENTS!B:B,1,0)</f>
        <v>DEV_GROUP_3</v>
      </c>
      <c r="K889" s="326"/>
    </row>
    <row r="890" spans="1:11" s="35" customFormat="1" hidden="1" x14ac:dyDescent="0.2">
      <c r="A890" s="326" t="s">
        <v>2475</v>
      </c>
      <c r="B890" s="30" t="s">
        <v>6</v>
      </c>
      <c r="C890" s="326">
        <v>5</v>
      </c>
      <c r="D890" s="326" t="s">
        <v>150</v>
      </c>
      <c r="E890" s="323">
        <v>200</v>
      </c>
      <c r="F890" s="35" t="s">
        <v>303</v>
      </c>
      <c r="G890" s="326" t="s">
        <v>2431</v>
      </c>
      <c r="H890" s="350">
        <f t="shared" si="13"/>
        <v>4113439.5300000003</v>
      </c>
      <c r="I890" s="326" t="s">
        <v>2162</v>
      </c>
      <c r="J890" s="42" t="str">
        <f>VLOOKUP(D890,DEPARTMENTS!B:B,1,0)</f>
        <v>DEV_GROUP_40</v>
      </c>
      <c r="K890" s="326"/>
    </row>
    <row r="891" spans="1:11" s="35" customFormat="1" hidden="1" x14ac:dyDescent="0.2">
      <c r="A891" s="326" t="s">
        <v>2476</v>
      </c>
      <c r="B891" s="30" t="s">
        <v>6</v>
      </c>
      <c r="C891" s="326">
        <v>5</v>
      </c>
      <c r="D891" s="326" t="s">
        <v>180</v>
      </c>
      <c r="E891" s="323">
        <v>200</v>
      </c>
      <c r="F891" s="35" t="s">
        <v>303</v>
      </c>
      <c r="G891" s="326" t="s">
        <v>2431</v>
      </c>
      <c r="H891" s="350">
        <f t="shared" si="13"/>
        <v>4113639.5300000003</v>
      </c>
      <c r="I891" s="326" t="s">
        <v>2163</v>
      </c>
      <c r="J891" s="42" t="str">
        <f>VLOOKUP(D891,DEPARTMENTS!B:B,1,0)</f>
        <v>DEV_GROUP_28</v>
      </c>
      <c r="K891" s="326"/>
    </row>
    <row r="892" spans="1:11" s="35" customFormat="1" hidden="1" x14ac:dyDescent="0.2">
      <c r="A892" s="326" t="s">
        <v>2477</v>
      </c>
      <c r="B892" s="30" t="s">
        <v>6</v>
      </c>
      <c r="C892" s="326">
        <v>5</v>
      </c>
      <c r="D892" s="326" t="s">
        <v>170</v>
      </c>
      <c r="E892" s="323">
        <v>200</v>
      </c>
      <c r="F892" s="35" t="s">
        <v>303</v>
      </c>
      <c r="G892" s="326" t="s">
        <v>2431</v>
      </c>
      <c r="H892" s="350">
        <f t="shared" si="13"/>
        <v>4113839.5300000003</v>
      </c>
      <c r="I892" s="326" t="s">
        <v>2164</v>
      </c>
      <c r="J892" s="42" t="str">
        <f>VLOOKUP(D892,DEPARTMENTS!B:B,1,0)</f>
        <v>DEV_GROUP_24</v>
      </c>
      <c r="K892" s="326"/>
    </row>
    <row r="893" spans="1:11" s="35" customFormat="1" hidden="1" x14ac:dyDescent="0.2">
      <c r="A893" s="326" t="s">
        <v>2478</v>
      </c>
      <c r="B893" s="30" t="s">
        <v>6</v>
      </c>
      <c r="C893" s="326">
        <v>5</v>
      </c>
      <c r="D893" s="326" t="s">
        <v>189</v>
      </c>
      <c r="E893" s="323">
        <v>300</v>
      </c>
      <c r="F893" s="35" t="s">
        <v>303</v>
      </c>
      <c r="G893" s="326" t="s">
        <v>2431</v>
      </c>
      <c r="H893" s="350">
        <f t="shared" si="13"/>
        <v>4114139.5300000003</v>
      </c>
      <c r="I893" s="326" t="s">
        <v>2165</v>
      </c>
      <c r="J893" s="42" t="str">
        <f>VLOOKUP(D893,DEPARTMENTS!B:B,1,0)</f>
        <v>DEV_GROUP_36</v>
      </c>
      <c r="K893" s="326"/>
    </row>
    <row r="894" spans="1:11" s="35" customFormat="1" hidden="1" x14ac:dyDescent="0.2">
      <c r="A894" s="326" t="s">
        <v>2479</v>
      </c>
      <c r="B894" s="30" t="s">
        <v>6</v>
      </c>
      <c r="C894" s="326">
        <v>5</v>
      </c>
      <c r="D894" s="326" t="s">
        <v>152</v>
      </c>
      <c r="E894" s="323">
        <v>1000</v>
      </c>
      <c r="F894" s="35" t="s">
        <v>303</v>
      </c>
      <c r="G894" s="326" t="s">
        <v>2431</v>
      </c>
      <c r="H894" s="350">
        <f t="shared" si="13"/>
        <v>4115139.5300000003</v>
      </c>
      <c r="I894" s="326" t="s">
        <v>2166</v>
      </c>
      <c r="J894" s="42" t="str">
        <f>VLOOKUP(D894,DEPARTMENTS!B:B,1,0)</f>
        <v>DEV_GROUP_9</v>
      </c>
      <c r="K894" s="326"/>
    </row>
    <row r="895" spans="1:11" s="35" customFormat="1" hidden="1" x14ac:dyDescent="0.2">
      <c r="A895" s="326" t="s">
        <v>2480</v>
      </c>
      <c r="B895" s="30" t="s">
        <v>6</v>
      </c>
      <c r="C895" s="326">
        <v>5</v>
      </c>
      <c r="D895" s="326" t="s">
        <v>189</v>
      </c>
      <c r="E895" s="323">
        <v>300</v>
      </c>
      <c r="F895" s="35" t="s">
        <v>303</v>
      </c>
      <c r="G895" s="326" t="s">
        <v>2431</v>
      </c>
      <c r="H895" s="350">
        <f t="shared" si="13"/>
        <v>4115439.5300000003</v>
      </c>
      <c r="I895" s="326" t="s">
        <v>2167</v>
      </c>
      <c r="J895" s="42" t="str">
        <f>VLOOKUP(D895,DEPARTMENTS!B:B,1,0)</f>
        <v>DEV_GROUP_36</v>
      </c>
      <c r="K895" s="326"/>
    </row>
    <row r="896" spans="1:11" s="35" customFormat="1" hidden="1" x14ac:dyDescent="0.2">
      <c r="A896" s="326" t="s">
        <v>2481</v>
      </c>
      <c r="B896" s="30" t="s">
        <v>6</v>
      </c>
      <c r="C896" s="326">
        <v>5</v>
      </c>
      <c r="D896" s="326" t="s">
        <v>146</v>
      </c>
      <c r="E896" s="323">
        <v>2000</v>
      </c>
      <c r="F896" s="35" t="s">
        <v>303</v>
      </c>
      <c r="G896" s="326" t="s">
        <v>2431</v>
      </c>
      <c r="H896" s="350">
        <f t="shared" si="13"/>
        <v>4117439.5300000003</v>
      </c>
      <c r="I896" s="326" t="s">
        <v>2168</v>
      </c>
      <c r="J896" s="42" t="str">
        <f>VLOOKUP(D896,DEPARTMENTS!B:B,1,0)</f>
        <v>DEV_GROUP_18</v>
      </c>
      <c r="K896" s="326"/>
    </row>
    <row r="897" spans="1:11" s="35" customFormat="1" hidden="1" x14ac:dyDescent="0.2">
      <c r="A897" s="326" t="s">
        <v>2482</v>
      </c>
      <c r="B897" s="30" t="s">
        <v>6</v>
      </c>
      <c r="C897" s="326">
        <v>5</v>
      </c>
      <c r="D897" s="326" t="s">
        <v>150</v>
      </c>
      <c r="E897" s="323">
        <v>500</v>
      </c>
      <c r="F897" s="35" t="s">
        <v>303</v>
      </c>
      <c r="G897" s="326" t="s">
        <v>2431</v>
      </c>
      <c r="H897" s="350">
        <f t="shared" si="13"/>
        <v>4117939.5300000003</v>
      </c>
      <c r="I897" s="326" t="s">
        <v>2169</v>
      </c>
      <c r="J897" s="42" t="str">
        <f>VLOOKUP(D897,DEPARTMENTS!B:B,1,0)</f>
        <v>DEV_GROUP_40</v>
      </c>
      <c r="K897" s="326"/>
    </row>
    <row r="898" spans="1:11" s="35" customFormat="1" hidden="1" x14ac:dyDescent="0.2">
      <c r="A898" s="326" t="s">
        <v>2483</v>
      </c>
      <c r="B898" s="30" t="s">
        <v>6</v>
      </c>
      <c r="C898" s="326">
        <v>5</v>
      </c>
      <c r="D898" s="326" t="s">
        <v>24</v>
      </c>
      <c r="E898" s="323">
        <v>9</v>
      </c>
      <c r="F898" s="35" t="s">
        <v>303</v>
      </c>
      <c r="G898" s="326" t="s">
        <v>2431</v>
      </c>
      <c r="H898" s="350">
        <f t="shared" si="13"/>
        <v>4117948.5300000003</v>
      </c>
      <c r="I898" s="326" t="s">
        <v>2170</v>
      </c>
      <c r="J898" s="42" t="str">
        <f>VLOOKUP(D898,DEPARTMENTS!B:B,1,0)</f>
        <v>ENVELOPES</v>
      </c>
      <c r="K898" s="326"/>
    </row>
    <row r="899" spans="1:11" s="35" customFormat="1" hidden="1" x14ac:dyDescent="0.2">
      <c r="A899" s="326" t="s">
        <v>2483</v>
      </c>
      <c r="B899" s="30" t="s">
        <v>6</v>
      </c>
      <c r="C899" s="326">
        <v>5</v>
      </c>
      <c r="D899" s="326" t="s">
        <v>24</v>
      </c>
      <c r="E899" s="323">
        <v>11</v>
      </c>
      <c r="F899" s="35" t="s">
        <v>303</v>
      </c>
      <c r="G899" s="326" t="s">
        <v>2431</v>
      </c>
      <c r="H899" s="350">
        <f t="shared" si="13"/>
        <v>4117959.5300000003</v>
      </c>
      <c r="I899" s="326" t="s">
        <v>2171</v>
      </c>
      <c r="J899" s="42" t="str">
        <f>VLOOKUP(D899,DEPARTMENTS!B:B,1,0)</f>
        <v>ENVELOPES</v>
      </c>
      <c r="K899" s="326"/>
    </row>
    <row r="900" spans="1:11" s="35" customFormat="1" hidden="1" x14ac:dyDescent="0.2">
      <c r="A900" s="326" t="s">
        <v>2483</v>
      </c>
      <c r="B900" s="30" t="s">
        <v>6</v>
      </c>
      <c r="C900" s="326">
        <v>5</v>
      </c>
      <c r="D900" s="326" t="s">
        <v>24</v>
      </c>
      <c r="E900" s="323">
        <v>10</v>
      </c>
      <c r="F900" s="35" t="s">
        <v>303</v>
      </c>
      <c r="G900" s="326" t="s">
        <v>2431</v>
      </c>
      <c r="H900" s="350">
        <f t="shared" si="13"/>
        <v>4117969.5300000003</v>
      </c>
      <c r="I900" s="326" t="s">
        <v>2172</v>
      </c>
      <c r="J900" s="42" t="str">
        <f>VLOOKUP(D900,DEPARTMENTS!B:B,1,0)</f>
        <v>ENVELOPES</v>
      </c>
      <c r="K900" s="326"/>
    </row>
    <row r="901" spans="1:11" s="35" customFormat="1" hidden="1" x14ac:dyDescent="0.2">
      <c r="A901" s="326" t="s">
        <v>2484</v>
      </c>
      <c r="B901" s="30" t="s">
        <v>6</v>
      </c>
      <c r="C901" s="326">
        <v>5</v>
      </c>
      <c r="D901" s="326" t="s">
        <v>134</v>
      </c>
      <c r="E901" s="323">
        <v>1000</v>
      </c>
      <c r="F901" s="35" t="s">
        <v>303</v>
      </c>
      <c r="G901" s="326" t="s">
        <v>2431</v>
      </c>
      <c r="H901" s="350">
        <f t="shared" ref="H901:H964" si="14">H900+E901</f>
        <v>4118969.5300000003</v>
      </c>
      <c r="I901" s="326" t="s">
        <v>2173</v>
      </c>
      <c r="J901" s="42" t="str">
        <f>VLOOKUP(D901,DEPARTMENTS!B:B,1,0)</f>
        <v>DEV_GROUP_12</v>
      </c>
      <c r="K901" s="326"/>
    </row>
    <row r="902" spans="1:11" s="35" customFormat="1" hidden="1" x14ac:dyDescent="0.2">
      <c r="A902" s="326" t="s">
        <v>2485</v>
      </c>
      <c r="B902" s="30" t="s">
        <v>6</v>
      </c>
      <c r="C902" s="326">
        <v>5</v>
      </c>
      <c r="D902" s="326" t="s">
        <v>150</v>
      </c>
      <c r="E902" s="323">
        <v>500</v>
      </c>
      <c r="F902" s="35" t="s">
        <v>303</v>
      </c>
      <c r="G902" s="326" t="s">
        <v>2431</v>
      </c>
      <c r="H902" s="350">
        <f t="shared" si="14"/>
        <v>4119469.5300000003</v>
      </c>
      <c r="I902" s="326" t="s">
        <v>2174</v>
      </c>
      <c r="J902" s="42" t="str">
        <f>VLOOKUP(D902,DEPARTMENTS!B:B,1,0)</f>
        <v>DEV_GROUP_40</v>
      </c>
      <c r="K902" s="326"/>
    </row>
    <row r="903" spans="1:11" s="35" customFormat="1" hidden="1" x14ac:dyDescent="0.2">
      <c r="A903" s="326" t="s">
        <v>2486</v>
      </c>
      <c r="B903" s="30" t="s">
        <v>6</v>
      </c>
      <c r="C903" s="326">
        <v>5</v>
      </c>
      <c r="D903" s="326" t="s">
        <v>134</v>
      </c>
      <c r="E903" s="323">
        <v>100</v>
      </c>
      <c r="F903" s="35" t="s">
        <v>303</v>
      </c>
      <c r="G903" s="326" t="s">
        <v>2431</v>
      </c>
      <c r="H903" s="350">
        <f t="shared" si="14"/>
        <v>4119569.5300000003</v>
      </c>
      <c r="I903" s="326" t="s">
        <v>2175</v>
      </c>
      <c r="J903" s="42" t="str">
        <f>VLOOKUP(D903,DEPARTMENTS!B:B,1,0)</f>
        <v>DEV_GROUP_12</v>
      </c>
      <c r="K903" s="326"/>
    </row>
    <row r="904" spans="1:11" s="35" customFormat="1" hidden="1" x14ac:dyDescent="0.2">
      <c r="A904" s="326" t="s">
        <v>348</v>
      </c>
      <c r="B904" s="30" t="s">
        <v>6</v>
      </c>
      <c r="C904" s="326">
        <v>5</v>
      </c>
      <c r="D904" s="326" t="s">
        <v>152</v>
      </c>
      <c r="E904" s="323">
        <v>100</v>
      </c>
      <c r="F904" s="35" t="s">
        <v>303</v>
      </c>
      <c r="G904" s="326" t="s">
        <v>2431</v>
      </c>
      <c r="H904" s="350">
        <f t="shared" si="14"/>
        <v>4119669.5300000003</v>
      </c>
      <c r="I904" s="326" t="s">
        <v>2176</v>
      </c>
      <c r="J904" s="42" t="str">
        <f>VLOOKUP(D904,DEPARTMENTS!B:B,1,0)</f>
        <v>DEV_GROUP_9</v>
      </c>
      <c r="K904" s="326"/>
    </row>
    <row r="905" spans="1:11" s="35" customFormat="1" hidden="1" x14ac:dyDescent="0.2">
      <c r="A905" s="326" t="s">
        <v>2487</v>
      </c>
      <c r="B905" s="30" t="s">
        <v>6</v>
      </c>
      <c r="C905" s="326">
        <v>5</v>
      </c>
      <c r="D905" s="326" t="s">
        <v>150</v>
      </c>
      <c r="E905" s="323">
        <v>500</v>
      </c>
      <c r="F905" s="35" t="s">
        <v>303</v>
      </c>
      <c r="G905" s="326" t="s">
        <v>2431</v>
      </c>
      <c r="H905" s="350">
        <f t="shared" si="14"/>
        <v>4120169.5300000003</v>
      </c>
      <c r="I905" s="326" t="s">
        <v>2177</v>
      </c>
      <c r="J905" s="42" t="str">
        <f>VLOOKUP(D905,DEPARTMENTS!B:B,1,0)</f>
        <v>DEV_GROUP_40</v>
      </c>
      <c r="K905" s="326"/>
    </row>
    <row r="906" spans="1:11" s="35" customFormat="1" hidden="1" x14ac:dyDescent="0.2">
      <c r="A906" s="326" t="s">
        <v>2488</v>
      </c>
      <c r="B906" s="30" t="s">
        <v>6</v>
      </c>
      <c r="C906" s="326">
        <v>5</v>
      </c>
      <c r="D906" s="326" t="s">
        <v>130</v>
      </c>
      <c r="E906" s="323">
        <v>1300</v>
      </c>
      <c r="F906" s="35" t="s">
        <v>303</v>
      </c>
      <c r="G906" s="326" t="s">
        <v>2431</v>
      </c>
      <c r="H906" s="350">
        <f t="shared" si="14"/>
        <v>4121469.5300000003</v>
      </c>
      <c r="I906" s="326" t="s">
        <v>2178</v>
      </c>
      <c r="J906" s="42" t="str">
        <f>VLOOKUP(D906,DEPARTMENTS!B:B,1,0)</f>
        <v>DEV_GROUP_11</v>
      </c>
      <c r="K906" s="326"/>
    </row>
    <row r="907" spans="1:11" s="35" customFormat="1" hidden="1" x14ac:dyDescent="0.2">
      <c r="A907" s="326" t="s">
        <v>2489</v>
      </c>
      <c r="B907" s="30" t="s">
        <v>6</v>
      </c>
      <c r="C907" s="326">
        <v>5</v>
      </c>
      <c r="D907" s="326" t="s">
        <v>130</v>
      </c>
      <c r="E907" s="323">
        <v>500</v>
      </c>
      <c r="F907" s="35" t="s">
        <v>303</v>
      </c>
      <c r="G907" s="326" t="s">
        <v>2431</v>
      </c>
      <c r="H907" s="350">
        <f t="shared" si="14"/>
        <v>4121969.5300000003</v>
      </c>
      <c r="I907" s="326" t="s">
        <v>2179</v>
      </c>
      <c r="J907" s="42" t="str">
        <f>VLOOKUP(D907,DEPARTMENTS!B:B,1,0)</f>
        <v>DEV_GROUP_11</v>
      </c>
      <c r="K907" s="326"/>
    </row>
    <row r="908" spans="1:11" s="35" customFormat="1" hidden="1" x14ac:dyDescent="0.2">
      <c r="A908" s="326" t="s">
        <v>2490</v>
      </c>
      <c r="B908" s="30" t="s">
        <v>6</v>
      </c>
      <c r="C908" s="326">
        <v>5</v>
      </c>
      <c r="D908" s="326" t="s">
        <v>24</v>
      </c>
      <c r="E908" s="323">
        <v>50</v>
      </c>
      <c r="F908" s="35" t="s">
        <v>303</v>
      </c>
      <c r="G908" s="326" t="s">
        <v>2431</v>
      </c>
      <c r="H908" s="350">
        <f t="shared" si="14"/>
        <v>4122019.5300000003</v>
      </c>
      <c r="I908" s="326" t="s">
        <v>2180</v>
      </c>
      <c r="J908" s="42" t="str">
        <f>VLOOKUP(D908,DEPARTMENTS!B:B,1,0)</f>
        <v>ENVELOPES</v>
      </c>
      <c r="K908" s="326"/>
    </row>
    <row r="909" spans="1:11" s="35" customFormat="1" hidden="1" x14ac:dyDescent="0.2">
      <c r="A909" s="326" t="s">
        <v>2491</v>
      </c>
      <c r="B909" s="30" t="s">
        <v>6</v>
      </c>
      <c r="C909" s="326">
        <v>5</v>
      </c>
      <c r="D909" s="326" t="s">
        <v>150</v>
      </c>
      <c r="E909" s="323">
        <v>300</v>
      </c>
      <c r="F909" s="35" t="s">
        <v>303</v>
      </c>
      <c r="G909" s="326" t="s">
        <v>2431</v>
      </c>
      <c r="H909" s="350">
        <f t="shared" si="14"/>
        <v>4122319.5300000003</v>
      </c>
      <c r="I909" s="326" t="s">
        <v>2181</v>
      </c>
      <c r="J909" s="42" t="str">
        <f>VLOOKUP(D909,DEPARTMENTS!B:B,1,0)</f>
        <v>DEV_GROUP_40</v>
      </c>
      <c r="K909" s="326"/>
    </row>
    <row r="910" spans="1:11" s="35" customFormat="1" hidden="1" x14ac:dyDescent="0.2">
      <c r="A910" s="326" t="s">
        <v>2492</v>
      </c>
      <c r="B910" s="30" t="s">
        <v>6</v>
      </c>
      <c r="C910" s="326">
        <v>5</v>
      </c>
      <c r="D910" s="326" t="s">
        <v>126</v>
      </c>
      <c r="E910" s="323">
        <v>1000</v>
      </c>
      <c r="F910" s="35" t="s">
        <v>303</v>
      </c>
      <c r="G910" s="326" t="s">
        <v>2431</v>
      </c>
      <c r="H910" s="350">
        <f t="shared" si="14"/>
        <v>4123319.5300000003</v>
      </c>
      <c r="I910" s="326" t="s">
        <v>2182</v>
      </c>
      <c r="J910" s="42" t="str">
        <f>VLOOKUP(D910,DEPARTMENTS!B:B,1,0)</f>
        <v>DEV_GROUP_6</v>
      </c>
      <c r="K910" s="326"/>
    </row>
    <row r="911" spans="1:11" s="35" customFormat="1" hidden="1" x14ac:dyDescent="0.2">
      <c r="A911" s="326" t="s">
        <v>2493</v>
      </c>
      <c r="B911" s="30" t="s">
        <v>6</v>
      </c>
      <c r="C911" s="326">
        <v>5</v>
      </c>
      <c r="D911" s="326" t="s">
        <v>126</v>
      </c>
      <c r="E911" s="323">
        <v>200</v>
      </c>
      <c r="F911" s="35" t="s">
        <v>303</v>
      </c>
      <c r="G911" s="326" t="s">
        <v>2431</v>
      </c>
      <c r="H911" s="350">
        <f t="shared" si="14"/>
        <v>4123519.5300000003</v>
      </c>
      <c r="I911" s="326" t="s">
        <v>2183</v>
      </c>
      <c r="J911" s="42" t="str">
        <f>VLOOKUP(D911,DEPARTMENTS!B:B,1,0)</f>
        <v>DEV_GROUP_6</v>
      </c>
      <c r="K911" s="326"/>
    </row>
    <row r="912" spans="1:11" s="35" customFormat="1" hidden="1" x14ac:dyDescent="0.2">
      <c r="A912" s="326" t="s">
        <v>2494</v>
      </c>
      <c r="B912" s="30" t="s">
        <v>6</v>
      </c>
      <c r="C912" s="326">
        <v>5</v>
      </c>
      <c r="D912" s="326" t="s">
        <v>126</v>
      </c>
      <c r="E912" s="323">
        <v>200</v>
      </c>
      <c r="F912" s="35" t="s">
        <v>303</v>
      </c>
      <c r="G912" s="326" t="s">
        <v>2431</v>
      </c>
      <c r="H912" s="350">
        <f t="shared" si="14"/>
        <v>4123719.5300000003</v>
      </c>
      <c r="I912" s="326" t="s">
        <v>2184</v>
      </c>
      <c r="J912" s="42" t="str">
        <f>VLOOKUP(D912,DEPARTMENTS!B:B,1,0)</f>
        <v>DEV_GROUP_6</v>
      </c>
      <c r="K912" s="326"/>
    </row>
    <row r="913" spans="1:11" s="35" customFormat="1" hidden="1" x14ac:dyDescent="0.2">
      <c r="A913" s="326" t="s">
        <v>2495</v>
      </c>
      <c r="B913" s="30" t="s">
        <v>6</v>
      </c>
      <c r="C913" s="326">
        <v>5</v>
      </c>
      <c r="D913" s="326" t="s">
        <v>136</v>
      </c>
      <c r="E913" s="323">
        <v>3000</v>
      </c>
      <c r="F913" s="35" t="s">
        <v>303</v>
      </c>
      <c r="G913" s="326" t="s">
        <v>2431</v>
      </c>
      <c r="H913" s="350">
        <f t="shared" si="14"/>
        <v>4126719.5300000003</v>
      </c>
      <c r="I913" s="326" t="s">
        <v>2185</v>
      </c>
      <c r="J913" s="42" t="str">
        <f>VLOOKUP(D913,DEPARTMENTS!B:B,1,0)</f>
        <v>DEV_GROUP_32</v>
      </c>
      <c r="K913" s="326"/>
    </row>
    <row r="914" spans="1:11" s="35" customFormat="1" hidden="1" x14ac:dyDescent="0.2">
      <c r="A914" s="326" t="s">
        <v>2496</v>
      </c>
      <c r="B914" s="30" t="s">
        <v>6</v>
      </c>
      <c r="C914" s="326">
        <v>5</v>
      </c>
      <c r="D914" s="326" t="s">
        <v>136</v>
      </c>
      <c r="E914" s="323">
        <v>2000</v>
      </c>
      <c r="F914" s="35" t="s">
        <v>303</v>
      </c>
      <c r="G914" s="326" t="s">
        <v>2431</v>
      </c>
      <c r="H914" s="350">
        <f t="shared" si="14"/>
        <v>4128719.5300000003</v>
      </c>
      <c r="I914" s="326" t="s">
        <v>2186</v>
      </c>
      <c r="J914" s="42" t="str">
        <f>VLOOKUP(D914,DEPARTMENTS!B:B,1,0)</f>
        <v>DEV_GROUP_32</v>
      </c>
      <c r="K914" s="326"/>
    </row>
    <row r="915" spans="1:11" s="35" customFormat="1" hidden="1" x14ac:dyDescent="0.2">
      <c r="A915" s="326" t="s">
        <v>2497</v>
      </c>
      <c r="B915" s="30" t="s">
        <v>6</v>
      </c>
      <c r="C915" s="326">
        <v>5</v>
      </c>
      <c r="D915" s="326" t="s">
        <v>150</v>
      </c>
      <c r="E915" s="323">
        <v>500</v>
      </c>
      <c r="F915" s="35" t="s">
        <v>303</v>
      </c>
      <c r="G915" s="326" t="s">
        <v>2431</v>
      </c>
      <c r="H915" s="350">
        <f t="shared" si="14"/>
        <v>4129219.5300000003</v>
      </c>
      <c r="I915" s="326" t="s">
        <v>2187</v>
      </c>
      <c r="J915" s="42" t="str">
        <f>VLOOKUP(D915,DEPARTMENTS!B:B,1,0)</f>
        <v>DEV_GROUP_40</v>
      </c>
      <c r="K915" s="326"/>
    </row>
    <row r="916" spans="1:11" s="35" customFormat="1" hidden="1" x14ac:dyDescent="0.2">
      <c r="A916" s="326" t="s">
        <v>2498</v>
      </c>
      <c r="B916" s="30" t="s">
        <v>6</v>
      </c>
      <c r="C916" s="326">
        <v>5</v>
      </c>
      <c r="D916" s="326" t="s">
        <v>126</v>
      </c>
      <c r="E916" s="323">
        <v>50</v>
      </c>
      <c r="F916" s="35" t="s">
        <v>303</v>
      </c>
      <c r="G916" s="326" t="s">
        <v>2431</v>
      </c>
      <c r="H916" s="350">
        <f t="shared" si="14"/>
        <v>4129269.5300000003</v>
      </c>
      <c r="I916" s="326" t="s">
        <v>2188</v>
      </c>
      <c r="J916" s="42" t="str">
        <f>VLOOKUP(D916,DEPARTMENTS!B:B,1,0)</f>
        <v>DEV_GROUP_6</v>
      </c>
      <c r="K916" s="326"/>
    </row>
    <row r="917" spans="1:11" s="35" customFormat="1" hidden="1" x14ac:dyDescent="0.2">
      <c r="A917" s="326" t="s">
        <v>2499</v>
      </c>
      <c r="B917" s="30" t="s">
        <v>6</v>
      </c>
      <c r="C917" s="326">
        <v>5</v>
      </c>
      <c r="D917" s="326" t="s">
        <v>150</v>
      </c>
      <c r="E917" s="323">
        <v>1000</v>
      </c>
      <c r="F917" s="35" t="s">
        <v>303</v>
      </c>
      <c r="G917" s="326" t="s">
        <v>2431</v>
      </c>
      <c r="H917" s="350">
        <f t="shared" si="14"/>
        <v>4130269.5300000003</v>
      </c>
      <c r="I917" s="326" t="s">
        <v>2189</v>
      </c>
      <c r="J917" s="42" t="str">
        <f>VLOOKUP(D917,DEPARTMENTS!B:B,1,0)</f>
        <v>DEV_GROUP_40</v>
      </c>
      <c r="K917" s="326"/>
    </row>
    <row r="918" spans="1:11" s="35" customFormat="1" hidden="1" x14ac:dyDescent="0.2">
      <c r="A918" s="326" t="s">
        <v>2500</v>
      </c>
      <c r="B918" s="30" t="s">
        <v>6</v>
      </c>
      <c r="C918" s="326">
        <v>5</v>
      </c>
      <c r="D918" s="326" t="s">
        <v>126</v>
      </c>
      <c r="E918" s="323">
        <v>100</v>
      </c>
      <c r="F918" s="35" t="s">
        <v>303</v>
      </c>
      <c r="G918" s="326" t="s">
        <v>2431</v>
      </c>
      <c r="H918" s="350">
        <f t="shared" si="14"/>
        <v>4130369.5300000003</v>
      </c>
      <c r="I918" s="326" t="s">
        <v>2190</v>
      </c>
      <c r="J918" s="42" t="str">
        <f>VLOOKUP(D918,DEPARTMENTS!B:B,1,0)</f>
        <v>DEV_GROUP_6</v>
      </c>
      <c r="K918" s="326"/>
    </row>
    <row r="919" spans="1:11" s="35" customFormat="1" hidden="1" x14ac:dyDescent="0.2">
      <c r="A919" s="326" t="s">
        <v>2501</v>
      </c>
      <c r="B919" s="30" t="s">
        <v>6</v>
      </c>
      <c r="C919" s="326">
        <v>5</v>
      </c>
      <c r="D919" s="326" t="s">
        <v>126</v>
      </c>
      <c r="E919" s="323">
        <v>100</v>
      </c>
      <c r="F919" s="35" t="s">
        <v>303</v>
      </c>
      <c r="G919" s="326" t="s">
        <v>2431</v>
      </c>
      <c r="H919" s="350">
        <f t="shared" si="14"/>
        <v>4130469.5300000003</v>
      </c>
      <c r="I919" s="326" t="s">
        <v>2191</v>
      </c>
      <c r="J919" s="42" t="str">
        <f>VLOOKUP(D919,DEPARTMENTS!B:B,1,0)</f>
        <v>DEV_GROUP_6</v>
      </c>
      <c r="K919" s="326"/>
    </row>
    <row r="920" spans="1:11" s="35" customFormat="1" hidden="1" x14ac:dyDescent="0.2">
      <c r="A920" s="326" t="s">
        <v>2502</v>
      </c>
      <c r="B920" s="30" t="s">
        <v>6</v>
      </c>
      <c r="C920" s="326">
        <v>5</v>
      </c>
      <c r="D920" s="326" t="s">
        <v>188</v>
      </c>
      <c r="E920" s="323">
        <v>500</v>
      </c>
      <c r="F920" s="35" t="s">
        <v>303</v>
      </c>
      <c r="G920" s="326" t="s">
        <v>2431</v>
      </c>
      <c r="H920" s="350">
        <f t="shared" si="14"/>
        <v>4130969.5300000003</v>
      </c>
      <c r="I920" s="326" t="s">
        <v>2192</v>
      </c>
      <c r="J920" s="42" t="str">
        <f>VLOOKUP(D920,DEPARTMENTS!B:B,1,0)</f>
        <v>DEV_GROUP_38</v>
      </c>
      <c r="K920" s="326"/>
    </row>
    <row r="921" spans="1:11" s="35" customFormat="1" hidden="1" x14ac:dyDescent="0.2">
      <c r="A921" s="326" t="s">
        <v>2503</v>
      </c>
      <c r="B921" s="30" t="s">
        <v>6</v>
      </c>
      <c r="C921" s="326">
        <v>5</v>
      </c>
      <c r="D921" s="326" t="s">
        <v>114</v>
      </c>
      <c r="E921" s="323">
        <v>150</v>
      </c>
      <c r="F921" s="35" t="s">
        <v>303</v>
      </c>
      <c r="G921" s="326" t="s">
        <v>2431</v>
      </c>
      <c r="H921" s="350">
        <f t="shared" si="14"/>
        <v>4131119.5300000003</v>
      </c>
      <c r="I921" s="326" t="s">
        <v>2193</v>
      </c>
      <c r="J921" s="42" t="str">
        <f>VLOOKUP(D921,DEPARTMENTS!B:B,1,0)</f>
        <v>DEV_GROUP_1</v>
      </c>
      <c r="K921" s="326"/>
    </row>
    <row r="922" spans="1:11" s="35" customFormat="1" hidden="1" x14ac:dyDescent="0.2">
      <c r="A922" s="326" t="s">
        <v>2504</v>
      </c>
      <c r="B922" s="30" t="s">
        <v>6</v>
      </c>
      <c r="C922" s="326">
        <v>5</v>
      </c>
      <c r="D922" s="326" t="s">
        <v>24</v>
      </c>
      <c r="E922" s="323">
        <v>150</v>
      </c>
      <c r="F922" s="35" t="s">
        <v>303</v>
      </c>
      <c r="G922" s="326" t="s">
        <v>2431</v>
      </c>
      <c r="H922" s="350">
        <f t="shared" si="14"/>
        <v>4131269.5300000003</v>
      </c>
      <c r="I922" s="326" t="s">
        <v>2194</v>
      </c>
      <c r="J922" s="42" t="str">
        <f>VLOOKUP(D922,DEPARTMENTS!B:B,1,0)</f>
        <v>ENVELOPES</v>
      </c>
      <c r="K922" s="326"/>
    </row>
    <row r="923" spans="1:11" s="35" customFormat="1" hidden="1" x14ac:dyDescent="0.2">
      <c r="A923" s="326" t="s">
        <v>2505</v>
      </c>
      <c r="B923" s="30" t="s">
        <v>6</v>
      </c>
      <c r="C923" s="326">
        <v>5</v>
      </c>
      <c r="D923" s="326" t="s">
        <v>184</v>
      </c>
      <c r="E923" s="323">
        <v>2000</v>
      </c>
      <c r="F923" s="35" t="s">
        <v>303</v>
      </c>
      <c r="G923" s="326" t="s">
        <v>2431</v>
      </c>
      <c r="H923" s="350">
        <f t="shared" si="14"/>
        <v>4133269.5300000003</v>
      </c>
      <c r="I923" s="326" t="s">
        <v>2195</v>
      </c>
      <c r="J923" s="42" t="str">
        <f>VLOOKUP(D923,DEPARTMENTS!B:B,1,0)</f>
        <v>DEV_GROUP_27</v>
      </c>
      <c r="K923" s="326"/>
    </row>
    <row r="924" spans="1:11" s="35" customFormat="1" hidden="1" x14ac:dyDescent="0.2">
      <c r="A924" s="326" t="s">
        <v>2506</v>
      </c>
      <c r="B924" s="30" t="s">
        <v>6</v>
      </c>
      <c r="C924" s="326">
        <v>5</v>
      </c>
      <c r="D924" s="326" t="s">
        <v>114</v>
      </c>
      <c r="E924" s="323">
        <v>50</v>
      </c>
      <c r="F924" s="35" t="s">
        <v>303</v>
      </c>
      <c r="G924" s="326" t="s">
        <v>2431</v>
      </c>
      <c r="H924" s="350">
        <f t="shared" si="14"/>
        <v>4133319.5300000003</v>
      </c>
      <c r="I924" s="326" t="s">
        <v>2196</v>
      </c>
      <c r="J924" s="42" t="str">
        <f>VLOOKUP(D924,DEPARTMENTS!B:B,1,0)</f>
        <v>DEV_GROUP_1</v>
      </c>
      <c r="K924" s="326"/>
    </row>
    <row r="925" spans="1:11" s="35" customFormat="1" hidden="1" x14ac:dyDescent="0.2">
      <c r="A925" s="326" t="s">
        <v>2507</v>
      </c>
      <c r="B925" s="30" t="s">
        <v>6</v>
      </c>
      <c r="C925" s="326">
        <v>5</v>
      </c>
      <c r="D925" s="326" t="s">
        <v>31</v>
      </c>
      <c r="E925" s="323">
        <v>10400</v>
      </c>
      <c r="F925" s="35" t="s">
        <v>303</v>
      </c>
      <c r="G925" s="326" t="s">
        <v>2431</v>
      </c>
      <c r="H925" s="350">
        <f t="shared" si="14"/>
        <v>4143719.5300000003</v>
      </c>
      <c r="I925" s="326" t="s">
        <v>2197</v>
      </c>
      <c r="J925" s="42" t="str">
        <f>VLOOKUP(D925,DEPARTMENTS!B:B,1,0)</f>
        <v>CHURCH CHOIR</v>
      </c>
      <c r="K925" s="326"/>
    </row>
    <row r="926" spans="1:11" s="35" customFormat="1" x14ac:dyDescent="0.2">
      <c r="A926" s="326" t="s">
        <v>2508</v>
      </c>
      <c r="B926" s="30" t="s">
        <v>6</v>
      </c>
      <c r="C926" s="326">
        <v>5</v>
      </c>
      <c r="D926" s="326" t="s">
        <v>112</v>
      </c>
      <c r="E926" s="323">
        <v>1000</v>
      </c>
      <c r="F926" s="35" t="s">
        <v>303</v>
      </c>
      <c r="G926" s="326" t="s">
        <v>2431</v>
      </c>
      <c r="H926" s="350">
        <f t="shared" si="14"/>
        <v>4144719.5300000003</v>
      </c>
      <c r="I926" s="326" t="s">
        <v>2198</v>
      </c>
      <c r="J926" s="42" t="str">
        <f>VLOOKUP(D926,DEPARTMENTS!B:B,1,0)</f>
        <v>DEV_GROUP_13</v>
      </c>
      <c r="K926" s="326"/>
    </row>
    <row r="927" spans="1:11" s="35" customFormat="1" hidden="1" x14ac:dyDescent="0.2">
      <c r="A927" s="326" t="s">
        <v>2509</v>
      </c>
      <c r="B927" s="30" t="s">
        <v>6</v>
      </c>
      <c r="C927" s="326">
        <v>5</v>
      </c>
      <c r="D927" s="326" t="s">
        <v>118</v>
      </c>
      <c r="E927" s="323">
        <v>500</v>
      </c>
      <c r="F927" s="35" t="s">
        <v>303</v>
      </c>
      <c r="G927" s="326" t="s">
        <v>2431</v>
      </c>
      <c r="H927" s="350">
        <f t="shared" si="14"/>
        <v>4145219.5300000003</v>
      </c>
      <c r="I927" s="326" t="s">
        <v>2199</v>
      </c>
      <c r="J927" s="42" t="str">
        <f>VLOOKUP(D927,DEPARTMENTS!B:B,1,0)</f>
        <v>DEV_GROUP_3</v>
      </c>
      <c r="K927" s="326"/>
    </row>
    <row r="928" spans="1:11" s="35" customFormat="1" hidden="1" x14ac:dyDescent="0.2">
      <c r="A928" s="326" t="s">
        <v>2510</v>
      </c>
      <c r="B928" s="30" t="s">
        <v>6</v>
      </c>
      <c r="C928" s="326">
        <v>5</v>
      </c>
      <c r="D928" s="326" t="s">
        <v>136</v>
      </c>
      <c r="E928" s="323">
        <v>2000</v>
      </c>
      <c r="F928" s="35" t="s">
        <v>303</v>
      </c>
      <c r="G928" s="326" t="s">
        <v>2431</v>
      </c>
      <c r="H928" s="350">
        <f t="shared" si="14"/>
        <v>4147219.5300000003</v>
      </c>
      <c r="I928" s="326" t="s">
        <v>2200</v>
      </c>
      <c r="J928" s="42" t="str">
        <f>VLOOKUP(D928,DEPARTMENTS!B:B,1,0)</f>
        <v>DEV_GROUP_32</v>
      </c>
      <c r="K928" s="326"/>
    </row>
    <row r="929" spans="1:11" s="35" customFormat="1" hidden="1" x14ac:dyDescent="0.2">
      <c r="A929" s="326" t="s">
        <v>2511</v>
      </c>
      <c r="B929" s="30" t="s">
        <v>6</v>
      </c>
      <c r="C929" s="326">
        <v>5</v>
      </c>
      <c r="D929" s="326" t="s">
        <v>118</v>
      </c>
      <c r="E929" s="323">
        <v>1000</v>
      </c>
      <c r="F929" s="35" t="s">
        <v>303</v>
      </c>
      <c r="G929" s="326" t="s">
        <v>2431</v>
      </c>
      <c r="H929" s="350">
        <f t="shared" si="14"/>
        <v>4148219.5300000003</v>
      </c>
      <c r="I929" s="326" t="s">
        <v>2201</v>
      </c>
      <c r="J929" s="42" t="str">
        <f>VLOOKUP(D929,DEPARTMENTS!B:B,1,0)</f>
        <v>DEV_GROUP_3</v>
      </c>
      <c r="K929" s="326"/>
    </row>
    <row r="930" spans="1:11" s="35" customFormat="1" hidden="1" x14ac:dyDescent="0.2">
      <c r="A930" s="326" t="s">
        <v>2512</v>
      </c>
      <c r="B930" s="30" t="s">
        <v>6</v>
      </c>
      <c r="C930" s="326">
        <v>5</v>
      </c>
      <c r="D930" s="326" t="s">
        <v>148</v>
      </c>
      <c r="E930" s="323">
        <v>50</v>
      </c>
      <c r="F930" s="35" t="s">
        <v>303</v>
      </c>
      <c r="G930" s="326" t="s">
        <v>2431</v>
      </c>
      <c r="H930" s="350">
        <f t="shared" si="14"/>
        <v>4148269.5300000003</v>
      </c>
      <c r="I930" s="326" t="s">
        <v>2202</v>
      </c>
      <c r="J930" s="42" t="str">
        <f>VLOOKUP(D930,DEPARTMENTS!B:B,1,0)</f>
        <v>DEV_GROUP_NA</v>
      </c>
      <c r="K930" s="326"/>
    </row>
    <row r="931" spans="1:11" s="35" customFormat="1" hidden="1" x14ac:dyDescent="0.2">
      <c r="A931" s="326" t="s">
        <v>2513</v>
      </c>
      <c r="B931" s="30" t="s">
        <v>6</v>
      </c>
      <c r="C931" s="326">
        <v>5</v>
      </c>
      <c r="D931" s="326" t="s">
        <v>189</v>
      </c>
      <c r="E931" s="323">
        <v>100</v>
      </c>
      <c r="F931" s="35" t="s">
        <v>303</v>
      </c>
      <c r="G931" s="326" t="s">
        <v>2431</v>
      </c>
      <c r="H931" s="350">
        <f t="shared" si="14"/>
        <v>4148369.5300000003</v>
      </c>
      <c r="I931" s="326" t="s">
        <v>2203</v>
      </c>
      <c r="J931" s="42" t="str">
        <f>VLOOKUP(D931,DEPARTMENTS!B:B,1,0)</f>
        <v>DEV_GROUP_36</v>
      </c>
      <c r="K931" s="326"/>
    </row>
    <row r="932" spans="1:11" s="35" customFormat="1" hidden="1" x14ac:dyDescent="0.2">
      <c r="A932" s="326" t="s">
        <v>2514</v>
      </c>
      <c r="B932" s="30" t="s">
        <v>6</v>
      </c>
      <c r="C932" s="326">
        <v>5</v>
      </c>
      <c r="D932" s="326" t="s">
        <v>24</v>
      </c>
      <c r="E932" s="323">
        <v>1925</v>
      </c>
      <c r="F932" s="35" t="s">
        <v>303</v>
      </c>
      <c r="G932" s="326" t="s">
        <v>2432</v>
      </c>
      <c r="H932" s="350">
        <f t="shared" si="14"/>
        <v>4150294.5300000003</v>
      </c>
      <c r="I932" s="326" t="s">
        <v>2204</v>
      </c>
      <c r="J932" s="42" t="str">
        <f>VLOOKUP(D932,DEPARTMENTS!B:B,1,0)</f>
        <v>ENVELOPES</v>
      </c>
      <c r="K932" s="326"/>
    </row>
    <row r="933" spans="1:11" s="35" customFormat="1" hidden="1" x14ac:dyDescent="0.2">
      <c r="A933" s="326" t="s">
        <v>2515</v>
      </c>
      <c r="B933" s="30" t="s">
        <v>6</v>
      </c>
      <c r="C933" s="326">
        <v>5</v>
      </c>
      <c r="D933" s="326" t="s">
        <v>176</v>
      </c>
      <c r="E933" s="323">
        <v>1000</v>
      </c>
      <c r="F933" s="35" t="s">
        <v>303</v>
      </c>
      <c r="G933" s="326" t="s">
        <v>2432</v>
      </c>
      <c r="H933" s="350">
        <f t="shared" si="14"/>
        <v>4151294.5300000003</v>
      </c>
      <c r="I933" s="326" t="s">
        <v>2205</v>
      </c>
      <c r="J933" s="42" t="str">
        <f>VLOOKUP(D933,DEPARTMENTS!B:B,1,0)</f>
        <v>DEV_GROUP_33</v>
      </c>
      <c r="K933" s="326"/>
    </row>
    <row r="934" spans="1:11" s="35" customFormat="1" hidden="1" x14ac:dyDescent="0.2">
      <c r="A934" s="326" t="s">
        <v>2516</v>
      </c>
      <c r="B934" s="30" t="s">
        <v>6</v>
      </c>
      <c r="C934" s="326">
        <v>5</v>
      </c>
      <c r="D934" s="326" t="s">
        <v>146</v>
      </c>
      <c r="E934" s="323">
        <v>1000</v>
      </c>
      <c r="F934" s="35" t="s">
        <v>303</v>
      </c>
      <c r="G934" s="326" t="s">
        <v>2432</v>
      </c>
      <c r="H934" s="350">
        <f t="shared" si="14"/>
        <v>4152294.5300000003</v>
      </c>
      <c r="I934" s="326" t="s">
        <v>2206</v>
      </c>
      <c r="J934" s="42" t="str">
        <f>VLOOKUP(D934,DEPARTMENTS!B:B,1,0)</f>
        <v>DEV_GROUP_18</v>
      </c>
      <c r="K934" s="326"/>
    </row>
    <row r="935" spans="1:11" s="35" customFormat="1" hidden="1" x14ac:dyDescent="0.2">
      <c r="A935" s="326" t="s">
        <v>2517</v>
      </c>
      <c r="B935" s="30" t="s">
        <v>6</v>
      </c>
      <c r="C935" s="326">
        <v>5</v>
      </c>
      <c r="D935" s="326" t="s">
        <v>126</v>
      </c>
      <c r="E935" s="323">
        <v>500</v>
      </c>
      <c r="F935" s="35" t="s">
        <v>303</v>
      </c>
      <c r="G935" s="326" t="s">
        <v>2432</v>
      </c>
      <c r="H935" s="350">
        <f t="shared" si="14"/>
        <v>4152794.5300000003</v>
      </c>
      <c r="I935" s="326" t="s">
        <v>2207</v>
      </c>
      <c r="J935" s="42" t="str">
        <f>VLOOKUP(D935,DEPARTMENTS!B:B,1,0)</f>
        <v>DEV_GROUP_6</v>
      </c>
      <c r="K935" s="326"/>
    </row>
    <row r="936" spans="1:11" s="35" customFormat="1" hidden="1" x14ac:dyDescent="0.2">
      <c r="A936" s="326" t="s">
        <v>2518</v>
      </c>
      <c r="B936" s="30" t="s">
        <v>6</v>
      </c>
      <c r="C936" s="326">
        <v>5</v>
      </c>
      <c r="D936" s="326" t="s">
        <v>188</v>
      </c>
      <c r="E936" s="323">
        <v>1000</v>
      </c>
      <c r="F936" s="35" t="s">
        <v>303</v>
      </c>
      <c r="G936" s="326" t="s">
        <v>2432</v>
      </c>
      <c r="H936" s="350">
        <f t="shared" si="14"/>
        <v>4153794.5300000003</v>
      </c>
      <c r="I936" s="326" t="s">
        <v>2208</v>
      </c>
      <c r="J936" s="42" t="str">
        <f>VLOOKUP(D936,DEPARTMENTS!B:B,1,0)</f>
        <v>DEV_GROUP_38</v>
      </c>
      <c r="K936" s="326"/>
    </row>
    <row r="937" spans="1:11" s="35" customFormat="1" hidden="1" x14ac:dyDescent="0.2">
      <c r="A937" s="326" t="s">
        <v>348</v>
      </c>
      <c r="B937" s="30" t="s">
        <v>6</v>
      </c>
      <c r="C937" s="326">
        <v>5</v>
      </c>
      <c r="D937" s="326" t="s">
        <v>24</v>
      </c>
      <c r="E937" s="323">
        <v>300</v>
      </c>
      <c r="F937" s="35" t="s">
        <v>303</v>
      </c>
      <c r="G937" s="326" t="s">
        <v>2432</v>
      </c>
      <c r="H937" s="350">
        <f t="shared" si="14"/>
        <v>4154094.5300000003</v>
      </c>
      <c r="I937" s="326" t="s">
        <v>2209</v>
      </c>
      <c r="J937" s="42" t="str">
        <f>VLOOKUP(D937,DEPARTMENTS!B:B,1,0)</f>
        <v>ENVELOPES</v>
      </c>
      <c r="K937" s="326"/>
    </row>
    <row r="938" spans="1:11" s="35" customFormat="1" x14ac:dyDescent="0.2">
      <c r="A938" s="326" t="s">
        <v>2519</v>
      </c>
      <c r="B938" s="30" t="s">
        <v>6</v>
      </c>
      <c r="C938" s="326">
        <v>5</v>
      </c>
      <c r="D938" s="326" t="s">
        <v>112</v>
      </c>
      <c r="E938" s="323">
        <v>5000</v>
      </c>
      <c r="F938" s="35" t="s">
        <v>303</v>
      </c>
      <c r="G938" s="326" t="s">
        <v>2432</v>
      </c>
      <c r="H938" s="350">
        <f t="shared" si="14"/>
        <v>4159094.5300000003</v>
      </c>
      <c r="I938" s="326" t="s">
        <v>2210</v>
      </c>
      <c r="J938" s="42" t="str">
        <f>VLOOKUP(D938,DEPARTMENTS!B:B,1,0)</f>
        <v>DEV_GROUP_13</v>
      </c>
      <c r="K938" s="326"/>
    </row>
    <row r="939" spans="1:11" s="35" customFormat="1" hidden="1" x14ac:dyDescent="0.2">
      <c r="A939" s="326" t="s">
        <v>2520</v>
      </c>
      <c r="B939" s="30" t="s">
        <v>6</v>
      </c>
      <c r="C939" s="326">
        <v>5</v>
      </c>
      <c r="D939" s="326" t="s">
        <v>188</v>
      </c>
      <c r="E939" s="323">
        <v>1000</v>
      </c>
      <c r="F939" s="35" t="s">
        <v>303</v>
      </c>
      <c r="G939" s="326" t="s">
        <v>2432</v>
      </c>
      <c r="H939" s="350">
        <f t="shared" si="14"/>
        <v>4160094.5300000003</v>
      </c>
      <c r="I939" s="326" t="s">
        <v>2211</v>
      </c>
      <c r="J939" s="42" t="str">
        <f>VLOOKUP(D939,DEPARTMENTS!B:B,1,0)</f>
        <v>DEV_GROUP_38</v>
      </c>
      <c r="K939" s="326"/>
    </row>
    <row r="940" spans="1:11" s="35" customFormat="1" hidden="1" x14ac:dyDescent="0.2">
      <c r="A940" s="326" t="s">
        <v>2521</v>
      </c>
      <c r="B940" s="30" t="s">
        <v>6</v>
      </c>
      <c r="C940" s="326">
        <v>5</v>
      </c>
      <c r="D940" s="326" t="s">
        <v>24</v>
      </c>
      <c r="E940" s="355">
        <v>5000</v>
      </c>
      <c r="F940" s="35" t="s">
        <v>303</v>
      </c>
      <c r="G940" s="326" t="s">
        <v>2432</v>
      </c>
      <c r="H940" s="350">
        <f t="shared" si="14"/>
        <v>4165094.5300000003</v>
      </c>
      <c r="I940" s="326" t="s">
        <v>2212</v>
      </c>
      <c r="J940" s="42" t="str">
        <f>VLOOKUP(D940,DEPARTMENTS!B:B,1,0)</f>
        <v>ENVELOPES</v>
      </c>
      <c r="K940" s="326"/>
    </row>
    <row r="941" spans="1:11" s="35" customFormat="1" hidden="1" x14ac:dyDescent="0.2">
      <c r="A941" s="326" t="s">
        <v>2522</v>
      </c>
      <c r="B941" s="30" t="s">
        <v>6</v>
      </c>
      <c r="C941" s="326">
        <v>5</v>
      </c>
      <c r="D941" s="326" t="s">
        <v>194</v>
      </c>
      <c r="E941" s="323">
        <v>400</v>
      </c>
      <c r="F941" s="35" t="s">
        <v>303</v>
      </c>
      <c r="G941" s="326" t="s">
        <v>2432</v>
      </c>
      <c r="H941" s="350">
        <f t="shared" si="14"/>
        <v>4165494.5300000003</v>
      </c>
      <c r="I941" s="326" t="s">
        <v>2213</v>
      </c>
      <c r="J941" s="42" t="str">
        <f>VLOOKUP(D941,DEPARTMENTS!B:B,1,0)</f>
        <v>DEV_GROUP_29</v>
      </c>
      <c r="K941" s="326"/>
    </row>
    <row r="942" spans="1:11" s="35" customFormat="1" hidden="1" x14ac:dyDescent="0.2">
      <c r="A942" s="326" t="s">
        <v>2523</v>
      </c>
      <c r="B942" s="30" t="s">
        <v>6</v>
      </c>
      <c r="C942" s="326">
        <v>5</v>
      </c>
      <c r="D942" s="326" t="s">
        <v>128</v>
      </c>
      <c r="E942" s="323">
        <v>200</v>
      </c>
      <c r="F942" s="35" t="s">
        <v>303</v>
      </c>
      <c r="G942" s="326" t="s">
        <v>2432</v>
      </c>
      <c r="H942" s="350">
        <f t="shared" si="14"/>
        <v>4165694.5300000003</v>
      </c>
      <c r="I942" s="326" t="s">
        <v>2214</v>
      </c>
      <c r="J942" s="42" t="str">
        <f>VLOOKUP(D942,DEPARTMENTS!B:B,1,0)</f>
        <v>DEV_GROUP_5</v>
      </c>
      <c r="K942" s="326"/>
    </row>
    <row r="943" spans="1:11" s="35" customFormat="1" hidden="1" x14ac:dyDescent="0.2">
      <c r="A943" s="326" t="s">
        <v>2524</v>
      </c>
      <c r="B943" s="30" t="s">
        <v>6</v>
      </c>
      <c r="C943" s="326">
        <v>5</v>
      </c>
      <c r="D943" s="326" t="s">
        <v>180</v>
      </c>
      <c r="E943" s="323">
        <v>500</v>
      </c>
      <c r="F943" s="35" t="s">
        <v>303</v>
      </c>
      <c r="G943" s="326" t="s">
        <v>2432</v>
      </c>
      <c r="H943" s="350">
        <f t="shared" si="14"/>
        <v>4166194.5300000003</v>
      </c>
      <c r="I943" s="326" t="s">
        <v>2215</v>
      </c>
      <c r="J943" s="42" t="str">
        <f>VLOOKUP(D943,DEPARTMENTS!B:B,1,0)</f>
        <v>DEV_GROUP_28</v>
      </c>
      <c r="K943" s="326"/>
    </row>
    <row r="944" spans="1:11" s="35" customFormat="1" hidden="1" x14ac:dyDescent="0.2">
      <c r="A944" s="326" t="s">
        <v>2525</v>
      </c>
      <c r="B944" s="30" t="s">
        <v>6</v>
      </c>
      <c r="C944" s="326">
        <v>5</v>
      </c>
      <c r="D944" s="326" t="s">
        <v>118</v>
      </c>
      <c r="E944" s="323">
        <v>1000</v>
      </c>
      <c r="F944" s="35" t="s">
        <v>303</v>
      </c>
      <c r="G944" s="326" t="s">
        <v>2432</v>
      </c>
      <c r="H944" s="350">
        <f t="shared" si="14"/>
        <v>4167194.5300000003</v>
      </c>
      <c r="I944" s="326" t="s">
        <v>2216</v>
      </c>
      <c r="J944" s="42" t="str">
        <f>VLOOKUP(D944,DEPARTMENTS!B:B,1,0)</f>
        <v>DEV_GROUP_3</v>
      </c>
      <c r="K944" s="326"/>
    </row>
    <row r="945" spans="1:11" s="35" customFormat="1" hidden="1" x14ac:dyDescent="0.2">
      <c r="A945" s="326" t="s">
        <v>2526</v>
      </c>
      <c r="B945" s="30" t="s">
        <v>6</v>
      </c>
      <c r="C945" s="326">
        <v>5</v>
      </c>
      <c r="D945" s="326" t="s">
        <v>118</v>
      </c>
      <c r="E945" s="323">
        <v>500</v>
      </c>
      <c r="F945" s="35" t="s">
        <v>303</v>
      </c>
      <c r="G945" s="326" t="s">
        <v>2432</v>
      </c>
      <c r="H945" s="350">
        <f t="shared" si="14"/>
        <v>4167694.5300000003</v>
      </c>
      <c r="I945" s="326" t="s">
        <v>2217</v>
      </c>
      <c r="J945" s="42" t="str">
        <f>VLOOKUP(D945,DEPARTMENTS!B:B,1,0)</f>
        <v>DEV_GROUP_3</v>
      </c>
      <c r="K945" s="326"/>
    </row>
    <row r="946" spans="1:11" s="35" customFormat="1" hidden="1" x14ac:dyDescent="0.2">
      <c r="A946" s="326" t="s">
        <v>2527</v>
      </c>
      <c r="B946" s="30" t="s">
        <v>6</v>
      </c>
      <c r="C946" s="326">
        <v>5</v>
      </c>
      <c r="D946" s="326" t="s">
        <v>114</v>
      </c>
      <c r="E946" s="323">
        <v>1000</v>
      </c>
      <c r="F946" s="35" t="s">
        <v>303</v>
      </c>
      <c r="G946" s="326" t="s">
        <v>2432</v>
      </c>
      <c r="H946" s="350">
        <f t="shared" si="14"/>
        <v>4168694.5300000003</v>
      </c>
      <c r="I946" s="326" t="s">
        <v>2218</v>
      </c>
      <c r="J946" s="42" t="str">
        <f>VLOOKUP(D946,DEPARTMENTS!B:B,1,0)</f>
        <v>DEV_GROUP_1</v>
      </c>
      <c r="K946" s="326"/>
    </row>
    <row r="947" spans="1:11" s="35" customFormat="1" hidden="1" x14ac:dyDescent="0.2">
      <c r="A947" s="326" t="s">
        <v>2528</v>
      </c>
      <c r="B947" s="30" t="s">
        <v>6</v>
      </c>
      <c r="C947" s="326">
        <v>5</v>
      </c>
      <c r="D947" s="326" t="s">
        <v>114</v>
      </c>
      <c r="E947" s="323">
        <v>1000</v>
      </c>
      <c r="F947" s="35" t="s">
        <v>303</v>
      </c>
      <c r="G947" s="326" t="s">
        <v>2432</v>
      </c>
      <c r="H947" s="350">
        <f t="shared" si="14"/>
        <v>4169694.5300000003</v>
      </c>
      <c r="I947" s="326" t="s">
        <v>2219</v>
      </c>
      <c r="J947" s="42" t="str">
        <f>VLOOKUP(D947,DEPARTMENTS!B:B,1,0)</f>
        <v>DEV_GROUP_1</v>
      </c>
      <c r="K947" s="326"/>
    </row>
    <row r="948" spans="1:11" s="35" customFormat="1" hidden="1" x14ac:dyDescent="0.2">
      <c r="A948" s="326" t="s">
        <v>2529</v>
      </c>
      <c r="B948" s="30" t="s">
        <v>6</v>
      </c>
      <c r="C948" s="326">
        <v>5</v>
      </c>
      <c r="D948" s="326" t="s">
        <v>24</v>
      </c>
      <c r="E948" s="323">
        <v>38500</v>
      </c>
      <c r="F948" s="35" t="s">
        <v>303</v>
      </c>
      <c r="G948" s="326" t="s">
        <v>2432</v>
      </c>
      <c r="H948" s="350">
        <f t="shared" si="14"/>
        <v>4208194.53</v>
      </c>
      <c r="I948" s="326" t="s">
        <v>2220</v>
      </c>
      <c r="J948" s="42" t="str">
        <f>VLOOKUP(D948,DEPARTMENTS!B:B,1,0)</f>
        <v>ENVELOPES</v>
      </c>
      <c r="K948" s="326"/>
    </row>
    <row r="949" spans="1:11" s="35" customFormat="1" hidden="1" x14ac:dyDescent="0.2">
      <c r="A949" s="326" t="s">
        <v>2530</v>
      </c>
      <c r="B949" s="30" t="s">
        <v>6</v>
      </c>
      <c r="C949" s="326">
        <v>5</v>
      </c>
      <c r="D949" s="326" t="s">
        <v>118</v>
      </c>
      <c r="E949" s="323">
        <v>500</v>
      </c>
      <c r="F949" s="35" t="s">
        <v>303</v>
      </c>
      <c r="G949" s="326" t="s">
        <v>2432</v>
      </c>
      <c r="H949" s="350">
        <f t="shared" si="14"/>
        <v>4208694.53</v>
      </c>
      <c r="I949" s="326" t="s">
        <v>2221</v>
      </c>
      <c r="J949" s="42" t="str">
        <f>VLOOKUP(D949,DEPARTMENTS!B:B,1,0)</f>
        <v>DEV_GROUP_3</v>
      </c>
      <c r="K949" s="326"/>
    </row>
    <row r="950" spans="1:11" s="35" customFormat="1" hidden="1" x14ac:dyDescent="0.2">
      <c r="A950" s="326" t="s">
        <v>2531</v>
      </c>
      <c r="B950" s="30" t="s">
        <v>6</v>
      </c>
      <c r="C950" s="326">
        <v>5</v>
      </c>
      <c r="D950" s="326" t="s">
        <v>120</v>
      </c>
      <c r="E950" s="323">
        <v>200</v>
      </c>
      <c r="F950" s="35" t="s">
        <v>303</v>
      </c>
      <c r="G950" s="326" t="s">
        <v>2432</v>
      </c>
      <c r="H950" s="350">
        <f t="shared" si="14"/>
        <v>4208894.53</v>
      </c>
      <c r="I950" s="326" t="s">
        <v>2222</v>
      </c>
      <c r="J950" s="42" t="str">
        <f>VLOOKUP(D950,DEPARTMENTS!B:B,1,0)</f>
        <v>DEV_GROUP_17</v>
      </c>
      <c r="K950" s="326"/>
    </row>
    <row r="951" spans="1:11" s="35" customFormat="1" hidden="1" x14ac:dyDescent="0.2">
      <c r="A951" s="326" t="s">
        <v>2532</v>
      </c>
      <c r="B951" s="30" t="s">
        <v>6</v>
      </c>
      <c r="C951" s="326">
        <v>5</v>
      </c>
      <c r="D951" s="326" t="s">
        <v>174</v>
      </c>
      <c r="E951" s="323">
        <v>1000</v>
      </c>
      <c r="F951" s="35" t="s">
        <v>303</v>
      </c>
      <c r="G951" s="326" t="s">
        <v>2432</v>
      </c>
      <c r="H951" s="350">
        <f t="shared" si="14"/>
        <v>4209894.53</v>
      </c>
      <c r="I951" s="326" t="s">
        <v>2223</v>
      </c>
      <c r="J951" s="42" t="str">
        <f>VLOOKUP(D951,DEPARTMENTS!B:B,1,0)</f>
        <v>DEV_GROUP_21</v>
      </c>
      <c r="K951" s="326"/>
    </row>
    <row r="952" spans="1:11" s="35" customFormat="1" hidden="1" x14ac:dyDescent="0.2">
      <c r="A952" s="326" t="s">
        <v>2533</v>
      </c>
      <c r="B952" s="30" t="s">
        <v>6</v>
      </c>
      <c r="C952" s="326">
        <v>5</v>
      </c>
      <c r="D952" s="326" t="s">
        <v>132</v>
      </c>
      <c r="E952" s="323">
        <v>500</v>
      </c>
      <c r="F952" s="35" t="s">
        <v>303</v>
      </c>
      <c r="G952" s="326" t="s">
        <v>2432</v>
      </c>
      <c r="H952" s="350">
        <f t="shared" si="14"/>
        <v>4210394.53</v>
      </c>
      <c r="I952" s="326" t="s">
        <v>2224</v>
      </c>
      <c r="J952" s="42" t="str">
        <f>VLOOKUP(D952,DEPARTMENTS!B:B,1,0)</f>
        <v>DEV_GROUP_41</v>
      </c>
      <c r="K952" s="326"/>
    </row>
    <row r="953" spans="1:11" s="35" customFormat="1" hidden="1" x14ac:dyDescent="0.2">
      <c r="A953" s="326" t="s">
        <v>2534</v>
      </c>
      <c r="B953" s="30" t="s">
        <v>6</v>
      </c>
      <c r="C953" s="326">
        <v>5</v>
      </c>
      <c r="D953" s="326" t="s">
        <v>150</v>
      </c>
      <c r="E953" s="323">
        <v>500</v>
      </c>
      <c r="F953" s="35" t="s">
        <v>303</v>
      </c>
      <c r="G953" s="326" t="s">
        <v>2432</v>
      </c>
      <c r="H953" s="350">
        <f t="shared" si="14"/>
        <v>4210894.53</v>
      </c>
      <c r="I953" s="326" t="s">
        <v>2225</v>
      </c>
      <c r="J953" s="42" t="str">
        <f>VLOOKUP(D953,DEPARTMENTS!B:B,1,0)</f>
        <v>DEV_GROUP_40</v>
      </c>
      <c r="K953" s="326"/>
    </row>
    <row r="954" spans="1:11" s="35" customFormat="1" hidden="1" x14ac:dyDescent="0.2">
      <c r="A954" s="326" t="s">
        <v>2535</v>
      </c>
      <c r="B954" s="30" t="s">
        <v>6</v>
      </c>
      <c r="C954" s="326">
        <v>5</v>
      </c>
      <c r="D954" s="326" t="s">
        <v>114</v>
      </c>
      <c r="E954" s="323">
        <v>500</v>
      </c>
      <c r="F954" s="35" t="s">
        <v>303</v>
      </c>
      <c r="G954" s="326" t="s">
        <v>2432</v>
      </c>
      <c r="H954" s="350">
        <f t="shared" si="14"/>
        <v>4211394.53</v>
      </c>
      <c r="I954" s="326" t="s">
        <v>2226</v>
      </c>
      <c r="J954" s="42" t="str">
        <f>VLOOKUP(D954,DEPARTMENTS!B:B,1,0)</f>
        <v>DEV_GROUP_1</v>
      </c>
      <c r="K954" s="326"/>
    </row>
    <row r="955" spans="1:11" s="35" customFormat="1" hidden="1" x14ac:dyDescent="0.2">
      <c r="A955" s="326" t="s">
        <v>2536</v>
      </c>
      <c r="B955" s="30" t="s">
        <v>6</v>
      </c>
      <c r="C955" s="326">
        <v>5</v>
      </c>
      <c r="D955" s="326" t="s">
        <v>182</v>
      </c>
      <c r="E955" s="323">
        <v>300</v>
      </c>
      <c r="F955" s="35" t="s">
        <v>303</v>
      </c>
      <c r="G955" s="326" t="s">
        <v>2432</v>
      </c>
      <c r="H955" s="350">
        <f t="shared" si="14"/>
        <v>4211694.53</v>
      </c>
      <c r="I955" s="326" t="s">
        <v>2227</v>
      </c>
      <c r="J955" s="42" t="str">
        <f>VLOOKUP(D955,DEPARTMENTS!B:B,1,0)</f>
        <v>DEV_GROUP_23</v>
      </c>
      <c r="K955" s="326"/>
    </row>
    <row r="956" spans="1:11" s="35" customFormat="1" hidden="1" x14ac:dyDescent="0.2">
      <c r="A956" s="326" t="s">
        <v>2537</v>
      </c>
      <c r="B956" s="30" t="s">
        <v>6</v>
      </c>
      <c r="C956" s="326">
        <v>5</v>
      </c>
      <c r="D956" s="326" t="s">
        <v>124</v>
      </c>
      <c r="E956" s="323">
        <v>1000</v>
      </c>
      <c r="F956" s="35" t="s">
        <v>303</v>
      </c>
      <c r="G956" s="326" t="s">
        <v>2432</v>
      </c>
      <c r="H956" s="350">
        <f t="shared" si="14"/>
        <v>4212694.53</v>
      </c>
      <c r="I956" s="326" t="s">
        <v>2228</v>
      </c>
      <c r="J956" s="42" t="str">
        <f>VLOOKUP(D956,DEPARTMENTS!B:B,1,0)</f>
        <v>DEV_GROUP_7</v>
      </c>
      <c r="K956" s="326"/>
    </row>
    <row r="957" spans="1:11" s="35" customFormat="1" hidden="1" x14ac:dyDescent="0.2">
      <c r="A957" s="326" t="s">
        <v>2538</v>
      </c>
      <c r="B957" s="30" t="s">
        <v>6</v>
      </c>
      <c r="C957" s="326">
        <v>5</v>
      </c>
      <c r="D957" s="326" t="s">
        <v>24</v>
      </c>
      <c r="E957" s="323">
        <v>10000</v>
      </c>
      <c r="F957" s="35" t="s">
        <v>303</v>
      </c>
      <c r="G957" s="326" t="s">
        <v>2432</v>
      </c>
      <c r="H957" s="350">
        <f t="shared" si="14"/>
        <v>4222694.53</v>
      </c>
      <c r="I957" s="326" t="s">
        <v>2229</v>
      </c>
      <c r="J957" s="42" t="str">
        <f>VLOOKUP(D957,DEPARTMENTS!B:B,1,0)</f>
        <v>ENVELOPES</v>
      </c>
      <c r="K957" s="326"/>
    </row>
    <row r="958" spans="1:11" s="35" customFormat="1" hidden="1" x14ac:dyDescent="0.2">
      <c r="A958" s="326" t="s">
        <v>2539</v>
      </c>
      <c r="B958" s="30" t="s">
        <v>6</v>
      </c>
      <c r="C958" s="326">
        <v>5</v>
      </c>
      <c r="D958" s="326" t="s">
        <v>134</v>
      </c>
      <c r="E958" s="323">
        <v>3000</v>
      </c>
      <c r="F958" s="35" t="s">
        <v>303</v>
      </c>
      <c r="G958" s="326" t="s">
        <v>2432</v>
      </c>
      <c r="H958" s="350">
        <f t="shared" si="14"/>
        <v>4225694.53</v>
      </c>
      <c r="I958" s="326" t="s">
        <v>2230</v>
      </c>
      <c r="J958" s="42" t="str">
        <f>VLOOKUP(D958,DEPARTMENTS!B:B,1,0)</f>
        <v>DEV_GROUP_12</v>
      </c>
      <c r="K958" s="326"/>
    </row>
    <row r="959" spans="1:11" s="35" customFormat="1" hidden="1" x14ac:dyDescent="0.2">
      <c r="A959" s="326" t="s">
        <v>2540</v>
      </c>
      <c r="B959" s="30" t="s">
        <v>6</v>
      </c>
      <c r="C959" s="326">
        <v>5</v>
      </c>
      <c r="D959" s="326" t="s">
        <v>164</v>
      </c>
      <c r="E959" s="323">
        <v>1000</v>
      </c>
      <c r="F959" s="35" t="s">
        <v>303</v>
      </c>
      <c r="G959" s="326" t="s">
        <v>2432</v>
      </c>
      <c r="H959" s="350">
        <f t="shared" si="14"/>
        <v>4226694.53</v>
      </c>
      <c r="I959" s="326" t="s">
        <v>2231</v>
      </c>
      <c r="J959" s="42" t="str">
        <f>VLOOKUP(D959,DEPARTMENTS!B:B,1,0)</f>
        <v>DEV_GROUP_22</v>
      </c>
      <c r="K959" s="326"/>
    </row>
    <row r="960" spans="1:11" s="35" customFormat="1" hidden="1" x14ac:dyDescent="0.2">
      <c r="A960" s="326" t="s">
        <v>2541</v>
      </c>
      <c r="B960" s="30" t="s">
        <v>6</v>
      </c>
      <c r="C960" s="326">
        <v>5</v>
      </c>
      <c r="D960" s="326" t="s">
        <v>116</v>
      </c>
      <c r="E960" s="323">
        <v>300</v>
      </c>
      <c r="F960" s="35" t="s">
        <v>303</v>
      </c>
      <c r="G960" s="326" t="s">
        <v>2432</v>
      </c>
      <c r="H960" s="350">
        <f t="shared" si="14"/>
        <v>4226994.53</v>
      </c>
      <c r="I960" s="326" t="s">
        <v>2232</v>
      </c>
      <c r="J960" s="42" t="str">
        <f>VLOOKUP(D960,DEPARTMENTS!B:B,1,0)</f>
        <v>DEV_GROUP_15</v>
      </c>
      <c r="K960" s="326"/>
    </row>
    <row r="961" spans="1:11" s="35" customFormat="1" hidden="1" x14ac:dyDescent="0.2">
      <c r="A961" s="326" t="s">
        <v>2542</v>
      </c>
      <c r="B961" s="30" t="s">
        <v>6</v>
      </c>
      <c r="C961" s="326">
        <v>5</v>
      </c>
      <c r="D961" s="326" t="s">
        <v>116</v>
      </c>
      <c r="E961" s="323">
        <v>2000</v>
      </c>
      <c r="F961" s="35" t="s">
        <v>303</v>
      </c>
      <c r="G961" s="326" t="s">
        <v>2432</v>
      </c>
      <c r="H961" s="350">
        <f t="shared" si="14"/>
        <v>4228994.53</v>
      </c>
      <c r="I961" s="326" t="s">
        <v>2233</v>
      </c>
      <c r="J961" s="42" t="str">
        <f>VLOOKUP(D961,DEPARTMENTS!B:B,1,0)</f>
        <v>DEV_GROUP_15</v>
      </c>
      <c r="K961" s="326"/>
    </row>
    <row r="962" spans="1:11" s="35" customFormat="1" hidden="1" x14ac:dyDescent="0.2">
      <c r="A962" s="326" t="s">
        <v>2543</v>
      </c>
      <c r="B962" s="30" t="s">
        <v>6</v>
      </c>
      <c r="C962" s="326">
        <v>5</v>
      </c>
      <c r="D962" s="326" t="s">
        <v>128</v>
      </c>
      <c r="E962" s="323">
        <v>2000</v>
      </c>
      <c r="F962" s="35" t="s">
        <v>303</v>
      </c>
      <c r="G962" s="326" t="s">
        <v>2432</v>
      </c>
      <c r="H962" s="350">
        <f t="shared" si="14"/>
        <v>4230994.53</v>
      </c>
      <c r="I962" s="326" t="s">
        <v>2234</v>
      </c>
      <c r="J962" s="42" t="str">
        <f>VLOOKUP(D962,DEPARTMENTS!B:B,1,0)</f>
        <v>DEV_GROUP_5</v>
      </c>
      <c r="K962" s="326"/>
    </row>
    <row r="963" spans="1:11" s="35" customFormat="1" hidden="1" x14ac:dyDescent="0.2">
      <c r="A963" s="326" t="s">
        <v>2544</v>
      </c>
      <c r="B963" s="30" t="s">
        <v>6</v>
      </c>
      <c r="C963" s="326">
        <v>5</v>
      </c>
      <c r="D963" s="326" t="s">
        <v>132</v>
      </c>
      <c r="E963" s="323">
        <v>500</v>
      </c>
      <c r="F963" s="35" t="s">
        <v>303</v>
      </c>
      <c r="G963" s="326" t="s">
        <v>2432</v>
      </c>
      <c r="H963" s="350">
        <f t="shared" si="14"/>
        <v>4231494.53</v>
      </c>
      <c r="I963" s="326" t="s">
        <v>2235</v>
      </c>
      <c r="J963" s="42" t="str">
        <f>VLOOKUP(D963,DEPARTMENTS!B:B,1,0)</f>
        <v>DEV_GROUP_41</v>
      </c>
      <c r="K963" s="326"/>
    </row>
    <row r="964" spans="1:11" s="35" customFormat="1" hidden="1" x14ac:dyDescent="0.2">
      <c r="A964" s="326" t="s">
        <v>2545</v>
      </c>
      <c r="B964" s="30" t="s">
        <v>6</v>
      </c>
      <c r="C964" s="326">
        <v>5</v>
      </c>
      <c r="D964" s="326" t="s">
        <v>114</v>
      </c>
      <c r="E964" s="323">
        <v>500</v>
      </c>
      <c r="F964" s="35" t="s">
        <v>303</v>
      </c>
      <c r="G964" s="326" t="s">
        <v>2432</v>
      </c>
      <c r="H964" s="350">
        <f t="shared" si="14"/>
        <v>4231994.53</v>
      </c>
      <c r="I964" s="326" t="s">
        <v>2236</v>
      </c>
      <c r="J964" s="42" t="str">
        <f>VLOOKUP(D964,DEPARTMENTS!B:B,1,0)</f>
        <v>DEV_GROUP_1</v>
      </c>
      <c r="K964" s="326"/>
    </row>
    <row r="965" spans="1:11" s="35" customFormat="1" hidden="1" x14ac:dyDescent="0.2">
      <c r="A965" s="326" t="s">
        <v>2546</v>
      </c>
      <c r="B965" s="30" t="s">
        <v>6</v>
      </c>
      <c r="C965" s="326">
        <v>5</v>
      </c>
      <c r="D965" s="326" t="s">
        <v>24</v>
      </c>
      <c r="E965" s="323">
        <v>100</v>
      </c>
      <c r="F965" s="35" t="s">
        <v>303</v>
      </c>
      <c r="G965" s="326" t="s">
        <v>2432</v>
      </c>
      <c r="H965" s="350">
        <f t="shared" ref="H965:H1028" si="15">H964+E965</f>
        <v>4232094.53</v>
      </c>
      <c r="I965" s="326" t="s">
        <v>2237</v>
      </c>
      <c r="J965" s="42" t="str">
        <f>VLOOKUP(D965,DEPARTMENTS!B:B,1,0)</f>
        <v>ENVELOPES</v>
      </c>
      <c r="K965" s="326"/>
    </row>
    <row r="966" spans="1:11" s="35" customFormat="1" hidden="1" x14ac:dyDescent="0.2">
      <c r="A966" s="326" t="s">
        <v>2547</v>
      </c>
      <c r="B966" s="30" t="s">
        <v>6</v>
      </c>
      <c r="C966" s="326">
        <v>5</v>
      </c>
      <c r="D966" s="326" t="s">
        <v>134</v>
      </c>
      <c r="E966" s="323">
        <v>500</v>
      </c>
      <c r="F966" s="35" t="s">
        <v>303</v>
      </c>
      <c r="G966" s="326" t="s">
        <v>2432</v>
      </c>
      <c r="H966" s="350">
        <f t="shared" si="15"/>
        <v>4232594.53</v>
      </c>
      <c r="I966" s="326" t="s">
        <v>2238</v>
      </c>
      <c r="J966" s="42" t="str">
        <f>VLOOKUP(D966,DEPARTMENTS!B:B,1,0)</f>
        <v>DEV_GROUP_12</v>
      </c>
      <c r="K966" s="326"/>
    </row>
    <row r="967" spans="1:11" s="35" customFormat="1" hidden="1" x14ac:dyDescent="0.2">
      <c r="A967" s="326" t="s">
        <v>2548</v>
      </c>
      <c r="B967" s="30" t="s">
        <v>6</v>
      </c>
      <c r="C967" s="326">
        <v>5</v>
      </c>
      <c r="D967" s="326" t="s">
        <v>182</v>
      </c>
      <c r="E967" s="323">
        <v>100</v>
      </c>
      <c r="F967" s="35" t="s">
        <v>303</v>
      </c>
      <c r="G967" s="326" t="s">
        <v>2432</v>
      </c>
      <c r="H967" s="350">
        <f t="shared" si="15"/>
        <v>4232694.53</v>
      </c>
      <c r="I967" s="326" t="s">
        <v>2239</v>
      </c>
      <c r="J967" s="42" t="str">
        <f>VLOOKUP(D967,DEPARTMENTS!B:B,1,0)</f>
        <v>DEV_GROUP_23</v>
      </c>
      <c r="K967" s="326"/>
    </row>
    <row r="968" spans="1:11" s="35" customFormat="1" hidden="1" x14ac:dyDescent="0.2">
      <c r="A968" s="326" t="s">
        <v>2549</v>
      </c>
      <c r="B968" s="30" t="s">
        <v>6</v>
      </c>
      <c r="C968" s="326">
        <v>5</v>
      </c>
      <c r="D968" s="326" t="s">
        <v>160</v>
      </c>
      <c r="E968" s="323">
        <v>1500</v>
      </c>
      <c r="F968" s="35" t="s">
        <v>303</v>
      </c>
      <c r="G968" s="326" t="s">
        <v>2432</v>
      </c>
      <c r="H968" s="350">
        <f t="shared" si="15"/>
        <v>4234194.53</v>
      </c>
      <c r="I968" s="326" t="s">
        <v>2240</v>
      </c>
      <c r="J968" s="42" t="str">
        <f>VLOOKUP(D968,DEPARTMENTS!B:B,1,0)</f>
        <v>DEV_GROUP_20</v>
      </c>
      <c r="K968" s="326"/>
    </row>
    <row r="969" spans="1:11" s="35" customFormat="1" hidden="1" x14ac:dyDescent="0.2">
      <c r="A969" s="326" t="s">
        <v>2550</v>
      </c>
      <c r="B969" s="30" t="s">
        <v>6</v>
      </c>
      <c r="C969" s="326">
        <v>5</v>
      </c>
      <c r="D969" s="326" t="s">
        <v>140</v>
      </c>
      <c r="E969" s="323">
        <v>200</v>
      </c>
      <c r="F969" s="35" t="s">
        <v>303</v>
      </c>
      <c r="G969" s="326" t="s">
        <v>2432</v>
      </c>
      <c r="H969" s="350">
        <f t="shared" si="15"/>
        <v>4234394.53</v>
      </c>
      <c r="I969" s="326" t="s">
        <v>2241</v>
      </c>
      <c r="J969" s="42" t="str">
        <f>VLOOKUP(D969,DEPARTMENTS!B:B,1,0)</f>
        <v>DEV_GROUP_19</v>
      </c>
      <c r="K969" s="326"/>
    </row>
    <row r="970" spans="1:11" s="35" customFormat="1" hidden="1" x14ac:dyDescent="0.2">
      <c r="A970" s="326" t="s">
        <v>2551</v>
      </c>
      <c r="B970" s="30" t="s">
        <v>6</v>
      </c>
      <c r="C970" s="326">
        <v>5</v>
      </c>
      <c r="D970" s="326" t="s">
        <v>134</v>
      </c>
      <c r="E970" s="323">
        <v>500</v>
      </c>
      <c r="F970" s="35" t="s">
        <v>303</v>
      </c>
      <c r="G970" s="326" t="s">
        <v>2432</v>
      </c>
      <c r="H970" s="350">
        <f t="shared" si="15"/>
        <v>4234894.53</v>
      </c>
      <c r="I970" s="326" t="s">
        <v>2242</v>
      </c>
      <c r="J970" s="42" t="str">
        <f>VLOOKUP(D970,DEPARTMENTS!B:B,1,0)</f>
        <v>DEV_GROUP_12</v>
      </c>
      <c r="K970" s="326"/>
    </row>
    <row r="971" spans="1:11" s="35" customFormat="1" hidden="1" x14ac:dyDescent="0.2">
      <c r="A971" s="326" t="s">
        <v>2552</v>
      </c>
      <c r="B971" s="30" t="s">
        <v>6</v>
      </c>
      <c r="C971" s="326">
        <v>5</v>
      </c>
      <c r="D971" s="326" t="s">
        <v>116</v>
      </c>
      <c r="E971" s="323">
        <v>500</v>
      </c>
      <c r="F971" s="35" t="s">
        <v>303</v>
      </c>
      <c r="G971" s="326" t="s">
        <v>2432</v>
      </c>
      <c r="H971" s="350">
        <f t="shared" si="15"/>
        <v>4235394.53</v>
      </c>
      <c r="I971" s="326" t="s">
        <v>2243</v>
      </c>
      <c r="J971" s="42" t="str">
        <f>VLOOKUP(D971,DEPARTMENTS!B:B,1,0)</f>
        <v>DEV_GROUP_15</v>
      </c>
      <c r="K971" s="326"/>
    </row>
    <row r="972" spans="1:11" s="35" customFormat="1" hidden="1" x14ac:dyDescent="0.2">
      <c r="A972" s="326" t="s">
        <v>2553</v>
      </c>
      <c r="B972" s="30" t="s">
        <v>6</v>
      </c>
      <c r="C972" s="326">
        <v>5</v>
      </c>
      <c r="D972" s="326" t="s">
        <v>146</v>
      </c>
      <c r="E972" s="323">
        <v>700</v>
      </c>
      <c r="F972" s="35" t="s">
        <v>303</v>
      </c>
      <c r="G972" s="326" t="s">
        <v>2432</v>
      </c>
      <c r="H972" s="350">
        <f t="shared" si="15"/>
        <v>4236094.53</v>
      </c>
      <c r="I972" s="326" t="s">
        <v>2244</v>
      </c>
      <c r="J972" s="42" t="str">
        <f>VLOOKUP(D972,DEPARTMENTS!B:B,1,0)</f>
        <v>DEV_GROUP_18</v>
      </c>
      <c r="K972" s="326"/>
    </row>
    <row r="973" spans="1:11" s="35" customFormat="1" hidden="1" x14ac:dyDescent="0.2">
      <c r="A973" s="326" t="s">
        <v>2554</v>
      </c>
      <c r="B973" s="30" t="s">
        <v>6</v>
      </c>
      <c r="C973" s="326">
        <v>5</v>
      </c>
      <c r="D973" s="326" t="s">
        <v>160</v>
      </c>
      <c r="E973" s="323">
        <v>500</v>
      </c>
      <c r="F973" s="35" t="s">
        <v>303</v>
      </c>
      <c r="G973" s="326" t="s">
        <v>2432</v>
      </c>
      <c r="H973" s="350">
        <f t="shared" si="15"/>
        <v>4236594.53</v>
      </c>
      <c r="I973" s="326" t="s">
        <v>2245</v>
      </c>
      <c r="J973" s="42" t="str">
        <f>VLOOKUP(D973,DEPARTMENTS!B:B,1,0)</f>
        <v>DEV_GROUP_20</v>
      </c>
      <c r="K973" s="326"/>
    </row>
    <row r="974" spans="1:11" s="35" customFormat="1" hidden="1" x14ac:dyDescent="0.2">
      <c r="A974" s="326" t="s">
        <v>2555</v>
      </c>
      <c r="B974" s="30" t="s">
        <v>6</v>
      </c>
      <c r="C974" s="326">
        <v>5</v>
      </c>
      <c r="D974" s="326" t="s">
        <v>124</v>
      </c>
      <c r="E974" s="323">
        <v>1000</v>
      </c>
      <c r="F974" s="35" t="s">
        <v>303</v>
      </c>
      <c r="G974" s="326" t="s">
        <v>2432</v>
      </c>
      <c r="H974" s="350">
        <f t="shared" si="15"/>
        <v>4237594.53</v>
      </c>
      <c r="I974" s="326" t="s">
        <v>2246</v>
      </c>
      <c r="J974" s="42" t="str">
        <f>VLOOKUP(D974,DEPARTMENTS!B:B,1,0)</f>
        <v>DEV_GROUP_7</v>
      </c>
      <c r="K974" s="326"/>
    </row>
    <row r="975" spans="1:11" s="35" customFormat="1" hidden="1" x14ac:dyDescent="0.2">
      <c r="A975" s="326" t="s">
        <v>2556</v>
      </c>
      <c r="B975" s="30" t="s">
        <v>6</v>
      </c>
      <c r="C975" s="326">
        <v>5</v>
      </c>
      <c r="D975" s="326" t="s">
        <v>132</v>
      </c>
      <c r="E975" s="323">
        <v>500</v>
      </c>
      <c r="F975" s="35" t="s">
        <v>303</v>
      </c>
      <c r="G975" s="326" t="s">
        <v>2432</v>
      </c>
      <c r="H975" s="350">
        <f t="shared" si="15"/>
        <v>4238094.53</v>
      </c>
      <c r="I975" s="326" t="s">
        <v>2247</v>
      </c>
      <c r="J975" s="42" t="str">
        <f>VLOOKUP(D975,DEPARTMENTS!B:B,1,0)</f>
        <v>DEV_GROUP_41</v>
      </c>
      <c r="K975" s="326"/>
    </row>
    <row r="976" spans="1:11" s="35" customFormat="1" hidden="1" x14ac:dyDescent="0.2">
      <c r="A976" s="326" t="s">
        <v>2557</v>
      </c>
      <c r="B976" s="30" t="s">
        <v>6</v>
      </c>
      <c r="C976" s="326">
        <v>5</v>
      </c>
      <c r="D976" s="326" t="s">
        <v>158</v>
      </c>
      <c r="E976" s="323">
        <v>200</v>
      </c>
      <c r="F976" s="35" t="s">
        <v>303</v>
      </c>
      <c r="G976" s="326" t="s">
        <v>2432</v>
      </c>
      <c r="H976" s="350">
        <f t="shared" si="15"/>
        <v>4238294.53</v>
      </c>
      <c r="I976" s="326" t="s">
        <v>2248</v>
      </c>
      <c r="J976" s="42" t="str">
        <f>VLOOKUP(D976,DEPARTMENTS!B:B,1,0)</f>
        <v>DEV_GROUP_26</v>
      </c>
      <c r="K976" s="326"/>
    </row>
    <row r="977" spans="1:11" s="35" customFormat="1" hidden="1" x14ac:dyDescent="0.2">
      <c r="A977" s="326" t="s">
        <v>2558</v>
      </c>
      <c r="B977" s="30" t="s">
        <v>6</v>
      </c>
      <c r="C977" s="326">
        <v>5</v>
      </c>
      <c r="D977" s="326" t="s">
        <v>160</v>
      </c>
      <c r="E977" s="323">
        <v>1000</v>
      </c>
      <c r="F977" s="35" t="s">
        <v>303</v>
      </c>
      <c r="G977" s="326" t="s">
        <v>2432</v>
      </c>
      <c r="H977" s="350">
        <f t="shared" si="15"/>
        <v>4239294.53</v>
      </c>
      <c r="I977" s="326" t="s">
        <v>2249</v>
      </c>
      <c r="J977" s="42" t="str">
        <f>VLOOKUP(D977,DEPARTMENTS!B:B,1,0)</f>
        <v>DEV_GROUP_20</v>
      </c>
      <c r="K977" s="326"/>
    </row>
    <row r="978" spans="1:11" s="35" customFormat="1" hidden="1" x14ac:dyDescent="0.2">
      <c r="A978" s="326" t="s">
        <v>2559</v>
      </c>
      <c r="B978" s="30" t="s">
        <v>6</v>
      </c>
      <c r="C978" s="326">
        <v>5</v>
      </c>
      <c r="D978" s="326" t="s">
        <v>160</v>
      </c>
      <c r="E978" s="323">
        <v>300</v>
      </c>
      <c r="F978" s="35" t="s">
        <v>303</v>
      </c>
      <c r="G978" s="326" t="s">
        <v>2432</v>
      </c>
      <c r="H978" s="350">
        <f t="shared" si="15"/>
        <v>4239594.53</v>
      </c>
      <c r="I978" s="326" t="s">
        <v>2250</v>
      </c>
      <c r="J978" s="42" t="str">
        <f>VLOOKUP(D978,DEPARTMENTS!B:B,1,0)</f>
        <v>DEV_GROUP_20</v>
      </c>
      <c r="K978" s="326"/>
    </row>
    <row r="979" spans="1:11" s="35" customFormat="1" hidden="1" x14ac:dyDescent="0.2">
      <c r="A979" s="326" t="s">
        <v>2560</v>
      </c>
      <c r="B979" s="30" t="s">
        <v>6</v>
      </c>
      <c r="C979" s="326">
        <v>5</v>
      </c>
      <c r="D979" s="326" t="s">
        <v>172</v>
      </c>
      <c r="E979" s="323">
        <v>150</v>
      </c>
      <c r="F979" s="35" t="s">
        <v>303</v>
      </c>
      <c r="G979" s="326" t="s">
        <v>2432</v>
      </c>
      <c r="H979" s="350">
        <f t="shared" si="15"/>
        <v>4239744.53</v>
      </c>
      <c r="I979" s="326" t="s">
        <v>2251</v>
      </c>
      <c r="J979" s="42" t="str">
        <f>VLOOKUP(D979,DEPARTMENTS!B:B,1,0)</f>
        <v>DEV_GROUP_25</v>
      </c>
      <c r="K979" s="326"/>
    </row>
    <row r="980" spans="1:11" s="35" customFormat="1" hidden="1" x14ac:dyDescent="0.2">
      <c r="A980" s="326" t="s">
        <v>2561</v>
      </c>
      <c r="B980" s="30" t="s">
        <v>6</v>
      </c>
      <c r="C980" s="326">
        <v>5</v>
      </c>
      <c r="D980" s="326" t="s">
        <v>180</v>
      </c>
      <c r="E980" s="323">
        <v>500</v>
      </c>
      <c r="F980" s="35" t="s">
        <v>303</v>
      </c>
      <c r="G980" s="326" t="s">
        <v>2432</v>
      </c>
      <c r="H980" s="350">
        <f t="shared" si="15"/>
        <v>4240244.53</v>
      </c>
      <c r="I980" s="326" t="s">
        <v>2252</v>
      </c>
      <c r="J980" s="42" t="str">
        <f>VLOOKUP(D980,DEPARTMENTS!B:B,1,0)</f>
        <v>DEV_GROUP_28</v>
      </c>
      <c r="K980" s="326"/>
    </row>
    <row r="981" spans="1:11" s="35" customFormat="1" hidden="1" x14ac:dyDescent="0.2">
      <c r="A981" s="326" t="s">
        <v>2562</v>
      </c>
      <c r="B981" s="30" t="s">
        <v>6</v>
      </c>
      <c r="C981" s="326">
        <v>5</v>
      </c>
      <c r="D981" s="326" t="s">
        <v>138</v>
      </c>
      <c r="E981" s="323">
        <v>500</v>
      </c>
      <c r="F981" s="35" t="s">
        <v>303</v>
      </c>
      <c r="G981" s="326" t="s">
        <v>2432</v>
      </c>
      <c r="H981" s="350">
        <f t="shared" si="15"/>
        <v>4240744.53</v>
      </c>
      <c r="I981" s="326" t="s">
        <v>2253</v>
      </c>
      <c r="J981" s="42" t="str">
        <f>VLOOKUP(D981,DEPARTMENTS!B:B,1,0)</f>
        <v>DEV_GROUP_4</v>
      </c>
      <c r="K981" s="326"/>
    </row>
    <row r="982" spans="1:11" s="35" customFormat="1" hidden="1" x14ac:dyDescent="0.2">
      <c r="A982" s="326" t="s">
        <v>2563</v>
      </c>
      <c r="B982" s="30" t="s">
        <v>6</v>
      </c>
      <c r="C982" s="326">
        <v>5</v>
      </c>
      <c r="D982" s="326" t="s">
        <v>172</v>
      </c>
      <c r="E982" s="323">
        <v>500</v>
      </c>
      <c r="F982" s="35" t="s">
        <v>303</v>
      </c>
      <c r="G982" s="326" t="s">
        <v>2432</v>
      </c>
      <c r="H982" s="350">
        <f t="shared" si="15"/>
        <v>4241244.53</v>
      </c>
      <c r="I982" s="326" t="s">
        <v>2254</v>
      </c>
      <c r="J982" s="42" t="str">
        <f>VLOOKUP(D982,DEPARTMENTS!B:B,1,0)</f>
        <v>DEV_GROUP_25</v>
      </c>
      <c r="K982" s="326"/>
    </row>
    <row r="983" spans="1:11" s="35" customFormat="1" hidden="1" x14ac:dyDescent="0.2">
      <c r="A983" s="326" t="s">
        <v>2564</v>
      </c>
      <c r="B983" s="30" t="s">
        <v>6</v>
      </c>
      <c r="C983" s="326">
        <v>5</v>
      </c>
      <c r="D983" s="326" t="s">
        <v>116</v>
      </c>
      <c r="E983" s="323">
        <v>250</v>
      </c>
      <c r="F983" s="35" t="s">
        <v>303</v>
      </c>
      <c r="G983" s="326" t="s">
        <v>2432</v>
      </c>
      <c r="H983" s="350">
        <f t="shared" si="15"/>
        <v>4241494.53</v>
      </c>
      <c r="I983" s="326" t="s">
        <v>2255</v>
      </c>
      <c r="J983" s="42" t="str">
        <f>VLOOKUP(D983,DEPARTMENTS!B:B,1,0)</f>
        <v>DEV_GROUP_15</v>
      </c>
      <c r="K983" s="326"/>
    </row>
    <row r="984" spans="1:11" s="35" customFormat="1" hidden="1" x14ac:dyDescent="0.2">
      <c r="A984" s="326" t="s">
        <v>2565</v>
      </c>
      <c r="B984" s="30" t="s">
        <v>6</v>
      </c>
      <c r="C984" s="326">
        <v>5</v>
      </c>
      <c r="D984" s="326" t="s">
        <v>172</v>
      </c>
      <c r="E984" s="323">
        <v>200</v>
      </c>
      <c r="F984" s="35" t="s">
        <v>303</v>
      </c>
      <c r="G984" s="326" t="s">
        <v>2432</v>
      </c>
      <c r="H984" s="350">
        <f t="shared" si="15"/>
        <v>4241694.53</v>
      </c>
      <c r="I984" s="326" t="s">
        <v>2256</v>
      </c>
      <c r="J984" s="42" t="str">
        <f>VLOOKUP(D984,DEPARTMENTS!B:B,1,0)</f>
        <v>DEV_GROUP_25</v>
      </c>
      <c r="K984" s="326"/>
    </row>
    <row r="985" spans="1:11" s="35" customFormat="1" hidden="1" x14ac:dyDescent="0.2">
      <c r="A985" s="326" t="s">
        <v>2566</v>
      </c>
      <c r="B985" s="30" t="s">
        <v>6</v>
      </c>
      <c r="C985" s="326">
        <v>5</v>
      </c>
      <c r="D985" s="326" t="s">
        <v>146</v>
      </c>
      <c r="E985" s="323">
        <v>1000</v>
      </c>
      <c r="F985" s="35" t="s">
        <v>303</v>
      </c>
      <c r="G985" s="326" t="s">
        <v>2432</v>
      </c>
      <c r="H985" s="350">
        <f t="shared" si="15"/>
        <v>4242694.53</v>
      </c>
      <c r="I985" s="326" t="s">
        <v>2257</v>
      </c>
      <c r="J985" s="42" t="str">
        <f>VLOOKUP(D985,DEPARTMENTS!B:B,1,0)</f>
        <v>DEV_GROUP_18</v>
      </c>
      <c r="K985" s="326"/>
    </row>
    <row r="986" spans="1:11" s="35" customFormat="1" hidden="1" x14ac:dyDescent="0.2">
      <c r="A986" s="326" t="s">
        <v>2567</v>
      </c>
      <c r="B986" s="30" t="s">
        <v>6</v>
      </c>
      <c r="C986" s="326">
        <v>5</v>
      </c>
      <c r="D986" s="326" t="s">
        <v>138</v>
      </c>
      <c r="E986" s="323">
        <v>500</v>
      </c>
      <c r="F986" s="35" t="s">
        <v>303</v>
      </c>
      <c r="G986" s="326" t="s">
        <v>2432</v>
      </c>
      <c r="H986" s="350">
        <f t="shared" si="15"/>
        <v>4243194.53</v>
      </c>
      <c r="I986" s="326" t="s">
        <v>2258</v>
      </c>
      <c r="J986" s="42" t="str">
        <f>VLOOKUP(D986,DEPARTMENTS!B:B,1,0)</f>
        <v>DEV_GROUP_4</v>
      </c>
      <c r="K986" s="326"/>
    </row>
    <row r="987" spans="1:11" s="35" customFormat="1" hidden="1" x14ac:dyDescent="0.2">
      <c r="A987" s="326" t="s">
        <v>2568</v>
      </c>
      <c r="B987" s="30" t="s">
        <v>6</v>
      </c>
      <c r="C987" s="326">
        <v>5</v>
      </c>
      <c r="D987" s="326" t="s">
        <v>138</v>
      </c>
      <c r="E987" s="323">
        <v>500</v>
      </c>
      <c r="F987" s="35" t="s">
        <v>303</v>
      </c>
      <c r="G987" s="326" t="s">
        <v>2432</v>
      </c>
      <c r="H987" s="350">
        <f t="shared" si="15"/>
        <v>4243694.53</v>
      </c>
      <c r="I987" s="326" t="s">
        <v>2259</v>
      </c>
      <c r="J987" s="42" t="str">
        <f>VLOOKUP(D987,DEPARTMENTS!B:B,1,0)</f>
        <v>DEV_GROUP_4</v>
      </c>
      <c r="K987" s="326"/>
    </row>
    <row r="988" spans="1:11" s="35" customFormat="1" hidden="1" x14ac:dyDescent="0.2">
      <c r="A988" s="326" t="s">
        <v>2569</v>
      </c>
      <c r="B988" s="30" t="s">
        <v>6</v>
      </c>
      <c r="C988" s="326">
        <v>5</v>
      </c>
      <c r="D988" s="326" t="s">
        <v>154</v>
      </c>
      <c r="E988" s="323">
        <v>1500</v>
      </c>
      <c r="F988" s="35" t="s">
        <v>303</v>
      </c>
      <c r="G988" s="326" t="s">
        <v>2432</v>
      </c>
      <c r="H988" s="350">
        <f t="shared" si="15"/>
        <v>4245194.53</v>
      </c>
      <c r="I988" s="326" t="s">
        <v>2260</v>
      </c>
      <c r="J988" s="42" t="str">
        <f>VLOOKUP(D988,DEPARTMENTS!B:B,1,0)</f>
        <v>DEV_GROUP_10</v>
      </c>
      <c r="K988" s="326"/>
    </row>
    <row r="989" spans="1:11" s="35" customFormat="1" hidden="1" x14ac:dyDescent="0.2">
      <c r="A989" s="326" t="s">
        <v>2570</v>
      </c>
      <c r="B989" s="30" t="s">
        <v>6</v>
      </c>
      <c r="C989" s="326">
        <v>5</v>
      </c>
      <c r="D989" s="326" t="s">
        <v>134</v>
      </c>
      <c r="E989" s="323">
        <v>500</v>
      </c>
      <c r="F989" s="35" t="s">
        <v>303</v>
      </c>
      <c r="G989" s="326" t="s">
        <v>2432</v>
      </c>
      <c r="H989" s="350">
        <f t="shared" si="15"/>
        <v>4245694.53</v>
      </c>
      <c r="I989" s="326" t="s">
        <v>2261</v>
      </c>
      <c r="J989" s="42" t="str">
        <f>VLOOKUP(D989,DEPARTMENTS!B:B,1,0)</f>
        <v>DEV_GROUP_12</v>
      </c>
      <c r="K989" s="326"/>
    </row>
    <row r="990" spans="1:11" s="35" customFormat="1" hidden="1" x14ac:dyDescent="0.2">
      <c r="A990" s="326" t="s">
        <v>2571</v>
      </c>
      <c r="B990" s="30" t="s">
        <v>6</v>
      </c>
      <c r="C990" s="326">
        <v>5</v>
      </c>
      <c r="D990" s="326" t="s">
        <v>158</v>
      </c>
      <c r="E990" s="323">
        <v>500</v>
      </c>
      <c r="F990" s="35" t="s">
        <v>303</v>
      </c>
      <c r="G990" s="326" t="s">
        <v>2432</v>
      </c>
      <c r="H990" s="350">
        <f t="shared" si="15"/>
        <v>4246194.53</v>
      </c>
      <c r="I990" s="326" t="s">
        <v>2262</v>
      </c>
      <c r="J990" s="42" t="str">
        <f>VLOOKUP(D990,DEPARTMENTS!B:B,1,0)</f>
        <v>DEV_GROUP_26</v>
      </c>
      <c r="K990" s="326"/>
    </row>
    <row r="991" spans="1:11" s="35" customFormat="1" hidden="1" x14ac:dyDescent="0.2">
      <c r="A991" s="326" t="s">
        <v>2572</v>
      </c>
      <c r="B991" s="30" t="s">
        <v>6</v>
      </c>
      <c r="C991" s="326">
        <v>5</v>
      </c>
      <c r="D991" s="326" t="s">
        <v>170</v>
      </c>
      <c r="E991" s="323">
        <v>1000</v>
      </c>
      <c r="F991" s="35" t="s">
        <v>303</v>
      </c>
      <c r="G991" s="326" t="s">
        <v>2432</v>
      </c>
      <c r="H991" s="350">
        <f t="shared" si="15"/>
        <v>4247194.53</v>
      </c>
      <c r="I991" s="326" t="s">
        <v>2263</v>
      </c>
      <c r="J991" s="42" t="str">
        <f>VLOOKUP(D991,DEPARTMENTS!B:B,1,0)</f>
        <v>DEV_GROUP_24</v>
      </c>
      <c r="K991" s="326"/>
    </row>
    <row r="992" spans="1:11" s="35" customFormat="1" hidden="1" x14ac:dyDescent="0.2">
      <c r="A992" s="326" t="s">
        <v>2573</v>
      </c>
      <c r="B992" s="30" t="s">
        <v>6</v>
      </c>
      <c r="C992" s="326">
        <v>5</v>
      </c>
      <c r="D992" s="326" t="s">
        <v>126</v>
      </c>
      <c r="E992" s="323">
        <v>700</v>
      </c>
      <c r="F992" s="35" t="s">
        <v>303</v>
      </c>
      <c r="G992" s="326" t="s">
        <v>2432</v>
      </c>
      <c r="H992" s="350">
        <f t="shared" si="15"/>
        <v>4247894.53</v>
      </c>
      <c r="I992" s="326" t="s">
        <v>2264</v>
      </c>
      <c r="J992" s="42" t="str">
        <f>VLOOKUP(D992,DEPARTMENTS!B:B,1,0)</f>
        <v>DEV_GROUP_6</v>
      </c>
      <c r="K992" s="326"/>
    </row>
    <row r="993" spans="1:11" s="35" customFormat="1" hidden="1" x14ac:dyDescent="0.2">
      <c r="A993" s="326" t="s">
        <v>2574</v>
      </c>
      <c r="B993" s="30" t="s">
        <v>6</v>
      </c>
      <c r="C993" s="326">
        <v>5</v>
      </c>
      <c r="D993" s="326" t="s">
        <v>130</v>
      </c>
      <c r="E993" s="323">
        <v>300</v>
      </c>
      <c r="F993" s="35" t="s">
        <v>303</v>
      </c>
      <c r="G993" s="326" t="s">
        <v>2432</v>
      </c>
      <c r="H993" s="350">
        <f t="shared" si="15"/>
        <v>4248194.53</v>
      </c>
      <c r="I993" s="326" t="s">
        <v>2265</v>
      </c>
      <c r="J993" s="42" t="str">
        <f>VLOOKUP(D993,DEPARTMENTS!B:B,1,0)</f>
        <v>DEV_GROUP_11</v>
      </c>
      <c r="K993" s="326"/>
    </row>
    <row r="994" spans="1:11" s="35" customFormat="1" hidden="1" x14ac:dyDescent="0.2">
      <c r="A994" s="326" t="s">
        <v>2575</v>
      </c>
      <c r="B994" s="30" t="s">
        <v>6</v>
      </c>
      <c r="C994" s="326">
        <v>5</v>
      </c>
      <c r="D994" s="326" t="s">
        <v>126</v>
      </c>
      <c r="E994" s="323">
        <v>500</v>
      </c>
      <c r="F994" s="35" t="s">
        <v>303</v>
      </c>
      <c r="G994" s="326" t="s">
        <v>2432</v>
      </c>
      <c r="H994" s="350">
        <f t="shared" si="15"/>
        <v>4248694.53</v>
      </c>
      <c r="I994" s="326" t="s">
        <v>2266</v>
      </c>
      <c r="J994" s="42" t="str">
        <f>VLOOKUP(D994,DEPARTMENTS!B:B,1,0)</f>
        <v>DEV_GROUP_6</v>
      </c>
      <c r="K994" s="326"/>
    </row>
    <row r="995" spans="1:11" s="35" customFormat="1" hidden="1" x14ac:dyDescent="0.2">
      <c r="A995" s="326" t="s">
        <v>2576</v>
      </c>
      <c r="B995" s="30" t="s">
        <v>6</v>
      </c>
      <c r="C995" s="326">
        <v>5</v>
      </c>
      <c r="D995" s="326" t="s">
        <v>126</v>
      </c>
      <c r="E995" s="323">
        <v>500</v>
      </c>
      <c r="F995" s="35" t="s">
        <v>303</v>
      </c>
      <c r="G995" s="326" t="s">
        <v>2432</v>
      </c>
      <c r="H995" s="350">
        <f t="shared" si="15"/>
        <v>4249194.53</v>
      </c>
      <c r="I995" s="326" t="s">
        <v>2267</v>
      </c>
      <c r="J995" s="42" t="str">
        <f>VLOOKUP(D995,DEPARTMENTS!B:B,1,0)</f>
        <v>DEV_GROUP_6</v>
      </c>
      <c r="K995" s="326"/>
    </row>
    <row r="996" spans="1:11" s="35" customFormat="1" hidden="1" x14ac:dyDescent="0.2">
      <c r="A996" s="326" t="s">
        <v>2577</v>
      </c>
      <c r="B996" s="30" t="s">
        <v>6</v>
      </c>
      <c r="C996" s="326">
        <v>5</v>
      </c>
      <c r="D996" s="326" t="s">
        <v>114</v>
      </c>
      <c r="E996" s="323">
        <v>100</v>
      </c>
      <c r="F996" s="35" t="s">
        <v>303</v>
      </c>
      <c r="G996" s="326" t="s">
        <v>2432</v>
      </c>
      <c r="H996" s="350">
        <f t="shared" si="15"/>
        <v>4249294.53</v>
      </c>
      <c r="I996" s="326" t="s">
        <v>2268</v>
      </c>
      <c r="J996" s="42" t="str">
        <f>VLOOKUP(D996,DEPARTMENTS!B:B,1,0)</f>
        <v>DEV_GROUP_1</v>
      </c>
      <c r="K996" s="326"/>
    </row>
    <row r="997" spans="1:11" s="35" customFormat="1" hidden="1" x14ac:dyDescent="0.2">
      <c r="A997" s="326" t="s">
        <v>2578</v>
      </c>
      <c r="B997" s="30" t="s">
        <v>6</v>
      </c>
      <c r="C997" s="326">
        <v>5</v>
      </c>
      <c r="D997" s="356" t="s">
        <v>24</v>
      </c>
      <c r="E997" s="323">
        <v>1000</v>
      </c>
      <c r="F997" s="35" t="s">
        <v>303</v>
      </c>
      <c r="G997" s="326" t="s">
        <v>2432</v>
      </c>
      <c r="H997" s="350">
        <f t="shared" si="15"/>
        <v>4250294.53</v>
      </c>
      <c r="I997" s="326" t="s">
        <v>2269</v>
      </c>
      <c r="J997" s="42" t="str">
        <f>VLOOKUP(D997,DEPARTMENTS!B:B,1,0)</f>
        <v>ENVELOPES</v>
      </c>
      <c r="K997" s="326"/>
    </row>
    <row r="998" spans="1:11" s="35" customFormat="1" hidden="1" x14ac:dyDescent="0.2">
      <c r="A998" s="326" t="s">
        <v>2579</v>
      </c>
      <c r="B998" s="30" t="s">
        <v>6</v>
      </c>
      <c r="C998" s="326">
        <v>5</v>
      </c>
      <c r="D998" s="326" t="s">
        <v>124</v>
      </c>
      <c r="E998" s="323">
        <v>500</v>
      </c>
      <c r="F998" s="35" t="s">
        <v>303</v>
      </c>
      <c r="G998" s="326" t="s">
        <v>2432</v>
      </c>
      <c r="H998" s="350">
        <f t="shared" si="15"/>
        <v>4250794.53</v>
      </c>
      <c r="I998" s="326" t="s">
        <v>2270</v>
      </c>
      <c r="J998" s="42" t="str">
        <f>VLOOKUP(D998,DEPARTMENTS!B:B,1,0)</f>
        <v>DEV_GROUP_7</v>
      </c>
      <c r="K998" s="326"/>
    </row>
    <row r="999" spans="1:11" s="35" customFormat="1" hidden="1" x14ac:dyDescent="0.2">
      <c r="A999" s="326" t="s">
        <v>2580</v>
      </c>
      <c r="B999" s="30" t="s">
        <v>6</v>
      </c>
      <c r="C999" s="326">
        <v>5</v>
      </c>
      <c r="D999" s="326" t="s">
        <v>174</v>
      </c>
      <c r="E999" s="323">
        <v>500</v>
      </c>
      <c r="F999" s="35" t="s">
        <v>303</v>
      </c>
      <c r="G999" s="326" t="s">
        <v>2432</v>
      </c>
      <c r="H999" s="350">
        <f t="shared" si="15"/>
        <v>4251294.53</v>
      </c>
      <c r="I999" s="326" t="s">
        <v>2271</v>
      </c>
      <c r="J999" s="42" t="str">
        <f>VLOOKUP(D999,DEPARTMENTS!B:B,1,0)</f>
        <v>DEV_GROUP_21</v>
      </c>
      <c r="K999" s="326"/>
    </row>
    <row r="1000" spans="1:11" s="35" customFormat="1" hidden="1" x14ac:dyDescent="0.2">
      <c r="A1000" s="326" t="s">
        <v>2581</v>
      </c>
      <c r="B1000" s="30" t="s">
        <v>6</v>
      </c>
      <c r="C1000" s="326">
        <v>5</v>
      </c>
      <c r="D1000" s="326" t="s">
        <v>130</v>
      </c>
      <c r="E1000" s="323">
        <v>500</v>
      </c>
      <c r="F1000" s="35" t="s">
        <v>303</v>
      </c>
      <c r="G1000" s="326" t="s">
        <v>2432</v>
      </c>
      <c r="H1000" s="350">
        <f t="shared" si="15"/>
        <v>4251794.53</v>
      </c>
      <c r="I1000" s="326" t="s">
        <v>2272</v>
      </c>
      <c r="J1000" s="42" t="str">
        <f>VLOOKUP(D1000,DEPARTMENTS!B:B,1,0)</f>
        <v>DEV_GROUP_11</v>
      </c>
      <c r="K1000" s="326"/>
    </row>
    <row r="1001" spans="1:11" s="35" customFormat="1" hidden="1" x14ac:dyDescent="0.2">
      <c r="A1001" s="326" t="s">
        <v>2582</v>
      </c>
      <c r="B1001" s="30" t="s">
        <v>6</v>
      </c>
      <c r="C1001" s="326">
        <v>5</v>
      </c>
      <c r="D1001" s="326" t="s">
        <v>182</v>
      </c>
      <c r="E1001" s="323">
        <v>500</v>
      </c>
      <c r="F1001" s="35" t="s">
        <v>303</v>
      </c>
      <c r="G1001" s="326" t="s">
        <v>2432</v>
      </c>
      <c r="H1001" s="350">
        <f t="shared" si="15"/>
        <v>4252294.53</v>
      </c>
      <c r="I1001" s="326" t="s">
        <v>2273</v>
      </c>
      <c r="J1001" s="42" t="str">
        <f>VLOOKUP(D1001,DEPARTMENTS!B:B,1,0)</f>
        <v>DEV_GROUP_23</v>
      </c>
      <c r="K1001" s="326"/>
    </row>
    <row r="1002" spans="1:11" s="35" customFormat="1" hidden="1" x14ac:dyDescent="0.2">
      <c r="A1002" s="326" t="s">
        <v>2583</v>
      </c>
      <c r="B1002" s="30" t="s">
        <v>6</v>
      </c>
      <c r="C1002" s="326">
        <v>5</v>
      </c>
      <c r="D1002" s="326" t="s">
        <v>124</v>
      </c>
      <c r="E1002" s="323">
        <v>500</v>
      </c>
      <c r="F1002" s="35" t="s">
        <v>303</v>
      </c>
      <c r="G1002" s="326" t="s">
        <v>2432</v>
      </c>
      <c r="H1002" s="350">
        <f t="shared" si="15"/>
        <v>4252794.53</v>
      </c>
      <c r="I1002" s="326" t="s">
        <v>2274</v>
      </c>
      <c r="J1002" s="42" t="str">
        <f>VLOOKUP(D1002,DEPARTMENTS!B:B,1,0)</f>
        <v>DEV_GROUP_7</v>
      </c>
      <c r="K1002" s="326"/>
    </row>
    <row r="1003" spans="1:11" s="35" customFormat="1" hidden="1" x14ac:dyDescent="0.2">
      <c r="A1003" s="326" t="s">
        <v>2584</v>
      </c>
      <c r="B1003" s="30" t="s">
        <v>6</v>
      </c>
      <c r="C1003" s="326">
        <v>5</v>
      </c>
      <c r="D1003" s="326" t="s">
        <v>174</v>
      </c>
      <c r="E1003" s="323">
        <v>1000</v>
      </c>
      <c r="F1003" s="35" t="s">
        <v>303</v>
      </c>
      <c r="G1003" s="326" t="s">
        <v>2432</v>
      </c>
      <c r="H1003" s="350">
        <f t="shared" si="15"/>
        <v>4253794.53</v>
      </c>
      <c r="I1003" s="326" t="s">
        <v>2275</v>
      </c>
      <c r="J1003" s="42" t="str">
        <f>VLOOKUP(D1003,DEPARTMENTS!B:B,1,0)</f>
        <v>DEV_GROUP_21</v>
      </c>
      <c r="K1003" s="326"/>
    </row>
    <row r="1004" spans="1:11" s="35" customFormat="1" hidden="1" x14ac:dyDescent="0.2">
      <c r="A1004" s="326" t="s">
        <v>2585</v>
      </c>
      <c r="B1004" s="30" t="s">
        <v>6</v>
      </c>
      <c r="C1004" s="326">
        <v>5</v>
      </c>
      <c r="D1004" s="326" t="s">
        <v>116</v>
      </c>
      <c r="E1004" s="323">
        <v>200</v>
      </c>
      <c r="F1004" s="35" t="s">
        <v>303</v>
      </c>
      <c r="G1004" s="326" t="s">
        <v>2432</v>
      </c>
      <c r="H1004" s="350">
        <f t="shared" si="15"/>
        <v>4253994.53</v>
      </c>
      <c r="I1004" s="326" t="s">
        <v>2276</v>
      </c>
      <c r="J1004" s="42" t="str">
        <f>VLOOKUP(D1004,DEPARTMENTS!B:B,1,0)</f>
        <v>DEV_GROUP_15</v>
      </c>
      <c r="K1004" s="326"/>
    </row>
    <row r="1005" spans="1:11" s="35" customFormat="1" hidden="1" x14ac:dyDescent="0.2">
      <c r="A1005" s="326" t="s">
        <v>2586</v>
      </c>
      <c r="B1005" s="30" t="s">
        <v>6</v>
      </c>
      <c r="C1005" s="326">
        <v>5</v>
      </c>
      <c r="D1005" s="326" t="s">
        <v>170</v>
      </c>
      <c r="E1005" s="323">
        <v>300</v>
      </c>
      <c r="F1005" s="35" t="s">
        <v>303</v>
      </c>
      <c r="G1005" s="326" t="s">
        <v>2432</v>
      </c>
      <c r="H1005" s="350">
        <f t="shared" si="15"/>
        <v>4254294.53</v>
      </c>
      <c r="I1005" s="326" t="s">
        <v>2277</v>
      </c>
      <c r="J1005" s="42" t="str">
        <f>VLOOKUP(D1005,DEPARTMENTS!B:B,1,0)</f>
        <v>DEV_GROUP_24</v>
      </c>
      <c r="K1005" s="326"/>
    </row>
    <row r="1006" spans="1:11" s="35" customFormat="1" hidden="1" x14ac:dyDescent="0.2">
      <c r="A1006" s="326" t="s">
        <v>2587</v>
      </c>
      <c r="B1006" s="30" t="s">
        <v>6</v>
      </c>
      <c r="C1006" s="326">
        <v>5</v>
      </c>
      <c r="D1006" s="326" t="s">
        <v>162</v>
      </c>
      <c r="E1006" s="323">
        <v>200</v>
      </c>
      <c r="F1006" s="35" t="s">
        <v>303</v>
      </c>
      <c r="G1006" s="326" t="s">
        <v>2432</v>
      </c>
      <c r="H1006" s="350">
        <f t="shared" si="15"/>
        <v>4254494.53</v>
      </c>
      <c r="I1006" s="326" t="s">
        <v>2278</v>
      </c>
      <c r="J1006" s="42" t="str">
        <f>VLOOKUP(D1006,DEPARTMENTS!B:B,1,0)</f>
        <v>DEV_GROUP_14</v>
      </c>
      <c r="K1006" s="326"/>
    </row>
    <row r="1007" spans="1:11" s="35" customFormat="1" hidden="1" x14ac:dyDescent="0.2">
      <c r="A1007" s="326" t="s">
        <v>2588</v>
      </c>
      <c r="B1007" s="30" t="s">
        <v>6</v>
      </c>
      <c r="C1007" s="326">
        <v>5</v>
      </c>
      <c r="D1007" s="326" t="s">
        <v>176</v>
      </c>
      <c r="E1007" s="323">
        <v>1000</v>
      </c>
      <c r="F1007" s="35" t="s">
        <v>303</v>
      </c>
      <c r="G1007" s="326" t="s">
        <v>2432</v>
      </c>
      <c r="H1007" s="350">
        <f t="shared" si="15"/>
        <v>4255494.53</v>
      </c>
      <c r="I1007" s="326" t="s">
        <v>2279</v>
      </c>
      <c r="J1007" s="42" t="str">
        <f>VLOOKUP(D1007,DEPARTMENTS!B:B,1,0)</f>
        <v>DEV_GROUP_33</v>
      </c>
      <c r="K1007" s="326"/>
    </row>
    <row r="1008" spans="1:11" s="35" customFormat="1" hidden="1" x14ac:dyDescent="0.2">
      <c r="A1008" s="326" t="s">
        <v>2589</v>
      </c>
      <c r="B1008" s="30" t="s">
        <v>6</v>
      </c>
      <c r="C1008" s="326">
        <v>5</v>
      </c>
      <c r="D1008" s="326" t="s">
        <v>174</v>
      </c>
      <c r="E1008" s="323">
        <v>500</v>
      </c>
      <c r="F1008" s="35" t="s">
        <v>303</v>
      </c>
      <c r="G1008" s="326" t="s">
        <v>2432</v>
      </c>
      <c r="H1008" s="350">
        <f t="shared" si="15"/>
        <v>4255994.53</v>
      </c>
      <c r="I1008" s="326" t="s">
        <v>2280</v>
      </c>
      <c r="J1008" s="42" t="str">
        <f>VLOOKUP(D1008,DEPARTMENTS!B:B,1,0)</f>
        <v>DEV_GROUP_21</v>
      </c>
      <c r="K1008" s="326"/>
    </row>
    <row r="1009" spans="1:11" s="35" customFormat="1" hidden="1" x14ac:dyDescent="0.2">
      <c r="A1009" s="326" t="s">
        <v>2590</v>
      </c>
      <c r="B1009" s="30" t="s">
        <v>6</v>
      </c>
      <c r="C1009" s="326">
        <v>5</v>
      </c>
      <c r="D1009" s="326" t="s">
        <v>130</v>
      </c>
      <c r="E1009" s="323">
        <v>500</v>
      </c>
      <c r="F1009" s="35" t="s">
        <v>303</v>
      </c>
      <c r="G1009" s="326" t="s">
        <v>2432</v>
      </c>
      <c r="H1009" s="350">
        <f t="shared" si="15"/>
        <v>4256494.53</v>
      </c>
      <c r="I1009" s="326" t="s">
        <v>2281</v>
      </c>
      <c r="J1009" s="42" t="str">
        <f>VLOOKUP(D1009,DEPARTMENTS!B:B,1,0)</f>
        <v>DEV_GROUP_11</v>
      </c>
      <c r="K1009" s="326"/>
    </row>
    <row r="1010" spans="1:11" s="35" customFormat="1" hidden="1" x14ac:dyDescent="0.2">
      <c r="A1010" s="326" t="s">
        <v>2591</v>
      </c>
      <c r="B1010" s="30" t="s">
        <v>6</v>
      </c>
      <c r="C1010" s="326">
        <v>5</v>
      </c>
      <c r="D1010" s="326" t="s">
        <v>144</v>
      </c>
      <c r="E1010" s="323">
        <v>100</v>
      </c>
      <c r="F1010" s="35" t="s">
        <v>303</v>
      </c>
      <c r="G1010" s="326" t="s">
        <v>2432</v>
      </c>
      <c r="H1010" s="350">
        <f t="shared" si="15"/>
        <v>4256594.53</v>
      </c>
      <c r="I1010" s="326" t="s">
        <v>2282</v>
      </c>
      <c r="J1010" s="42" t="str">
        <f>VLOOKUP(D1010,DEPARTMENTS!B:B,1,0)</f>
        <v>DEV_GROUP_2</v>
      </c>
      <c r="K1010" s="326"/>
    </row>
    <row r="1011" spans="1:11" s="35" customFormat="1" hidden="1" x14ac:dyDescent="0.2">
      <c r="A1011" s="326" t="s">
        <v>2592</v>
      </c>
      <c r="B1011" s="30" t="s">
        <v>6</v>
      </c>
      <c r="C1011" s="326">
        <v>5</v>
      </c>
      <c r="D1011" s="326" t="s">
        <v>170</v>
      </c>
      <c r="E1011" s="323">
        <v>200</v>
      </c>
      <c r="F1011" s="35" t="s">
        <v>303</v>
      </c>
      <c r="G1011" s="326" t="s">
        <v>2432</v>
      </c>
      <c r="H1011" s="350">
        <f t="shared" si="15"/>
        <v>4256794.53</v>
      </c>
      <c r="I1011" s="326" t="s">
        <v>2283</v>
      </c>
      <c r="J1011" s="42" t="str">
        <f>VLOOKUP(D1011,DEPARTMENTS!B:B,1,0)</f>
        <v>DEV_GROUP_24</v>
      </c>
      <c r="K1011" s="326"/>
    </row>
    <row r="1012" spans="1:11" s="35" customFormat="1" hidden="1" x14ac:dyDescent="0.2">
      <c r="A1012" s="326" t="s">
        <v>2593</v>
      </c>
      <c r="B1012" s="30" t="s">
        <v>6</v>
      </c>
      <c r="C1012" s="326">
        <v>5</v>
      </c>
      <c r="D1012" s="326" t="s">
        <v>191</v>
      </c>
      <c r="E1012" s="323">
        <v>50</v>
      </c>
      <c r="F1012" s="35" t="s">
        <v>303</v>
      </c>
      <c r="G1012" s="326" t="s">
        <v>2432</v>
      </c>
      <c r="H1012" s="350">
        <f t="shared" si="15"/>
        <v>4256844.53</v>
      </c>
      <c r="I1012" s="326" t="s">
        <v>2284</v>
      </c>
      <c r="J1012" s="42" t="str">
        <f>VLOOKUP(D1012,DEPARTMENTS!B:B,1,0)</f>
        <v>DEV_GROUP_VISITORS</v>
      </c>
      <c r="K1012" s="326"/>
    </row>
    <row r="1013" spans="1:11" s="35" customFormat="1" hidden="1" x14ac:dyDescent="0.2">
      <c r="A1013" s="326" t="s">
        <v>2594</v>
      </c>
      <c r="B1013" s="30" t="s">
        <v>6</v>
      </c>
      <c r="C1013" s="326">
        <v>5</v>
      </c>
      <c r="D1013" s="326" t="s">
        <v>124</v>
      </c>
      <c r="E1013" s="323">
        <v>1000</v>
      </c>
      <c r="F1013" s="35" t="s">
        <v>303</v>
      </c>
      <c r="G1013" s="326" t="s">
        <v>2432</v>
      </c>
      <c r="H1013" s="350">
        <f t="shared" si="15"/>
        <v>4257844.53</v>
      </c>
      <c r="I1013" s="326" t="s">
        <v>2285</v>
      </c>
      <c r="J1013" s="42" t="str">
        <f>VLOOKUP(D1013,DEPARTMENTS!B:B,1,0)</f>
        <v>DEV_GROUP_7</v>
      </c>
      <c r="K1013" s="326"/>
    </row>
    <row r="1014" spans="1:11" s="35" customFormat="1" hidden="1" x14ac:dyDescent="0.2">
      <c r="A1014" s="326" t="s">
        <v>2595</v>
      </c>
      <c r="B1014" s="30" t="s">
        <v>6</v>
      </c>
      <c r="C1014" s="326">
        <v>5</v>
      </c>
      <c r="D1014" s="356" t="s">
        <v>24</v>
      </c>
      <c r="E1014" s="323">
        <v>1000</v>
      </c>
      <c r="F1014" s="35" t="s">
        <v>303</v>
      </c>
      <c r="G1014" s="326" t="s">
        <v>2432</v>
      </c>
      <c r="H1014" s="350">
        <f t="shared" si="15"/>
        <v>4258844.53</v>
      </c>
      <c r="I1014" s="326" t="s">
        <v>2286</v>
      </c>
      <c r="J1014" s="42" t="str">
        <f>VLOOKUP(D1014,DEPARTMENTS!B:B,1,0)</f>
        <v>ENVELOPES</v>
      </c>
      <c r="K1014" s="326"/>
    </row>
    <row r="1015" spans="1:11" s="35" customFormat="1" hidden="1" x14ac:dyDescent="0.2">
      <c r="A1015" s="326" t="s">
        <v>2596</v>
      </c>
      <c r="B1015" s="30" t="s">
        <v>6</v>
      </c>
      <c r="C1015" s="326">
        <v>5</v>
      </c>
      <c r="D1015" s="326" t="s">
        <v>134</v>
      </c>
      <c r="E1015" s="323">
        <v>100</v>
      </c>
      <c r="F1015" s="35" t="s">
        <v>303</v>
      </c>
      <c r="G1015" s="326" t="s">
        <v>2432</v>
      </c>
      <c r="H1015" s="350">
        <f t="shared" si="15"/>
        <v>4258944.53</v>
      </c>
      <c r="I1015" s="326" t="s">
        <v>2287</v>
      </c>
      <c r="J1015" s="42" t="str">
        <f>VLOOKUP(D1015,DEPARTMENTS!B:B,1,0)</f>
        <v>DEV_GROUP_12</v>
      </c>
      <c r="K1015" s="326"/>
    </row>
    <row r="1016" spans="1:11" s="35" customFormat="1" hidden="1" x14ac:dyDescent="0.2">
      <c r="A1016" s="326" t="s">
        <v>2597</v>
      </c>
      <c r="B1016" s="30" t="s">
        <v>6</v>
      </c>
      <c r="C1016" s="326">
        <v>5</v>
      </c>
      <c r="D1016" s="326" t="s">
        <v>140</v>
      </c>
      <c r="E1016" s="323">
        <v>800</v>
      </c>
      <c r="F1016" s="35" t="s">
        <v>303</v>
      </c>
      <c r="G1016" s="326" t="s">
        <v>2432</v>
      </c>
      <c r="H1016" s="350">
        <f t="shared" si="15"/>
        <v>4259744.53</v>
      </c>
      <c r="I1016" s="326" t="s">
        <v>2288</v>
      </c>
      <c r="J1016" s="42" t="str">
        <f>VLOOKUP(D1016,DEPARTMENTS!B:B,1,0)</f>
        <v>DEV_GROUP_19</v>
      </c>
      <c r="K1016" s="326"/>
    </row>
    <row r="1017" spans="1:11" s="35" customFormat="1" hidden="1" x14ac:dyDescent="0.2">
      <c r="A1017" s="326" t="s">
        <v>2598</v>
      </c>
      <c r="B1017" s="30" t="s">
        <v>6</v>
      </c>
      <c r="C1017" s="326">
        <v>5</v>
      </c>
      <c r="D1017" s="326" t="s">
        <v>142</v>
      </c>
      <c r="E1017" s="323">
        <v>2000</v>
      </c>
      <c r="F1017" s="35" t="s">
        <v>303</v>
      </c>
      <c r="G1017" s="326" t="s">
        <v>2432</v>
      </c>
      <c r="H1017" s="350">
        <f t="shared" si="15"/>
        <v>4261744.53</v>
      </c>
      <c r="I1017" s="326" t="s">
        <v>2289</v>
      </c>
      <c r="J1017" s="42" t="str">
        <f>VLOOKUP(D1017,DEPARTMENTS!B:B,1,0)</f>
        <v>DEV_GROUP_8</v>
      </c>
      <c r="K1017" s="326"/>
    </row>
    <row r="1018" spans="1:11" s="35" customFormat="1" hidden="1" x14ac:dyDescent="0.2">
      <c r="A1018" s="326" t="s">
        <v>2599</v>
      </c>
      <c r="B1018" s="30" t="s">
        <v>6</v>
      </c>
      <c r="C1018" s="326">
        <v>5</v>
      </c>
      <c r="D1018" s="326" t="s">
        <v>176</v>
      </c>
      <c r="E1018" s="323">
        <v>500</v>
      </c>
      <c r="F1018" s="35" t="s">
        <v>303</v>
      </c>
      <c r="G1018" s="326" t="s">
        <v>2432</v>
      </c>
      <c r="H1018" s="350">
        <f t="shared" si="15"/>
        <v>4262244.53</v>
      </c>
      <c r="I1018" s="326" t="s">
        <v>2290</v>
      </c>
      <c r="J1018" s="42" t="str">
        <f>VLOOKUP(D1018,DEPARTMENTS!B:B,1,0)</f>
        <v>DEV_GROUP_33</v>
      </c>
      <c r="K1018" s="326"/>
    </row>
    <row r="1019" spans="1:11" s="35" customFormat="1" hidden="1" x14ac:dyDescent="0.2">
      <c r="A1019" s="326" t="s">
        <v>2600</v>
      </c>
      <c r="B1019" s="30" t="s">
        <v>6</v>
      </c>
      <c r="C1019" s="326">
        <v>5</v>
      </c>
      <c r="D1019" s="326" t="s">
        <v>152</v>
      </c>
      <c r="E1019" s="323">
        <v>500</v>
      </c>
      <c r="F1019" s="35" t="s">
        <v>303</v>
      </c>
      <c r="G1019" s="326" t="s">
        <v>2432</v>
      </c>
      <c r="H1019" s="350">
        <f t="shared" si="15"/>
        <v>4262744.53</v>
      </c>
      <c r="I1019" s="326" t="s">
        <v>2291</v>
      </c>
      <c r="J1019" s="42" t="str">
        <f>VLOOKUP(D1019,DEPARTMENTS!B:B,1,0)</f>
        <v>DEV_GROUP_9</v>
      </c>
      <c r="K1019" s="326"/>
    </row>
    <row r="1020" spans="1:11" s="35" customFormat="1" hidden="1" x14ac:dyDescent="0.2">
      <c r="A1020" s="326" t="s">
        <v>2601</v>
      </c>
      <c r="B1020" s="30" t="s">
        <v>6</v>
      </c>
      <c r="C1020" s="326">
        <v>5</v>
      </c>
      <c r="D1020" s="326" t="s">
        <v>140</v>
      </c>
      <c r="E1020" s="323">
        <v>1000</v>
      </c>
      <c r="F1020" s="35" t="s">
        <v>303</v>
      </c>
      <c r="G1020" s="326" t="s">
        <v>2432</v>
      </c>
      <c r="H1020" s="350">
        <f t="shared" si="15"/>
        <v>4263744.53</v>
      </c>
      <c r="I1020" s="326" t="s">
        <v>2292</v>
      </c>
      <c r="J1020" s="42" t="str">
        <f>VLOOKUP(D1020,DEPARTMENTS!B:B,1,0)</f>
        <v>DEV_GROUP_19</v>
      </c>
      <c r="K1020" s="326"/>
    </row>
    <row r="1021" spans="1:11" s="35" customFormat="1" hidden="1" x14ac:dyDescent="0.2">
      <c r="A1021" s="326" t="s">
        <v>2602</v>
      </c>
      <c r="B1021" s="30" t="s">
        <v>6</v>
      </c>
      <c r="C1021" s="326">
        <v>5</v>
      </c>
      <c r="D1021" s="326" t="s">
        <v>114</v>
      </c>
      <c r="E1021" s="323">
        <v>200</v>
      </c>
      <c r="F1021" s="35" t="s">
        <v>303</v>
      </c>
      <c r="G1021" s="326" t="s">
        <v>2432</v>
      </c>
      <c r="H1021" s="350">
        <f t="shared" si="15"/>
        <v>4263944.53</v>
      </c>
      <c r="I1021" s="326" t="s">
        <v>2293</v>
      </c>
      <c r="J1021" s="42" t="str">
        <f>VLOOKUP(D1021,DEPARTMENTS!B:B,1,0)</f>
        <v>DEV_GROUP_1</v>
      </c>
      <c r="K1021" s="326"/>
    </row>
    <row r="1022" spans="1:11" s="35" customFormat="1" hidden="1" x14ac:dyDescent="0.2">
      <c r="A1022" s="326" t="s">
        <v>2603</v>
      </c>
      <c r="B1022" s="30" t="s">
        <v>6</v>
      </c>
      <c r="C1022" s="326">
        <v>5</v>
      </c>
      <c r="D1022" s="326" t="s">
        <v>150</v>
      </c>
      <c r="E1022" s="323">
        <v>300</v>
      </c>
      <c r="F1022" s="35" t="s">
        <v>303</v>
      </c>
      <c r="G1022" s="326" t="s">
        <v>2432</v>
      </c>
      <c r="H1022" s="350">
        <f t="shared" si="15"/>
        <v>4264244.53</v>
      </c>
      <c r="I1022" s="326" t="s">
        <v>2294</v>
      </c>
      <c r="J1022" s="42" t="str">
        <f>VLOOKUP(D1022,DEPARTMENTS!B:B,1,0)</f>
        <v>DEV_GROUP_40</v>
      </c>
      <c r="K1022" s="326"/>
    </row>
    <row r="1023" spans="1:11" s="35" customFormat="1" hidden="1" x14ac:dyDescent="0.2">
      <c r="A1023" s="326" t="s">
        <v>2604</v>
      </c>
      <c r="B1023" s="30" t="s">
        <v>6</v>
      </c>
      <c r="C1023" s="326">
        <v>5</v>
      </c>
      <c r="D1023" s="326" t="s">
        <v>126</v>
      </c>
      <c r="E1023" s="323">
        <v>500</v>
      </c>
      <c r="F1023" s="35" t="s">
        <v>303</v>
      </c>
      <c r="G1023" s="326" t="s">
        <v>2432</v>
      </c>
      <c r="H1023" s="350">
        <f t="shared" si="15"/>
        <v>4264744.53</v>
      </c>
      <c r="I1023" s="326" t="s">
        <v>2295</v>
      </c>
      <c r="J1023" s="42" t="str">
        <f>VLOOKUP(D1023,DEPARTMENTS!B:B,1,0)</f>
        <v>DEV_GROUP_6</v>
      </c>
      <c r="K1023" s="326"/>
    </row>
    <row r="1024" spans="1:11" s="35" customFormat="1" hidden="1" x14ac:dyDescent="0.2">
      <c r="A1024" s="326" t="s">
        <v>2605</v>
      </c>
      <c r="B1024" s="30" t="s">
        <v>6</v>
      </c>
      <c r="C1024" s="326">
        <v>5</v>
      </c>
      <c r="D1024" s="326" t="s">
        <v>178</v>
      </c>
      <c r="E1024" s="323">
        <v>500</v>
      </c>
      <c r="F1024" s="35" t="s">
        <v>303</v>
      </c>
      <c r="G1024" s="326" t="s">
        <v>2432</v>
      </c>
      <c r="H1024" s="350">
        <f t="shared" si="15"/>
        <v>4265244.53</v>
      </c>
      <c r="I1024" s="326" t="s">
        <v>2296</v>
      </c>
      <c r="J1024" s="42" t="str">
        <f>VLOOKUP(D1024,DEPARTMENTS!B:B,1,0)</f>
        <v>DEV_GROUP_34</v>
      </c>
      <c r="K1024" s="326"/>
    </row>
    <row r="1025" spans="1:11" s="35" customFormat="1" hidden="1" x14ac:dyDescent="0.2">
      <c r="A1025" s="326" t="s">
        <v>2606</v>
      </c>
      <c r="B1025" s="30" t="s">
        <v>6</v>
      </c>
      <c r="C1025" s="326">
        <v>5</v>
      </c>
      <c r="D1025" s="326" t="s">
        <v>138</v>
      </c>
      <c r="E1025" s="323">
        <v>500</v>
      </c>
      <c r="F1025" s="35" t="s">
        <v>303</v>
      </c>
      <c r="G1025" s="326" t="s">
        <v>2432</v>
      </c>
      <c r="H1025" s="350">
        <f t="shared" si="15"/>
        <v>4265744.53</v>
      </c>
      <c r="I1025" s="326" t="s">
        <v>2297</v>
      </c>
      <c r="J1025" s="42" t="str">
        <f>VLOOKUP(D1025,DEPARTMENTS!B:B,1,0)</f>
        <v>DEV_GROUP_4</v>
      </c>
      <c r="K1025" s="326"/>
    </row>
    <row r="1026" spans="1:11" s="35" customFormat="1" hidden="1" x14ac:dyDescent="0.2">
      <c r="A1026" s="326" t="s">
        <v>2607</v>
      </c>
      <c r="B1026" s="30" t="s">
        <v>6</v>
      </c>
      <c r="C1026" s="326">
        <v>5</v>
      </c>
      <c r="D1026" s="326" t="s">
        <v>124</v>
      </c>
      <c r="E1026" s="323">
        <v>2000</v>
      </c>
      <c r="F1026" s="35" t="s">
        <v>303</v>
      </c>
      <c r="G1026" s="326" t="s">
        <v>2432</v>
      </c>
      <c r="H1026" s="350">
        <f t="shared" si="15"/>
        <v>4267744.53</v>
      </c>
      <c r="I1026" s="326" t="s">
        <v>2298</v>
      </c>
      <c r="J1026" s="42" t="str">
        <f>VLOOKUP(D1026,DEPARTMENTS!B:B,1,0)</f>
        <v>DEV_GROUP_7</v>
      </c>
      <c r="K1026" s="326"/>
    </row>
    <row r="1027" spans="1:11" s="35" customFormat="1" hidden="1" x14ac:dyDescent="0.2">
      <c r="A1027" s="326" t="s">
        <v>2608</v>
      </c>
      <c r="B1027" s="30" t="s">
        <v>6</v>
      </c>
      <c r="C1027" s="326">
        <v>5</v>
      </c>
      <c r="D1027" s="326" t="s">
        <v>138</v>
      </c>
      <c r="E1027" s="323">
        <v>1000</v>
      </c>
      <c r="F1027" s="35" t="s">
        <v>303</v>
      </c>
      <c r="G1027" s="326" t="s">
        <v>2432</v>
      </c>
      <c r="H1027" s="350">
        <f t="shared" si="15"/>
        <v>4268744.53</v>
      </c>
      <c r="I1027" s="326" t="s">
        <v>2299</v>
      </c>
      <c r="J1027" s="42" t="str">
        <f>VLOOKUP(D1027,DEPARTMENTS!B:B,1,0)</f>
        <v>DEV_GROUP_4</v>
      </c>
      <c r="K1027" s="326"/>
    </row>
    <row r="1028" spans="1:11" s="35" customFormat="1" hidden="1" x14ac:dyDescent="0.2">
      <c r="A1028" s="326" t="s">
        <v>2609</v>
      </c>
      <c r="B1028" s="30" t="s">
        <v>6</v>
      </c>
      <c r="C1028" s="326">
        <v>5</v>
      </c>
      <c r="D1028" s="326" t="s">
        <v>176</v>
      </c>
      <c r="E1028" s="323">
        <v>2000</v>
      </c>
      <c r="F1028" s="35" t="s">
        <v>303</v>
      </c>
      <c r="G1028" s="326" t="s">
        <v>2432</v>
      </c>
      <c r="H1028" s="350">
        <f t="shared" si="15"/>
        <v>4270744.53</v>
      </c>
      <c r="I1028" s="326" t="s">
        <v>2300</v>
      </c>
      <c r="J1028" s="42" t="str">
        <f>VLOOKUP(D1028,DEPARTMENTS!B:B,1,0)</f>
        <v>DEV_GROUP_33</v>
      </c>
      <c r="K1028" s="326"/>
    </row>
    <row r="1029" spans="1:11" s="35" customFormat="1" hidden="1" x14ac:dyDescent="0.2">
      <c r="A1029" s="326" t="s">
        <v>2610</v>
      </c>
      <c r="B1029" s="30" t="s">
        <v>6</v>
      </c>
      <c r="C1029" s="326">
        <v>5</v>
      </c>
      <c r="D1029" s="326" t="s">
        <v>166</v>
      </c>
      <c r="E1029" s="323">
        <v>300</v>
      </c>
      <c r="F1029" s="35" t="s">
        <v>303</v>
      </c>
      <c r="G1029" s="326" t="s">
        <v>2432</v>
      </c>
      <c r="H1029" s="350">
        <f t="shared" ref="H1029:H1092" si="16">H1028+E1029</f>
        <v>4271044.53</v>
      </c>
      <c r="I1029" s="326" t="s">
        <v>2301</v>
      </c>
      <c r="J1029" s="42" t="str">
        <f>VLOOKUP(D1029,DEPARTMENTS!B:B,1,0)</f>
        <v>DEV_GROUP_30</v>
      </c>
      <c r="K1029" s="326"/>
    </row>
    <row r="1030" spans="1:11" s="35" customFormat="1" hidden="1" x14ac:dyDescent="0.2">
      <c r="A1030" s="326" t="s">
        <v>2611</v>
      </c>
      <c r="B1030" s="30" t="s">
        <v>6</v>
      </c>
      <c r="C1030" s="326">
        <v>5</v>
      </c>
      <c r="D1030" s="326" t="s">
        <v>152</v>
      </c>
      <c r="E1030" s="323">
        <v>200</v>
      </c>
      <c r="F1030" s="35" t="s">
        <v>303</v>
      </c>
      <c r="G1030" s="326" t="s">
        <v>2432</v>
      </c>
      <c r="H1030" s="350">
        <f t="shared" si="16"/>
        <v>4271244.53</v>
      </c>
      <c r="I1030" s="326" t="s">
        <v>2302</v>
      </c>
      <c r="J1030" s="42" t="str">
        <f>VLOOKUP(D1030,DEPARTMENTS!B:B,1,0)</f>
        <v>DEV_GROUP_9</v>
      </c>
      <c r="K1030" s="326"/>
    </row>
    <row r="1031" spans="1:11" s="35" customFormat="1" hidden="1" x14ac:dyDescent="0.2">
      <c r="A1031" s="326" t="s">
        <v>2612</v>
      </c>
      <c r="B1031" s="30" t="s">
        <v>6</v>
      </c>
      <c r="C1031" s="326">
        <v>5</v>
      </c>
      <c r="D1031" s="326" t="s">
        <v>166</v>
      </c>
      <c r="E1031" s="323">
        <v>500</v>
      </c>
      <c r="F1031" s="35" t="s">
        <v>303</v>
      </c>
      <c r="G1031" s="326" t="s">
        <v>2432</v>
      </c>
      <c r="H1031" s="350">
        <f t="shared" si="16"/>
        <v>4271744.53</v>
      </c>
      <c r="I1031" s="326" t="s">
        <v>2303</v>
      </c>
      <c r="J1031" s="42" t="str">
        <f>VLOOKUP(D1031,DEPARTMENTS!B:B,1,0)</f>
        <v>DEV_GROUP_30</v>
      </c>
      <c r="K1031" s="326"/>
    </row>
    <row r="1032" spans="1:11" s="35" customFormat="1" hidden="1" x14ac:dyDescent="0.2">
      <c r="A1032" s="326" t="s">
        <v>2613</v>
      </c>
      <c r="B1032" s="30" t="s">
        <v>6</v>
      </c>
      <c r="C1032" s="326">
        <v>5</v>
      </c>
      <c r="D1032" s="326" t="s">
        <v>114</v>
      </c>
      <c r="E1032" s="323">
        <v>500</v>
      </c>
      <c r="F1032" s="35" t="s">
        <v>303</v>
      </c>
      <c r="G1032" s="326" t="s">
        <v>2432</v>
      </c>
      <c r="H1032" s="350">
        <f t="shared" si="16"/>
        <v>4272244.53</v>
      </c>
      <c r="I1032" s="326" t="s">
        <v>2304</v>
      </c>
      <c r="J1032" s="42" t="str">
        <f>VLOOKUP(D1032,DEPARTMENTS!B:B,1,0)</f>
        <v>DEV_GROUP_1</v>
      </c>
      <c r="K1032" s="326"/>
    </row>
    <row r="1033" spans="1:11" s="35" customFormat="1" hidden="1" x14ac:dyDescent="0.2">
      <c r="A1033" s="326" t="s">
        <v>2614</v>
      </c>
      <c r="B1033" s="30" t="s">
        <v>6</v>
      </c>
      <c r="C1033" s="326">
        <v>5</v>
      </c>
      <c r="D1033" s="326" t="s">
        <v>170</v>
      </c>
      <c r="E1033" s="323">
        <v>100</v>
      </c>
      <c r="F1033" s="35" t="s">
        <v>303</v>
      </c>
      <c r="G1033" s="326" t="s">
        <v>2432</v>
      </c>
      <c r="H1033" s="350">
        <f t="shared" si="16"/>
        <v>4272344.53</v>
      </c>
      <c r="I1033" s="326" t="s">
        <v>2305</v>
      </c>
      <c r="J1033" s="42" t="str">
        <f>VLOOKUP(D1033,DEPARTMENTS!B:B,1,0)</f>
        <v>DEV_GROUP_24</v>
      </c>
      <c r="K1033" s="326"/>
    </row>
    <row r="1034" spans="1:11" s="35" customFormat="1" hidden="1" x14ac:dyDescent="0.2">
      <c r="A1034" s="326" t="s">
        <v>2615</v>
      </c>
      <c r="B1034" s="30" t="s">
        <v>6</v>
      </c>
      <c r="C1034" s="326">
        <v>5</v>
      </c>
      <c r="D1034" s="326" t="s">
        <v>170</v>
      </c>
      <c r="E1034" s="323">
        <v>150</v>
      </c>
      <c r="F1034" s="35" t="s">
        <v>303</v>
      </c>
      <c r="G1034" s="326" t="s">
        <v>2432</v>
      </c>
      <c r="H1034" s="350">
        <f t="shared" si="16"/>
        <v>4272494.53</v>
      </c>
      <c r="I1034" s="326" t="s">
        <v>2306</v>
      </c>
      <c r="J1034" s="42" t="str">
        <f>VLOOKUP(D1034,DEPARTMENTS!B:B,1,0)</f>
        <v>DEV_GROUP_24</v>
      </c>
      <c r="K1034" s="326"/>
    </row>
    <row r="1035" spans="1:11" s="35" customFormat="1" hidden="1" x14ac:dyDescent="0.2">
      <c r="A1035" s="326" t="s">
        <v>2616</v>
      </c>
      <c r="B1035" s="30" t="s">
        <v>6</v>
      </c>
      <c r="C1035" s="326">
        <v>5</v>
      </c>
      <c r="D1035" s="326" t="s">
        <v>140</v>
      </c>
      <c r="E1035" s="323">
        <v>1000</v>
      </c>
      <c r="F1035" s="35" t="s">
        <v>303</v>
      </c>
      <c r="G1035" s="326" t="s">
        <v>2432</v>
      </c>
      <c r="H1035" s="350">
        <f t="shared" si="16"/>
        <v>4273494.53</v>
      </c>
      <c r="I1035" s="326" t="s">
        <v>2307</v>
      </c>
      <c r="J1035" s="42" t="str">
        <f>VLOOKUP(D1035,DEPARTMENTS!B:B,1,0)</f>
        <v>DEV_GROUP_19</v>
      </c>
      <c r="K1035" s="326"/>
    </row>
    <row r="1036" spans="1:11" s="35" customFormat="1" hidden="1" x14ac:dyDescent="0.2">
      <c r="A1036" s="326" t="s">
        <v>2617</v>
      </c>
      <c r="B1036" s="30" t="s">
        <v>6</v>
      </c>
      <c r="C1036" s="326">
        <v>5</v>
      </c>
      <c r="D1036" s="326" t="s">
        <v>118</v>
      </c>
      <c r="E1036" s="323">
        <v>500</v>
      </c>
      <c r="F1036" s="35" t="s">
        <v>303</v>
      </c>
      <c r="G1036" s="326" t="s">
        <v>2432</v>
      </c>
      <c r="H1036" s="350">
        <f t="shared" si="16"/>
        <v>4273994.53</v>
      </c>
      <c r="I1036" s="326" t="s">
        <v>2308</v>
      </c>
      <c r="J1036" s="42" t="str">
        <f>VLOOKUP(D1036,DEPARTMENTS!B:B,1,0)</f>
        <v>DEV_GROUP_3</v>
      </c>
      <c r="K1036" s="326"/>
    </row>
    <row r="1037" spans="1:11" s="35" customFormat="1" hidden="1" x14ac:dyDescent="0.2">
      <c r="A1037" s="326" t="s">
        <v>2618</v>
      </c>
      <c r="B1037" s="30" t="s">
        <v>6</v>
      </c>
      <c r="C1037" s="326">
        <v>5</v>
      </c>
      <c r="D1037" s="326" t="s">
        <v>126</v>
      </c>
      <c r="E1037" s="323">
        <v>1000</v>
      </c>
      <c r="F1037" s="35" t="s">
        <v>303</v>
      </c>
      <c r="G1037" s="326" t="s">
        <v>2432</v>
      </c>
      <c r="H1037" s="350">
        <f t="shared" si="16"/>
        <v>4274994.53</v>
      </c>
      <c r="I1037" s="326" t="s">
        <v>2309</v>
      </c>
      <c r="J1037" s="42" t="str">
        <f>VLOOKUP(D1037,DEPARTMENTS!B:B,1,0)</f>
        <v>DEV_GROUP_6</v>
      </c>
      <c r="K1037" s="326"/>
    </row>
    <row r="1038" spans="1:11" s="35" customFormat="1" hidden="1" x14ac:dyDescent="0.2">
      <c r="A1038" s="326" t="s">
        <v>2619</v>
      </c>
      <c r="B1038" s="30" t="s">
        <v>6</v>
      </c>
      <c r="C1038" s="326">
        <v>5</v>
      </c>
      <c r="D1038" s="326" t="s">
        <v>172</v>
      </c>
      <c r="E1038" s="323">
        <v>1000</v>
      </c>
      <c r="F1038" s="35" t="s">
        <v>303</v>
      </c>
      <c r="G1038" s="326" t="s">
        <v>2432</v>
      </c>
      <c r="H1038" s="350">
        <f t="shared" si="16"/>
        <v>4275994.53</v>
      </c>
      <c r="I1038" s="326" t="s">
        <v>2310</v>
      </c>
      <c r="J1038" s="42" t="str">
        <f>VLOOKUP(D1038,DEPARTMENTS!B:B,1,0)</f>
        <v>DEV_GROUP_25</v>
      </c>
      <c r="K1038" s="326"/>
    </row>
    <row r="1039" spans="1:11" s="35" customFormat="1" x14ac:dyDescent="0.2">
      <c r="A1039" s="326" t="s">
        <v>2620</v>
      </c>
      <c r="B1039" s="30" t="s">
        <v>6</v>
      </c>
      <c r="C1039" s="326">
        <v>5</v>
      </c>
      <c r="D1039" s="326" t="s">
        <v>112</v>
      </c>
      <c r="E1039" s="323">
        <v>100</v>
      </c>
      <c r="F1039" s="35" t="s">
        <v>303</v>
      </c>
      <c r="G1039" s="326" t="s">
        <v>2432</v>
      </c>
      <c r="H1039" s="350">
        <f t="shared" si="16"/>
        <v>4276094.53</v>
      </c>
      <c r="I1039" s="326" t="s">
        <v>2311</v>
      </c>
      <c r="J1039" s="42" t="str">
        <f>VLOOKUP(D1039,DEPARTMENTS!B:B,1,0)</f>
        <v>DEV_GROUP_13</v>
      </c>
      <c r="K1039" s="326"/>
    </row>
    <row r="1040" spans="1:11" s="35" customFormat="1" hidden="1" x14ac:dyDescent="0.2">
      <c r="A1040" s="326" t="s">
        <v>2621</v>
      </c>
      <c r="B1040" s="30" t="s">
        <v>6</v>
      </c>
      <c r="C1040" s="326">
        <v>5</v>
      </c>
      <c r="D1040" s="326" t="s">
        <v>132</v>
      </c>
      <c r="E1040" s="323">
        <v>300</v>
      </c>
      <c r="F1040" s="35" t="s">
        <v>303</v>
      </c>
      <c r="G1040" s="326" t="s">
        <v>2432</v>
      </c>
      <c r="H1040" s="350">
        <f t="shared" si="16"/>
        <v>4276394.53</v>
      </c>
      <c r="I1040" s="326" t="s">
        <v>2312</v>
      </c>
      <c r="J1040" s="42" t="str">
        <f>VLOOKUP(D1040,DEPARTMENTS!B:B,1,0)</f>
        <v>DEV_GROUP_41</v>
      </c>
      <c r="K1040" s="326"/>
    </row>
    <row r="1041" spans="1:11" s="35" customFormat="1" hidden="1" x14ac:dyDescent="0.2">
      <c r="A1041" s="326" t="s">
        <v>2622</v>
      </c>
      <c r="B1041" s="30" t="s">
        <v>6</v>
      </c>
      <c r="C1041" s="326">
        <v>5</v>
      </c>
      <c r="D1041" s="326" t="s">
        <v>174</v>
      </c>
      <c r="E1041" s="323">
        <v>200</v>
      </c>
      <c r="F1041" s="35" t="s">
        <v>303</v>
      </c>
      <c r="G1041" s="326" t="s">
        <v>2432</v>
      </c>
      <c r="H1041" s="350">
        <f t="shared" si="16"/>
        <v>4276594.53</v>
      </c>
      <c r="I1041" s="326" t="s">
        <v>2313</v>
      </c>
      <c r="J1041" s="42" t="str">
        <f>VLOOKUP(D1041,DEPARTMENTS!B:B,1,0)</f>
        <v>DEV_GROUP_21</v>
      </c>
      <c r="K1041" s="326"/>
    </row>
    <row r="1042" spans="1:11" s="35" customFormat="1" hidden="1" x14ac:dyDescent="0.2">
      <c r="A1042" s="326" t="s">
        <v>2623</v>
      </c>
      <c r="B1042" s="30" t="s">
        <v>6</v>
      </c>
      <c r="C1042" s="326">
        <v>5</v>
      </c>
      <c r="D1042" s="326" t="s">
        <v>188</v>
      </c>
      <c r="E1042" s="323">
        <v>300</v>
      </c>
      <c r="F1042" s="35" t="s">
        <v>303</v>
      </c>
      <c r="G1042" s="326" t="s">
        <v>2432</v>
      </c>
      <c r="H1042" s="350">
        <f t="shared" si="16"/>
        <v>4276894.53</v>
      </c>
      <c r="I1042" s="326" t="s">
        <v>2314</v>
      </c>
      <c r="J1042" s="42" t="str">
        <f>VLOOKUP(D1042,DEPARTMENTS!B:B,1,0)</f>
        <v>DEV_GROUP_38</v>
      </c>
      <c r="K1042" s="326"/>
    </row>
    <row r="1043" spans="1:11" s="35" customFormat="1" hidden="1" x14ac:dyDescent="0.2">
      <c r="A1043" s="326" t="s">
        <v>2624</v>
      </c>
      <c r="B1043" s="30" t="s">
        <v>6</v>
      </c>
      <c r="C1043" s="326">
        <v>5</v>
      </c>
      <c r="D1043" s="326" t="s">
        <v>194</v>
      </c>
      <c r="E1043" s="323">
        <v>200</v>
      </c>
      <c r="F1043" s="35" t="s">
        <v>303</v>
      </c>
      <c r="G1043" s="326" t="s">
        <v>2432</v>
      </c>
      <c r="H1043" s="350">
        <f t="shared" si="16"/>
        <v>4277094.53</v>
      </c>
      <c r="I1043" s="326" t="s">
        <v>2315</v>
      </c>
      <c r="J1043" s="42" t="str">
        <f>VLOOKUP(D1043,DEPARTMENTS!B:B,1,0)</f>
        <v>DEV_GROUP_29</v>
      </c>
      <c r="K1043" s="326"/>
    </row>
    <row r="1044" spans="1:11" s="35" customFormat="1" hidden="1" x14ac:dyDescent="0.2">
      <c r="A1044" s="326" t="s">
        <v>2625</v>
      </c>
      <c r="B1044" s="30" t="s">
        <v>6</v>
      </c>
      <c r="C1044" s="326">
        <v>5</v>
      </c>
      <c r="D1044" s="326" t="s">
        <v>188</v>
      </c>
      <c r="E1044" s="323">
        <v>250</v>
      </c>
      <c r="F1044" s="35" t="s">
        <v>303</v>
      </c>
      <c r="G1044" s="326" t="s">
        <v>2432</v>
      </c>
      <c r="H1044" s="350">
        <f t="shared" si="16"/>
        <v>4277344.53</v>
      </c>
      <c r="I1044" s="326" t="s">
        <v>2316</v>
      </c>
      <c r="J1044" s="42" t="str">
        <f>VLOOKUP(D1044,DEPARTMENTS!B:B,1,0)</f>
        <v>DEV_GROUP_38</v>
      </c>
      <c r="K1044" s="326"/>
    </row>
    <row r="1045" spans="1:11" s="35" customFormat="1" x14ac:dyDescent="0.2">
      <c r="A1045" s="326" t="s">
        <v>2626</v>
      </c>
      <c r="B1045" s="30" t="s">
        <v>6</v>
      </c>
      <c r="C1045" s="326">
        <v>5</v>
      </c>
      <c r="D1045" s="326" t="s">
        <v>112</v>
      </c>
      <c r="E1045" s="323">
        <v>700</v>
      </c>
      <c r="F1045" s="35" t="s">
        <v>303</v>
      </c>
      <c r="G1045" s="326" t="s">
        <v>2432</v>
      </c>
      <c r="H1045" s="350">
        <f t="shared" si="16"/>
        <v>4278044.53</v>
      </c>
      <c r="I1045" s="326" t="s">
        <v>2317</v>
      </c>
      <c r="J1045" s="42" t="str">
        <f>VLOOKUP(D1045,DEPARTMENTS!B:B,1,0)</f>
        <v>DEV_GROUP_13</v>
      </c>
      <c r="K1045" s="326"/>
    </row>
    <row r="1046" spans="1:11" s="35" customFormat="1" hidden="1" x14ac:dyDescent="0.2">
      <c r="A1046" s="326" t="s">
        <v>2627</v>
      </c>
      <c r="B1046" s="30" t="s">
        <v>6</v>
      </c>
      <c r="C1046" s="326">
        <v>5</v>
      </c>
      <c r="D1046" s="326" t="s">
        <v>182</v>
      </c>
      <c r="E1046" s="323">
        <v>500</v>
      </c>
      <c r="F1046" s="35" t="s">
        <v>303</v>
      </c>
      <c r="G1046" s="326" t="s">
        <v>2432</v>
      </c>
      <c r="H1046" s="350">
        <f t="shared" si="16"/>
        <v>4278544.53</v>
      </c>
      <c r="I1046" s="326" t="s">
        <v>2318</v>
      </c>
      <c r="J1046" s="42" t="str">
        <f>VLOOKUP(D1046,DEPARTMENTS!B:B,1,0)</f>
        <v>DEV_GROUP_23</v>
      </c>
      <c r="K1046" s="326"/>
    </row>
    <row r="1047" spans="1:11" s="35" customFormat="1" hidden="1" x14ac:dyDescent="0.2">
      <c r="A1047" s="326" t="s">
        <v>2628</v>
      </c>
      <c r="B1047" s="30" t="s">
        <v>6</v>
      </c>
      <c r="C1047" s="326">
        <v>5</v>
      </c>
      <c r="D1047" s="326" t="s">
        <v>140</v>
      </c>
      <c r="E1047" s="323">
        <v>2000</v>
      </c>
      <c r="F1047" s="35" t="s">
        <v>303</v>
      </c>
      <c r="G1047" s="326" t="s">
        <v>2432</v>
      </c>
      <c r="H1047" s="350">
        <f t="shared" si="16"/>
        <v>4280544.53</v>
      </c>
      <c r="I1047" s="326" t="s">
        <v>2319</v>
      </c>
      <c r="J1047" s="42" t="str">
        <f>VLOOKUP(D1047,DEPARTMENTS!B:B,1,0)</f>
        <v>DEV_GROUP_19</v>
      </c>
      <c r="K1047" s="326"/>
    </row>
    <row r="1048" spans="1:11" s="35" customFormat="1" hidden="1" x14ac:dyDescent="0.2">
      <c r="A1048" s="326" t="s">
        <v>2629</v>
      </c>
      <c r="B1048" s="30" t="s">
        <v>6</v>
      </c>
      <c r="C1048" s="326">
        <v>5</v>
      </c>
      <c r="D1048" s="326" t="s">
        <v>132</v>
      </c>
      <c r="E1048" s="323">
        <v>200</v>
      </c>
      <c r="F1048" s="35" t="s">
        <v>303</v>
      </c>
      <c r="G1048" s="326" t="s">
        <v>2432</v>
      </c>
      <c r="H1048" s="350">
        <f t="shared" si="16"/>
        <v>4280744.53</v>
      </c>
      <c r="I1048" s="326" t="s">
        <v>2320</v>
      </c>
      <c r="J1048" s="42" t="str">
        <f>VLOOKUP(D1048,DEPARTMENTS!B:B,1,0)</f>
        <v>DEV_GROUP_41</v>
      </c>
      <c r="K1048" s="326"/>
    </row>
    <row r="1049" spans="1:11" s="35" customFormat="1" hidden="1" x14ac:dyDescent="0.2">
      <c r="A1049" s="326" t="s">
        <v>2630</v>
      </c>
      <c r="B1049" s="30" t="s">
        <v>6</v>
      </c>
      <c r="C1049" s="326">
        <v>5</v>
      </c>
      <c r="D1049" s="326" t="s">
        <v>146</v>
      </c>
      <c r="E1049" s="323">
        <v>4000</v>
      </c>
      <c r="F1049" s="35" t="s">
        <v>303</v>
      </c>
      <c r="G1049" s="326" t="s">
        <v>2432</v>
      </c>
      <c r="H1049" s="350">
        <f t="shared" si="16"/>
        <v>4284744.53</v>
      </c>
      <c r="I1049" s="326" t="s">
        <v>2321</v>
      </c>
      <c r="J1049" s="42" t="str">
        <f>VLOOKUP(D1049,DEPARTMENTS!B:B,1,0)</f>
        <v>DEV_GROUP_18</v>
      </c>
      <c r="K1049" s="326"/>
    </row>
    <row r="1050" spans="1:11" s="35" customFormat="1" hidden="1" x14ac:dyDescent="0.2">
      <c r="A1050" s="326" t="s">
        <v>2631</v>
      </c>
      <c r="B1050" s="30" t="s">
        <v>6</v>
      </c>
      <c r="C1050" s="326">
        <v>5</v>
      </c>
      <c r="D1050" s="326" t="s">
        <v>182</v>
      </c>
      <c r="E1050" s="323">
        <v>200</v>
      </c>
      <c r="F1050" s="35" t="s">
        <v>303</v>
      </c>
      <c r="G1050" s="326" t="s">
        <v>2432</v>
      </c>
      <c r="H1050" s="350">
        <f t="shared" si="16"/>
        <v>4284944.53</v>
      </c>
      <c r="I1050" s="326" t="s">
        <v>2322</v>
      </c>
      <c r="J1050" s="42" t="str">
        <f>VLOOKUP(D1050,DEPARTMENTS!B:B,1,0)</f>
        <v>DEV_GROUP_23</v>
      </c>
      <c r="K1050" s="326"/>
    </row>
    <row r="1051" spans="1:11" s="35" customFormat="1" hidden="1" x14ac:dyDescent="0.2">
      <c r="A1051" s="326" t="s">
        <v>2632</v>
      </c>
      <c r="B1051" s="30" t="s">
        <v>6</v>
      </c>
      <c r="C1051" s="326">
        <v>5</v>
      </c>
      <c r="D1051" s="326" t="s">
        <v>194</v>
      </c>
      <c r="E1051" s="323">
        <v>500</v>
      </c>
      <c r="F1051" s="35" t="s">
        <v>303</v>
      </c>
      <c r="G1051" s="326" t="s">
        <v>2432</v>
      </c>
      <c r="H1051" s="350">
        <f t="shared" si="16"/>
        <v>4285444.53</v>
      </c>
      <c r="I1051" s="326" t="s">
        <v>2323</v>
      </c>
      <c r="J1051" s="42" t="str">
        <f>VLOOKUP(D1051,DEPARTMENTS!B:B,1,0)</f>
        <v>DEV_GROUP_29</v>
      </c>
      <c r="K1051" s="326"/>
    </row>
    <row r="1052" spans="1:11" s="35" customFormat="1" hidden="1" x14ac:dyDescent="0.2">
      <c r="A1052" s="326" t="s">
        <v>2633</v>
      </c>
      <c r="B1052" s="30" t="s">
        <v>6</v>
      </c>
      <c r="C1052" s="326">
        <v>5</v>
      </c>
      <c r="D1052" s="326" t="s">
        <v>144</v>
      </c>
      <c r="E1052" s="323">
        <v>500</v>
      </c>
      <c r="F1052" s="35" t="s">
        <v>303</v>
      </c>
      <c r="G1052" s="326" t="s">
        <v>2432</v>
      </c>
      <c r="H1052" s="350">
        <f t="shared" si="16"/>
        <v>4285944.53</v>
      </c>
      <c r="I1052" s="326" t="s">
        <v>2324</v>
      </c>
      <c r="J1052" s="42" t="str">
        <f>VLOOKUP(D1052,DEPARTMENTS!B:B,1,0)</f>
        <v>DEV_GROUP_2</v>
      </c>
      <c r="K1052" s="326"/>
    </row>
    <row r="1053" spans="1:11" s="35" customFormat="1" hidden="1" x14ac:dyDescent="0.2">
      <c r="A1053" s="326" t="s">
        <v>2634</v>
      </c>
      <c r="B1053" s="30" t="s">
        <v>6</v>
      </c>
      <c r="C1053" s="326">
        <v>5</v>
      </c>
      <c r="D1053" s="326" t="s">
        <v>140</v>
      </c>
      <c r="E1053" s="323">
        <v>500</v>
      </c>
      <c r="F1053" s="35" t="s">
        <v>303</v>
      </c>
      <c r="G1053" s="326" t="s">
        <v>2432</v>
      </c>
      <c r="H1053" s="350">
        <f t="shared" si="16"/>
        <v>4286444.53</v>
      </c>
      <c r="I1053" s="326" t="s">
        <v>2325</v>
      </c>
      <c r="J1053" s="42" t="str">
        <f>VLOOKUP(D1053,DEPARTMENTS!B:B,1,0)</f>
        <v>DEV_GROUP_19</v>
      </c>
      <c r="K1053" s="326"/>
    </row>
    <row r="1054" spans="1:11" s="35" customFormat="1" hidden="1" x14ac:dyDescent="0.2">
      <c r="A1054" s="326" t="s">
        <v>2635</v>
      </c>
      <c r="B1054" s="30" t="s">
        <v>6</v>
      </c>
      <c r="C1054" s="326">
        <v>5</v>
      </c>
      <c r="D1054" s="326" t="s">
        <v>24</v>
      </c>
      <c r="E1054" s="323">
        <v>13260</v>
      </c>
      <c r="F1054" s="35" t="s">
        <v>303</v>
      </c>
      <c r="G1054" s="326" t="s">
        <v>2432</v>
      </c>
      <c r="H1054" s="350">
        <f t="shared" si="16"/>
        <v>4299704.53</v>
      </c>
      <c r="I1054" s="326" t="s">
        <v>2326</v>
      </c>
      <c r="J1054" s="42" t="str">
        <f>VLOOKUP(D1054,DEPARTMENTS!B:B,1,0)</f>
        <v>ENVELOPES</v>
      </c>
      <c r="K1054" s="326"/>
    </row>
    <row r="1055" spans="1:11" s="35" customFormat="1" hidden="1" x14ac:dyDescent="0.2">
      <c r="A1055" s="326" t="s">
        <v>2636</v>
      </c>
      <c r="B1055" s="30" t="s">
        <v>6</v>
      </c>
      <c r="C1055" s="326">
        <v>5</v>
      </c>
      <c r="D1055" s="326" t="s">
        <v>158</v>
      </c>
      <c r="E1055" s="323">
        <v>500</v>
      </c>
      <c r="F1055" s="35" t="s">
        <v>303</v>
      </c>
      <c r="G1055" s="326" t="s">
        <v>2432</v>
      </c>
      <c r="H1055" s="350">
        <f t="shared" si="16"/>
        <v>4300204.53</v>
      </c>
      <c r="I1055" s="326" t="s">
        <v>2327</v>
      </c>
      <c r="J1055" s="42" t="str">
        <f>VLOOKUP(D1055,DEPARTMENTS!B:B,1,0)</f>
        <v>DEV_GROUP_26</v>
      </c>
      <c r="K1055" s="326"/>
    </row>
    <row r="1056" spans="1:11" s="35" customFormat="1" hidden="1" x14ac:dyDescent="0.2">
      <c r="A1056" s="326" t="s">
        <v>2637</v>
      </c>
      <c r="B1056" s="30" t="s">
        <v>6</v>
      </c>
      <c r="C1056" s="326">
        <v>5</v>
      </c>
      <c r="D1056" s="326" t="s">
        <v>148</v>
      </c>
      <c r="E1056" s="323">
        <v>100</v>
      </c>
      <c r="F1056" s="35" t="s">
        <v>303</v>
      </c>
      <c r="G1056" s="326" t="s">
        <v>2432</v>
      </c>
      <c r="H1056" s="350">
        <f t="shared" si="16"/>
        <v>4300304.53</v>
      </c>
      <c r="I1056" s="326" t="s">
        <v>2328</v>
      </c>
      <c r="J1056" s="42" t="str">
        <f>VLOOKUP(D1056,DEPARTMENTS!B:B,1,0)</f>
        <v>DEV_GROUP_NA</v>
      </c>
      <c r="K1056" s="326"/>
    </row>
    <row r="1057" spans="1:11" s="35" customFormat="1" hidden="1" x14ac:dyDescent="0.2">
      <c r="A1057" s="326" t="s">
        <v>2638</v>
      </c>
      <c r="B1057" s="30" t="s">
        <v>6</v>
      </c>
      <c r="C1057" s="326">
        <v>5</v>
      </c>
      <c r="D1057" s="326" t="s">
        <v>138</v>
      </c>
      <c r="E1057" s="323">
        <v>500</v>
      </c>
      <c r="F1057" s="35" t="s">
        <v>303</v>
      </c>
      <c r="G1057" s="326" t="s">
        <v>2432</v>
      </c>
      <c r="H1057" s="350">
        <f t="shared" si="16"/>
        <v>4300804.53</v>
      </c>
      <c r="I1057" s="326" t="s">
        <v>2329</v>
      </c>
      <c r="J1057" s="42" t="str">
        <f>VLOOKUP(D1057,DEPARTMENTS!B:B,1,0)</f>
        <v>DEV_GROUP_4</v>
      </c>
      <c r="K1057" s="326"/>
    </row>
    <row r="1058" spans="1:11" s="35" customFormat="1" hidden="1" x14ac:dyDescent="0.2">
      <c r="A1058" s="326" t="s">
        <v>2639</v>
      </c>
      <c r="B1058" s="30" t="s">
        <v>6</v>
      </c>
      <c r="C1058" s="326">
        <v>5</v>
      </c>
      <c r="D1058" s="326" t="s">
        <v>132</v>
      </c>
      <c r="E1058" s="323">
        <v>50</v>
      </c>
      <c r="F1058" s="35" t="s">
        <v>303</v>
      </c>
      <c r="G1058" s="326" t="s">
        <v>2432</v>
      </c>
      <c r="H1058" s="350">
        <f t="shared" si="16"/>
        <v>4300854.53</v>
      </c>
      <c r="I1058" s="326" t="s">
        <v>2330</v>
      </c>
      <c r="J1058" s="42" t="str">
        <f>VLOOKUP(D1058,DEPARTMENTS!B:B,1,0)</f>
        <v>DEV_GROUP_41</v>
      </c>
      <c r="K1058" s="326"/>
    </row>
    <row r="1059" spans="1:11" s="35" customFormat="1" hidden="1" x14ac:dyDescent="0.2">
      <c r="A1059" s="326" t="s">
        <v>2640</v>
      </c>
      <c r="B1059" s="30" t="s">
        <v>6</v>
      </c>
      <c r="C1059" s="326">
        <v>5</v>
      </c>
      <c r="D1059" s="326" t="s">
        <v>36</v>
      </c>
      <c r="E1059" s="323">
        <v>200</v>
      </c>
      <c r="F1059" s="35" t="s">
        <v>303</v>
      </c>
      <c r="G1059" s="326" t="s">
        <v>2432</v>
      </c>
      <c r="H1059" s="350">
        <f t="shared" si="16"/>
        <v>4301054.53</v>
      </c>
      <c r="I1059" s="326" t="s">
        <v>2331</v>
      </c>
      <c r="J1059" s="42" t="str">
        <f>VLOOKUP(D1059,DEPARTMENTS!B:B,1,0)</f>
        <v>AWM</v>
      </c>
      <c r="K1059" s="326"/>
    </row>
    <row r="1060" spans="1:11" s="35" customFormat="1" hidden="1" x14ac:dyDescent="0.2">
      <c r="A1060" s="326" t="s">
        <v>2641</v>
      </c>
      <c r="B1060" s="30" t="s">
        <v>6</v>
      </c>
      <c r="C1060" s="326">
        <v>5</v>
      </c>
      <c r="D1060" s="326" t="s">
        <v>144</v>
      </c>
      <c r="E1060" s="323">
        <v>500</v>
      </c>
      <c r="F1060" s="35" t="s">
        <v>303</v>
      </c>
      <c r="G1060" s="326" t="s">
        <v>2432</v>
      </c>
      <c r="H1060" s="350">
        <f t="shared" si="16"/>
        <v>4301554.53</v>
      </c>
      <c r="I1060" s="326" t="s">
        <v>2332</v>
      </c>
      <c r="J1060" s="42" t="str">
        <f>VLOOKUP(D1060,DEPARTMENTS!B:B,1,0)</f>
        <v>DEV_GROUP_2</v>
      </c>
      <c r="K1060" s="326"/>
    </row>
    <row r="1061" spans="1:11" s="35" customFormat="1" hidden="1" x14ac:dyDescent="0.2">
      <c r="A1061" s="326" t="s">
        <v>2642</v>
      </c>
      <c r="B1061" s="30" t="s">
        <v>6</v>
      </c>
      <c r="C1061" s="326">
        <v>5</v>
      </c>
      <c r="D1061" s="326" t="s">
        <v>24</v>
      </c>
      <c r="E1061" s="323">
        <v>100</v>
      </c>
      <c r="F1061" s="35" t="s">
        <v>303</v>
      </c>
      <c r="G1061" s="326" t="s">
        <v>2432</v>
      </c>
      <c r="H1061" s="350">
        <f t="shared" si="16"/>
        <v>4301654.53</v>
      </c>
      <c r="I1061" s="326" t="s">
        <v>2333</v>
      </c>
      <c r="J1061" s="42" t="str">
        <f>VLOOKUP(D1061,DEPARTMENTS!B:B,1,0)</f>
        <v>ENVELOPES</v>
      </c>
      <c r="K1061" s="326"/>
    </row>
    <row r="1062" spans="1:11" s="35" customFormat="1" hidden="1" x14ac:dyDescent="0.2">
      <c r="A1062" s="326" t="s">
        <v>2643</v>
      </c>
      <c r="B1062" s="30" t="s">
        <v>6</v>
      </c>
      <c r="C1062" s="326">
        <v>5</v>
      </c>
      <c r="D1062" s="326" t="s">
        <v>120</v>
      </c>
      <c r="E1062" s="323">
        <v>500</v>
      </c>
      <c r="F1062" s="35" t="s">
        <v>303</v>
      </c>
      <c r="G1062" s="326" t="s">
        <v>2432</v>
      </c>
      <c r="H1062" s="350">
        <f t="shared" si="16"/>
        <v>4302154.53</v>
      </c>
      <c r="I1062" s="326" t="s">
        <v>2334</v>
      </c>
      <c r="J1062" s="42" t="str">
        <f>VLOOKUP(D1062,DEPARTMENTS!B:B,1,0)</f>
        <v>DEV_GROUP_17</v>
      </c>
      <c r="K1062" s="326"/>
    </row>
    <row r="1063" spans="1:11" s="35" customFormat="1" hidden="1" x14ac:dyDescent="0.2">
      <c r="A1063" s="326" t="s">
        <v>2644</v>
      </c>
      <c r="B1063" s="30" t="s">
        <v>6</v>
      </c>
      <c r="C1063" s="326">
        <v>5</v>
      </c>
      <c r="D1063" s="326" t="s">
        <v>24</v>
      </c>
      <c r="E1063" s="355">
        <v>1000</v>
      </c>
      <c r="F1063" s="35" t="s">
        <v>303</v>
      </c>
      <c r="G1063" s="326" t="s">
        <v>2432</v>
      </c>
      <c r="H1063" s="350">
        <f t="shared" si="16"/>
        <v>4303154.53</v>
      </c>
      <c r="I1063" s="326" t="s">
        <v>2335</v>
      </c>
      <c r="J1063" s="42" t="str">
        <f>VLOOKUP(D1063,DEPARTMENTS!B:B,1,0)</f>
        <v>ENVELOPES</v>
      </c>
      <c r="K1063" s="326"/>
    </row>
    <row r="1064" spans="1:11" s="35" customFormat="1" hidden="1" x14ac:dyDescent="0.2">
      <c r="A1064" s="326" t="s">
        <v>2645</v>
      </c>
      <c r="B1064" s="30" t="s">
        <v>6</v>
      </c>
      <c r="C1064" s="326">
        <v>5</v>
      </c>
      <c r="D1064" s="326" t="s">
        <v>150</v>
      </c>
      <c r="E1064" s="323">
        <v>100</v>
      </c>
      <c r="F1064" s="35" t="s">
        <v>303</v>
      </c>
      <c r="G1064" s="326" t="s">
        <v>2432</v>
      </c>
      <c r="H1064" s="350">
        <f t="shared" si="16"/>
        <v>4303254.53</v>
      </c>
      <c r="I1064" s="326" t="s">
        <v>2336</v>
      </c>
      <c r="J1064" s="42" t="str">
        <f>VLOOKUP(D1064,DEPARTMENTS!B:B,1,0)</f>
        <v>DEV_GROUP_40</v>
      </c>
      <c r="K1064" s="326"/>
    </row>
    <row r="1065" spans="1:11" s="35" customFormat="1" hidden="1" x14ac:dyDescent="0.2">
      <c r="A1065" s="326" t="s">
        <v>2646</v>
      </c>
      <c r="B1065" s="30" t="s">
        <v>6</v>
      </c>
      <c r="C1065" s="326">
        <v>5</v>
      </c>
      <c r="D1065" s="326" t="s">
        <v>24</v>
      </c>
      <c r="E1065" s="323">
        <v>580</v>
      </c>
      <c r="F1065" s="35" t="s">
        <v>303</v>
      </c>
      <c r="G1065" s="326" t="s">
        <v>2432</v>
      </c>
      <c r="H1065" s="350">
        <f t="shared" si="16"/>
        <v>4303834.53</v>
      </c>
      <c r="I1065" s="326" t="s">
        <v>2337</v>
      </c>
      <c r="J1065" s="42" t="str">
        <f>VLOOKUP(D1065,DEPARTMENTS!B:B,1,0)</f>
        <v>ENVELOPES</v>
      </c>
      <c r="K1065" s="326"/>
    </row>
    <row r="1066" spans="1:11" s="35" customFormat="1" hidden="1" x14ac:dyDescent="0.2">
      <c r="A1066" s="326" t="s">
        <v>2647</v>
      </c>
      <c r="B1066" s="30" t="s">
        <v>6</v>
      </c>
      <c r="C1066" s="326">
        <v>5</v>
      </c>
      <c r="D1066" s="326" t="s">
        <v>182</v>
      </c>
      <c r="E1066" s="323">
        <v>200</v>
      </c>
      <c r="F1066" s="35" t="s">
        <v>303</v>
      </c>
      <c r="G1066" s="326" t="s">
        <v>2432</v>
      </c>
      <c r="H1066" s="350">
        <f t="shared" si="16"/>
        <v>4304034.53</v>
      </c>
      <c r="I1066" s="326" t="s">
        <v>2338</v>
      </c>
      <c r="J1066" s="42" t="str">
        <f>VLOOKUP(D1066,DEPARTMENTS!B:B,1,0)</f>
        <v>DEV_GROUP_23</v>
      </c>
      <c r="K1066" s="326"/>
    </row>
    <row r="1067" spans="1:11" s="35" customFormat="1" hidden="1" x14ac:dyDescent="0.2">
      <c r="A1067" s="326" t="s">
        <v>2648</v>
      </c>
      <c r="B1067" s="30" t="s">
        <v>6</v>
      </c>
      <c r="C1067" s="326">
        <v>5</v>
      </c>
      <c r="D1067" s="326" t="s">
        <v>160</v>
      </c>
      <c r="E1067" s="323">
        <v>1000</v>
      </c>
      <c r="F1067" s="35" t="s">
        <v>303</v>
      </c>
      <c r="G1067" s="326" t="s">
        <v>2432</v>
      </c>
      <c r="H1067" s="350">
        <f t="shared" si="16"/>
        <v>4305034.53</v>
      </c>
      <c r="I1067" s="326" t="s">
        <v>2339</v>
      </c>
      <c r="J1067" s="42" t="str">
        <f>VLOOKUP(D1067,DEPARTMENTS!B:B,1,0)</f>
        <v>DEV_GROUP_20</v>
      </c>
      <c r="K1067" s="326"/>
    </row>
    <row r="1068" spans="1:11" s="35" customFormat="1" hidden="1" x14ac:dyDescent="0.2">
      <c r="A1068" s="326" t="s">
        <v>2649</v>
      </c>
      <c r="B1068" s="30" t="s">
        <v>6</v>
      </c>
      <c r="C1068" s="326">
        <v>5</v>
      </c>
      <c r="D1068" s="326" t="s">
        <v>146</v>
      </c>
      <c r="E1068" s="323">
        <v>2000</v>
      </c>
      <c r="F1068" s="35" t="s">
        <v>303</v>
      </c>
      <c r="G1068" s="326" t="s">
        <v>2432</v>
      </c>
      <c r="H1068" s="350">
        <f t="shared" si="16"/>
        <v>4307034.53</v>
      </c>
      <c r="I1068" s="326" t="s">
        <v>2340</v>
      </c>
      <c r="J1068" s="42" t="str">
        <f>VLOOKUP(D1068,DEPARTMENTS!B:B,1,0)</f>
        <v>DEV_GROUP_18</v>
      </c>
      <c r="K1068" s="326"/>
    </row>
    <row r="1069" spans="1:11" s="35" customFormat="1" hidden="1" x14ac:dyDescent="0.2">
      <c r="A1069" s="326" t="s">
        <v>2650</v>
      </c>
      <c r="B1069" s="30" t="s">
        <v>6</v>
      </c>
      <c r="C1069" s="326">
        <v>5</v>
      </c>
      <c r="D1069" s="326" t="s">
        <v>114</v>
      </c>
      <c r="E1069" s="323">
        <v>500</v>
      </c>
      <c r="F1069" s="35" t="s">
        <v>303</v>
      </c>
      <c r="G1069" s="326" t="s">
        <v>2432</v>
      </c>
      <c r="H1069" s="350">
        <f t="shared" si="16"/>
        <v>4307534.53</v>
      </c>
      <c r="I1069" s="326" t="s">
        <v>2341</v>
      </c>
      <c r="J1069" s="42" t="str">
        <f>VLOOKUP(D1069,DEPARTMENTS!B:B,1,0)</f>
        <v>DEV_GROUP_1</v>
      </c>
      <c r="K1069" s="326"/>
    </row>
    <row r="1070" spans="1:11" s="35" customFormat="1" hidden="1" x14ac:dyDescent="0.2">
      <c r="A1070" s="326" t="s">
        <v>2651</v>
      </c>
      <c r="B1070" s="30" t="s">
        <v>6</v>
      </c>
      <c r="C1070" s="326">
        <v>5</v>
      </c>
      <c r="D1070" s="326" t="s">
        <v>24</v>
      </c>
      <c r="E1070" s="323">
        <v>100</v>
      </c>
      <c r="F1070" s="35" t="s">
        <v>303</v>
      </c>
      <c r="G1070" s="326" t="s">
        <v>2432</v>
      </c>
      <c r="H1070" s="350">
        <f t="shared" si="16"/>
        <v>4307634.53</v>
      </c>
      <c r="I1070" s="326" t="s">
        <v>2342</v>
      </c>
      <c r="J1070" s="42" t="str">
        <f>VLOOKUP(D1070,DEPARTMENTS!B:B,1,0)</f>
        <v>ENVELOPES</v>
      </c>
      <c r="K1070" s="326"/>
    </row>
    <row r="1071" spans="1:11" s="35" customFormat="1" hidden="1" x14ac:dyDescent="0.2">
      <c r="A1071" s="326" t="s">
        <v>2652</v>
      </c>
      <c r="B1071" s="30" t="s">
        <v>6</v>
      </c>
      <c r="C1071" s="326">
        <v>5</v>
      </c>
      <c r="D1071" s="326" t="s">
        <v>24</v>
      </c>
      <c r="E1071" s="323">
        <v>200</v>
      </c>
      <c r="F1071" s="35" t="s">
        <v>303</v>
      </c>
      <c r="G1071" s="326" t="s">
        <v>2432</v>
      </c>
      <c r="H1071" s="350">
        <f t="shared" si="16"/>
        <v>4307834.53</v>
      </c>
      <c r="I1071" s="326" t="s">
        <v>2343</v>
      </c>
      <c r="J1071" s="42" t="str">
        <f>VLOOKUP(D1071,DEPARTMENTS!B:B,1,0)</f>
        <v>ENVELOPES</v>
      </c>
      <c r="K1071" s="326"/>
    </row>
    <row r="1072" spans="1:11" s="35" customFormat="1" hidden="1" x14ac:dyDescent="0.2">
      <c r="A1072" s="326" t="s">
        <v>2653</v>
      </c>
      <c r="B1072" s="30" t="s">
        <v>6</v>
      </c>
      <c r="C1072" s="326">
        <v>5</v>
      </c>
      <c r="D1072" s="326" t="s">
        <v>24</v>
      </c>
      <c r="E1072" s="323">
        <v>100</v>
      </c>
      <c r="F1072" s="35" t="s">
        <v>303</v>
      </c>
      <c r="G1072" s="326" t="s">
        <v>2432</v>
      </c>
      <c r="H1072" s="350">
        <f t="shared" si="16"/>
        <v>4307934.53</v>
      </c>
      <c r="I1072" s="326" t="s">
        <v>2344</v>
      </c>
      <c r="J1072" s="42" t="str">
        <f>VLOOKUP(D1072,DEPARTMENTS!B:B,1,0)</f>
        <v>ENVELOPES</v>
      </c>
      <c r="K1072" s="326"/>
    </row>
    <row r="1073" spans="1:11" s="35" customFormat="1" hidden="1" x14ac:dyDescent="0.2">
      <c r="A1073" s="326" t="s">
        <v>2654</v>
      </c>
      <c r="B1073" s="30" t="s">
        <v>6</v>
      </c>
      <c r="C1073" s="326">
        <v>5</v>
      </c>
      <c r="D1073" s="326" t="s">
        <v>24</v>
      </c>
      <c r="E1073" s="323">
        <v>50</v>
      </c>
      <c r="F1073" s="35" t="s">
        <v>303</v>
      </c>
      <c r="G1073" s="326" t="s">
        <v>2432</v>
      </c>
      <c r="H1073" s="350">
        <f t="shared" si="16"/>
        <v>4307984.53</v>
      </c>
      <c r="I1073" s="326" t="s">
        <v>2345</v>
      </c>
      <c r="J1073" s="42" t="str">
        <f>VLOOKUP(D1073,DEPARTMENTS!B:B,1,0)</f>
        <v>ENVELOPES</v>
      </c>
      <c r="K1073" s="326"/>
    </row>
    <row r="1074" spans="1:11" s="35" customFormat="1" hidden="1" x14ac:dyDescent="0.2">
      <c r="A1074" s="326" t="s">
        <v>2655</v>
      </c>
      <c r="B1074" s="30" t="s">
        <v>6</v>
      </c>
      <c r="C1074" s="326">
        <v>5</v>
      </c>
      <c r="D1074" s="326" t="s">
        <v>24</v>
      </c>
      <c r="E1074" s="323">
        <v>100</v>
      </c>
      <c r="F1074" s="35" t="s">
        <v>303</v>
      </c>
      <c r="G1074" s="326" t="s">
        <v>2432</v>
      </c>
      <c r="H1074" s="350">
        <f t="shared" si="16"/>
        <v>4308084.53</v>
      </c>
      <c r="I1074" s="326" t="s">
        <v>2346</v>
      </c>
      <c r="J1074" s="42" t="str">
        <f>VLOOKUP(D1074,DEPARTMENTS!B:B,1,0)</f>
        <v>ENVELOPES</v>
      </c>
      <c r="K1074" s="326"/>
    </row>
    <row r="1075" spans="1:11" s="35" customFormat="1" hidden="1" x14ac:dyDescent="0.2">
      <c r="A1075" s="326" t="s">
        <v>2656</v>
      </c>
      <c r="B1075" s="30" t="s">
        <v>6</v>
      </c>
      <c r="C1075" s="326">
        <v>5</v>
      </c>
      <c r="D1075" s="326" t="s">
        <v>24</v>
      </c>
      <c r="E1075" s="323">
        <v>100</v>
      </c>
      <c r="F1075" s="35" t="s">
        <v>303</v>
      </c>
      <c r="G1075" s="326" t="s">
        <v>2432</v>
      </c>
      <c r="H1075" s="350">
        <f t="shared" si="16"/>
        <v>4308184.53</v>
      </c>
      <c r="I1075" s="326" t="s">
        <v>2347</v>
      </c>
      <c r="J1075" s="42" t="str">
        <f>VLOOKUP(D1075,DEPARTMENTS!B:B,1,0)</f>
        <v>ENVELOPES</v>
      </c>
      <c r="K1075" s="326"/>
    </row>
    <row r="1076" spans="1:11" s="35" customFormat="1" hidden="1" x14ac:dyDescent="0.2">
      <c r="A1076" s="326" t="s">
        <v>2657</v>
      </c>
      <c r="B1076" s="30" t="s">
        <v>6</v>
      </c>
      <c r="C1076" s="326">
        <v>5</v>
      </c>
      <c r="D1076" s="326" t="s">
        <v>24</v>
      </c>
      <c r="E1076" s="323">
        <v>50</v>
      </c>
      <c r="F1076" s="35" t="s">
        <v>303</v>
      </c>
      <c r="G1076" s="326" t="s">
        <v>2432</v>
      </c>
      <c r="H1076" s="350">
        <f t="shared" si="16"/>
        <v>4308234.53</v>
      </c>
      <c r="I1076" s="326" t="s">
        <v>2348</v>
      </c>
      <c r="J1076" s="42" t="str">
        <f>VLOOKUP(D1076,DEPARTMENTS!B:B,1,0)</f>
        <v>ENVELOPES</v>
      </c>
      <c r="K1076" s="326"/>
    </row>
    <row r="1077" spans="1:11" s="35" customFormat="1" hidden="1" x14ac:dyDescent="0.2">
      <c r="A1077" s="326" t="s">
        <v>2658</v>
      </c>
      <c r="B1077" s="30" t="s">
        <v>6</v>
      </c>
      <c r="C1077" s="326">
        <v>5</v>
      </c>
      <c r="D1077" s="326" t="s">
        <v>24</v>
      </c>
      <c r="E1077" s="323">
        <v>350</v>
      </c>
      <c r="F1077" s="35" t="s">
        <v>303</v>
      </c>
      <c r="G1077" s="326" t="s">
        <v>2432</v>
      </c>
      <c r="H1077" s="350">
        <f t="shared" si="16"/>
        <v>4308584.53</v>
      </c>
      <c r="I1077" s="326" t="s">
        <v>2349</v>
      </c>
      <c r="J1077" s="42" t="str">
        <f>VLOOKUP(D1077,DEPARTMENTS!B:B,1,0)</f>
        <v>ENVELOPES</v>
      </c>
      <c r="K1077" s="326"/>
    </row>
    <row r="1078" spans="1:11" s="35" customFormat="1" hidden="1" x14ac:dyDescent="0.2">
      <c r="A1078" s="326" t="s">
        <v>2659</v>
      </c>
      <c r="B1078" s="30" t="s">
        <v>6</v>
      </c>
      <c r="C1078" s="326">
        <v>5</v>
      </c>
      <c r="D1078" s="326" t="s">
        <v>24</v>
      </c>
      <c r="E1078" s="323">
        <v>100</v>
      </c>
      <c r="F1078" s="35" t="s">
        <v>303</v>
      </c>
      <c r="G1078" s="326" t="s">
        <v>2432</v>
      </c>
      <c r="H1078" s="350">
        <f t="shared" si="16"/>
        <v>4308684.53</v>
      </c>
      <c r="I1078" s="326" t="s">
        <v>2350</v>
      </c>
      <c r="J1078" s="42" t="str">
        <f>VLOOKUP(D1078,DEPARTMENTS!B:B,1,0)</f>
        <v>ENVELOPES</v>
      </c>
      <c r="K1078" s="326"/>
    </row>
    <row r="1079" spans="1:11" s="35" customFormat="1" hidden="1" x14ac:dyDescent="0.2">
      <c r="A1079" s="326" t="s">
        <v>2660</v>
      </c>
      <c r="B1079" s="30" t="s">
        <v>6</v>
      </c>
      <c r="C1079" s="326">
        <v>5</v>
      </c>
      <c r="D1079" s="326" t="s">
        <v>24</v>
      </c>
      <c r="E1079" s="323">
        <v>100</v>
      </c>
      <c r="F1079" s="35" t="s">
        <v>303</v>
      </c>
      <c r="G1079" s="326" t="s">
        <v>2432</v>
      </c>
      <c r="H1079" s="350">
        <f t="shared" si="16"/>
        <v>4308784.53</v>
      </c>
      <c r="I1079" s="326" t="s">
        <v>2351</v>
      </c>
      <c r="J1079" s="42" t="str">
        <f>VLOOKUP(D1079,DEPARTMENTS!B:B,1,0)</f>
        <v>ENVELOPES</v>
      </c>
      <c r="K1079" s="326"/>
    </row>
    <row r="1080" spans="1:11" s="35" customFormat="1" hidden="1" x14ac:dyDescent="0.2">
      <c r="A1080" s="326" t="s">
        <v>2661</v>
      </c>
      <c r="B1080" s="30" t="s">
        <v>6</v>
      </c>
      <c r="C1080" s="326">
        <v>5</v>
      </c>
      <c r="D1080" s="326" t="s">
        <v>24</v>
      </c>
      <c r="E1080" s="323">
        <v>100</v>
      </c>
      <c r="F1080" s="35" t="s">
        <v>303</v>
      </c>
      <c r="G1080" s="326" t="s">
        <v>2432</v>
      </c>
      <c r="H1080" s="350">
        <f t="shared" si="16"/>
        <v>4308884.53</v>
      </c>
      <c r="I1080" s="326" t="s">
        <v>2352</v>
      </c>
      <c r="J1080" s="42" t="str">
        <f>VLOOKUP(D1080,DEPARTMENTS!B:B,1,0)</f>
        <v>ENVELOPES</v>
      </c>
      <c r="K1080" s="326"/>
    </row>
    <row r="1081" spans="1:11" s="35" customFormat="1" hidden="1" x14ac:dyDescent="0.2">
      <c r="A1081" s="326" t="s">
        <v>2662</v>
      </c>
      <c r="B1081" s="30" t="s">
        <v>6</v>
      </c>
      <c r="C1081" s="326">
        <v>5</v>
      </c>
      <c r="D1081" s="326" t="s">
        <v>24</v>
      </c>
      <c r="E1081" s="323">
        <v>200</v>
      </c>
      <c r="F1081" s="35" t="s">
        <v>303</v>
      </c>
      <c r="G1081" s="326" t="s">
        <v>2432</v>
      </c>
      <c r="H1081" s="350">
        <f t="shared" si="16"/>
        <v>4309084.53</v>
      </c>
      <c r="I1081" s="326" t="s">
        <v>2353</v>
      </c>
      <c r="J1081" s="42" t="str">
        <f>VLOOKUP(D1081,DEPARTMENTS!B:B,1,0)</f>
        <v>ENVELOPES</v>
      </c>
      <c r="K1081" s="326"/>
    </row>
    <row r="1082" spans="1:11" s="35" customFormat="1" hidden="1" x14ac:dyDescent="0.2">
      <c r="A1082" s="326" t="s">
        <v>2663</v>
      </c>
      <c r="B1082" s="30" t="s">
        <v>6</v>
      </c>
      <c r="C1082" s="326">
        <v>5</v>
      </c>
      <c r="D1082" s="326" t="s">
        <v>24</v>
      </c>
      <c r="E1082" s="323">
        <v>200</v>
      </c>
      <c r="F1082" s="35" t="s">
        <v>303</v>
      </c>
      <c r="G1082" s="326" t="s">
        <v>2432</v>
      </c>
      <c r="H1082" s="350">
        <f t="shared" si="16"/>
        <v>4309284.53</v>
      </c>
      <c r="I1082" s="326" t="s">
        <v>2354</v>
      </c>
      <c r="J1082" s="42" t="str">
        <f>VLOOKUP(D1082,DEPARTMENTS!B:B,1,0)</f>
        <v>ENVELOPES</v>
      </c>
      <c r="K1082" s="326"/>
    </row>
    <row r="1083" spans="1:11" s="35" customFormat="1" hidden="1" x14ac:dyDescent="0.2">
      <c r="A1083" s="326" t="s">
        <v>2664</v>
      </c>
      <c r="B1083" s="30" t="s">
        <v>6</v>
      </c>
      <c r="C1083" s="326">
        <v>5</v>
      </c>
      <c r="D1083" s="326" t="s">
        <v>24</v>
      </c>
      <c r="E1083" s="323">
        <v>100</v>
      </c>
      <c r="F1083" s="35" t="s">
        <v>303</v>
      </c>
      <c r="G1083" s="326" t="s">
        <v>2432</v>
      </c>
      <c r="H1083" s="350">
        <f t="shared" si="16"/>
        <v>4309384.53</v>
      </c>
      <c r="I1083" s="326" t="s">
        <v>2355</v>
      </c>
      <c r="J1083" s="42" t="str">
        <f>VLOOKUP(D1083,DEPARTMENTS!B:B,1,0)</f>
        <v>ENVELOPES</v>
      </c>
      <c r="K1083" s="326"/>
    </row>
    <row r="1084" spans="1:11" s="35" customFormat="1" hidden="1" x14ac:dyDescent="0.2">
      <c r="A1084" s="326" t="s">
        <v>2665</v>
      </c>
      <c r="B1084" s="30" t="s">
        <v>6</v>
      </c>
      <c r="C1084" s="326">
        <v>5</v>
      </c>
      <c r="D1084" s="326" t="s">
        <v>24</v>
      </c>
      <c r="E1084" s="323">
        <v>50</v>
      </c>
      <c r="F1084" s="35" t="s">
        <v>303</v>
      </c>
      <c r="G1084" s="326" t="s">
        <v>2432</v>
      </c>
      <c r="H1084" s="350">
        <f t="shared" si="16"/>
        <v>4309434.53</v>
      </c>
      <c r="I1084" s="326" t="s">
        <v>2356</v>
      </c>
      <c r="J1084" s="42" t="str">
        <f>VLOOKUP(D1084,DEPARTMENTS!B:B,1,0)</f>
        <v>ENVELOPES</v>
      </c>
      <c r="K1084" s="326"/>
    </row>
    <row r="1085" spans="1:11" s="35" customFormat="1" hidden="1" x14ac:dyDescent="0.2">
      <c r="A1085" s="326" t="s">
        <v>2666</v>
      </c>
      <c r="B1085" s="30" t="s">
        <v>6</v>
      </c>
      <c r="C1085" s="326">
        <v>5</v>
      </c>
      <c r="D1085" s="326" t="s">
        <v>24</v>
      </c>
      <c r="E1085" s="323">
        <v>30</v>
      </c>
      <c r="F1085" s="35" t="s">
        <v>303</v>
      </c>
      <c r="G1085" s="326" t="s">
        <v>2432</v>
      </c>
      <c r="H1085" s="350">
        <f t="shared" si="16"/>
        <v>4309464.53</v>
      </c>
      <c r="I1085" s="326" t="s">
        <v>2357</v>
      </c>
      <c r="J1085" s="42" t="str">
        <f>VLOOKUP(D1085,DEPARTMENTS!B:B,1,0)</f>
        <v>ENVELOPES</v>
      </c>
      <c r="K1085" s="326"/>
    </row>
    <row r="1086" spans="1:11" s="35" customFormat="1" hidden="1" x14ac:dyDescent="0.2">
      <c r="A1086" s="326" t="s">
        <v>2667</v>
      </c>
      <c r="B1086" s="30" t="s">
        <v>6</v>
      </c>
      <c r="C1086" s="326">
        <v>5</v>
      </c>
      <c r="D1086" s="326" t="s">
        <v>24</v>
      </c>
      <c r="E1086" s="323">
        <v>100</v>
      </c>
      <c r="F1086" s="35" t="s">
        <v>303</v>
      </c>
      <c r="G1086" s="326" t="s">
        <v>2432</v>
      </c>
      <c r="H1086" s="350">
        <f t="shared" si="16"/>
        <v>4309564.53</v>
      </c>
      <c r="I1086" s="326" t="s">
        <v>2358</v>
      </c>
      <c r="J1086" s="42" t="str">
        <f>VLOOKUP(D1086,DEPARTMENTS!B:B,1,0)</f>
        <v>ENVELOPES</v>
      </c>
      <c r="K1086" s="326"/>
    </row>
    <row r="1087" spans="1:11" s="35" customFormat="1" hidden="1" x14ac:dyDescent="0.2">
      <c r="A1087" s="326" t="s">
        <v>2668</v>
      </c>
      <c r="B1087" s="30" t="s">
        <v>6</v>
      </c>
      <c r="C1087" s="326">
        <v>5</v>
      </c>
      <c r="D1087" s="326" t="s">
        <v>24</v>
      </c>
      <c r="E1087" s="323">
        <v>200</v>
      </c>
      <c r="F1087" s="35" t="s">
        <v>303</v>
      </c>
      <c r="G1087" s="326" t="s">
        <v>2432</v>
      </c>
      <c r="H1087" s="350">
        <f t="shared" si="16"/>
        <v>4309764.53</v>
      </c>
      <c r="I1087" s="326" t="s">
        <v>2359</v>
      </c>
      <c r="J1087" s="42" t="str">
        <f>VLOOKUP(D1087,DEPARTMENTS!B:B,1,0)</f>
        <v>ENVELOPES</v>
      </c>
      <c r="K1087" s="326"/>
    </row>
    <row r="1088" spans="1:11" s="35" customFormat="1" hidden="1" x14ac:dyDescent="0.2">
      <c r="A1088" s="326" t="s">
        <v>2669</v>
      </c>
      <c r="B1088" s="30" t="s">
        <v>6</v>
      </c>
      <c r="C1088" s="326">
        <v>5</v>
      </c>
      <c r="D1088" s="326" t="s">
        <v>24</v>
      </c>
      <c r="E1088" s="323">
        <v>400</v>
      </c>
      <c r="F1088" s="35" t="s">
        <v>303</v>
      </c>
      <c r="G1088" s="326" t="s">
        <v>2432</v>
      </c>
      <c r="H1088" s="350">
        <f t="shared" si="16"/>
        <v>4310164.53</v>
      </c>
      <c r="I1088" s="326" t="s">
        <v>2360</v>
      </c>
      <c r="J1088" s="42" t="str">
        <f>VLOOKUP(D1088,DEPARTMENTS!B:B,1,0)</f>
        <v>ENVELOPES</v>
      </c>
      <c r="K1088" s="326"/>
    </row>
    <row r="1089" spans="1:11" s="35" customFormat="1" hidden="1" x14ac:dyDescent="0.2">
      <c r="A1089" s="326" t="s">
        <v>2670</v>
      </c>
      <c r="B1089" s="30" t="s">
        <v>6</v>
      </c>
      <c r="C1089" s="326">
        <v>5</v>
      </c>
      <c r="D1089" s="326" t="s">
        <v>24</v>
      </c>
      <c r="E1089" s="323">
        <v>50</v>
      </c>
      <c r="F1089" s="35" t="s">
        <v>303</v>
      </c>
      <c r="G1089" s="326" t="s">
        <v>2432</v>
      </c>
      <c r="H1089" s="350">
        <f t="shared" si="16"/>
        <v>4310214.53</v>
      </c>
      <c r="I1089" s="326" t="s">
        <v>2361</v>
      </c>
      <c r="J1089" s="42" t="str">
        <f>VLOOKUP(D1089,DEPARTMENTS!B:B,1,0)</f>
        <v>ENVELOPES</v>
      </c>
      <c r="K1089" s="326"/>
    </row>
    <row r="1090" spans="1:11" s="35" customFormat="1" hidden="1" x14ac:dyDescent="0.2">
      <c r="A1090" s="326" t="s">
        <v>2671</v>
      </c>
      <c r="B1090" s="30" t="s">
        <v>6</v>
      </c>
      <c r="C1090" s="326">
        <v>5</v>
      </c>
      <c r="D1090" s="326" t="s">
        <v>24</v>
      </c>
      <c r="E1090" s="323">
        <v>200</v>
      </c>
      <c r="F1090" s="35" t="s">
        <v>303</v>
      </c>
      <c r="G1090" s="326" t="s">
        <v>2432</v>
      </c>
      <c r="H1090" s="350">
        <f t="shared" si="16"/>
        <v>4310414.53</v>
      </c>
      <c r="I1090" s="326" t="s">
        <v>2362</v>
      </c>
      <c r="J1090" s="42" t="str">
        <f>VLOOKUP(D1090,DEPARTMENTS!B:B,1,0)</f>
        <v>ENVELOPES</v>
      </c>
      <c r="K1090" s="326"/>
    </row>
    <row r="1091" spans="1:11" s="35" customFormat="1" hidden="1" x14ac:dyDescent="0.2">
      <c r="A1091" s="326" t="s">
        <v>2672</v>
      </c>
      <c r="B1091" s="30" t="s">
        <v>6</v>
      </c>
      <c r="C1091" s="326">
        <v>5</v>
      </c>
      <c r="D1091" s="326" t="s">
        <v>24</v>
      </c>
      <c r="E1091" s="323">
        <v>50</v>
      </c>
      <c r="F1091" s="35" t="s">
        <v>303</v>
      </c>
      <c r="G1091" s="326" t="s">
        <v>2432</v>
      </c>
      <c r="H1091" s="350">
        <f t="shared" si="16"/>
        <v>4310464.53</v>
      </c>
      <c r="I1091" s="326" t="s">
        <v>2363</v>
      </c>
      <c r="J1091" s="42" t="str">
        <f>VLOOKUP(D1091,DEPARTMENTS!B:B,1,0)</f>
        <v>ENVELOPES</v>
      </c>
      <c r="K1091" s="326"/>
    </row>
    <row r="1092" spans="1:11" s="35" customFormat="1" hidden="1" x14ac:dyDescent="0.2">
      <c r="A1092" s="326" t="s">
        <v>2673</v>
      </c>
      <c r="B1092" s="30" t="s">
        <v>6</v>
      </c>
      <c r="C1092" s="326">
        <v>5</v>
      </c>
      <c r="D1092" s="326" t="s">
        <v>24</v>
      </c>
      <c r="E1092" s="323">
        <v>300</v>
      </c>
      <c r="F1092" s="35" t="s">
        <v>303</v>
      </c>
      <c r="G1092" s="326" t="s">
        <v>2432</v>
      </c>
      <c r="H1092" s="350">
        <f t="shared" si="16"/>
        <v>4310764.53</v>
      </c>
      <c r="I1092" s="326" t="s">
        <v>2364</v>
      </c>
      <c r="J1092" s="42" t="str">
        <f>VLOOKUP(D1092,DEPARTMENTS!B:B,1,0)</f>
        <v>ENVELOPES</v>
      </c>
      <c r="K1092" s="326"/>
    </row>
    <row r="1093" spans="1:11" s="35" customFormat="1" hidden="1" x14ac:dyDescent="0.2">
      <c r="A1093" s="326" t="s">
        <v>2674</v>
      </c>
      <c r="B1093" s="30" t="s">
        <v>6</v>
      </c>
      <c r="C1093" s="326">
        <v>5</v>
      </c>
      <c r="D1093" s="326" t="s">
        <v>24</v>
      </c>
      <c r="E1093" s="323">
        <v>100</v>
      </c>
      <c r="F1093" s="35" t="s">
        <v>303</v>
      </c>
      <c r="G1093" s="326" t="s">
        <v>2432</v>
      </c>
      <c r="H1093" s="350">
        <f t="shared" ref="H1093:H1156" si="17">H1092+E1093</f>
        <v>4310864.53</v>
      </c>
      <c r="I1093" s="326" t="s">
        <v>2365</v>
      </c>
      <c r="J1093" s="42" t="str">
        <f>VLOOKUP(D1093,DEPARTMENTS!B:B,1,0)</f>
        <v>ENVELOPES</v>
      </c>
      <c r="K1093" s="326"/>
    </row>
    <row r="1094" spans="1:11" s="35" customFormat="1" hidden="1" x14ac:dyDescent="0.2">
      <c r="A1094" s="326" t="s">
        <v>2675</v>
      </c>
      <c r="B1094" s="30" t="s">
        <v>6</v>
      </c>
      <c r="C1094" s="326">
        <v>5</v>
      </c>
      <c r="D1094" s="326" t="s">
        <v>24</v>
      </c>
      <c r="E1094" s="323">
        <v>200</v>
      </c>
      <c r="F1094" s="35" t="s">
        <v>303</v>
      </c>
      <c r="G1094" s="326" t="s">
        <v>2432</v>
      </c>
      <c r="H1094" s="350">
        <f t="shared" si="17"/>
        <v>4311064.53</v>
      </c>
      <c r="I1094" s="326" t="s">
        <v>2366</v>
      </c>
      <c r="J1094" s="42" t="str">
        <f>VLOOKUP(D1094,DEPARTMENTS!B:B,1,0)</f>
        <v>ENVELOPES</v>
      </c>
      <c r="K1094" s="326"/>
    </row>
    <row r="1095" spans="1:11" s="35" customFormat="1" hidden="1" x14ac:dyDescent="0.2">
      <c r="A1095" s="326" t="s">
        <v>2676</v>
      </c>
      <c r="B1095" s="30" t="s">
        <v>6</v>
      </c>
      <c r="C1095" s="326">
        <v>5</v>
      </c>
      <c r="D1095" s="326" t="s">
        <v>24</v>
      </c>
      <c r="E1095" s="323">
        <v>200</v>
      </c>
      <c r="F1095" s="35" t="s">
        <v>303</v>
      </c>
      <c r="G1095" s="326" t="s">
        <v>2432</v>
      </c>
      <c r="H1095" s="350">
        <f t="shared" si="17"/>
        <v>4311264.53</v>
      </c>
      <c r="I1095" s="326" t="s">
        <v>2367</v>
      </c>
      <c r="J1095" s="42" t="str">
        <f>VLOOKUP(D1095,DEPARTMENTS!B:B,1,0)</f>
        <v>ENVELOPES</v>
      </c>
      <c r="K1095" s="326"/>
    </row>
    <row r="1096" spans="1:11" s="35" customFormat="1" hidden="1" x14ac:dyDescent="0.2">
      <c r="A1096" s="326" t="s">
        <v>2677</v>
      </c>
      <c r="B1096" s="30" t="s">
        <v>6</v>
      </c>
      <c r="C1096" s="326">
        <v>5</v>
      </c>
      <c r="D1096" s="326" t="s">
        <v>24</v>
      </c>
      <c r="E1096" s="323">
        <v>50</v>
      </c>
      <c r="F1096" s="35" t="s">
        <v>303</v>
      </c>
      <c r="G1096" s="326" t="s">
        <v>2432</v>
      </c>
      <c r="H1096" s="350">
        <f t="shared" si="17"/>
        <v>4311314.53</v>
      </c>
      <c r="I1096" s="326" t="s">
        <v>2368</v>
      </c>
      <c r="J1096" s="42" t="str">
        <f>VLOOKUP(D1096,DEPARTMENTS!B:B,1,0)</f>
        <v>ENVELOPES</v>
      </c>
      <c r="K1096" s="326"/>
    </row>
    <row r="1097" spans="1:11" s="35" customFormat="1" hidden="1" x14ac:dyDescent="0.2">
      <c r="A1097" s="326" t="s">
        <v>2678</v>
      </c>
      <c r="B1097" s="30" t="s">
        <v>6</v>
      </c>
      <c r="C1097" s="326">
        <v>5</v>
      </c>
      <c r="D1097" s="326" t="s">
        <v>24</v>
      </c>
      <c r="E1097" s="323">
        <v>100</v>
      </c>
      <c r="F1097" s="35" t="s">
        <v>303</v>
      </c>
      <c r="G1097" s="326" t="s">
        <v>2432</v>
      </c>
      <c r="H1097" s="350">
        <f t="shared" si="17"/>
        <v>4311414.53</v>
      </c>
      <c r="I1097" s="326" t="s">
        <v>2369</v>
      </c>
      <c r="J1097" s="42" t="str">
        <f>VLOOKUP(D1097,DEPARTMENTS!B:B,1,0)</f>
        <v>ENVELOPES</v>
      </c>
      <c r="K1097" s="326"/>
    </row>
    <row r="1098" spans="1:11" s="35" customFormat="1" hidden="1" x14ac:dyDescent="0.2">
      <c r="A1098" s="326" t="s">
        <v>2679</v>
      </c>
      <c r="B1098" s="30" t="s">
        <v>6</v>
      </c>
      <c r="C1098" s="326">
        <v>5</v>
      </c>
      <c r="D1098" s="326" t="s">
        <v>24</v>
      </c>
      <c r="E1098" s="323">
        <v>50</v>
      </c>
      <c r="F1098" s="35" t="s">
        <v>303</v>
      </c>
      <c r="G1098" s="326" t="s">
        <v>2432</v>
      </c>
      <c r="H1098" s="350">
        <f t="shared" si="17"/>
        <v>4311464.53</v>
      </c>
      <c r="I1098" s="326" t="s">
        <v>2370</v>
      </c>
      <c r="J1098" s="42" t="str">
        <f>VLOOKUP(D1098,DEPARTMENTS!B:B,1,0)</f>
        <v>ENVELOPES</v>
      </c>
      <c r="K1098" s="326"/>
    </row>
    <row r="1099" spans="1:11" s="35" customFormat="1" hidden="1" x14ac:dyDescent="0.2">
      <c r="A1099" s="326" t="s">
        <v>2680</v>
      </c>
      <c r="B1099" s="30" t="s">
        <v>6</v>
      </c>
      <c r="C1099" s="326">
        <v>5</v>
      </c>
      <c r="D1099" s="326" t="s">
        <v>24</v>
      </c>
      <c r="E1099" s="323">
        <v>30</v>
      </c>
      <c r="F1099" s="35" t="s">
        <v>303</v>
      </c>
      <c r="G1099" s="326" t="s">
        <v>2432</v>
      </c>
      <c r="H1099" s="350">
        <f t="shared" si="17"/>
        <v>4311494.53</v>
      </c>
      <c r="I1099" s="326" t="s">
        <v>2371</v>
      </c>
      <c r="J1099" s="42" t="str">
        <f>VLOOKUP(D1099,DEPARTMENTS!B:B,1,0)</f>
        <v>ENVELOPES</v>
      </c>
      <c r="K1099" s="326"/>
    </row>
    <row r="1100" spans="1:11" s="35" customFormat="1" hidden="1" x14ac:dyDescent="0.2">
      <c r="A1100" s="326" t="s">
        <v>2681</v>
      </c>
      <c r="B1100" s="30" t="s">
        <v>6</v>
      </c>
      <c r="C1100" s="326">
        <v>5</v>
      </c>
      <c r="D1100" s="326" t="s">
        <v>24</v>
      </c>
      <c r="E1100" s="323">
        <v>50</v>
      </c>
      <c r="F1100" s="35" t="s">
        <v>303</v>
      </c>
      <c r="G1100" s="326" t="s">
        <v>2432</v>
      </c>
      <c r="H1100" s="350">
        <f t="shared" si="17"/>
        <v>4311544.53</v>
      </c>
      <c r="I1100" s="326" t="s">
        <v>2372</v>
      </c>
      <c r="J1100" s="42" t="str">
        <f>VLOOKUP(D1100,DEPARTMENTS!B:B,1,0)</f>
        <v>ENVELOPES</v>
      </c>
      <c r="K1100" s="326"/>
    </row>
    <row r="1101" spans="1:11" s="35" customFormat="1" hidden="1" x14ac:dyDescent="0.2">
      <c r="A1101" s="326" t="s">
        <v>2682</v>
      </c>
      <c r="B1101" s="30" t="s">
        <v>6</v>
      </c>
      <c r="C1101" s="326">
        <v>5</v>
      </c>
      <c r="D1101" s="326" t="s">
        <v>24</v>
      </c>
      <c r="E1101" s="323">
        <v>100</v>
      </c>
      <c r="F1101" s="35" t="s">
        <v>303</v>
      </c>
      <c r="G1101" s="326" t="s">
        <v>2432</v>
      </c>
      <c r="H1101" s="350">
        <f t="shared" si="17"/>
        <v>4311644.53</v>
      </c>
      <c r="I1101" s="326" t="s">
        <v>2373</v>
      </c>
      <c r="J1101" s="42" t="str">
        <f>VLOOKUP(D1101,DEPARTMENTS!B:B,1,0)</f>
        <v>ENVELOPES</v>
      </c>
      <c r="K1101" s="326"/>
    </row>
    <row r="1102" spans="1:11" s="35" customFormat="1" hidden="1" x14ac:dyDescent="0.2">
      <c r="A1102" s="326" t="s">
        <v>2683</v>
      </c>
      <c r="B1102" s="30" t="s">
        <v>6</v>
      </c>
      <c r="C1102" s="326">
        <v>5</v>
      </c>
      <c r="D1102" s="326" t="s">
        <v>24</v>
      </c>
      <c r="E1102" s="323">
        <v>50</v>
      </c>
      <c r="F1102" s="35" t="s">
        <v>303</v>
      </c>
      <c r="G1102" s="326" t="s">
        <v>2432</v>
      </c>
      <c r="H1102" s="350">
        <f t="shared" si="17"/>
        <v>4311694.53</v>
      </c>
      <c r="I1102" s="326" t="s">
        <v>2374</v>
      </c>
      <c r="J1102" s="42" t="str">
        <f>VLOOKUP(D1102,DEPARTMENTS!B:B,1,0)</f>
        <v>ENVELOPES</v>
      </c>
      <c r="K1102" s="326"/>
    </row>
    <row r="1103" spans="1:11" s="35" customFormat="1" hidden="1" x14ac:dyDescent="0.2">
      <c r="A1103" s="326" t="s">
        <v>2684</v>
      </c>
      <c r="B1103" s="30" t="s">
        <v>6</v>
      </c>
      <c r="C1103" s="326">
        <v>5</v>
      </c>
      <c r="D1103" s="326" t="s">
        <v>24</v>
      </c>
      <c r="E1103" s="323">
        <v>200</v>
      </c>
      <c r="F1103" s="35" t="s">
        <v>303</v>
      </c>
      <c r="G1103" s="326" t="s">
        <v>2432</v>
      </c>
      <c r="H1103" s="350">
        <f t="shared" si="17"/>
        <v>4311894.53</v>
      </c>
      <c r="I1103" s="326" t="s">
        <v>2375</v>
      </c>
      <c r="J1103" s="42" t="str">
        <f>VLOOKUP(D1103,DEPARTMENTS!B:B,1,0)</f>
        <v>ENVELOPES</v>
      </c>
      <c r="K1103" s="326"/>
    </row>
    <row r="1104" spans="1:11" s="35" customFormat="1" hidden="1" x14ac:dyDescent="0.2">
      <c r="A1104" s="326" t="s">
        <v>2685</v>
      </c>
      <c r="B1104" s="30" t="s">
        <v>6</v>
      </c>
      <c r="C1104" s="326">
        <v>5</v>
      </c>
      <c r="D1104" s="326" t="s">
        <v>24</v>
      </c>
      <c r="E1104" s="323">
        <v>50</v>
      </c>
      <c r="F1104" s="35" t="s">
        <v>303</v>
      </c>
      <c r="G1104" s="326" t="s">
        <v>2432</v>
      </c>
      <c r="H1104" s="350">
        <f t="shared" si="17"/>
        <v>4311944.53</v>
      </c>
      <c r="I1104" s="326" t="s">
        <v>2376</v>
      </c>
      <c r="J1104" s="42" t="str">
        <f>VLOOKUP(D1104,DEPARTMENTS!B:B,1,0)</f>
        <v>ENVELOPES</v>
      </c>
      <c r="K1104" s="326"/>
    </row>
    <row r="1105" spans="1:11" s="35" customFormat="1" hidden="1" x14ac:dyDescent="0.2">
      <c r="A1105" s="326" t="s">
        <v>2686</v>
      </c>
      <c r="B1105" s="30" t="s">
        <v>6</v>
      </c>
      <c r="C1105" s="326">
        <v>5</v>
      </c>
      <c r="D1105" s="326" t="s">
        <v>24</v>
      </c>
      <c r="E1105" s="323">
        <v>150</v>
      </c>
      <c r="F1105" s="35" t="s">
        <v>303</v>
      </c>
      <c r="G1105" s="326" t="s">
        <v>2432</v>
      </c>
      <c r="H1105" s="350">
        <f t="shared" si="17"/>
        <v>4312094.53</v>
      </c>
      <c r="I1105" s="326" t="s">
        <v>2377</v>
      </c>
      <c r="J1105" s="42" t="str">
        <f>VLOOKUP(D1105,DEPARTMENTS!B:B,1,0)</f>
        <v>ENVELOPES</v>
      </c>
      <c r="K1105" s="326"/>
    </row>
    <row r="1106" spans="1:11" s="35" customFormat="1" hidden="1" x14ac:dyDescent="0.2">
      <c r="A1106" s="326" t="s">
        <v>2687</v>
      </c>
      <c r="B1106" s="30" t="s">
        <v>6</v>
      </c>
      <c r="C1106" s="326">
        <v>5</v>
      </c>
      <c r="D1106" s="326" t="s">
        <v>24</v>
      </c>
      <c r="E1106" s="323">
        <v>100</v>
      </c>
      <c r="F1106" s="35" t="s">
        <v>303</v>
      </c>
      <c r="G1106" s="326" t="s">
        <v>2432</v>
      </c>
      <c r="H1106" s="350">
        <f t="shared" si="17"/>
        <v>4312194.53</v>
      </c>
      <c r="I1106" s="326" t="s">
        <v>2378</v>
      </c>
      <c r="J1106" s="42" t="str">
        <f>VLOOKUP(D1106,DEPARTMENTS!B:B,1,0)</f>
        <v>ENVELOPES</v>
      </c>
      <c r="K1106" s="326"/>
    </row>
    <row r="1107" spans="1:11" s="35" customFormat="1" hidden="1" x14ac:dyDescent="0.2">
      <c r="A1107" s="326" t="s">
        <v>2688</v>
      </c>
      <c r="B1107" s="30" t="s">
        <v>6</v>
      </c>
      <c r="C1107" s="326">
        <v>5</v>
      </c>
      <c r="D1107" s="326" t="s">
        <v>24</v>
      </c>
      <c r="E1107" s="323">
        <v>30</v>
      </c>
      <c r="F1107" s="35" t="s">
        <v>303</v>
      </c>
      <c r="G1107" s="326" t="s">
        <v>2432</v>
      </c>
      <c r="H1107" s="350">
        <f t="shared" si="17"/>
        <v>4312224.53</v>
      </c>
      <c r="I1107" s="326" t="s">
        <v>2379</v>
      </c>
      <c r="J1107" s="42" t="str">
        <f>VLOOKUP(D1107,DEPARTMENTS!B:B,1,0)</f>
        <v>ENVELOPES</v>
      </c>
      <c r="K1107" s="326"/>
    </row>
    <row r="1108" spans="1:11" s="35" customFormat="1" hidden="1" x14ac:dyDescent="0.2">
      <c r="A1108" s="326" t="s">
        <v>2689</v>
      </c>
      <c r="B1108" s="30" t="s">
        <v>6</v>
      </c>
      <c r="C1108" s="326">
        <v>5</v>
      </c>
      <c r="D1108" s="326" t="s">
        <v>24</v>
      </c>
      <c r="E1108" s="323">
        <v>600</v>
      </c>
      <c r="F1108" s="35" t="s">
        <v>303</v>
      </c>
      <c r="G1108" s="326" t="s">
        <v>2432</v>
      </c>
      <c r="H1108" s="350">
        <f t="shared" si="17"/>
        <v>4312824.53</v>
      </c>
      <c r="I1108" s="326" t="s">
        <v>2380</v>
      </c>
      <c r="J1108" s="42" t="str">
        <f>VLOOKUP(D1108,DEPARTMENTS!B:B,1,0)</f>
        <v>ENVELOPES</v>
      </c>
      <c r="K1108" s="326"/>
    </row>
    <row r="1109" spans="1:11" s="35" customFormat="1" hidden="1" x14ac:dyDescent="0.2">
      <c r="A1109" s="326" t="s">
        <v>2690</v>
      </c>
      <c r="B1109" s="30" t="s">
        <v>6</v>
      </c>
      <c r="C1109" s="326">
        <v>5</v>
      </c>
      <c r="D1109" s="326" t="s">
        <v>24</v>
      </c>
      <c r="E1109" s="323">
        <v>200</v>
      </c>
      <c r="F1109" s="35" t="s">
        <v>303</v>
      </c>
      <c r="G1109" s="326" t="s">
        <v>2432</v>
      </c>
      <c r="H1109" s="350">
        <f t="shared" si="17"/>
        <v>4313024.53</v>
      </c>
      <c r="I1109" s="326" t="s">
        <v>2381</v>
      </c>
      <c r="J1109" s="42" t="str">
        <f>VLOOKUP(D1109,DEPARTMENTS!B:B,1,0)</f>
        <v>ENVELOPES</v>
      </c>
      <c r="K1109" s="326"/>
    </row>
    <row r="1110" spans="1:11" s="35" customFormat="1" hidden="1" x14ac:dyDescent="0.2">
      <c r="A1110" s="326" t="s">
        <v>2691</v>
      </c>
      <c r="B1110" s="30" t="s">
        <v>6</v>
      </c>
      <c r="C1110" s="326">
        <v>5</v>
      </c>
      <c r="D1110" s="326" t="s">
        <v>24</v>
      </c>
      <c r="E1110" s="323">
        <v>30</v>
      </c>
      <c r="F1110" s="35" t="s">
        <v>303</v>
      </c>
      <c r="G1110" s="326" t="s">
        <v>2432</v>
      </c>
      <c r="H1110" s="350">
        <f t="shared" si="17"/>
        <v>4313054.53</v>
      </c>
      <c r="I1110" s="326" t="s">
        <v>2382</v>
      </c>
      <c r="J1110" s="42" t="str">
        <f>VLOOKUP(D1110,DEPARTMENTS!B:B,1,0)</f>
        <v>ENVELOPES</v>
      </c>
      <c r="K1110" s="326"/>
    </row>
    <row r="1111" spans="1:11" s="35" customFormat="1" hidden="1" x14ac:dyDescent="0.2">
      <c r="A1111" s="326" t="s">
        <v>2692</v>
      </c>
      <c r="B1111" s="30" t="s">
        <v>6</v>
      </c>
      <c r="C1111" s="326">
        <v>5</v>
      </c>
      <c r="D1111" s="326" t="s">
        <v>24</v>
      </c>
      <c r="E1111" s="323">
        <v>100</v>
      </c>
      <c r="F1111" s="35" t="s">
        <v>303</v>
      </c>
      <c r="G1111" s="326" t="s">
        <v>2432</v>
      </c>
      <c r="H1111" s="350">
        <f t="shared" si="17"/>
        <v>4313154.53</v>
      </c>
      <c r="I1111" s="326" t="s">
        <v>2383</v>
      </c>
      <c r="J1111" s="42" t="str">
        <f>VLOOKUP(D1111,DEPARTMENTS!B:B,1,0)</f>
        <v>ENVELOPES</v>
      </c>
      <c r="K1111" s="326"/>
    </row>
    <row r="1112" spans="1:11" s="35" customFormat="1" hidden="1" x14ac:dyDescent="0.2">
      <c r="A1112" s="326" t="s">
        <v>2693</v>
      </c>
      <c r="B1112" s="30" t="s">
        <v>6</v>
      </c>
      <c r="C1112" s="326">
        <v>5</v>
      </c>
      <c r="D1112" s="326" t="s">
        <v>24</v>
      </c>
      <c r="E1112" s="323">
        <v>2500</v>
      </c>
      <c r="F1112" s="35" t="s">
        <v>303</v>
      </c>
      <c r="G1112" s="326" t="s">
        <v>2432</v>
      </c>
      <c r="H1112" s="350">
        <f t="shared" si="17"/>
        <v>4315654.53</v>
      </c>
      <c r="I1112" s="326" t="s">
        <v>2384</v>
      </c>
      <c r="J1112" s="42" t="str">
        <f>VLOOKUP(D1112,DEPARTMENTS!B:B,1,0)</f>
        <v>ENVELOPES</v>
      </c>
      <c r="K1112" s="326"/>
    </row>
    <row r="1113" spans="1:11" s="35" customFormat="1" hidden="1" x14ac:dyDescent="0.2">
      <c r="A1113" s="326" t="s">
        <v>2694</v>
      </c>
      <c r="B1113" s="30" t="s">
        <v>6</v>
      </c>
      <c r="C1113" s="326">
        <v>5</v>
      </c>
      <c r="D1113" s="326" t="s">
        <v>24</v>
      </c>
      <c r="E1113" s="323">
        <v>14600</v>
      </c>
      <c r="F1113" s="35" t="s">
        <v>303</v>
      </c>
      <c r="G1113" s="326" t="s">
        <v>2432</v>
      </c>
      <c r="H1113" s="350">
        <f t="shared" si="17"/>
        <v>4330254.53</v>
      </c>
      <c r="I1113" s="326" t="s">
        <v>2385</v>
      </c>
      <c r="J1113" s="42" t="str">
        <f>VLOOKUP(D1113,DEPARTMENTS!B:B,1,0)</f>
        <v>ENVELOPES</v>
      </c>
      <c r="K1113" s="326"/>
    </row>
    <row r="1114" spans="1:11" s="35" customFormat="1" hidden="1" x14ac:dyDescent="0.2">
      <c r="A1114" s="326" t="s">
        <v>2695</v>
      </c>
      <c r="B1114" s="30" t="s">
        <v>6</v>
      </c>
      <c r="C1114" s="326">
        <v>5</v>
      </c>
      <c r="D1114" s="326" t="s">
        <v>24</v>
      </c>
      <c r="E1114" s="323">
        <v>50</v>
      </c>
      <c r="F1114" s="35" t="s">
        <v>303</v>
      </c>
      <c r="G1114" s="326" t="s">
        <v>2432</v>
      </c>
      <c r="H1114" s="350">
        <f t="shared" si="17"/>
        <v>4330304.53</v>
      </c>
      <c r="I1114" s="326" t="s">
        <v>2386</v>
      </c>
      <c r="J1114" s="42" t="str">
        <f>VLOOKUP(D1114,DEPARTMENTS!B:B,1,0)</f>
        <v>ENVELOPES</v>
      </c>
      <c r="K1114" s="326"/>
    </row>
    <row r="1115" spans="1:11" s="35" customFormat="1" hidden="1" x14ac:dyDescent="0.2">
      <c r="A1115" s="326" t="s">
        <v>2696</v>
      </c>
      <c r="B1115" s="30" t="s">
        <v>6</v>
      </c>
      <c r="C1115" s="326">
        <v>5</v>
      </c>
      <c r="D1115" s="326" t="s">
        <v>24</v>
      </c>
      <c r="E1115" s="323">
        <v>50</v>
      </c>
      <c r="F1115" s="35" t="s">
        <v>303</v>
      </c>
      <c r="G1115" s="326" t="s">
        <v>2432</v>
      </c>
      <c r="H1115" s="350">
        <f t="shared" si="17"/>
        <v>4330354.53</v>
      </c>
      <c r="I1115" s="326" t="s">
        <v>2387</v>
      </c>
      <c r="J1115" s="42" t="str">
        <f>VLOOKUP(D1115,DEPARTMENTS!B:B,1,0)</f>
        <v>ENVELOPES</v>
      </c>
      <c r="K1115" s="326"/>
    </row>
    <row r="1116" spans="1:11" s="35" customFormat="1" hidden="1" x14ac:dyDescent="0.2">
      <c r="A1116" s="326" t="s">
        <v>2697</v>
      </c>
      <c r="B1116" s="30" t="s">
        <v>6</v>
      </c>
      <c r="C1116" s="326">
        <v>5</v>
      </c>
      <c r="D1116" s="326" t="s">
        <v>24</v>
      </c>
      <c r="E1116" s="323">
        <v>50</v>
      </c>
      <c r="F1116" s="35" t="s">
        <v>303</v>
      </c>
      <c r="G1116" s="326" t="s">
        <v>2432</v>
      </c>
      <c r="H1116" s="350">
        <f t="shared" si="17"/>
        <v>4330404.53</v>
      </c>
      <c r="I1116" s="326" t="s">
        <v>2388</v>
      </c>
      <c r="J1116" s="42" t="str">
        <f>VLOOKUP(D1116,DEPARTMENTS!B:B,1,0)</f>
        <v>ENVELOPES</v>
      </c>
      <c r="K1116" s="326"/>
    </row>
    <row r="1117" spans="1:11" s="35" customFormat="1" hidden="1" x14ac:dyDescent="0.2">
      <c r="A1117" s="326" t="s">
        <v>2698</v>
      </c>
      <c r="B1117" s="30" t="s">
        <v>6</v>
      </c>
      <c r="C1117" s="326">
        <v>5</v>
      </c>
      <c r="D1117" s="326" t="s">
        <v>24</v>
      </c>
      <c r="E1117" s="323">
        <v>3</v>
      </c>
      <c r="F1117" s="35" t="s">
        <v>303</v>
      </c>
      <c r="G1117" s="326" t="s">
        <v>2432</v>
      </c>
      <c r="H1117" s="350">
        <f t="shared" si="17"/>
        <v>4330407.53</v>
      </c>
      <c r="I1117" s="326" t="s">
        <v>2389</v>
      </c>
      <c r="J1117" s="42" t="str">
        <f>VLOOKUP(D1117,DEPARTMENTS!B:B,1,0)</f>
        <v>ENVELOPES</v>
      </c>
      <c r="K1117" s="326"/>
    </row>
    <row r="1118" spans="1:11" s="35" customFormat="1" hidden="1" x14ac:dyDescent="0.2">
      <c r="A1118" s="326" t="s">
        <v>2699</v>
      </c>
      <c r="B1118" s="30" t="s">
        <v>6</v>
      </c>
      <c r="C1118" s="326">
        <v>5</v>
      </c>
      <c r="D1118" s="326" t="s">
        <v>24</v>
      </c>
      <c r="E1118" s="323">
        <v>100</v>
      </c>
      <c r="F1118" s="35" t="s">
        <v>303</v>
      </c>
      <c r="G1118" s="326" t="s">
        <v>2432</v>
      </c>
      <c r="H1118" s="350">
        <f t="shared" si="17"/>
        <v>4330507.53</v>
      </c>
      <c r="I1118" s="326" t="s">
        <v>2390</v>
      </c>
      <c r="J1118" s="42" t="str">
        <f>VLOOKUP(D1118,DEPARTMENTS!B:B,1,0)</f>
        <v>ENVELOPES</v>
      </c>
      <c r="K1118" s="326"/>
    </row>
    <row r="1119" spans="1:11" s="35" customFormat="1" hidden="1" x14ac:dyDescent="0.2">
      <c r="A1119" s="326" t="s">
        <v>2700</v>
      </c>
      <c r="B1119" s="30" t="s">
        <v>6</v>
      </c>
      <c r="C1119" s="326">
        <v>5</v>
      </c>
      <c r="D1119" s="326" t="s">
        <v>24</v>
      </c>
      <c r="E1119" s="323">
        <v>50</v>
      </c>
      <c r="F1119" s="35" t="s">
        <v>303</v>
      </c>
      <c r="G1119" s="326" t="s">
        <v>2432</v>
      </c>
      <c r="H1119" s="350">
        <f t="shared" si="17"/>
        <v>4330557.53</v>
      </c>
      <c r="I1119" s="326" t="s">
        <v>2391</v>
      </c>
      <c r="J1119" s="42" t="str">
        <f>VLOOKUP(D1119,DEPARTMENTS!B:B,1,0)</f>
        <v>ENVELOPES</v>
      </c>
      <c r="K1119" s="326"/>
    </row>
    <row r="1120" spans="1:11" s="35" customFormat="1" hidden="1" x14ac:dyDescent="0.2">
      <c r="A1120" s="326" t="s">
        <v>2701</v>
      </c>
      <c r="B1120" s="30" t="s">
        <v>6</v>
      </c>
      <c r="C1120" s="326">
        <v>5</v>
      </c>
      <c r="D1120" s="326" t="s">
        <v>24</v>
      </c>
      <c r="E1120" s="323">
        <v>500</v>
      </c>
      <c r="F1120" s="35" t="s">
        <v>303</v>
      </c>
      <c r="G1120" s="326" t="s">
        <v>2432</v>
      </c>
      <c r="H1120" s="350">
        <f t="shared" si="17"/>
        <v>4331057.53</v>
      </c>
      <c r="I1120" s="326" t="s">
        <v>2392</v>
      </c>
      <c r="J1120" s="42" t="str">
        <f>VLOOKUP(D1120,DEPARTMENTS!B:B,1,0)</f>
        <v>ENVELOPES</v>
      </c>
      <c r="K1120" s="326"/>
    </row>
    <row r="1121" spans="1:11" s="35" customFormat="1" hidden="1" x14ac:dyDescent="0.2">
      <c r="A1121" s="326" t="s">
        <v>2702</v>
      </c>
      <c r="B1121" s="30" t="s">
        <v>6</v>
      </c>
      <c r="C1121" s="326">
        <v>5</v>
      </c>
      <c r="D1121" s="326" t="s">
        <v>24</v>
      </c>
      <c r="E1121" s="323">
        <v>50</v>
      </c>
      <c r="F1121" s="35" t="s">
        <v>303</v>
      </c>
      <c r="G1121" s="326" t="s">
        <v>2432</v>
      </c>
      <c r="H1121" s="350">
        <f t="shared" si="17"/>
        <v>4331107.53</v>
      </c>
      <c r="I1121" s="326" t="s">
        <v>2393</v>
      </c>
      <c r="J1121" s="42" t="str">
        <f>VLOOKUP(D1121,DEPARTMENTS!B:B,1,0)</f>
        <v>ENVELOPES</v>
      </c>
      <c r="K1121" s="326"/>
    </row>
    <row r="1122" spans="1:11" s="35" customFormat="1" hidden="1" x14ac:dyDescent="0.2">
      <c r="A1122" s="326" t="s">
        <v>2703</v>
      </c>
      <c r="B1122" s="30" t="s">
        <v>6</v>
      </c>
      <c r="C1122" s="326">
        <v>5</v>
      </c>
      <c r="D1122" s="326" t="s">
        <v>24</v>
      </c>
      <c r="E1122" s="323">
        <v>20</v>
      </c>
      <c r="F1122" s="35" t="s">
        <v>303</v>
      </c>
      <c r="G1122" s="326" t="s">
        <v>2432</v>
      </c>
      <c r="H1122" s="350">
        <f t="shared" si="17"/>
        <v>4331127.53</v>
      </c>
      <c r="I1122" s="326" t="s">
        <v>2394</v>
      </c>
      <c r="J1122" s="42" t="str">
        <f>VLOOKUP(D1122,DEPARTMENTS!B:B,1,0)</f>
        <v>ENVELOPES</v>
      </c>
      <c r="K1122" s="326"/>
    </row>
    <row r="1123" spans="1:11" s="35" customFormat="1" hidden="1" x14ac:dyDescent="0.2">
      <c r="A1123" s="326" t="s">
        <v>2704</v>
      </c>
      <c r="B1123" s="30" t="s">
        <v>6</v>
      </c>
      <c r="C1123" s="326">
        <v>5</v>
      </c>
      <c r="D1123" s="326" t="s">
        <v>24</v>
      </c>
      <c r="E1123" s="323">
        <v>50</v>
      </c>
      <c r="F1123" s="35" t="s">
        <v>303</v>
      </c>
      <c r="G1123" s="326" t="s">
        <v>2432</v>
      </c>
      <c r="H1123" s="350">
        <f t="shared" si="17"/>
        <v>4331177.53</v>
      </c>
      <c r="I1123" s="326" t="s">
        <v>2395</v>
      </c>
      <c r="J1123" s="42" t="str">
        <f>VLOOKUP(D1123,DEPARTMENTS!B:B,1,0)</f>
        <v>ENVELOPES</v>
      </c>
      <c r="K1123" s="326"/>
    </row>
    <row r="1124" spans="1:11" s="35" customFormat="1" hidden="1" x14ac:dyDescent="0.2">
      <c r="A1124" s="326" t="s">
        <v>2705</v>
      </c>
      <c r="B1124" s="30" t="s">
        <v>6</v>
      </c>
      <c r="C1124" s="326">
        <v>5</v>
      </c>
      <c r="D1124" s="326" t="s">
        <v>24</v>
      </c>
      <c r="E1124" s="323">
        <v>20</v>
      </c>
      <c r="F1124" s="35" t="s">
        <v>303</v>
      </c>
      <c r="G1124" s="326" t="s">
        <v>2432</v>
      </c>
      <c r="H1124" s="350">
        <f t="shared" si="17"/>
        <v>4331197.53</v>
      </c>
      <c r="I1124" s="326" t="s">
        <v>2396</v>
      </c>
      <c r="J1124" s="42" t="str">
        <f>VLOOKUP(D1124,DEPARTMENTS!B:B,1,0)</f>
        <v>ENVELOPES</v>
      </c>
      <c r="K1124" s="326"/>
    </row>
    <row r="1125" spans="1:11" s="35" customFormat="1" hidden="1" x14ac:dyDescent="0.2">
      <c r="A1125" s="326" t="s">
        <v>2706</v>
      </c>
      <c r="B1125" s="30" t="s">
        <v>6</v>
      </c>
      <c r="C1125" s="326">
        <v>5</v>
      </c>
      <c r="D1125" s="326" t="s">
        <v>24</v>
      </c>
      <c r="E1125" s="323">
        <v>100</v>
      </c>
      <c r="F1125" s="35" t="s">
        <v>303</v>
      </c>
      <c r="G1125" s="326" t="s">
        <v>2432</v>
      </c>
      <c r="H1125" s="350">
        <f t="shared" si="17"/>
        <v>4331297.53</v>
      </c>
      <c r="I1125" s="326" t="s">
        <v>2397</v>
      </c>
      <c r="J1125" s="42" t="str">
        <f>VLOOKUP(D1125,DEPARTMENTS!B:B,1,0)</f>
        <v>ENVELOPES</v>
      </c>
      <c r="K1125" s="326"/>
    </row>
    <row r="1126" spans="1:11" s="35" customFormat="1" hidden="1" x14ac:dyDescent="0.2">
      <c r="A1126" s="326" t="s">
        <v>2707</v>
      </c>
      <c r="B1126" s="30" t="s">
        <v>6</v>
      </c>
      <c r="C1126" s="326">
        <v>5</v>
      </c>
      <c r="D1126" s="326" t="s">
        <v>24</v>
      </c>
      <c r="E1126" s="323">
        <v>200</v>
      </c>
      <c r="F1126" s="35" t="s">
        <v>303</v>
      </c>
      <c r="G1126" s="326" t="s">
        <v>2432</v>
      </c>
      <c r="H1126" s="350">
        <f t="shared" si="17"/>
        <v>4331497.53</v>
      </c>
      <c r="I1126" s="326" t="s">
        <v>2398</v>
      </c>
      <c r="J1126" s="42" t="str">
        <f>VLOOKUP(D1126,DEPARTMENTS!B:B,1,0)</f>
        <v>ENVELOPES</v>
      </c>
      <c r="K1126" s="326"/>
    </row>
    <row r="1127" spans="1:11" s="35" customFormat="1" hidden="1" x14ac:dyDescent="0.2">
      <c r="A1127" s="326" t="s">
        <v>2708</v>
      </c>
      <c r="B1127" s="30" t="s">
        <v>6</v>
      </c>
      <c r="C1127" s="326">
        <v>5</v>
      </c>
      <c r="D1127" s="326" t="s">
        <v>24</v>
      </c>
      <c r="E1127" s="323">
        <v>50</v>
      </c>
      <c r="F1127" s="35" t="s">
        <v>303</v>
      </c>
      <c r="G1127" s="326" t="s">
        <v>2432</v>
      </c>
      <c r="H1127" s="350">
        <f t="shared" si="17"/>
        <v>4331547.53</v>
      </c>
      <c r="I1127" s="326" t="s">
        <v>2399</v>
      </c>
      <c r="J1127" s="42" t="str">
        <f>VLOOKUP(D1127,DEPARTMENTS!B:B,1,0)</f>
        <v>ENVELOPES</v>
      </c>
      <c r="K1127" s="326"/>
    </row>
    <row r="1128" spans="1:11" s="35" customFormat="1" hidden="1" x14ac:dyDescent="0.2">
      <c r="A1128" s="326" t="s">
        <v>2709</v>
      </c>
      <c r="B1128" s="30" t="s">
        <v>6</v>
      </c>
      <c r="C1128" s="326">
        <v>5</v>
      </c>
      <c r="D1128" s="326" t="s">
        <v>24</v>
      </c>
      <c r="E1128" s="323">
        <v>100</v>
      </c>
      <c r="F1128" s="35" t="s">
        <v>303</v>
      </c>
      <c r="G1128" s="326" t="s">
        <v>2432</v>
      </c>
      <c r="H1128" s="350">
        <f t="shared" si="17"/>
        <v>4331647.53</v>
      </c>
      <c r="I1128" s="326" t="s">
        <v>2400</v>
      </c>
      <c r="J1128" s="42" t="str">
        <f>VLOOKUP(D1128,DEPARTMENTS!B:B,1,0)</f>
        <v>ENVELOPES</v>
      </c>
      <c r="K1128" s="326"/>
    </row>
    <row r="1129" spans="1:11" s="35" customFormat="1" hidden="1" x14ac:dyDescent="0.2">
      <c r="A1129" s="326" t="s">
        <v>2710</v>
      </c>
      <c r="B1129" s="30" t="s">
        <v>6</v>
      </c>
      <c r="C1129" s="326">
        <v>5</v>
      </c>
      <c r="D1129" s="326" t="s">
        <v>24</v>
      </c>
      <c r="E1129" s="323">
        <v>50</v>
      </c>
      <c r="F1129" s="35" t="s">
        <v>303</v>
      </c>
      <c r="G1129" s="326" t="s">
        <v>2432</v>
      </c>
      <c r="H1129" s="350">
        <f t="shared" si="17"/>
        <v>4331697.53</v>
      </c>
      <c r="I1129" s="326" t="s">
        <v>2401</v>
      </c>
      <c r="J1129" s="42" t="str">
        <f>VLOOKUP(D1129,DEPARTMENTS!B:B,1,0)</f>
        <v>ENVELOPES</v>
      </c>
      <c r="K1129" s="326"/>
    </row>
    <row r="1130" spans="1:11" s="35" customFormat="1" hidden="1" x14ac:dyDescent="0.2">
      <c r="A1130" s="326" t="s">
        <v>2711</v>
      </c>
      <c r="B1130" s="30" t="s">
        <v>6</v>
      </c>
      <c r="C1130" s="326">
        <v>5</v>
      </c>
      <c r="D1130" s="326" t="s">
        <v>24</v>
      </c>
      <c r="E1130" s="323">
        <v>100</v>
      </c>
      <c r="F1130" s="35" t="s">
        <v>303</v>
      </c>
      <c r="G1130" s="326" t="s">
        <v>2432</v>
      </c>
      <c r="H1130" s="350">
        <f t="shared" si="17"/>
        <v>4331797.53</v>
      </c>
      <c r="I1130" s="326" t="s">
        <v>2402</v>
      </c>
      <c r="J1130" s="42" t="str">
        <f>VLOOKUP(D1130,DEPARTMENTS!B:B,1,0)</f>
        <v>ENVELOPES</v>
      </c>
      <c r="K1130" s="326"/>
    </row>
    <row r="1131" spans="1:11" s="35" customFormat="1" hidden="1" x14ac:dyDescent="0.2">
      <c r="A1131" s="326" t="s">
        <v>2712</v>
      </c>
      <c r="B1131" s="30" t="s">
        <v>6</v>
      </c>
      <c r="C1131" s="326">
        <v>5</v>
      </c>
      <c r="D1131" s="326" t="s">
        <v>24</v>
      </c>
      <c r="E1131" s="323">
        <v>20</v>
      </c>
      <c r="F1131" s="35" t="s">
        <v>303</v>
      </c>
      <c r="G1131" s="326" t="s">
        <v>2432</v>
      </c>
      <c r="H1131" s="350">
        <f t="shared" si="17"/>
        <v>4331817.53</v>
      </c>
      <c r="I1131" s="326" t="s">
        <v>2403</v>
      </c>
      <c r="J1131" s="42" t="str">
        <f>VLOOKUP(D1131,DEPARTMENTS!B:B,1,0)</f>
        <v>ENVELOPES</v>
      </c>
      <c r="K1131" s="326"/>
    </row>
    <row r="1132" spans="1:11" s="35" customFormat="1" hidden="1" x14ac:dyDescent="0.2">
      <c r="A1132" s="326" t="s">
        <v>2713</v>
      </c>
      <c r="B1132" s="30" t="s">
        <v>6</v>
      </c>
      <c r="C1132" s="326">
        <v>5</v>
      </c>
      <c r="D1132" s="326" t="s">
        <v>24</v>
      </c>
      <c r="E1132" s="323">
        <v>50</v>
      </c>
      <c r="F1132" s="35" t="s">
        <v>303</v>
      </c>
      <c r="G1132" s="326" t="s">
        <v>2432</v>
      </c>
      <c r="H1132" s="350">
        <f t="shared" si="17"/>
        <v>4331867.53</v>
      </c>
      <c r="I1132" s="326" t="s">
        <v>2404</v>
      </c>
      <c r="J1132" s="42" t="str">
        <f>VLOOKUP(D1132,DEPARTMENTS!B:B,1,0)</f>
        <v>ENVELOPES</v>
      </c>
      <c r="K1132" s="326"/>
    </row>
    <row r="1133" spans="1:11" s="35" customFormat="1" hidden="1" x14ac:dyDescent="0.2">
      <c r="A1133" s="326" t="s">
        <v>2714</v>
      </c>
      <c r="B1133" s="30" t="s">
        <v>6</v>
      </c>
      <c r="C1133" s="326">
        <v>5</v>
      </c>
      <c r="D1133" s="326" t="s">
        <v>24</v>
      </c>
      <c r="E1133" s="323">
        <v>150</v>
      </c>
      <c r="F1133" s="35" t="s">
        <v>303</v>
      </c>
      <c r="G1133" s="326" t="s">
        <v>2432</v>
      </c>
      <c r="H1133" s="350">
        <f t="shared" si="17"/>
        <v>4332017.53</v>
      </c>
      <c r="I1133" s="326" t="s">
        <v>2405</v>
      </c>
      <c r="J1133" s="42" t="str">
        <f>VLOOKUP(D1133,DEPARTMENTS!B:B,1,0)</f>
        <v>ENVELOPES</v>
      </c>
      <c r="K1133" s="326"/>
    </row>
    <row r="1134" spans="1:11" s="35" customFormat="1" hidden="1" x14ac:dyDescent="0.2">
      <c r="A1134" s="326" t="s">
        <v>2715</v>
      </c>
      <c r="B1134" s="30" t="s">
        <v>6</v>
      </c>
      <c r="C1134" s="326">
        <v>5</v>
      </c>
      <c r="D1134" s="326" t="s">
        <v>24</v>
      </c>
      <c r="E1134" s="323">
        <v>300</v>
      </c>
      <c r="F1134" s="35" t="s">
        <v>303</v>
      </c>
      <c r="G1134" s="326" t="s">
        <v>2432</v>
      </c>
      <c r="H1134" s="350">
        <f t="shared" si="17"/>
        <v>4332317.53</v>
      </c>
      <c r="I1134" s="326" t="s">
        <v>2406</v>
      </c>
      <c r="J1134" s="42" t="str">
        <f>VLOOKUP(D1134,DEPARTMENTS!B:B,1,0)</f>
        <v>ENVELOPES</v>
      </c>
      <c r="K1134" s="326"/>
    </row>
    <row r="1135" spans="1:11" s="35" customFormat="1" hidden="1" x14ac:dyDescent="0.2">
      <c r="A1135" s="326" t="s">
        <v>2716</v>
      </c>
      <c r="B1135" s="30" t="s">
        <v>6</v>
      </c>
      <c r="C1135" s="326">
        <v>5</v>
      </c>
      <c r="D1135" s="326" t="s">
        <v>172</v>
      </c>
      <c r="E1135" s="323">
        <v>500</v>
      </c>
      <c r="F1135" s="35" t="s">
        <v>303</v>
      </c>
      <c r="G1135" s="326" t="s">
        <v>2432</v>
      </c>
      <c r="H1135" s="350">
        <f t="shared" si="17"/>
        <v>4332817.53</v>
      </c>
      <c r="I1135" s="326" t="s">
        <v>2407</v>
      </c>
      <c r="J1135" s="42" t="str">
        <f>VLOOKUP(D1135,DEPARTMENTS!B:B,1,0)</f>
        <v>DEV_GROUP_25</v>
      </c>
      <c r="K1135" s="326"/>
    </row>
    <row r="1136" spans="1:11" s="35" customFormat="1" hidden="1" x14ac:dyDescent="0.2">
      <c r="A1136" s="326" t="s">
        <v>2717</v>
      </c>
      <c r="B1136" s="30" t="s">
        <v>6</v>
      </c>
      <c r="C1136" s="326">
        <v>5</v>
      </c>
      <c r="D1136" s="326" t="s">
        <v>24</v>
      </c>
      <c r="E1136" s="323">
        <v>200</v>
      </c>
      <c r="F1136" s="35" t="s">
        <v>303</v>
      </c>
      <c r="G1136" s="326" t="s">
        <v>2432</v>
      </c>
      <c r="H1136" s="350">
        <f t="shared" si="17"/>
        <v>4333017.53</v>
      </c>
      <c r="I1136" s="326" t="s">
        <v>2408</v>
      </c>
      <c r="J1136" s="42" t="str">
        <f>VLOOKUP(D1136,DEPARTMENTS!B:B,1,0)</f>
        <v>ENVELOPES</v>
      </c>
      <c r="K1136" s="326"/>
    </row>
    <row r="1137" spans="1:11" s="35" customFormat="1" hidden="1" x14ac:dyDescent="0.2">
      <c r="A1137" s="326" t="s">
        <v>2718</v>
      </c>
      <c r="B1137" s="30" t="s">
        <v>6</v>
      </c>
      <c r="C1137" s="326">
        <v>5</v>
      </c>
      <c r="D1137" s="326" t="s">
        <v>24</v>
      </c>
      <c r="E1137" s="323">
        <v>100</v>
      </c>
      <c r="F1137" s="35" t="s">
        <v>303</v>
      </c>
      <c r="G1137" s="326" t="s">
        <v>2432</v>
      </c>
      <c r="H1137" s="350">
        <f t="shared" si="17"/>
        <v>4333117.53</v>
      </c>
      <c r="I1137" s="326" t="s">
        <v>2409</v>
      </c>
      <c r="J1137" s="42" t="str">
        <f>VLOOKUP(D1137,DEPARTMENTS!B:B,1,0)</f>
        <v>ENVELOPES</v>
      </c>
      <c r="K1137" s="326"/>
    </row>
    <row r="1138" spans="1:11" s="35" customFormat="1" hidden="1" x14ac:dyDescent="0.2">
      <c r="A1138" s="326" t="s">
        <v>2719</v>
      </c>
      <c r="B1138" s="30" t="s">
        <v>6</v>
      </c>
      <c r="C1138" s="326">
        <v>5</v>
      </c>
      <c r="D1138" s="326" t="s">
        <v>24</v>
      </c>
      <c r="E1138" s="323">
        <v>200</v>
      </c>
      <c r="F1138" s="35" t="s">
        <v>303</v>
      </c>
      <c r="G1138" s="326" t="s">
        <v>2432</v>
      </c>
      <c r="H1138" s="350">
        <f t="shared" si="17"/>
        <v>4333317.53</v>
      </c>
      <c r="I1138" s="326" t="s">
        <v>2410</v>
      </c>
      <c r="J1138" s="42" t="str">
        <f>VLOOKUP(D1138,DEPARTMENTS!B:B,1,0)</f>
        <v>ENVELOPES</v>
      </c>
      <c r="K1138" s="326"/>
    </row>
    <row r="1139" spans="1:11" s="35" customFormat="1" hidden="1" x14ac:dyDescent="0.2">
      <c r="A1139" s="326" t="s">
        <v>2720</v>
      </c>
      <c r="B1139" s="30" t="s">
        <v>6</v>
      </c>
      <c r="C1139" s="326">
        <v>5</v>
      </c>
      <c r="D1139" s="326" t="s">
        <v>24</v>
      </c>
      <c r="E1139" s="323">
        <v>50</v>
      </c>
      <c r="F1139" s="35" t="s">
        <v>303</v>
      </c>
      <c r="G1139" s="326" t="s">
        <v>2432</v>
      </c>
      <c r="H1139" s="350">
        <f t="shared" si="17"/>
        <v>4333367.53</v>
      </c>
      <c r="I1139" s="326" t="s">
        <v>2411</v>
      </c>
      <c r="J1139" s="42" t="str">
        <f>VLOOKUP(D1139,DEPARTMENTS!B:B,1,0)</f>
        <v>ENVELOPES</v>
      </c>
      <c r="K1139" s="326"/>
    </row>
    <row r="1140" spans="1:11" s="35" customFormat="1" hidden="1" x14ac:dyDescent="0.2">
      <c r="A1140" s="326" t="s">
        <v>2721</v>
      </c>
      <c r="B1140" s="30" t="s">
        <v>6</v>
      </c>
      <c r="C1140" s="326">
        <v>5</v>
      </c>
      <c r="D1140" s="326" t="s">
        <v>24</v>
      </c>
      <c r="E1140" s="323">
        <v>70</v>
      </c>
      <c r="F1140" s="35" t="s">
        <v>303</v>
      </c>
      <c r="G1140" s="326" t="s">
        <v>2432</v>
      </c>
      <c r="H1140" s="350">
        <f t="shared" si="17"/>
        <v>4333437.53</v>
      </c>
      <c r="I1140" s="326" t="s">
        <v>2412</v>
      </c>
      <c r="J1140" s="42" t="str">
        <f>VLOOKUP(D1140,DEPARTMENTS!B:B,1,0)</f>
        <v>ENVELOPES</v>
      </c>
      <c r="K1140" s="326"/>
    </row>
    <row r="1141" spans="1:11" s="35" customFormat="1" hidden="1" x14ac:dyDescent="0.2">
      <c r="A1141" s="326" t="s">
        <v>2722</v>
      </c>
      <c r="B1141" s="30" t="s">
        <v>6</v>
      </c>
      <c r="C1141" s="326">
        <v>5</v>
      </c>
      <c r="D1141" s="326" t="s">
        <v>24</v>
      </c>
      <c r="E1141" s="323">
        <v>500</v>
      </c>
      <c r="F1141" s="35" t="s">
        <v>303</v>
      </c>
      <c r="G1141" s="326" t="s">
        <v>2432</v>
      </c>
      <c r="H1141" s="350">
        <f t="shared" si="17"/>
        <v>4333937.53</v>
      </c>
      <c r="I1141" s="326" t="s">
        <v>2413</v>
      </c>
      <c r="J1141" s="42" t="str">
        <f>VLOOKUP(D1141,DEPARTMENTS!B:B,1,0)</f>
        <v>ENVELOPES</v>
      </c>
      <c r="K1141" s="326"/>
    </row>
    <row r="1142" spans="1:11" s="35" customFormat="1" hidden="1" x14ac:dyDescent="0.2">
      <c r="A1142" s="326" t="s">
        <v>2723</v>
      </c>
      <c r="B1142" s="30" t="s">
        <v>6</v>
      </c>
      <c r="C1142" s="326">
        <v>5</v>
      </c>
      <c r="D1142" s="326" t="s">
        <v>24</v>
      </c>
      <c r="E1142" s="323">
        <v>50</v>
      </c>
      <c r="F1142" s="35" t="s">
        <v>303</v>
      </c>
      <c r="G1142" s="326" t="s">
        <v>2432</v>
      </c>
      <c r="H1142" s="350">
        <f t="shared" si="17"/>
        <v>4333987.53</v>
      </c>
      <c r="I1142" s="326" t="s">
        <v>2414</v>
      </c>
      <c r="J1142" s="42" t="str">
        <f>VLOOKUP(D1142,DEPARTMENTS!B:B,1,0)</f>
        <v>ENVELOPES</v>
      </c>
      <c r="K1142" s="326"/>
    </row>
    <row r="1143" spans="1:11" s="35" customFormat="1" hidden="1" x14ac:dyDescent="0.2">
      <c r="A1143" s="326" t="s">
        <v>2724</v>
      </c>
      <c r="B1143" s="30" t="s">
        <v>6</v>
      </c>
      <c r="C1143" s="326">
        <v>5</v>
      </c>
      <c r="D1143" s="326" t="s">
        <v>24</v>
      </c>
      <c r="E1143" s="323">
        <v>20</v>
      </c>
      <c r="F1143" s="35" t="s">
        <v>303</v>
      </c>
      <c r="G1143" s="326" t="s">
        <v>2432</v>
      </c>
      <c r="H1143" s="350">
        <f t="shared" si="17"/>
        <v>4334007.53</v>
      </c>
      <c r="I1143" s="326" t="s">
        <v>2415</v>
      </c>
      <c r="J1143" s="42" t="str">
        <f>VLOOKUP(D1143,DEPARTMENTS!B:B,1,0)</f>
        <v>ENVELOPES</v>
      </c>
      <c r="K1143" s="326"/>
    </row>
    <row r="1144" spans="1:11" s="35" customFormat="1" hidden="1" x14ac:dyDescent="0.2">
      <c r="A1144" s="326" t="s">
        <v>2725</v>
      </c>
      <c r="B1144" s="30" t="s">
        <v>6</v>
      </c>
      <c r="C1144" s="326">
        <v>5</v>
      </c>
      <c r="D1144" s="326" t="s">
        <v>24</v>
      </c>
      <c r="E1144" s="323">
        <v>100</v>
      </c>
      <c r="F1144" s="35" t="s">
        <v>303</v>
      </c>
      <c r="G1144" s="326" t="s">
        <v>2432</v>
      </c>
      <c r="H1144" s="350">
        <f t="shared" si="17"/>
        <v>4334107.53</v>
      </c>
      <c r="I1144" s="326" t="s">
        <v>2416</v>
      </c>
      <c r="J1144" s="42" t="str">
        <f>VLOOKUP(D1144,DEPARTMENTS!B:B,1,0)</f>
        <v>ENVELOPES</v>
      </c>
      <c r="K1144" s="326"/>
    </row>
    <row r="1145" spans="1:11" s="35" customFormat="1" hidden="1" x14ac:dyDescent="0.2">
      <c r="A1145" s="326" t="s">
        <v>2726</v>
      </c>
      <c r="B1145" s="30" t="s">
        <v>6</v>
      </c>
      <c r="C1145" s="326">
        <v>5</v>
      </c>
      <c r="D1145" s="326" t="s">
        <v>24</v>
      </c>
      <c r="E1145" s="323">
        <v>400</v>
      </c>
      <c r="F1145" s="35" t="s">
        <v>303</v>
      </c>
      <c r="G1145" s="326" t="s">
        <v>2432</v>
      </c>
      <c r="H1145" s="350">
        <f t="shared" si="17"/>
        <v>4334507.53</v>
      </c>
      <c r="I1145" s="326" t="s">
        <v>2417</v>
      </c>
      <c r="J1145" s="42" t="str">
        <f>VLOOKUP(D1145,DEPARTMENTS!B:B,1,0)</f>
        <v>ENVELOPES</v>
      </c>
      <c r="K1145" s="326"/>
    </row>
    <row r="1146" spans="1:11" s="35" customFormat="1" hidden="1" x14ac:dyDescent="0.2">
      <c r="A1146" s="326" t="s">
        <v>2727</v>
      </c>
      <c r="B1146" s="30" t="s">
        <v>6</v>
      </c>
      <c r="C1146" s="326">
        <v>5</v>
      </c>
      <c r="D1146" s="326" t="s">
        <v>184</v>
      </c>
      <c r="E1146" s="323">
        <v>200</v>
      </c>
      <c r="F1146" s="35" t="s">
        <v>303</v>
      </c>
      <c r="G1146" s="326" t="s">
        <v>2432</v>
      </c>
      <c r="H1146" s="350">
        <f t="shared" si="17"/>
        <v>4334707.53</v>
      </c>
      <c r="I1146" s="326" t="s">
        <v>2418</v>
      </c>
      <c r="J1146" s="42" t="str">
        <f>VLOOKUP(D1146,DEPARTMENTS!B:B,1,0)</f>
        <v>DEV_GROUP_27</v>
      </c>
      <c r="K1146" s="326"/>
    </row>
    <row r="1147" spans="1:11" s="35" customFormat="1" hidden="1" x14ac:dyDescent="0.2">
      <c r="A1147" s="326" t="s">
        <v>2728</v>
      </c>
      <c r="B1147" s="30" t="s">
        <v>6</v>
      </c>
      <c r="C1147" s="326">
        <v>5</v>
      </c>
      <c r="D1147" s="326" t="s">
        <v>24</v>
      </c>
      <c r="E1147" s="323">
        <v>100</v>
      </c>
      <c r="F1147" s="35" t="s">
        <v>303</v>
      </c>
      <c r="G1147" s="326" t="s">
        <v>2432</v>
      </c>
      <c r="H1147" s="350">
        <f t="shared" si="17"/>
        <v>4334807.53</v>
      </c>
      <c r="I1147" s="326" t="s">
        <v>2419</v>
      </c>
      <c r="J1147" s="42" t="str">
        <f>VLOOKUP(D1147,DEPARTMENTS!B:B,1,0)</f>
        <v>ENVELOPES</v>
      </c>
      <c r="K1147" s="326"/>
    </row>
    <row r="1148" spans="1:11" s="35" customFormat="1" hidden="1" x14ac:dyDescent="0.2">
      <c r="A1148" s="326" t="s">
        <v>2729</v>
      </c>
      <c r="B1148" s="30" t="s">
        <v>6</v>
      </c>
      <c r="C1148" s="326">
        <v>5</v>
      </c>
      <c r="D1148" s="326" t="s">
        <v>24</v>
      </c>
      <c r="E1148" s="323">
        <v>50</v>
      </c>
      <c r="F1148" s="35" t="s">
        <v>303</v>
      </c>
      <c r="G1148" s="326" t="s">
        <v>2432</v>
      </c>
      <c r="H1148" s="350">
        <f t="shared" si="17"/>
        <v>4334857.53</v>
      </c>
      <c r="I1148" s="326" t="s">
        <v>2420</v>
      </c>
      <c r="J1148" s="42" t="str">
        <f>VLOOKUP(D1148,DEPARTMENTS!B:B,1,0)</f>
        <v>ENVELOPES</v>
      </c>
      <c r="K1148" s="326"/>
    </row>
    <row r="1149" spans="1:11" s="35" customFormat="1" hidden="1" x14ac:dyDescent="0.2">
      <c r="A1149" s="326" t="s">
        <v>2730</v>
      </c>
      <c r="B1149" s="30" t="s">
        <v>6</v>
      </c>
      <c r="C1149" s="326">
        <v>5</v>
      </c>
      <c r="D1149" s="326" t="s">
        <v>120</v>
      </c>
      <c r="E1149" s="323">
        <v>1000</v>
      </c>
      <c r="F1149" s="35" t="s">
        <v>303</v>
      </c>
      <c r="G1149" s="326" t="s">
        <v>2432</v>
      </c>
      <c r="H1149" s="350">
        <f t="shared" si="17"/>
        <v>4335857.53</v>
      </c>
      <c r="I1149" s="326" t="s">
        <v>2421</v>
      </c>
      <c r="J1149" s="42" t="str">
        <f>VLOOKUP(D1149,DEPARTMENTS!B:B,1,0)</f>
        <v>DEV_GROUP_17</v>
      </c>
      <c r="K1149" s="326"/>
    </row>
    <row r="1150" spans="1:11" s="35" customFormat="1" hidden="1" x14ac:dyDescent="0.2">
      <c r="A1150" s="326" t="s">
        <v>2731</v>
      </c>
      <c r="B1150" s="30" t="s">
        <v>6</v>
      </c>
      <c r="C1150" s="326">
        <v>5</v>
      </c>
      <c r="D1150" s="326" t="s">
        <v>24</v>
      </c>
      <c r="E1150" s="323">
        <v>500</v>
      </c>
      <c r="F1150" s="35" t="s">
        <v>303</v>
      </c>
      <c r="G1150" s="326" t="s">
        <v>2432</v>
      </c>
      <c r="H1150" s="350">
        <f t="shared" si="17"/>
        <v>4336357.53</v>
      </c>
      <c r="I1150" s="326" t="s">
        <v>2422</v>
      </c>
      <c r="J1150" s="42" t="str">
        <f>VLOOKUP(D1150,DEPARTMENTS!B:B,1,0)</f>
        <v>ENVELOPES</v>
      </c>
      <c r="K1150" s="326"/>
    </row>
    <row r="1151" spans="1:11" s="35" customFormat="1" hidden="1" x14ac:dyDescent="0.2">
      <c r="A1151" s="326" t="s">
        <v>2732</v>
      </c>
      <c r="B1151" s="30" t="s">
        <v>6</v>
      </c>
      <c r="C1151" s="326">
        <v>5</v>
      </c>
      <c r="D1151" s="326" t="s">
        <v>24</v>
      </c>
      <c r="E1151" s="323">
        <v>2000</v>
      </c>
      <c r="F1151" s="35" t="s">
        <v>303</v>
      </c>
      <c r="G1151" s="326" t="s">
        <v>2432</v>
      </c>
      <c r="H1151" s="350">
        <f t="shared" si="17"/>
        <v>4338357.53</v>
      </c>
      <c r="I1151" s="326" t="s">
        <v>2423</v>
      </c>
      <c r="J1151" s="42" t="str">
        <f>VLOOKUP(D1151,DEPARTMENTS!B:B,1,0)</f>
        <v>ENVELOPES</v>
      </c>
      <c r="K1151" s="326"/>
    </row>
    <row r="1152" spans="1:11" s="35" customFormat="1" hidden="1" x14ac:dyDescent="0.2">
      <c r="A1152" s="326" t="s">
        <v>2733</v>
      </c>
      <c r="B1152" s="30" t="s">
        <v>6</v>
      </c>
      <c r="C1152" s="326">
        <v>5</v>
      </c>
      <c r="D1152" s="326" t="s">
        <v>172</v>
      </c>
      <c r="E1152" s="323">
        <v>200</v>
      </c>
      <c r="F1152" s="35" t="s">
        <v>303</v>
      </c>
      <c r="G1152" s="326" t="s">
        <v>2432</v>
      </c>
      <c r="H1152" s="350">
        <f t="shared" si="17"/>
        <v>4338557.53</v>
      </c>
      <c r="I1152" s="326" t="s">
        <v>2424</v>
      </c>
      <c r="J1152" s="42" t="str">
        <f>VLOOKUP(D1152,DEPARTMENTS!B:B,1,0)</f>
        <v>DEV_GROUP_25</v>
      </c>
      <c r="K1152" s="326"/>
    </row>
    <row r="1153" spans="1:11" s="35" customFormat="1" hidden="1" x14ac:dyDescent="0.2">
      <c r="A1153" s="326" t="s">
        <v>2734</v>
      </c>
      <c r="B1153" s="30" t="s">
        <v>6</v>
      </c>
      <c r="C1153" s="326">
        <v>5</v>
      </c>
      <c r="D1153" s="326" t="s">
        <v>182</v>
      </c>
      <c r="E1153" s="323">
        <v>300</v>
      </c>
      <c r="F1153" s="35" t="s">
        <v>303</v>
      </c>
      <c r="G1153" s="326" t="s">
        <v>2432</v>
      </c>
      <c r="H1153" s="350">
        <f t="shared" si="17"/>
        <v>4338857.53</v>
      </c>
      <c r="I1153" s="326" t="s">
        <v>2425</v>
      </c>
      <c r="J1153" s="42" t="str">
        <f>VLOOKUP(D1153,DEPARTMENTS!B:B,1,0)</f>
        <v>DEV_GROUP_23</v>
      </c>
      <c r="K1153" s="326"/>
    </row>
    <row r="1154" spans="1:11" s="35" customFormat="1" hidden="1" x14ac:dyDescent="0.2">
      <c r="A1154" s="326" t="s">
        <v>2735</v>
      </c>
      <c r="B1154" s="30" t="s">
        <v>6</v>
      </c>
      <c r="C1154" s="326">
        <v>5</v>
      </c>
      <c r="D1154" s="326" t="s">
        <v>24</v>
      </c>
      <c r="E1154" s="323">
        <v>1000</v>
      </c>
      <c r="F1154" s="35" t="s">
        <v>303</v>
      </c>
      <c r="G1154" s="326" t="s">
        <v>2432</v>
      </c>
      <c r="H1154" s="350">
        <f t="shared" si="17"/>
        <v>4339857.53</v>
      </c>
      <c r="I1154" s="326" t="s">
        <v>2426</v>
      </c>
      <c r="J1154" s="42" t="str">
        <f>VLOOKUP(D1154,DEPARTMENTS!B:B,1,0)</f>
        <v>ENVELOPES</v>
      </c>
      <c r="K1154" s="326"/>
    </row>
    <row r="1155" spans="1:11" s="35" customFormat="1" hidden="1" x14ac:dyDescent="0.2">
      <c r="A1155" s="326" t="s">
        <v>2736</v>
      </c>
      <c r="B1155" s="30" t="s">
        <v>6</v>
      </c>
      <c r="C1155" s="326">
        <v>5</v>
      </c>
      <c r="D1155" s="326" t="s">
        <v>178</v>
      </c>
      <c r="E1155" s="323">
        <v>1000</v>
      </c>
      <c r="F1155" s="35" t="s">
        <v>303</v>
      </c>
      <c r="G1155" s="326" t="s">
        <v>2432</v>
      </c>
      <c r="H1155" s="350">
        <f t="shared" si="17"/>
        <v>4340857.53</v>
      </c>
      <c r="I1155" s="326" t="s">
        <v>2427</v>
      </c>
      <c r="J1155" s="42" t="str">
        <f>VLOOKUP(D1155,DEPARTMENTS!B:B,1,0)</f>
        <v>DEV_GROUP_34</v>
      </c>
      <c r="K1155" s="326"/>
    </row>
    <row r="1156" spans="1:11" s="35" customFormat="1" hidden="1" x14ac:dyDescent="0.2">
      <c r="A1156" s="326" t="s">
        <v>2737</v>
      </c>
      <c r="B1156" s="30" t="s">
        <v>6</v>
      </c>
      <c r="C1156" s="326">
        <v>5</v>
      </c>
      <c r="D1156" s="326" t="s">
        <v>172</v>
      </c>
      <c r="E1156" s="323">
        <v>1000</v>
      </c>
      <c r="F1156" s="35" t="s">
        <v>303</v>
      </c>
      <c r="G1156" s="326" t="s">
        <v>2432</v>
      </c>
      <c r="H1156" s="350">
        <f t="shared" si="17"/>
        <v>4341857.53</v>
      </c>
      <c r="I1156" s="326" t="s">
        <v>2428</v>
      </c>
      <c r="J1156" s="42" t="str">
        <f>VLOOKUP(D1156,DEPARTMENTS!B:B,1,0)</f>
        <v>DEV_GROUP_25</v>
      </c>
      <c r="K1156" s="326"/>
    </row>
    <row r="1157" spans="1:11" s="35" customFormat="1" hidden="1" x14ac:dyDescent="0.2">
      <c r="A1157" s="326" t="s">
        <v>2738</v>
      </c>
      <c r="B1157" s="30" t="s">
        <v>6</v>
      </c>
      <c r="C1157" s="326">
        <v>5</v>
      </c>
      <c r="D1157" s="326" t="s">
        <v>24</v>
      </c>
      <c r="E1157" s="323">
        <v>1000</v>
      </c>
      <c r="F1157" s="35" t="s">
        <v>303</v>
      </c>
      <c r="G1157" s="326" t="s">
        <v>2432</v>
      </c>
      <c r="H1157" s="350">
        <f t="shared" ref="H1157:H1220" si="18">H1156+E1157</f>
        <v>4342857.53</v>
      </c>
      <c r="I1157" s="326" t="s">
        <v>2429</v>
      </c>
      <c r="J1157" s="42" t="str">
        <f>VLOOKUP(D1157,DEPARTMENTS!B:B,1,0)</f>
        <v>ENVELOPES</v>
      </c>
      <c r="K1157" s="326"/>
    </row>
    <row r="1158" spans="1:11" s="35" customFormat="1" hidden="1" x14ac:dyDescent="0.2">
      <c r="A1158" s="326" t="s">
        <v>2739</v>
      </c>
      <c r="B1158" s="30" t="s">
        <v>6</v>
      </c>
      <c r="C1158" s="326">
        <v>5</v>
      </c>
      <c r="D1158" s="326" t="s">
        <v>168</v>
      </c>
      <c r="E1158" s="323">
        <v>1000</v>
      </c>
      <c r="F1158" s="35" t="s">
        <v>303</v>
      </c>
      <c r="G1158" s="326" t="s">
        <v>2432</v>
      </c>
      <c r="H1158" s="350">
        <f t="shared" si="18"/>
        <v>4343857.53</v>
      </c>
      <c r="I1158" s="326" t="s">
        <v>2430</v>
      </c>
      <c r="J1158" s="42" t="str">
        <f>VLOOKUP(D1158,DEPARTMENTS!B:B,1,0)</f>
        <v>DEV_GROUP_35</v>
      </c>
      <c r="K1158" s="326"/>
    </row>
    <row r="1159" spans="1:11" s="35" customFormat="1" hidden="1" x14ac:dyDescent="0.2">
      <c r="A1159" s="326" t="s">
        <v>3146</v>
      </c>
      <c r="B1159" s="30" t="s">
        <v>6</v>
      </c>
      <c r="C1159" s="326">
        <v>5</v>
      </c>
      <c r="D1159" s="326" t="s">
        <v>148</v>
      </c>
      <c r="E1159" s="323">
        <v>300</v>
      </c>
      <c r="F1159" s="35" t="s">
        <v>303</v>
      </c>
      <c r="G1159" t="s">
        <v>2432</v>
      </c>
      <c r="H1159" s="350">
        <f t="shared" si="18"/>
        <v>4344157.53</v>
      </c>
      <c r="I1159" s="326" t="s">
        <v>2777</v>
      </c>
      <c r="J1159" s="42" t="str">
        <f>VLOOKUP(D1159,DEPARTMENTS!B:B,1,0)</f>
        <v>DEV_GROUP_NA</v>
      </c>
      <c r="K1159" s="326"/>
    </row>
    <row r="1160" spans="1:11" s="35" customFormat="1" hidden="1" x14ac:dyDescent="0.2">
      <c r="A1160" s="326" t="s">
        <v>3147</v>
      </c>
      <c r="B1160" s="30" t="s">
        <v>6</v>
      </c>
      <c r="C1160" s="326">
        <v>5</v>
      </c>
      <c r="D1160" s="326" t="s">
        <v>118</v>
      </c>
      <c r="E1160" s="323">
        <v>500</v>
      </c>
      <c r="F1160" s="35" t="s">
        <v>303</v>
      </c>
      <c r="G1160" t="s">
        <v>2432</v>
      </c>
      <c r="H1160" s="350">
        <f t="shared" si="18"/>
        <v>4344657.53</v>
      </c>
      <c r="I1160" s="326" t="s">
        <v>2778</v>
      </c>
      <c r="J1160" s="42" t="str">
        <f>VLOOKUP(D1160,DEPARTMENTS!B:B,1,0)</f>
        <v>DEV_GROUP_3</v>
      </c>
      <c r="K1160" s="326"/>
    </row>
    <row r="1161" spans="1:11" s="35" customFormat="1" hidden="1" x14ac:dyDescent="0.2">
      <c r="A1161" s="326" t="s">
        <v>3148</v>
      </c>
      <c r="B1161" s="30" t="s">
        <v>6</v>
      </c>
      <c r="C1161" s="326">
        <v>5</v>
      </c>
      <c r="D1161" s="326" t="s">
        <v>178</v>
      </c>
      <c r="E1161" s="323">
        <v>500</v>
      </c>
      <c r="F1161" s="35" t="s">
        <v>303</v>
      </c>
      <c r="G1161" t="s">
        <v>2432</v>
      </c>
      <c r="H1161" s="350">
        <f t="shared" si="18"/>
        <v>4345157.53</v>
      </c>
      <c r="I1161" s="326" t="s">
        <v>2779</v>
      </c>
      <c r="J1161" s="42" t="str">
        <f>VLOOKUP(D1161,DEPARTMENTS!B:B,1,0)</f>
        <v>DEV_GROUP_34</v>
      </c>
      <c r="K1161" s="326"/>
    </row>
    <row r="1162" spans="1:11" s="35" customFormat="1" hidden="1" x14ac:dyDescent="0.2">
      <c r="A1162" s="326" t="s">
        <v>3149</v>
      </c>
      <c r="B1162" s="30" t="s">
        <v>6</v>
      </c>
      <c r="C1162" s="326">
        <v>5</v>
      </c>
      <c r="D1162" s="326" t="s">
        <v>24</v>
      </c>
      <c r="E1162" s="323">
        <v>2605</v>
      </c>
      <c r="F1162" s="35" t="s">
        <v>303</v>
      </c>
      <c r="G1162" t="s">
        <v>2432</v>
      </c>
      <c r="H1162" s="350">
        <f t="shared" si="18"/>
        <v>4347762.53</v>
      </c>
      <c r="I1162" s="326" t="s">
        <v>2780</v>
      </c>
      <c r="J1162" s="42" t="str">
        <f>VLOOKUP(D1162,DEPARTMENTS!B:B,1,0)</f>
        <v>ENVELOPES</v>
      </c>
      <c r="K1162" s="326"/>
    </row>
    <row r="1163" spans="1:11" s="35" customFormat="1" hidden="1" x14ac:dyDescent="0.2">
      <c r="A1163" s="326" t="s">
        <v>3150</v>
      </c>
      <c r="B1163" s="30" t="s">
        <v>6</v>
      </c>
      <c r="C1163" s="326">
        <v>5</v>
      </c>
      <c r="D1163" s="326" t="s">
        <v>122</v>
      </c>
      <c r="E1163" s="323">
        <v>5000</v>
      </c>
      <c r="F1163" s="35" t="s">
        <v>303</v>
      </c>
      <c r="G1163" t="s">
        <v>2432</v>
      </c>
      <c r="H1163" s="350">
        <f t="shared" si="18"/>
        <v>4352762.53</v>
      </c>
      <c r="I1163" s="326" t="s">
        <v>2781</v>
      </c>
      <c r="J1163" s="42" t="str">
        <f>VLOOKUP(D1163,DEPARTMENTS!B:B,1,0)</f>
        <v>DEV_GROUP_16</v>
      </c>
      <c r="K1163" s="326"/>
    </row>
    <row r="1164" spans="1:11" s="35" customFormat="1" hidden="1" x14ac:dyDescent="0.2">
      <c r="A1164" s="326" t="s">
        <v>3151</v>
      </c>
      <c r="B1164" s="30" t="s">
        <v>6</v>
      </c>
      <c r="C1164" s="326">
        <v>5</v>
      </c>
      <c r="D1164" s="326" t="s">
        <v>166</v>
      </c>
      <c r="E1164" s="323">
        <v>500</v>
      </c>
      <c r="F1164" s="35" t="s">
        <v>303</v>
      </c>
      <c r="G1164" t="s">
        <v>2432</v>
      </c>
      <c r="H1164" s="350">
        <f t="shared" si="18"/>
        <v>4353262.53</v>
      </c>
      <c r="I1164" s="326" t="s">
        <v>2782</v>
      </c>
      <c r="J1164" s="42" t="str">
        <f>VLOOKUP(D1164,DEPARTMENTS!B:B,1,0)</f>
        <v>DEV_GROUP_30</v>
      </c>
      <c r="K1164" s="326"/>
    </row>
    <row r="1165" spans="1:11" s="35" customFormat="1" hidden="1" x14ac:dyDescent="0.2">
      <c r="A1165" s="326" t="s">
        <v>3152</v>
      </c>
      <c r="B1165" s="30" t="s">
        <v>6</v>
      </c>
      <c r="C1165" s="326">
        <v>5</v>
      </c>
      <c r="D1165" s="326" t="s">
        <v>74</v>
      </c>
      <c r="E1165" s="323">
        <v>-1200</v>
      </c>
      <c r="F1165" s="35" t="s">
        <v>109</v>
      </c>
      <c r="G1165" t="s">
        <v>2432</v>
      </c>
      <c r="H1165" s="350">
        <f t="shared" si="18"/>
        <v>4352062.53</v>
      </c>
      <c r="I1165" s="326" t="s">
        <v>2783</v>
      </c>
      <c r="J1165" s="42" t="str">
        <f>VLOOKUP(D1165,DEPARTMENTS!B:B,1,0)</f>
        <v>CHARGES</v>
      </c>
      <c r="K1165" s="326"/>
    </row>
    <row r="1166" spans="1:11" s="35" customFormat="1" hidden="1" x14ac:dyDescent="0.2">
      <c r="A1166" s="326" t="s">
        <v>3153</v>
      </c>
      <c r="B1166" s="30" t="s">
        <v>6</v>
      </c>
      <c r="C1166" s="326">
        <v>5</v>
      </c>
      <c r="D1166" s="326" t="s">
        <v>166</v>
      </c>
      <c r="E1166" s="323">
        <v>500</v>
      </c>
      <c r="F1166" s="35" t="s">
        <v>303</v>
      </c>
      <c r="G1166" t="s">
        <v>2432</v>
      </c>
      <c r="H1166" s="350">
        <f t="shared" si="18"/>
        <v>4352562.53</v>
      </c>
      <c r="I1166" s="326" t="s">
        <v>2784</v>
      </c>
      <c r="J1166" s="42" t="str">
        <f>VLOOKUP(D1166,DEPARTMENTS!B:B,1,0)</f>
        <v>DEV_GROUP_30</v>
      </c>
      <c r="K1166" s="326"/>
    </row>
    <row r="1167" spans="1:11" s="35" customFormat="1" hidden="1" x14ac:dyDescent="0.2">
      <c r="A1167" s="326" t="s">
        <v>3154</v>
      </c>
      <c r="B1167" s="30" t="s">
        <v>6</v>
      </c>
      <c r="C1167" s="326">
        <v>5</v>
      </c>
      <c r="D1167" s="326" t="s">
        <v>31</v>
      </c>
      <c r="E1167" s="323">
        <v>1150</v>
      </c>
      <c r="F1167" s="35" t="s">
        <v>303</v>
      </c>
      <c r="G1167" t="s">
        <v>2432</v>
      </c>
      <c r="H1167" s="350">
        <f t="shared" si="18"/>
        <v>4353712.53</v>
      </c>
      <c r="I1167" s="326" t="s">
        <v>2785</v>
      </c>
      <c r="J1167" s="42" t="str">
        <f>VLOOKUP(D1167,DEPARTMENTS!B:B,1,0)</f>
        <v>CHURCH CHOIR</v>
      </c>
      <c r="K1167" s="326"/>
    </row>
    <row r="1168" spans="1:11" s="35" customFormat="1" hidden="1" x14ac:dyDescent="0.2">
      <c r="A1168" s="326" t="s">
        <v>3155</v>
      </c>
      <c r="B1168" s="326" t="s">
        <v>7</v>
      </c>
      <c r="C1168" s="326">
        <v>1</v>
      </c>
      <c r="D1168" s="326" t="s">
        <v>160</v>
      </c>
      <c r="E1168" s="323">
        <v>3000</v>
      </c>
      <c r="F1168" s="35" t="s">
        <v>303</v>
      </c>
      <c r="G1168" t="s">
        <v>3141</v>
      </c>
      <c r="H1168" s="350">
        <f t="shared" si="18"/>
        <v>4356712.53</v>
      </c>
      <c r="I1168" s="326" t="s">
        <v>2786</v>
      </c>
      <c r="J1168" s="42" t="str">
        <f>VLOOKUP(D1168,DEPARTMENTS!B:B,1,0)</f>
        <v>DEV_GROUP_20</v>
      </c>
      <c r="K1168" s="326"/>
    </row>
    <row r="1169" spans="1:11" s="35" customFormat="1" hidden="1" x14ac:dyDescent="0.2">
      <c r="A1169" s="326" t="s">
        <v>3156</v>
      </c>
      <c r="B1169" s="326" t="s">
        <v>7</v>
      </c>
      <c r="C1169" s="326">
        <v>1</v>
      </c>
      <c r="D1169" s="326" t="s">
        <v>160</v>
      </c>
      <c r="E1169" s="323">
        <v>300</v>
      </c>
      <c r="F1169" s="35" t="s">
        <v>303</v>
      </c>
      <c r="G1169" t="s">
        <v>3141</v>
      </c>
      <c r="H1169" s="350">
        <f t="shared" si="18"/>
        <v>4357012.53</v>
      </c>
      <c r="I1169" s="326" t="s">
        <v>2787</v>
      </c>
      <c r="J1169" s="42" t="str">
        <f>VLOOKUP(D1169,DEPARTMENTS!B:B,1,0)</f>
        <v>DEV_GROUP_20</v>
      </c>
      <c r="K1169" s="326"/>
    </row>
    <row r="1170" spans="1:11" s="35" customFormat="1" hidden="1" x14ac:dyDescent="0.2">
      <c r="A1170" s="326" t="s">
        <v>3157</v>
      </c>
      <c r="B1170" s="326" t="s">
        <v>7</v>
      </c>
      <c r="C1170" s="326">
        <v>1</v>
      </c>
      <c r="D1170" s="326" t="s">
        <v>120</v>
      </c>
      <c r="E1170" s="323">
        <v>100</v>
      </c>
      <c r="F1170" s="35" t="s">
        <v>303</v>
      </c>
      <c r="G1170" t="s">
        <v>3141</v>
      </c>
      <c r="H1170" s="350">
        <f t="shared" si="18"/>
        <v>4357112.53</v>
      </c>
      <c r="I1170" s="326" t="s">
        <v>2788</v>
      </c>
      <c r="J1170" s="42" t="str">
        <f>VLOOKUP(D1170,DEPARTMENTS!B:B,1,0)</f>
        <v>DEV_GROUP_17</v>
      </c>
      <c r="K1170" s="326"/>
    </row>
    <row r="1171" spans="1:11" s="35" customFormat="1" hidden="1" x14ac:dyDescent="0.2">
      <c r="A1171" s="326" t="s">
        <v>3158</v>
      </c>
      <c r="B1171" s="326" t="s">
        <v>7</v>
      </c>
      <c r="C1171" s="326">
        <v>1</v>
      </c>
      <c r="D1171" s="326" t="s">
        <v>114</v>
      </c>
      <c r="E1171" s="323">
        <v>150</v>
      </c>
      <c r="F1171" s="35" t="s">
        <v>303</v>
      </c>
      <c r="G1171" t="s">
        <v>3141</v>
      </c>
      <c r="H1171" s="350">
        <f t="shared" si="18"/>
        <v>4357262.53</v>
      </c>
      <c r="I1171" s="326" t="s">
        <v>2789</v>
      </c>
      <c r="J1171" s="42" t="str">
        <f>VLOOKUP(D1171,DEPARTMENTS!B:B,1,0)</f>
        <v>DEV_GROUP_1</v>
      </c>
      <c r="K1171" s="326"/>
    </row>
    <row r="1172" spans="1:11" s="35" customFormat="1" hidden="1" x14ac:dyDescent="0.2">
      <c r="A1172" s="326" t="s">
        <v>3159</v>
      </c>
      <c r="B1172" s="326" t="s">
        <v>7</v>
      </c>
      <c r="C1172" s="326">
        <v>1</v>
      </c>
      <c r="D1172" s="326" t="s">
        <v>160</v>
      </c>
      <c r="E1172" s="323">
        <v>100</v>
      </c>
      <c r="F1172" s="35" t="s">
        <v>303</v>
      </c>
      <c r="G1172" t="s">
        <v>3141</v>
      </c>
      <c r="H1172" s="350">
        <f t="shared" si="18"/>
        <v>4357362.53</v>
      </c>
      <c r="I1172" s="326" t="s">
        <v>2790</v>
      </c>
      <c r="J1172" s="42" t="str">
        <f>VLOOKUP(D1172,DEPARTMENTS!B:B,1,0)</f>
        <v>DEV_GROUP_20</v>
      </c>
      <c r="K1172" s="326"/>
    </row>
    <row r="1173" spans="1:11" s="35" customFormat="1" hidden="1" x14ac:dyDescent="0.2">
      <c r="A1173" s="326" t="s">
        <v>3160</v>
      </c>
      <c r="B1173" s="326" t="s">
        <v>7</v>
      </c>
      <c r="C1173" s="326">
        <v>1</v>
      </c>
      <c r="D1173" s="326" t="s">
        <v>160</v>
      </c>
      <c r="E1173" s="323">
        <v>100</v>
      </c>
      <c r="F1173" s="35" t="s">
        <v>303</v>
      </c>
      <c r="G1173" t="s">
        <v>3141</v>
      </c>
      <c r="H1173" s="350">
        <f t="shared" si="18"/>
        <v>4357462.53</v>
      </c>
      <c r="I1173" s="326" t="s">
        <v>2791</v>
      </c>
      <c r="J1173" s="42" t="str">
        <f>VLOOKUP(D1173,DEPARTMENTS!B:B,1,0)</f>
        <v>DEV_GROUP_20</v>
      </c>
      <c r="K1173" s="326"/>
    </row>
    <row r="1174" spans="1:11" s="35" customFormat="1" hidden="1" x14ac:dyDescent="0.2">
      <c r="A1174" s="326" t="s">
        <v>3161</v>
      </c>
      <c r="B1174" s="326" t="s">
        <v>7</v>
      </c>
      <c r="C1174" s="326">
        <v>1</v>
      </c>
      <c r="D1174" s="326" t="s">
        <v>24</v>
      </c>
      <c r="E1174" s="323">
        <v>2485</v>
      </c>
      <c r="F1174" s="35" t="s">
        <v>303</v>
      </c>
      <c r="G1174" t="s">
        <v>3141</v>
      </c>
      <c r="H1174" s="350">
        <f t="shared" si="18"/>
        <v>4359947.53</v>
      </c>
      <c r="I1174" s="326" t="s">
        <v>2792</v>
      </c>
      <c r="J1174" s="42" t="str">
        <f>VLOOKUP(D1174,DEPARTMENTS!B:B,1,0)</f>
        <v>ENVELOPES</v>
      </c>
      <c r="K1174" s="326"/>
    </row>
    <row r="1175" spans="1:11" s="35" customFormat="1" hidden="1" x14ac:dyDescent="0.2">
      <c r="A1175" s="326" t="s">
        <v>3162</v>
      </c>
      <c r="B1175" s="326" t="s">
        <v>7</v>
      </c>
      <c r="C1175" s="326">
        <v>1</v>
      </c>
      <c r="D1175" s="326" t="s">
        <v>160</v>
      </c>
      <c r="E1175" s="323">
        <v>500</v>
      </c>
      <c r="F1175" s="35" t="s">
        <v>303</v>
      </c>
      <c r="G1175" t="s">
        <v>3141</v>
      </c>
      <c r="H1175" s="350">
        <f t="shared" si="18"/>
        <v>4360447.53</v>
      </c>
      <c r="I1175" s="326" t="s">
        <v>2793</v>
      </c>
      <c r="J1175" s="42" t="str">
        <f>VLOOKUP(D1175,DEPARTMENTS!B:B,1,0)</f>
        <v>DEV_GROUP_20</v>
      </c>
      <c r="K1175" s="326"/>
    </row>
    <row r="1176" spans="1:11" s="35" customFormat="1" hidden="1" x14ac:dyDescent="0.2">
      <c r="A1176" s="326" t="s">
        <v>3163</v>
      </c>
      <c r="B1176" s="326" t="s">
        <v>7</v>
      </c>
      <c r="C1176" s="326">
        <v>1</v>
      </c>
      <c r="D1176" s="326" t="s">
        <v>36</v>
      </c>
      <c r="E1176" s="323">
        <v>200</v>
      </c>
      <c r="F1176" s="35" t="s">
        <v>303</v>
      </c>
      <c r="G1176" t="s">
        <v>3141</v>
      </c>
      <c r="H1176" s="350">
        <f t="shared" si="18"/>
        <v>4360647.53</v>
      </c>
      <c r="I1176" s="326" t="s">
        <v>2794</v>
      </c>
      <c r="J1176" s="42" t="str">
        <f>VLOOKUP(D1176,DEPARTMENTS!B:B,1,0)</f>
        <v>AWM</v>
      </c>
      <c r="K1176" s="326"/>
    </row>
    <row r="1177" spans="1:11" s="35" customFormat="1" hidden="1" x14ac:dyDescent="0.2">
      <c r="A1177" s="326" t="s">
        <v>3164</v>
      </c>
      <c r="B1177" s="326" t="s">
        <v>7</v>
      </c>
      <c r="C1177" s="326">
        <v>1</v>
      </c>
      <c r="D1177" s="326" t="s">
        <v>134</v>
      </c>
      <c r="E1177" s="323">
        <v>2000</v>
      </c>
      <c r="F1177" s="35" t="s">
        <v>303</v>
      </c>
      <c r="G1177" t="s">
        <v>3141</v>
      </c>
      <c r="H1177" s="350">
        <f t="shared" si="18"/>
        <v>4362647.53</v>
      </c>
      <c r="I1177" s="326" t="s">
        <v>2795</v>
      </c>
      <c r="J1177" s="42" t="str">
        <f>VLOOKUP(D1177,DEPARTMENTS!B:B,1,0)</f>
        <v>DEV_GROUP_12</v>
      </c>
      <c r="K1177" s="326"/>
    </row>
    <row r="1178" spans="1:11" s="35" customFormat="1" hidden="1" x14ac:dyDescent="0.2">
      <c r="A1178" s="326" t="s">
        <v>3165</v>
      </c>
      <c r="B1178" s="326" t="s">
        <v>7</v>
      </c>
      <c r="C1178" s="326">
        <v>1</v>
      </c>
      <c r="D1178" s="326" t="s">
        <v>160</v>
      </c>
      <c r="E1178" s="323">
        <v>1000</v>
      </c>
      <c r="F1178" s="35" t="s">
        <v>303</v>
      </c>
      <c r="G1178" t="s">
        <v>3141</v>
      </c>
      <c r="H1178" s="350">
        <f t="shared" si="18"/>
        <v>4363647.53</v>
      </c>
      <c r="I1178" s="326" t="s">
        <v>2796</v>
      </c>
      <c r="J1178" s="42" t="str">
        <f>VLOOKUP(D1178,DEPARTMENTS!B:B,1,0)</f>
        <v>DEV_GROUP_20</v>
      </c>
      <c r="K1178" s="326"/>
    </row>
    <row r="1179" spans="1:11" s="35" customFormat="1" hidden="1" x14ac:dyDescent="0.2">
      <c r="A1179" s="326" t="s">
        <v>3166</v>
      </c>
      <c r="B1179" s="326" t="s">
        <v>7</v>
      </c>
      <c r="C1179" s="326">
        <v>1</v>
      </c>
      <c r="D1179" s="326" t="s">
        <v>160</v>
      </c>
      <c r="E1179" s="323">
        <v>200</v>
      </c>
      <c r="F1179" s="35" t="s">
        <v>303</v>
      </c>
      <c r="G1179" t="s">
        <v>3141</v>
      </c>
      <c r="H1179" s="350">
        <f t="shared" si="18"/>
        <v>4363847.53</v>
      </c>
      <c r="I1179" s="326" t="s">
        <v>2797</v>
      </c>
      <c r="J1179" s="42" t="str">
        <f>VLOOKUP(D1179,DEPARTMENTS!B:B,1,0)</f>
        <v>DEV_GROUP_20</v>
      </c>
      <c r="K1179" s="326"/>
    </row>
    <row r="1180" spans="1:11" s="35" customFormat="1" hidden="1" x14ac:dyDescent="0.2">
      <c r="A1180" s="326" t="s">
        <v>3167</v>
      </c>
      <c r="B1180" s="326" t="s">
        <v>7</v>
      </c>
      <c r="C1180" s="326">
        <v>1</v>
      </c>
      <c r="D1180" s="326" t="s">
        <v>120</v>
      </c>
      <c r="E1180" s="323">
        <v>500</v>
      </c>
      <c r="F1180" s="35" t="s">
        <v>303</v>
      </c>
      <c r="G1180" t="s">
        <v>3141</v>
      </c>
      <c r="H1180" s="350">
        <f t="shared" si="18"/>
        <v>4364347.53</v>
      </c>
      <c r="I1180" s="326" t="s">
        <v>2798</v>
      </c>
      <c r="J1180" s="42" t="str">
        <f>VLOOKUP(D1180,DEPARTMENTS!B:B,1,0)</f>
        <v>DEV_GROUP_17</v>
      </c>
      <c r="K1180" s="326"/>
    </row>
    <row r="1181" spans="1:11" s="35" customFormat="1" hidden="1" x14ac:dyDescent="0.2">
      <c r="A1181" s="326" t="s">
        <v>3168</v>
      </c>
      <c r="B1181" s="326" t="s">
        <v>7</v>
      </c>
      <c r="C1181" s="326">
        <v>1</v>
      </c>
      <c r="D1181" s="326" t="s">
        <v>160</v>
      </c>
      <c r="E1181" s="323">
        <v>100</v>
      </c>
      <c r="F1181" s="35" t="s">
        <v>303</v>
      </c>
      <c r="G1181" t="s">
        <v>3141</v>
      </c>
      <c r="H1181" s="350">
        <f t="shared" si="18"/>
        <v>4364447.53</v>
      </c>
      <c r="I1181" s="326" t="s">
        <v>2799</v>
      </c>
      <c r="J1181" s="42" t="str">
        <f>VLOOKUP(D1181,DEPARTMENTS!B:B,1,0)</f>
        <v>DEV_GROUP_20</v>
      </c>
      <c r="K1181" s="326"/>
    </row>
    <row r="1182" spans="1:11" s="35" customFormat="1" hidden="1" x14ac:dyDescent="0.2">
      <c r="A1182" s="326" t="s">
        <v>3169</v>
      </c>
      <c r="B1182" s="326" t="s">
        <v>7</v>
      </c>
      <c r="C1182" s="326">
        <v>1</v>
      </c>
      <c r="D1182" s="326" t="s">
        <v>124</v>
      </c>
      <c r="E1182" s="323">
        <v>500</v>
      </c>
      <c r="F1182" s="35" t="s">
        <v>303</v>
      </c>
      <c r="G1182" t="s">
        <v>3141</v>
      </c>
      <c r="H1182" s="350">
        <f t="shared" si="18"/>
        <v>4364947.53</v>
      </c>
      <c r="I1182" s="326" t="s">
        <v>2800</v>
      </c>
      <c r="J1182" s="42" t="str">
        <f>VLOOKUP(D1182,DEPARTMENTS!B:B,1,0)</f>
        <v>DEV_GROUP_7</v>
      </c>
      <c r="K1182" s="326"/>
    </row>
    <row r="1183" spans="1:11" s="35" customFormat="1" hidden="1" x14ac:dyDescent="0.2">
      <c r="A1183" s="326" t="s">
        <v>3170</v>
      </c>
      <c r="B1183" s="326" t="s">
        <v>7</v>
      </c>
      <c r="C1183" s="326">
        <v>1</v>
      </c>
      <c r="D1183" s="326" t="s">
        <v>118</v>
      </c>
      <c r="E1183" s="323">
        <v>1000</v>
      </c>
      <c r="F1183" s="35" t="s">
        <v>303</v>
      </c>
      <c r="G1183" t="s">
        <v>3141</v>
      </c>
      <c r="H1183" s="350">
        <f t="shared" si="18"/>
        <v>4365947.53</v>
      </c>
      <c r="I1183" s="326" t="s">
        <v>2801</v>
      </c>
      <c r="J1183" s="42" t="str">
        <f>VLOOKUP(D1183,DEPARTMENTS!B:B,1,0)</f>
        <v>DEV_GROUP_3</v>
      </c>
      <c r="K1183" s="326"/>
    </row>
    <row r="1184" spans="1:11" s="35" customFormat="1" hidden="1" x14ac:dyDescent="0.2">
      <c r="A1184" s="326" t="s">
        <v>3171</v>
      </c>
      <c r="B1184" s="326" t="s">
        <v>7</v>
      </c>
      <c r="C1184" s="326">
        <v>1</v>
      </c>
      <c r="D1184" s="326" t="s">
        <v>118</v>
      </c>
      <c r="E1184" s="323">
        <v>300</v>
      </c>
      <c r="F1184" s="35" t="s">
        <v>303</v>
      </c>
      <c r="G1184" t="s">
        <v>3141</v>
      </c>
      <c r="H1184" s="350">
        <f t="shared" si="18"/>
        <v>4366247.53</v>
      </c>
      <c r="I1184" s="326" t="s">
        <v>2802</v>
      </c>
      <c r="J1184" s="42" t="str">
        <f>VLOOKUP(D1184,DEPARTMENTS!B:B,1,0)</f>
        <v>DEV_GROUP_3</v>
      </c>
      <c r="K1184" s="326"/>
    </row>
    <row r="1185" spans="1:11" s="35" customFormat="1" hidden="1" x14ac:dyDescent="0.2">
      <c r="A1185" s="326" t="s">
        <v>3172</v>
      </c>
      <c r="B1185" s="326" t="s">
        <v>7</v>
      </c>
      <c r="C1185" s="326">
        <v>1</v>
      </c>
      <c r="D1185" s="326" t="s">
        <v>118</v>
      </c>
      <c r="E1185" s="323">
        <v>1000</v>
      </c>
      <c r="F1185" s="35" t="s">
        <v>303</v>
      </c>
      <c r="G1185" t="s">
        <v>3141</v>
      </c>
      <c r="H1185" s="350">
        <f t="shared" si="18"/>
        <v>4367247.53</v>
      </c>
      <c r="I1185" s="326" t="s">
        <v>2803</v>
      </c>
      <c r="J1185" s="42" t="str">
        <f>VLOOKUP(D1185,DEPARTMENTS!B:B,1,0)</f>
        <v>DEV_GROUP_3</v>
      </c>
      <c r="K1185" s="326"/>
    </row>
    <row r="1186" spans="1:11" s="35" customFormat="1" hidden="1" x14ac:dyDescent="0.2">
      <c r="A1186" s="326" t="s">
        <v>3173</v>
      </c>
      <c r="B1186" s="326" t="s">
        <v>7</v>
      </c>
      <c r="C1186" s="326">
        <v>1</v>
      </c>
      <c r="D1186" s="326" t="s">
        <v>126</v>
      </c>
      <c r="E1186" s="323">
        <v>100</v>
      </c>
      <c r="F1186" s="35" t="s">
        <v>303</v>
      </c>
      <c r="G1186" t="s">
        <v>3141</v>
      </c>
      <c r="H1186" s="350">
        <f t="shared" si="18"/>
        <v>4367347.53</v>
      </c>
      <c r="I1186" s="326" t="s">
        <v>2804</v>
      </c>
      <c r="J1186" s="42" t="str">
        <f>VLOOKUP(D1186,DEPARTMENTS!B:B,1,0)</f>
        <v>DEV_GROUP_6</v>
      </c>
      <c r="K1186" s="326"/>
    </row>
    <row r="1187" spans="1:11" s="35" customFormat="1" hidden="1" x14ac:dyDescent="0.2">
      <c r="A1187" s="326" t="s">
        <v>3174</v>
      </c>
      <c r="B1187" s="326" t="s">
        <v>7</v>
      </c>
      <c r="C1187" s="326">
        <v>1</v>
      </c>
      <c r="D1187" s="326" t="s">
        <v>126</v>
      </c>
      <c r="E1187" s="323">
        <v>100</v>
      </c>
      <c r="F1187" s="35" t="s">
        <v>303</v>
      </c>
      <c r="G1187" t="s">
        <v>3141</v>
      </c>
      <c r="H1187" s="350">
        <f t="shared" si="18"/>
        <v>4367447.53</v>
      </c>
      <c r="I1187" s="326" t="s">
        <v>2805</v>
      </c>
      <c r="J1187" s="42" t="str">
        <f>VLOOKUP(D1187,DEPARTMENTS!B:B,1,0)</f>
        <v>DEV_GROUP_6</v>
      </c>
      <c r="K1187" s="326"/>
    </row>
    <row r="1188" spans="1:11" s="35" customFormat="1" hidden="1" x14ac:dyDescent="0.2">
      <c r="A1188" s="326" t="s">
        <v>3175</v>
      </c>
      <c r="B1188" s="326" t="s">
        <v>7</v>
      </c>
      <c r="C1188" s="326">
        <v>1</v>
      </c>
      <c r="D1188" s="326" t="s">
        <v>126</v>
      </c>
      <c r="E1188" s="323">
        <v>100</v>
      </c>
      <c r="F1188" s="35" t="s">
        <v>303</v>
      </c>
      <c r="G1188" t="s">
        <v>3141</v>
      </c>
      <c r="H1188" s="350">
        <f t="shared" si="18"/>
        <v>4367547.53</v>
      </c>
      <c r="I1188" s="326" t="s">
        <v>2806</v>
      </c>
      <c r="J1188" s="42" t="str">
        <f>VLOOKUP(D1188,DEPARTMENTS!B:B,1,0)</f>
        <v>DEV_GROUP_6</v>
      </c>
      <c r="K1188" s="326"/>
    </row>
    <row r="1189" spans="1:11" s="35" customFormat="1" hidden="1" x14ac:dyDescent="0.2">
      <c r="A1189" s="326" t="s">
        <v>3176</v>
      </c>
      <c r="B1189" s="326" t="s">
        <v>7</v>
      </c>
      <c r="C1189" s="326">
        <v>1</v>
      </c>
      <c r="D1189" s="326" t="s">
        <v>126</v>
      </c>
      <c r="E1189" s="323">
        <v>100</v>
      </c>
      <c r="F1189" s="35" t="s">
        <v>303</v>
      </c>
      <c r="G1189" t="s">
        <v>3141</v>
      </c>
      <c r="H1189" s="350">
        <f t="shared" si="18"/>
        <v>4367647.53</v>
      </c>
      <c r="I1189" s="326" t="s">
        <v>2807</v>
      </c>
      <c r="J1189" s="42" t="str">
        <f>VLOOKUP(D1189,DEPARTMENTS!B:B,1,0)</f>
        <v>DEV_GROUP_6</v>
      </c>
      <c r="K1189" s="326"/>
    </row>
    <row r="1190" spans="1:11" s="35" customFormat="1" hidden="1" x14ac:dyDescent="0.2">
      <c r="A1190" s="326" t="s">
        <v>3177</v>
      </c>
      <c r="B1190" s="326" t="s">
        <v>7</v>
      </c>
      <c r="C1190" s="326">
        <v>1</v>
      </c>
      <c r="D1190" s="326" t="s">
        <v>188</v>
      </c>
      <c r="E1190" s="323">
        <v>2500</v>
      </c>
      <c r="F1190" s="35" t="s">
        <v>303</v>
      </c>
      <c r="G1190" t="s">
        <v>3141</v>
      </c>
      <c r="H1190" s="350">
        <f t="shared" si="18"/>
        <v>4370147.53</v>
      </c>
      <c r="I1190" s="326" t="s">
        <v>2808</v>
      </c>
      <c r="J1190" s="42" t="str">
        <f>VLOOKUP(D1190,DEPARTMENTS!B:B,1,0)</f>
        <v>DEV_GROUP_38</v>
      </c>
      <c r="K1190" s="326"/>
    </row>
    <row r="1191" spans="1:11" s="35" customFormat="1" hidden="1" x14ac:dyDescent="0.2">
      <c r="A1191" s="326" t="s">
        <v>3178</v>
      </c>
      <c r="B1191" s="326" t="s">
        <v>7</v>
      </c>
      <c r="C1191" s="326">
        <v>1</v>
      </c>
      <c r="D1191" s="326" t="s">
        <v>160</v>
      </c>
      <c r="E1191" s="323">
        <v>400</v>
      </c>
      <c r="F1191" s="35" t="s">
        <v>303</v>
      </c>
      <c r="G1191" t="s">
        <v>3141</v>
      </c>
      <c r="H1191" s="350">
        <f t="shared" si="18"/>
        <v>4370547.53</v>
      </c>
      <c r="I1191" s="326" t="s">
        <v>2809</v>
      </c>
      <c r="J1191" s="42" t="str">
        <f>VLOOKUP(D1191,DEPARTMENTS!B:B,1,0)</f>
        <v>DEV_GROUP_20</v>
      </c>
      <c r="K1191" s="326"/>
    </row>
    <row r="1192" spans="1:11" s="35" customFormat="1" hidden="1" x14ac:dyDescent="0.2">
      <c r="A1192" s="326" t="s">
        <v>3179</v>
      </c>
      <c r="B1192" s="326" t="s">
        <v>7</v>
      </c>
      <c r="C1192" s="326">
        <v>1</v>
      </c>
      <c r="D1192" s="326" t="s">
        <v>158</v>
      </c>
      <c r="E1192" s="323">
        <v>100</v>
      </c>
      <c r="F1192" s="35" t="s">
        <v>303</v>
      </c>
      <c r="G1192" t="s">
        <v>3141</v>
      </c>
      <c r="H1192" s="350">
        <f t="shared" si="18"/>
        <v>4370647.53</v>
      </c>
      <c r="I1192" s="326" t="s">
        <v>2810</v>
      </c>
      <c r="J1192" s="42" t="str">
        <f>VLOOKUP(D1192,DEPARTMENTS!B:B,1,0)</f>
        <v>DEV_GROUP_26</v>
      </c>
      <c r="K1192" s="326"/>
    </row>
    <row r="1193" spans="1:11" s="35" customFormat="1" hidden="1" x14ac:dyDescent="0.2">
      <c r="A1193" s="326" t="s">
        <v>3180</v>
      </c>
      <c r="B1193" s="326" t="s">
        <v>7</v>
      </c>
      <c r="C1193" s="326">
        <v>1</v>
      </c>
      <c r="D1193" s="326" t="s">
        <v>120</v>
      </c>
      <c r="E1193" s="323">
        <v>5000</v>
      </c>
      <c r="F1193" s="35" t="s">
        <v>303</v>
      </c>
      <c r="G1193" t="s">
        <v>3142</v>
      </c>
      <c r="H1193" s="350">
        <f t="shared" si="18"/>
        <v>4375647.53</v>
      </c>
      <c r="I1193" s="326" t="s">
        <v>2811</v>
      </c>
      <c r="J1193" s="42" t="str">
        <f>VLOOKUP(D1193,DEPARTMENTS!B:B,1,0)</f>
        <v>DEV_GROUP_17</v>
      </c>
      <c r="K1193" s="326"/>
    </row>
    <row r="1194" spans="1:11" s="35" customFormat="1" hidden="1" x14ac:dyDescent="0.2">
      <c r="A1194" s="326" t="s">
        <v>3181</v>
      </c>
      <c r="B1194" s="326" t="s">
        <v>7</v>
      </c>
      <c r="C1194" s="326">
        <v>1</v>
      </c>
      <c r="D1194" s="326" t="s">
        <v>126</v>
      </c>
      <c r="E1194" s="323">
        <v>900</v>
      </c>
      <c r="F1194" s="35" t="s">
        <v>303</v>
      </c>
      <c r="G1194" t="s">
        <v>3142</v>
      </c>
      <c r="H1194" s="350">
        <f t="shared" si="18"/>
        <v>4376547.53</v>
      </c>
      <c r="I1194" s="326" t="s">
        <v>2812</v>
      </c>
      <c r="J1194" s="42" t="str">
        <f>VLOOKUP(D1194,DEPARTMENTS!B:B,1,0)</f>
        <v>DEV_GROUP_6</v>
      </c>
      <c r="K1194" s="326"/>
    </row>
    <row r="1195" spans="1:11" s="35" customFormat="1" hidden="1" x14ac:dyDescent="0.2">
      <c r="A1195" s="326" t="s">
        <v>3182</v>
      </c>
      <c r="B1195" s="326" t="s">
        <v>7</v>
      </c>
      <c r="C1195" s="326">
        <v>1</v>
      </c>
      <c r="D1195" s="326" t="s">
        <v>75</v>
      </c>
      <c r="E1195" s="323">
        <v>-8000</v>
      </c>
      <c r="F1195" s="35" t="s">
        <v>109</v>
      </c>
      <c r="G1195" t="s">
        <v>3142</v>
      </c>
      <c r="H1195" s="350">
        <f t="shared" si="18"/>
        <v>4368547.53</v>
      </c>
      <c r="I1195" s="326" t="s">
        <v>2813</v>
      </c>
      <c r="J1195" s="42" t="str">
        <f>VLOOKUP(D1195,DEPARTMENTS!B:B,1,0)</f>
        <v>WITHDRAWAL</v>
      </c>
      <c r="K1195" s="326"/>
    </row>
    <row r="1196" spans="1:11" s="35" customFormat="1" hidden="1" x14ac:dyDescent="0.2">
      <c r="A1196" s="326" t="s">
        <v>3183</v>
      </c>
      <c r="B1196" s="326" t="s">
        <v>7</v>
      </c>
      <c r="C1196" s="326">
        <v>1</v>
      </c>
      <c r="D1196" s="326" t="s">
        <v>120</v>
      </c>
      <c r="E1196" s="323">
        <v>50</v>
      </c>
      <c r="F1196" s="35" t="s">
        <v>303</v>
      </c>
      <c r="G1196" t="s">
        <v>3142</v>
      </c>
      <c r="H1196" s="350">
        <f t="shared" si="18"/>
        <v>4368597.53</v>
      </c>
      <c r="I1196" s="326" t="s">
        <v>2814</v>
      </c>
      <c r="J1196" s="42" t="str">
        <f>VLOOKUP(D1196,DEPARTMENTS!B:B,1,0)</f>
        <v>DEV_GROUP_17</v>
      </c>
      <c r="K1196" s="326"/>
    </row>
    <row r="1197" spans="1:11" s="35" customFormat="1" hidden="1" x14ac:dyDescent="0.2">
      <c r="A1197" s="326" t="s">
        <v>3184</v>
      </c>
      <c r="B1197" s="326" t="s">
        <v>7</v>
      </c>
      <c r="C1197" s="326">
        <v>1</v>
      </c>
      <c r="D1197" s="326" t="s">
        <v>75</v>
      </c>
      <c r="E1197" s="323">
        <v>-15500</v>
      </c>
      <c r="F1197" s="35" t="s">
        <v>109</v>
      </c>
      <c r="G1197" t="s">
        <v>3142</v>
      </c>
      <c r="H1197" s="350">
        <f t="shared" si="18"/>
        <v>4353097.53</v>
      </c>
      <c r="I1197" s="326" t="s">
        <v>2815</v>
      </c>
      <c r="J1197" s="42" t="str">
        <f>VLOOKUP(D1197,DEPARTMENTS!B:B,1,0)</f>
        <v>WITHDRAWAL</v>
      </c>
      <c r="K1197" s="326"/>
    </row>
    <row r="1198" spans="1:11" s="35" customFormat="1" hidden="1" x14ac:dyDescent="0.2">
      <c r="A1198" s="326" t="s">
        <v>3185</v>
      </c>
      <c r="B1198" s="326" t="s">
        <v>7</v>
      </c>
      <c r="C1198" s="326">
        <v>1</v>
      </c>
      <c r="D1198" s="326" t="s">
        <v>114</v>
      </c>
      <c r="E1198" s="323">
        <v>1000</v>
      </c>
      <c r="F1198" s="35" t="s">
        <v>303</v>
      </c>
      <c r="G1198" t="s">
        <v>3142</v>
      </c>
      <c r="H1198" s="350">
        <f t="shared" si="18"/>
        <v>4354097.53</v>
      </c>
      <c r="I1198" s="326" t="s">
        <v>2816</v>
      </c>
      <c r="J1198" s="42" t="str">
        <f>VLOOKUP(D1198,DEPARTMENTS!B:B,1,0)</f>
        <v>DEV_GROUP_1</v>
      </c>
      <c r="K1198" s="326"/>
    </row>
    <row r="1199" spans="1:11" s="35" customFormat="1" hidden="1" x14ac:dyDescent="0.2">
      <c r="A1199" s="326" t="s">
        <v>3186</v>
      </c>
      <c r="B1199" s="326" t="s">
        <v>7</v>
      </c>
      <c r="C1199" s="326">
        <v>1</v>
      </c>
      <c r="D1199" s="326" t="s">
        <v>166</v>
      </c>
      <c r="E1199" s="323">
        <v>1000</v>
      </c>
      <c r="F1199" s="35" t="s">
        <v>303</v>
      </c>
      <c r="G1199" t="s">
        <v>3142</v>
      </c>
      <c r="H1199" s="350">
        <f t="shared" si="18"/>
        <v>4355097.53</v>
      </c>
      <c r="I1199" s="326" t="s">
        <v>2817</v>
      </c>
      <c r="J1199" s="42" t="str">
        <f>VLOOKUP(D1199,DEPARTMENTS!B:B,1,0)</f>
        <v>DEV_GROUP_30</v>
      </c>
      <c r="K1199" s="326"/>
    </row>
    <row r="1200" spans="1:11" s="35" customFormat="1" hidden="1" x14ac:dyDescent="0.2">
      <c r="A1200" s="326" t="s">
        <v>3187</v>
      </c>
      <c r="B1200" s="326" t="s">
        <v>7</v>
      </c>
      <c r="C1200" s="326">
        <v>1</v>
      </c>
      <c r="D1200" s="326" t="s">
        <v>156</v>
      </c>
      <c r="E1200" s="323">
        <v>500</v>
      </c>
      <c r="F1200" s="35" t="s">
        <v>303</v>
      </c>
      <c r="G1200" t="s">
        <v>3142</v>
      </c>
      <c r="H1200" s="350">
        <f t="shared" si="18"/>
        <v>4355597.53</v>
      </c>
      <c r="I1200" s="326" t="s">
        <v>2818</v>
      </c>
      <c r="J1200" s="42" t="str">
        <f>VLOOKUP(D1200,DEPARTMENTS!B:B,1,0)</f>
        <v>DEV_GROUP_39</v>
      </c>
      <c r="K1200" s="326"/>
    </row>
    <row r="1201" spans="1:11" s="35" customFormat="1" hidden="1" x14ac:dyDescent="0.2">
      <c r="A1201" s="326" t="s">
        <v>3188</v>
      </c>
      <c r="B1201" s="326" t="s">
        <v>7</v>
      </c>
      <c r="C1201" s="326">
        <v>1</v>
      </c>
      <c r="D1201" s="326" t="s">
        <v>160</v>
      </c>
      <c r="E1201" s="323">
        <v>1300</v>
      </c>
      <c r="F1201" s="35" t="s">
        <v>303</v>
      </c>
      <c r="G1201" t="s">
        <v>3142</v>
      </c>
      <c r="H1201" s="350">
        <f t="shared" si="18"/>
        <v>4356897.53</v>
      </c>
      <c r="I1201" s="326" t="s">
        <v>2819</v>
      </c>
      <c r="J1201" s="42" t="str">
        <f>VLOOKUP(D1201,DEPARTMENTS!B:B,1,0)</f>
        <v>DEV_GROUP_20</v>
      </c>
      <c r="K1201" s="326"/>
    </row>
    <row r="1202" spans="1:11" s="35" customFormat="1" hidden="1" x14ac:dyDescent="0.2">
      <c r="A1202" s="326" t="s">
        <v>3189</v>
      </c>
      <c r="B1202" s="326" t="s">
        <v>7</v>
      </c>
      <c r="C1202" s="326">
        <v>1</v>
      </c>
      <c r="D1202" s="326" t="s">
        <v>24</v>
      </c>
      <c r="E1202" s="323">
        <v>1200</v>
      </c>
      <c r="F1202" s="35" t="s">
        <v>303</v>
      </c>
      <c r="G1202" t="s">
        <v>3142</v>
      </c>
      <c r="H1202" s="350">
        <f t="shared" si="18"/>
        <v>4358097.53</v>
      </c>
      <c r="I1202" s="326" t="s">
        <v>2820</v>
      </c>
      <c r="J1202" s="42" t="str">
        <f>VLOOKUP(D1202,DEPARTMENTS!B:B,1,0)</f>
        <v>ENVELOPES</v>
      </c>
      <c r="K1202" s="326"/>
    </row>
    <row r="1203" spans="1:11" s="35" customFormat="1" hidden="1" x14ac:dyDescent="0.2">
      <c r="A1203" s="326" t="s">
        <v>3190</v>
      </c>
      <c r="B1203" s="326" t="s">
        <v>7</v>
      </c>
      <c r="C1203" s="326">
        <v>1</v>
      </c>
      <c r="D1203" s="326" t="s">
        <v>160</v>
      </c>
      <c r="E1203" s="323">
        <v>2000</v>
      </c>
      <c r="F1203" s="35" t="s">
        <v>303</v>
      </c>
      <c r="G1203" t="s">
        <v>3142</v>
      </c>
      <c r="H1203" s="350">
        <f t="shared" si="18"/>
        <v>4360097.53</v>
      </c>
      <c r="I1203" s="326" t="s">
        <v>2821</v>
      </c>
      <c r="J1203" s="42" t="str">
        <f>VLOOKUP(D1203,DEPARTMENTS!B:B,1,0)</f>
        <v>DEV_GROUP_20</v>
      </c>
      <c r="K1203" s="326"/>
    </row>
    <row r="1204" spans="1:11" s="35" customFormat="1" hidden="1" x14ac:dyDescent="0.2">
      <c r="A1204" s="326" t="s">
        <v>3191</v>
      </c>
      <c r="B1204" s="326" t="s">
        <v>7</v>
      </c>
      <c r="C1204" s="326">
        <v>1</v>
      </c>
      <c r="D1204" s="326" t="s">
        <v>178</v>
      </c>
      <c r="E1204" s="323">
        <v>200</v>
      </c>
      <c r="F1204" s="35" t="s">
        <v>303</v>
      </c>
      <c r="G1204" t="s">
        <v>3142</v>
      </c>
      <c r="H1204" s="350">
        <f t="shared" si="18"/>
        <v>4360297.53</v>
      </c>
      <c r="I1204" s="326" t="s">
        <v>2822</v>
      </c>
      <c r="J1204" s="42" t="str">
        <f>VLOOKUP(D1204,DEPARTMENTS!B:B,1,0)</f>
        <v>DEV_GROUP_34</v>
      </c>
      <c r="K1204" s="326"/>
    </row>
    <row r="1205" spans="1:11" s="35" customFormat="1" hidden="1" x14ac:dyDescent="0.2">
      <c r="A1205" s="326" t="s">
        <v>3192</v>
      </c>
      <c r="B1205" s="326" t="s">
        <v>7</v>
      </c>
      <c r="C1205" s="326">
        <v>1</v>
      </c>
      <c r="D1205" s="326" t="s">
        <v>114</v>
      </c>
      <c r="E1205" s="323">
        <v>3000</v>
      </c>
      <c r="F1205" s="35" t="s">
        <v>303</v>
      </c>
      <c r="G1205" t="s">
        <v>3142</v>
      </c>
      <c r="H1205" s="350">
        <f t="shared" si="18"/>
        <v>4363297.53</v>
      </c>
      <c r="I1205" s="326" t="s">
        <v>2823</v>
      </c>
      <c r="J1205" s="42" t="str">
        <f>VLOOKUP(D1205,DEPARTMENTS!B:B,1,0)</f>
        <v>DEV_GROUP_1</v>
      </c>
      <c r="K1205" s="326"/>
    </row>
    <row r="1206" spans="1:11" s="35" customFormat="1" hidden="1" x14ac:dyDescent="0.2">
      <c r="A1206" s="326" t="s">
        <v>3193</v>
      </c>
      <c r="B1206" s="326" t="s">
        <v>7</v>
      </c>
      <c r="C1206" s="326">
        <v>1</v>
      </c>
      <c r="D1206" s="326" t="s">
        <v>36</v>
      </c>
      <c r="E1206" s="323">
        <v>200</v>
      </c>
      <c r="F1206" s="35" t="s">
        <v>303</v>
      </c>
      <c r="G1206" t="s">
        <v>3142</v>
      </c>
      <c r="H1206" s="350">
        <f t="shared" si="18"/>
        <v>4363497.53</v>
      </c>
      <c r="I1206" s="326" t="s">
        <v>2824</v>
      </c>
      <c r="J1206" s="42" t="str">
        <f>VLOOKUP(D1206,DEPARTMENTS!B:B,1,0)</f>
        <v>AWM</v>
      </c>
      <c r="K1206" s="326"/>
    </row>
    <row r="1207" spans="1:11" s="35" customFormat="1" hidden="1" x14ac:dyDescent="0.2">
      <c r="A1207" s="326" t="s">
        <v>3194</v>
      </c>
      <c r="B1207" s="326" t="s">
        <v>7</v>
      </c>
      <c r="C1207" s="326">
        <v>1</v>
      </c>
      <c r="D1207" s="326" t="s">
        <v>160</v>
      </c>
      <c r="E1207" s="323">
        <v>500</v>
      </c>
      <c r="F1207" s="35" t="s">
        <v>303</v>
      </c>
      <c r="G1207" t="s">
        <v>3142</v>
      </c>
      <c r="H1207" s="350">
        <f t="shared" si="18"/>
        <v>4363997.53</v>
      </c>
      <c r="I1207" s="326" t="s">
        <v>2825</v>
      </c>
      <c r="J1207" s="42" t="str">
        <f>VLOOKUP(D1207,DEPARTMENTS!B:B,1,0)</f>
        <v>DEV_GROUP_20</v>
      </c>
      <c r="K1207" s="326"/>
    </row>
    <row r="1208" spans="1:11" s="35" customFormat="1" hidden="1" x14ac:dyDescent="0.2">
      <c r="A1208" s="326" t="s">
        <v>3195</v>
      </c>
      <c r="B1208" s="326" t="s">
        <v>7</v>
      </c>
      <c r="C1208" s="326">
        <v>1</v>
      </c>
      <c r="D1208" s="326" t="s">
        <v>189</v>
      </c>
      <c r="E1208" s="323">
        <v>500</v>
      </c>
      <c r="F1208" s="35" t="s">
        <v>303</v>
      </c>
      <c r="G1208" t="s">
        <v>3142</v>
      </c>
      <c r="H1208" s="350">
        <f t="shared" si="18"/>
        <v>4364497.53</v>
      </c>
      <c r="I1208" s="326" t="s">
        <v>2826</v>
      </c>
      <c r="J1208" s="42" t="str">
        <f>VLOOKUP(D1208,DEPARTMENTS!B:B,1,0)</f>
        <v>DEV_GROUP_36</v>
      </c>
      <c r="K1208" s="326"/>
    </row>
    <row r="1209" spans="1:11" s="35" customFormat="1" hidden="1" x14ac:dyDescent="0.2">
      <c r="A1209" s="326" t="s">
        <v>3196</v>
      </c>
      <c r="B1209" s="326" t="s">
        <v>7</v>
      </c>
      <c r="C1209" s="326">
        <v>1</v>
      </c>
      <c r="D1209" s="326" t="s">
        <v>126</v>
      </c>
      <c r="E1209" s="323">
        <v>500</v>
      </c>
      <c r="F1209" s="35" t="s">
        <v>303</v>
      </c>
      <c r="G1209" t="s">
        <v>3142</v>
      </c>
      <c r="H1209" s="350">
        <f t="shared" si="18"/>
        <v>4364997.53</v>
      </c>
      <c r="I1209" s="326" t="s">
        <v>2827</v>
      </c>
      <c r="J1209" s="42" t="str">
        <f>VLOOKUP(D1209,DEPARTMENTS!B:B,1,0)</f>
        <v>DEV_GROUP_6</v>
      </c>
      <c r="K1209" s="326"/>
    </row>
    <row r="1210" spans="1:11" s="35" customFormat="1" hidden="1" x14ac:dyDescent="0.2">
      <c r="A1210" s="326" t="s">
        <v>3197</v>
      </c>
      <c r="B1210" s="326" t="s">
        <v>7</v>
      </c>
      <c r="C1210" s="326">
        <v>1</v>
      </c>
      <c r="D1210" s="326" t="s">
        <v>126</v>
      </c>
      <c r="E1210" s="323">
        <v>500</v>
      </c>
      <c r="F1210" s="35" t="s">
        <v>303</v>
      </c>
      <c r="G1210" t="s">
        <v>3142</v>
      </c>
      <c r="H1210" s="350">
        <f t="shared" si="18"/>
        <v>4365497.53</v>
      </c>
      <c r="I1210" s="326" t="s">
        <v>2828</v>
      </c>
      <c r="J1210" s="42" t="str">
        <f>VLOOKUP(D1210,DEPARTMENTS!B:B,1,0)</f>
        <v>DEV_GROUP_6</v>
      </c>
      <c r="K1210" s="326"/>
    </row>
    <row r="1211" spans="1:11" s="35" customFormat="1" hidden="1" x14ac:dyDescent="0.2">
      <c r="A1211" s="326" t="s">
        <v>3198</v>
      </c>
      <c r="B1211" s="326" t="s">
        <v>7</v>
      </c>
      <c r="C1211" s="326">
        <v>1</v>
      </c>
      <c r="D1211" s="326" t="s">
        <v>118</v>
      </c>
      <c r="E1211" s="323">
        <v>400</v>
      </c>
      <c r="F1211" s="35" t="s">
        <v>303</v>
      </c>
      <c r="G1211" t="s">
        <v>3142</v>
      </c>
      <c r="H1211" s="350">
        <f t="shared" si="18"/>
        <v>4365897.53</v>
      </c>
      <c r="I1211" s="326" t="s">
        <v>2829</v>
      </c>
      <c r="J1211" s="42" t="str">
        <f>VLOOKUP(D1211,DEPARTMENTS!B:B,1,0)</f>
        <v>DEV_GROUP_3</v>
      </c>
      <c r="K1211" s="326"/>
    </row>
    <row r="1212" spans="1:11" s="35" customFormat="1" hidden="1" x14ac:dyDescent="0.2">
      <c r="A1212" s="326" t="s">
        <v>3199</v>
      </c>
      <c r="B1212" s="326" t="s">
        <v>7</v>
      </c>
      <c r="C1212" s="326">
        <v>1</v>
      </c>
      <c r="D1212" s="326" t="s">
        <v>126</v>
      </c>
      <c r="E1212" s="323">
        <v>100</v>
      </c>
      <c r="F1212" s="35" t="s">
        <v>303</v>
      </c>
      <c r="G1212" t="s">
        <v>3142</v>
      </c>
      <c r="H1212" s="350">
        <f t="shared" si="18"/>
        <v>4365997.53</v>
      </c>
      <c r="I1212" s="326" t="s">
        <v>2830</v>
      </c>
      <c r="J1212" s="42" t="str">
        <f>VLOOKUP(D1212,DEPARTMENTS!B:B,1,0)</f>
        <v>DEV_GROUP_6</v>
      </c>
      <c r="K1212" s="326"/>
    </row>
    <row r="1213" spans="1:11" s="35" customFormat="1" hidden="1" x14ac:dyDescent="0.2">
      <c r="A1213" s="326" t="s">
        <v>3200</v>
      </c>
      <c r="B1213" s="326" t="s">
        <v>7</v>
      </c>
      <c r="C1213" s="326">
        <v>1</v>
      </c>
      <c r="D1213" s="326" t="s">
        <v>126</v>
      </c>
      <c r="E1213" s="323">
        <v>500</v>
      </c>
      <c r="F1213" s="35" t="s">
        <v>303</v>
      </c>
      <c r="G1213" t="s">
        <v>3142</v>
      </c>
      <c r="H1213" s="350">
        <f t="shared" si="18"/>
        <v>4366497.53</v>
      </c>
      <c r="I1213" s="326" t="s">
        <v>2831</v>
      </c>
      <c r="J1213" s="42" t="str">
        <f>VLOOKUP(D1213,DEPARTMENTS!B:B,1,0)</f>
        <v>DEV_GROUP_6</v>
      </c>
      <c r="K1213" s="326"/>
    </row>
    <row r="1214" spans="1:11" s="35" customFormat="1" hidden="1" x14ac:dyDescent="0.2">
      <c r="A1214" s="326" t="s">
        <v>3201</v>
      </c>
      <c r="B1214" s="326" t="s">
        <v>7</v>
      </c>
      <c r="C1214" s="326">
        <v>1</v>
      </c>
      <c r="D1214" s="326" t="s">
        <v>150</v>
      </c>
      <c r="E1214" s="323">
        <v>1000</v>
      </c>
      <c r="F1214" s="35" t="s">
        <v>303</v>
      </c>
      <c r="G1214" t="s">
        <v>3142</v>
      </c>
      <c r="H1214" s="350">
        <f t="shared" si="18"/>
        <v>4367497.53</v>
      </c>
      <c r="I1214" s="326" t="s">
        <v>2832</v>
      </c>
      <c r="J1214" s="42" t="str">
        <f>VLOOKUP(D1214,DEPARTMENTS!B:B,1,0)</f>
        <v>DEV_GROUP_40</v>
      </c>
      <c r="K1214" s="326"/>
    </row>
    <row r="1215" spans="1:11" s="35" customFormat="1" hidden="1" x14ac:dyDescent="0.2">
      <c r="A1215" s="326" t="s">
        <v>3202</v>
      </c>
      <c r="B1215" s="326" t="s">
        <v>7</v>
      </c>
      <c r="C1215" s="326">
        <v>1</v>
      </c>
      <c r="D1215" s="326" t="s">
        <v>150</v>
      </c>
      <c r="E1215" s="323">
        <v>500</v>
      </c>
      <c r="F1215" s="35" t="s">
        <v>303</v>
      </c>
      <c r="G1215" t="s">
        <v>3142</v>
      </c>
      <c r="H1215" s="350">
        <f t="shared" si="18"/>
        <v>4367997.53</v>
      </c>
      <c r="I1215" s="326" t="s">
        <v>2833</v>
      </c>
      <c r="J1215" s="42" t="str">
        <f>VLOOKUP(D1215,DEPARTMENTS!B:B,1,0)</f>
        <v>DEV_GROUP_40</v>
      </c>
      <c r="K1215" s="326"/>
    </row>
    <row r="1216" spans="1:11" s="35" customFormat="1" hidden="1" x14ac:dyDescent="0.2">
      <c r="A1216" s="326" t="s">
        <v>3203</v>
      </c>
      <c r="B1216" s="326" t="s">
        <v>7</v>
      </c>
      <c r="C1216" s="326">
        <v>1</v>
      </c>
      <c r="D1216" s="326" t="s">
        <v>126</v>
      </c>
      <c r="E1216" s="323">
        <v>200</v>
      </c>
      <c r="F1216" s="35" t="s">
        <v>303</v>
      </c>
      <c r="G1216" t="s">
        <v>3142</v>
      </c>
      <c r="H1216" s="350">
        <f t="shared" si="18"/>
        <v>4368197.53</v>
      </c>
      <c r="I1216" s="326" t="s">
        <v>2834</v>
      </c>
      <c r="J1216" s="42" t="str">
        <f>VLOOKUP(D1216,DEPARTMENTS!B:B,1,0)</f>
        <v>DEV_GROUP_6</v>
      </c>
      <c r="K1216" s="326"/>
    </row>
    <row r="1217" spans="1:11" s="35" customFormat="1" hidden="1" x14ac:dyDescent="0.2">
      <c r="A1217" s="326" t="s">
        <v>3204</v>
      </c>
      <c r="B1217" s="326" t="s">
        <v>7</v>
      </c>
      <c r="C1217" s="326">
        <v>1</v>
      </c>
      <c r="D1217" s="326" t="s">
        <v>150</v>
      </c>
      <c r="E1217" s="323">
        <v>1000</v>
      </c>
      <c r="F1217" s="35" t="s">
        <v>303</v>
      </c>
      <c r="G1217" t="s">
        <v>3142</v>
      </c>
      <c r="H1217" s="350">
        <f t="shared" si="18"/>
        <v>4369197.53</v>
      </c>
      <c r="I1217" s="326" t="s">
        <v>2835</v>
      </c>
      <c r="J1217" s="42" t="str">
        <f>VLOOKUP(D1217,DEPARTMENTS!B:B,1,0)</f>
        <v>DEV_GROUP_40</v>
      </c>
      <c r="K1217" s="326"/>
    </row>
    <row r="1218" spans="1:11" s="35" customFormat="1" hidden="1" x14ac:dyDescent="0.2">
      <c r="A1218" s="326" t="s">
        <v>3205</v>
      </c>
      <c r="B1218" s="326" t="s">
        <v>7</v>
      </c>
      <c r="C1218" s="326">
        <v>1</v>
      </c>
      <c r="D1218" s="326" t="s">
        <v>150</v>
      </c>
      <c r="E1218" s="323">
        <v>500</v>
      </c>
      <c r="F1218" s="35" t="s">
        <v>303</v>
      </c>
      <c r="G1218" t="s">
        <v>3142</v>
      </c>
      <c r="H1218" s="350">
        <f t="shared" si="18"/>
        <v>4369697.53</v>
      </c>
      <c r="I1218" s="326" t="s">
        <v>2836</v>
      </c>
      <c r="J1218" s="42" t="str">
        <f>VLOOKUP(D1218,DEPARTMENTS!B:B,1,0)</f>
        <v>DEV_GROUP_40</v>
      </c>
      <c r="K1218" s="326"/>
    </row>
    <row r="1219" spans="1:11" s="35" customFormat="1" hidden="1" x14ac:dyDescent="0.2">
      <c r="A1219" s="326" t="s">
        <v>3206</v>
      </c>
      <c r="B1219" s="326" t="s">
        <v>7</v>
      </c>
      <c r="C1219" s="326">
        <v>1</v>
      </c>
      <c r="D1219" s="326" t="s">
        <v>128</v>
      </c>
      <c r="E1219" s="323">
        <v>500</v>
      </c>
      <c r="F1219" s="35" t="s">
        <v>303</v>
      </c>
      <c r="G1219" t="s">
        <v>3142</v>
      </c>
      <c r="H1219" s="350">
        <f t="shared" si="18"/>
        <v>4370197.53</v>
      </c>
      <c r="I1219" s="326" t="s">
        <v>2837</v>
      </c>
      <c r="J1219" s="42" t="str">
        <f>VLOOKUP(D1219,DEPARTMENTS!B:B,1,0)</f>
        <v>DEV_GROUP_5</v>
      </c>
      <c r="K1219" s="326"/>
    </row>
    <row r="1220" spans="1:11" s="35" customFormat="1" hidden="1" x14ac:dyDescent="0.2">
      <c r="A1220" s="326" t="s">
        <v>3207</v>
      </c>
      <c r="B1220" s="326" t="s">
        <v>7</v>
      </c>
      <c r="C1220" s="326">
        <v>1</v>
      </c>
      <c r="D1220" s="326" t="s">
        <v>128</v>
      </c>
      <c r="E1220" s="323">
        <v>500</v>
      </c>
      <c r="F1220" s="35" t="s">
        <v>303</v>
      </c>
      <c r="G1220" t="s">
        <v>3142</v>
      </c>
      <c r="H1220" s="350">
        <f t="shared" si="18"/>
        <v>4370697.53</v>
      </c>
      <c r="I1220" s="326" t="s">
        <v>2838</v>
      </c>
      <c r="J1220" s="42" t="str">
        <f>VLOOKUP(D1220,DEPARTMENTS!B:B,1,0)</f>
        <v>DEV_GROUP_5</v>
      </c>
      <c r="K1220" s="326"/>
    </row>
    <row r="1221" spans="1:11" s="35" customFormat="1" hidden="1" x14ac:dyDescent="0.2">
      <c r="A1221" s="326" t="s">
        <v>3208</v>
      </c>
      <c r="B1221" s="326" t="s">
        <v>7</v>
      </c>
      <c r="C1221" s="326">
        <v>1</v>
      </c>
      <c r="D1221" s="326" t="s">
        <v>144</v>
      </c>
      <c r="E1221" s="323">
        <v>500</v>
      </c>
      <c r="F1221" s="35" t="s">
        <v>303</v>
      </c>
      <c r="G1221" t="s">
        <v>3142</v>
      </c>
      <c r="H1221" s="350">
        <f t="shared" ref="H1221:H1284" si="19">H1220+E1221</f>
        <v>4371197.53</v>
      </c>
      <c r="I1221" s="326" t="s">
        <v>2839</v>
      </c>
      <c r="J1221" s="42" t="str">
        <f>VLOOKUP(D1221,DEPARTMENTS!B:B,1,0)</f>
        <v>DEV_GROUP_2</v>
      </c>
      <c r="K1221" s="326"/>
    </row>
    <row r="1222" spans="1:11" s="35" customFormat="1" hidden="1" x14ac:dyDescent="0.2">
      <c r="A1222" s="326" t="s">
        <v>3209</v>
      </c>
      <c r="B1222" s="326" t="s">
        <v>7</v>
      </c>
      <c r="C1222" s="326">
        <v>1</v>
      </c>
      <c r="D1222" s="326" t="s">
        <v>132</v>
      </c>
      <c r="E1222" s="323">
        <v>500</v>
      </c>
      <c r="F1222" s="35" t="s">
        <v>303</v>
      </c>
      <c r="G1222" t="s">
        <v>3142</v>
      </c>
      <c r="H1222" s="350">
        <f t="shared" si="19"/>
        <v>4371697.53</v>
      </c>
      <c r="I1222" s="326" t="s">
        <v>2840</v>
      </c>
      <c r="J1222" s="42" t="str">
        <f>VLOOKUP(D1222,DEPARTMENTS!B:B,1,0)</f>
        <v>DEV_GROUP_41</v>
      </c>
      <c r="K1222" s="326"/>
    </row>
    <row r="1223" spans="1:11" s="35" customFormat="1" hidden="1" x14ac:dyDescent="0.2">
      <c r="A1223" s="326" t="s">
        <v>3210</v>
      </c>
      <c r="B1223" s="326" t="s">
        <v>7</v>
      </c>
      <c r="C1223" s="326">
        <v>1</v>
      </c>
      <c r="D1223" s="326" t="s">
        <v>132</v>
      </c>
      <c r="E1223" s="323">
        <v>300</v>
      </c>
      <c r="F1223" s="35" t="s">
        <v>303</v>
      </c>
      <c r="G1223" t="s">
        <v>3142</v>
      </c>
      <c r="H1223" s="350">
        <f t="shared" si="19"/>
        <v>4371997.53</v>
      </c>
      <c r="I1223" s="326" t="s">
        <v>2841</v>
      </c>
      <c r="J1223" s="42" t="str">
        <f>VLOOKUP(D1223,DEPARTMENTS!B:B,1,0)</f>
        <v>DEV_GROUP_41</v>
      </c>
      <c r="K1223" s="326"/>
    </row>
    <row r="1224" spans="1:11" s="35" customFormat="1" hidden="1" x14ac:dyDescent="0.2">
      <c r="A1224" s="326" t="s">
        <v>3211</v>
      </c>
      <c r="B1224" s="326" t="s">
        <v>7</v>
      </c>
      <c r="C1224" s="326">
        <v>1</v>
      </c>
      <c r="D1224" s="326" t="s">
        <v>160</v>
      </c>
      <c r="E1224" s="323">
        <v>50</v>
      </c>
      <c r="F1224" s="35" t="s">
        <v>303</v>
      </c>
      <c r="G1224" t="s">
        <v>3142</v>
      </c>
      <c r="H1224" s="350">
        <f t="shared" si="19"/>
        <v>4372047.53</v>
      </c>
      <c r="I1224" s="326" t="s">
        <v>2842</v>
      </c>
      <c r="J1224" s="42" t="str">
        <f>VLOOKUP(D1224,DEPARTMENTS!B:B,1,0)</f>
        <v>DEV_GROUP_20</v>
      </c>
      <c r="K1224" s="326"/>
    </row>
    <row r="1225" spans="1:11" s="35" customFormat="1" hidden="1" x14ac:dyDescent="0.2">
      <c r="A1225" s="326" t="s">
        <v>3212</v>
      </c>
      <c r="B1225" s="326" t="s">
        <v>7</v>
      </c>
      <c r="C1225" s="326">
        <v>1</v>
      </c>
      <c r="D1225" s="326" t="s">
        <v>126</v>
      </c>
      <c r="E1225" s="323">
        <v>250</v>
      </c>
      <c r="F1225" s="35" t="s">
        <v>303</v>
      </c>
      <c r="G1225" t="s">
        <v>3142</v>
      </c>
      <c r="H1225" s="350">
        <f t="shared" si="19"/>
        <v>4372297.53</v>
      </c>
      <c r="I1225" s="326" t="s">
        <v>2843</v>
      </c>
      <c r="J1225" s="42" t="str">
        <f>VLOOKUP(D1225,DEPARTMENTS!B:B,1,0)</f>
        <v>DEV_GROUP_6</v>
      </c>
      <c r="K1225" s="326"/>
    </row>
    <row r="1226" spans="1:11" s="35" customFormat="1" hidden="1" x14ac:dyDescent="0.2">
      <c r="A1226" s="326" t="s">
        <v>3213</v>
      </c>
      <c r="B1226" s="326" t="s">
        <v>7</v>
      </c>
      <c r="C1226" s="326">
        <v>1</v>
      </c>
      <c r="D1226" s="326" t="s">
        <v>126</v>
      </c>
      <c r="E1226" s="323">
        <v>100</v>
      </c>
      <c r="F1226" s="35" t="s">
        <v>303</v>
      </c>
      <c r="G1226" t="s">
        <v>3142</v>
      </c>
      <c r="H1226" s="350">
        <f t="shared" si="19"/>
        <v>4372397.53</v>
      </c>
      <c r="I1226" s="326" t="s">
        <v>2844</v>
      </c>
      <c r="J1226" s="42" t="str">
        <f>VLOOKUP(D1226,DEPARTMENTS!B:B,1,0)</f>
        <v>DEV_GROUP_6</v>
      </c>
      <c r="K1226" s="326"/>
    </row>
    <row r="1227" spans="1:11" s="35" customFormat="1" hidden="1" x14ac:dyDescent="0.2">
      <c r="A1227" s="326" t="s">
        <v>3214</v>
      </c>
      <c r="B1227" s="326" t="s">
        <v>7</v>
      </c>
      <c r="C1227" s="326">
        <v>1</v>
      </c>
      <c r="D1227" s="326" t="s">
        <v>182</v>
      </c>
      <c r="E1227" s="323">
        <v>500</v>
      </c>
      <c r="F1227" s="35" t="s">
        <v>303</v>
      </c>
      <c r="G1227" t="s">
        <v>3142</v>
      </c>
      <c r="H1227" s="350">
        <f t="shared" si="19"/>
        <v>4372897.53</v>
      </c>
      <c r="I1227" s="326" t="s">
        <v>2845</v>
      </c>
      <c r="J1227" s="42" t="str">
        <f>VLOOKUP(D1227,DEPARTMENTS!B:B,1,0)</f>
        <v>DEV_GROUP_23</v>
      </c>
      <c r="K1227" s="326"/>
    </row>
    <row r="1228" spans="1:11" s="35" customFormat="1" hidden="1" x14ac:dyDescent="0.2">
      <c r="A1228" s="326" t="s">
        <v>3215</v>
      </c>
      <c r="B1228" s="326" t="s">
        <v>7</v>
      </c>
      <c r="C1228" s="326">
        <v>1</v>
      </c>
      <c r="D1228" s="326" t="s">
        <v>24</v>
      </c>
      <c r="E1228" s="323">
        <v>500</v>
      </c>
      <c r="F1228" s="35" t="s">
        <v>303</v>
      </c>
      <c r="G1228" t="s">
        <v>3142</v>
      </c>
      <c r="H1228" s="350">
        <f t="shared" si="19"/>
        <v>4373397.53</v>
      </c>
      <c r="I1228" s="326" t="s">
        <v>2846</v>
      </c>
      <c r="J1228" s="42" t="str">
        <f>VLOOKUP(D1228,DEPARTMENTS!B:B,1,0)</f>
        <v>ENVELOPES</v>
      </c>
      <c r="K1228" s="326"/>
    </row>
    <row r="1229" spans="1:11" s="35" customFormat="1" hidden="1" x14ac:dyDescent="0.2">
      <c r="A1229" s="326" t="s">
        <v>3216</v>
      </c>
      <c r="B1229" s="326" t="s">
        <v>7</v>
      </c>
      <c r="C1229" s="326">
        <v>1</v>
      </c>
      <c r="D1229" s="326" t="s">
        <v>182</v>
      </c>
      <c r="E1229" s="323">
        <v>700</v>
      </c>
      <c r="F1229" s="35" t="s">
        <v>303</v>
      </c>
      <c r="G1229" t="s">
        <v>3142</v>
      </c>
      <c r="H1229" s="350">
        <f t="shared" si="19"/>
        <v>4374097.53</v>
      </c>
      <c r="I1229" s="326" t="s">
        <v>2847</v>
      </c>
      <c r="J1229" s="42" t="str">
        <f>VLOOKUP(D1229,DEPARTMENTS!B:B,1,0)</f>
        <v>DEV_GROUP_23</v>
      </c>
      <c r="K1229" s="326"/>
    </row>
    <row r="1230" spans="1:11" s="35" customFormat="1" hidden="1" x14ac:dyDescent="0.2">
      <c r="A1230" s="326" t="s">
        <v>3217</v>
      </c>
      <c r="B1230" s="326" t="s">
        <v>7</v>
      </c>
      <c r="C1230" s="326">
        <v>1</v>
      </c>
      <c r="D1230" s="326" t="s">
        <v>144</v>
      </c>
      <c r="E1230" s="323">
        <v>1000</v>
      </c>
      <c r="F1230" s="35" t="s">
        <v>303</v>
      </c>
      <c r="G1230" t="s">
        <v>3142</v>
      </c>
      <c r="H1230" s="350">
        <f t="shared" si="19"/>
        <v>4375097.53</v>
      </c>
      <c r="I1230" s="326" t="s">
        <v>2848</v>
      </c>
      <c r="J1230" s="42" t="str">
        <f>VLOOKUP(D1230,DEPARTMENTS!B:B,1,0)</f>
        <v>DEV_GROUP_2</v>
      </c>
      <c r="K1230" s="326"/>
    </row>
    <row r="1231" spans="1:11" s="35" customFormat="1" hidden="1" x14ac:dyDescent="0.2">
      <c r="A1231" s="326" t="s">
        <v>3218</v>
      </c>
      <c r="B1231" s="326" t="s">
        <v>7</v>
      </c>
      <c r="C1231" s="326">
        <v>1</v>
      </c>
      <c r="D1231" s="326" t="s">
        <v>150</v>
      </c>
      <c r="E1231" s="323">
        <v>1000</v>
      </c>
      <c r="F1231" s="35" t="s">
        <v>303</v>
      </c>
      <c r="G1231" t="s">
        <v>3142</v>
      </c>
      <c r="H1231" s="350">
        <f t="shared" si="19"/>
        <v>4376097.53</v>
      </c>
      <c r="I1231" s="326" t="s">
        <v>2849</v>
      </c>
      <c r="J1231" s="42" t="str">
        <f>VLOOKUP(D1231,DEPARTMENTS!B:B,1,0)</f>
        <v>DEV_GROUP_40</v>
      </c>
      <c r="K1231" s="326"/>
    </row>
    <row r="1232" spans="1:11" s="35" customFormat="1" hidden="1" x14ac:dyDescent="0.2">
      <c r="A1232" s="326" t="s">
        <v>3219</v>
      </c>
      <c r="B1232" s="326" t="s">
        <v>7</v>
      </c>
      <c r="C1232" s="326">
        <v>1</v>
      </c>
      <c r="D1232" s="326" t="s">
        <v>24</v>
      </c>
      <c r="E1232" s="323">
        <v>8500</v>
      </c>
      <c r="F1232" s="35" t="s">
        <v>303</v>
      </c>
      <c r="G1232" t="s">
        <v>3142</v>
      </c>
      <c r="H1232" s="350">
        <f t="shared" si="19"/>
        <v>4384597.53</v>
      </c>
      <c r="I1232" s="326" t="s">
        <v>2850</v>
      </c>
      <c r="J1232" s="42" t="str">
        <f>VLOOKUP(D1232,DEPARTMENTS!B:B,1,0)</f>
        <v>ENVELOPES</v>
      </c>
      <c r="K1232" s="326"/>
    </row>
    <row r="1233" spans="1:11" s="35" customFormat="1" hidden="1" x14ac:dyDescent="0.2">
      <c r="A1233" s="326" t="s">
        <v>3220</v>
      </c>
      <c r="B1233" s="326" t="s">
        <v>7</v>
      </c>
      <c r="C1233" s="326">
        <v>1</v>
      </c>
      <c r="D1233" s="326" t="s">
        <v>124</v>
      </c>
      <c r="E1233" s="323">
        <v>1000</v>
      </c>
      <c r="F1233" s="35" t="s">
        <v>303</v>
      </c>
      <c r="G1233" t="s">
        <v>3142</v>
      </c>
      <c r="H1233" s="350">
        <f t="shared" si="19"/>
        <v>4385597.53</v>
      </c>
      <c r="I1233" s="326" t="s">
        <v>2851</v>
      </c>
      <c r="J1233" s="42" t="str">
        <f>VLOOKUP(D1233,DEPARTMENTS!B:B,1,0)</f>
        <v>DEV_GROUP_7</v>
      </c>
      <c r="K1233" s="326"/>
    </row>
    <row r="1234" spans="1:11" s="35" customFormat="1" hidden="1" x14ac:dyDescent="0.2">
      <c r="A1234" s="326" t="s">
        <v>3221</v>
      </c>
      <c r="B1234" s="326" t="s">
        <v>7</v>
      </c>
      <c r="C1234" s="326">
        <v>1</v>
      </c>
      <c r="D1234" s="326" t="s">
        <v>126</v>
      </c>
      <c r="E1234" s="323">
        <v>150</v>
      </c>
      <c r="F1234" s="35" t="s">
        <v>303</v>
      </c>
      <c r="G1234" t="s">
        <v>3142</v>
      </c>
      <c r="H1234" s="350">
        <f t="shared" si="19"/>
        <v>4385747.53</v>
      </c>
      <c r="I1234" s="326" t="s">
        <v>2852</v>
      </c>
      <c r="J1234" s="42" t="str">
        <f>VLOOKUP(D1234,DEPARTMENTS!B:B,1,0)</f>
        <v>DEV_GROUP_6</v>
      </c>
      <c r="K1234" s="326"/>
    </row>
    <row r="1235" spans="1:11" s="35" customFormat="1" hidden="1" x14ac:dyDescent="0.2">
      <c r="A1235" s="326" t="s">
        <v>3222</v>
      </c>
      <c r="B1235" s="326" t="s">
        <v>7</v>
      </c>
      <c r="C1235" s="326">
        <v>1</v>
      </c>
      <c r="D1235" s="326" t="s">
        <v>150</v>
      </c>
      <c r="E1235" s="323">
        <v>400</v>
      </c>
      <c r="F1235" s="35" t="s">
        <v>303</v>
      </c>
      <c r="G1235" t="s">
        <v>3142</v>
      </c>
      <c r="H1235" s="350">
        <f t="shared" si="19"/>
        <v>4386147.53</v>
      </c>
      <c r="I1235" s="326" t="s">
        <v>2853</v>
      </c>
      <c r="J1235" s="42" t="str">
        <f>VLOOKUP(D1235,DEPARTMENTS!B:B,1,0)</f>
        <v>DEV_GROUP_40</v>
      </c>
      <c r="K1235" s="326"/>
    </row>
    <row r="1236" spans="1:11" s="35" customFormat="1" hidden="1" x14ac:dyDescent="0.2">
      <c r="A1236" s="326" t="s">
        <v>3223</v>
      </c>
      <c r="B1236" s="326" t="s">
        <v>7</v>
      </c>
      <c r="C1236" s="326">
        <v>1</v>
      </c>
      <c r="D1236" s="326" t="s">
        <v>144</v>
      </c>
      <c r="E1236" s="323">
        <v>1000</v>
      </c>
      <c r="F1236" s="35" t="s">
        <v>303</v>
      </c>
      <c r="G1236" t="s">
        <v>3142</v>
      </c>
      <c r="H1236" s="350">
        <f t="shared" si="19"/>
        <v>4387147.53</v>
      </c>
      <c r="I1236" s="326" t="s">
        <v>2854</v>
      </c>
      <c r="J1236" s="42" t="str">
        <f>VLOOKUP(D1236,DEPARTMENTS!B:B,1,0)</f>
        <v>DEV_GROUP_2</v>
      </c>
      <c r="K1236" s="326"/>
    </row>
    <row r="1237" spans="1:11" s="35" customFormat="1" hidden="1" x14ac:dyDescent="0.2">
      <c r="A1237" s="326" t="s">
        <v>3224</v>
      </c>
      <c r="B1237" s="326" t="s">
        <v>7</v>
      </c>
      <c r="C1237" s="326">
        <v>1</v>
      </c>
      <c r="D1237" s="326" t="s">
        <v>150</v>
      </c>
      <c r="E1237" s="323">
        <v>50</v>
      </c>
      <c r="F1237" s="35" t="s">
        <v>303</v>
      </c>
      <c r="G1237" t="s">
        <v>3142</v>
      </c>
      <c r="H1237" s="350">
        <f t="shared" si="19"/>
        <v>4387197.53</v>
      </c>
      <c r="I1237" s="326" t="s">
        <v>2855</v>
      </c>
      <c r="J1237" s="42" t="str">
        <f>VLOOKUP(D1237,DEPARTMENTS!B:B,1,0)</f>
        <v>DEV_GROUP_40</v>
      </c>
      <c r="K1237" s="326"/>
    </row>
    <row r="1238" spans="1:11" s="35" customFormat="1" hidden="1" x14ac:dyDescent="0.2">
      <c r="A1238" s="326" t="s">
        <v>3225</v>
      </c>
      <c r="B1238" s="326" t="s">
        <v>7</v>
      </c>
      <c r="C1238" s="326">
        <v>1</v>
      </c>
      <c r="D1238" s="326" t="s">
        <v>132</v>
      </c>
      <c r="E1238" s="323">
        <v>200</v>
      </c>
      <c r="F1238" s="35" t="s">
        <v>303</v>
      </c>
      <c r="G1238" t="s">
        <v>3142</v>
      </c>
      <c r="H1238" s="350">
        <f t="shared" si="19"/>
        <v>4387397.53</v>
      </c>
      <c r="I1238" s="326" t="s">
        <v>2856</v>
      </c>
      <c r="J1238" s="42" t="str">
        <f>VLOOKUP(D1238,DEPARTMENTS!B:B,1,0)</f>
        <v>DEV_GROUP_41</v>
      </c>
      <c r="K1238" s="326"/>
    </row>
    <row r="1239" spans="1:11" s="35" customFormat="1" hidden="1" x14ac:dyDescent="0.2">
      <c r="A1239" s="326" t="s">
        <v>3226</v>
      </c>
      <c r="B1239" s="326" t="s">
        <v>7</v>
      </c>
      <c r="C1239" s="326">
        <v>1</v>
      </c>
      <c r="D1239" s="326" t="s">
        <v>144</v>
      </c>
      <c r="E1239" s="323">
        <v>200</v>
      </c>
      <c r="F1239" s="35" t="s">
        <v>303</v>
      </c>
      <c r="G1239" t="s">
        <v>3142</v>
      </c>
      <c r="H1239" s="350">
        <f t="shared" si="19"/>
        <v>4387597.53</v>
      </c>
      <c r="I1239" s="326" t="s">
        <v>2857</v>
      </c>
      <c r="J1239" s="42" t="str">
        <f>VLOOKUP(D1239,DEPARTMENTS!B:B,1,0)</f>
        <v>DEV_GROUP_2</v>
      </c>
      <c r="K1239" s="326"/>
    </row>
    <row r="1240" spans="1:11" s="35" customFormat="1" hidden="1" x14ac:dyDescent="0.2">
      <c r="A1240" s="326" t="s">
        <v>3227</v>
      </c>
      <c r="B1240" s="326" t="s">
        <v>7</v>
      </c>
      <c r="C1240" s="326">
        <v>1</v>
      </c>
      <c r="D1240" s="326" t="s">
        <v>140</v>
      </c>
      <c r="E1240" s="323">
        <v>150</v>
      </c>
      <c r="F1240" s="35" t="s">
        <v>303</v>
      </c>
      <c r="G1240" t="s">
        <v>3142</v>
      </c>
      <c r="H1240" s="350">
        <f t="shared" si="19"/>
        <v>4387747.53</v>
      </c>
      <c r="I1240" s="326" t="s">
        <v>2858</v>
      </c>
      <c r="J1240" s="42" t="str">
        <f>VLOOKUP(D1240,DEPARTMENTS!B:B,1,0)</f>
        <v>DEV_GROUP_19</v>
      </c>
      <c r="K1240" s="326"/>
    </row>
    <row r="1241" spans="1:11" s="35" customFormat="1" hidden="1" x14ac:dyDescent="0.2">
      <c r="A1241" s="326" t="s">
        <v>3228</v>
      </c>
      <c r="B1241" s="326" t="s">
        <v>7</v>
      </c>
      <c r="C1241" s="326">
        <v>1</v>
      </c>
      <c r="D1241" s="326" t="s">
        <v>124</v>
      </c>
      <c r="E1241" s="323">
        <v>300</v>
      </c>
      <c r="F1241" s="35" t="s">
        <v>303</v>
      </c>
      <c r="G1241" t="s">
        <v>3142</v>
      </c>
      <c r="H1241" s="350">
        <f t="shared" si="19"/>
        <v>4388047.53</v>
      </c>
      <c r="I1241" s="326" t="s">
        <v>2859</v>
      </c>
      <c r="J1241" s="42" t="str">
        <f>VLOOKUP(D1241,DEPARTMENTS!B:B,1,0)</f>
        <v>DEV_GROUP_7</v>
      </c>
      <c r="K1241" s="326"/>
    </row>
    <row r="1242" spans="1:11" s="35" customFormat="1" hidden="1" x14ac:dyDescent="0.2">
      <c r="A1242" s="326" t="s">
        <v>3229</v>
      </c>
      <c r="B1242" s="326" t="s">
        <v>7</v>
      </c>
      <c r="C1242" s="326">
        <v>1</v>
      </c>
      <c r="D1242" s="326" t="s">
        <v>124</v>
      </c>
      <c r="E1242" s="323">
        <v>300</v>
      </c>
      <c r="F1242" s="35" t="s">
        <v>303</v>
      </c>
      <c r="G1242" t="s">
        <v>3142</v>
      </c>
      <c r="H1242" s="350">
        <f t="shared" si="19"/>
        <v>4388347.53</v>
      </c>
      <c r="I1242" s="326" t="s">
        <v>2860</v>
      </c>
      <c r="J1242" s="42" t="str">
        <f>VLOOKUP(D1242,DEPARTMENTS!B:B,1,0)</f>
        <v>DEV_GROUP_7</v>
      </c>
      <c r="K1242" s="326"/>
    </row>
    <row r="1243" spans="1:11" s="35" customFormat="1" hidden="1" x14ac:dyDescent="0.2">
      <c r="A1243" s="326" t="s">
        <v>3230</v>
      </c>
      <c r="B1243" s="326" t="s">
        <v>7</v>
      </c>
      <c r="C1243" s="326">
        <v>1</v>
      </c>
      <c r="D1243" s="326" t="s">
        <v>134</v>
      </c>
      <c r="E1243" s="323">
        <v>500</v>
      </c>
      <c r="F1243" s="35" t="s">
        <v>303</v>
      </c>
      <c r="G1243" t="s">
        <v>3142</v>
      </c>
      <c r="H1243" s="350">
        <f t="shared" si="19"/>
        <v>4388847.53</v>
      </c>
      <c r="I1243" s="326" t="s">
        <v>2861</v>
      </c>
      <c r="J1243" s="42" t="str">
        <f>VLOOKUP(D1243,DEPARTMENTS!B:B,1,0)</f>
        <v>DEV_GROUP_12</v>
      </c>
      <c r="K1243" s="326"/>
    </row>
    <row r="1244" spans="1:11" s="35" customFormat="1" hidden="1" x14ac:dyDescent="0.2">
      <c r="A1244" s="326" t="s">
        <v>3231</v>
      </c>
      <c r="B1244" s="326" t="s">
        <v>7</v>
      </c>
      <c r="C1244" s="326">
        <v>1</v>
      </c>
      <c r="D1244" s="326" t="s">
        <v>126</v>
      </c>
      <c r="E1244" s="323">
        <v>150</v>
      </c>
      <c r="F1244" s="35" t="s">
        <v>303</v>
      </c>
      <c r="G1244" t="s">
        <v>3142</v>
      </c>
      <c r="H1244" s="350">
        <f t="shared" si="19"/>
        <v>4388997.53</v>
      </c>
      <c r="I1244" s="326" t="s">
        <v>2862</v>
      </c>
      <c r="J1244" s="42" t="str">
        <f>VLOOKUP(D1244,DEPARTMENTS!B:B,1,0)</f>
        <v>DEV_GROUP_6</v>
      </c>
      <c r="K1244" s="326"/>
    </row>
    <row r="1245" spans="1:11" s="35" customFormat="1" hidden="1" x14ac:dyDescent="0.2">
      <c r="A1245" s="326" t="s">
        <v>3232</v>
      </c>
      <c r="B1245" s="326" t="s">
        <v>7</v>
      </c>
      <c r="C1245" s="326">
        <v>1</v>
      </c>
      <c r="D1245" s="326" t="s">
        <v>134</v>
      </c>
      <c r="E1245" s="323">
        <v>500</v>
      </c>
      <c r="F1245" s="35" t="s">
        <v>303</v>
      </c>
      <c r="G1245" t="s">
        <v>3142</v>
      </c>
      <c r="H1245" s="350">
        <f t="shared" si="19"/>
        <v>4389497.53</v>
      </c>
      <c r="I1245" s="326" t="s">
        <v>2863</v>
      </c>
      <c r="J1245" s="42" t="str">
        <f>VLOOKUP(D1245,DEPARTMENTS!B:B,1,0)</f>
        <v>DEV_GROUP_12</v>
      </c>
      <c r="K1245" s="326"/>
    </row>
    <row r="1246" spans="1:11" s="35" customFormat="1" hidden="1" x14ac:dyDescent="0.2">
      <c r="A1246" s="326" t="s">
        <v>3233</v>
      </c>
      <c r="B1246" s="326" t="s">
        <v>7</v>
      </c>
      <c r="C1246" s="326">
        <v>1</v>
      </c>
      <c r="D1246" s="326" t="s">
        <v>124</v>
      </c>
      <c r="E1246" s="323">
        <v>500</v>
      </c>
      <c r="F1246" s="35" t="s">
        <v>303</v>
      </c>
      <c r="G1246" t="s">
        <v>3142</v>
      </c>
      <c r="H1246" s="350">
        <f t="shared" si="19"/>
        <v>4389997.53</v>
      </c>
      <c r="I1246" s="326" t="s">
        <v>2864</v>
      </c>
      <c r="J1246" s="42" t="str">
        <f>VLOOKUP(D1246,DEPARTMENTS!B:B,1,0)</f>
        <v>DEV_GROUP_7</v>
      </c>
      <c r="K1246" s="326"/>
    </row>
    <row r="1247" spans="1:11" s="35" customFormat="1" hidden="1" x14ac:dyDescent="0.2">
      <c r="A1247" s="326" t="s">
        <v>3234</v>
      </c>
      <c r="B1247" s="326" t="s">
        <v>7</v>
      </c>
      <c r="C1247" s="326">
        <v>1</v>
      </c>
      <c r="D1247" s="326" t="s">
        <v>124</v>
      </c>
      <c r="E1247" s="323">
        <v>500</v>
      </c>
      <c r="F1247" s="35" t="s">
        <v>303</v>
      </c>
      <c r="G1247" t="s">
        <v>3142</v>
      </c>
      <c r="H1247" s="350">
        <f t="shared" si="19"/>
        <v>4390497.53</v>
      </c>
      <c r="I1247" s="326" t="s">
        <v>2865</v>
      </c>
      <c r="J1247" s="42" t="str">
        <f>VLOOKUP(D1247,DEPARTMENTS!B:B,1,0)</f>
        <v>DEV_GROUP_7</v>
      </c>
      <c r="K1247" s="326"/>
    </row>
    <row r="1248" spans="1:11" s="35" customFormat="1" hidden="1" x14ac:dyDescent="0.2">
      <c r="A1248" s="326" t="s">
        <v>3235</v>
      </c>
      <c r="B1248" s="326" t="s">
        <v>7</v>
      </c>
      <c r="C1248" s="326">
        <v>1</v>
      </c>
      <c r="D1248" s="326" t="s">
        <v>124</v>
      </c>
      <c r="E1248" s="323">
        <v>200</v>
      </c>
      <c r="F1248" s="35" t="s">
        <v>303</v>
      </c>
      <c r="G1248" t="s">
        <v>3142</v>
      </c>
      <c r="H1248" s="350">
        <f t="shared" si="19"/>
        <v>4390697.53</v>
      </c>
      <c r="I1248" s="326" t="s">
        <v>2866</v>
      </c>
      <c r="J1248" s="42" t="str">
        <f>VLOOKUP(D1248,DEPARTMENTS!B:B,1,0)</f>
        <v>DEV_GROUP_7</v>
      </c>
      <c r="K1248" s="326"/>
    </row>
    <row r="1249" spans="1:11" s="35" customFormat="1" x14ac:dyDescent="0.2">
      <c r="A1249" s="326" t="s">
        <v>3236</v>
      </c>
      <c r="B1249" s="326" t="s">
        <v>7</v>
      </c>
      <c r="C1249" s="326">
        <v>1</v>
      </c>
      <c r="D1249" s="326" t="s">
        <v>112</v>
      </c>
      <c r="E1249" s="323">
        <v>500</v>
      </c>
      <c r="F1249" s="35" t="s">
        <v>303</v>
      </c>
      <c r="G1249" t="s">
        <v>3142</v>
      </c>
      <c r="H1249" s="350">
        <f t="shared" si="19"/>
        <v>4391197.53</v>
      </c>
      <c r="I1249" s="326" t="s">
        <v>2867</v>
      </c>
      <c r="J1249" s="42" t="str">
        <f>VLOOKUP(D1249,DEPARTMENTS!B:B,1,0)</f>
        <v>DEV_GROUP_13</v>
      </c>
      <c r="K1249" s="326"/>
    </row>
    <row r="1250" spans="1:11" s="35" customFormat="1" hidden="1" x14ac:dyDescent="0.2">
      <c r="A1250" s="326" t="s">
        <v>3237</v>
      </c>
      <c r="B1250" s="326" t="s">
        <v>7</v>
      </c>
      <c r="C1250" s="326">
        <v>1</v>
      </c>
      <c r="D1250" s="326" t="s">
        <v>124</v>
      </c>
      <c r="E1250" s="323">
        <v>200</v>
      </c>
      <c r="F1250" s="35" t="s">
        <v>303</v>
      </c>
      <c r="G1250" t="s">
        <v>3142</v>
      </c>
      <c r="H1250" s="350">
        <f t="shared" si="19"/>
        <v>4391397.53</v>
      </c>
      <c r="I1250" s="326" t="s">
        <v>2868</v>
      </c>
      <c r="J1250" s="42" t="str">
        <f>VLOOKUP(D1250,DEPARTMENTS!B:B,1,0)</f>
        <v>DEV_GROUP_7</v>
      </c>
      <c r="K1250" s="326"/>
    </row>
    <row r="1251" spans="1:11" s="35" customFormat="1" hidden="1" x14ac:dyDescent="0.2">
      <c r="A1251" s="326" t="s">
        <v>3238</v>
      </c>
      <c r="B1251" s="326" t="s">
        <v>7</v>
      </c>
      <c r="C1251" s="326">
        <v>1</v>
      </c>
      <c r="D1251" s="326" t="s">
        <v>166</v>
      </c>
      <c r="E1251" s="323">
        <v>200</v>
      </c>
      <c r="F1251" s="35" t="s">
        <v>303</v>
      </c>
      <c r="G1251" t="s">
        <v>3142</v>
      </c>
      <c r="H1251" s="350">
        <f t="shared" si="19"/>
        <v>4391597.53</v>
      </c>
      <c r="I1251" s="326" t="s">
        <v>2869</v>
      </c>
      <c r="J1251" s="42" t="str">
        <f>VLOOKUP(D1251,DEPARTMENTS!B:B,1,0)</f>
        <v>DEV_GROUP_30</v>
      </c>
      <c r="K1251" s="326"/>
    </row>
    <row r="1252" spans="1:11" s="35" customFormat="1" hidden="1" x14ac:dyDescent="0.2">
      <c r="A1252" s="326" t="s">
        <v>3239</v>
      </c>
      <c r="B1252" s="326" t="s">
        <v>7</v>
      </c>
      <c r="C1252" s="326">
        <v>1</v>
      </c>
      <c r="D1252" s="326" t="s">
        <v>189</v>
      </c>
      <c r="E1252" s="323">
        <v>100</v>
      </c>
      <c r="F1252" s="35" t="s">
        <v>303</v>
      </c>
      <c r="G1252" t="s">
        <v>3142</v>
      </c>
      <c r="H1252" s="350">
        <f t="shared" si="19"/>
        <v>4391697.53</v>
      </c>
      <c r="I1252" s="326" t="s">
        <v>2870</v>
      </c>
      <c r="J1252" s="42" t="str">
        <f>VLOOKUP(D1252,DEPARTMENTS!B:B,1,0)</f>
        <v>DEV_GROUP_36</v>
      </c>
      <c r="K1252" s="326"/>
    </row>
    <row r="1253" spans="1:11" s="35" customFormat="1" hidden="1" x14ac:dyDescent="0.2">
      <c r="A1253" s="326" t="s">
        <v>3240</v>
      </c>
      <c r="B1253" s="326" t="s">
        <v>7</v>
      </c>
      <c r="C1253" s="326">
        <v>1</v>
      </c>
      <c r="D1253" s="326" t="s">
        <v>160</v>
      </c>
      <c r="E1253" s="323">
        <v>100</v>
      </c>
      <c r="F1253" s="35" t="s">
        <v>303</v>
      </c>
      <c r="G1253" t="s">
        <v>3142</v>
      </c>
      <c r="H1253" s="350">
        <f t="shared" si="19"/>
        <v>4391797.53</v>
      </c>
      <c r="I1253" s="326" t="s">
        <v>2871</v>
      </c>
      <c r="J1253" s="42" t="str">
        <f>VLOOKUP(D1253,DEPARTMENTS!B:B,1,0)</f>
        <v>DEV_GROUP_20</v>
      </c>
      <c r="K1253" s="326"/>
    </row>
    <row r="1254" spans="1:11" s="35" customFormat="1" hidden="1" x14ac:dyDescent="0.2">
      <c r="A1254" s="326" t="s">
        <v>3241</v>
      </c>
      <c r="B1254" s="326" t="s">
        <v>7</v>
      </c>
      <c r="C1254" s="326">
        <v>1</v>
      </c>
      <c r="D1254" s="326" t="s">
        <v>166</v>
      </c>
      <c r="E1254" s="323">
        <v>150</v>
      </c>
      <c r="F1254" s="35" t="s">
        <v>303</v>
      </c>
      <c r="G1254" t="s">
        <v>3142</v>
      </c>
      <c r="H1254" s="350">
        <f t="shared" si="19"/>
        <v>4391947.53</v>
      </c>
      <c r="I1254" s="326" t="s">
        <v>2872</v>
      </c>
      <c r="J1254" s="42" t="str">
        <f>VLOOKUP(D1254,DEPARTMENTS!B:B,1,0)</f>
        <v>DEV_GROUP_30</v>
      </c>
      <c r="K1254" s="326"/>
    </row>
    <row r="1255" spans="1:11" s="35" customFormat="1" hidden="1" x14ac:dyDescent="0.2">
      <c r="A1255" s="326" t="s">
        <v>3242</v>
      </c>
      <c r="B1255" s="326" t="s">
        <v>7</v>
      </c>
      <c r="C1255" s="326">
        <v>1</v>
      </c>
      <c r="D1255" s="326" t="s">
        <v>188</v>
      </c>
      <c r="E1255" s="323">
        <v>5800</v>
      </c>
      <c r="F1255" s="35" t="s">
        <v>303</v>
      </c>
      <c r="G1255" t="s">
        <v>3142</v>
      </c>
      <c r="H1255" s="350">
        <f t="shared" si="19"/>
        <v>4397747.53</v>
      </c>
      <c r="I1255" s="326" t="s">
        <v>2873</v>
      </c>
      <c r="J1255" s="42" t="str">
        <f>VLOOKUP(D1255,DEPARTMENTS!B:B,1,0)</f>
        <v>DEV_GROUP_38</v>
      </c>
      <c r="K1255" s="326"/>
    </row>
    <row r="1256" spans="1:11" s="35" customFormat="1" hidden="1" x14ac:dyDescent="0.2">
      <c r="A1256" s="326" t="s">
        <v>3243</v>
      </c>
      <c r="B1256" s="326" t="s">
        <v>7</v>
      </c>
      <c r="C1256" s="326">
        <v>1</v>
      </c>
      <c r="D1256" s="326" t="s">
        <v>114</v>
      </c>
      <c r="E1256" s="323">
        <v>200</v>
      </c>
      <c r="F1256" s="35" t="s">
        <v>303</v>
      </c>
      <c r="G1256" t="s">
        <v>3142</v>
      </c>
      <c r="H1256" s="350">
        <f t="shared" si="19"/>
        <v>4397947.53</v>
      </c>
      <c r="I1256" s="326" t="s">
        <v>2874</v>
      </c>
      <c r="J1256" s="42" t="str">
        <f>VLOOKUP(D1256,DEPARTMENTS!B:B,1,0)</f>
        <v>DEV_GROUP_1</v>
      </c>
      <c r="K1256" s="326"/>
    </row>
    <row r="1257" spans="1:11" s="35" customFormat="1" hidden="1" x14ac:dyDescent="0.2">
      <c r="A1257" s="326" t="s">
        <v>3244</v>
      </c>
      <c r="B1257" s="326" t="s">
        <v>7</v>
      </c>
      <c r="C1257" s="326">
        <v>1</v>
      </c>
      <c r="D1257" s="326" t="s">
        <v>150</v>
      </c>
      <c r="E1257" s="323">
        <v>400</v>
      </c>
      <c r="F1257" s="35" t="s">
        <v>303</v>
      </c>
      <c r="G1257" t="s">
        <v>3142</v>
      </c>
      <c r="H1257" s="350">
        <f t="shared" si="19"/>
        <v>4398347.53</v>
      </c>
      <c r="I1257" s="326" t="s">
        <v>2875</v>
      </c>
      <c r="J1257" s="42" t="str">
        <f>VLOOKUP(D1257,DEPARTMENTS!B:B,1,0)</f>
        <v>DEV_GROUP_40</v>
      </c>
      <c r="K1257" s="326"/>
    </row>
    <row r="1258" spans="1:11" s="35" customFormat="1" hidden="1" x14ac:dyDescent="0.2">
      <c r="A1258" s="326" t="s">
        <v>3245</v>
      </c>
      <c r="B1258" s="326" t="s">
        <v>7</v>
      </c>
      <c r="C1258" s="326">
        <v>1</v>
      </c>
      <c r="D1258" s="326" t="s">
        <v>118</v>
      </c>
      <c r="E1258" s="323">
        <v>300</v>
      </c>
      <c r="F1258" s="35" t="s">
        <v>303</v>
      </c>
      <c r="G1258" t="s">
        <v>3142</v>
      </c>
      <c r="H1258" s="350">
        <f t="shared" si="19"/>
        <v>4398647.53</v>
      </c>
      <c r="I1258" s="326" t="s">
        <v>2876</v>
      </c>
      <c r="J1258" s="42" t="str">
        <f>VLOOKUP(D1258,DEPARTMENTS!B:B,1,0)</f>
        <v>DEV_GROUP_3</v>
      </c>
      <c r="K1258" s="326"/>
    </row>
    <row r="1259" spans="1:11" s="35" customFormat="1" hidden="1" x14ac:dyDescent="0.2">
      <c r="A1259" s="326" t="s">
        <v>3246</v>
      </c>
      <c r="B1259" s="326" t="s">
        <v>7</v>
      </c>
      <c r="C1259" s="326">
        <v>1</v>
      </c>
      <c r="D1259" s="326" t="s">
        <v>188</v>
      </c>
      <c r="E1259" s="323">
        <v>200</v>
      </c>
      <c r="F1259" s="35" t="s">
        <v>303</v>
      </c>
      <c r="G1259" t="s">
        <v>3142</v>
      </c>
      <c r="H1259" s="350">
        <f t="shared" si="19"/>
        <v>4398847.53</v>
      </c>
      <c r="I1259" s="326" t="s">
        <v>2877</v>
      </c>
      <c r="J1259" s="42" t="str">
        <f>VLOOKUP(D1259,DEPARTMENTS!B:B,1,0)</f>
        <v>DEV_GROUP_38</v>
      </c>
      <c r="K1259" s="326"/>
    </row>
    <row r="1260" spans="1:11" s="35" customFormat="1" hidden="1" x14ac:dyDescent="0.2">
      <c r="A1260" s="326" t="s">
        <v>3247</v>
      </c>
      <c r="B1260" s="326" t="s">
        <v>7</v>
      </c>
      <c r="C1260" s="326">
        <v>1</v>
      </c>
      <c r="D1260" s="326" t="s">
        <v>126</v>
      </c>
      <c r="E1260" s="323">
        <v>50</v>
      </c>
      <c r="F1260" s="35" t="s">
        <v>303</v>
      </c>
      <c r="G1260" t="s">
        <v>3142</v>
      </c>
      <c r="H1260" s="350">
        <f t="shared" si="19"/>
        <v>4398897.53</v>
      </c>
      <c r="I1260" s="326" t="s">
        <v>2878</v>
      </c>
      <c r="J1260" s="42" t="str">
        <f>VLOOKUP(D1260,DEPARTMENTS!B:B,1,0)</f>
        <v>DEV_GROUP_6</v>
      </c>
      <c r="K1260" s="326"/>
    </row>
    <row r="1261" spans="1:11" s="35" customFormat="1" hidden="1" x14ac:dyDescent="0.2">
      <c r="A1261" s="326" t="s">
        <v>3248</v>
      </c>
      <c r="B1261" s="326" t="s">
        <v>7</v>
      </c>
      <c r="C1261" s="326">
        <v>1</v>
      </c>
      <c r="D1261" s="326" t="s">
        <v>160</v>
      </c>
      <c r="E1261" s="323">
        <v>500</v>
      </c>
      <c r="F1261" s="35" t="s">
        <v>303</v>
      </c>
      <c r="G1261" t="s">
        <v>3142</v>
      </c>
      <c r="H1261" s="350">
        <f t="shared" si="19"/>
        <v>4399397.53</v>
      </c>
      <c r="I1261" s="326" t="s">
        <v>2879</v>
      </c>
      <c r="J1261" s="42" t="str">
        <f>VLOOKUP(D1261,DEPARTMENTS!B:B,1,0)</f>
        <v>DEV_GROUP_20</v>
      </c>
      <c r="K1261" s="326"/>
    </row>
    <row r="1262" spans="1:11" s="35" customFormat="1" hidden="1" x14ac:dyDescent="0.2">
      <c r="A1262" s="326" t="s">
        <v>3249</v>
      </c>
      <c r="B1262" s="326" t="s">
        <v>7</v>
      </c>
      <c r="C1262" s="326">
        <v>1</v>
      </c>
      <c r="D1262" s="326" t="s">
        <v>114</v>
      </c>
      <c r="E1262" s="323">
        <v>1000</v>
      </c>
      <c r="F1262" s="35" t="s">
        <v>303</v>
      </c>
      <c r="G1262" t="s">
        <v>3142</v>
      </c>
      <c r="H1262" s="350">
        <f t="shared" si="19"/>
        <v>4400397.53</v>
      </c>
      <c r="I1262" s="326" t="s">
        <v>2880</v>
      </c>
      <c r="J1262" s="42" t="str">
        <f>VLOOKUP(D1262,DEPARTMENTS!B:B,1,0)</f>
        <v>DEV_GROUP_1</v>
      </c>
      <c r="K1262" s="326"/>
    </row>
    <row r="1263" spans="1:11" s="35" customFormat="1" hidden="1" x14ac:dyDescent="0.2">
      <c r="A1263" s="326" t="s">
        <v>3250</v>
      </c>
      <c r="B1263" s="326" t="s">
        <v>7</v>
      </c>
      <c r="C1263" s="326">
        <v>1</v>
      </c>
      <c r="D1263" s="326" t="s">
        <v>160</v>
      </c>
      <c r="E1263" s="323">
        <v>550</v>
      </c>
      <c r="F1263" s="35" t="s">
        <v>303</v>
      </c>
      <c r="G1263" t="s">
        <v>3142</v>
      </c>
      <c r="H1263" s="350">
        <f t="shared" si="19"/>
        <v>4400947.53</v>
      </c>
      <c r="I1263" s="326" t="s">
        <v>2881</v>
      </c>
      <c r="J1263" s="42" t="str">
        <f>VLOOKUP(D1263,DEPARTMENTS!B:B,1,0)</f>
        <v>DEV_GROUP_20</v>
      </c>
      <c r="K1263" s="326"/>
    </row>
    <row r="1264" spans="1:11" s="35" customFormat="1" hidden="1" x14ac:dyDescent="0.2">
      <c r="A1264" s="326" t="s">
        <v>3251</v>
      </c>
      <c r="B1264" s="326" t="s">
        <v>7</v>
      </c>
      <c r="C1264" s="326">
        <v>1</v>
      </c>
      <c r="D1264" s="326" t="s">
        <v>188</v>
      </c>
      <c r="E1264" s="323">
        <v>200</v>
      </c>
      <c r="F1264" s="35" t="s">
        <v>303</v>
      </c>
      <c r="G1264" t="s">
        <v>3143</v>
      </c>
      <c r="H1264" s="350">
        <f t="shared" si="19"/>
        <v>4401147.53</v>
      </c>
      <c r="I1264" s="326" t="s">
        <v>2882</v>
      </c>
      <c r="J1264" s="42" t="str">
        <f>VLOOKUP(D1264,DEPARTMENTS!B:B,1,0)</f>
        <v>DEV_GROUP_38</v>
      </c>
      <c r="K1264" s="326"/>
    </row>
    <row r="1265" spans="1:11" s="35" customFormat="1" hidden="1" x14ac:dyDescent="0.2">
      <c r="A1265" s="326" t="s">
        <v>3252</v>
      </c>
      <c r="B1265" s="326" t="s">
        <v>7</v>
      </c>
      <c r="C1265" s="326">
        <v>1</v>
      </c>
      <c r="D1265" s="326" t="s">
        <v>126</v>
      </c>
      <c r="E1265" s="323">
        <v>200</v>
      </c>
      <c r="F1265" s="35" t="s">
        <v>303</v>
      </c>
      <c r="G1265" t="s">
        <v>3143</v>
      </c>
      <c r="H1265" s="350">
        <f t="shared" si="19"/>
        <v>4401347.53</v>
      </c>
      <c r="I1265" s="326" t="s">
        <v>2883</v>
      </c>
      <c r="J1265" s="42" t="str">
        <f>VLOOKUP(D1265,DEPARTMENTS!B:B,1,0)</f>
        <v>DEV_GROUP_6</v>
      </c>
      <c r="K1265" s="326"/>
    </row>
    <row r="1266" spans="1:11" s="35" customFormat="1" hidden="1" x14ac:dyDescent="0.2">
      <c r="A1266" s="326" t="s">
        <v>3253</v>
      </c>
      <c r="B1266" s="326" t="s">
        <v>7</v>
      </c>
      <c r="C1266" s="326">
        <v>1</v>
      </c>
      <c r="D1266" s="326" t="s">
        <v>150</v>
      </c>
      <c r="E1266" s="323">
        <v>200</v>
      </c>
      <c r="F1266" s="35" t="s">
        <v>303</v>
      </c>
      <c r="G1266" t="s">
        <v>3143</v>
      </c>
      <c r="H1266" s="350">
        <f t="shared" si="19"/>
        <v>4401547.53</v>
      </c>
      <c r="I1266" s="326" t="s">
        <v>2884</v>
      </c>
      <c r="J1266" s="42" t="str">
        <f>VLOOKUP(D1266,DEPARTMENTS!B:B,1,0)</f>
        <v>DEV_GROUP_40</v>
      </c>
      <c r="K1266" s="326"/>
    </row>
    <row r="1267" spans="1:11" s="35" customFormat="1" hidden="1" x14ac:dyDescent="0.2">
      <c r="A1267" s="326" t="s">
        <v>3254</v>
      </c>
      <c r="B1267" s="326" t="s">
        <v>7</v>
      </c>
      <c r="C1267" s="326">
        <v>1</v>
      </c>
      <c r="D1267" s="326" t="s">
        <v>114</v>
      </c>
      <c r="E1267" s="323">
        <v>200</v>
      </c>
      <c r="F1267" s="35" t="s">
        <v>303</v>
      </c>
      <c r="G1267" t="s">
        <v>3143</v>
      </c>
      <c r="H1267" s="350">
        <f t="shared" si="19"/>
        <v>4401747.53</v>
      </c>
      <c r="I1267" s="326" t="s">
        <v>2885</v>
      </c>
      <c r="J1267" s="42" t="str">
        <f>VLOOKUP(D1267,DEPARTMENTS!B:B,1,0)</f>
        <v>DEV_GROUP_1</v>
      </c>
      <c r="K1267" s="326"/>
    </row>
    <row r="1268" spans="1:11" s="35" customFormat="1" hidden="1" x14ac:dyDescent="0.2">
      <c r="A1268" s="326" t="s">
        <v>3255</v>
      </c>
      <c r="B1268" s="326" t="s">
        <v>7</v>
      </c>
      <c r="C1268" s="326">
        <v>1</v>
      </c>
      <c r="D1268" s="326" t="s">
        <v>160</v>
      </c>
      <c r="E1268" s="323">
        <v>300</v>
      </c>
      <c r="F1268" s="35" t="s">
        <v>303</v>
      </c>
      <c r="G1268" t="s">
        <v>3143</v>
      </c>
      <c r="H1268" s="350">
        <f t="shared" si="19"/>
        <v>4402047.53</v>
      </c>
      <c r="I1268" s="326" t="s">
        <v>2886</v>
      </c>
      <c r="J1268" s="42" t="str">
        <f>VLOOKUP(D1268,DEPARTMENTS!B:B,1,0)</f>
        <v>DEV_GROUP_20</v>
      </c>
      <c r="K1268" s="326"/>
    </row>
    <row r="1269" spans="1:11" s="35" customFormat="1" hidden="1" x14ac:dyDescent="0.2">
      <c r="A1269" s="326" t="s">
        <v>3256</v>
      </c>
      <c r="B1269" s="326" t="s">
        <v>7</v>
      </c>
      <c r="C1269" s="326">
        <v>1</v>
      </c>
      <c r="D1269" s="326" t="s">
        <v>160</v>
      </c>
      <c r="E1269" s="323">
        <v>200</v>
      </c>
      <c r="F1269" s="35" t="s">
        <v>303</v>
      </c>
      <c r="G1269" t="s">
        <v>3143</v>
      </c>
      <c r="H1269" s="350">
        <f t="shared" si="19"/>
        <v>4402247.53</v>
      </c>
      <c r="I1269" s="326" t="s">
        <v>2887</v>
      </c>
      <c r="J1269" s="42" t="str">
        <f>VLOOKUP(D1269,DEPARTMENTS!B:B,1,0)</f>
        <v>DEV_GROUP_20</v>
      </c>
      <c r="K1269" s="326"/>
    </row>
    <row r="1270" spans="1:11" s="35" customFormat="1" hidden="1" x14ac:dyDescent="0.2">
      <c r="A1270" s="326" t="s">
        <v>3257</v>
      </c>
      <c r="B1270" s="326" t="s">
        <v>7</v>
      </c>
      <c r="C1270" s="326">
        <v>1</v>
      </c>
      <c r="D1270" s="326" t="s">
        <v>114</v>
      </c>
      <c r="E1270" s="323">
        <v>250</v>
      </c>
      <c r="F1270" s="35" t="s">
        <v>303</v>
      </c>
      <c r="G1270" t="s">
        <v>3143</v>
      </c>
      <c r="H1270" s="350">
        <f t="shared" si="19"/>
        <v>4402497.53</v>
      </c>
      <c r="I1270" s="326" t="s">
        <v>2888</v>
      </c>
      <c r="J1270" s="42" t="str">
        <f>VLOOKUP(D1270,DEPARTMENTS!B:B,1,0)</f>
        <v>DEV_GROUP_1</v>
      </c>
      <c r="K1270" s="326"/>
    </row>
    <row r="1271" spans="1:11" s="35" customFormat="1" hidden="1" x14ac:dyDescent="0.2">
      <c r="A1271" s="326" t="s">
        <v>3258</v>
      </c>
      <c r="B1271" s="326" t="s">
        <v>7</v>
      </c>
      <c r="C1271" s="326">
        <v>1</v>
      </c>
      <c r="D1271" s="326" t="s">
        <v>75</v>
      </c>
      <c r="E1271" s="323">
        <v>-139953</v>
      </c>
      <c r="F1271" s="35" t="s">
        <v>109</v>
      </c>
      <c r="G1271" t="s">
        <v>3143</v>
      </c>
      <c r="H1271" s="350">
        <f t="shared" si="19"/>
        <v>4262544.53</v>
      </c>
      <c r="I1271" s="326" t="s">
        <v>2889</v>
      </c>
      <c r="J1271" s="42" t="str">
        <f>VLOOKUP(D1271,DEPARTMENTS!B:B,1,0)</f>
        <v>WITHDRAWAL</v>
      </c>
      <c r="K1271" s="326"/>
    </row>
    <row r="1272" spans="1:11" s="35" customFormat="1" hidden="1" x14ac:dyDescent="0.2">
      <c r="A1272" s="326" t="s">
        <v>3259</v>
      </c>
      <c r="B1272" s="326" t="s">
        <v>7</v>
      </c>
      <c r="C1272" s="326">
        <v>1</v>
      </c>
      <c r="D1272" s="326" t="s">
        <v>75</v>
      </c>
      <c r="E1272" s="323">
        <v>-543173</v>
      </c>
      <c r="F1272" s="35" t="s">
        <v>109</v>
      </c>
      <c r="G1272" t="s">
        <v>3143</v>
      </c>
      <c r="H1272" s="350">
        <f t="shared" si="19"/>
        <v>3719371.5300000003</v>
      </c>
      <c r="I1272" s="326" t="s">
        <v>2890</v>
      </c>
      <c r="J1272" s="42" t="str">
        <f>VLOOKUP(D1272,DEPARTMENTS!B:B,1,0)</f>
        <v>WITHDRAWAL</v>
      </c>
      <c r="K1272" s="326"/>
    </row>
    <row r="1273" spans="1:11" s="35" customFormat="1" hidden="1" x14ac:dyDescent="0.2">
      <c r="A1273" s="326" t="s">
        <v>3260</v>
      </c>
      <c r="B1273" s="326" t="s">
        <v>7</v>
      </c>
      <c r="C1273" s="326">
        <v>1</v>
      </c>
      <c r="D1273" s="326" t="s">
        <v>194</v>
      </c>
      <c r="E1273" s="323">
        <v>500</v>
      </c>
      <c r="F1273" s="35" t="s">
        <v>303</v>
      </c>
      <c r="G1273" t="s">
        <v>3143</v>
      </c>
      <c r="H1273" s="350">
        <f t="shared" si="19"/>
        <v>3719871.5300000003</v>
      </c>
      <c r="I1273" s="326" t="s">
        <v>2891</v>
      </c>
      <c r="J1273" s="42" t="str">
        <f>VLOOKUP(D1273,DEPARTMENTS!B:B,1,0)</f>
        <v>DEV_GROUP_29</v>
      </c>
      <c r="K1273" s="326"/>
    </row>
    <row r="1274" spans="1:11" s="35" customFormat="1" hidden="1" x14ac:dyDescent="0.2">
      <c r="A1274" s="326" t="s">
        <v>3261</v>
      </c>
      <c r="B1274" s="326" t="s">
        <v>7</v>
      </c>
      <c r="C1274" s="326">
        <v>1</v>
      </c>
      <c r="D1274" s="326" t="s">
        <v>158</v>
      </c>
      <c r="E1274" s="323">
        <v>1000</v>
      </c>
      <c r="F1274" s="35" t="s">
        <v>303</v>
      </c>
      <c r="G1274" t="s">
        <v>3143</v>
      </c>
      <c r="H1274" s="350">
        <f t="shared" si="19"/>
        <v>3720871.5300000003</v>
      </c>
      <c r="I1274" s="326" t="s">
        <v>2892</v>
      </c>
      <c r="J1274" s="42" t="str">
        <f>VLOOKUP(D1274,DEPARTMENTS!B:B,1,0)</f>
        <v>DEV_GROUP_26</v>
      </c>
      <c r="K1274" s="326"/>
    </row>
    <row r="1275" spans="1:11" s="35" customFormat="1" hidden="1" x14ac:dyDescent="0.2">
      <c r="A1275" s="326" t="s">
        <v>3262</v>
      </c>
      <c r="B1275" s="326" t="s">
        <v>7</v>
      </c>
      <c r="C1275" s="326">
        <v>1</v>
      </c>
      <c r="D1275" s="326" t="s">
        <v>194</v>
      </c>
      <c r="E1275" s="323">
        <v>1000</v>
      </c>
      <c r="F1275" s="35" t="s">
        <v>303</v>
      </c>
      <c r="G1275" t="s">
        <v>3143</v>
      </c>
      <c r="H1275" s="350">
        <f t="shared" si="19"/>
        <v>3721871.5300000003</v>
      </c>
      <c r="I1275" s="326" t="s">
        <v>2893</v>
      </c>
      <c r="J1275" s="42" t="str">
        <f>VLOOKUP(D1275,DEPARTMENTS!B:B,1,0)</f>
        <v>DEV_GROUP_29</v>
      </c>
      <c r="K1275" s="326"/>
    </row>
    <row r="1276" spans="1:11" s="35" customFormat="1" hidden="1" x14ac:dyDescent="0.2">
      <c r="A1276" s="326" t="s">
        <v>3263</v>
      </c>
      <c r="B1276" s="326" t="s">
        <v>7</v>
      </c>
      <c r="C1276" s="326">
        <v>1</v>
      </c>
      <c r="D1276" s="326" t="s">
        <v>164</v>
      </c>
      <c r="E1276" s="323">
        <v>5000</v>
      </c>
      <c r="F1276" s="35" t="s">
        <v>303</v>
      </c>
      <c r="G1276" t="s">
        <v>3143</v>
      </c>
      <c r="H1276" s="350">
        <f t="shared" si="19"/>
        <v>3726871.5300000003</v>
      </c>
      <c r="I1276" s="326" t="s">
        <v>2894</v>
      </c>
      <c r="J1276" s="42" t="str">
        <f>VLOOKUP(D1276,DEPARTMENTS!B:B,1,0)</f>
        <v>DEV_GROUP_22</v>
      </c>
      <c r="K1276" s="326"/>
    </row>
    <row r="1277" spans="1:11" s="35" customFormat="1" hidden="1" x14ac:dyDescent="0.2">
      <c r="A1277" s="326" t="s">
        <v>3264</v>
      </c>
      <c r="B1277" s="326" t="s">
        <v>7</v>
      </c>
      <c r="C1277" s="326">
        <v>1</v>
      </c>
      <c r="D1277" s="326" t="s">
        <v>178</v>
      </c>
      <c r="E1277" s="323">
        <v>800</v>
      </c>
      <c r="F1277" s="35" t="s">
        <v>303</v>
      </c>
      <c r="G1277" t="s">
        <v>3143</v>
      </c>
      <c r="H1277" s="350">
        <f t="shared" si="19"/>
        <v>3727671.5300000003</v>
      </c>
      <c r="I1277" s="326" t="s">
        <v>2895</v>
      </c>
      <c r="J1277" s="42" t="str">
        <f>VLOOKUP(D1277,DEPARTMENTS!B:B,1,0)</f>
        <v>DEV_GROUP_34</v>
      </c>
      <c r="K1277" s="326"/>
    </row>
    <row r="1278" spans="1:11" s="35" customFormat="1" hidden="1" x14ac:dyDescent="0.2">
      <c r="A1278" s="326" t="s">
        <v>3265</v>
      </c>
      <c r="B1278" s="326" t="s">
        <v>7</v>
      </c>
      <c r="C1278" s="326">
        <v>1</v>
      </c>
      <c r="D1278" s="326" t="s">
        <v>194</v>
      </c>
      <c r="E1278" s="323">
        <v>50</v>
      </c>
      <c r="F1278" s="35" t="s">
        <v>303</v>
      </c>
      <c r="G1278" t="s">
        <v>3143</v>
      </c>
      <c r="H1278" s="350">
        <f t="shared" si="19"/>
        <v>3727721.5300000003</v>
      </c>
      <c r="I1278" s="326" t="s">
        <v>2896</v>
      </c>
      <c r="J1278" s="42" t="str">
        <f>VLOOKUP(D1278,DEPARTMENTS!B:B,1,0)</f>
        <v>DEV_GROUP_29</v>
      </c>
      <c r="K1278" s="326"/>
    </row>
    <row r="1279" spans="1:11" s="35" customFormat="1" hidden="1" x14ac:dyDescent="0.2">
      <c r="A1279" s="326" t="s">
        <v>3266</v>
      </c>
      <c r="B1279" s="326" t="s">
        <v>7</v>
      </c>
      <c r="C1279" s="326">
        <v>1</v>
      </c>
      <c r="D1279" s="326" t="s">
        <v>164</v>
      </c>
      <c r="E1279" s="323">
        <v>200</v>
      </c>
      <c r="F1279" s="35" t="s">
        <v>303</v>
      </c>
      <c r="G1279" t="s">
        <v>3143</v>
      </c>
      <c r="H1279" s="350">
        <f t="shared" si="19"/>
        <v>3727921.5300000003</v>
      </c>
      <c r="I1279" s="326" t="s">
        <v>2897</v>
      </c>
      <c r="J1279" s="42" t="str">
        <f>VLOOKUP(D1279,DEPARTMENTS!B:B,1,0)</f>
        <v>DEV_GROUP_22</v>
      </c>
      <c r="K1279" s="326"/>
    </row>
    <row r="1280" spans="1:11" s="35" customFormat="1" hidden="1" x14ac:dyDescent="0.2">
      <c r="A1280" s="326" t="s">
        <v>3267</v>
      </c>
      <c r="B1280" s="326" t="s">
        <v>7</v>
      </c>
      <c r="C1280" s="326">
        <v>1</v>
      </c>
      <c r="D1280" s="326" t="s">
        <v>156</v>
      </c>
      <c r="E1280" s="323">
        <v>1000</v>
      </c>
      <c r="F1280" s="35" t="s">
        <v>303</v>
      </c>
      <c r="G1280" t="s">
        <v>3143</v>
      </c>
      <c r="H1280" s="350">
        <f t="shared" si="19"/>
        <v>3728921.5300000003</v>
      </c>
      <c r="I1280" s="326" t="s">
        <v>2898</v>
      </c>
      <c r="J1280" s="42" t="str">
        <f>VLOOKUP(D1280,DEPARTMENTS!B:B,1,0)</f>
        <v>DEV_GROUP_39</v>
      </c>
      <c r="K1280" s="326"/>
    </row>
    <row r="1281" spans="1:11" s="35" customFormat="1" hidden="1" x14ac:dyDescent="0.2">
      <c r="A1281" s="326" t="s">
        <v>3268</v>
      </c>
      <c r="B1281" s="326" t="s">
        <v>7</v>
      </c>
      <c r="C1281" s="326">
        <v>1</v>
      </c>
      <c r="D1281" s="326" t="s">
        <v>160</v>
      </c>
      <c r="E1281" s="323">
        <v>200</v>
      </c>
      <c r="F1281" s="35" t="s">
        <v>303</v>
      </c>
      <c r="G1281" t="s">
        <v>3143</v>
      </c>
      <c r="H1281" s="350">
        <f t="shared" si="19"/>
        <v>3729121.5300000003</v>
      </c>
      <c r="I1281" s="326" t="s">
        <v>2899</v>
      </c>
      <c r="J1281" s="42" t="str">
        <f>VLOOKUP(D1281,DEPARTMENTS!B:B,1,0)</f>
        <v>DEV_GROUP_20</v>
      </c>
      <c r="K1281" s="326"/>
    </row>
    <row r="1282" spans="1:11" s="35" customFormat="1" hidden="1" x14ac:dyDescent="0.2">
      <c r="A1282" s="326" t="s">
        <v>3269</v>
      </c>
      <c r="B1282" s="326" t="s">
        <v>7</v>
      </c>
      <c r="C1282" s="326">
        <v>1</v>
      </c>
      <c r="D1282" s="326" t="s">
        <v>189</v>
      </c>
      <c r="E1282" s="323">
        <v>2000</v>
      </c>
      <c r="F1282" s="35" t="s">
        <v>303</v>
      </c>
      <c r="G1282" t="s">
        <v>3143</v>
      </c>
      <c r="H1282" s="350">
        <f t="shared" si="19"/>
        <v>3731121.5300000003</v>
      </c>
      <c r="I1282" s="326" t="s">
        <v>2900</v>
      </c>
      <c r="J1282" s="42" t="str">
        <f>VLOOKUP(D1282,DEPARTMENTS!B:B,1,0)</f>
        <v>DEV_GROUP_36</v>
      </c>
      <c r="K1282" s="326"/>
    </row>
    <row r="1283" spans="1:11" s="35" customFormat="1" hidden="1" x14ac:dyDescent="0.2">
      <c r="A1283" s="326" t="s">
        <v>3270</v>
      </c>
      <c r="B1283" s="326" t="s">
        <v>7</v>
      </c>
      <c r="C1283" s="326">
        <v>1</v>
      </c>
      <c r="D1283" s="326" t="s">
        <v>160</v>
      </c>
      <c r="E1283" s="323">
        <v>200</v>
      </c>
      <c r="F1283" s="35" t="s">
        <v>303</v>
      </c>
      <c r="G1283" t="s">
        <v>3143</v>
      </c>
      <c r="H1283" s="350">
        <f t="shared" si="19"/>
        <v>3731321.5300000003</v>
      </c>
      <c r="I1283" s="326" t="s">
        <v>2901</v>
      </c>
      <c r="J1283" s="42" t="str">
        <f>VLOOKUP(D1283,DEPARTMENTS!B:B,1,0)</f>
        <v>DEV_GROUP_20</v>
      </c>
      <c r="K1283" s="326"/>
    </row>
    <row r="1284" spans="1:11" s="35" customFormat="1" hidden="1" x14ac:dyDescent="0.2">
      <c r="A1284" s="326" t="s">
        <v>3271</v>
      </c>
      <c r="B1284" s="326" t="s">
        <v>7</v>
      </c>
      <c r="C1284" s="326">
        <v>1</v>
      </c>
      <c r="D1284" s="326" t="s">
        <v>160</v>
      </c>
      <c r="E1284" s="323">
        <v>300</v>
      </c>
      <c r="F1284" s="35" t="s">
        <v>303</v>
      </c>
      <c r="G1284" t="s">
        <v>3143</v>
      </c>
      <c r="H1284" s="350">
        <f t="shared" si="19"/>
        <v>3731621.5300000003</v>
      </c>
      <c r="I1284" s="326" t="s">
        <v>2902</v>
      </c>
      <c r="J1284" s="42" t="str">
        <f>VLOOKUP(D1284,DEPARTMENTS!B:B,1,0)</f>
        <v>DEV_GROUP_20</v>
      </c>
      <c r="K1284" s="326"/>
    </row>
    <row r="1285" spans="1:11" s="35" customFormat="1" hidden="1" x14ac:dyDescent="0.2">
      <c r="A1285" s="326" t="s">
        <v>3272</v>
      </c>
      <c r="B1285" s="326" t="s">
        <v>7</v>
      </c>
      <c r="C1285" s="326">
        <v>1</v>
      </c>
      <c r="D1285" s="326" t="s">
        <v>150</v>
      </c>
      <c r="E1285" s="323">
        <v>500</v>
      </c>
      <c r="F1285" s="35" t="s">
        <v>303</v>
      </c>
      <c r="G1285" t="s">
        <v>3143</v>
      </c>
      <c r="H1285" s="350">
        <f t="shared" ref="H1285:H1348" si="20">H1284+E1285</f>
        <v>3732121.5300000003</v>
      </c>
      <c r="I1285" s="326" t="s">
        <v>2903</v>
      </c>
      <c r="J1285" s="42" t="str">
        <f>VLOOKUP(D1285,DEPARTMENTS!B:B,1,0)</f>
        <v>DEV_GROUP_40</v>
      </c>
      <c r="K1285" s="326"/>
    </row>
    <row r="1286" spans="1:11" s="35" customFormat="1" hidden="1" x14ac:dyDescent="0.2">
      <c r="A1286" s="326" t="s">
        <v>3273</v>
      </c>
      <c r="B1286" s="326" t="s">
        <v>7</v>
      </c>
      <c r="C1286" s="326">
        <v>1</v>
      </c>
      <c r="D1286" s="326" t="s">
        <v>160</v>
      </c>
      <c r="E1286" s="323">
        <v>100</v>
      </c>
      <c r="F1286" s="35" t="s">
        <v>303</v>
      </c>
      <c r="G1286" t="s">
        <v>3143</v>
      </c>
      <c r="H1286" s="350">
        <f t="shared" si="20"/>
        <v>3732221.5300000003</v>
      </c>
      <c r="I1286" s="326" t="s">
        <v>2904</v>
      </c>
      <c r="J1286" s="42" t="str">
        <f>VLOOKUP(D1286,DEPARTMENTS!B:B,1,0)</f>
        <v>DEV_GROUP_20</v>
      </c>
      <c r="K1286" s="326"/>
    </row>
    <row r="1287" spans="1:11" s="35" customFormat="1" hidden="1" x14ac:dyDescent="0.2">
      <c r="A1287" s="326" t="s">
        <v>3274</v>
      </c>
      <c r="B1287" s="326" t="s">
        <v>7</v>
      </c>
      <c r="C1287" s="326">
        <v>1</v>
      </c>
      <c r="D1287" s="326" t="s">
        <v>144</v>
      </c>
      <c r="E1287" s="323">
        <v>400</v>
      </c>
      <c r="F1287" s="35" t="s">
        <v>303</v>
      </c>
      <c r="G1287" t="s">
        <v>3143</v>
      </c>
      <c r="H1287" s="350">
        <f t="shared" si="20"/>
        <v>3732621.5300000003</v>
      </c>
      <c r="I1287" s="326" t="s">
        <v>2905</v>
      </c>
      <c r="J1287" s="42" t="str">
        <f>VLOOKUP(D1287,DEPARTMENTS!B:B,1,0)</f>
        <v>DEV_GROUP_2</v>
      </c>
      <c r="K1287" s="326"/>
    </row>
    <row r="1288" spans="1:11" s="35" customFormat="1" hidden="1" x14ac:dyDescent="0.2">
      <c r="A1288" s="326" t="s">
        <v>3275</v>
      </c>
      <c r="B1288" s="326" t="s">
        <v>7</v>
      </c>
      <c r="C1288" s="326">
        <v>1</v>
      </c>
      <c r="D1288" s="326" t="s">
        <v>156</v>
      </c>
      <c r="E1288" s="323">
        <v>100</v>
      </c>
      <c r="F1288" s="35" t="s">
        <v>303</v>
      </c>
      <c r="G1288" t="s">
        <v>3143</v>
      </c>
      <c r="H1288" s="350">
        <f t="shared" si="20"/>
        <v>3732721.5300000003</v>
      </c>
      <c r="I1288" s="326" t="s">
        <v>2906</v>
      </c>
      <c r="J1288" s="42" t="str">
        <f>VLOOKUP(D1288,DEPARTMENTS!B:B,1,0)</f>
        <v>DEV_GROUP_39</v>
      </c>
      <c r="K1288" s="326"/>
    </row>
    <row r="1289" spans="1:11" s="35" customFormat="1" hidden="1" x14ac:dyDescent="0.2">
      <c r="A1289" s="326" t="s">
        <v>3276</v>
      </c>
      <c r="B1289" s="326" t="s">
        <v>7</v>
      </c>
      <c r="C1289" s="326">
        <v>1</v>
      </c>
      <c r="D1289" s="326" t="s">
        <v>160</v>
      </c>
      <c r="E1289" s="323">
        <v>100</v>
      </c>
      <c r="F1289" s="35" t="s">
        <v>303</v>
      </c>
      <c r="G1289" t="s">
        <v>3143</v>
      </c>
      <c r="H1289" s="350">
        <f t="shared" si="20"/>
        <v>3732821.5300000003</v>
      </c>
      <c r="I1289" s="326" t="s">
        <v>2907</v>
      </c>
      <c r="J1289" s="42" t="str">
        <f>VLOOKUP(D1289,DEPARTMENTS!B:B,1,0)</f>
        <v>DEV_GROUP_20</v>
      </c>
      <c r="K1289" s="326"/>
    </row>
    <row r="1290" spans="1:11" s="35" customFormat="1" hidden="1" x14ac:dyDescent="0.2">
      <c r="A1290" s="326" t="s">
        <v>3277</v>
      </c>
      <c r="B1290" s="326" t="s">
        <v>7</v>
      </c>
      <c r="C1290" s="326">
        <v>1</v>
      </c>
      <c r="D1290" s="326" t="s">
        <v>156</v>
      </c>
      <c r="E1290" s="323">
        <v>1000</v>
      </c>
      <c r="F1290" s="35" t="s">
        <v>303</v>
      </c>
      <c r="G1290" t="s">
        <v>3143</v>
      </c>
      <c r="H1290" s="350">
        <f t="shared" si="20"/>
        <v>3733821.5300000003</v>
      </c>
      <c r="I1290" s="326" t="s">
        <v>2908</v>
      </c>
      <c r="J1290" s="42" t="str">
        <f>VLOOKUP(D1290,DEPARTMENTS!B:B,1,0)</f>
        <v>DEV_GROUP_39</v>
      </c>
      <c r="K1290" s="326"/>
    </row>
    <row r="1291" spans="1:11" s="35" customFormat="1" hidden="1" x14ac:dyDescent="0.2">
      <c r="A1291" s="326" t="s">
        <v>3278</v>
      </c>
      <c r="B1291" s="326" t="s">
        <v>7</v>
      </c>
      <c r="C1291" s="326">
        <v>1</v>
      </c>
      <c r="D1291" s="326" t="s">
        <v>126</v>
      </c>
      <c r="E1291" s="323">
        <v>300</v>
      </c>
      <c r="F1291" s="35" t="s">
        <v>303</v>
      </c>
      <c r="G1291" t="s">
        <v>3143</v>
      </c>
      <c r="H1291" s="350">
        <f t="shared" si="20"/>
        <v>3734121.5300000003</v>
      </c>
      <c r="I1291" s="326" t="s">
        <v>2909</v>
      </c>
      <c r="J1291" s="42" t="str">
        <f>VLOOKUP(D1291,DEPARTMENTS!B:B,1,0)</f>
        <v>DEV_GROUP_6</v>
      </c>
      <c r="K1291" s="326"/>
    </row>
    <row r="1292" spans="1:11" s="35" customFormat="1" hidden="1" x14ac:dyDescent="0.2">
      <c r="A1292" s="326" t="s">
        <v>3279</v>
      </c>
      <c r="B1292" s="326" t="s">
        <v>7</v>
      </c>
      <c r="C1292" s="326">
        <v>1</v>
      </c>
      <c r="D1292" s="326" t="s">
        <v>160</v>
      </c>
      <c r="E1292" s="323">
        <v>200</v>
      </c>
      <c r="F1292" s="35" t="s">
        <v>303</v>
      </c>
      <c r="G1292" t="s">
        <v>3143</v>
      </c>
      <c r="H1292" s="350">
        <f t="shared" si="20"/>
        <v>3734321.5300000003</v>
      </c>
      <c r="I1292" s="326" t="s">
        <v>2910</v>
      </c>
      <c r="J1292" s="42" t="str">
        <f>VLOOKUP(D1292,DEPARTMENTS!B:B,1,0)</f>
        <v>DEV_GROUP_20</v>
      </c>
      <c r="K1292" s="326"/>
    </row>
    <row r="1293" spans="1:11" s="35" customFormat="1" hidden="1" x14ac:dyDescent="0.2">
      <c r="A1293" s="326" t="s">
        <v>3280</v>
      </c>
      <c r="B1293" s="326" t="s">
        <v>7</v>
      </c>
      <c r="C1293" s="326">
        <v>1</v>
      </c>
      <c r="D1293" s="326" t="s">
        <v>140</v>
      </c>
      <c r="E1293" s="323">
        <v>300</v>
      </c>
      <c r="F1293" s="35" t="s">
        <v>303</v>
      </c>
      <c r="G1293" t="s">
        <v>3143</v>
      </c>
      <c r="H1293" s="350">
        <f t="shared" si="20"/>
        <v>3734621.5300000003</v>
      </c>
      <c r="I1293" s="326" t="s">
        <v>2911</v>
      </c>
      <c r="J1293" s="42" t="str">
        <f>VLOOKUP(D1293,DEPARTMENTS!B:B,1,0)</f>
        <v>DEV_GROUP_19</v>
      </c>
      <c r="K1293" s="326"/>
    </row>
    <row r="1294" spans="1:11" s="35" customFormat="1" hidden="1" x14ac:dyDescent="0.2">
      <c r="A1294" s="326" t="s">
        <v>3281</v>
      </c>
      <c r="B1294" s="326" t="s">
        <v>7</v>
      </c>
      <c r="C1294" s="326">
        <v>1</v>
      </c>
      <c r="D1294" s="326" t="s">
        <v>132</v>
      </c>
      <c r="E1294" s="323">
        <v>400</v>
      </c>
      <c r="F1294" s="35" t="s">
        <v>303</v>
      </c>
      <c r="G1294" t="s">
        <v>3143</v>
      </c>
      <c r="H1294" s="350">
        <f t="shared" si="20"/>
        <v>3735021.5300000003</v>
      </c>
      <c r="I1294" s="326" t="s">
        <v>2912</v>
      </c>
      <c r="J1294" s="42" t="str">
        <f>VLOOKUP(D1294,DEPARTMENTS!B:B,1,0)</f>
        <v>DEV_GROUP_41</v>
      </c>
      <c r="K1294" s="326"/>
    </row>
    <row r="1295" spans="1:11" s="35" customFormat="1" hidden="1" x14ac:dyDescent="0.2">
      <c r="A1295" s="326" t="s">
        <v>3282</v>
      </c>
      <c r="B1295" s="326" t="s">
        <v>7</v>
      </c>
      <c r="C1295" s="326">
        <v>1</v>
      </c>
      <c r="D1295" s="326" t="s">
        <v>126</v>
      </c>
      <c r="E1295" s="323">
        <v>150</v>
      </c>
      <c r="F1295" s="35" t="s">
        <v>303</v>
      </c>
      <c r="G1295" t="s">
        <v>3143</v>
      </c>
      <c r="H1295" s="350">
        <f t="shared" si="20"/>
        <v>3735171.5300000003</v>
      </c>
      <c r="I1295" s="326" t="s">
        <v>2913</v>
      </c>
      <c r="J1295" s="42" t="str">
        <f>VLOOKUP(D1295,DEPARTMENTS!B:B,1,0)</f>
        <v>DEV_GROUP_6</v>
      </c>
      <c r="K1295" s="326"/>
    </row>
    <row r="1296" spans="1:11" s="35" customFormat="1" hidden="1" x14ac:dyDescent="0.2">
      <c r="A1296" s="326" t="s">
        <v>3283</v>
      </c>
      <c r="B1296" s="326" t="s">
        <v>7</v>
      </c>
      <c r="C1296" s="326">
        <v>1</v>
      </c>
      <c r="D1296" s="326" t="s">
        <v>126</v>
      </c>
      <c r="E1296" s="323">
        <v>200</v>
      </c>
      <c r="F1296" s="35" t="s">
        <v>303</v>
      </c>
      <c r="G1296" t="s">
        <v>3143</v>
      </c>
      <c r="H1296" s="350">
        <f t="shared" si="20"/>
        <v>3735371.5300000003</v>
      </c>
      <c r="I1296" s="326" t="s">
        <v>2914</v>
      </c>
      <c r="J1296" s="42" t="str">
        <f>VLOOKUP(D1296,DEPARTMENTS!B:B,1,0)</f>
        <v>DEV_GROUP_6</v>
      </c>
      <c r="K1296" s="326"/>
    </row>
    <row r="1297" spans="1:11" s="35" customFormat="1" x14ac:dyDescent="0.2">
      <c r="A1297" s="326" t="s">
        <v>3284</v>
      </c>
      <c r="B1297" s="326" t="s">
        <v>7</v>
      </c>
      <c r="C1297" s="326">
        <v>1</v>
      </c>
      <c r="D1297" s="326" t="s">
        <v>112</v>
      </c>
      <c r="E1297" s="323">
        <v>1000</v>
      </c>
      <c r="F1297" s="35" t="s">
        <v>303</v>
      </c>
      <c r="G1297" t="s">
        <v>3143</v>
      </c>
      <c r="H1297" s="350">
        <f t="shared" si="20"/>
        <v>3736371.5300000003</v>
      </c>
      <c r="I1297" s="326" t="s">
        <v>2915</v>
      </c>
      <c r="J1297" s="42" t="str">
        <f>VLOOKUP(D1297,DEPARTMENTS!B:B,1,0)</f>
        <v>DEV_GROUP_13</v>
      </c>
      <c r="K1297" s="326"/>
    </row>
    <row r="1298" spans="1:11" s="35" customFormat="1" hidden="1" x14ac:dyDescent="0.2">
      <c r="A1298" s="326" t="s">
        <v>3285</v>
      </c>
      <c r="B1298" s="326" t="s">
        <v>7</v>
      </c>
      <c r="C1298" s="326">
        <v>1</v>
      </c>
      <c r="D1298" s="326" t="s">
        <v>182</v>
      </c>
      <c r="E1298" s="323">
        <v>300</v>
      </c>
      <c r="F1298" s="35" t="s">
        <v>303</v>
      </c>
      <c r="G1298" t="s">
        <v>3143</v>
      </c>
      <c r="H1298" s="350">
        <f t="shared" si="20"/>
        <v>3736671.5300000003</v>
      </c>
      <c r="I1298" s="326" t="s">
        <v>2916</v>
      </c>
      <c r="J1298" s="42" t="str">
        <f>VLOOKUP(D1298,DEPARTMENTS!B:B,1,0)</f>
        <v>DEV_GROUP_23</v>
      </c>
      <c r="K1298" s="326"/>
    </row>
    <row r="1299" spans="1:11" s="35" customFormat="1" hidden="1" x14ac:dyDescent="0.2">
      <c r="A1299" s="326" t="s">
        <v>3286</v>
      </c>
      <c r="B1299" s="326" t="s">
        <v>7</v>
      </c>
      <c r="C1299" s="326">
        <v>1</v>
      </c>
      <c r="D1299" s="326" t="s">
        <v>150</v>
      </c>
      <c r="E1299" s="323">
        <v>500</v>
      </c>
      <c r="F1299" s="35" t="s">
        <v>303</v>
      </c>
      <c r="G1299" t="s">
        <v>3143</v>
      </c>
      <c r="H1299" s="350">
        <f t="shared" si="20"/>
        <v>3737171.5300000003</v>
      </c>
      <c r="I1299" s="326" t="s">
        <v>2917</v>
      </c>
      <c r="J1299" s="42" t="str">
        <f>VLOOKUP(D1299,DEPARTMENTS!B:B,1,0)</f>
        <v>DEV_GROUP_40</v>
      </c>
      <c r="K1299" s="326"/>
    </row>
    <row r="1300" spans="1:11" s="35" customFormat="1" hidden="1" x14ac:dyDescent="0.2">
      <c r="A1300" s="326" t="s">
        <v>3287</v>
      </c>
      <c r="B1300" s="326" t="s">
        <v>7</v>
      </c>
      <c r="C1300" s="326">
        <v>1</v>
      </c>
      <c r="D1300" s="326" t="s">
        <v>120</v>
      </c>
      <c r="E1300" s="323">
        <v>300</v>
      </c>
      <c r="F1300" s="35" t="s">
        <v>303</v>
      </c>
      <c r="G1300" t="s">
        <v>3143</v>
      </c>
      <c r="H1300" s="350">
        <f t="shared" si="20"/>
        <v>3737471.5300000003</v>
      </c>
      <c r="I1300" s="326" t="s">
        <v>2918</v>
      </c>
      <c r="J1300" s="42" t="str">
        <f>VLOOKUP(D1300,DEPARTMENTS!B:B,1,0)</f>
        <v>DEV_GROUP_17</v>
      </c>
      <c r="K1300" s="326"/>
    </row>
    <row r="1301" spans="1:11" s="35" customFormat="1" hidden="1" x14ac:dyDescent="0.2">
      <c r="A1301" s="326" t="s">
        <v>3288</v>
      </c>
      <c r="B1301" s="326" t="s">
        <v>7</v>
      </c>
      <c r="C1301" s="326">
        <v>1</v>
      </c>
      <c r="D1301" s="326" t="s">
        <v>150</v>
      </c>
      <c r="E1301" s="323">
        <v>500</v>
      </c>
      <c r="F1301" s="35" t="s">
        <v>303</v>
      </c>
      <c r="G1301" t="s">
        <v>3143</v>
      </c>
      <c r="H1301" s="350">
        <f t="shared" si="20"/>
        <v>3737971.5300000003</v>
      </c>
      <c r="I1301" s="326" t="s">
        <v>2919</v>
      </c>
      <c r="J1301" s="42" t="str">
        <f>VLOOKUP(D1301,DEPARTMENTS!B:B,1,0)</f>
        <v>DEV_GROUP_40</v>
      </c>
      <c r="K1301" s="326"/>
    </row>
    <row r="1302" spans="1:11" s="35" customFormat="1" hidden="1" x14ac:dyDescent="0.2">
      <c r="A1302" s="326" t="s">
        <v>3289</v>
      </c>
      <c r="B1302" s="326" t="s">
        <v>7</v>
      </c>
      <c r="C1302" s="326">
        <v>1</v>
      </c>
      <c r="D1302" s="326" t="s">
        <v>132</v>
      </c>
      <c r="E1302" s="323">
        <v>200</v>
      </c>
      <c r="F1302" s="35" t="s">
        <v>303</v>
      </c>
      <c r="G1302" t="s">
        <v>3143</v>
      </c>
      <c r="H1302" s="350">
        <f t="shared" si="20"/>
        <v>3738171.5300000003</v>
      </c>
      <c r="I1302" s="326" t="s">
        <v>2920</v>
      </c>
      <c r="J1302" s="42" t="str">
        <f>VLOOKUP(D1302,DEPARTMENTS!B:B,1,0)</f>
        <v>DEV_GROUP_41</v>
      </c>
      <c r="K1302" s="326"/>
    </row>
    <row r="1303" spans="1:11" s="35" customFormat="1" hidden="1" x14ac:dyDescent="0.2">
      <c r="A1303" s="326" t="s">
        <v>3290</v>
      </c>
      <c r="B1303" s="326" t="s">
        <v>7</v>
      </c>
      <c r="C1303" s="326">
        <v>1</v>
      </c>
      <c r="D1303" s="326" t="s">
        <v>126</v>
      </c>
      <c r="E1303" s="323">
        <v>200</v>
      </c>
      <c r="F1303" s="35" t="s">
        <v>303</v>
      </c>
      <c r="G1303" t="s">
        <v>3143</v>
      </c>
      <c r="H1303" s="350">
        <f t="shared" si="20"/>
        <v>3738371.5300000003</v>
      </c>
      <c r="I1303" s="326" t="s">
        <v>2921</v>
      </c>
      <c r="J1303" s="42" t="str">
        <f>VLOOKUP(D1303,DEPARTMENTS!B:B,1,0)</f>
        <v>DEV_GROUP_6</v>
      </c>
      <c r="K1303" s="326"/>
    </row>
    <row r="1304" spans="1:11" s="35" customFormat="1" hidden="1" x14ac:dyDescent="0.2">
      <c r="A1304" s="326" t="s">
        <v>3291</v>
      </c>
      <c r="B1304" s="326" t="s">
        <v>7</v>
      </c>
      <c r="C1304" s="326">
        <v>1</v>
      </c>
      <c r="D1304" s="326" t="s">
        <v>24</v>
      </c>
      <c r="E1304" s="323">
        <v>150</v>
      </c>
      <c r="F1304" s="35" t="s">
        <v>303</v>
      </c>
      <c r="G1304" t="s">
        <v>3143</v>
      </c>
      <c r="H1304" s="350">
        <f t="shared" si="20"/>
        <v>3738521.5300000003</v>
      </c>
      <c r="I1304" s="326" t="s">
        <v>2922</v>
      </c>
      <c r="J1304" s="42" t="str">
        <f>VLOOKUP(D1304,DEPARTMENTS!B:B,1,0)</f>
        <v>ENVELOPES</v>
      </c>
      <c r="K1304" s="326"/>
    </row>
    <row r="1305" spans="1:11" s="35" customFormat="1" hidden="1" x14ac:dyDescent="0.2">
      <c r="A1305" s="326" t="s">
        <v>3292</v>
      </c>
      <c r="B1305" s="326" t="s">
        <v>7</v>
      </c>
      <c r="C1305" s="326">
        <v>1</v>
      </c>
      <c r="D1305" s="326" t="s">
        <v>188</v>
      </c>
      <c r="E1305" s="323">
        <v>1000</v>
      </c>
      <c r="F1305" s="35" t="s">
        <v>303</v>
      </c>
      <c r="G1305" t="s">
        <v>3143</v>
      </c>
      <c r="H1305" s="350">
        <f t="shared" si="20"/>
        <v>3739521.5300000003</v>
      </c>
      <c r="I1305" s="326" t="s">
        <v>2923</v>
      </c>
      <c r="J1305" s="42" t="str">
        <f>VLOOKUP(D1305,DEPARTMENTS!B:B,1,0)</f>
        <v>DEV_GROUP_38</v>
      </c>
      <c r="K1305" s="326"/>
    </row>
    <row r="1306" spans="1:11" s="35" customFormat="1" hidden="1" x14ac:dyDescent="0.2">
      <c r="A1306" s="326" t="s">
        <v>3293</v>
      </c>
      <c r="B1306" s="326" t="s">
        <v>7</v>
      </c>
      <c r="C1306" s="326">
        <v>1</v>
      </c>
      <c r="D1306" s="326" t="s">
        <v>132</v>
      </c>
      <c r="E1306" s="323">
        <v>500</v>
      </c>
      <c r="F1306" s="35" t="s">
        <v>303</v>
      </c>
      <c r="G1306" t="s">
        <v>3143</v>
      </c>
      <c r="H1306" s="350">
        <f t="shared" si="20"/>
        <v>3740021.5300000003</v>
      </c>
      <c r="I1306" s="326" t="s">
        <v>2924</v>
      </c>
      <c r="J1306" s="42" t="str">
        <f>VLOOKUP(D1306,DEPARTMENTS!B:B,1,0)</f>
        <v>DEV_GROUP_41</v>
      </c>
      <c r="K1306" s="326"/>
    </row>
    <row r="1307" spans="1:11" s="35" customFormat="1" x14ac:dyDescent="0.2">
      <c r="A1307" s="326" t="s">
        <v>3294</v>
      </c>
      <c r="B1307" s="326" t="s">
        <v>7</v>
      </c>
      <c r="C1307" s="326">
        <v>1</v>
      </c>
      <c r="D1307" s="326" t="s">
        <v>112</v>
      </c>
      <c r="E1307" s="323">
        <v>100</v>
      </c>
      <c r="F1307" s="35" t="s">
        <v>303</v>
      </c>
      <c r="G1307" t="s">
        <v>3143</v>
      </c>
      <c r="H1307" s="350">
        <f t="shared" si="20"/>
        <v>3740121.5300000003</v>
      </c>
      <c r="I1307" s="326" t="s">
        <v>2925</v>
      </c>
      <c r="J1307" s="42" t="str">
        <f>VLOOKUP(D1307,DEPARTMENTS!B:B,1,0)</f>
        <v>DEV_GROUP_13</v>
      </c>
      <c r="K1307" s="326"/>
    </row>
    <row r="1308" spans="1:11" s="35" customFormat="1" hidden="1" x14ac:dyDescent="0.2">
      <c r="A1308" s="326" t="s">
        <v>3295</v>
      </c>
      <c r="B1308" s="326" t="s">
        <v>7</v>
      </c>
      <c r="C1308" s="326">
        <v>1</v>
      </c>
      <c r="D1308" s="326" t="s">
        <v>150</v>
      </c>
      <c r="E1308" s="323">
        <v>500</v>
      </c>
      <c r="F1308" s="35" t="s">
        <v>303</v>
      </c>
      <c r="G1308" t="s">
        <v>3143</v>
      </c>
      <c r="H1308" s="350">
        <f t="shared" si="20"/>
        <v>3740621.5300000003</v>
      </c>
      <c r="I1308" s="326" t="s">
        <v>2926</v>
      </c>
      <c r="J1308" s="42" t="str">
        <f>VLOOKUP(D1308,DEPARTMENTS!B:B,1,0)</f>
        <v>DEV_GROUP_40</v>
      </c>
      <c r="K1308" s="326"/>
    </row>
    <row r="1309" spans="1:11" s="35" customFormat="1" hidden="1" x14ac:dyDescent="0.2">
      <c r="A1309" s="326" t="s">
        <v>3296</v>
      </c>
      <c r="B1309" s="326" t="s">
        <v>7</v>
      </c>
      <c r="C1309" s="326">
        <v>1</v>
      </c>
      <c r="D1309" s="326" t="s">
        <v>132</v>
      </c>
      <c r="E1309" s="323">
        <v>500</v>
      </c>
      <c r="F1309" s="35" t="s">
        <v>303</v>
      </c>
      <c r="G1309" t="s">
        <v>3143</v>
      </c>
      <c r="H1309" s="350">
        <f t="shared" si="20"/>
        <v>3741121.5300000003</v>
      </c>
      <c r="I1309" s="326" t="s">
        <v>2927</v>
      </c>
      <c r="J1309" s="42" t="str">
        <f>VLOOKUP(D1309,DEPARTMENTS!B:B,1,0)</f>
        <v>DEV_GROUP_41</v>
      </c>
      <c r="K1309" s="326"/>
    </row>
    <row r="1310" spans="1:11" s="35" customFormat="1" hidden="1" x14ac:dyDescent="0.2">
      <c r="A1310" s="326" t="s">
        <v>3297</v>
      </c>
      <c r="B1310" s="326" t="s">
        <v>7</v>
      </c>
      <c r="C1310" s="326">
        <v>1</v>
      </c>
      <c r="D1310" s="326" t="s">
        <v>118</v>
      </c>
      <c r="E1310" s="323">
        <v>1500</v>
      </c>
      <c r="F1310" s="35" t="s">
        <v>303</v>
      </c>
      <c r="G1310" t="s">
        <v>3143</v>
      </c>
      <c r="H1310" s="350">
        <f t="shared" si="20"/>
        <v>3742621.5300000003</v>
      </c>
      <c r="I1310" s="326" t="s">
        <v>2928</v>
      </c>
      <c r="J1310" s="42" t="str">
        <f>VLOOKUP(D1310,DEPARTMENTS!B:B,1,0)</f>
        <v>DEV_GROUP_3</v>
      </c>
      <c r="K1310" s="326"/>
    </row>
    <row r="1311" spans="1:11" s="35" customFormat="1" hidden="1" x14ac:dyDescent="0.2">
      <c r="A1311" s="326" t="s">
        <v>3298</v>
      </c>
      <c r="B1311" s="326" t="s">
        <v>7</v>
      </c>
      <c r="C1311" s="326">
        <v>1</v>
      </c>
      <c r="D1311" s="326" t="s">
        <v>132</v>
      </c>
      <c r="E1311" s="323">
        <v>800</v>
      </c>
      <c r="F1311" s="35" t="s">
        <v>303</v>
      </c>
      <c r="G1311" t="s">
        <v>3143</v>
      </c>
      <c r="H1311" s="350">
        <f t="shared" si="20"/>
        <v>3743421.5300000003</v>
      </c>
      <c r="I1311" s="326" t="s">
        <v>2929</v>
      </c>
      <c r="J1311" s="42" t="str">
        <f>VLOOKUP(D1311,DEPARTMENTS!B:B,1,0)</f>
        <v>DEV_GROUP_41</v>
      </c>
      <c r="K1311" s="326"/>
    </row>
    <row r="1312" spans="1:11" s="35" customFormat="1" hidden="1" x14ac:dyDescent="0.2">
      <c r="A1312" s="326" t="s">
        <v>3299</v>
      </c>
      <c r="B1312" s="326" t="s">
        <v>7</v>
      </c>
      <c r="C1312" s="326">
        <v>1</v>
      </c>
      <c r="D1312" s="326" t="s">
        <v>120</v>
      </c>
      <c r="E1312" s="323">
        <v>1000</v>
      </c>
      <c r="F1312" s="35" t="s">
        <v>303</v>
      </c>
      <c r="G1312" t="s">
        <v>3143</v>
      </c>
      <c r="H1312" s="350">
        <f t="shared" si="20"/>
        <v>3744421.5300000003</v>
      </c>
      <c r="I1312" s="326" t="s">
        <v>2930</v>
      </c>
      <c r="J1312" s="42" t="str">
        <f>VLOOKUP(D1312,DEPARTMENTS!B:B,1,0)</f>
        <v>DEV_GROUP_17</v>
      </c>
      <c r="K1312" s="326"/>
    </row>
    <row r="1313" spans="1:11" s="35" customFormat="1" hidden="1" x14ac:dyDescent="0.2">
      <c r="A1313" s="326" t="s">
        <v>3300</v>
      </c>
      <c r="B1313" s="326" t="s">
        <v>7</v>
      </c>
      <c r="C1313" s="326">
        <v>1</v>
      </c>
      <c r="D1313" s="326" t="s">
        <v>188</v>
      </c>
      <c r="E1313" s="323">
        <v>600</v>
      </c>
      <c r="F1313" s="35" t="s">
        <v>303</v>
      </c>
      <c r="G1313" t="s">
        <v>3143</v>
      </c>
      <c r="H1313" s="350">
        <f t="shared" si="20"/>
        <v>3745021.5300000003</v>
      </c>
      <c r="I1313" s="326" t="s">
        <v>2931</v>
      </c>
      <c r="J1313" s="42" t="str">
        <f>VLOOKUP(D1313,DEPARTMENTS!B:B,1,0)</f>
        <v>DEV_GROUP_38</v>
      </c>
      <c r="K1313" s="326"/>
    </row>
    <row r="1314" spans="1:11" s="35" customFormat="1" hidden="1" x14ac:dyDescent="0.2">
      <c r="A1314" s="326" t="s">
        <v>3301</v>
      </c>
      <c r="B1314" s="326" t="s">
        <v>7</v>
      </c>
      <c r="C1314" s="326">
        <v>1</v>
      </c>
      <c r="D1314" s="326" t="s">
        <v>120</v>
      </c>
      <c r="E1314" s="323">
        <v>2400</v>
      </c>
      <c r="F1314" s="35" t="s">
        <v>303</v>
      </c>
      <c r="G1314" t="s">
        <v>3144</v>
      </c>
      <c r="H1314" s="350">
        <f t="shared" si="20"/>
        <v>3747421.5300000003</v>
      </c>
      <c r="I1314" s="326" t="s">
        <v>2932</v>
      </c>
      <c r="J1314" s="42" t="str">
        <f>VLOOKUP(D1314,DEPARTMENTS!B:B,1,0)</f>
        <v>DEV_GROUP_17</v>
      </c>
      <c r="K1314" s="326"/>
    </row>
    <row r="1315" spans="1:11" s="35" customFormat="1" hidden="1" x14ac:dyDescent="0.2">
      <c r="A1315" s="326" t="s">
        <v>3302</v>
      </c>
      <c r="B1315" s="326" t="s">
        <v>7</v>
      </c>
      <c r="C1315" s="326">
        <v>1</v>
      </c>
      <c r="D1315" s="326" t="s">
        <v>118</v>
      </c>
      <c r="E1315" s="323">
        <v>300</v>
      </c>
      <c r="F1315" s="35" t="s">
        <v>303</v>
      </c>
      <c r="G1315" t="s">
        <v>3144</v>
      </c>
      <c r="H1315" s="350">
        <f t="shared" si="20"/>
        <v>3747721.5300000003</v>
      </c>
      <c r="I1315" s="326" t="s">
        <v>2933</v>
      </c>
      <c r="J1315" s="42" t="str">
        <f>VLOOKUP(D1315,DEPARTMENTS!B:B,1,0)</f>
        <v>DEV_GROUP_3</v>
      </c>
      <c r="K1315" s="326"/>
    </row>
    <row r="1316" spans="1:11" s="35" customFormat="1" hidden="1" x14ac:dyDescent="0.2">
      <c r="A1316" s="326" t="s">
        <v>3303</v>
      </c>
      <c r="B1316" s="326" t="s">
        <v>7</v>
      </c>
      <c r="C1316" s="326">
        <v>1</v>
      </c>
      <c r="D1316" s="326" t="s">
        <v>189</v>
      </c>
      <c r="E1316" s="323">
        <v>1000</v>
      </c>
      <c r="F1316" s="35" t="s">
        <v>303</v>
      </c>
      <c r="G1316" t="s">
        <v>3144</v>
      </c>
      <c r="H1316" s="350">
        <f t="shared" si="20"/>
        <v>3748721.5300000003</v>
      </c>
      <c r="I1316" s="326" t="s">
        <v>2934</v>
      </c>
      <c r="J1316" s="42" t="str">
        <f>VLOOKUP(D1316,DEPARTMENTS!B:B,1,0)</f>
        <v>DEV_GROUP_36</v>
      </c>
      <c r="K1316" s="326"/>
    </row>
    <row r="1317" spans="1:11" s="35" customFormat="1" hidden="1" x14ac:dyDescent="0.2">
      <c r="A1317" s="326" t="s">
        <v>3304</v>
      </c>
      <c r="B1317" s="326" t="s">
        <v>7</v>
      </c>
      <c r="C1317" s="326">
        <v>1</v>
      </c>
      <c r="D1317" s="326" t="s">
        <v>132</v>
      </c>
      <c r="E1317" s="323">
        <v>200</v>
      </c>
      <c r="F1317" s="35" t="s">
        <v>303</v>
      </c>
      <c r="G1317" t="s">
        <v>3144</v>
      </c>
      <c r="H1317" s="350">
        <f t="shared" si="20"/>
        <v>3748921.5300000003</v>
      </c>
      <c r="I1317" s="326" t="s">
        <v>2935</v>
      </c>
      <c r="J1317" s="42" t="str">
        <f>VLOOKUP(D1317,DEPARTMENTS!B:B,1,0)</f>
        <v>DEV_GROUP_41</v>
      </c>
      <c r="K1317" s="326"/>
    </row>
    <row r="1318" spans="1:11" s="35" customFormat="1" hidden="1" x14ac:dyDescent="0.2">
      <c r="A1318" s="326" t="s">
        <v>3305</v>
      </c>
      <c r="B1318" s="326" t="s">
        <v>7</v>
      </c>
      <c r="C1318" s="326">
        <v>1</v>
      </c>
      <c r="D1318" s="326" t="s">
        <v>120</v>
      </c>
      <c r="E1318" s="323">
        <v>500</v>
      </c>
      <c r="F1318" s="35" t="s">
        <v>303</v>
      </c>
      <c r="G1318" t="s">
        <v>3144</v>
      </c>
      <c r="H1318" s="350">
        <f t="shared" si="20"/>
        <v>3749421.5300000003</v>
      </c>
      <c r="I1318" s="326" t="s">
        <v>2936</v>
      </c>
      <c r="J1318" s="42" t="str">
        <f>VLOOKUP(D1318,DEPARTMENTS!B:B,1,0)</f>
        <v>DEV_GROUP_17</v>
      </c>
      <c r="K1318" s="326"/>
    </row>
    <row r="1319" spans="1:11" s="35" customFormat="1" hidden="1" x14ac:dyDescent="0.2">
      <c r="A1319" s="326" t="s">
        <v>3306</v>
      </c>
      <c r="B1319" s="326" t="s">
        <v>7</v>
      </c>
      <c r="C1319" s="326">
        <v>1</v>
      </c>
      <c r="D1319" s="326" t="s">
        <v>120</v>
      </c>
      <c r="E1319" s="323">
        <v>1000</v>
      </c>
      <c r="F1319" s="35" t="s">
        <v>303</v>
      </c>
      <c r="G1319" t="s">
        <v>3144</v>
      </c>
      <c r="H1319" s="350">
        <f t="shared" si="20"/>
        <v>3750421.5300000003</v>
      </c>
      <c r="I1319" s="326" t="s">
        <v>2937</v>
      </c>
      <c r="J1319" s="42" t="str">
        <f>VLOOKUP(D1319,DEPARTMENTS!B:B,1,0)</f>
        <v>DEV_GROUP_17</v>
      </c>
      <c r="K1319" s="326"/>
    </row>
    <row r="1320" spans="1:11" s="35" customFormat="1" hidden="1" x14ac:dyDescent="0.2">
      <c r="A1320" s="326" t="s">
        <v>3307</v>
      </c>
      <c r="B1320" s="326" t="s">
        <v>7</v>
      </c>
      <c r="C1320" s="326">
        <v>1</v>
      </c>
      <c r="D1320" s="326" t="s">
        <v>160</v>
      </c>
      <c r="E1320" s="323">
        <v>1000</v>
      </c>
      <c r="F1320" s="35" t="s">
        <v>303</v>
      </c>
      <c r="G1320" t="s">
        <v>3144</v>
      </c>
      <c r="H1320" s="350">
        <f t="shared" si="20"/>
        <v>3751421.5300000003</v>
      </c>
      <c r="I1320" s="326" t="s">
        <v>2938</v>
      </c>
      <c r="J1320" s="42" t="str">
        <f>VLOOKUP(D1320,DEPARTMENTS!B:B,1,0)</f>
        <v>DEV_GROUP_20</v>
      </c>
      <c r="K1320" s="326"/>
    </row>
    <row r="1321" spans="1:11" s="35" customFormat="1" x14ac:dyDescent="0.2">
      <c r="A1321" s="326" t="s">
        <v>3308</v>
      </c>
      <c r="B1321" s="326" t="s">
        <v>7</v>
      </c>
      <c r="C1321" s="326">
        <v>1</v>
      </c>
      <c r="D1321" s="326" t="s">
        <v>112</v>
      </c>
      <c r="E1321" s="323">
        <v>200</v>
      </c>
      <c r="F1321" s="35" t="s">
        <v>303</v>
      </c>
      <c r="G1321" t="s">
        <v>3144</v>
      </c>
      <c r="H1321" s="350">
        <f t="shared" si="20"/>
        <v>3751621.5300000003</v>
      </c>
      <c r="I1321" s="326" t="s">
        <v>2939</v>
      </c>
      <c r="J1321" s="42" t="str">
        <f>VLOOKUP(D1321,DEPARTMENTS!B:B,1,0)</f>
        <v>DEV_GROUP_13</v>
      </c>
      <c r="K1321" s="326"/>
    </row>
    <row r="1322" spans="1:11" s="35" customFormat="1" hidden="1" x14ac:dyDescent="0.2">
      <c r="A1322" s="326" t="s">
        <v>3309</v>
      </c>
      <c r="B1322" s="326" t="s">
        <v>7</v>
      </c>
      <c r="C1322" s="326">
        <v>1</v>
      </c>
      <c r="D1322" s="326" t="s">
        <v>114</v>
      </c>
      <c r="E1322" s="323">
        <v>500</v>
      </c>
      <c r="F1322" s="35" t="s">
        <v>303</v>
      </c>
      <c r="G1322" t="s">
        <v>3144</v>
      </c>
      <c r="H1322" s="350">
        <f t="shared" si="20"/>
        <v>3752121.5300000003</v>
      </c>
      <c r="I1322" s="326" t="s">
        <v>2940</v>
      </c>
      <c r="J1322" s="42" t="str">
        <f>VLOOKUP(D1322,DEPARTMENTS!B:B,1,0)</f>
        <v>DEV_GROUP_1</v>
      </c>
      <c r="K1322" s="326"/>
    </row>
    <row r="1323" spans="1:11" s="35" customFormat="1" hidden="1" x14ac:dyDescent="0.2">
      <c r="A1323" s="326" t="s">
        <v>3310</v>
      </c>
      <c r="B1323" s="326" t="s">
        <v>7</v>
      </c>
      <c r="C1323" s="326">
        <v>1</v>
      </c>
      <c r="D1323" s="326" t="s">
        <v>192</v>
      </c>
      <c r="E1323" s="323">
        <v>200</v>
      </c>
      <c r="F1323" s="35" t="s">
        <v>303</v>
      </c>
      <c r="G1323" t="s">
        <v>3144</v>
      </c>
      <c r="H1323" s="350">
        <f t="shared" si="20"/>
        <v>3752321.5300000003</v>
      </c>
      <c r="I1323" s="326" t="s">
        <v>2941</v>
      </c>
      <c r="J1323" s="42" t="str">
        <f>VLOOKUP(D1323,DEPARTMENTS!B:B,1,0)</f>
        <v>DEV_GROUP_31</v>
      </c>
      <c r="K1323" s="326"/>
    </row>
    <row r="1324" spans="1:11" s="35" customFormat="1" hidden="1" x14ac:dyDescent="0.2">
      <c r="A1324" s="326" t="s">
        <v>3311</v>
      </c>
      <c r="B1324" s="326" t="s">
        <v>7</v>
      </c>
      <c r="C1324" s="326">
        <v>1</v>
      </c>
      <c r="D1324" s="326" t="s">
        <v>192</v>
      </c>
      <c r="E1324" s="323">
        <v>200</v>
      </c>
      <c r="F1324" s="35" t="s">
        <v>303</v>
      </c>
      <c r="G1324" t="s">
        <v>3144</v>
      </c>
      <c r="H1324" s="350">
        <f t="shared" si="20"/>
        <v>3752521.5300000003</v>
      </c>
      <c r="I1324" s="326" t="s">
        <v>2942</v>
      </c>
      <c r="J1324" s="42" t="str">
        <f>VLOOKUP(D1324,DEPARTMENTS!B:B,1,0)</f>
        <v>DEV_GROUP_31</v>
      </c>
      <c r="K1324" s="326"/>
    </row>
    <row r="1325" spans="1:11" s="35" customFormat="1" x14ac:dyDescent="0.2">
      <c r="A1325" s="326" t="s">
        <v>3312</v>
      </c>
      <c r="B1325" s="326" t="s">
        <v>7</v>
      </c>
      <c r="C1325" s="326">
        <v>1</v>
      </c>
      <c r="D1325" s="326" t="s">
        <v>112</v>
      </c>
      <c r="E1325" s="323">
        <v>200</v>
      </c>
      <c r="F1325" s="35" t="s">
        <v>303</v>
      </c>
      <c r="G1325" t="s">
        <v>3144</v>
      </c>
      <c r="H1325" s="350">
        <f t="shared" si="20"/>
        <v>3752721.5300000003</v>
      </c>
      <c r="I1325" s="326" t="s">
        <v>2943</v>
      </c>
      <c r="J1325" s="42" t="str">
        <f>VLOOKUP(D1325,DEPARTMENTS!B:B,1,0)</f>
        <v>DEV_GROUP_13</v>
      </c>
      <c r="K1325" s="326"/>
    </row>
    <row r="1326" spans="1:11" s="35" customFormat="1" hidden="1" x14ac:dyDescent="0.2">
      <c r="A1326" s="326" t="s">
        <v>3313</v>
      </c>
      <c r="B1326" s="326" t="s">
        <v>7</v>
      </c>
      <c r="C1326" s="326">
        <v>1</v>
      </c>
      <c r="D1326" s="326" t="s">
        <v>114</v>
      </c>
      <c r="E1326" s="323">
        <v>100</v>
      </c>
      <c r="F1326" s="35" t="s">
        <v>303</v>
      </c>
      <c r="G1326" t="s">
        <v>3144</v>
      </c>
      <c r="H1326" s="350">
        <f t="shared" si="20"/>
        <v>3752821.5300000003</v>
      </c>
      <c r="I1326" s="326" t="s">
        <v>2944</v>
      </c>
      <c r="J1326" s="42" t="str">
        <f>VLOOKUP(D1326,DEPARTMENTS!B:B,1,0)</f>
        <v>DEV_GROUP_1</v>
      </c>
      <c r="K1326" s="326"/>
    </row>
    <row r="1327" spans="1:11" s="35" customFormat="1" hidden="1" x14ac:dyDescent="0.2">
      <c r="A1327" s="326" t="s">
        <v>3314</v>
      </c>
      <c r="B1327" s="326" t="s">
        <v>7</v>
      </c>
      <c r="C1327" s="326">
        <v>1</v>
      </c>
      <c r="D1327" s="326" t="s">
        <v>144</v>
      </c>
      <c r="E1327" s="323">
        <v>500</v>
      </c>
      <c r="F1327" s="35" t="s">
        <v>303</v>
      </c>
      <c r="G1327" t="s">
        <v>3144</v>
      </c>
      <c r="H1327" s="350">
        <f t="shared" si="20"/>
        <v>3753321.5300000003</v>
      </c>
      <c r="I1327" s="326" t="s">
        <v>2945</v>
      </c>
      <c r="J1327" s="42" t="str">
        <f>VLOOKUP(D1327,DEPARTMENTS!B:B,1,0)</f>
        <v>DEV_GROUP_2</v>
      </c>
      <c r="K1327" s="326"/>
    </row>
    <row r="1328" spans="1:11" s="35" customFormat="1" hidden="1" x14ac:dyDescent="0.2">
      <c r="A1328" s="326" t="s">
        <v>3315</v>
      </c>
      <c r="B1328" s="326" t="s">
        <v>7</v>
      </c>
      <c r="C1328" s="326">
        <v>1</v>
      </c>
      <c r="D1328" s="326" t="s">
        <v>166</v>
      </c>
      <c r="E1328" s="323">
        <v>150</v>
      </c>
      <c r="F1328" s="35" t="s">
        <v>303</v>
      </c>
      <c r="G1328" t="s">
        <v>3144</v>
      </c>
      <c r="H1328" s="350">
        <f t="shared" si="20"/>
        <v>3753471.5300000003</v>
      </c>
      <c r="I1328" s="326" t="s">
        <v>2946</v>
      </c>
      <c r="J1328" s="42" t="str">
        <f>VLOOKUP(D1328,DEPARTMENTS!B:B,1,0)</f>
        <v>DEV_GROUP_30</v>
      </c>
      <c r="K1328" s="326"/>
    </row>
    <row r="1329" spans="1:11" s="35" customFormat="1" x14ac:dyDescent="0.2">
      <c r="A1329" s="326" t="s">
        <v>3316</v>
      </c>
      <c r="B1329" s="326" t="s">
        <v>7</v>
      </c>
      <c r="C1329" s="326">
        <v>1</v>
      </c>
      <c r="D1329" s="326" t="s">
        <v>112</v>
      </c>
      <c r="E1329" s="323">
        <v>100</v>
      </c>
      <c r="F1329" s="35" t="s">
        <v>303</v>
      </c>
      <c r="G1329" t="s">
        <v>3144</v>
      </c>
      <c r="H1329" s="350">
        <f t="shared" si="20"/>
        <v>3753571.5300000003</v>
      </c>
      <c r="I1329" s="326" t="s">
        <v>2947</v>
      </c>
      <c r="J1329" s="42" t="str">
        <f>VLOOKUP(D1329,DEPARTMENTS!B:B,1,0)</f>
        <v>DEV_GROUP_13</v>
      </c>
      <c r="K1329" s="326"/>
    </row>
    <row r="1330" spans="1:11" s="35" customFormat="1" hidden="1" x14ac:dyDescent="0.2">
      <c r="A1330" s="326" t="s">
        <v>3317</v>
      </c>
      <c r="B1330" s="326" t="s">
        <v>7</v>
      </c>
      <c r="C1330" s="326">
        <v>1</v>
      </c>
      <c r="D1330" s="326" t="s">
        <v>120</v>
      </c>
      <c r="E1330" s="323">
        <v>1000</v>
      </c>
      <c r="F1330" s="35" t="s">
        <v>303</v>
      </c>
      <c r="G1330" t="s">
        <v>3144</v>
      </c>
      <c r="H1330" s="350">
        <f t="shared" si="20"/>
        <v>3754571.5300000003</v>
      </c>
      <c r="I1330" s="326" t="s">
        <v>2948</v>
      </c>
      <c r="J1330" s="42" t="str">
        <f>VLOOKUP(D1330,DEPARTMENTS!B:B,1,0)</f>
        <v>DEV_GROUP_17</v>
      </c>
      <c r="K1330" s="326"/>
    </row>
    <row r="1331" spans="1:11" s="35" customFormat="1" hidden="1" x14ac:dyDescent="0.2">
      <c r="A1331" s="326" t="s">
        <v>3318</v>
      </c>
      <c r="B1331" s="326" t="s">
        <v>7</v>
      </c>
      <c r="C1331" s="326">
        <v>1</v>
      </c>
      <c r="D1331" s="326" t="s">
        <v>114</v>
      </c>
      <c r="E1331" s="323">
        <v>500</v>
      </c>
      <c r="F1331" s="35" t="s">
        <v>303</v>
      </c>
      <c r="G1331" t="s">
        <v>3144</v>
      </c>
      <c r="H1331" s="350">
        <f t="shared" si="20"/>
        <v>3755071.5300000003</v>
      </c>
      <c r="I1331" s="326" t="s">
        <v>2949</v>
      </c>
      <c r="J1331" s="42" t="str">
        <f>VLOOKUP(D1331,DEPARTMENTS!B:B,1,0)</f>
        <v>DEV_GROUP_1</v>
      </c>
      <c r="K1331" s="326"/>
    </row>
    <row r="1332" spans="1:11" s="35" customFormat="1" hidden="1" x14ac:dyDescent="0.2">
      <c r="A1332" s="326" t="s">
        <v>3319</v>
      </c>
      <c r="B1332" s="326" t="s">
        <v>7</v>
      </c>
      <c r="C1332" s="326">
        <v>1</v>
      </c>
      <c r="D1332" s="326" t="s">
        <v>36</v>
      </c>
      <c r="E1332" s="323">
        <v>200</v>
      </c>
      <c r="F1332" s="35" t="s">
        <v>303</v>
      </c>
      <c r="G1332" t="s">
        <v>3144</v>
      </c>
      <c r="H1332" s="350">
        <f t="shared" si="20"/>
        <v>3755271.5300000003</v>
      </c>
      <c r="I1332" s="326" t="s">
        <v>2950</v>
      </c>
      <c r="J1332" s="42" t="str">
        <f>VLOOKUP(D1332,DEPARTMENTS!B:B,1,0)</f>
        <v>AWM</v>
      </c>
      <c r="K1332" s="326"/>
    </row>
    <row r="1333" spans="1:11" s="35" customFormat="1" hidden="1" x14ac:dyDescent="0.2">
      <c r="A1333" s="326" t="s">
        <v>3320</v>
      </c>
      <c r="B1333" s="326" t="s">
        <v>7</v>
      </c>
      <c r="C1333" s="326">
        <v>1</v>
      </c>
      <c r="D1333" s="326" t="s">
        <v>160</v>
      </c>
      <c r="E1333" s="323">
        <v>200</v>
      </c>
      <c r="F1333" s="35" t="s">
        <v>303</v>
      </c>
      <c r="G1333" t="s">
        <v>3144</v>
      </c>
      <c r="H1333" s="350">
        <f t="shared" si="20"/>
        <v>3755471.5300000003</v>
      </c>
      <c r="I1333" s="326" t="s">
        <v>2951</v>
      </c>
      <c r="J1333" s="42" t="str">
        <f>VLOOKUP(D1333,DEPARTMENTS!B:B,1,0)</f>
        <v>DEV_GROUP_20</v>
      </c>
      <c r="K1333" s="326"/>
    </row>
    <row r="1334" spans="1:11" s="35" customFormat="1" hidden="1" x14ac:dyDescent="0.2">
      <c r="A1334" s="326" t="s">
        <v>3321</v>
      </c>
      <c r="B1334" s="326" t="s">
        <v>7</v>
      </c>
      <c r="C1334" s="326">
        <v>1</v>
      </c>
      <c r="D1334" s="326" t="s">
        <v>150</v>
      </c>
      <c r="E1334" s="323">
        <v>100</v>
      </c>
      <c r="F1334" s="35" t="s">
        <v>303</v>
      </c>
      <c r="G1334" t="s">
        <v>3144</v>
      </c>
      <c r="H1334" s="350">
        <f t="shared" si="20"/>
        <v>3755571.5300000003</v>
      </c>
      <c r="I1334" s="326" t="s">
        <v>2952</v>
      </c>
      <c r="J1334" s="42" t="str">
        <f>VLOOKUP(D1334,DEPARTMENTS!B:B,1,0)</f>
        <v>DEV_GROUP_40</v>
      </c>
      <c r="K1334" s="326"/>
    </row>
    <row r="1335" spans="1:11" s="35" customFormat="1" hidden="1" x14ac:dyDescent="0.2">
      <c r="A1335" s="326" t="s">
        <v>3322</v>
      </c>
      <c r="B1335" s="326" t="s">
        <v>7</v>
      </c>
      <c r="C1335" s="326">
        <v>1</v>
      </c>
      <c r="D1335" s="326" t="s">
        <v>132</v>
      </c>
      <c r="E1335" s="323">
        <v>200</v>
      </c>
      <c r="F1335" s="35" t="s">
        <v>303</v>
      </c>
      <c r="G1335" t="s">
        <v>3144</v>
      </c>
      <c r="H1335" s="350">
        <f t="shared" si="20"/>
        <v>3755771.5300000003</v>
      </c>
      <c r="I1335" s="326" t="s">
        <v>2953</v>
      </c>
      <c r="J1335" s="42" t="str">
        <f>VLOOKUP(D1335,DEPARTMENTS!B:B,1,0)</f>
        <v>DEV_GROUP_41</v>
      </c>
      <c r="K1335" s="326"/>
    </row>
    <row r="1336" spans="1:11" s="35" customFormat="1" hidden="1" x14ac:dyDescent="0.2">
      <c r="A1336" s="326" t="s">
        <v>3323</v>
      </c>
      <c r="B1336" s="326" t="s">
        <v>7</v>
      </c>
      <c r="C1336" s="326">
        <v>1</v>
      </c>
      <c r="D1336" s="326" t="s">
        <v>150</v>
      </c>
      <c r="E1336" s="323">
        <v>500</v>
      </c>
      <c r="F1336" s="35" t="s">
        <v>303</v>
      </c>
      <c r="G1336" t="s">
        <v>3144</v>
      </c>
      <c r="H1336" s="350">
        <f t="shared" si="20"/>
        <v>3756271.5300000003</v>
      </c>
      <c r="I1336" s="326" t="s">
        <v>2954</v>
      </c>
      <c r="J1336" s="42" t="str">
        <f>VLOOKUP(D1336,DEPARTMENTS!B:B,1,0)</f>
        <v>DEV_GROUP_40</v>
      </c>
      <c r="K1336" s="326"/>
    </row>
    <row r="1337" spans="1:11" s="35" customFormat="1" hidden="1" x14ac:dyDescent="0.2">
      <c r="A1337" s="326" t="s">
        <v>3324</v>
      </c>
      <c r="B1337" s="326" t="s">
        <v>7</v>
      </c>
      <c r="C1337" s="326">
        <v>1</v>
      </c>
      <c r="D1337" s="326" t="s">
        <v>144</v>
      </c>
      <c r="E1337" s="323">
        <v>500</v>
      </c>
      <c r="F1337" s="35" t="s">
        <v>303</v>
      </c>
      <c r="G1337" t="s">
        <v>3144</v>
      </c>
      <c r="H1337" s="350">
        <f t="shared" si="20"/>
        <v>3756771.5300000003</v>
      </c>
      <c r="I1337" s="326" t="s">
        <v>2955</v>
      </c>
      <c r="J1337" s="42" t="str">
        <f>VLOOKUP(D1337,DEPARTMENTS!B:B,1,0)</f>
        <v>DEV_GROUP_2</v>
      </c>
      <c r="K1337" s="326"/>
    </row>
    <row r="1338" spans="1:11" s="35" customFormat="1" hidden="1" x14ac:dyDescent="0.2">
      <c r="A1338" s="326" t="s">
        <v>3325</v>
      </c>
      <c r="B1338" s="326" t="s">
        <v>7</v>
      </c>
      <c r="C1338" s="326">
        <v>1</v>
      </c>
      <c r="D1338" s="326" t="s">
        <v>132</v>
      </c>
      <c r="E1338" s="323">
        <v>100</v>
      </c>
      <c r="F1338" s="35" t="s">
        <v>303</v>
      </c>
      <c r="G1338" t="s">
        <v>3144</v>
      </c>
      <c r="H1338" s="350">
        <f t="shared" si="20"/>
        <v>3756871.5300000003</v>
      </c>
      <c r="I1338" s="326" t="s">
        <v>2956</v>
      </c>
      <c r="J1338" s="42" t="str">
        <f>VLOOKUP(D1338,DEPARTMENTS!B:B,1,0)</f>
        <v>DEV_GROUP_41</v>
      </c>
      <c r="K1338" s="326"/>
    </row>
    <row r="1339" spans="1:11" s="35" customFormat="1" hidden="1" x14ac:dyDescent="0.2">
      <c r="A1339" s="326" t="s">
        <v>3326</v>
      </c>
      <c r="B1339" s="326" t="s">
        <v>7</v>
      </c>
      <c r="C1339" s="326">
        <v>1</v>
      </c>
      <c r="D1339" s="326" t="s">
        <v>132</v>
      </c>
      <c r="E1339" s="323">
        <v>1000</v>
      </c>
      <c r="F1339" s="35" t="s">
        <v>303</v>
      </c>
      <c r="G1339" t="s">
        <v>3144</v>
      </c>
      <c r="H1339" s="350">
        <f t="shared" si="20"/>
        <v>3757871.5300000003</v>
      </c>
      <c r="I1339" s="326" t="s">
        <v>2957</v>
      </c>
      <c r="J1339" s="42" t="str">
        <f>VLOOKUP(D1339,DEPARTMENTS!B:B,1,0)</f>
        <v>DEV_GROUP_41</v>
      </c>
      <c r="K1339" s="326"/>
    </row>
    <row r="1340" spans="1:11" s="35" customFormat="1" hidden="1" x14ac:dyDescent="0.2">
      <c r="A1340" s="326" t="s">
        <v>3327</v>
      </c>
      <c r="B1340" s="326" t="s">
        <v>7</v>
      </c>
      <c r="C1340" s="326">
        <v>1</v>
      </c>
      <c r="D1340" s="326" t="s">
        <v>150</v>
      </c>
      <c r="E1340" s="323">
        <v>100</v>
      </c>
      <c r="F1340" s="35" t="s">
        <v>303</v>
      </c>
      <c r="G1340" t="s">
        <v>3144</v>
      </c>
      <c r="H1340" s="350">
        <f t="shared" si="20"/>
        <v>3757971.5300000003</v>
      </c>
      <c r="I1340" s="326" t="s">
        <v>2958</v>
      </c>
      <c r="J1340" s="42" t="str">
        <f>VLOOKUP(D1340,DEPARTMENTS!B:B,1,0)</f>
        <v>DEV_GROUP_40</v>
      </c>
      <c r="K1340" s="326"/>
    </row>
    <row r="1341" spans="1:11" s="35" customFormat="1" hidden="1" x14ac:dyDescent="0.2">
      <c r="A1341" s="326" t="s">
        <v>3328</v>
      </c>
      <c r="B1341" s="326" t="s">
        <v>7</v>
      </c>
      <c r="C1341" s="326">
        <v>1</v>
      </c>
      <c r="D1341" s="326" t="s">
        <v>144</v>
      </c>
      <c r="E1341" s="323">
        <v>500</v>
      </c>
      <c r="F1341" s="35" t="s">
        <v>303</v>
      </c>
      <c r="G1341" t="s">
        <v>3144</v>
      </c>
      <c r="H1341" s="350">
        <f t="shared" si="20"/>
        <v>3758471.5300000003</v>
      </c>
      <c r="I1341" s="326" t="s">
        <v>2959</v>
      </c>
      <c r="J1341" s="42" t="str">
        <f>VLOOKUP(D1341,DEPARTMENTS!B:B,1,0)</f>
        <v>DEV_GROUP_2</v>
      </c>
      <c r="K1341" s="326"/>
    </row>
    <row r="1342" spans="1:11" s="35" customFormat="1" hidden="1" x14ac:dyDescent="0.2">
      <c r="A1342" s="326" t="s">
        <v>3329</v>
      </c>
      <c r="B1342" s="326" t="s">
        <v>7</v>
      </c>
      <c r="C1342" s="326">
        <v>1</v>
      </c>
      <c r="D1342" s="326" t="s">
        <v>150</v>
      </c>
      <c r="E1342" s="323">
        <v>1000</v>
      </c>
      <c r="F1342" s="35" t="s">
        <v>303</v>
      </c>
      <c r="G1342" t="s">
        <v>3144</v>
      </c>
      <c r="H1342" s="350">
        <f t="shared" si="20"/>
        <v>3759471.5300000003</v>
      </c>
      <c r="I1342" s="326" t="s">
        <v>2960</v>
      </c>
      <c r="J1342" s="42" t="str">
        <f>VLOOKUP(D1342,DEPARTMENTS!B:B,1,0)</f>
        <v>DEV_GROUP_40</v>
      </c>
      <c r="K1342" s="326"/>
    </row>
    <row r="1343" spans="1:11" s="35" customFormat="1" hidden="1" x14ac:dyDescent="0.2">
      <c r="A1343" s="326" t="s">
        <v>3330</v>
      </c>
      <c r="B1343" s="326" t="s">
        <v>7</v>
      </c>
      <c r="C1343" s="326">
        <v>1</v>
      </c>
      <c r="D1343" s="326" t="s">
        <v>160</v>
      </c>
      <c r="E1343" s="323">
        <v>200</v>
      </c>
      <c r="F1343" s="35" t="s">
        <v>303</v>
      </c>
      <c r="G1343" t="s">
        <v>3144</v>
      </c>
      <c r="H1343" s="350">
        <f t="shared" si="20"/>
        <v>3759671.5300000003</v>
      </c>
      <c r="I1343" s="326" t="s">
        <v>2961</v>
      </c>
      <c r="J1343" s="42" t="str">
        <f>VLOOKUP(D1343,DEPARTMENTS!B:B,1,0)</f>
        <v>DEV_GROUP_20</v>
      </c>
      <c r="K1343" s="326"/>
    </row>
    <row r="1344" spans="1:11" s="35" customFormat="1" hidden="1" x14ac:dyDescent="0.2">
      <c r="A1344" s="326" t="s">
        <v>3331</v>
      </c>
      <c r="B1344" s="326" t="s">
        <v>7</v>
      </c>
      <c r="C1344" s="326">
        <v>1</v>
      </c>
      <c r="D1344" s="326" t="s">
        <v>132</v>
      </c>
      <c r="E1344" s="323">
        <v>500</v>
      </c>
      <c r="F1344" s="35" t="s">
        <v>303</v>
      </c>
      <c r="G1344" t="s">
        <v>3144</v>
      </c>
      <c r="H1344" s="350">
        <f t="shared" si="20"/>
        <v>3760171.5300000003</v>
      </c>
      <c r="I1344" s="326" t="s">
        <v>2962</v>
      </c>
      <c r="J1344" s="42" t="str">
        <f>VLOOKUP(D1344,DEPARTMENTS!B:B,1,0)</f>
        <v>DEV_GROUP_41</v>
      </c>
      <c r="K1344" s="326"/>
    </row>
    <row r="1345" spans="1:11" s="35" customFormat="1" hidden="1" x14ac:dyDescent="0.2">
      <c r="A1345" s="326" t="s">
        <v>3332</v>
      </c>
      <c r="B1345" s="326" t="s">
        <v>7</v>
      </c>
      <c r="C1345" s="326">
        <v>1</v>
      </c>
      <c r="D1345" s="326" t="s">
        <v>132</v>
      </c>
      <c r="E1345" s="323">
        <v>500</v>
      </c>
      <c r="F1345" s="35" t="s">
        <v>303</v>
      </c>
      <c r="G1345" t="s">
        <v>3144</v>
      </c>
      <c r="H1345" s="350">
        <f t="shared" si="20"/>
        <v>3760671.5300000003</v>
      </c>
      <c r="I1345" s="326" t="s">
        <v>2963</v>
      </c>
      <c r="J1345" s="42" t="str">
        <f>VLOOKUP(D1345,DEPARTMENTS!B:B,1,0)</f>
        <v>DEV_GROUP_41</v>
      </c>
      <c r="K1345" s="326"/>
    </row>
    <row r="1346" spans="1:11" s="35" customFormat="1" hidden="1" x14ac:dyDescent="0.2">
      <c r="A1346" s="326" t="s">
        <v>3333</v>
      </c>
      <c r="B1346" s="326" t="s">
        <v>7</v>
      </c>
      <c r="C1346" s="326">
        <v>1</v>
      </c>
      <c r="D1346" s="326" t="s">
        <v>132</v>
      </c>
      <c r="E1346" s="323">
        <v>500</v>
      </c>
      <c r="F1346" s="35" t="s">
        <v>303</v>
      </c>
      <c r="G1346" t="s">
        <v>3144</v>
      </c>
      <c r="H1346" s="350">
        <f t="shared" si="20"/>
        <v>3761171.5300000003</v>
      </c>
      <c r="I1346" s="326" t="s">
        <v>2964</v>
      </c>
      <c r="J1346" s="42" t="str">
        <f>VLOOKUP(D1346,DEPARTMENTS!B:B,1,0)</f>
        <v>DEV_GROUP_41</v>
      </c>
      <c r="K1346" s="326"/>
    </row>
    <row r="1347" spans="1:11" s="35" customFormat="1" hidden="1" x14ac:dyDescent="0.2">
      <c r="A1347" s="326" t="s">
        <v>3334</v>
      </c>
      <c r="B1347" s="326" t="s">
        <v>7</v>
      </c>
      <c r="C1347" s="326">
        <v>1</v>
      </c>
      <c r="D1347" s="326" t="s">
        <v>24</v>
      </c>
      <c r="E1347" s="323">
        <v>50</v>
      </c>
      <c r="F1347" s="35" t="s">
        <v>303</v>
      </c>
      <c r="G1347" t="s">
        <v>3144</v>
      </c>
      <c r="H1347" s="350">
        <f t="shared" si="20"/>
        <v>3761221.5300000003</v>
      </c>
      <c r="I1347" s="326" t="s">
        <v>2965</v>
      </c>
      <c r="J1347" s="42" t="str">
        <f>VLOOKUP(D1347,DEPARTMENTS!B:B,1,0)</f>
        <v>ENVELOPES</v>
      </c>
      <c r="K1347" s="326"/>
    </row>
    <row r="1348" spans="1:11" s="35" customFormat="1" hidden="1" x14ac:dyDescent="0.2">
      <c r="A1348" s="326" t="s">
        <v>3335</v>
      </c>
      <c r="B1348" s="326" t="s">
        <v>7</v>
      </c>
      <c r="C1348" s="326">
        <v>1</v>
      </c>
      <c r="D1348" s="326" t="s">
        <v>150</v>
      </c>
      <c r="E1348" s="323">
        <v>500</v>
      </c>
      <c r="F1348" s="35" t="s">
        <v>303</v>
      </c>
      <c r="G1348" t="s">
        <v>3144</v>
      </c>
      <c r="H1348" s="350">
        <f t="shared" si="20"/>
        <v>3761721.5300000003</v>
      </c>
      <c r="I1348" s="326" t="s">
        <v>2966</v>
      </c>
      <c r="J1348" s="42" t="str">
        <f>VLOOKUP(D1348,DEPARTMENTS!B:B,1,0)</f>
        <v>DEV_GROUP_40</v>
      </c>
      <c r="K1348" s="326"/>
    </row>
    <row r="1349" spans="1:11" s="35" customFormat="1" hidden="1" x14ac:dyDescent="0.2">
      <c r="A1349" s="326" t="s">
        <v>3336</v>
      </c>
      <c r="B1349" s="326" t="s">
        <v>7</v>
      </c>
      <c r="C1349" s="326">
        <v>1</v>
      </c>
      <c r="D1349" s="326" t="s">
        <v>126</v>
      </c>
      <c r="E1349" s="323">
        <v>100</v>
      </c>
      <c r="F1349" s="35" t="s">
        <v>303</v>
      </c>
      <c r="G1349" t="s">
        <v>3144</v>
      </c>
      <c r="H1349" s="350">
        <f t="shared" ref="H1349:H1412" si="21">H1348+E1349</f>
        <v>3761821.5300000003</v>
      </c>
      <c r="I1349" s="326" t="s">
        <v>2967</v>
      </c>
      <c r="J1349" s="42" t="str">
        <f>VLOOKUP(D1349,DEPARTMENTS!B:B,1,0)</f>
        <v>DEV_GROUP_6</v>
      </c>
      <c r="K1349" s="326"/>
    </row>
    <row r="1350" spans="1:11" s="35" customFormat="1" hidden="1" x14ac:dyDescent="0.2">
      <c r="A1350" s="326" t="s">
        <v>3337</v>
      </c>
      <c r="B1350" s="326" t="s">
        <v>7</v>
      </c>
      <c r="C1350" s="326">
        <v>1</v>
      </c>
      <c r="D1350" s="326" t="s">
        <v>132</v>
      </c>
      <c r="E1350" s="323">
        <v>100</v>
      </c>
      <c r="F1350" s="35" t="s">
        <v>303</v>
      </c>
      <c r="G1350" t="s">
        <v>3144</v>
      </c>
      <c r="H1350" s="350">
        <f t="shared" si="21"/>
        <v>3761921.5300000003</v>
      </c>
      <c r="I1350" s="326" t="s">
        <v>2968</v>
      </c>
      <c r="J1350" s="42" t="str">
        <f>VLOOKUP(D1350,DEPARTMENTS!B:B,1,0)</f>
        <v>DEV_GROUP_41</v>
      </c>
      <c r="K1350" s="326"/>
    </row>
    <row r="1351" spans="1:11" s="35" customFormat="1" hidden="1" x14ac:dyDescent="0.2">
      <c r="A1351" s="326" t="s">
        <v>3338</v>
      </c>
      <c r="B1351" s="326" t="s">
        <v>7</v>
      </c>
      <c r="C1351" s="326">
        <v>1</v>
      </c>
      <c r="D1351" s="326" t="s">
        <v>150</v>
      </c>
      <c r="E1351" s="323">
        <v>400</v>
      </c>
      <c r="F1351" s="35" t="s">
        <v>303</v>
      </c>
      <c r="G1351" t="s">
        <v>3144</v>
      </c>
      <c r="H1351" s="350">
        <f t="shared" si="21"/>
        <v>3762321.5300000003</v>
      </c>
      <c r="I1351" s="326" t="s">
        <v>2969</v>
      </c>
      <c r="J1351" s="42" t="str">
        <f>VLOOKUP(D1351,DEPARTMENTS!B:B,1,0)</f>
        <v>DEV_GROUP_40</v>
      </c>
      <c r="K1351" s="326"/>
    </row>
    <row r="1352" spans="1:11" s="35" customFormat="1" hidden="1" x14ac:dyDescent="0.2">
      <c r="A1352" s="326" t="s">
        <v>3339</v>
      </c>
      <c r="B1352" s="326" t="s">
        <v>7</v>
      </c>
      <c r="C1352" s="326">
        <v>1</v>
      </c>
      <c r="D1352" s="326" t="s">
        <v>124</v>
      </c>
      <c r="E1352" s="323">
        <v>100</v>
      </c>
      <c r="F1352" s="35" t="s">
        <v>303</v>
      </c>
      <c r="G1352" t="s">
        <v>3144</v>
      </c>
      <c r="H1352" s="350">
        <f t="shared" si="21"/>
        <v>3762421.5300000003</v>
      </c>
      <c r="I1352" s="326" t="s">
        <v>2970</v>
      </c>
      <c r="J1352" s="42" t="str">
        <f>VLOOKUP(D1352,DEPARTMENTS!B:B,1,0)</f>
        <v>DEV_GROUP_7</v>
      </c>
      <c r="K1352" s="326"/>
    </row>
    <row r="1353" spans="1:11" s="35" customFormat="1" hidden="1" x14ac:dyDescent="0.2">
      <c r="A1353" s="326" t="s">
        <v>3340</v>
      </c>
      <c r="B1353" s="326" t="s">
        <v>7</v>
      </c>
      <c r="C1353" s="326">
        <v>1</v>
      </c>
      <c r="D1353" s="326" t="s">
        <v>150</v>
      </c>
      <c r="E1353" s="323">
        <v>400</v>
      </c>
      <c r="F1353" s="35" t="s">
        <v>303</v>
      </c>
      <c r="G1353" t="s">
        <v>3144</v>
      </c>
      <c r="H1353" s="350">
        <f t="shared" si="21"/>
        <v>3762821.5300000003</v>
      </c>
      <c r="I1353" s="326" t="s">
        <v>2971</v>
      </c>
      <c r="J1353" s="42" t="str">
        <f>VLOOKUP(D1353,DEPARTMENTS!B:B,1,0)</f>
        <v>DEV_GROUP_40</v>
      </c>
      <c r="K1353" s="326"/>
    </row>
    <row r="1354" spans="1:11" s="35" customFormat="1" hidden="1" x14ac:dyDescent="0.2">
      <c r="A1354" s="326" t="s">
        <v>3341</v>
      </c>
      <c r="B1354" s="326" t="s">
        <v>7</v>
      </c>
      <c r="C1354" s="326">
        <v>1</v>
      </c>
      <c r="D1354" s="326" t="s">
        <v>132</v>
      </c>
      <c r="E1354" s="323">
        <v>100</v>
      </c>
      <c r="F1354" s="35" t="s">
        <v>303</v>
      </c>
      <c r="G1354" t="s">
        <v>3144</v>
      </c>
      <c r="H1354" s="350">
        <f t="shared" si="21"/>
        <v>3762921.5300000003</v>
      </c>
      <c r="I1354" s="326" t="s">
        <v>2972</v>
      </c>
      <c r="J1354" s="42" t="str">
        <f>VLOOKUP(D1354,DEPARTMENTS!B:B,1,0)</f>
        <v>DEV_GROUP_41</v>
      </c>
      <c r="K1354" s="326"/>
    </row>
    <row r="1355" spans="1:11" s="35" customFormat="1" hidden="1" x14ac:dyDescent="0.2">
      <c r="A1355" s="326" t="s">
        <v>3342</v>
      </c>
      <c r="B1355" s="326" t="s">
        <v>7</v>
      </c>
      <c r="C1355" s="326">
        <v>1</v>
      </c>
      <c r="D1355" s="326" t="s">
        <v>150</v>
      </c>
      <c r="E1355" s="323">
        <v>100</v>
      </c>
      <c r="F1355" s="35" t="s">
        <v>303</v>
      </c>
      <c r="G1355" t="s">
        <v>3144</v>
      </c>
      <c r="H1355" s="350">
        <f t="shared" si="21"/>
        <v>3763021.5300000003</v>
      </c>
      <c r="I1355" s="326" t="s">
        <v>2973</v>
      </c>
      <c r="J1355" s="42" t="str">
        <f>VLOOKUP(D1355,DEPARTMENTS!B:B,1,0)</f>
        <v>DEV_GROUP_40</v>
      </c>
      <c r="K1355" s="326"/>
    </row>
    <row r="1356" spans="1:11" s="35" customFormat="1" hidden="1" x14ac:dyDescent="0.2">
      <c r="A1356" s="326" t="s">
        <v>3343</v>
      </c>
      <c r="B1356" s="326" t="s">
        <v>7</v>
      </c>
      <c r="C1356" s="326">
        <v>1</v>
      </c>
      <c r="D1356" s="326" t="s">
        <v>126</v>
      </c>
      <c r="E1356" s="323">
        <v>50</v>
      </c>
      <c r="F1356" s="35" t="s">
        <v>303</v>
      </c>
      <c r="G1356" t="s">
        <v>3144</v>
      </c>
      <c r="H1356" s="350">
        <f t="shared" si="21"/>
        <v>3763071.5300000003</v>
      </c>
      <c r="I1356" s="326" t="s">
        <v>2974</v>
      </c>
      <c r="J1356" s="42" t="str">
        <f>VLOOKUP(D1356,DEPARTMENTS!B:B,1,0)</f>
        <v>DEV_GROUP_6</v>
      </c>
      <c r="K1356" s="326"/>
    </row>
    <row r="1357" spans="1:11" s="35" customFormat="1" hidden="1" x14ac:dyDescent="0.2">
      <c r="A1357" s="326" t="s">
        <v>3344</v>
      </c>
      <c r="B1357" s="326" t="s">
        <v>7</v>
      </c>
      <c r="C1357" s="326">
        <v>1</v>
      </c>
      <c r="D1357" s="326" t="s">
        <v>166</v>
      </c>
      <c r="E1357" s="323">
        <v>1000</v>
      </c>
      <c r="F1357" s="35" t="s">
        <v>303</v>
      </c>
      <c r="G1357" t="s">
        <v>3144</v>
      </c>
      <c r="H1357" s="350">
        <f t="shared" si="21"/>
        <v>3764071.5300000003</v>
      </c>
      <c r="I1357" s="326" t="s">
        <v>2975</v>
      </c>
      <c r="J1357" s="42" t="str">
        <f>VLOOKUP(D1357,DEPARTMENTS!B:B,1,0)</f>
        <v>DEV_GROUP_30</v>
      </c>
      <c r="K1357" s="326"/>
    </row>
    <row r="1358" spans="1:11" s="35" customFormat="1" hidden="1" x14ac:dyDescent="0.2">
      <c r="A1358" s="326" t="s">
        <v>3345</v>
      </c>
      <c r="B1358" s="326" t="s">
        <v>7</v>
      </c>
      <c r="C1358" s="326">
        <v>1</v>
      </c>
      <c r="D1358" s="326" t="s">
        <v>126</v>
      </c>
      <c r="E1358" s="323">
        <v>350</v>
      </c>
      <c r="F1358" s="35" t="s">
        <v>303</v>
      </c>
      <c r="G1358" t="s">
        <v>3144</v>
      </c>
      <c r="H1358" s="350">
        <f t="shared" si="21"/>
        <v>3764421.5300000003</v>
      </c>
      <c r="I1358" s="326" t="s">
        <v>2976</v>
      </c>
      <c r="J1358" s="42" t="str">
        <f>VLOOKUP(D1358,DEPARTMENTS!B:B,1,0)</f>
        <v>DEV_GROUP_6</v>
      </c>
      <c r="K1358" s="326"/>
    </row>
    <row r="1359" spans="1:11" s="35" customFormat="1" hidden="1" x14ac:dyDescent="0.2">
      <c r="A1359" s="326" t="s">
        <v>3346</v>
      </c>
      <c r="B1359" s="326" t="s">
        <v>7</v>
      </c>
      <c r="C1359" s="326">
        <v>1</v>
      </c>
      <c r="D1359" s="326" t="s">
        <v>126</v>
      </c>
      <c r="E1359" s="323">
        <v>50</v>
      </c>
      <c r="F1359" s="35" t="s">
        <v>303</v>
      </c>
      <c r="G1359" t="s">
        <v>3144</v>
      </c>
      <c r="H1359" s="350">
        <f t="shared" si="21"/>
        <v>3764471.5300000003</v>
      </c>
      <c r="I1359" s="326" t="s">
        <v>2977</v>
      </c>
      <c r="J1359" s="42" t="str">
        <f>VLOOKUP(D1359,DEPARTMENTS!B:B,1,0)</f>
        <v>DEV_GROUP_6</v>
      </c>
      <c r="K1359" s="326"/>
    </row>
    <row r="1360" spans="1:11" s="35" customFormat="1" hidden="1" x14ac:dyDescent="0.2">
      <c r="A1360" s="326" t="s">
        <v>3347</v>
      </c>
      <c r="B1360" s="326" t="s">
        <v>7</v>
      </c>
      <c r="C1360" s="326">
        <v>1</v>
      </c>
      <c r="D1360" s="326" t="s">
        <v>132</v>
      </c>
      <c r="E1360" s="323">
        <v>200</v>
      </c>
      <c r="F1360" s="35" t="s">
        <v>303</v>
      </c>
      <c r="G1360" t="s">
        <v>3144</v>
      </c>
      <c r="H1360" s="350">
        <f t="shared" si="21"/>
        <v>3764671.5300000003</v>
      </c>
      <c r="I1360" s="326" t="s">
        <v>2978</v>
      </c>
      <c r="J1360" s="42" t="str">
        <f>VLOOKUP(D1360,DEPARTMENTS!B:B,1,0)</f>
        <v>DEV_GROUP_41</v>
      </c>
      <c r="K1360" s="326"/>
    </row>
    <row r="1361" spans="1:11" s="35" customFormat="1" hidden="1" x14ac:dyDescent="0.2">
      <c r="A1361" s="326" t="s">
        <v>3348</v>
      </c>
      <c r="B1361" s="326" t="s">
        <v>7</v>
      </c>
      <c r="C1361" s="326">
        <v>1</v>
      </c>
      <c r="D1361" s="326" t="s">
        <v>132</v>
      </c>
      <c r="E1361" s="323">
        <v>500</v>
      </c>
      <c r="F1361" s="35" t="s">
        <v>303</v>
      </c>
      <c r="G1361" t="s">
        <v>3144</v>
      </c>
      <c r="H1361" s="350">
        <f t="shared" si="21"/>
        <v>3765171.5300000003</v>
      </c>
      <c r="I1361" s="326" t="s">
        <v>2979</v>
      </c>
      <c r="J1361" s="42" t="str">
        <f>VLOOKUP(D1361,DEPARTMENTS!B:B,1,0)</f>
        <v>DEV_GROUP_41</v>
      </c>
      <c r="K1361" s="326"/>
    </row>
    <row r="1362" spans="1:11" s="35" customFormat="1" hidden="1" x14ac:dyDescent="0.2">
      <c r="A1362" s="326" t="s">
        <v>3349</v>
      </c>
      <c r="B1362" s="326" t="s">
        <v>7</v>
      </c>
      <c r="C1362" s="326">
        <v>1</v>
      </c>
      <c r="D1362" s="326" t="s">
        <v>126</v>
      </c>
      <c r="E1362" s="323">
        <v>50</v>
      </c>
      <c r="F1362" s="35" t="s">
        <v>303</v>
      </c>
      <c r="G1362" t="s">
        <v>3144</v>
      </c>
      <c r="H1362" s="350">
        <f t="shared" si="21"/>
        <v>3765221.5300000003</v>
      </c>
      <c r="I1362" s="326" t="s">
        <v>2980</v>
      </c>
      <c r="J1362" s="42" t="str">
        <f>VLOOKUP(D1362,DEPARTMENTS!B:B,1,0)</f>
        <v>DEV_GROUP_6</v>
      </c>
      <c r="K1362" s="326"/>
    </row>
    <row r="1363" spans="1:11" s="35" customFormat="1" hidden="1" x14ac:dyDescent="0.2">
      <c r="A1363" s="326" t="s">
        <v>3350</v>
      </c>
      <c r="B1363" s="326" t="s">
        <v>7</v>
      </c>
      <c r="C1363" s="326">
        <v>1</v>
      </c>
      <c r="D1363" s="326" t="s">
        <v>182</v>
      </c>
      <c r="E1363" s="323">
        <v>200</v>
      </c>
      <c r="F1363" s="35" t="s">
        <v>303</v>
      </c>
      <c r="G1363" t="s">
        <v>3144</v>
      </c>
      <c r="H1363" s="350">
        <f t="shared" si="21"/>
        <v>3765421.5300000003</v>
      </c>
      <c r="I1363" s="326" t="s">
        <v>2981</v>
      </c>
      <c r="J1363" s="42" t="str">
        <f>VLOOKUP(D1363,DEPARTMENTS!B:B,1,0)</f>
        <v>DEV_GROUP_23</v>
      </c>
      <c r="K1363" s="326"/>
    </row>
    <row r="1364" spans="1:11" s="35" customFormat="1" hidden="1" x14ac:dyDescent="0.2">
      <c r="A1364" s="326" t="s">
        <v>3351</v>
      </c>
      <c r="B1364" s="326" t="s">
        <v>7</v>
      </c>
      <c r="C1364" s="326">
        <v>1</v>
      </c>
      <c r="D1364" s="326" t="s">
        <v>182</v>
      </c>
      <c r="E1364" s="323">
        <v>400</v>
      </c>
      <c r="F1364" s="35" t="s">
        <v>303</v>
      </c>
      <c r="G1364" t="s">
        <v>3144</v>
      </c>
      <c r="H1364" s="350">
        <f t="shared" si="21"/>
        <v>3765821.5300000003</v>
      </c>
      <c r="I1364" s="326" t="s">
        <v>2982</v>
      </c>
      <c r="J1364" s="42" t="str">
        <f>VLOOKUP(D1364,DEPARTMENTS!B:B,1,0)</f>
        <v>DEV_GROUP_23</v>
      </c>
      <c r="K1364" s="326"/>
    </row>
    <row r="1365" spans="1:11" s="35" customFormat="1" hidden="1" x14ac:dyDescent="0.2">
      <c r="A1365" s="326" t="s">
        <v>3352</v>
      </c>
      <c r="B1365" s="326" t="s">
        <v>7</v>
      </c>
      <c r="C1365" s="326">
        <v>1</v>
      </c>
      <c r="D1365" s="326" t="s">
        <v>150</v>
      </c>
      <c r="E1365" s="323">
        <v>1000</v>
      </c>
      <c r="F1365" s="35" t="s">
        <v>303</v>
      </c>
      <c r="G1365" t="s">
        <v>3144</v>
      </c>
      <c r="H1365" s="350">
        <f t="shared" si="21"/>
        <v>3766821.5300000003</v>
      </c>
      <c r="I1365" s="326" t="s">
        <v>2983</v>
      </c>
      <c r="J1365" s="42" t="str">
        <f>VLOOKUP(D1365,DEPARTMENTS!B:B,1,0)</f>
        <v>DEV_GROUP_40</v>
      </c>
      <c r="K1365" s="326"/>
    </row>
    <row r="1366" spans="1:11" s="35" customFormat="1" hidden="1" x14ac:dyDescent="0.2">
      <c r="A1366" s="326" t="s">
        <v>3353</v>
      </c>
      <c r="B1366" s="326" t="s">
        <v>7</v>
      </c>
      <c r="C1366" s="326">
        <v>1</v>
      </c>
      <c r="D1366" s="326" t="s">
        <v>132</v>
      </c>
      <c r="E1366" s="323">
        <v>200</v>
      </c>
      <c r="F1366" s="35" t="s">
        <v>303</v>
      </c>
      <c r="G1366" t="s">
        <v>3144</v>
      </c>
      <c r="H1366" s="350">
        <f t="shared" si="21"/>
        <v>3767021.5300000003</v>
      </c>
      <c r="I1366" s="326" t="s">
        <v>2984</v>
      </c>
      <c r="J1366" s="42" t="str">
        <f>VLOOKUP(D1366,DEPARTMENTS!B:B,1,0)</f>
        <v>DEV_GROUP_41</v>
      </c>
      <c r="K1366" s="326"/>
    </row>
    <row r="1367" spans="1:11" s="35" customFormat="1" hidden="1" x14ac:dyDescent="0.2">
      <c r="A1367" s="326" t="s">
        <v>3354</v>
      </c>
      <c r="B1367" s="326" t="s">
        <v>7</v>
      </c>
      <c r="C1367" s="326">
        <v>1</v>
      </c>
      <c r="D1367" s="326" t="s">
        <v>182</v>
      </c>
      <c r="E1367" s="323">
        <v>200</v>
      </c>
      <c r="F1367" s="35" t="s">
        <v>303</v>
      </c>
      <c r="G1367" t="s">
        <v>3144</v>
      </c>
      <c r="H1367" s="350">
        <f t="shared" si="21"/>
        <v>3767221.5300000003</v>
      </c>
      <c r="I1367" s="326" t="s">
        <v>2985</v>
      </c>
      <c r="J1367" s="42" t="str">
        <f>VLOOKUP(D1367,DEPARTMENTS!B:B,1,0)</f>
        <v>DEV_GROUP_23</v>
      </c>
      <c r="K1367" s="326"/>
    </row>
    <row r="1368" spans="1:11" s="35" customFormat="1" hidden="1" x14ac:dyDescent="0.2">
      <c r="A1368" s="326" t="s">
        <v>3355</v>
      </c>
      <c r="B1368" s="326" t="s">
        <v>7</v>
      </c>
      <c r="C1368" s="326">
        <v>1</v>
      </c>
      <c r="D1368" s="326" t="s">
        <v>132</v>
      </c>
      <c r="E1368" s="323">
        <v>300</v>
      </c>
      <c r="F1368" s="35" t="s">
        <v>303</v>
      </c>
      <c r="G1368" t="s">
        <v>3144</v>
      </c>
      <c r="H1368" s="350">
        <f t="shared" si="21"/>
        <v>3767521.5300000003</v>
      </c>
      <c r="I1368" s="326" t="s">
        <v>2986</v>
      </c>
      <c r="J1368" s="42" t="str">
        <f>VLOOKUP(D1368,DEPARTMENTS!B:B,1,0)</f>
        <v>DEV_GROUP_41</v>
      </c>
      <c r="K1368" s="326"/>
    </row>
    <row r="1369" spans="1:11" s="35" customFormat="1" hidden="1" x14ac:dyDescent="0.2">
      <c r="A1369" s="326" t="s">
        <v>3356</v>
      </c>
      <c r="B1369" s="326" t="s">
        <v>7</v>
      </c>
      <c r="C1369" s="326">
        <v>1</v>
      </c>
      <c r="D1369" s="326" t="s">
        <v>124</v>
      </c>
      <c r="E1369" s="323">
        <v>300</v>
      </c>
      <c r="F1369" s="35" t="s">
        <v>303</v>
      </c>
      <c r="G1369" t="s">
        <v>3144</v>
      </c>
      <c r="H1369" s="350">
        <f t="shared" si="21"/>
        <v>3767821.5300000003</v>
      </c>
      <c r="I1369" s="326" t="s">
        <v>2987</v>
      </c>
      <c r="J1369" s="42" t="str">
        <f>VLOOKUP(D1369,DEPARTMENTS!B:B,1,0)</f>
        <v>DEV_GROUP_7</v>
      </c>
      <c r="K1369" s="326"/>
    </row>
    <row r="1370" spans="1:11" s="35" customFormat="1" hidden="1" x14ac:dyDescent="0.2">
      <c r="A1370" s="326" t="s">
        <v>3357</v>
      </c>
      <c r="B1370" s="326" t="s">
        <v>7</v>
      </c>
      <c r="C1370" s="326">
        <v>1</v>
      </c>
      <c r="D1370" s="326" t="s">
        <v>132</v>
      </c>
      <c r="E1370" s="323">
        <v>500</v>
      </c>
      <c r="F1370" s="35" t="s">
        <v>303</v>
      </c>
      <c r="G1370" t="s">
        <v>3144</v>
      </c>
      <c r="H1370" s="350">
        <f t="shared" si="21"/>
        <v>3768321.5300000003</v>
      </c>
      <c r="I1370" s="326" t="s">
        <v>2988</v>
      </c>
      <c r="J1370" s="42" t="str">
        <f>VLOOKUP(D1370,DEPARTMENTS!B:B,1,0)</f>
        <v>DEV_GROUP_41</v>
      </c>
      <c r="K1370" s="326"/>
    </row>
    <row r="1371" spans="1:11" s="35" customFormat="1" hidden="1" x14ac:dyDescent="0.2">
      <c r="A1371" s="326" t="s">
        <v>3358</v>
      </c>
      <c r="B1371" s="326" t="s">
        <v>7</v>
      </c>
      <c r="C1371" s="326">
        <v>1</v>
      </c>
      <c r="D1371" s="326" t="s">
        <v>132</v>
      </c>
      <c r="E1371" s="323">
        <v>1000</v>
      </c>
      <c r="F1371" s="35" t="s">
        <v>303</v>
      </c>
      <c r="G1371" t="s">
        <v>3144</v>
      </c>
      <c r="H1371" s="350">
        <f t="shared" si="21"/>
        <v>3769321.5300000003</v>
      </c>
      <c r="I1371" s="326" t="s">
        <v>2989</v>
      </c>
      <c r="J1371" s="42" t="str">
        <f>VLOOKUP(D1371,DEPARTMENTS!B:B,1,0)</f>
        <v>DEV_GROUP_41</v>
      </c>
      <c r="K1371" s="326"/>
    </row>
    <row r="1372" spans="1:11" s="35" customFormat="1" hidden="1" x14ac:dyDescent="0.2">
      <c r="A1372" s="326" t="s">
        <v>3359</v>
      </c>
      <c r="B1372" s="326" t="s">
        <v>7</v>
      </c>
      <c r="C1372" s="326">
        <v>1</v>
      </c>
      <c r="D1372" s="326" t="s">
        <v>24</v>
      </c>
      <c r="E1372" s="323">
        <v>2265</v>
      </c>
      <c r="F1372" s="35" t="s">
        <v>303</v>
      </c>
      <c r="G1372" t="s">
        <v>3144</v>
      </c>
      <c r="H1372" s="350">
        <f t="shared" si="21"/>
        <v>3771586.5300000003</v>
      </c>
      <c r="I1372" s="326" t="s">
        <v>2990</v>
      </c>
      <c r="J1372" s="42" t="str">
        <f>VLOOKUP(D1372,DEPARTMENTS!B:B,1,0)</f>
        <v>ENVELOPES</v>
      </c>
      <c r="K1372" s="326"/>
    </row>
    <row r="1373" spans="1:11" s="35" customFormat="1" hidden="1" x14ac:dyDescent="0.2">
      <c r="A1373" s="326" t="s">
        <v>3360</v>
      </c>
      <c r="B1373" s="326" t="s">
        <v>7</v>
      </c>
      <c r="C1373" s="326">
        <v>1</v>
      </c>
      <c r="D1373" s="326" t="s">
        <v>150</v>
      </c>
      <c r="E1373" s="323">
        <v>100</v>
      </c>
      <c r="F1373" s="35" t="s">
        <v>303</v>
      </c>
      <c r="G1373" t="s">
        <v>3144</v>
      </c>
      <c r="H1373" s="350">
        <f t="shared" si="21"/>
        <v>3771686.5300000003</v>
      </c>
      <c r="I1373" s="326" t="s">
        <v>2991</v>
      </c>
      <c r="J1373" s="42" t="str">
        <f>VLOOKUP(D1373,DEPARTMENTS!B:B,1,0)</f>
        <v>DEV_GROUP_40</v>
      </c>
      <c r="K1373" s="326"/>
    </row>
    <row r="1374" spans="1:11" s="35" customFormat="1" hidden="1" x14ac:dyDescent="0.2">
      <c r="A1374" s="326" t="s">
        <v>3361</v>
      </c>
      <c r="B1374" s="326" t="s">
        <v>7</v>
      </c>
      <c r="C1374" s="326">
        <v>1</v>
      </c>
      <c r="D1374" s="326" t="s">
        <v>150</v>
      </c>
      <c r="E1374" s="323">
        <v>2000</v>
      </c>
      <c r="F1374" s="35" t="s">
        <v>303</v>
      </c>
      <c r="G1374" t="s">
        <v>3144</v>
      </c>
      <c r="H1374" s="350">
        <f t="shared" si="21"/>
        <v>3773686.5300000003</v>
      </c>
      <c r="I1374" s="326" t="s">
        <v>2992</v>
      </c>
      <c r="J1374" s="42" t="str">
        <f>VLOOKUP(D1374,DEPARTMENTS!B:B,1,0)</f>
        <v>DEV_GROUP_40</v>
      </c>
      <c r="K1374" s="326"/>
    </row>
    <row r="1375" spans="1:11" s="35" customFormat="1" hidden="1" x14ac:dyDescent="0.2">
      <c r="A1375" s="326" t="s">
        <v>3362</v>
      </c>
      <c r="B1375" s="326" t="s">
        <v>7</v>
      </c>
      <c r="C1375" s="326">
        <v>1</v>
      </c>
      <c r="D1375" s="326" t="s">
        <v>36</v>
      </c>
      <c r="E1375" s="323">
        <v>200</v>
      </c>
      <c r="F1375" s="35" t="s">
        <v>303</v>
      </c>
      <c r="G1375" t="s">
        <v>3144</v>
      </c>
      <c r="H1375" s="350">
        <f t="shared" si="21"/>
        <v>3773886.5300000003</v>
      </c>
      <c r="I1375" s="326" t="s">
        <v>2993</v>
      </c>
      <c r="J1375" s="42" t="str">
        <f>VLOOKUP(D1375,DEPARTMENTS!B:B,1,0)</f>
        <v>AWM</v>
      </c>
      <c r="K1375" s="326"/>
    </row>
    <row r="1376" spans="1:11" s="35" customFormat="1" hidden="1" x14ac:dyDescent="0.2">
      <c r="A1376" s="326" t="s">
        <v>3363</v>
      </c>
      <c r="B1376" s="326" t="s">
        <v>7</v>
      </c>
      <c r="C1376" s="326">
        <v>1</v>
      </c>
      <c r="D1376" s="326" t="s">
        <v>132</v>
      </c>
      <c r="E1376" s="323">
        <v>150</v>
      </c>
      <c r="F1376" s="35" t="s">
        <v>303</v>
      </c>
      <c r="G1376" t="s">
        <v>3144</v>
      </c>
      <c r="H1376" s="350">
        <f t="shared" si="21"/>
        <v>3774036.5300000003</v>
      </c>
      <c r="I1376" s="326" t="s">
        <v>2994</v>
      </c>
      <c r="J1376" s="42" t="str">
        <f>VLOOKUP(D1376,DEPARTMENTS!B:B,1,0)</f>
        <v>DEV_GROUP_41</v>
      </c>
      <c r="K1376" s="326"/>
    </row>
    <row r="1377" spans="1:11" s="35" customFormat="1" hidden="1" x14ac:dyDescent="0.2">
      <c r="A1377" s="326" t="s">
        <v>3364</v>
      </c>
      <c r="B1377" s="326" t="s">
        <v>7</v>
      </c>
      <c r="C1377" s="326">
        <v>1</v>
      </c>
      <c r="D1377" s="326" t="s">
        <v>160</v>
      </c>
      <c r="E1377" s="323">
        <v>200</v>
      </c>
      <c r="F1377" s="35" t="s">
        <v>303</v>
      </c>
      <c r="G1377" t="s">
        <v>3144</v>
      </c>
      <c r="H1377" s="350">
        <f t="shared" si="21"/>
        <v>3774236.5300000003</v>
      </c>
      <c r="I1377" s="326" t="s">
        <v>2995</v>
      </c>
      <c r="J1377" s="42" t="str">
        <f>VLOOKUP(D1377,DEPARTMENTS!B:B,1,0)</f>
        <v>DEV_GROUP_20</v>
      </c>
      <c r="K1377" s="326"/>
    </row>
    <row r="1378" spans="1:11" s="35" customFormat="1" hidden="1" x14ac:dyDescent="0.2">
      <c r="A1378" s="326" t="s">
        <v>3365</v>
      </c>
      <c r="B1378" s="326" t="s">
        <v>7</v>
      </c>
      <c r="C1378" s="326">
        <v>1</v>
      </c>
      <c r="D1378" s="326" t="s">
        <v>189</v>
      </c>
      <c r="E1378" s="323">
        <v>400</v>
      </c>
      <c r="F1378" s="35" t="s">
        <v>303</v>
      </c>
      <c r="G1378" t="s">
        <v>3144</v>
      </c>
      <c r="H1378" s="350">
        <f t="shared" si="21"/>
        <v>3774636.5300000003</v>
      </c>
      <c r="I1378" s="326" t="s">
        <v>2996</v>
      </c>
      <c r="J1378" s="42" t="str">
        <f>VLOOKUP(D1378,DEPARTMENTS!B:B,1,0)</f>
        <v>DEV_GROUP_36</v>
      </c>
      <c r="K1378" s="326"/>
    </row>
    <row r="1379" spans="1:11" s="35" customFormat="1" x14ac:dyDescent="0.2">
      <c r="A1379" s="326" t="s">
        <v>3366</v>
      </c>
      <c r="B1379" s="326" t="s">
        <v>7</v>
      </c>
      <c r="C1379" s="326">
        <v>1</v>
      </c>
      <c r="D1379" s="326" t="s">
        <v>112</v>
      </c>
      <c r="E1379" s="323">
        <v>100</v>
      </c>
      <c r="F1379" s="35" t="s">
        <v>303</v>
      </c>
      <c r="G1379" t="s">
        <v>3144</v>
      </c>
      <c r="H1379" s="350">
        <f t="shared" si="21"/>
        <v>3774736.5300000003</v>
      </c>
      <c r="I1379" s="326" t="s">
        <v>2997</v>
      </c>
      <c r="J1379" s="42" t="str">
        <f>VLOOKUP(D1379,DEPARTMENTS!B:B,1,0)</f>
        <v>DEV_GROUP_13</v>
      </c>
      <c r="K1379" s="326"/>
    </row>
    <row r="1380" spans="1:11" s="35" customFormat="1" hidden="1" x14ac:dyDescent="0.2">
      <c r="A1380" s="326" t="s">
        <v>3367</v>
      </c>
      <c r="B1380" s="326" t="s">
        <v>7</v>
      </c>
      <c r="C1380" s="326">
        <v>1</v>
      </c>
      <c r="D1380" s="326" t="s">
        <v>126</v>
      </c>
      <c r="E1380" s="323">
        <v>100</v>
      </c>
      <c r="F1380" s="35" t="s">
        <v>303</v>
      </c>
      <c r="G1380" t="s">
        <v>3144</v>
      </c>
      <c r="H1380" s="350">
        <f t="shared" si="21"/>
        <v>3774836.5300000003</v>
      </c>
      <c r="I1380" s="326" t="s">
        <v>2998</v>
      </c>
      <c r="J1380" s="42" t="str">
        <f>VLOOKUP(D1380,DEPARTMENTS!B:B,1,0)</f>
        <v>DEV_GROUP_6</v>
      </c>
      <c r="K1380" s="326"/>
    </row>
    <row r="1381" spans="1:11" s="35" customFormat="1" hidden="1" x14ac:dyDescent="0.2">
      <c r="A1381" s="326" t="s">
        <v>3368</v>
      </c>
      <c r="B1381" s="326" t="s">
        <v>7</v>
      </c>
      <c r="C1381" s="326">
        <v>1</v>
      </c>
      <c r="D1381" s="326" t="s">
        <v>150</v>
      </c>
      <c r="E1381" s="323">
        <v>100</v>
      </c>
      <c r="F1381" s="35" t="s">
        <v>303</v>
      </c>
      <c r="G1381" t="s">
        <v>3144</v>
      </c>
      <c r="H1381" s="350">
        <f t="shared" si="21"/>
        <v>3774936.5300000003</v>
      </c>
      <c r="I1381" s="326" t="s">
        <v>2999</v>
      </c>
      <c r="J1381" s="42" t="str">
        <f>VLOOKUP(D1381,DEPARTMENTS!B:B,1,0)</f>
        <v>DEV_GROUP_40</v>
      </c>
      <c r="K1381" s="326"/>
    </row>
    <row r="1382" spans="1:11" s="35" customFormat="1" hidden="1" x14ac:dyDescent="0.2">
      <c r="A1382" s="326" t="s">
        <v>3369</v>
      </c>
      <c r="B1382" s="326" t="s">
        <v>7</v>
      </c>
      <c r="C1382" s="326">
        <v>1</v>
      </c>
      <c r="D1382" s="326" t="s">
        <v>124</v>
      </c>
      <c r="E1382" s="323">
        <v>500</v>
      </c>
      <c r="F1382" s="35" t="s">
        <v>303</v>
      </c>
      <c r="G1382" t="s">
        <v>3144</v>
      </c>
      <c r="H1382" s="350">
        <f t="shared" si="21"/>
        <v>3775436.5300000003</v>
      </c>
      <c r="I1382" s="326" t="s">
        <v>3000</v>
      </c>
      <c r="J1382" s="42" t="str">
        <f>VLOOKUP(D1382,DEPARTMENTS!B:B,1,0)</f>
        <v>DEV_GROUP_7</v>
      </c>
      <c r="K1382" s="326"/>
    </row>
    <row r="1383" spans="1:11" s="35" customFormat="1" hidden="1" x14ac:dyDescent="0.2">
      <c r="A1383" s="326" t="s">
        <v>3370</v>
      </c>
      <c r="B1383" s="326" t="s">
        <v>7</v>
      </c>
      <c r="C1383" s="326">
        <v>1</v>
      </c>
      <c r="D1383" s="326" t="s">
        <v>150</v>
      </c>
      <c r="E1383" s="323">
        <v>200</v>
      </c>
      <c r="F1383" s="35" t="s">
        <v>303</v>
      </c>
      <c r="G1383" t="s">
        <v>3144</v>
      </c>
      <c r="H1383" s="350">
        <f t="shared" si="21"/>
        <v>3775636.5300000003</v>
      </c>
      <c r="I1383" s="326" t="s">
        <v>3001</v>
      </c>
      <c r="J1383" s="42" t="str">
        <f>VLOOKUP(D1383,DEPARTMENTS!B:B,1,0)</f>
        <v>DEV_GROUP_40</v>
      </c>
      <c r="K1383" s="326"/>
    </row>
    <row r="1384" spans="1:11" s="35" customFormat="1" hidden="1" x14ac:dyDescent="0.2">
      <c r="A1384" s="326" t="s">
        <v>3371</v>
      </c>
      <c r="B1384" s="326" t="s">
        <v>7</v>
      </c>
      <c r="C1384" s="326">
        <v>1</v>
      </c>
      <c r="D1384" s="326" t="s">
        <v>132</v>
      </c>
      <c r="E1384" s="323">
        <v>200</v>
      </c>
      <c r="F1384" s="35" t="s">
        <v>303</v>
      </c>
      <c r="G1384" t="s">
        <v>3144</v>
      </c>
      <c r="H1384" s="350">
        <f t="shared" si="21"/>
        <v>3775836.5300000003</v>
      </c>
      <c r="I1384" s="326" t="s">
        <v>3002</v>
      </c>
      <c r="J1384" s="42" t="str">
        <f>VLOOKUP(D1384,DEPARTMENTS!B:B,1,0)</f>
        <v>DEV_GROUP_41</v>
      </c>
      <c r="K1384" s="326"/>
    </row>
    <row r="1385" spans="1:11" s="35" customFormat="1" hidden="1" x14ac:dyDescent="0.2">
      <c r="A1385" s="326" t="s">
        <v>3372</v>
      </c>
      <c r="B1385" s="326" t="s">
        <v>7</v>
      </c>
      <c r="C1385" s="326">
        <v>1</v>
      </c>
      <c r="D1385" s="326" t="s">
        <v>40</v>
      </c>
      <c r="E1385" s="323">
        <v>200</v>
      </c>
      <c r="F1385" s="35" t="s">
        <v>303</v>
      </c>
      <c r="G1385" t="s">
        <v>3144</v>
      </c>
      <c r="H1385" s="350">
        <f t="shared" si="21"/>
        <v>3776036.5300000003</v>
      </c>
      <c r="I1385" s="326" t="s">
        <v>3003</v>
      </c>
      <c r="J1385" s="42" t="str">
        <f>VLOOKUP(D1385,DEPARTMENTS!B:B,1,0)</f>
        <v>ADVENTIST SINGLE ADULT MINISTRIES</v>
      </c>
      <c r="K1385" s="326"/>
    </row>
    <row r="1386" spans="1:11" s="35" customFormat="1" hidden="1" x14ac:dyDescent="0.2">
      <c r="A1386" s="326" t="s">
        <v>3373</v>
      </c>
      <c r="B1386" s="326" t="s">
        <v>7</v>
      </c>
      <c r="C1386" s="326">
        <v>1</v>
      </c>
      <c r="D1386" s="326" t="s">
        <v>34</v>
      </c>
      <c r="E1386" s="323">
        <v>200</v>
      </c>
      <c r="F1386" s="35" t="s">
        <v>303</v>
      </c>
      <c r="G1386" t="s">
        <v>3144</v>
      </c>
      <c r="H1386" s="350">
        <f t="shared" si="21"/>
        <v>3776236.5300000003</v>
      </c>
      <c r="I1386" s="326" t="s">
        <v>3004</v>
      </c>
      <c r="J1386" s="42" t="str">
        <f>VLOOKUP(D1386,DEPARTMENTS!B:B,1,0)</f>
        <v>CHAPLAINCY</v>
      </c>
      <c r="K1386" s="326"/>
    </row>
    <row r="1387" spans="1:11" s="35" customFormat="1" hidden="1" x14ac:dyDescent="0.2">
      <c r="A1387" s="326" t="s">
        <v>3374</v>
      </c>
      <c r="B1387" s="326" t="s">
        <v>7</v>
      </c>
      <c r="C1387" s="326">
        <v>1</v>
      </c>
      <c r="D1387" s="326" t="s">
        <v>118</v>
      </c>
      <c r="E1387" s="323">
        <v>1000</v>
      </c>
      <c r="F1387" s="35" t="s">
        <v>303</v>
      </c>
      <c r="G1387" t="s">
        <v>3144</v>
      </c>
      <c r="H1387" s="350">
        <f t="shared" si="21"/>
        <v>3777236.5300000003</v>
      </c>
      <c r="I1387" s="326" t="s">
        <v>3005</v>
      </c>
      <c r="J1387" s="42" t="str">
        <f>VLOOKUP(D1387,DEPARTMENTS!B:B,1,0)</f>
        <v>DEV_GROUP_3</v>
      </c>
      <c r="K1387" s="326"/>
    </row>
    <row r="1388" spans="1:11" s="35" customFormat="1" hidden="1" x14ac:dyDescent="0.2">
      <c r="A1388" s="326" t="s">
        <v>3375</v>
      </c>
      <c r="B1388" s="326" t="s">
        <v>7</v>
      </c>
      <c r="C1388" s="326">
        <v>1</v>
      </c>
      <c r="D1388" s="326" t="s">
        <v>128</v>
      </c>
      <c r="E1388" s="323">
        <v>5000</v>
      </c>
      <c r="F1388" s="35" t="s">
        <v>303</v>
      </c>
      <c r="G1388" t="s">
        <v>3144</v>
      </c>
      <c r="H1388" s="350">
        <f t="shared" si="21"/>
        <v>3782236.5300000003</v>
      </c>
      <c r="I1388" s="326" t="s">
        <v>3006</v>
      </c>
      <c r="J1388" s="42" t="str">
        <f>VLOOKUP(D1388,DEPARTMENTS!B:B,1,0)</f>
        <v>DEV_GROUP_5</v>
      </c>
      <c r="K1388" s="326"/>
    </row>
    <row r="1389" spans="1:11" s="35" customFormat="1" hidden="1" x14ac:dyDescent="0.2">
      <c r="A1389" s="326" t="s">
        <v>3376</v>
      </c>
      <c r="B1389" s="326" t="s">
        <v>7</v>
      </c>
      <c r="C1389" s="326">
        <v>1</v>
      </c>
      <c r="D1389" s="326" t="s">
        <v>160</v>
      </c>
      <c r="E1389" s="323">
        <v>200</v>
      </c>
      <c r="F1389" s="35" t="s">
        <v>303</v>
      </c>
      <c r="G1389" t="s">
        <v>3144</v>
      </c>
      <c r="H1389" s="350">
        <f t="shared" si="21"/>
        <v>3782436.5300000003</v>
      </c>
      <c r="I1389" s="326" t="s">
        <v>3007</v>
      </c>
      <c r="J1389" s="42" t="str">
        <f>VLOOKUP(D1389,DEPARTMENTS!B:B,1,0)</f>
        <v>DEV_GROUP_20</v>
      </c>
      <c r="K1389" s="326"/>
    </row>
    <row r="1390" spans="1:11" s="35" customFormat="1" hidden="1" x14ac:dyDescent="0.2">
      <c r="A1390" s="326" t="s">
        <v>3377</v>
      </c>
      <c r="B1390" s="326" t="s">
        <v>7</v>
      </c>
      <c r="C1390" s="326">
        <v>1</v>
      </c>
      <c r="D1390" s="326" t="s">
        <v>132</v>
      </c>
      <c r="E1390" s="323">
        <v>100</v>
      </c>
      <c r="F1390" s="35" t="s">
        <v>303</v>
      </c>
      <c r="G1390" t="s">
        <v>3144</v>
      </c>
      <c r="H1390" s="350">
        <f t="shared" si="21"/>
        <v>3782536.5300000003</v>
      </c>
      <c r="I1390" s="326" t="s">
        <v>3008</v>
      </c>
      <c r="J1390" s="42" t="str">
        <f>VLOOKUP(D1390,DEPARTMENTS!B:B,1,0)</f>
        <v>DEV_GROUP_41</v>
      </c>
      <c r="K1390" s="326"/>
    </row>
    <row r="1391" spans="1:11" s="35" customFormat="1" hidden="1" x14ac:dyDescent="0.2">
      <c r="A1391" s="326" t="s">
        <v>3378</v>
      </c>
      <c r="B1391" s="326" t="s">
        <v>7</v>
      </c>
      <c r="C1391" s="326">
        <v>1</v>
      </c>
      <c r="D1391" s="326" t="s">
        <v>132</v>
      </c>
      <c r="E1391" s="323">
        <v>300</v>
      </c>
      <c r="F1391" s="35" t="s">
        <v>303</v>
      </c>
      <c r="G1391" t="s">
        <v>3144</v>
      </c>
      <c r="H1391" s="350">
        <f t="shared" si="21"/>
        <v>3782836.5300000003</v>
      </c>
      <c r="I1391" s="326" t="s">
        <v>3009</v>
      </c>
      <c r="J1391" s="42" t="str">
        <f>VLOOKUP(D1391,DEPARTMENTS!B:B,1,0)</f>
        <v>DEV_GROUP_41</v>
      </c>
      <c r="K1391" s="326"/>
    </row>
    <row r="1392" spans="1:11" s="35" customFormat="1" hidden="1" x14ac:dyDescent="0.2">
      <c r="A1392" s="326" t="s">
        <v>3379</v>
      </c>
      <c r="B1392" s="326" t="s">
        <v>7</v>
      </c>
      <c r="C1392" s="326">
        <v>1</v>
      </c>
      <c r="D1392" s="326" t="s">
        <v>128</v>
      </c>
      <c r="E1392" s="323">
        <v>300</v>
      </c>
      <c r="F1392" s="35" t="s">
        <v>303</v>
      </c>
      <c r="G1392" t="s">
        <v>3144</v>
      </c>
      <c r="H1392" s="350">
        <f t="shared" si="21"/>
        <v>3783136.5300000003</v>
      </c>
      <c r="I1392" s="326" t="s">
        <v>3010</v>
      </c>
      <c r="J1392" s="42" t="str">
        <f>VLOOKUP(D1392,DEPARTMENTS!B:B,1,0)</f>
        <v>DEV_GROUP_5</v>
      </c>
      <c r="K1392" s="326"/>
    </row>
    <row r="1393" spans="1:11" s="35" customFormat="1" hidden="1" x14ac:dyDescent="0.2">
      <c r="A1393" s="326" t="s">
        <v>3380</v>
      </c>
      <c r="B1393" s="326" t="s">
        <v>7</v>
      </c>
      <c r="C1393" s="326">
        <v>1</v>
      </c>
      <c r="D1393" s="326" t="s">
        <v>132</v>
      </c>
      <c r="E1393" s="323">
        <v>500</v>
      </c>
      <c r="F1393" s="35" t="s">
        <v>303</v>
      </c>
      <c r="G1393" t="s">
        <v>3144</v>
      </c>
      <c r="H1393" s="350">
        <f t="shared" si="21"/>
        <v>3783636.5300000003</v>
      </c>
      <c r="I1393" s="326" t="s">
        <v>3011</v>
      </c>
      <c r="J1393" s="42" t="str">
        <f>VLOOKUP(D1393,DEPARTMENTS!B:B,1,0)</f>
        <v>DEV_GROUP_41</v>
      </c>
      <c r="K1393" s="326"/>
    </row>
    <row r="1394" spans="1:11" s="35" customFormat="1" hidden="1" x14ac:dyDescent="0.2">
      <c r="A1394" s="326" t="s">
        <v>3381</v>
      </c>
      <c r="B1394" s="326" t="s">
        <v>7</v>
      </c>
      <c r="C1394" s="326">
        <v>1</v>
      </c>
      <c r="D1394" s="326" t="s">
        <v>160</v>
      </c>
      <c r="E1394" s="323">
        <v>200</v>
      </c>
      <c r="F1394" s="35" t="s">
        <v>303</v>
      </c>
      <c r="G1394" t="s">
        <v>3144</v>
      </c>
      <c r="H1394" s="350">
        <f t="shared" si="21"/>
        <v>3783836.5300000003</v>
      </c>
      <c r="I1394" s="326" t="s">
        <v>3012</v>
      </c>
      <c r="J1394" s="42" t="str">
        <f>VLOOKUP(D1394,DEPARTMENTS!B:B,1,0)</f>
        <v>DEV_GROUP_20</v>
      </c>
      <c r="K1394" s="326"/>
    </row>
    <row r="1395" spans="1:11" s="35" customFormat="1" hidden="1" x14ac:dyDescent="0.2">
      <c r="A1395" s="326" t="s">
        <v>3382</v>
      </c>
      <c r="B1395" s="326" t="s">
        <v>7</v>
      </c>
      <c r="C1395" s="326">
        <v>1</v>
      </c>
      <c r="D1395" s="326" t="s">
        <v>120</v>
      </c>
      <c r="E1395" s="323">
        <v>500</v>
      </c>
      <c r="F1395" s="35" t="s">
        <v>303</v>
      </c>
      <c r="G1395" t="s">
        <v>3144</v>
      </c>
      <c r="H1395" s="350">
        <f t="shared" si="21"/>
        <v>3784336.5300000003</v>
      </c>
      <c r="I1395" s="326" t="s">
        <v>3013</v>
      </c>
      <c r="J1395" s="42" t="str">
        <f>VLOOKUP(D1395,DEPARTMENTS!B:B,1,0)</f>
        <v>DEV_GROUP_17</v>
      </c>
      <c r="K1395" s="326"/>
    </row>
    <row r="1396" spans="1:11" s="35" customFormat="1" hidden="1" x14ac:dyDescent="0.2">
      <c r="A1396" s="326" t="s">
        <v>3383</v>
      </c>
      <c r="B1396" s="326" t="s">
        <v>7</v>
      </c>
      <c r="C1396" s="326">
        <v>1</v>
      </c>
      <c r="D1396" s="326" t="s">
        <v>132</v>
      </c>
      <c r="E1396" s="323">
        <v>100</v>
      </c>
      <c r="F1396" s="35" t="s">
        <v>303</v>
      </c>
      <c r="G1396" t="s">
        <v>3144</v>
      </c>
      <c r="H1396" s="350">
        <f t="shared" si="21"/>
        <v>3784436.5300000003</v>
      </c>
      <c r="I1396" s="326" t="s">
        <v>3014</v>
      </c>
      <c r="J1396" s="42" t="str">
        <f>VLOOKUP(D1396,DEPARTMENTS!B:B,1,0)</f>
        <v>DEV_GROUP_41</v>
      </c>
      <c r="K1396" s="326"/>
    </row>
    <row r="1397" spans="1:11" s="35" customFormat="1" hidden="1" x14ac:dyDescent="0.2">
      <c r="A1397" s="326" t="s">
        <v>3384</v>
      </c>
      <c r="B1397" s="326" t="s">
        <v>7</v>
      </c>
      <c r="C1397" s="326">
        <v>1</v>
      </c>
      <c r="D1397" s="326" t="s">
        <v>182</v>
      </c>
      <c r="E1397" s="323">
        <v>300</v>
      </c>
      <c r="F1397" s="35" t="s">
        <v>303</v>
      </c>
      <c r="G1397" t="s">
        <v>3144</v>
      </c>
      <c r="H1397" s="350">
        <f t="shared" si="21"/>
        <v>3784736.5300000003</v>
      </c>
      <c r="I1397" s="326" t="s">
        <v>3015</v>
      </c>
      <c r="J1397" s="42" t="str">
        <f>VLOOKUP(D1397,DEPARTMENTS!B:B,1,0)</f>
        <v>DEV_GROUP_23</v>
      </c>
      <c r="K1397" s="326"/>
    </row>
    <row r="1398" spans="1:11" s="35" customFormat="1" hidden="1" x14ac:dyDescent="0.2">
      <c r="A1398" s="326" t="s">
        <v>3385</v>
      </c>
      <c r="B1398" s="326" t="s">
        <v>7</v>
      </c>
      <c r="C1398" s="326">
        <v>1</v>
      </c>
      <c r="D1398" s="326" t="s">
        <v>132</v>
      </c>
      <c r="E1398" s="323">
        <v>1000</v>
      </c>
      <c r="F1398" s="35" t="s">
        <v>303</v>
      </c>
      <c r="G1398" t="s">
        <v>3144</v>
      </c>
      <c r="H1398" s="350">
        <f t="shared" si="21"/>
        <v>3785736.5300000003</v>
      </c>
      <c r="I1398" s="326" t="s">
        <v>3016</v>
      </c>
      <c r="J1398" s="42" t="str">
        <f>VLOOKUP(D1398,DEPARTMENTS!B:B,1,0)</f>
        <v>DEV_GROUP_41</v>
      </c>
      <c r="K1398" s="326"/>
    </row>
    <row r="1399" spans="1:11" s="35" customFormat="1" hidden="1" x14ac:dyDescent="0.2">
      <c r="A1399" s="326" t="s">
        <v>3386</v>
      </c>
      <c r="B1399" s="326" t="s">
        <v>7</v>
      </c>
      <c r="C1399" s="326">
        <v>1</v>
      </c>
      <c r="D1399" s="326" t="s">
        <v>124</v>
      </c>
      <c r="E1399" s="323">
        <v>200</v>
      </c>
      <c r="F1399" s="35" t="s">
        <v>303</v>
      </c>
      <c r="G1399" t="s">
        <v>3144</v>
      </c>
      <c r="H1399" s="350">
        <f t="shared" si="21"/>
        <v>3785936.5300000003</v>
      </c>
      <c r="I1399" s="326" t="s">
        <v>3017</v>
      </c>
      <c r="J1399" s="42" t="str">
        <f>VLOOKUP(D1399,DEPARTMENTS!B:B,1,0)</f>
        <v>DEV_GROUP_7</v>
      </c>
      <c r="K1399" s="326"/>
    </row>
    <row r="1400" spans="1:11" s="35" customFormat="1" hidden="1" x14ac:dyDescent="0.2">
      <c r="A1400" s="326" t="s">
        <v>3387</v>
      </c>
      <c r="B1400" s="326" t="s">
        <v>7</v>
      </c>
      <c r="C1400" s="326">
        <v>1</v>
      </c>
      <c r="D1400" s="326" t="s">
        <v>132</v>
      </c>
      <c r="E1400" s="323">
        <v>1500</v>
      </c>
      <c r="F1400" s="35" t="s">
        <v>303</v>
      </c>
      <c r="G1400" t="s">
        <v>3144</v>
      </c>
      <c r="H1400" s="350">
        <f t="shared" si="21"/>
        <v>3787436.5300000003</v>
      </c>
      <c r="I1400" s="326" t="s">
        <v>3018</v>
      </c>
      <c r="J1400" s="42" t="str">
        <f>VLOOKUP(D1400,DEPARTMENTS!B:B,1,0)</f>
        <v>DEV_GROUP_41</v>
      </c>
      <c r="K1400" s="326"/>
    </row>
    <row r="1401" spans="1:11" s="35" customFormat="1" hidden="1" x14ac:dyDescent="0.2">
      <c r="A1401" s="326" t="s">
        <v>3388</v>
      </c>
      <c r="B1401" s="326" t="s">
        <v>7</v>
      </c>
      <c r="C1401" s="326">
        <v>1</v>
      </c>
      <c r="D1401" s="326" t="s">
        <v>120</v>
      </c>
      <c r="E1401" s="323">
        <v>2000</v>
      </c>
      <c r="F1401" s="35" t="s">
        <v>303</v>
      </c>
      <c r="G1401" t="s">
        <v>3144</v>
      </c>
      <c r="H1401" s="350">
        <f t="shared" si="21"/>
        <v>3789436.5300000003</v>
      </c>
      <c r="I1401" s="326" t="s">
        <v>3019</v>
      </c>
      <c r="J1401" s="42" t="str">
        <f>VLOOKUP(D1401,DEPARTMENTS!B:B,1,0)</f>
        <v>DEV_GROUP_17</v>
      </c>
      <c r="K1401" s="326"/>
    </row>
    <row r="1402" spans="1:11" s="35" customFormat="1" hidden="1" x14ac:dyDescent="0.2">
      <c r="A1402" s="326" t="s">
        <v>3389</v>
      </c>
      <c r="B1402" s="326" t="s">
        <v>7</v>
      </c>
      <c r="C1402" s="326">
        <v>1</v>
      </c>
      <c r="D1402" s="326" t="s">
        <v>150</v>
      </c>
      <c r="E1402" s="323">
        <v>100</v>
      </c>
      <c r="F1402" s="35" t="s">
        <v>303</v>
      </c>
      <c r="G1402" t="s">
        <v>3144</v>
      </c>
      <c r="H1402" s="350">
        <f t="shared" si="21"/>
        <v>3789536.5300000003</v>
      </c>
      <c r="I1402" s="326" t="s">
        <v>3020</v>
      </c>
      <c r="J1402" s="42" t="str">
        <f>VLOOKUP(D1402,DEPARTMENTS!B:B,1,0)</f>
        <v>DEV_GROUP_40</v>
      </c>
      <c r="K1402" s="326"/>
    </row>
    <row r="1403" spans="1:11" s="35" customFormat="1" hidden="1" x14ac:dyDescent="0.2">
      <c r="A1403" s="326" t="s">
        <v>3390</v>
      </c>
      <c r="B1403" s="326" t="s">
        <v>7</v>
      </c>
      <c r="C1403" s="326">
        <v>1</v>
      </c>
      <c r="D1403" s="326" t="s">
        <v>116</v>
      </c>
      <c r="E1403" s="323">
        <v>1050</v>
      </c>
      <c r="F1403" s="35" t="s">
        <v>303</v>
      </c>
      <c r="G1403" t="s">
        <v>3144</v>
      </c>
      <c r="H1403" s="350">
        <f t="shared" si="21"/>
        <v>3790586.5300000003</v>
      </c>
      <c r="I1403" s="326" t="s">
        <v>3021</v>
      </c>
      <c r="J1403" s="42" t="str">
        <f>VLOOKUP(D1403,DEPARTMENTS!B:B,1,0)</f>
        <v>DEV_GROUP_15</v>
      </c>
      <c r="K1403" s="326"/>
    </row>
    <row r="1404" spans="1:11" s="35" customFormat="1" hidden="1" x14ac:dyDescent="0.2">
      <c r="A1404" s="326" t="s">
        <v>3391</v>
      </c>
      <c r="B1404" s="326" t="s">
        <v>7</v>
      </c>
      <c r="C1404" s="326">
        <v>1</v>
      </c>
      <c r="D1404" s="326" t="s">
        <v>132</v>
      </c>
      <c r="E1404" s="323">
        <v>200</v>
      </c>
      <c r="F1404" s="35" t="s">
        <v>303</v>
      </c>
      <c r="G1404" t="s">
        <v>3144</v>
      </c>
      <c r="H1404" s="350">
        <f t="shared" si="21"/>
        <v>3790786.5300000003</v>
      </c>
      <c r="I1404" s="326" t="s">
        <v>3022</v>
      </c>
      <c r="J1404" s="42" t="str">
        <f>VLOOKUP(D1404,DEPARTMENTS!B:B,1,0)</f>
        <v>DEV_GROUP_41</v>
      </c>
      <c r="K1404" s="326"/>
    </row>
    <row r="1405" spans="1:11" s="35" customFormat="1" hidden="1" x14ac:dyDescent="0.2">
      <c r="A1405" s="326" t="s">
        <v>3392</v>
      </c>
      <c r="B1405" s="326" t="s">
        <v>7</v>
      </c>
      <c r="C1405" s="326">
        <v>1</v>
      </c>
      <c r="D1405" s="326" t="s">
        <v>36</v>
      </c>
      <c r="E1405" s="323">
        <v>200</v>
      </c>
      <c r="F1405" s="35" t="s">
        <v>303</v>
      </c>
      <c r="G1405" t="s">
        <v>3144</v>
      </c>
      <c r="H1405" s="350">
        <f t="shared" si="21"/>
        <v>3790986.5300000003</v>
      </c>
      <c r="I1405" s="326" t="s">
        <v>3023</v>
      </c>
      <c r="J1405" s="42" t="str">
        <f>VLOOKUP(D1405,DEPARTMENTS!B:B,1,0)</f>
        <v>AWM</v>
      </c>
      <c r="K1405" s="326"/>
    </row>
    <row r="1406" spans="1:11" s="35" customFormat="1" hidden="1" x14ac:dyDescent="0.2">
      <c r="A1406" s="326" t="s">
        <v>3393</v>
      </c>
      <c r="B1406" s="326" t="s">
        <v>7</v>
      </c>
      <c r="C1406" s="326">
        <v>1</v>
      </c>
      <c r="D1406" s="326" t="s">
        <v>132</v>
      </c>
      <c r="E1406" s="323">
        <v>1000</v>
      </c>
      <c r="F1406" s="35" t="s">
        <v>303</v>
      </c>
      <c r="G1406" t="s">
        <v>3144</v>
      </c>
      <c r="H1406" s="350">
        <f t="shared" si="21"/>
        <v>3791986.5300000003</v>
      </c>
      <c r="I1406" s="326" t="s">
        <v>3024</v>
      </c>
      <c r="J1406" s="42" t="str">
        <f>VLOOKUP(D1406,DEPARTMENTS!B:B,1,0)</f>
        <v>DEV_GROUP_41</v>
      </c>
      <c r="K1406" s="326"/>
    </row>
    <row r="1407" spans="1:11" s="35" customFormat="1" hidden="1" x14ac:dyDescent="0.2">
      <c r="A1407" s="326" t="s">
        <v>3394</v>
      </c>
      <c r="B1407" s="326" t="s">
        <v>7</v>
      </c>
      <c r="C1407" s="326">
        <v>1</v>
      </c>
      <c r="D1407" s="326" t="s">
        <v>132</v>
      </c>
      <c r="E1407" s="323">
        <v>50</v>
      </c>
      <c r="F1407" s="35" t="s">
        <v>303</v>
      </c>
      <c r="G1407" t="s">
        <v>3144</v>
      </c>
      <c r="H1407" s="350">
        <f t="shared" si="21"/>
        <v>3792036.5300000003</v>
      </c>
      <c r="I1407" s="326" t="s">
        <v>3025</v>
      </c>
      <c r="J1407" s="42" t="str">
        <f>VLOOKUP(D1407,DEPARTMENTS!B:B,1,0)</f>
        <v>DEV_GROUP_41</v>
      </c>
      <c r="K1407" s="326"/>
    </row>
    <row r="1408" spans="1:11" s="35" customFormat="1" hidden="1" x14ac:dyDescent="0.2">
      <c r="A1408" s="326" t="s">
        <v>3395</v>
      </c>
      <c r="B1408" s="326" t="s">
        <v>7</v>
      </c>
      <c r="C1408" s="326">
        <v>1</v>
      </c>
      <c r="D1408" s="326" t="s">
        <v>150</v>
      </c>
      <c r="E1408" s="323">
        <v>1000</v>
      </c>
      <c r="F1408" s="35" t="s">
        <v>303</v>
      </c>
      <c r="G1408" t="s">
        <v>3144</v>
      </c>
      <c r="H1408" s="350">
        <f t="shared" si="21"/>
        <v>3793036.5300000003</v>
      </c>
      <c r="I1408" s="326" t="s">
        <v>3026</v>
      </c>
      <c r="J1408" s="42" t="str">
        <f>VLOOKUP(D1408,DEPARTMENTS!B:B,1,0)</f>
        <v>DEV_GROUP_40</v>
      </c>
      <c r="K1408" s="326"/>
    </row>
    <row r="1409" spans="1:11" s="35" customFormat="1" hidden="1" x14ac:dyDescent="0.2">
      <c r="A1409" s="326" t="s">
        <v>3396</v>
      </c>
      <c r="B1409" s="326" t="s">
        <v>7</v>
      </c>
      <c r="C1409" s="326">
        <v>1</v>
      </c>
      <c r="D1409" s="326" t="s">
        <v>132</v>
      </c>
      <c r="E1409" s="323">
        <v>500</v>
      </c>
      <c r="F1409" s="35" t="s">
        <v>303</v>
      </c>
      <c r="G1409" t="s">
        <v>3144</v>
      </c>
      <c r="H1409" s="350">
        <f t="shared" si="21"/>
        <v>3793536.5300000003</v>
      </c>
      <c r="I1409" s="326" t="s">
        <v>3027</v>
      </c>
      <c r="J1409" s="42" t="str">
        <f>VLOOKUP(D1409,DEPARTMENTS!B:B,1,0)</f>
        <v>DEV_GROUP_41</v>
      </c>
      <c r="K1409" s="326"/>
    </row>
    <row r="1410" spans="1:11" s="35" customFormat="1" hidden="1" x14ac:dyDescent="0.2">
      <c r="A1410" s="326" t="s">
        <v>3397</v>
      </c>
      <c r="B1410" s="326" t="s">
        <v>7</v>
      </c>
      <c r="C1410" s="326">
        <v>1</v>
      </c>
      <c r="D1410" s="326" t="s">
        <v>132</v>
      </c>
      <c r="E1410" s="323">
        <v>200</v>
      </c>
      <c r="F1410" s="35" t="s">
        <v>303</v>
      </c>
      <c r="G1410" t="s">
        <v>3144</v>
      </c>
      <c r="H1410" s="350">
        <f t="shared" si="21"/>
        <v>3793736.5300000003</v>
      </c>
      <c r="I1410" s="326" t="s">
        <v>3028</v>
      </c>
      <c r="J1410" s="42" t="str">
        <f>VLOOKUP(D1410,DEPARTMENTS!B:B,1,0)</f>
        <v>DEV_GROUP_41</v>
      </c>
      <c r="K1410" s="326"/>
    </row>
    <row r="1411" spans="1:11" s="35" customFormat="1" hidden="1" x14ac:dyDescent="0.2">
      <c r="A1411" s="326" t="s">
        <v>3398</v>
      </c>
      <c r="B1411" s="326" t="s">
        <v>7</v>
      </c>
      <c r="C1411" s="326">
        <v>1</v>
      </c>
      <c r="D1411" s="326" t="s">
        <v>132</v>
      </c>
      <c r="E1411" s="323">
        <v>500</v>
      </c>
      <c r="F1411" s="35" t="s">
        <v>303</v>
      </c>
      <c r="G1411" t="s">
        <v>3144</v>
      </c>
      <c r="H1411" s="350">
        <f t="shared" si="21"/>
        <v>3794236.5300000003</v>
      </c>
      <c r="I1411" s="326" t="s">
        <v>3029</v>
      </c>
      <c r="J1411" s="42" t="str">
        <f>VLOOKUP(D1411,DEPARTMENTS!B:B,1,0)</f>
        <v>DEV_GROUP_41</v>
      </c>
      <c r="K1411" s="326"/>
    </row>
    <row r="1412" spans="1:11" s="35" customFormat="1" hidden="1" x14ac:dyDescent="0.2">
      <c r="A1412" s="326" t="s">
        <v>3399</v>
      </c>
      <c r="B1412" s="326" t="s">
        <v>7</v>
      </c>
      <c r="C1412" s="326">
        <v>1</v>
      </c>
      <c r="D1412" s="326" t="s">
        <v>126</v>
      </c>
      <c r="E1412" s="323">
        <v>1000</v>
      </c>
      <c r="F1412" s="35" t="s">
        <v>303</v>
      </c>
      <c r="G1412" t="s">
        <v>3144</v>
      </c>
      <c r="H1412" s="350">
        <f t="shared" si="21"/>
        <v>3795236.5300000003</v>
      </c>
      <c r="I1412" s="326" t="s">
        <v>3030</v>
      </c>
      <c r="J1412" s="42" t="str">
        <f>VLOOKUP(D1412,DEPARTMENTS!B:B,1,0)</f>
        <v>DEV_GROUP_6</v>
      </c>
      <c r="K1412" s="326"/>
    </row>
    <row r="1413" spans="1:11" s="35" customFormat="1" hidden="1" x14ac:dyDescent="0.2">
      <c r="A1413" s="326" t="s">
        <v>3400</v>
      </c>
      <c r="B1413" s="326" t="s">
        <v>7</v>
      </c>
      <c r="C1413" s="326">
        <v>1</v>
      </c>
      <c r="D1413" s="326" t="s">
        <v>126</v>
      </c>
      <c r="E1413" s="323">
        <v>100</v>
      </c>
      <c r="F1413" s="35" t="s">
        <v>303</v>
      </c>
      <c r="G1413" t="s">
        <v>3144</v>
      </c>
      <c r="H1413" s="350">
        <f t="shared" ref="H1413:H1476" si="22">H1412+E1413</f>
        <v>3795336.5300000003</v>
      </c>
      <c r="I1413" s="326" t="s">
        <v>3031</v>
      </c>
      <c r="J1413" s="42" t="str">
        <f>VLOOKUP(D1413,DEPARTMENTS!B:B,1,0)</f>
        <v>DEV_GROUP_6</v>
      </c>
      <c r="K1413" s="326"/>
    </row>
    <row r="1414" spans="1:11" s="35" customFormat="1" hidden="1" x14ac:dyDescent="0.2">
      <c r="A1414" s="326" t="s">
        <v>3401</v>
      </c>
      <c r="B1414" s="326" t="s">
        <v>7</v>
      </c>
      <c r="C1414" s="326">
        <v>1</v>
      </c>
      <c r="D1414" s="326" t="s">
        <v>150</v>
      </c>
      <c r="E1414" s="323">
        <v>500</v>
      </c>
      <c r="F1414" s="35" t="s">
        <v>303</v>
      </c>
      <c r="G1414" t="s">
        <v>3144</v>
      </c>
      <c r="H1414" s="350">
        <f t="shared" si="22"/>
        <v>3795836.5300000003</v>
      </c>
      <c r="I1414" s="326" t="s">
        <v>3032</v>
      </c>
      <c r="J1414" s="42" t="str">
        <f>VLOOKUP(D1414,DEPARTMENTS!B:B,1,0)</f>
        <v>DEV_GROUP_40</v>
      </c>
      <c r="K1414" s="326"/>
    </row>
    <row r="1415" spans="1:11" s="35" customFormat="1" hidden="1" x14ac:dyDescent="0.2">
      <c r="A1415" s="326" t="s">
        <v>3402</v>
      </c>
      <c r="B1415" s="326" t="s">
        <v>7</v>
      </c>
      <c r="C1415" s="326">
        <v>1</v>
      </c>
      <c r="D1415" s="326" t="s">
        <v>140</v>
      </c>
      <c r="E1415" s="323">
        <v>100</v>
      </c>
      <c r="F1415" s="35" t="s">
        <v>303</v>
      </c>
      <c r="G1415" t="s">
        <v>3144</v>
      </c>
      <c r="H1415" s="350">
        <f t="shared" si="22"/>
        <v>3795936.5300000003</v>
      </c>
      <c r="I1415" s="326" t="s">
        <v>3033</v>
      </c>
      <c r="J1415" s="42" t="str">
        <f>VLOOKUP(D1415,DEPARTMENTS!B:B,1,0)</f>
        <v>DEV_GROUP_19</v>
      </c>
      <c r="K1415" s="326"/>
    </row>
    <row r="1416" spans="1:11" s="35" customFormat="1" hidden="1" x14ac:dyDescent="0.2">
      <c r="A1416" s="326" t="s">
        <v>3403</v>
      </c>
      <c r="B1416" s="326" t="s">
        <v>7</v>
      </c>
      <c r="C1416" s="326">
        <v>1</v>
      </c>
      <c r="D1416" s="326" t="s">
        <v>126</v>
      </c>
      <c r="E1416" s="323">
        <v>650</v>
      </c>
      <c r="F1416" s="35" t="s">
        <v>303</v>
      </c>
      <c r="G1416" t="s">
        <v>3144</v>
      </c>
      <c r="H1416" s="350">
        <f t="shared" si="22"/>
        <v>3796586.5300000003</v>
      </c>
      <c r="I1416" s="326" t="s">
        <v>3034</v>
      </c>
      <c r="J1416" s="42" t="str">
        <f>VLOOKUP(D1416,DEPARTMENTS!B:B,1,0)</f>
        <v>DEV_GROUP_6</v>
      </c>
      <c r="K1416" s="326"/>
    </row>
    <row r="1417" spans="1:11" s="35" customFormat="1" hidden="1" x14ac:dyDescent="0.2">
      <c r="A1417" s="326" t="s">
        <v>3404</v>
      </c>
      <c r="B1417" s="326" t="s">
        <v>7</v>
      </c>
      <c r="C1417" s="326">
        <v>1</v>
      </c>
      <c r="D1417" s="326" t="s">
        <v>150</v>
      </c>
      <c r="E1417" s="323">
        <v>100</v>
      </c>
      <c r="F1417" s="35" t="s">
        <v>303</v>
      </c>
      <c r="G1417" t="s">
        <v>3145</v>
      </c>
      <c r="H1417" s="350">
        <f t="shared" si="22"/>
        <v>3796686.5300000003</v>
      </c>
      <c r="I1417" s="326" t="s">
        <v>3035</v>
      </c>
      <c r="J1417" s="42" t="str">
        <f>VLOOKUP(D1417,DEPARTMENTS!B:B,1,0)</f>
        <v>DEV_GROUP_40</v>
      </c>
      <c r="K1417" s="326"/>
    </row>
    <row r="1418" spans="1:11" s="35" customFormat="1" hidden="1" x14ac:dyDescent="0.2">
      <c r="A1418" s="326" t="s">
        <v>3405</v>
      </c>
      <c r="B1418" s="326" t="s">
        <v>7</v>
      </c>
      <c r="C1418" s="326">
        <v>1</v>
      </c>
      <c r="D1418" s="326" t="s">
        <v>144</v>
      </c>
      <c r="E1418" s="323">
        <v>500</v>
      </c>
      <c r="F1418" s="35" t="s">
        <v>303</v>
      </c>
      <c r="G1418" t="s">
        <v>3145</v>
      </c>
      <c r="H1418" s="350">
        <f t="shared" si="22"/>
        <v>3797186.5300000003</v>
      </c>
      <c r="I1418" s="326" t="s">
        <v>3036</v>
      </c>
      <c r="J1418" s="42" t="str">
        <f>VLOOKUP(D1418,DEPARTMENTS!B:B,1,0)</f>
        <v>DEV_GROUP_2</v>
      </c>
      <c r="K1418" s="326"/>
    </row>
    <row r="1419" spans="1:11" s="35" customFormat="1" hidden="1" x14ac:dyDescent="0.2">
      <c r="A1419" s="326" t="s">
        <v>3406</v>
      </c>
      <c r="B1419" s="326" t="s">
        <v>7</v>
      </c>
      <c r="C1419" s="326">
        <v>1</v>
      </c>
      <c r="D1419" s="326" t="s">
        <v>188</v>
      </c>
      <c r="E1419" s="323">
        <v>1000</v>
      </c>
      <c r="F1419" s="35" t="s">
        <v>303</v>
      </c>
      <c r="G1419" t="s">
        <v>3145</v>
      </c>
      <c r="H1419" s="350">
        <f t="shared" si="22"/>
        <v>3798186.5300000003</v>
      </c>
      <c r="I1419" s="326" t="s">
        <v>3037</v>
      </c>
      <c r="J1419" s="42" t="str">
        <f>VLOOKUP(D1419,DEPARTMENTS!B:B,1,0)</f>
        <v>DEV_GROUP_38</v>
      </c>
      <c r="K1419" s="326"/>
    </row>
    <row r="1420" spans="1:11" s="35" customFormat="1" hidden="1" x14ac:dyDescent="0.2">
      <c r="A1420" s="326" t="s">
        <v>3407</v>
      </c>
      <c r="B1420" s="326" t="s">
        <v>7</v>
      </c>
      <c r="C1420" s="326">
        <v>1</v>
      </c>
      <c r="D1420" s="326" t="s">
        <v>189</v>
      </c>
      <c r="E1420" s="323">
        <v>200</v>
      </c>
      <c r="F1420" s="35" t="s">
        <v>303</v>
      </c>
      <c r="G1420" t="s">
        <v>3145</v>
      </c>
      <c r="H1420" s="350">
        <f t="shared" si="22"/>
        <v>3798386.5300000003</v>
      </c>
      <c r="I1420" s="326" t="s">
        <v>3038</v>
      </c>
      <c r="J1420" s="42" t="str">
        <f>VLOOKUP(D1420,DEPARTMENTS!B:B,1,0)</f>
        <v>DEV_GROUP_36</v>
      </c>
      <c r="K1420" s="326"/>
    </row>
    <row r="1421" spans="1:11" s="35" customFormat="1" hidden="1" x14ac:dyDescent="0.2">
      <c r="A1421" s="326" t="s">
        <v>3408</v>
      </c>
      <c r="B1421" s="326" t="s">
        <v>7</v>
      </c>
      <c r="C1421" s="326">
        <v>1</v>
      </c>
      <c r="D1421" s="326" t="s">
        <v>126</v>
      </c>
      <c r="E1421" s="323">
        <v>300</v>
      </c>
      <c r="F1421" s="35" t="s">
        <v>303</v>
      </c>
      <c r="G1421" t="s">
        <v>3145</v>
      </c>
      <c r="H1421" s="350">
        <f t="shared" si="22"/>
        <v>3798686.5300000003</v>
      </c>
      <c r="I1421" s="326" t="s">
        <v>3039</v>
      </c>
      <c r="J1421" s="42" t="str">
        <f>VLOOKUP(D1421,DEPARTMENTS!B:B,1,0)</f>
        <v>DEV_GROUP_6</v>
      </c>
      <c r="K1421" s="326"/>
    </row>
    <row r="1422" spans="1:11" s="35" customFormat="1" hidden="1" x14ac:dyDescent="0.2">
      <c r="A1422" s="326" t="s">
        <v>3409</v>
      </c>
      <c r="B1422" s="326" t="s">
        <v>7</v>
      </c>
      <c r="C1422" s="326">
        <v>1</v>
      </c>
      <c r="D1422" s="326" t="s">
        <v>132</v>
      </c>
      <c r="E1422" s="323">
        <v>300</v>
      </c>
      <c r="F1422" s="35" t="s">
        <v>303</v>
      </c>
      <c r="G1422" t="s">
        <v>3145</v>
      </c>
      <c r="H1422" s="350">
        <f t="shared" si="22"/>
        <v>3798986.5300000003</v>
      </c>
      <c r="I1422" s="326" t="s">
        <v>3040</v>
      </c>
      <c r="J1422" s="42" t="str">
        <f>VLOOKUP(D1422,DEPARTMENTS!B:B,1,0)</f>
        <v>DEV_GROUP_41</v>
      </c>
      <c r="K1422" s="326"/>
    </row>
    <row r="1423" spans="1:11" s="35" customFormat="1" hidden="1" x14ac:dyDescent="0.2">
      <c r="A1423" s="326" t="s">
        <v>3410</v>
      </c>
      <c r="B1423" s="326" t="s">
        <v>7</v>
      </c>
      <c r="C1423" s="326">
        <v>1</v>
      </c>
      <c r="D1423" s="326" t="s">
        <v>126</v>
      </c>
      <c r="E1423" s="323">
        <v>200</v>
      </c>
      <c r="F1423" s="35" t="s">
        <v>303</v>
      </c>
      <c r="G1423" t="s">
        <v>3145</v>
      </c>
      <c r="H1423" s="350">
        <f t="shared" si="22"/>
        <v>3799186.5300000003</v>
      </c>
      <c r="I1423" s="326" t="s">
        <v>3041</v>
      </c>
      <c r="J1423" s="42" t="str">
        <f>VLOOKUP(D1423,DEPARTMENTS!B:B,1,0)</f>
        <v>DEV_GROUP_6</v>
      </c>
      <c r="K1423" s="326"/>
    </row>
    <row r="1424" spans="1:11" s="35" customFormat="1" hidden="1" x14ac:dyDescent="0.2">
      <c r="A1424" s="326" t="s">
        <v>3411</v>
      </c>
      <c r="B1424" s="326" t="s">
        <v>7</v>
      </c>
      <c r="C1424" s="326">
        <v>1</v>
      </c>
      <c r="D1424" s="326" t="s">
        <v>132</v>
      </c>
      <c r="E1424" s="323">
        <v>500</v>
      </c>
      <c r="F1424" s="35" t="s">
        <v>303</v>
      </c>
      <c r="G1424" t="s">
        <v>3145</v>
      </c>
      <c r="H1424" s="350">
        <f t="shared" si="22"/>
        <v>3799686.5300000003</v>
      </c>
      <c r="I1424" s="326" t="s">
        <v>3042</v>
      </c>
      <c r="J1424" s="42" t="str">
        <f>VLOOKUP(D1424,DEPARTMENTS!B:B,1,0)</f>
        <v>DEV_GROUP_41</v>
      </c>
      <c r="K1424" s="326"/>
    </row>
    <row r="1425" spans="1:11" s="35" customFormat="1" hidden="1" x14ac:dyDescent="0.2">
      <c r="A1425" s="326" t="s">
        <v>3412</v>
      </c>
      <c r="B1425" s="326" t="s">
        <v>7</v>
      </c>
      <c r="C1425" s="326">
        <v>1</v>
      </c>
      <c r="D1425" s="326" t="s">
        <v>126</v>
      </c>
      <c r="E1425" s="323">
        <v>200</v>
      </c>
      <c r="F1425" s="35" t="s">
        <v>303</v>
      </c>
      <c r="G1425" t="s">
        <v>3145</v>
      </c>
      <c r="H1425" s="350">
        <f t="shared" si="22"/>
        <v>3799886.5300000003</v>
      </c>
      <c r="I1425" s="326" t="s">
        <v>3043</v>
      </c>
      <c r="J1425" s="42" t="str">
        <f>VLOOKUP(D1425,DEPARTMENTS!B:B,1,0)</f>
        <v>DEV_GROUP_6</v>
      </c>
      <c r="K1425" s="326"/>
    </row>
    <row r="1426" spans="1:11" s="35" customFormat="1" hidden="1" x14ac:dyDescent="0.2">
      <c r="A1426" s="326" t="s">
        <v>3413</v>
      </c>
      <c r="B1426" s="326" t="s">
        <v>7</v>
      </c>
      <c r="C1426" s="326">
        <v>1</v>
      </c>
      <c r="D1426" s="326" t="s">
        <v>126</v>
      </c>
      <c r="E1426" s="323">
        <v>1000</v>
      </c>
      <c r="F1426" s="35" t="s">
        <v>303</v>
      </c>
      <c r="G1426" t="s">
        <v>3145</v>
      </c>
      <c r="H1426" s="350">
        <f t="shared" si="22"/>
        <v>3800886.5300000003</v>
      </c>
      <c r="I1426" s="326" t="s">
        <v>3044</v>
      </c>
      <c r="J1426" s="42" t="str">
        <f>VLOOKUP(D1426,DEPARTMENTS!B:B,1,0)</f>
        <v>DEV_GROUP_6</v>
      </c>
      <c r="K1426" s="326"/>
    </row>
    <row r="1427" spans="1:11" s="35" customFormat="1" hidden="1" x14ac:dyDescent="0.2">
      <c r="A1427" s="326" t="s">
        <v>3414</v>
      </c>
      <c r="B1427" s="326" t="s">
        <v>7</v>
      </c>
      <c r="C1427" s="326">
        <v>1</v>
      </c>
      <c r="D1427" s="326" t="s">
        <v>120</v>
      </c>
      <c r="E1427" s="323">
        <v>100</v>
      </c>
      <c r="F1427" s="35" t="s">
        <v>303</v>
      </c>
      <c r="G1427" t="s">
        <v>3145</v>
      </c>
      <c r="H1427" s="350">
        <f t="shared" si="22"/>
        <v>3800986.5300000003</v>
      </c>
      <c r="I1427" s="326" t="s">
        <v>3045</v>
      </c>
      <c r="J1427" s="42" t="str">
        <f>VLOOKUP(D1427,DEPARTMENTS!B:B,1,0)</f>
        <v>DEV_GROUP_17</v>
      </c>
      <c r="K1427" s="326"/>
    </row>
    <row r="1428" spans="1:11" s="35" customFormat="1" hidden="1" x14ac:dyDescent="0.2">
      <c r="A1428" s="326" t="s">
        <v>3415</v>
      </c>
      <c r="B1428" s="326" t="s">
        <v>7</v>
      </c>
      <c r="C1428" s="326">
        <v>1</v>
      </c>
      <c r="D1428" s="326" t="s">
        <v>132</v>
      </c>
      <c r="E1428" s="323">
        <v>250</v>
      </c>
      <c r="F1428" s="35" t="s">
        <v>303</v>
      </c>
      <c r="G1428" t="s">
        <v>3145</v>
      </c>
      <c r="H1428" s="350">
        <f t="shared" si="22"/>
        <v>3801236.5300000003</v>
      </c>
      <c r="I1428" s="326" t="s">
        <v>3046</v>
      </c>
      <c r="J1428" s="42" t="str">
        <f>VLOOKUP(D1428,DEPARTMENTS!B:B,1,0)</f>
        <v>DEV_GROUP_41</v>
      </c>
      <c r="K1428" s="326"/>
    </row>
    <row r="1429" spans="1:11" s="35" customFormat="1" hidden="1" x14ac:dyDescent="0.2">
      <c r="A1429" s="326" t="s">
        <v>3416</v>
      </c>
      <c r="B1429" s="326" t="s">
        <v>7</v>
      </c>
      <c r="C1429" s="326">
        <v>1</v>
      </c>
      <c r="D1429" s="326" t="s">
        <v>132</v>
      </c>
      <c r="E1429" s="323">
        <v>100</v>
      </c>
      <c r="F1429" s="35" t="s">
        <v>303</v>
      </c>
      <c r="G1429" t="s">
        <v>3145</v>
      </c>
      <c r="H1429" s="350">
        <f t="shared" si="22"/>
        <v>3801336.5300000003</v>
      </c>
      <c r="I1429" s="326" t="s">
        <v>3047</v>
      </c>
      <c r="J1429" s="42" t="str">
        <f>VLOOKUP(D1429,DEPARTMENTS!B:B,1,0)</f>
        <v>DEV_GROUP_41</v>
      </c>
      <c r="K1429" s="326"/>
    </row>
    <row r="1430" spans="1:11" s="35" customFormat="1" hidden="1" x14ac:dyDescent="0.2">
      <c r="A1430" s="326" t="s">
        <v>3417</v>
      </c>
      <c r="B1430" s="326" t="s">
        <v>7</v>
      </c>
      <c r="C1430" s="326">
        <v>1</v>
      </c>
      <c r="D1430" s="326" t="s">
        <v>132</v>
      </c>
      <c r="E1430" s="323">
        <v>150</v>
      </c>
      <c r="F1430" s="35" t="s">
        <v>303</v>
      </c>
      <c r="G1430" t="s">
        <v>3145</v>
      </c>
      <c r="H1430" s="350">
        <f t="shared" si="22"/>
        <v>3801486.5300000003</v>
      </c>
      <c r="I1430" s="326" t="s">
        <v>3048</v>
      </c>
      <c r="J1430" s="42" t="str">
        <f>VLOOKUP(D1430,DEPARTMENTS!B:B,1,0)</f>
        <v>DEV_GROUP_41</v>
      </c>
      <c r="K1430" s="326"/>
    </row>
    <row r="1431" spans="1:11" s="35" customFormat="1" hidden="1" x14ac:dyDescent="0.2">
      <c r="A1431" s="326" t="s">
        <v>3418</v>
      </c>
      <c r="B1431" s="326" t="s">
        <v>7</v>
      </c>
      <c r="C1431" s="326">
        <v>1</v>
      </c>
      <c r="D1431" s="326" t="s">
        <v>144</v>
      </c>
      <c r="E1431" s="323">
        <v>600</v>
      </c>
      <c r="F1431" s="35" t="s">
        <v>303</v>
      </c>
      <c r="G1431" t="s">
        <v>3145</v>
      </c>
      <c r="H1431" s="350">
        <f t="shared" si="22"/>
        <v>3802086.5300000003</v>
      </c>
      <c r="I1431" s="326" t="s">
        <v>3049</v>
      </c>
      <c r="J1431" s="42" t="str">
        <f>VLOOKUP(D1431,DEPARTMENTS!B:B,1,0)</f>
        <v>DEV_GROUP_2</v>
      </c>
      <c r="K1431" s="326"/>
    </row>
    <row r="1432" spans="1:11" s="35" customFormat="1" hidden="1" x14ac:dyDescent="0.2">
      <c r="A1432" s="326" t="s">
        <v>3419</v>
      </c>
      <c r="B1432" s="326" t="s">
        <v>7</v>
      </c>
      <c r="C1432" s="326">
        <v>1</v>
      </c>
      <c r="D1432" s="326" t="s">
        <v>132</v>
      </c>
      <c r="E1432" s="323">
        <v>500</v>
      </c>
      <c r="F1432" s="35" t="s">
        <v>303</v>
      </c>
      <c r="G1432" t="s">
        <v>3145</v>
      </c>
      <c r="H1432" s="350">
        <f t="shared" si="22"/>
        <v>3802586.5300000003</v>
      </c>
      <c r="I1432" s="326" t="s">
        <v>3050</v>
      </c>
      <c r="J1432" s="42" t="str">
        <f>VLOOKUP(D1432,DEPARTMENTS!B:B,1,0)</f>
        <v>DEV_GROUP_41</v>
      </c>
      <c r="K1432" s="326"/>
    </row>
    <row r="1433" spans="1:11" s="315" customFormat="1" hidden="1" x14ac:dyDescent="0.2">
      <c r="A1433" s="326" t="s">
        <v>3420</v>
      </c>
      <c r="B1433" s="326" t="s">
        <v>7</v>
      </c>
      <c r="C1433" s="326">
        <v>1</v>
      </c>
      <c r="D1433" s="326" t="s">
        <v>154</v>
      </c>
      <c r="E1433" s="323">
        <v>10000</v>
      </c>
      <c r="F1433" s="35" t="s">
        <v>303</v>
      </c>
      <c r="G1433" t="s">
        <v>3145</v>
      </c>
      <c r="H1433" s="350">
        <f t="shared" si="22"/>
        <v>3812586.5300000003</v>
      </c>
      <c r="I1433" s="326" t="s">
        <v>3051</v>
      </c>
      <c r="J1433" s="42" t="str">
        <f>VLOOKUP(D1433,DEPARTMENTS!B:B,1,0)</f>
        <v>DEV_GROUP_10</v>
      </c>
      <c r="K1433" s="326"/>
    </row>
    <row r="1434" spans="1:11" s="35" customFormat="1" hidden="1" x14ac:dyDescent="0.2">
      <c r="A1434" s="326" t="s">
        <v>3421</v>
      </c>
      <c r="B1434" s="326" t="s">
        <v>7</v>
      </c>
      <c r="C1434" s="326">
        <v>1</v>
      </c>
      <c r="D1434" s="326" t="s">
        <v>130</v>
      </c>
      <c r="E1434" s="323">
        <v>500</v>
      </c>
      <c r="F1434" s="35" t="s">
        <v>303</v>
      </c>
      <c r="G1434" t="s">
        <v>3145</v>
      </c>
      <c r="H1434" s="350">
        <f t="shared" si="22"/>
        <v>3813086.5300000003</v>
      </c>
      <c r="I1434" s="326" t="s">
        <v>3052</v>
      </c>
      <c r="J1434" s="42" t="str">
        <f>VLOOKUP(D1434,DEPARTMENTS!B:B,1,0)</f>
        <v>DEV_GROUP_11</v>
      </c>
      <c r="K1434" s="326"/>
    </row>
    <row r="1435" spans="1:11" s="35" customFormat="1" hidden="1" x14ac:dyDescent="0.2">
      <c r="A1435" s="326" t="s">
        <v>3422</v>
      </c>
      <c r="B1435" s="326" t="s">
        <v>7</v>
      </c>
      <c r="C1435" s="326">
        <v>1</v>
      </c>
      <c r="D1435" s="326" t="s">
        <v>39</v>
      </c>
      <c r="E1435" s="323">
        <v>400</v>
      </c>
      <c r="F1435" s="35" t="s">
        <v>303</v>
      </c>
      <c r="G1435" t="s">
        <v>3145</v>
      </c>
      <c r="H1435" s="350">
        <f t="shared" si="22"/>
        <v>3813486.5300000003</v>
      </c>
      <c r="I1435" s="326" t="s">
        <v>3053</v>
      </c>
      <c r="J1435" s="42" t="str">
        <f>VLOOKUP(D1435,DEPARTMENTS!B:B,1,0)</f>
        <v>PATHFINDERS</v>
      </c>
      <c r="K1435" s="326"/>
    </row>
    <row r="1436" spans="1:11" s="35" customFormat="1" hidden="1" x14ac:dyDescent="0.2">
      <c r="A1436" s="326" t="s">
        <v>3423</v>
      </c>
      <c r="B1436" s="326" t="s">
        <v>7</v>
      </c>
      <c r="C1436" s="326">
        <v>1</v>
      </c>
      <c r="D1436" s="326" t="s">
        <v>128</v>
      </c>
      <c r="E1436" s="323">
        <v>200</v>
      </c>
      <c r="F1436" s="35" t="s">
        <v>303</v>
      </c>
      <c r="G1436" t="s">
        <v>3145</v>
      </c>
      <c r="H1436" s="350">
        <f t="shared" si="22"/>
        <v>3813686.5300000003</v>
      </c>
      <c r="I1436" s="326" t="s">
        <v>3054</v>
      </c>
      <c r="J1436" s="42" t="str">
        <f>VLOOKUP(D1436,DEPARTMENTS!B:B,1,0)</f>
        <v>DEV_GROUP_5</v>
      </c>
      <c r="K1436" s="326"/>
    </row>
    <row r="1437" spans="1:11" s="35" customFormat="1" x14ac:dyDescent="0.2">
      <c r="A1437" s="326" t="s">
        <v>3424</v>
      </c>
      <c r="B1437" s="326" t="s">
        <v>7</v>
      </c>
      <c r="C1437" s="326">
        <v>1</v>
      </c>
      <c r="D1437" s="326" t="s">
        <v>112</v>
      </c>
      <c r="E1437" s="323">
        <v>2000</v>
      </c>
      <c r="F1437" s="35" t="s">
        <v>303</v>
      </c>
      <c r="G1437" t="s">
        <v>3145</v>
      </c>
      <c r="H1437" s="350">
        <f t="shared" si="22"/>
        <v>3815686.5300000003</v>
      </c>
      <c r="I1437" s="326" t="s">
        <v>3055</v>
      </c>
      <c r="J1437" s="42" t="str">
        <f>VLOOKUP(D1437,DEPARTMENTS!B:B,1,0)</f>
        <v>DEV_GROUP_13</v>
      </c>
      <c r="K1437" s="326"/>
    </row>
    <row r="1438" spans="1:11" s="35" customFormat="1" x14ac:dyDescent="0.2">
      <c r="A1438" s="326" t="s">
        <v>3425</v>
      </c>
      <c r="B1438" s="326" t="s">
        <v>7</v>
      </c>
      <c r="C1438" s="326">
        <v>1</v>
      </c>
      <c r="D1438" s="326" t="s">
        <v>112</v>
      </c>
      <c r="E1438" s="323">
        <v>200</v>
      </c>
      <c r="F1438" s="35" t="s">
        <v>303</v>
      </c>
      <c r="G1438" t="s">
        <v>3145</v>
      </c>
      <c r="H1438" s="350">
        <f t="shared" si="22"/>
        <v>3815886.5300000003</v>
      </c>
      <c r="I1438" s="326" t="s">
        <v>3056</v>
      </c>
      <c r="J1438" s="42" t="str">
        <f>VLOOKUP(D1438,DEPARTMENTS!B:B,1,0)</f>
        <v>DEV_GROUP_13</v>
      </c>
      <c r="K1438" s="326"/>
    </row>
    <row r="1439" spans="1:11" s="35" customFormat="1" x14ac:dyDescent="0.2">
      <c r="A1439" s="326" t="s">
        <v>3426</v>
      </c>
      <c r="B1439" s="326" t="s">
        <v>7</v>
      </c>
      <c r="C1439" s="326">
        <v>1</v>
      </c>
      <c r="D1439" s="326" t="s">
        <v>112</v>
      </c>
      <c r="E1439" s="323">
        <v>100</v>
      </c>
      <c r="F1439" s="35" t="s">
        <v>303</v>
      </c>
      <c r="G1439" t="s">
        <v>3145</v>
      </c>
      <c r="H1439" s="350">
        <f t="shared" si="22"/>
        <v>3815986.5300000003</v>
      </c>
      <c r="I1439" s="326" t="s">
        <v>3057</v>
      </c>
      <c r="J1439" s="42" t="str">
        <f>VLOOKUP(D1439,DEPARTMENTS!B:B,1,0)</f>
        <v>DEV_GROUP_13</v>
      </c>
      <c r="K1439" s="326"/>
    </row>
    <row r="1440" spans="1:11" s="35" customFormat="1" hidden="1" x14ac:dyDescent="0.2">
      <c r="A1440" s="326" t="s">
        <v>3427</v>
      </c>
      <c r="B1440" s="326" t="s">
        <v>7</v>
      </c>
      <c r="C1440" s="326">
        <v>1</v>
      </c>
      <c r="D1440" s="326" t="s">
        <v>118</v>
      </c>
      <c r="E1440" s="323">
        <v>1000</v>
      </c>
      <c r="F1440" s="35" t="s">
        <v>303</v>
      </c>
      <c r="G1440" t="s">
        <v>3145</v>
      </c>
      <c r="H1440" s="350">
        <f t="shared" si="22"/>
        <v>3816986.5300000003</v>
      </c>
      <c r="I1440" s="326" t="s">
        <v>3058</v>
      </c>
      <c r="J1440" s="42" t="str">
        <f>VLOOKUP(D1440,DEPARTMENTS!B:B,1,0)</f>
        <v>DEV_GROUP_3</v>
      </c>
      <c r="K1440" s="326"/>
    </row>
    <row r="1441" spans="1:11" s="35" customFormat="1" x14ac:dyDescent="0.2">
      <c r="A1441" s="326" t="s">
        <v>3428</v>
      </c>
      <c r="B1441" s="326" t="s">
        <v>7</v>
      </c>
      <c r="C1441" s="326">
        <v>1</v>
      </c>
      <c r="D1441" s="326" t="s">
        <v>112</v>
      </c>
      <c r="E1441" s="323">
        <v>500</v>
      </c>
      <c r="F1441" s="35" t="s">
        <v>303</v>
      </c>
      <c r="G1441" t="s">
        <v>3145</v>
      </c>
      <c r="H1441" s="350">
        <f t="shared" si="22"/>
        <v>3817486.5300000003</v>
      </c>
      <c r="I1441" s="326" t="s">
        <v>3059</v>
      </c>
      <c r="J1441" s="42" t="str">
        <f>VLOOKUP(D1441,DEPARTMENTS!B:B,1,0)</f>
        <v>DEV_GROUP_13</v>
      </c>
      <c r="K1441" s="326"/>
    </row>
    <row r="1442" spans="1:11" s="35" customFormat="1" hidden="1" x14ac:dyDescent="0.2">
      <c r="A1442" s="326" t="s">
        <v>3429</v>
      </c>
      <c r="B1442" s="326" t="s">
        <v>7</v>
      </c>
      <c r="C1442" s="326">
        <v>1</v>
      </c>
      <c r="D1442" s="326" t="s">
        <v>36</v>
      </c>
      <c r="E1442" s="323">
        <v>200</v>
      </c>
      <c r="F1442" s="35" t="s">
        <v>303</v>
      </c>
      <c r="G1442" t="s">
        <v>3145</v>
      </c>
      <c r="H1442" s="350">
        <f t="shared" si="22"/>
        <v>3817686.5300000003</v>
      </c>
      <c r="I1442" s="326" t="s">
        <v>3060</v>
      </c>
      <c r="J1442" s="42" t="str">
        <f>VLOOKUP(D1442,DEPARTMENTS!B:B,1,0)</f>
        <v>AWM</v>
      </c>
      <c r="K1442" s="326"/>
    </row>
    <row r="1443" spans="1:11" s="35" customFormat="1" hidden="1" x14ac:dyDescent="0.2">
      <c r="A1443" s="326" t="s">
        <v>3430</v>
      </c>
      <c r="B1443" s="326" t="s">
        <v>7</v>
      </c>
      <c r="C1443" s="326">
        <v>1</v>
      </c>
      <c r="D1443" s="326" t="s">
        <v>132</v>
      </c>
      <c r="E1443" s="323">
        <v>300</v>
      </c>
      <c r="F1443" s="35" t="s">
        <v>303</v>
      </c>
      <c r="G1443" t="s">
        <v>3145</v>
      </c>
      <c r="H1443" s="350">
        <f t="shared" si="22"/>
        <v>3817986.5300000003</v>
      </c>
      <c r="I1443" s="326" t="s">
        <v>3061</v>
      </c>
      <c r="J1443" s="42" t="str">
        <f>VLOOKUP(D1443,DEPARTMENTS!B:B,1,0)</f>
        <v>DEV_GROUP_41</v>
      </c>
      <c r="K1443" s="326"/>
    </row>
    <row r="1444" spans="1:11" s="35" customFormat="1" hidden="1" x14ac:dyDescent="0.2">
      <c r="A1444" s="326" t="s">
        <v>3431</v>
      </c>
      <c r="B1444" s="326" t="s">
        <v>7</v>
      </c>
      <c r="C1444" s="326">
        <v>1</v>
      </c>
      <c r="D1444" s="326" t="s">
        <v>124</v>
      </c>
      <c r="E1444" s="323">
        <v>500</v>
      </c>
      <c r="F1444" s="35" t="s">
        <v>303</v>
      </c>
      <c r="G1444" t="s">
        <v>3145</v>
      </c>
      <c r="H1444" s="350">
        <f t="shared" si="22"/>
        <v>3818486.5300000003</v>
      </c>
      <c r="I1444" s="326" t="s">
        <v>3062</v>
      </c>
      <c r="J1444" s="42" t="str">
        <f>VLOOKUP(D1444,DEPARTMENTS!B:B,1,0)</f>
        <v>DEV_GROUP_7</v>
      </c>
      <c r="K1444" s="326"/>
    </row>
    <row r="1445" spans="1:11" s="35" customFormat="1" hidden="1" x14ac:dyDescent="0.2">
      <c r="A1445" s="326" t="s">
        <v>3432</v>
      </c>
      <c r="B1445" s="326" t="s">
        <v>7</v>
      </c>
      <c r="C1445" s="326">
        <v>1</v>
      </c>
      <c r="D1445" s="326" t="s">
        <v>126</v>
      </c>
      <c r="E1445" s="323">
        <v>500</v>
      </c>
      <c r="F1445" s="35" t="s">
        <v>303</v>
      </c>
      <c r="G1445" t="s">
        <v>3145</v>
      </c>
      <c r="H1445" s="350">
        <f t="shared" si="22"/>
        <v>3818986.5300000003</v>
      </c>
      <c r="I1445" s="326" t="s">
        <v>3063</v>
      </c>
      <c r="J1445" s="42" t="str">
        <f>VLOOKUP(D1445,DEPARTMENTS!B:B,1,0)</f>
        <v>DEV_GROUP_6</v>
      </c>
      <c r="K1445" s="326"/>
    </row>
    <row r="1446" spans="1:11" s="35" customFormat="1" hidden="1" x14ac:dyDescent="0.2">
      <c r="A1446" s="326" t="s">
        <v>3433</v>
      </c>
      <c r="B1446" s="326" t="s">
        <v>7</v>
      </c>
      <c r="C1446" s="326">
        <v>1</v>
      </c>
      <c r="D1446" s="326" t="s">
        <v>184</v>
      </c>
      <c r="E1446" s="323">
        <v>500</v>
      </c>
      <c r="F1446" s="35" t="s">
        <v>303</v>
      </c>
      <c r="G1446" t="s">
        <v>3145</v>
      </c>
      <c r="H1446" s="350">
        <f t="shared" si="22"/>
        <v>3819486.5300000003</v>
      </c>
      <c r="I1446" s="326" t="s">
        <v>3064</v>
      </c>
      <c r="J1446" s="42" t="str">
        <f>VLOOKUP(D1446,DEPARTMENTS!B:B,1,0)</f>
        <v>DEV_GROUP_27</v>
      </c>
      <c r="K1446" s="326"/>
    </row>
    <row r="1447" spans="1:11" s="35" customFormat="1" hidden="1" x14ac:dyDescent="0.2">
      <c r="A1447" s="326" t="s">
        <v>3434</v>
      </c>
      <c r="B1447" s="326" t="s">
        <v>7</v>
      </c>
      <c r="C1447" s="326">
        <v>1</v>
      </c>
      <c r="D1447" s="326" t="s">
        <v>166</v>
      </c>
      <c r="E1447" s="323">
        <v>2000</v>
      </c>
      <c r="F1447" s="35" t="s">
        <v>303</v>
      </c>
      <c r="G1447" t="s">
        <v>3145</v>
      </c>
      <c r="H1447" s="350">
        <f t="shared" si="22"/>
        <v>3821486.5300000003</v>
      </c>
      <c r="I1447" s="326" t="s">
        <v>3065</v>
      </c>
      <c r="J1447" s="42" t="str">
        <f>VLOOKUP(D1447,DEPARTMENTS!B:B,1,0)</f>
        <v>DEV_GROUP_30</v>
      </c>
      <c r="K1447" s="326"/>
    </row>
    <row r="1448" spans="1:11" s="35" customFormat="1" hidden="1" x14ac:dyDescent="0.2">
      <c r="A1448" s="326" t="s">
        <v>3435</v>
      </c>
      <c r="B1448" s="326" t="s">
        <v>7</v>
      </c>
      <c r="C1448" s="326">
        <v>1</v>
      </c>
      <c r="D1448" s="326" t="s">
        <v>166</v>
      </c>
      <c r="E1448" s="323">
        <v>500</v>
      </c>
      <c r="F1448" s="35" t="s">
        <v>303</v>
      </c>
      <c r="G1448" t="s">
        <v>3145</v>
      </c>
      <c r="H1448" s="350">
        <f t="shared" si="22"/>
        <v>3821986.5300000003</v>
      </c>
      <c r="I1448" s="326" t="s">
        <v>3066</v>
      </c>
      <c r="J1448" s="42" t="str">
        <f>VLOOKUP(D1448,DEPARTMENTS!B:B,1,0)</f>
        <v>DEV_GROUP_30</v>
      </c>
      <c r="K1448" s="326"/>
    </row>
    <row r="1449" spans="1:11" s="35" customFormat="1" hidden="1" x14ac:dyDescent="0.2">
      <c r="A1449" s="326" t="s">
        <v>3436</v>
      </c>
      <c r="B1449" s="326" t="s">
        <v>7</v>
      </c>
      <c r="C1449" s="326">
        <v>1</v>
      </c>
      <c r="D1449" s="326" t="s">
        <v>114</v>
      </c>
      <c r="E1449" s="323">
        <v>300</v>
      </c>
      <c r="F1449" s="35" t="s">
        <v>303</v>
      </c>
      <c r="G1449" t="s">
        <v>3145</v>
      </c>
      <c r="H1449" s="350">
        <f t="shared" si="22"/>
        <v>3822286.5300000003</v>
      </c>
      <c r="I1449" s="326" t="s">
        <v>3067</v>
      </c>
      <c r="J1449" s="42" t="str">
        <f>VLOOKUP(D1449,DEPARTMENTS!B:B,1,0)</f>
        <v>DEV_GROUP_1</v>
      </c>
      <c r="K1449" s="326"/>
    </row>
    <row r="1450" spans="1:11" s="35" customFormat="1" hidden="1" x14ac:dyDescent="0.2">
      <c r="A1450" s="326" t="s">
        <v>3437</v>
      </c>
      <c r="B1450" s="326" t="s">
        <v>7</v>
      </c>
      <c r="C1450" s="326">
        <v>1</v>
      </c>
      <c r="D1450" s="326" t="s">
        <v>132</v>
      </c>
      <c r="E1450" s="323">
        <v>200</v>
      </c>
      <c r="F1450" s="35" t="s">
        <v>303</v>
      </c>
      <c r="G1450" t="s">
        <v>3145</v>
      </c>
      <c r="H1450" s="350">
        <f t="shared" si="22"/>
        <v>3822486.5300000003</v>
      </c>
      <c r="I1450" s="326" t="s">
        <v>3068</v>
      </c>
      <c r="J1450" s="42" t="str">
        <f>VLOOKUP(D1450,DEPARTMENTS!B:B,1,0)</f>
        <v>DEV_GROUP_41</v>
      </c>
      <c r="K1450" s="326"/>
    </row>
    <row r="1451" spans="1:11" s="35" customFormat="1" hidden="1" x14ac:dyDescent="0.2">
      <c r="A1451" s="326" t="s">
        <v>3438</v>
      </c>
      <c r="B1451" s="326" t="s">
        <v>7</v>
      </c>
      <c r="C1451" s="326">
        <v>1</v>
      </c>
      <c r="D1451" s="326" t="s">
        <v>114</v>
      </c>
      <c r="E1451" s="323">
        <v>500</v>
      </c>
      <c r="F1451" s="35" t="s">
        <v>303</v>
      </c>
      <c r="G1451" t="s">
        <v>3145</v>
      </c>
      <c r="H1451" s="350">
        <f t="shared" si="22"/>
        <v>3822986.5300000003</v>
      </c>
      <c r="I1451" s="326" t="s">
        <v>3069</v>
      </c>
      <c r="J1451" s="42" t="str">
        <f>VLOOKUP(D1451,DEPARTMENTS!B:B,1,0)</f>
        <v>DEV_GROUP_1</v>
      </c>
      <c r="K1451" s="326"/>
    </row>
    <row r="1452" spans="1:11" s="35" customFormat="1" hidden="1" x14ac:dyDescent="0.2">
      <c r="A1452" s="326" t="s">
        <v>3439</v>
      </c>
      <c r="B1452" s="326" t="s">
        <v>7</v>
      </c>
      <c r="C1452" s="326">
        <v>1</v>
      </c>
      <c r="D1452" s="326" t="s">
        <v>114</v>
      </c>
      <c r="E1452" s="323">
        <v>1000</v>
      </c>
      <c r="F1452" s="35" t="s">
        <v>303</v>
      </c>
      <c r="G1452" t="s">
        <v>3145</v>
      </c>
      <c r="H1452" s="350">
        <f t="shared" si="22"/>
        <v>3823986.5300000003</v>
      </c>
      <c r="I1452" s="326" t="s">
        <v>3070</v>
      </c>
      <c r="J1452" s="42" t="str">
        <f>VLOOKUP(D1452,DEPARTMENTS!B:B,1,0)</f>
        <v>DEV_GROUP_1</v>
      </c>
      <c r="K1452" s="326"/>
    </row>
    <row r="1453" spans="1:11" s="35" customFormat="1" hidden="1" x14ac:dyDescent="0.2">
      <c r="A1453" s="326" t="s">
        <v>3440</v>
      </c>
      <c r="B1453" s="326" t="s">
        <v>7</v>
      </c>
      <c r="C1453" s="326">
        <v>1</v>
      </c>
      <c r="D1453" s="326" t="s">
        <v>150</v>
      </c>
      <c r="E1453" s="323">
        <v>200</v>
      </c>
      <c r="F1453" s="35" t="s">
        <v>303</v>
      </c>
      <c r="G1453" t="s">
        <v>3145</v>
      </c>
      <c r="H1453" s="350">
        <f t="shared" si="22"/>
        <v>3824186.5300000003</v>
      </c>
      <c r="I1453" s="326" t="s">
        <v>3071</v>
      </c>
      <c r="J1453" s="42" t="str">
        <f>VLOOKUP(D1453,DEPARTMENTS!B:B,1,0)</f>
        <v>DEV_GROUP_40</v>
      </c>
      <c r="K1453" s="326"/>
    </row>
    <row r="1454" spans="1:11" s="35" customFormat="1" hidden="1" x14ac:dyDescent="0.2">
      <c r="A1454" s="326" t="s">
        <v>3441</v>
      </c>
      <c r="B1454" s="326" t="s">
        <v>7</v>
      </c>
      <c r="C1454" s="326">
        <v>1</v>
      </c>
      <c r="D1454" s="326" t="s">
        <v>150</v>
      </c>
      <c r="E1454" s="323">
        <v>200</v>
      </c>
      <c r="F1454" s="35" t="s">
        <v>303</v>
      </c>
      <c r="G1454" t="s">
        <v>3145</v>
      </c>
      <c r="H1454" s="350">
        <f t="shared" si="22"/>
        <v>3824386.5300000003</v>
      </c>
      <c r="I1454" s="326" t="s">
        <v>3072</v>
      </c>
      <c r="J1454" s="42" t="str">
        <f>VLOOKUP(D1454,DEPARTMENTS!B:B,1,0)</f>
        <v>DEV_GROUP_40</v>
      </c>
      <c r="K1454" s="326"/>
    </row>
    <row r="1455" spans="1:11" s="35" customFormat="1" hidden="1" x14ac:dyDescent="0.2">
      <c r="A1455" s="326" t="s">
        <v>3442</v>
      </c>
      <c r="B1455" s="326" t="s">
        <v>7</v>
      </c>
      <c r="C1455" s="326">
        <v>1</v>
      </c>
      <c r="D1455" s="326" t="s">
        <v>132</v>
      </c>
      <c r="E1455" s="323">
        <v>100</v>
      </c>
      <c r="F1455" s="35" t="s">
        <v>303</v>
      </c>
      <c r="G1455" t="s">
        <v>3145</v>
      </c>
      <c r="H1455" s="350">
        <f t="shared" si="22"/>
        <v>3824486.5300000003</v>
      </c>
      <c r="I1455" s="326" t="s">
        <v>3073</v>
      </c>
      <c r="J1455" s="42" t="str">
        <f>VLOOKUP(D1455,DEPARTMENTS!B:B,1,0)</f>
        <v>DEV_GROUP_41</v>
      </c>
      <c r="K1455" s="326"/>
    </row>
    <row r="1456" spans="1:11" s="35" customFormat="1" hidden="1" x14ac:dyDescent="0.2">
      <c r="A1456" s="326" t="s">
        <v>3443</v>
      </c>
      <c r="B1456" s="326" t="s">
        <v>7</v>
      </c>
      <c r="C1456" s="326">
        <v>1</v>
      </c>
      <c r="D1456" s="326" t="s">
        <v>150</v>
      </c>
      <c r="E1456" s="323">
        <v>150</v>
      </c>
      <c r="F1456" s="35" t="s">
        <v>303</v>
      </c>
      <c r="G1456" t="s">
        <v>3145</v>
      </c>
      <c r="H1456" s="350">
        <f t="shared" si="22"/>
        <v>3824636.5300000003</v>
      </c>
      <c r="I1456" s="326" t="s">
        <v>3074</v>
      </c>
      <c r="J1456" s="42" t="str">
        <f>VLOOKUP(D1456,DEPARTMENTS!B:B,1,0)</f>
        <v>DEV_GROUP_40</v>
      </c>
      <c r="K1456" s="326"/>
    </row>
    <row r="1457" spans="1:11" s="35" customFormat="1" hidden="1" x14ac:dyDescent="0.2">
      <c r="A1457" s="326" t="s">
        <v>3444</v>
      </c>
      <c r="B1457" s="326" t="s">
        <v>7</v>
      </c>
      <c r="C1457" s="326">
        <v>1</v>
      </c>
      <c r="D1457" s="326" t="s">
        <v>24</v>
      </c>
      <c r="E1457" s="323">
        <v>1200</v>
      </c>
      <c r="F1457" s="35" t="s">
        <v>303</v>
      </c>
      <c r="G1457" t="s">
        <v>3145</v>
      </c>
      <c r="H1457" s="350">
        <f t="shared" si="22"/>
        <v>3825836.5300000003</v>
      </c>
      <c r="I1457" s="326" t="s">
        <v>3075</v>
      </c>
      <c r="J1457" s="42" t="str">
        <f>VLOOKUP(D1457,DEPARTMENTS!B:B,1,0)</f>
        <v>ENVELOPES</v>
      </c>
      <c r="K1457" s="326"/>
    </row>
    <row r="1458" spans="1:11" s="35" customFormat="1" hidden="1" x14ac:dyDescent="0.2">
      <c r="A1458" s="326" t="s">
        <v>3445</v>
      </c>
      <c r="B1458" s="326" t="s">
        <v>7</v>
      </c>
      <c r="C1458" s="326">
        <v>1</v>
      </c>
      <c r="D1458" s="326" t="s">
        <v>150</v>
      </c>
      <c r="E1458" s="323">
        <v>100</v>
      </c>
      <c r="F1458" s="35" t="s">
        <v>303</v>
      </c>
      <c r="G1458" t="s">
        <v>3145</v>
      </c>
      <c r="H1458" s="350">
        <f t="shared" si="22"/>
        <v>3825936.5300000003</v>
      </c>
      <c r="I1458" s="326" t="s">
        <v>3076</v>
      </c>
      <c r="J1458" s="42" t="str">
        <f>VLOOKUP(D1458,DEPARTMENTS!B:B,1,0)</f>
        <v>DEV_GROUP_40</v>
      </c>
      <c r="K1458" s="326"/>
    </row>
    <row r="1459" spans="1:11" s="35" customFormat="1" hidden="1" x14ac:dyDescent="0.2">
      <c r="A1459" s="326" t="s">
        <v>3446</v>
      </c>
      <c r="B1459" s="326" t="s">
        <v>7</v>
      </c>
      <c r="C1459" s="326">
        <v>1</v>
      </c>
      <c r="D1459" s="326" t="s">
        <v>156</v>
      </c>
      <c r="E1459" s="323">
        <v>200</v>
      </c>
      <c r="F1459" s="35" t="s">
        <v>303</v>
      </c>
      <c r="G1459" t="s">
        <v>3145</v>
      </c>
      <c r="H1459" s="350">
        <f t="shared" si="22"/>
        <v>3826136.5300000003</v>
      </c>
      <c r="I1459" s="326" t="s">
        <v>3077</v>
      </c>
      <c r="J1459" s="42" t="str">
        <f>VLOOKUP(D1459,DEPARTMENTS!B:B,1,0)</f>
        <v>DEV_GROUP_39</v>
      </c>
      <c r="K1459" s="326"/>
    </row>
    <row r="1460" spans="1:11" s="35" customFormat="1" hidden="1" x14ac:dyDescent="0.2">
      <c r="A1460" s="326" t="s">
        <v>3447</v>
      </c>
      <c r="B1460" s="326" t="s">
        <v>7</v>
      </c>
      <c r="C1460" s="326">
        <v>1</v>
      </c>
      <c r="D1460" s="326" t="s">
        <v>150</v>
      </c>
      <c r="E1460" s="323">
        <v>50</v>
      </c>
      <c r="F1460" s="35" t="s">
        <v>303</v>
      </c>
      <c r="G1460" t="s">
        <v>3145</v>
      </c>
      <c r="H1460" s="350">
        <f t="shared" si="22"/>
        <v>3826186.5300000003</v>
      </c>
      <c r="I1460" s="326" t="s">
        <v>3078</v>
      </c>
      <c r="J1460" s="42" t="str">
        <f>VLOOKUP(D1460,DEPARTMENTS!B:B,1,0)</f>
        <v>DEV_GROUP_40</v>
      </c>
      <c r="K1460" s="326"/>
    </row>
    <row r="1461" spans="1:11" s="35" customFormat="1" hidden="1" x14ac:dyDescent="0.2">
      <c r="A1461" s="326" t="s">
        <v>3448</v>
      </c>
      <c r="B1461" s="326" t="s">
        <v>7</v>
      </c>
      <c r="C1461" s="326">
        <v>1</v>
      </c>
      <c r="D1461" s="326" t="s">
        <v>150</v>
      </c>
      <c r="E1461" s="323">
        <v>200</v>
      </c>
      <c r="F1461" s="35" t="s">
        <v>303</v>
      </c>
      <c r="G1461" t="s">
        <v>3145</v>
      </c>
      <c r="H1461" s="350">
        <f t="shared" si="22"/>
        <v>3826386.5300000003</v>
      </c>
      <c r="I1461" s="326" t="s">
        <v>3079</v>
      </c>
      <c r="J1461" s="42" t="str">
        <f>VLOOKUP(D1461,DEPARTMENTS!B:B,1,0)</f>
        <v>DEV_GROUP_40</v>
      </c>
      <c r="K1461" s="326"/>
    </row>
    <row r="1462" spans="1:11" s="35" customFormat="1" hidden="1" x14ac:dyDescent="0.2">
      <c r="A1462" s="326" t="s">
        <v>3449</v>
      </c>
      <c r="B1462" s="326" t="s">
        <v>7</v>
      </c>
      <c r="C1462" s="326">
        <v>1</v>
      </c>
      <c r="D1462" s="326" t="s">
        <v>150</v>
      </c>
      <c r="E1462" s="323">
        <v>200</v>
      </c>
      <c r="F1462" s="35" t="s">
        <v>303</v>
      </c>
      <c r="G1462" t="s">
        <v>3145</v>
      </c>
      <c r="H1462" s="350">
        <f t="shared" si="22"/>
        <v>3826586.5300000003</v>
      </c>
      <c r="I1462" s="326" t="s">
        <v>3080</v>
      </c>
      <c r="J1462" s="42" t="str">
        <f>VLOOKUP(D1462,DEPARTMENTS!B:B,1,0)</f>
        <v>DEV_GROUP_40</v>
      </c>
      <c r="K1462" s="326"/>
    </row>
    <row r="1463" spans="1:11" s="35" customFormat="1" hidden="1" x14ac:dyDescent="0.2">
      <c r="A1463" s="326" t="s">
        <v>3450</v>
      </c>
      <c r="B1463" s="326" t="s">
        <v>7</v>
      </c>
      <c r="C1463" s="326">
        <v>1</v>
      </c>
      <c r="D1463" s="326" t="s">
        <v>130</v>
      </c>
      <c r="E1463" s="323">
        <v>2800</v>
      </c>
      <c r="F1463" s="35" t="s">
        <v>303</v>
      </c>
      <c r="G1463" t="s">
        <v>3145</v>
      </c>
      <c r="H1463" s="350">
        <f t="shared" si="22"/>
        <v>3829386.5300000003</v>
      </c>
      <c r="I1463" s="326" t="s">
        <v>3081</v>
      </c>
      <c r="J1463" s="42" t="str">
        <f>VLOOKUP(D1463,DEPARTMENTS!B:B,1,0)</f>
        <v>DEV_GROUP_11</v>
      </c>
      <c r="K1463" s="326"/>
    </row>
    <row r="1464" spans="1:11" s="35" customFormat="1" hidden="1" x14ac:dyDescent="0.2">
      <c r="A1464" s="326" t="s">
        <v>3451</v>
      </c>
      <c r="B1464" s="326" t="s">
        <v>7</v>
      </c>
      <c r="C1464" s="326">
        <v>1</v>
      </c>
      <c r="D1464" s="326" t="s">
        <v>150</v>
      </c>
      <c r="E1464" s="323">
        <v>200</v>
      </c>
      <c r="F1464" s="35" t="s">
        <v>303</v>
      </c>
      <c r="G1464" t="s">
        <v>3145</v>
      </c>
      <c r="H1464" s="350">
        <f t="shared" si="22"/>
        <v>3829586.5300000003</v>
      </c>
      <c r="I1464" s="326" t="s">
        <v>3082</v>
      </c>
      <c r="J1464" s="42" t="str">
        <f>VLOOKUP(D1464,DEPARTMENTS!B:B,1,0)</f>
        <v>DEV_GROUP_40</v>
      </c>
      <c r="K1464" s="326"/>
    </row>
    <row r="1465" spans="1:11" s="35" customFormat="1" hidden="1" x14ac:dyDescent="0.2">
      <c r="A1465" s="326" t="s">
        <v>3452</v>
      </c>
      <c r="B1465" s="326" t="s">
        <v>7</v>
      </c>
      <c r="C1465" s="326">
        <v>1</v>
      </c>
      <c r="D1465" s="326" t="s">
        <v>150</v>
      </c>
      <c r="E1465" s="323">
        <v>300</v>
      </c>
      <c r="F1465" s="35" t="s">
        <v>303</v>
      </c>
      <c r="G1465" t="s">
        <v>3145</v>
      </c>
      <c r="H1465" s="350">
        <f t="shared" si="22"/>
        <v>3829886.5300000003</v>
      </c>
      <c r="I1465" s="326" t="s">
        <v>3083</v>
      </c>
      <c r="J1465" s="42" t="str">
        <f>VLOOKUP(D1465,DEPARTMENTS!B:B,1,0)</f>
        <v>DEV_GROUP_40</v>
      </c>
      <c r="K1465" s="326"/>
    </row>
    <row r="1466" spans="1:11" s="35" customFormat="1" hidden="1" x14ac:dyDescent="0.2">
      <c r="A1466" s="326" t="s">
        <v>3453</v>
      </c>
      <c r="B1466" s="326" t="s">
        <v>7</v>
      </c>
      <c r="C1466" s="326">
        <v>1</v>
      </c>
      <c r="D1466" s="326" t="s">
        <v>132</v>
      </c>
      <c r="E1466" s="323">
        <v>500</v>
      </c>
      <c r="F1466" s="35" t="s">
        <v>303</v>
      </c>
      <c r="G1466" t="s">
        <v>3145</v>
      </c>
      <c r="H1466" s="350">
        <f t="shared" si="22"/>
        <v>3830386.5300000003</v>
      </c>
      <c r="I1466" s="326" t="s">
        <v>3084</v>
      </c>
      <c r="J1466" s="42" t="str">
        <f>VLOOKUP(D1466,DEPARTMENTS!B:B,1,0)</f>
        <v>DEV_GROUP_41</v>
      </c>
      <c r="K1466" s="326"/>
    </row>
    <row r="1467" spans="1:11" s="35" customFormat="1" hidden="1" x14ac:dyDescent="0.2">
      <c r="A1467" s="326" t="s">
        <v>3454</v>
      </c>
      <c r="B1467" s="326" t="s">
        <v>7</v>
      </c>
      <c r="C1467" s="326">
        <v>1</v>
      </c>
      <c r="D1467" s="326" t="s">
        <v>150</v>
      </c>
      <c r="E1467" s="323">
        <v>200</v>
      </c>
      <c r="F1467" s="35" t="s">
        <v>303</v>
      </c>
      <c r="G1467" t="s">
        <v>3145</v>
      </c>
      <c r="H1467" s="350">
        <f t="shared" si="22"/>
        <v>3830586.5300000003</v>
      </c>
      <c r="I1467" s="326" t="s">
        <v>3085</v>
      </c>
      <c r="J1467" s="42" t="str">
        <f>VLOOKUP(D1467,DEPARTMENTS!B:B,1,0)</f>
        <v>DEV_GROUP_40</v>
      </c>
      <c r="K1467" s="326"/>
    </row>
    <row r="1468" spans="1:11" s="35" customFormat="1" hidden="1" x14ac:dyDescent="0.2">
      <c r="A1468" s="326" t="s">
        <v>3455</v>
      </c>
      <c r="B1468" s="326" t="s">
        <v>7</v>
      </c>
      <c r="C1468" s="326">
        <v>1</v>
      </c>
      <c r="D1468" s="326" t="s">
        <v>150</v>
      </c>
      <c r="E1468" s="323">
        <v>200</v>
      </c>
      <c r="F1468" s="35" t="s">
        <v>303</v>
      </c>
      <c r="G1468" t="s">
        <v>3145</v>
      </c>
      <c r="H1468" s="350">
        <f t="shared" si="22"/>
        <v>3830786.5300000003</v>
      </c>
      <c r="I1468" s="326" t="s">
        <v>3086</v>
      </c>
      <c r="J1468" s="42" t="str">
        <f>VLOOKUP(D1468,DEPARTMENTS!B:B,1,0)</f>
        <v>DEV_GROUP_40</v>
      </c>
      <c r="K1468" s="326"/>
    </row>
    <row r="1469" spans="1:11" s="35" customFormat="1" hidden="1" x14ac:dyDescent="0.2">
      <c r="A1469" s="326" t="s">
        <v>3456</v>
      </c>
      <c r="B1469" s="326" t="s">
        <v>7</v>
      </c>
      <c r="C1469" s="326">
        <v>1</v>
      </c>
      <c r="D1469" s="326" t="s">
        <v>178</v>
      </c>
      <c r="E1469" s="323">
        <v>200</v>
      </c>
      <c r="F1469" s="35" t="s">
        <v>303</v>
      </c>
      <c r="G1469" t="s">
        <v>3145</v>
      </c>
      <c r="H1469" s="350">
        <f t="shared" si="22"/>
        <v>3830986.5300000003</v>
      </c>
      <c r="I1469" s="326" t="s">
        <v>3087</v>
      </c>
      <c r="J1469" s="42" t="str">
        <f>VLOOKUP(D1469,DEPARTMENTS!B:B,1,0)</f>
        <v>DEV_GROUP_34</v>
      </c>
      <c r="K1469" s="326"/>
    </row>
    <row r="1470" spans="1:11" s="35" customFormat="1" hidden="1" x14ac:dyDescent="0.2">
      <c r="A1470" s="326" t="s">
        <v>3457</v>
      </c>
      <c r="B1470" s="326" t="s">
        <v>7</v>
      </c>
      <c r="C1470" s="326">
        <v>1</v>
      </c>
      <c r="D1470" s="326" t="s">
        <v>132</v>
      </c>
      <c r="E1470" s="323">
        <v>200</v>
      </c>
      <c r="F1470" s="35" t="s">
        <v>303</v>
      </c>
      <c r="G1470" t="s">
        <v>3145</v>
      </c>
      <c r="H1470" s="350">
        <f t="shared" si="22"/>
        <v>3831186.5300000003</v>
      </c>
      <c r="I1470" s="326" t="s">
        <v>3088</v>
      </c>
      <c r="J1470" s="42" t="str">
        <f>VLOOKUP(D1470,DEPARTMENTS!B:B,1,0)</f>
        <v>DEV_GROUP_41</v>
      </c>
      <c r="K1470" s="326"/>
    </row>
    <row r="1471" spans="1:11" s="35" customFormat="1" hidden="1" x14ac:dyDescent="0.2">
      <c r="A1471" s="326" t="s">
        <v>3458</v>
      </c>
      <c r="B1471" s="326" t="s">
        <v>7</v>
      </c>
      <c r="C1471" s="326">
        <v>1</v>
      </c>
      <c r="D1471" s="326" t="s">
        <v>150</v>
      </c>
      <c r="E1471" s="323">
        <v>200</v>
      </c>
      <c r="F1471" s="35" t="s">
        <v>303</v>
      </c>
      <c r="G1471" t="s">
        <v>3145</v>
      </c>
      <c r="H1471" s="350">
        <f t="shared" si="22"/>
        <v>3831386.5300000003</v>
      </c>
      <c r="I1471" s="326" t="s">
        <v>3089</v>
      </c>
      <c r="J1471" s="42" t="str">
        <f>VLOOKUP(D1471,DEPARTMENTS!B:B,1,0)</f>
        <v>DEV_GROUP_40</v>
      </c>
      <c r="K1471" s="326"/>
    </row>
    <row r="1472" spans="1:11" s="35" customFormat="1" hidden="1" x14ac:dyDescent="0.2">
      <c r="A1472" s="326" t="s">
        <v>3459</v>
      </c>
      <c r="B1472" s="326" t="s">
        <v>7</v>
      </c>
      <c r="C1472" s="326">
        <v>1</v>
      </c>
      <c r="D1472" s="326" t="s">
        <v>150</v>
      </c>
      <c r="E1472" s="323">
        <v>300</v>
      </c>
      <c r="F1472" s="35" t="s">
        <v>303</v>
      </c>
      <c r="G1472" t="s">
        <v>3145</v>
      </c>
      <c r="H1472" s="350">
        <f t="shared" si="22"/>
        <v>3831686.5300000003</v>
      </c>
      <c r="I1472" s="326" t="s">
        <v>3090</v>
      </c>
      <c r="J1472" s="42" t="str">
        <f>VLOOKUP(D1472,DEPARTMENTS!B:B,1,0)</f>
        <v>DEV_GROUP_40</v>
      </c>
      <c r="K1472" s="326"/>
    </row>
    <row r="1473" spans="1:11" s="35" customFormat="1" hidden="1" x14ac:dyDescent="0.2">
      <c r="A1473" s="326" t="s">
        <v>3460</v>
      </c>
      <c r="B1473" s="326" t="s">
        <v>7</v>
      </c>
      <c r="C1473" s="326">
        <v>1</v>
      </c>
      <c r="D1473" s="326" t="s">
        <v>144</v>
      </c>
      <c r="E1473" s="323">
        <v>500</v>
      </c>
      <c r="F1473" s="35" t="s">
        <v>303</v>
      </c>
      <c r="G1473" t="s">
        <v>3145</v>
      </c>
      <c r="H1473" s="350">
        <f t="shared" si="22"/>
        <v>3832186.5300000003</v>
      </c>
      <c r="I1473" s="326" t="s">
        <v>3091</v>
      </c>
      <c r="J1473" s="42" t="str">
        <f>VLOOKUP(D1473,DEPARTMENTS!B:B,1,0)</f>
        <v>DEV_GROUP_2</v>
      </c>
      <c r="K1473" s="326"/>
    </row>
    <row r="1474" spans="1:11" s="35" customFormat="1" hidden="1" x14ac:dyDescent="0.2">
      <c r="A1474" s="326" t="s">
        <v>3461</v>
      </c>
      <c r="B1474" s="326" t="s">
        <v>7</v>
      </c>
      <c r="C1474" s="326">
        <v>1</v>
      </c>
      <c r="D1474" s="326" t="s">
        <v>132</v>
      </c>
      <c r="E1474" s="323">
        <v>100</v>
      </c>
      <c r="F1474" s="35" t="s">
        <v>303</v>
      </c>
      <c r="G1474" t="s">
        <v>3145</v>
      </c>
      <c r="H1474" s="350">
        <f t="shared" si="22"/>
        <v>3832286.5300000003</v>
      </c>
      <c r="I1474" s="326" t="s">
        <v>3092</v>
      </c>
      <c r="J1474" s="42" t="str">
        <f>VLOOKUP(D1474,DEPARTMENTS!B:B,1,0)</f>
        <v>DEV_GROUP_41</v>
      </c>
      <c r="K1474" s="326"/>
    </row>
    <row r="1475" spans="1:11" s="35" customFormat="1" hidden="1" x14ac:dyDescent="0.2">
      <c r="A1475" s="326" t="s">
        <v>3462</v>
      </c>
      <c r="B1475" s="326" t="s">
        <v>7</v>
      </c>
      <c r="C1475" s="326">
        <v>1</v>
      </c>
      <c r="D1475" s="326" t="s">
        <v>132</v>
      </c>
      <c r="E1475" s="323">
        <v>500</v>
      </c>
      <c r="F1475" s="35" t="s">
        <v>303</v>
      </c>
      <c r="G1475" t="s">
        <v>3145</v>
      </c>
      <c r="H1475" s="350">
        <f t="shared" si="22"/>
        <v>3832786.5300000003</v>
      </c>
      <c r="I1475" s="326" t="s">
        <v>3093</v>
      </c>
      <c r="J1475" s="42" t="str">
        <f>VLOOKUP(D1475,DEPARTMENTS!B:B,1,0)</f>
        <v>DEV_GROUP_41</v>
      </c>
      <c r="K1475" s="326"/>
    </row>
    <row r="1476" spans="1:11" s="35" customFormat="1" hidden="1" x14ac:dyDescent="0.2">
      <c r="A1476" s="326" t="s">
        <v>3463</v>
      </c>
      <c r="B1476" s="326" t="s">
        <v>7</v>
      </c>
      <c r="C1476" s="326">
        <v>1</v>
      </c>
      <c r="D1476" s="326" t="s">
        <v>178</v>
      </c>
      <c r="E1476" s="323">
        <v>500</v>
      </c>
      <c r="F1476" s="35" t="s">
        <v>303</v>
      </c>
      <c r="G1476" t="s">
        <v>3145</v>
      </c>
      <c r="H1476" s="350">
        <f t="shared" si="22"/>
        <v>3833286.5300000003</v>
      </c>
      <c r="I1476" s="326" t="s">
        <v>3094</v>
      </c>
      <c r="J1476" s="42" t="str">
        <f>VLOOKUP(D1476,DEPARTMENTS!B:B,1,0)</f>
        <v>DEV_GROUP_34</v>
      </c>
      <c r="K1476" s="326"/>
    </row>
    <row r="1477" spans="1:11" s="35" customFormat="1" hidden="1" x14ac:dyDescent="0.2">
      <c r="A1477" s="326" t="s">
        <v>3464</v>
      </c>
      <c r="B1477" s="326" t="s">
        <v>7</v>
      </c>
      <c r="C1477" s="326">
        <v>1</v>
      </c>
      <c r="D1477" s="326" t="s">
        <v>178</v>
      </c>
      <c r="E1477" s="323">
        <v>500</v>
      </c>
      <c r="F1477" s="35" t="s">
        <v>303</v>
      </c>
      <c r="G1477" t="s">
        <v>3145</v>
      </c>
      <c r="H1477" s="350">
        <f t="shared" ref="H1477:H1540" si="23">H1476+E1477</f>
        <v>3833786.5300000003</v>
      </c>
      <c r="I1477" s="326" t="s">
        <v>3095</v>
      </c>
      <c r="J1477" s="42" t="str">
        <f>VLOOKUP(D1477,DEPARTMENTS!B:B,1,0)</f>
        <v>DEV_GROUP_34</v>
      </c>
      <c r="K1477" s="326"/>
    </row>
    <row r="1478" spans="1:11" s="35" customFormat="1" hidden="1" x14ac:dyDescent="0.2">
      <c r="A1478" s="326" t="s">
        <v>3465</v>
      </c>
      <c r="B1478" s="326" t="s">
        <v>7</v>
      </c>
      <c r="C1478" s="326">
        <v>1</v>
      </c>
      <c r="D1478" s="326" t="s">
        <v>150</v>
      </c>
      <c r="E1478" s="323">
        <v>250</v>
      </c>
      <c r="F1478" s="35" t="s">
        <v>303</v>
      </c>
      <c r="G1478" t="s">
        <v>3145</v>
      </c>
      <c r="H1478" s="350">
        <f t="shared" si="23"/>
        <v>3834036.5300000003</v>
      </c>
      <c r="I1478" s="326" t="s">
        <v>3096</v>
      </c>
      <c r="J1478" s="42" t="str">
        <f>VLOOKUP(D1478,DEPARTMENTS!B:B,1,0)</f>
        <v>DEV_GROUP_40</v>
      </c>
      <c r="K1478" s="326"/>
    </row>
    <row r="1479" spans="1:11" s="35" customFormat="1" hidden="1" x14ac:dyDescent="0.2">
      <c r="A1479" s="326" t="s">
        <v>3466</v>
      </c>
      <c r="B1479" s="326" t="s">
        <v>7</v>
      </c>
      <c r="C1479" s="326">
        <v>1</v>
      </c>
      <c r="D1479" s="326" t="s">
        <v>150</v>
      </c>
      <c r="E1479" s="323">
        <v>200</v>
      </c>
      <c r="F1479" s="35" t="s">
        <v>303</v>
      </c>
      <c r="G1479" t="s">
        <v>3145</v>
      </c>
      <c r="H1479" s="350">
        <f t="shared" si="23"/>
        <v>3834236.5300000003</v>
      </c>
      <c r="I1479" s="326" t="s">
        <v>3097</v>
      </c>
      <c r="J1479" s="42" t="str">
        <f>VLOOKUP(D1479,DEPARTMENTS!B:B,1,0)</f>
        <v>DEV_GROUP_40</v>
      </c>
      <c r="K1479" s="326"/>
    </row>
    <row r="1480" spans="1:11" s="35" customFormat="1" hidden="1" x14ac:dyDescent="0.2">
      <c r="A1480" s="326" t="s">
        <v>3467</v>
      </c>
      <c r="B1480" s="326" t="s">
        <v>7</v>
      </c>
      <c r="C1480" s="326">
        <v>1</v>
      </c>
      <c r="D1480" s="326" t="s">
        <v>126</v>
      </c>
      <c r="E1480" s="323">
        <v>1000</v>
      </c>
      <c r="F1480" s="35" t="s">
        <v>303</v>
      </c>
      <c r="G1480" t="s">
        <v>3145</v>
      </c>
      <c r="H1480" s="350">
        <f t="shared" si="23"/>
        <v>3835236.5300000003</v>
      </c>
      <c r="I1480" s="326" t="s">
        <v>3098</v>
      </c>
      <c r="J1480" s="42" t="str">
        <f>VLOOKUP(D1480,DEPARTMENTS!B:B,1,0)</f>
        <v>DEV_GROUP_6</v>
      </c>
      <c r="K1480" s="326"/>
    </row>
    <row r="1481" spans="1:11" s="35" customFormat="1" hidden="1" x14ac:dyDescent="0.2">
      <c r="A1481" s="326" t="s">
        <v>3468</v>
      </c>
      <c r="B1481" s="326" t="s">
        <v>7</v>
      </c>
      <c r="C1481" s="326">
        <v>1</v>
      </c>
      <c r="D1481" s="326" t="s">
        <v>150</v>
      </c>
      <c r="E1481" s="323">
        <v>500</v>
      </c>
      <c r="F1481" s="35" t="s">
        <v>303</v>
      </c>
      <c r="G1481" t="s">
        <v>3145</v>
      </c>
      <c r="H1481" s="350">
        <f t="shared" si="23"/>
        <v>3835736.5300000003</v>
      </c>
      <c r="I1481" s="326" t="s">
        <v>3099</v>
      </c>
      <c r="J1481" s="42" t="str">
        <f>VLOOKUP(D1481,DEPARTMENTS!B:B,1,0)</f>
        <v>DEV_GROUP_40</v>
      </c>
      <c r="K1481" s="326"/>
    </row>
    <row r="1482" spans="1:11" s="35" customFormat="1" hidden="1" x14ac:dyDescent="0.2">
      <c r="A1482" s="326" t="s">
        <v>3469</v>
      </c>
      <c r="B1482" s="326" t="s">
        <v>7</v>
      </c>
      <c r="C1482" s="326">
        <v>1</v>
      </c>
      <c r="D1482" s="326" t="s">
        <v>150</v>
      </c>
      <c r="E1482" s="323">
        <v>200</v>
      </c>
      <c r="F1482" s="35" t="s">
        <v>303</v>
      </c>
      <c r="G1482" t="s">
        <v>3145</v>
      </c>
      <c r="H1482" s="350">
        <f t="shared" si="23"/>
        <v>3835936.5300000003</v>
      </c>
      <c r="I1482" s="326" t="s">
        <v>3100</v>
      </c>
      <c r="J1482" s="42" t="str">
        <f>VLOOKUP(D1482,DEPARTMENTS!B:B,1,0)</f>
        <v>DEV_GROUP_40</v>
      </c>
      <c r="K1482" s="326"/>
    </row>
    <row r="1483" spans="1:11" s="35" customFormat="1" hidden="1" x14ac:dyDescent="0.2">
      <c r="A1483" s="326" t="s">
        <v>3470</v>
      </c>
      <c r="B1483" s="326" t="s">
        <v>7</v>
      </c>
      <c r="C1483" s="326">
        <v>1</v>
      </c>
      <c r="D1483" s="326" t="s">
        <v>126</v>
      </c>
      <c r="E1483" s="323">
        <v>250</v>
      </c>
      <c r="F1483" s="35" t="s">
        <v>303</v>
      </c>
      <c r="G1483" t="s">
        <v>3145</v>
      </c>
      <c r="H1483" s="350">
        <f t="shared" si="23"/>
        <v>3836186.5300000003</v>
      </c>
      <c r="I1483" s="326" t="s">
        <v>3101</v>
      </c>
      <c r="J1483" s="42" t="str">
        <f>VLOOKUP(D1483,DEPARTMENTS!B:B,1,0)</f>
        <v>DEV_GROUP_6</v>
      </c>
      <c r="K1483" s="326"/>
    </row>
    <row r="1484" spans="1:11" s="35" customFormat="1" hidden="1" x14ac:dyDescent="0.2">
      <c r="A1484" s="326" t="s">
        <v>3471</v>
      </c>
      <c r="B1484" s="326" t="s">
        <v>7</v>
      </c>
      <c r="C1484" s="326">
        <v>1</v>
      </c>
      <c r="D1484" s="326" t="s">
        <v>146</v>
      </c>
      <c r="E1484" s="323">
        <v>500</v>
      </c>
      <c r="F1484" s="35" t="s">
        <v>303</v>
      </c>
      <c r="G1484" t="s">
        <v>3145</v>
      </c>
      <c r="H1484" s="350">
        <f t="shared" si="23"/>
        <v>3836686.5300000003</v>
      </c>
      <c r="I1484" s="326" t="s">
        <v>3102</v>
      </c>
      <c r="J1484" s="42" t="str">
        <f>VLOOKUP(D1484,DEPARTMENTS!B:B,1,0)</f>
        <v>DEV_GROUP_18</v>
      </c>
      <c r="K1484" s="326"/>
    </row>
    <row r="1485" spans="1:11" s="35" customFormat="1" hidden="1" x14ac:dyDescent="0.2">
      <c r="A1485" s="326" t="s">
        <v>3472</v>
      </c>
      <c r="B1485" s="326" t="s">
        <v>7</v>
      </c>
      <c r="C1485" s="326">
        <v>1</v>
      </c>
      <c r="D1485" s="326" t="s">
        <v>150</v>
      </c>
      <c r="E1485" s="323">
        <v>500</v>
      </c>
      <c r="F1485" s="35" t="s">
        <v>303</v>
      </c>
      <c r="G1485" t="s">
        <v>3145</v>
      </c>
      <c r="H1485" s="350">
        <f t="shared" si="23"/>
        <v>3837186.5300000003</v>
      </c>
      <c r="I1485" s="326" t="s">
        <v>3103</v>
      </c>
      <c r="J1485" s="42" t="str">
        <f>VLOOKUP(D1485,DEPARTMENTS!B:B,1,0)</f>
        <v>DEV_GROUP_40</v>
      </c>
      <c r="K1485" s="326"/>
    </row>
    <row r="1486" spans="1:11" s="35" customFormat="1" hidden="1" x14ac:dyDescent="0.2">
      <c r="A1486" s="326" t="s">
        <v>3473</v>
      </c>
      <c r="B1486" s="326" t="s">
        <v>7</v>
      </c>
      <c r="C1486" s="326">
        <v>1</v>
      </c>
      <c r="D1486" s="326" t="s">
        <v>132</v>
      </c>
      <c r="E1486" s="323">
        <v>700</v>
      </c>
      <c r="F1486" s="35" t="s">
        <v>303</v>
      </c>
      <c r="G1486" t="s">
        <v>3145</v>
      </c>
      <c r="H1486" s="350">
        <f t="shared" si="23"/>
        <v>3837886.5300000003</v>
      </c>
      <c r="I1486" s="326" t="s">
        <v>3104</v>
      </c>
      <c r="J1486" s="42" t="str">
        <f>VLOOKUP(D1486,DEPARTMENTS!B:B,1,0)</f>
        <v>DEV_GROUP_41</v>
      </c>
      <c r="K1486" s="326"/>
    </row>
    <row r="1487" spans="1:11" s="35" customFormat="1" hidden="1" x14ac:dyDescent="0.2">
      <c r="A1487" s="326" t="s">
        <v>3474</v>
      </c>
      <c r="B1487" s="326" t="s">
        <v>7</v>
      </c>
      <c r="C1487" s="326">
        <v>1</v>
      </c>
      <c r="D1487" s="326" t="s">
        <v>126</v>
      </c>
      <c r="E1487" s="323">
        <v>200</v>
      </c>
      <c r="F1487" s="35" t="s">
        <v>303</v>
      </c>
      <c r="G1487" t="s">
        <v>3145</v>
      </c>
      <c r="H1487" s="350">
        <f t="shared" si="23"/>
        <v>3838086.5300000003</v>
      </c>
      <c r="I1487" s="326" t="s">
        <v>3105</v>
      </c>
      <c r="J1487" s="42" t="str">
        <f>VLOOKUP(D1487,DEPARTMENTS!B:B,1,0)</f>
        <v>DEV_GROUP_6</v>
      </c>
      <c r="K1487" s="326"/>
    </row>
    <row r="1488" spans="1:11" s="35" customFormat="1" hidden="1" x14ac:dyDescent="0.2">
      <c r="A1488" s="326" t="s">
        <v>3475</v>
      </c>
      <c r="B1488" s="326" t="s">
        <v>7</v>
      </c>
      <c r="C1488" s="326">
        <v>1</v>
      </c>
      <c r="D1488" s="326" t="s">
        <v>36</v>
      </c>
      <c r="E1488" s="323">
        <v>200</v>
      </c>
      <c r="F1488" s="35" t="s">
        <v>303</v>
      </c>
      <c r="G1488" t="s">
        <v>3145</v>
      </c>
      <c r="H1488" s="350">
        <f t="shared" si="23"/>
        <v>3838286.5300000003</v>
      </c>
      <c r="I1488" s="326" t="s">
        <v>3106</v>
      </c>
      <c r="J1488" s="42" t="str">
        <f>VLOOKUP(D1488,DEPARTMENTS!B:B,1,0)</f>
        <v>AWM</v>
      </c>
      <c r="K1488" s="326"/>
    </row>
    <row r="1489" spans="1:11" s="35" customFormat="1" hidden="1" x14ac:dyDescent="0.2">
      <c r="A1489" s="326" t="s">
        <v>3476</v>
      </c>
      <c r="B1489" s="326" t="s">
        <v>7</v>
      </c>
      <c r="C1489" s="326">
        <v>1</v>
      </c>
      <c r="D1489" s="326" t="s">
        <v>150</v>
      </c>
      <c r="E1489" s="323">
        <v>200</v>
      </c>
      <c r="F1489" s="35" t="s">
        <v>303</v>
      </c>
      <c r="G1489" t="s">
        <v>3145</v>
      </c>
      <c r="H1489" s="350">
        <f t="shared" si="23"/>
        <v>3838486.5300000003</v>
      </c>
      <c r="I1489" s="326" t="s">
        <v>3107</v>
      </c>
      <c r="J1489" s="42" t="str">
        <f>VLOOKUP(D1489,DEPARTMENTS!B:B,1,0)</f>
        <v>DEV_GROUP_40</v>
      </c>
      <c r="K1489" s="326"/>
    </row>
    <row r="1490" spans="1:11" s="35" customFormat="1" hidden="1" x14ac:dyDescent="0.2">
      <c r="A1490" s="326" t="s">
        <v>3477</v>
      </c>
      <c r="B1490" s="326" t="s">
        <v>7</v>
      </c>
      <c r="C1490" s="326">
        <v>1</v>
      </c>
      <c r="D1490" s="326" t="s">
        <v>162</v>
      </c>
      <c r="E1490" s="323">
        <v>500</v>
      </c>
      <c r="F1490" s="35" t="s">
        <v>303</v>
      </c>
      <c r="G1490" t="s">
        <v>3145</v>
      </c>
      <c r="H1490" s="350">
        <f t="shared" si="23"/>
        <v>3838986.5300000003</v>
      </c>
      <c r="I1490" s="326" t="s">
        <v>3108</v>
      </c>
      <c r="J1490" s="42" t="str">
        <f>VLOOKUP(D1490,DEPARTMENTS!B:B,1,0)</f>
        <v>DEV_GROUP_14</v>
      </c>
      <c r="K1490" s="326"/>
    </row>
    <row r="1491" spans="1:11" s="35" customFormat="1" hidden="1" x14ac:dyDescent="0.2">
      <c r="A1491" s="326" t="s">
        <v>3478</v>
      </c>
      <c r="B1491" s="326" t="s">
        <v>7</v>
      </c>
      <c r="C1491" s="326">
        <v>1</v>
      </c>
      <c r="D1491" s="326" t="s">
        <v>120</v>
      </c>
      <c r="E1491" s="323">
        <v>200</v>
      </c>
      <c r="F1491" s="35" t="s">
        <v>303</v>
      </c>
      <c r="G1491" t="s">
        <v>3145</v>
      </c>
      <c r="H1491" s="350">
        <f t="shared" si="23"/>
        <v>3839186.5300000003</v>
      </c>
      <c r="I1491" s="326" t="s">
        <v>3109</v>
      </c>
      <c r="J1491" s="42" t="str">
        <f>VLOOKUP(D1491,DEPARTMENTS!B:B,1,0)</f>
        <v>DEV_GROUP_17</v>
      </c>
      <c r="K1491" s="326"/>
    </row>
    <row r="1492" spans="1:11" s="35" customFormat="1" hidden="1" x14ac:dyDescent="0.2">
      <c r="A1492" s="326" t="s">
        <v>3479</v>
      </c>
      <c r="B1492" s="326" t="s">
        <v>7</v>
      </c>
      <c r="C1492" s="326">
        <v>1</v>
      </c>
      <c r="D1492" s="326" t="s">
        <v>146</v>
      </c>
      <c r="E1492" s="323">
        <v>700</v>
      </c>
      <c r="F1492" s="35" t="s">
        <v>303</v>
      </c>
      <c r="G1492" t="s">
        <v>3145</v>
      </c>
      <c r="H1492" s="350">
        <f t="shared" si="23"/>
        <v>3839886.5300000003</v>
      </c>
      <c r="I1492" s="326" t="s">
        <v>3110</v>
      </c>
      <c r="J1492" s="42" t="str">
        <f>VLOOKUP(D1492,DEPARTMENTS!B:B,1,0)</f>
        <v>DEV_GROUP_18</v>
      </c>
      <c r="K1492" s="326"/>
    </row>
    <row r="1493" spans="1:11" s="35" customFormat="1" hidden="1" x14ac:dyDescent="0.2">
      <c r="A1493" s="326" t="s">
        <v>3480</v>
      </c>
      <c r="B1493" s="326" t="s">
        <v>7</v>
      </c>
      <c r="C1493" s="326">
        <v>1</v>
      </c>
      <c r="D1493" s="326" t="s">
        <v>126</v>
      </c>
      <c r="E1493" s="323">
        <v>500</v>
      </c>
      <c r="F1493" s="35" t="s">
        <v>303</v>
      </c>
      <c r="G1493" t="s">
        <v>3145</v>
      </c>
      <c r="H1493" s="350">
        <f t="shared" si="23"/>
        <v>3840386.5300000003</v>
      </c>
      <c r="I1493" s="326" t="s">
        <v>3111</v>
      </c>
      <c r="J1493" s="42" t="str">
        <f>VLOOKUP(D1493,DEPARTMENTS!B:B,1,0)</f>
        <v>DEV_GROUP_6</v>
      </c>
      <c r="K1493" s="326"/>
    </row>
    <row r="1494" spans="1:11" s="35" customFormat="1" hidden="1" x14ac:dyDescent="0.2">
      <c r="A1494" s="326" t="s">
        <v>3481</v>
      </c>
      <c r="B1494" s="326" t="s">
        <v>7</v>
      </c>
      <c r="C1494" s="326">
        <v>1</v>
      </c>
      <c r="D1494" s="326" t="s">
        <v>164</v>
      </c>
      <c r="E1494" s="323">
        <v>100</v>
      </c>
      <c r="F1494" s="35" t="s">
        <v>303</v>
      </c>
      <c r="G1494" t="s">
        <v>3145</v>
      </c>
      <c r="H1494" s="350">
        <f t="shared" si="23"/>
        <v>3840486.5300000003</v>
      </c>
      <c r="I1494" s="326" t="s">
        <v>3112</v>
      </c>
      <c r="J1494" s="42" t="str">
        <f>VLOOKUP(D1494,DEPARTMENTS!B:B,1,0)</f>
        <v>DEV_GROUP_22</v>
      </c>
      <c r="K1494" s="326"/>
    </row>
    <row r="1495" spans="1:11" s="35" customFormat="1" hidden="1" x14ac:dyDescent="0.2">
      <c r="A1495" s="326" t="s">
        <v>3482</v>
      </c>
      <c r="B1495" s="326" t="s">
        <v>7</v>
      </c>
      <c r="C1495" s="326">
        <v>1</v>
      </c>
      <c r="D1495" s="326" t="s">
        <v>124</v>
      </c>
      <c r="E1495" s="323">
        <v>500</v>
      </c>
      <c r="F1495" s="35" t="s">
        <v>303</v>
      </c>
      <c r="G1495" t="s">
        <v>3145</v>
      </c>
      <c r="H1495" s="350">
        <f t="shared" si="23"/>
        <v>3840986.5300000003</v>
      </c>
      <c r="I1495" s="326" t="s">
        <v>3113</v>
      </c>
      <c r="J1495" s="42" t="str">
        <f>VLOOKUP(D1495,DEPARTMENTS!B:B,1,0)</f>
        <v>DEV_GROUP_7</v>
      </c>
      <c r="K1495" s="326"/>
    </row>
    <row r="1496" spans="1:11" s="35" customFormat="1" x14ac:dyDescent="0.2">
      <c r="A1496" s="326" t="s">
        <v>3483</v>
      </c>
      <c r="B1496" s="326" t="s">
        <v>7</v>
      </c>
      <c r="C1496" s="326">
        <v>1</v>
      </c>
      <c r="D1496" s="326" t="s">
        <v>112</v>
      </c>
      <c r="E1496" s="323">
        <v>500</v>
      </c>
      <c r="F1496" s="35" t="s">
        <v>303</v>
      </c>
      <c r="G1496" t="s">
        <v>3145</v>
      </c>
      <c r="H1496" s="350">
        <f t="shared" si="23"/>
        <v>3841486.5300000003</v>
      </c>
      <c r="I1496" s="326" t="s">
        <v>3114</v>
      </c>
      <c r="J1496" s="42" t="str">
        <f>VLOOKUP(D1496,DEPARTMENTS!B:B,1,0)</f>
        <v>DEV_GROUP_13</v>
      </c>
      <c r="K1496" s="326"/>
    </row>
    <row r="1497" spans="1:11" s="35" customFormat="1" hidden="1" x14ac:dyDescent="0.2">
      <c r="A1497" s="326" t="s">
        <v>3484</v>
      </c>
      <c r="B1497" s="326" t="s">
        <v>7</v>
      </c>
      <c r="C1497" s="326">
        <v>1</v>
      </c>
      <c r="D1497" s="326" t="s">
        <v>124</v>
      </c>
      <c r="E1497" s="323">
        <v>500</v>
      </c>
      <c r="F1497" s="35" t="s">
        <v>303</v>
      </c>
      <c r="G1497" t="s">
        <v>3145</v>
      </c>
      <c r="H1497" s="350">
        <f t="shared" si="23"/>
        <v>3841986.5300000003</v>
      </c>
      <c r="I1497" s="326" t="s">
        <v>3115</v>
      </c>
      <c r="J1497" s="42" t="str">
        <f>VLOOKUP(D1497,DEPARTMENTS!B:B,1,0)</f>
        <v>DEV_GROUP_7</v>
      </c>
      <c r="K1497" s="326"/>
    </row>
    <row r="1498" spans="1:11" s="35" customFormat="1" hidden="1" x14ac:dyDescent="0.2">
      <c r="A1498" s="326" t="s">
        <v>3485</v>
      </c>
      <c r="B1498" s="326" t="s">
        <v>7</v>
      </c>
      <c r="C1498" s="326">
        <v>1</v>
      </c>
      <c r="D1498" s="326" t="s">
        <v>124</v>
      </c>
      <c r="E1498" s="323">
        <v>200</v>
      </c>
      <c r="F1498" s="35" t="s">
        <v>303</v>
      </c>
      <c r="G1498" t="s">
        <v>3145</v>
      </c>
      <c r="H1498" s="350">
        <f t="shared" si="23"/>
        <v>3842186.5300000003</v>
      </c>
      <c r="I1498" s="326" t="s">
        <v>3116</v>
      </c>
      <c r="J1498" s="42" t="str">
        <f>VLOOKUP(D1498,DEPARTMENTS!B:B,1,0)</f>
        <v>DEV_GROUP_7</v>
      </c>
      <c r="K1498" s="326"/>
    </row>
    <row r="1499" spans="1:11" s="35" customFormat="1" hidden="1" x14ac:dyDescent="0.2">
      <c r="A1499" s="326" t="s">
        <v>3486</v>
      </c>
      <c r="B1499" s="326" t="s">
        <v>7</v>
      </c>
      <c r="C1499" s="326">
        <v>1</v>
      </c>
      <c r="D1499" s="326" t="s">
        <v>114</v>
      </c>
      <c r="E1499" s="323">
        <v>300</v>
      </c>
      <c r="F1499" s="35" t="s">
        <v>303</v>
      </c>
      <c r="G1499" t="s">
        <v>3145</v>
      </c>
      <c r="H1499" s="350">
        <f t="shared" si="23"/>
        <v>3842486.5300000003</v>
      </c>
      <c r="I1499" s="326" t="s">
        <v>3117</v>
      </c>
      <c r="J1499" s="42" t="str">
        <f>VLOOKUP(D1499,DEPARTMENTS!B:B,1,0)</f>
        <v>DEV_GROUP_1</v>
      </c>
      <c r="K1499" s="326"/>
    </row>
    <row r="1500" spans="1:11" s="35" customFormat="1" hidden="1" x14ac:dyDescent="0.2">
      <c r="A1500" s="326" t="s">
        <v>3487</v>
      </c>
      <c r="B1500" s="326" t="s">
        <v>7</v>
      </c>
      <c r="C1500" s="326">
        <v>1</v>
      </c>
      <c r="D1500" s="326" t="s">
        <v>166</v>
      </c>
      <c r="E1500" s="323">
        <v>500</v>
      </c>
      <c r="F1500" s="35" t="s">
        <v>303</v>
      </c>
      <c r="G1500" t="s">
        <v>3145</v>
      </c>
      <c r="H1500" s="350">
        <f t="shared" si="23"/>
        <v>3842986.5300000003</v>
      </c>
      <c r="I1500" s="326" t="s">
        <v>3118</v>
      </c>
      <c r="J1500" s="42" t="str">
        <f>VLOOKUP(D1500,DEPARTMENTS!B:B,1,0)</f>
        <v>DEV_GROUP_30</v>
      </c>
      <c r="K1500" s="326"/>
    </row>
    <row r="1501" spans="1:11" s="35" customFormat="1" hidden="1" x14ac:dyDescent="0.2">
      <c r="A1501" s="326" t="s">
        <v>3488</v>
      </c>
      <c r="B1501" s="326" t="s">
        <v>7</v>
      </c>
      <c r="C1501" s="326">
        <v>1</v>
      </c>
      <c r="D1501" s="326" t="s">
        <v>144</v>
      </c>
      <c r="E1501" s="323">
        <v>200</v>
      </c>
      <c r="F1501" s="35" t="s">
        <v>303</v>
      </c>
      <c r="G1501" t="s">
        <v>3145</v>
      </c>
      <c r="H1501" s="350">
        <f t="shared" si="23"/>
        <v>3843186.5300000003</v>
      </c>
      <c r="I1501" s="326" t="s">
        <v>3119</v>
      </c>
      <c r="J1501" s="42" t="str">
        <f>VLOOKUP(D1501,DEPARTMENTS!B:B,1,0)</f>
        <v>DEV_GROUP_2</v>
      </c>
      <c r="K1501" s="326"/>
    </row>
    <row r="1502" spans="1:11" s="35" customFormat="1" hidden="1" x14ac:dyDescent="0.2">
      <c r="A1502" s="326" t="s">
        <v>3489</v>
      </c>
      <c r="B1502" s="326" t="s">
        <v>7</v>
      </c>
      <c r="C1502" s="326">
        <v>1</v>
      </c>
      <c r="D1502" s="326" t="s">
        <v>24</v>
      </c>
      <c r="E1502" s="323">
        <v>207</v>
      </c>
      <c r="F1502" s="35" t="s">
        <v>303</v>
      </c>
      <c r="G1502" t="s">
        <v>3145</v>
      </c>
      <c r="H1502" s="350">
        <f t="shared" si="23"/>
        <v>3843393.5300000003</v>
      </c>
      <c r="I1502" s="326" t="s">
        <v>3120</v>
      </c>
      <c r="J1502" s="42" t="str">
        <f>VLOOKUP(D1502,DEPARTMENTS!B:B,1,0)</f>
        <v>ENVELOPES</v>
      </c>
      <c r="K1502" s="326"/>
    </row>
    <row r="1503" spans="1:11" s="35" customFormat="1" hidden="1" x14ac:dyDescent="0.2">
      <c r="A1503" s="326" t="s">
        <v>3490</v>
      </c>
      <c r="B1503" s="326" t="s">
        <v>7</v>
      </c>
      <c r="C1503" s="326">
        <v>1</v>
      </c>
      <c r="D1503" s="326" t="s">
        <v>124</v>
      </c>
      <c r="E1503" s="323">
        <v>300</v>
      </c>
      <c r="F1503" s="35" t="s">
        <v>303</v>
      </c>
      <c r="G1503" t="s">
        <v>3145</v>
      </c>
      <c r="H1503" s="350">
        <f t="shared" si="23"/>
        <v>3843693.5300000003</v>
      </c>
      <c r="I1503" s="326" t="s">
        <v>3121</v>
      </c>
      <c r="J1503" s="42" t="str">
        <f>VLOOKUP(D1503,DEPARTMENTS!B:B,1,0)</f>
        <v>DEV_GROUP_7</v>
      </c>
      <c r="K1503" s="326"/>
    </row>
    <row r="1504" spans="1:11" s="35" customFormat="1" hidden="1" x14ac:dyDescent="0.2">
      <c r="A1504" s="326" t="s">
        <v>3491</v>
      </c>
      <c r="B1504" s="326" t="s">
        <v>7</v>
      </c>
      <c r="C1504" s="326">
        <v>1</v>
      </c>
      <c r="D1504" s="326" t="s">
        <v>126</v>
      </c>
      <c r="E1504" s="323">
        <v>100</v>
      </c>
      <c r="F1504" s="35" t="s">
        <v>303</v>
      </c>
      <c r="G1504" t="s">
        <v>3145</v>
      </c>
      <c r="H1504" s="350">
        <f t="shared" si="23"/>
        <v>3843793.5300000003</v>
      </c>
      <c r="I1504" s="326" t="s">
        <v>3122</v>
      </c>
      <c r="J1504" s="42" t="str">
        <f>VLOOKUP(D1504,DEPARTMENTS!B:B,1,0)</f>
        <v>DEV_GROUP_6</v>
      </c>
      <c r="K1504" s="326"/>
    </row>
    <row r="1505" spans="1:11" s="35" customFormat="1" hidden="1" x14ac:dyDescent="0.2">
      <c r="A1505" s="326" t="s">
        <v>3492</v>
      </c>
      <c r="B1505" s="326" t="s">
        <v>7</v>
      </c>
      <c r="C1505" s="326">
        <v>1</v>
      </c>
      <c r="D1505" s="326" t="s">
        <v>136</v>
      </c>
      <c r="E1505" s="323">
        <v>500</v>
      </c>
      <c r="F1505" s="35" t="s">
        <v>303</v>
      </c>
      <c r="G1505" t="s">
        <v>3145</v>
      </c>
      <c r="H1505" s="350">
        <f t="shared" si="23"/>
        <v>3844293.5300000003</v>
      </c>
      <c r="I1505" s="326" t="s">
        <v>3123</v>
      </c>
      <c r="J1505" s="42" t="str">
        <f>VLOOKUP(D1505,DEPARTMENTS!B:B,1,0)</f>
        <v>DEV_GROUP_32</v>
      </c>
      <c r="K1505" s="326"/>
    </row>
    <row r="1506" spans="1:11" s="35" customFormat="1" hidden="1" x14ac:dyDescent="0.2">
      <c r="A1506" s="326" t="s">
        <v>3493</v>
      </c>
      <c r="B1506" s="326" t="s">
        <v>7</v>
      </c>
      <c r="C1506" s="326">
        <v>1</v>
      </c>
      <c r="D1506" s="326" t="s">
        <v>126</v>
      </c>
      <c r="E1506" s="323">
        <v>200</v>
      </c>
      <c r="F1506" s="35" t="s">
        <v>303</v>
      </c>
      <c r="G1506" t="s">
        <v>3145</v>
      </c>
      <c r="H1506" s="350">
        <f t="shared" si="23"/>
        <v>3844493.5300000003</v>
      </c>
      <c r="I1506" s="326" t="s">
        <v>3124</v>
      </c>
      <c r="J1506" s="42" t="str">
        <f>VLOOKUP(D1506,DEPARTMENTS!B:B,1,0)</f>
        <v>DEV_GROUP_6</v>
      </c>
      <c r="K1506" s="326"/>
    </row>
    <row r="1507" spans="1:11" s="35" customFormat="1" hidden="1" x14ac:dyDescent="0.2">
      <c r="A1507" s="326" t="s">
        <v>3494</v>
      </c>
      <c r="B1507" s="326" t="s">
        <v>7</v>
      </c>
      <c r="C1507" s="326">
        <v>1</v>
      </c>
      <c r="D1507" s="326" t="s">
        <v>166</v>
      </c>
      <c r="E1507" s="323">
        <v>200</v>
      </c>
      <c r="F1507" s="35" t="s">
        <v>303</v>
      </c>
      <c r="G1507" t="s">
        <v>3145</v>
      </c>
      <c r="H1507" s="350">
        <f t="shared" si="23"/>
        <v>3844693.5300000003</v>
      </c>
      <c r="I1507" s="326" t="s">
        <v>3125</v>
      </c>
      <c r="J1507" s="42" t="str">
        <f>VLOOKUP(D1507,DEPARTMENTS!B:B,1,0)</f>
        <v>DEV_GROUP_30</v>
      </c>
      <c r="K1507" s="326"/>
    </row>
    <row r="1508" spans="1:11" s="35" customFormat="1" hidden="1" x14ac:dyDescent="0.2">
      <c r="A1508" s="326" t="s">
        <v>3495</v>
      </c>
      <c r="B1508" s="326" t="s">
        <v>7</v>
      </c>
      <c r="C1508" s="326">
        <v>1</v>
      </c>
      <c r="D1508" s="326" t="s">
        <v>116</v>
      </c>
      <c r="E1508" s="323">
        <v>500</v>
      </c>
      <c r="F1508" s="35" t="s">
        <v>303</v>
      </c>
      <c r="G1508" t="s">
        <v>3145</v>
      </c>
      <c r="H1508" s="350">
        <f t="shared" si="23"/>
        <v>3845193.5300000003</v>
      </c>
      <c r="I1508" s="326" t="s">
        <v>3126</v>
      </c>
      <c r="J1508" s="42" t="str">
        <f>VLOOKUP(D1508,DEPARTMENTS!B:B,1,0)</f>
        <v>DEV_GROUP_15</v>
      </c>
      <c r="K1508" s="326"/>
    </row>
    <row r="1509" spans="1:11" s="35" customFormat="1" hidden="1" x14ac:dyDescent="0.2">
      <c r="A1509" s="326" t="s">
        <v>3496</v>
      </c>
      <c r="B1509" s="326" t="s">
        <v>7</v>
      </c>
      <c r="C1509" s="326">
        <v>1</v>
      </c>
      <c r="D1509" s="326" t="s">
        <v>118</v>
      </c>
      <c r="E1509" s="323">
        <v>500</v>
      </c>
      <c r="F1509" s="35" t="s">
        <v>303</v>
      </c>
      <c r="G1509" t="s">
        <v>3145</v>
      </c>
      <c r="H1509" s="350">
        <f t="shared" si="23"/>
        <v>3845693.5300000003</v>
      </c>
      <c r="I1509" s="326" t="s">
        <v>3127</v>
      </c>
      <c r="J1509" s="42" t="str">
        <f>VLOOKUP(D1509,DEPARTMENTS!B:B,1,0)</f>
        <v>DEV_GROUP_3</v>
      </c>
      <c r="K1509" s="326"/>
    </row>
    <row r="1510" spans="1:11" s="35" customFormat="1" hidden="1" x14ac:dyDescent="0.2">
      <c r="A1510" s="326" t="s">
        <v>3497</v>
      </c>
      <c r="B1510" s="326" t="s">
        <v>7</v>
      </c>
      <c r="C1510" s="326">
        <v>1</v>
      </c>
      <c r="D1510" s="326" t="s">
        <v>122</v>
      </c>
      <c r="E1510" s="323">
        <v>500</v>
      </c>
      <c r="F1510" s="35" t="s">
        <v>303</v>
      </c>
      <c r="G1510" t="s">
        <v>3145</v>
      </c>
      <c r="H1510" s="350">
        <f t="shared" si="23"/>
        <v>3846193.5300000003</v>
      </c>
      <c r="I1510" s="326" t="s">
        <v>3128</v>
      </c>
      <c r="J1510" s="42" t="str">
        <f>VLOOKUP(D1510,DEPARTMENTS!B:B,1,0)</f>
        <v>DEV_GROUP_16</v>
      </c>
      <c r="K1510" s="326"/>
    </row>
    <row r="1511" spans="1:11" s="35" customFormat="1" hidden="1" x14ac:dyDescent="0.2">
      <c r="A1511" s="326" t="s">
        <v>3498</v>
      </c>
      <c r="B1511" s="326" t="s">
        <v>7</v>
      </c>
      <c r="C1511" s="326">
        <v>1</v>
      </c>
      <c r="D1511" s="326" t="s">
        <v>116</v>
      </c>
      <c r="E1511" s="323">
        <v>200</v>
      </c>
      <c r="F1511" s="35" t="s">
        <v>303</v>
      </c>
      <c r="G1511" t="s">
        <v>3145</v>
      </c>
      <c r="H1511" s="350">
        <f t="shared" si="23"/>
        <v>3846393.5300000003</v>
      </c>
      <c r="I1511" s="326" t="s">
        <v>3129</v>
      </c>
      <c r="J1511" s="42" t="str">
        <f>VLOOKUP(D1511,DEPARTMENTS!B:B,1,0)</f>
        <v>DEV_GROUP_15</v>
      </c>
      <c r="K1511" s="326"/>
    </row>
    <row r="1512" spans="1:11" s="35" customFormat="1" hidden="1" x14ac:dyDescent="0.2">
      <c r="A1512" s="326" t="s">
        <v>3499</v>
      </c>
      <c r="B1512" s="326" t="s">
        <v>7</v>
      </c>
      <c r="C1512" s="326">
        <v>1</v>
      </c>
      <c r="D1512" s="326" t="s">
        <v>140</v>
      </c>
      <c r="E1512" s="323">
        <v>200</v>
      </c>
      <c r="F1512" s="35" t="s">
        <v>303</v>
      </c>
      <c r="G1512" t="s">
        <v>3145</v>
      </c>
      <c r="H1512" s="350">
        <f t="shared" si="23"/>
        <v>3846593.5300000003</v>
      </c>
      <c r="I1512" s="326" t="s">
        <v>3130</v>
      </c>
      <c r="J1512" s="42" t="str">
        <f>VLOOKUP(D1512,DEPARTMENTS!B:B,1,0)</f>
        <v>DEV_GROUP_19</v>
      </c>
      <c r="K1512" s="326"/>
    </row>
    <row r="1513" spans="1:11" s="35" customFormat="1" hidden="1" x14ac:dyDescent="0.2">
      <c r="A1513" s="326" t="s">
        <v>3500</v>
      </c>
      <c r="B1513" s="326" t="s">
        <v>7</v>
      </c>
      <c r="C1513" s="326">
        <v>1</v>
      </c>
      <c r="D1513" s="326" t="s">
        <v>174</v>
      </c>
      <c r="E1513" s="323">
        <v>500</v>
      </c>
      <c r="F1513" s="35" t="s">
        <v>303</v>
      </c>
      <c r="G1513" t="s">
        <v>3145</v>
      </c>
      <c r="H1513" s="350">
        <f t="shared" si="23"/>
        <v>3847093.5300000003</v>
      </c>
      <c r="I1513" s="326" t="s">
        <v>3131</v>
      </c>
      <c r="J1513" s="42" t="str">
        <f>VLOOKUP(D1513,DEPARTMENTS!B:B,1,0)</f>
        <v>DEV_GROUP_21</v>
      </c>
      <c r="K1513" s="326"/>
    </row>
    <row r="1514" spans="1:11" s="35" customFormat="1" hidden="1" x14ac:dyDescent="0.2">
      <c r="A1514" s="326" t="s">
        <v>3501</v>
      </c>
      <c r="B1514" s="326" t="s">
        <v>7</v>
      </c>
      <c r="C1514" s="326">
        <v>1</v>
      </c>
      <c r="D1514" s="326" t="s">
        <v>132</v>
      </c>
      <c r="E1514" s="323">
        <v>200</v>
      </c>
      <c r="F1514" s="35" t="s">
        <v>303</v>
      </c>
      <c r="G1514" t="s">
        <v>3145</v>
      </c>
      <c r="H1514" s="350">
        <f t="shared" si="23"/>
        <v>3847293.5300000003</v>
      </c>
      <c r="I1514" s="326" t="s">
        <v>3132</v>
      </c>
      <c r="J1514" s="42" t="str">
        <f>VLOOKUP(D1514,DEPARTMENTS!B:B,1,0)</f>
        <v>DEV_GROUP_41</v>
      </c>
      <c r="K1514" s="326"/>
    </row>
    <row r="1515" spans="1:11" s="35" customFormat="1" hidden="1" x14ac:dyDescent="0.2">
      <c r="A1515" s="326" t="s">
        <v>3502</v>
      </c>
      <c r="B1515" s="326" t="s">
        <v>7</v>
      </c>
      <c r="C1515" s="326">
        <v>1</v>
      </c>
      <c r="D1515" s="326" t="s">
        <v>126</v>
      </c>
      <c r="E1515" s="323">
        <v>200</v>
      </c>
      <c r="F1515" s="35" t="s">
        <v>303</v>
      </c>
      <c r="G1515" t="s">
        <v>3145</v>
      </c>
      <c r="H1515" s="350">
        <f t="shared" si="23"/>
        <v>3847493.5300000003</v>
      </c>
      <c r="I1515" s="326" t="s">
        <v>3133</v>
      </c>
      <c r="J1515" s="42" t="str">
        <f>VLOOKUP(D1515,DEPARTMENTS!B:B,1,0)</f>
        <v>DEV_GROUP_6</v>
      </c>
      <c r="K1515" s="326"/>
    </row>
    <row r="1516" spans="1:11" s="35" customFormat="1" hidden="1" x14ac:dyDescent="0.2">
      <c r="A1516" s="326" t="s">
        <v>3503</v>
      </c>
      <c r="B1516" s="326" t="s">
        <v>7</v>
      </c>
      <c r="C1516" s="326">
        <v>1</v>
      </c>
      <c r="D1516" s="326" t="s">
        <v>126</v>
      </c>
      <c r="E1516" s="323">
        <v>300</v>
      </c>
      <c r="F1516" s="35" t="s">
        <v>303</v>
      </c>
      <c r="G1516" t="s">
        <v>3145</v>
      </c>
      <c r="H1516" s="350">
        <f t="shared" si="23"/>
        <v>3847793.5300000003</v>
      </c>
      <c r="I1516" s="326" t="s">
        <v>3134</v>
      </c>
      <c r="J1516" s="42" t="str">
        <f>VLOOKUP(D1516,DEPARTMENTS!B:B,1,0)</f>
        <v>DEV_GROUP_6</v>
      </c>
      <c r="K1516" s="326"/>
    </row>
    <row r="1517" spans="1:11" s="35" customFormat="1" hidden="1" x14ac:dyDescent="0.2">
      <c r="A1517" s="326" t="s">
        <v>3504</v>
      </c>
      <c r="B1517" s="326" t="s">
        <v>7</v>
      </c>
      <c r="C1517" s="326">
        <v>1</v>
      </c>
      <c r="D1517" s="326" t="s">
        <v>126</v>
      </c>
      <c r="E1517" s="323">
        <v>50</v>
      </c>
      <c r="F1517" s="35" t="s">
        <v>303</v>
      </c>
      <c r="G1517" t="s">
        <v>3145</v>
      </c>
      <c r="H1517" s="350">
        <f t="shared" si="23"/>
        <v>3847843.5300000003</v>
      </c>
      <c r="I1517" s="326" t="s">
        <v>3135</v>
      </c>
      <c r="J1517" s="42" t="str">
        <f>VLOOKUP(D1517,DEPARTMENTS!B:B,1,0)</f>
        <v>DEV_GROUP_6</v>
      </c>
      <c r="K1517" s="326"/>
    </row>
    <row r="1518" spans="1:11" s="35" customFormat="1" hidden="1" x14ac:dyDescent="0.2">
      <c r="A1518" s="326" t="s">
        <v>3505</v>
      </c>
      <c r="B1518" s="326" t="s">
        <v>7</v>
      </c>
      <c r="C1518" s="326">
        <v>1</v>
      </c>
      <c r="D1518" s="326" t="s">
        <v>126</v>
      </c>
      <c r="E1518" s="323">
        <v>150</v>
      </c>
      <c r="F1518" s="35" t="s">
        <v>303</v>
      </c>
      <c r="G1518" t="s">
        <v>3145</v>
      </c>
      <c r="H1518" s="350">
        <f t="shared" si="23"/>
        <v>3847993.5300000003</v>
      </c>
      <c r="I1518" s="326" t="s">
        <v>3136</v>
      </c>
      <c r="J1518" s="42" t="str">
        <f>VLOOKUP(D1518,DEPARTMENTS!B:B,1,0)</f>
        <v>DEV_GROUP_6</v>
      </c>
      <c r="K1518" s="326"/>
    </row>
    <row r="1519" spans="1:11" s="35" customFormat="1" x14ac:dyDescent="0.2">
      <c r="A1519" s="326" t="s">
        <v>3506</v>
      </c>
      <c r="B1519" s="326" t="s">
        <v>7</v>
      </c>
      <c r="C1519" s="326">
        <v>1</v>
      </c>
      <c r="D1519" s="326" t="s">
        <v>112</v>
      </c>
      <c r="E1519" s="323">
        <v>200</v>
      </c>
      <c r="F1519" s="35" t="s">
        <v>303</v>
      </c>
      <c r="G1519" t="s">
        <v>3145</v>
      </c>
      <c r="H1519" s="350">
        <f t="shared" si="23"/>
        <v>3848193.5300000003</v>
      </c>
      <c r="I1519" s="326" t="s">
        <v>3137</v>
      </c>
      <c r="J1519" s="42" t="str">
        <f>VLOOKUP(D1519,DEPARTMENTS!B:B,1,0)</f>
        <v>DEV_GROUP_13</v>
      </c>
      <c r="K1519" s="326"/>
    </row>
    <row r="1520" spans="1:11" s="35" customFormat="1" hidden="1" x14ac:dyDescent="0.2">
      <c r="A1520" s="326" t="s">
        <v>3507</v>
      </c>
      <c r="B1520" s="326" t="s">
        <v>7</v>
      </c>
      <c r="C1520" s="326">
        <v>1</v>
      </c>
      <c r="D1520" s="326" t="s">
        <v>144</v>
      </c>
      <c r="E1520" s="323">
        <v>100</v>
      </c>
      <c r="F1520" s="35" t="s">
        <v>303</v>
      </c>
      <c r="G1520" t="s">
        <v>3145</v>
      </c>
      <c r="H1520" s="350">
        <f t="shared" si="23"/>
        <v>3848293.5300000003</v>
      </c>
      <c r="I1520" s="326" t="s">
        <v>3138</v>
      </c>
      <c r="J1520" s="42" t="str">
        <f>VLOOKUP(D1520,DEPARTMENTS!B:B,1,0)</f>
        <v>DEV_GROUP_2</v>
      </c>
      <c r="K1520" s="326"/>
    </row>
    <row r="1521" spans="1:11" s="35" customFormat="1" hidden="1" x14ac:dyDescent="0.2">
      <c r="A1521" s="326" t="s">
        <v>3508</v>
      </c>
      <c r="B1521" s="326" t="s">
        <v>7</v>
      </c>
      <c r="C1521" s="326">
        <v>1</v>
      </c>
      <c r="D1521" s="326" t="s">
        <v>189</v>
      </c>
      <c r="E1521" s="323">
        <v>1000</v>
      </c>
      <c r="F1521" s="35" t="s">
        <v>303</v>
      </c>
      <c r="G1521" t="s">
        <v>3145</v>
      </c>
      <c r="H1521" s="350">
        <f t="shared" si="23"/>
        <v>3849293.5300000003</v>
      </c>
      <c r="I1521" s="326" t="s">
        <v>3139</v>
      </c>
      <c r="J1521" s="42" t="str">
        <f>VLOOKUP(D1521,DEPARTMENTS!B:B,1,0)</f>
        <v>DEV_GROUP_36</v>
      </c>
      <c r="K1521" s="326"/>
    </row>
    <row r="1522" spans="1:11" s="35" customFormat="1" hidden="1" x14ac:dyDescent="0.2">
      <c r="A1522" s="326" t="s">
        <v>3509</v>
      </c>
      <c r="B1522" s="326" t="s">
        <v>7</v>
      </c>
      <c r="C1522" s="326">
        <v>1</v>
      </c>
      <c r="D1522" s="326" t="s">
        <v>120</v>
      </c>
      <c r="E1522" s="323">
        <v>50</v>
      </c>
      <c r="F1522" s="35" t="s">
        <v>303</v>
      </c>
      <c r="G1522" t="s">
        <v>3145</v>
      </c>
      <c r="H1522" s="350">
        <f t="shared" si="23"/>
        <v>3849343.5300000003</v>
      </c>
      <c r="I1522" s="326" t="s">
        <v>3140</v>
      </c>
      <c r="J1522" s="42" t="str">
        <f>VLOOKUP(D1522,DEPARTMENTS!B:B,1,0)</f>
        <v>DEV_GROUP_17</v>
      </c>
      <c r="K1522" s="326"/>
    </row>
    <row r="1523" spans="1:11" s="35" customFormat="1" hidden="1" x14ac:dyDescent="0.2">
      <c r="A1523" t="s">
        <v>3664</v>
      </c>
      <c r="B1523" s="326" t="s">
        <v>7</v>
      </c>
      <c r="C1523" s="326">
        <v>1</v>
      </c>
      <c r="D1523" s="326" t="s">
        <v>189</v>
      </c>
      <c r="E1523" s="323">
        <v>200</v>
      </c>
      <c r="F1523" s="35" t="s">
        <v>303</v>
      </c>
      <c r="G1523" s="326" t="s">
        <v>3145</v>
      </c>
      <c r="H1523" s="350">
        <f t="shared" si="23"/>
        <v>3849543.5300000003</v>
      </c>
      <c r="I1523" s="326" t="s">
        <v>3511</v>
      </c>
      <c r="J1523" s="42" t="str">
        <f>VLOOKUP(D1523,DEPARTMENTS!B:B,1,0)</f>
        <v>DEV_GROUP_36</v>
      </c>
      <c r="K1523" s="326"/>
    </row>
    <row r="1524" spans="1:11" s="35" customFormat="1" hidden="1" x14ac:dyDescent="0.2">
      <c r="A1524" t="s">
        <v>3665</v>
      </c>
      <c r="B1524" s="326" t="s">
        <v>7</v>
      </c>
      <c r="C1524" s="326">
        <v>1</v>
      </c>
      <c r="D1524" s="326" t="s">
        <v>144</v>
      </c>
      <c r="E1524" s="323">
        <v>500</v>
      </c>
      <c r="F1524" s="35" t="s">
        <v>303</v>
      </c>
      <c r="G1524" s="326" t="s">
        <v>3145</v>
      </c>
      <c r="H1524" s="350">
        <f t="shared" si="23"/>
        <v>3850043.5300000003</v>
      </c>
      <c r="I1524" s="326" t="s">
        <v>3512</v>
      </c>
      <c r="J1524" s="42" t="str">
        <f>VLOOKUP(D1524,DEPARTMENTS!B:B,1,0)</f>
        <v>DEV_GROUP_2</v>
      </c>
      <c r="K1524" s="326"/>
    </row>
    <row r="1525" spans="1:11" s="35" customFormat="1" hidden="1" x14ac:dyDescent="0.2">
      <c r="A1525" t="s">
        <v>3666</v>
      </c>
      <c r="B1525" s="326" t="s">
        <v>7</v>
      </c>
      <c r="C1525" s="326">
        <v>1</v>
      </c>
      <c r="D1525" s="326" t="s">
        <v>120</v>
      </c>
      <c r="E1525" s="323">
        <v>200</v>
      </c>
      <c r="F1525" s="35" t="s">
        <v>303</v>
      </c>
      <c r="G1525" s="326" t="s">
        <v>3145</v>
      </c>
      <c r="H1525" s="350">
        <f t="shared" si="23"/>
        <v>3850243.5300000003</v>
      </c>
      <c r="I1525" s="326" t="s">
        <v>3513</v>
      </c>
      <c r="J1525" s="42" t="str">
        <f>VLOOKUP(D1525,DEPARTMENTS!B:B,1,0)</f>
        <v>DEV_GROUP_17</v>
      </c>
      <c r="K1525" s="326"/>
    </row>
    <row r="1526" spans="1:11" s="35" customFormat="1" hidden="1" x14ac:dyDescent="0.2">
      <c r="A1526" t="s">
        <v>3667</v>
      </c>
      <c r="B1526" s="326" t="s">
        <v>7</v>
      </c>
      <c r="C1526" s="326">
        <v>1</v>
      </c>
      <c r="D1526" s="326" t="s">
        <v>124</v>
      </c>
      <c r="E1526" s="323">
        <v>300</v>
      </c>
      <c r="F1526" s="35" t="s">
        <v>303</v>
      </c>
      <c r="G1526" s="326" t="s">
        <v>3145</v>
      </c>
      <c r="H1526" s="350">
        <f t="shared" si="23"/>
        <v>3850543.5300000003</v>
      </c>
      <c r="I1526" s="326" t="s">
        <v>3514</v>
      </c>
      <c r="J1526" s="42" t="str">
        <f>VLOOKUP(D1526,DEPARTMENTS!B:B,1,0)</f>
        <v>DEV_GROUP_7</v>
      </c>
      <c r="K1526" s="326"/>
    </row>
    <row r="1527" spans="1:11" s="35" customFormat="1" hidden="1" x14ac:dyDescent="0.2">
      <c r="A1527" t="s">
        <v>3668</v>
      </c>
      <c r="B1527" s="326" t="s">
        <v>7</v>
      </c>
      <c r="C1527" s="326">
        <v>1</v>
      </c>
      <c r="D1527" s="326" t="s">
        <v>160</v>
      </c>
      <c r="E1527" s="323">
        <v>400</v>
      </c>
      <c r="F1527" s="35" t="s">
        <v>303</v>
      </c>
      <c r="G1527" s="326" t="s">
        <v>3145</v>
      </c>
      <c r="H1527" s="350">
        <f t="shared" si="23"/>
        <v>3850943.5300000003</v>
      </c>
      <c r="I1527" s="326" t="s">
        <v>3515</v>
      </c>
      <c r="J1527" s="42" t="str">
        <f>VLOOKUP(D1527,DEPARTMENTS!B:B,1,0)</f>
        <v>DEV_GROUP_20</v>
      </c>
      <c r="K1527" s="326"/>
    </row>
    <row r="1528" spans="1:11" s="35" customFormat="1" hidden="1" x14ac:dyDescent="0.2">
      <c r="A1528" t="s">
        <v>3669</v>
      </c>
      <c r="B1528" s="326" t="s">
        <v>7</v>
      </c>
      <c r="C1528" s="326">
        <v>1</v>
      </c>
      <c r="D1528" s="326" t="s">
        <v>150</v>
      </c>
      <c r="E1528" s="323">
        <v>500</v>
      </c>
      <c r="F1528" s="35" t="s">
        <v>303</v>
      </c>
      <c r="G1528" s="326" t="s">
        <v>3145</v>
      </c>
      <c r="H1528" s="350">
        <f t="shared" si="23"/>
        <v>3851443.5300000003</v>
      </c>
      <c r="I1528" s="326" t="s">
        <v>3516</v>
      </c>
      <c r="J1528" s="42" t="str">
        <f>VLOOKUP(D1528,DEPARTMENTS!B:B,1,0)</f>
        <v>DEV_GROUP_40</v>
      </c>
      <c r="K1528" s="326"/>
    </row>
    <row r="1529" spans="1:11" s="35" customFormat="1" hidden="1" x14ac:dyDescent="0.2">
      <c r="A1529" t="s">
        <v>3670</v>
      </c>
      <c r="B1529" s="326" t="s">
        <v>7</v>
      </c>
      <c r="C1529" s="326">
        <v>1</v>
      </c>
      <c r="D1529" s="326" t="s">
        <v>132</v>
      </c>
      <c r="E1529" s="323">
        <v>1500</v>
      </c>
      <c r="F1529" s="35" t="s">
        <v>303</v>
      </c>
      <c r="G1529" s="326" t="s">
        <v>3145</v>
      </c>
      <c r="H1529" s="350">
        <f t="shared" si="23"/>
        <v>3852943.5300000003</v>
      </c>
      <c r="I1529" s="326" t="s">
        <v>3517</v>
      </c>
      <c r="J1529" s="42" t="str">
        <f>VLOOKUP(D1529,DEPARTMENTS!B:B,1,0)</f>
        <v>DEV_GROUP_41</v>
      </c>
      <c r="K1529" s="326"/>
    </row>
    <row r="1530" spans="1:11" s="35" customFormat="1" hidden="1" x14ac:dyDescent="0.2">
      <c r="A1530" t="s">
        <v>3671</v>
      </c>
      <c r="B1530" s="326" t="s">
        <v>7</v>
      </c>
      <c r="C1530" s="326">
        <v>1</v>
      </c>
      <c r="D1530" s="326" t="s">
        <v>144</v>
      </c>
      <c r="E1530" s="323">
        <v>1000</v>
      </c>
      <c r="F1530" s="35" t="s">
        <v>303</v>
      </c>
      <c r="G1530" s="326" t="s">
        <v>3145</v>
      </c>
      <c r="H1530" s="350">
        <f t="shared" si="23"/>
        <v>3853943.5300000003</v>
      </c>
      <c r="I1530" s="326" t="s">
        <v>3518</v>
      </c>
      <c r="J1530" s="42" t="str">
        <f>VLOOKUP(D1530,DEPARTMENTS!B:B,1,0)</f>
        <v>DEV_GROUP_2</v>
      </c>
      <c r="K1530" s="326"/>
    </row>
    <row r="1531" spans="1:11" s="35" customFormat="1" hidden="1" x14ac:dyDescent="0.2">
      <c r="A1531" t="s">
        <v>3672</v>
      </c>
      <c r="B1531" s="326" t="s">
        <v>7</v>
      </c>
      <c r="C1531" s="326">
        <v>1</v>
      </c>
      <c r="D1531" s="326" t="s">
        <v>166</v>
      </c>
      <c r="E1531" s="323">
        <v>1000</v>
      </c>
      <c r="F1531" s="35" t="s">
        <v>303</v>
      </c>
      <c r="G1531" s="326" t="s">
        <v>3145</v>
      </c>
      <c r="H1531" s="350">
        <f t="shared" si="23"/>
        <v>3854943.5300000003</v>
      </c>
      <c r="I1531" s="326" t="s">
        <v>3519</v>
      </c>
      <c r="J1531" s="42" t="str">
        <f>VLOOKUP(D1531,DEPARTMENTS!B:B,1,0)</f>
        <v>DEV_GROUP_30</v>
      </c>
      <c r="K1531" s="326"/>
    </row>
    <row r="1532" spans="1:11" s="35" customFormat="1" hidden="1" x14ac:dyDescent="0.2">
      <c r="A1532" t="s">
        <v>3673</v>
      </c>
      <c r="B1532" s="326" t="s">
        <v>7</v>
      </c>
      <c r="C1532" s="326">
        <v>1</v>
      </c>
      <c r="D1532" s="326" t="s">
        <v>36</v>
      </c>
      <c r="E1532" s="323">
        <v>200</v>
      </c>
      <c r="F1532" s="35" t="s">
        <v>303</v>
      </c>
      <c r="G1532" s="326" t="s">
        <v>3145</v>
      </c>
      <c r="H1532" s="350">
        <f t="shared" si="23"/>
        <v>3855143.5300000003</v>
      </c>
      <c r="I1532" s="326" t="s">
        <v>3520</v>
      </c>
      <c r="J1532" s="42" t="str">
        <f>VLOOKUP(D1532,DEPARTMENTS!B:B,1,0)</f>
        <v>AWM</v>
      </c>
      <c r="K1532" s="326"/>
    </row>
    <row r="1533" spans="1:11" s="35" customFormat="1" hidden="1" x14ac:dyDescent="0.2">
      <c r="A1533" t="s">
        <v>3674</v>
      </c>
      <c r="B1533" s="326" t="s">
        <v>7</v>
      </c>
      <c r="C1533" s="326">
        <v>1</v>
      </c>
      <c r="D1533" s="326" t="s">
        <v>132</v>
      </c>
      <c r="E1533" s="323">
        <v>400</v>
      </c>
      <c r="F1533" s="35" t="s">
        <v>303</v>
      </c>
      <c r="G1533" s="326" t="s">
        <v>3145</v>
      </c>
      <c r="H1533" s="350">
        <f t="shared" si="23"/>
        <v>3855543.5300000003</v>
      </c>
      <c r="I1533" s="326" t="s">
        <v>3521</v>
      </c>
      <c r="J1533" s="42" t="str">
        <f>VLOOKUP(D1533,DEPARTMENTS!B:B,1,0)</f>
        <v>DEV_GROUP_41</v>
      </c>
      <c r="K1533" s="326"/>
    </row>
    <row r="1534" spans="1:11" s="35" customFormat="1" hidden="1" x14ac:dyDescent="0.2">
      <c r="A1534" t="s">
        <v>3675</v>
      </c>
      <c r="B1534" s="326" t="s">
        <v>7</v>
      </c>
      <c r="C1534" s="326">
        <v>1</v>
      </c>
      <c r="D1534" s="326" t="s">
        <v>150</v>
      </c>
      <c r="E1534" s="323">
        <v>200</v>
      </c>
      <c r="F1534" s="35" t="s">
        <v>303</v>
      </c>
      <c r="G1534" s="326" t="s">
        <v>3145</v>
      </c>
      <c r="H1534" s="350">
        <f t="shared" si="23"/>
        <v>3855743.5300000003</v>
      </c>
      <c r="I1534" s="326" t="s">
        <v>3522</v>
      </c>
      <c r="J1534" s="42" t="str">
        <f>VLOOKUP(D1534,DEPARTMENTS!B:B,1,0)</f>
        <v>DEV_GROUP_40</v>
      </c>
      <c r="K1534" s="326"/>
    </row>
    <row r="1535" spans="1:11" s="35" customFormat="1" hidden="1" x14ac:dyDescent="0.2">
      <c r="A1535" t="s">
        <v>3676</v>
      </c>
      <c r="B1535" s="326" t="s">
        <v>7</v>
      </c>
      <c r="C1535" s="326">
        <v>1</v>
      </c>
      <c r="D1535" s="326" t="s">
        <v>160</v>
      </c>
      <c r="E1535" s="323">
        <v>100</v>
      </c>
      <c r="F1535" s="35" t="s">
        <v>303</v>
      </c>
      <c r="G1535" s="326" t="s">
        <v>3145</v>
      </c>
      <c r="H1535" s="350">
        <f t="shared" si="23"/>
        <v>3855843.5300000003</v>
      </c>
      <c r="I1535" s="326" t="s">
        <v>3523</v>
      </c>
      <c r="J1535" s="42" t="str">
        <f>VLOOKUP(D1535,DEPARTMENTS!B:B,1,0)</f>
        <v>DEV_GROUP_20</v>
      </c>
      <c r="K1535" s="326"/>
    </row>
    <row r="1536" spans="1:11" s="35" customFormat="1" hidden="1" x14ac:dyDescent="0.2">
      <c r="A1536" t="s">
        <v>3677</v>
      </c>
      <c r="B1536" s="326" t="s">
        <v>7</v>
      </c>
      <c r="C1536" s="326">
        <v>1</v>
      </c>
      <c r="D1536" s="326" t="s">
        <v>128</v>
      </c>
      <c r="E1536" s="323">
        <v>5000</v>
      </c>
      <c r="F1536" s="35" t="s">
        <v>303</v>
      </c>
      <c r="G1536" s="326" t="s">
        <v>3145</v>
      </c>
      <c r="H1536" s="350">
        <f t="shared" si="23"/>
        <v>3860843.5300000003</v>
      </c>
      <c r="I1536" s="326" t="s">
        <v>3524</v>
      </c>
      <c r="J1536" s="42" t="str">
        <f>VLOOKUP(D1536,DEPARTMENTS!B:B,1,0)</f>
        <v>DEV_GROUP_5</v>
      </c>
      <c r="K1536" s="326"/>
    </row>
    <row r="1537" spans="1:11" s="35" customFormat="1" hidden="1" x14ac:dyDescent="0.2">
      <c r="A1537" t="s">
        <v>3678</v>
      </c>
      <c r="B1537" s="326" t="s">
        <v>7</v>
      </c>
      <c r="C1537" s="326">
        <v>1</v>
      </c>
      <c r="D1537" s="326" t="s">
        <v>126</v>
      </c>
      <c r="E1537" s="323">
        <v>200</v>
      </c>
      <c r="F1537" s="35" t="s">
        <v>303</v>
      </c>
      <c r="G1537" s="326" t="s">
        <v>3145</v>
      </c>
      <c r="H1537" s="350">
        <f t="shared" si="23"/>
        <v>3861043.5300000003</v>
      </c>
      <c r="I1537" s="326" t="s">
        <v>3525</v>
      </c>
      <c r="J1537" s="42" t="str">
        <f>VLOOKUP(D1537,DEPARTMENTS!B:B,1,0)</f>
        <v>DEV_GROUP_6</v>
      </c>
      <c r="K1537" s="326"/>
    </row>
    <row r="1538" spans="1:11" s="35" customFormat="1" hidden="1" x14ac:dyDescent="0.2">
      <c r="A1538" t="s">
        <v>3679</v>
      </c>
      <c r="B1538" s="326" t="s">
        <v>7</v>
      </c>
      <c r="C1538" s="326">
        <v>1</v>
      </c>
      <c r="D1538" s="326" t="s">
        <v>150</v>
      </c>
      <c r="E1538" s="323">
        <v>200</v>
      </c>
      <c r="F1538" s="35" t="s">
        <v>303</v>
      </c>
      <c r="G1538" s="326" t="s">
        <v>3145</v>
      </c>
      <c r="H1538" s="350">
        <f t="shared" si="23"/>
        <v>3861243.5300000003</v>
      </c>
      <c r="I1538" s="326" t="s">
        <v>3526</v>
      </c>
      <c r="J1538" s="42" t="str">
        <f>VLOOKUP(D1538,DEPARTMENTS!B:B,1,0)</f>
        <v>DEV_GROUP_40</v>
      </c>
      <c r="K1538" s="326"/>
    </row>
    <row r="1539" spans="1:11" s="35" customFormat="1" hidden="1" x14ac:dyDescent="0.2">
      <c r="A1539" t="s">
        <v>3680</v>
      </c>
      <c r="B1539" s="326" t="s">
        <v>7</v>
      </c>
      <c r="C1539" s="326">
        <v>1</v>
      </c>
      <c r="D1539" s="326" t="s">
        <v>170</v>
      </c>
      <c r="E1539" s="323">
        <v>200</v>
      </c>
      <c r="F1539" s="35" t="s">
        <v>303</v>
      </c>
      <c r="G1539" s="326" t="s">
        <v>3145</v>
      </c>
      <c r="H1539" s="350">
        <f t="shared" si="23"/>
        <v>3861443.5300000003</v>
      </c>
      <c r="I1539" s="326" t="s">
        <v>3527</v>
      </c>
      <c r="J1539" s="42" t="str">
        <f>VLOOKUP(D1539,DEPARTMENTS!B:B,1,0)</f>
        <v>DEV_GROUP_24</v>
      </c>
      <c r="K1539" s="326"/>
    </row>
    <row r="1540" spans="1:11" s="35" customFormat="1" hidden="1" x14ac:dyDescent="0.2">
      <c r="A1540" t="s">
        <v>3681</v>
      </c>
      <c r="B1540" s="326" t="s">
        <v>7</v>
      </c>
      <c r="C1540" s="326">
        <v>1</v>
      </c>
      <c r="D1540" s="326" t="s">
        <v>170</v>
      </c>
      <c r="E1540" s="323">
        <v>200</v>
      </c>
      <c r="F1540" s="35" t="s">
        <v>303</v>
      </c>
      <c r="G1540" s="326" t="s">
        <v>3145</v>
      </c>
      <c r="H1540" s="350">
        <f t="shared" si="23"/>
        <v>3861643.5300000003</v>
      </c>
      <c r="I1540" s="326" t="s">
        <v>3528</v>
      </c>
      <c r="J1540" s="42" t="str">
        <f>VLOOKUP(D1540,DEPARTMENTS!B:B,1,0)</f>
        <v>DEV_GROUP_24</v>
      </c>
      <c r="K1540" s="326"/>
    </row>
    <row r="1541" spans="1:11" s="35" customFormat="1" hidden="1" x14ac:dyDescent="0.2">
      <c r="A1541" t="s">
        <v>3682</v>
      </c>
      <c r="B1541" s="326" t="s">
        <v>7</v>
      </c>
      <c r="C1541" s="326">
        <v>1</v>
      </c>
      <c r="D1541" s="326" t="s">
        <v>168</v>
      </c>
      <c r="E1541" s="323">
        <v>300</v>
      </c>
      <c r="F1541" s="35" t="s">
        <v>303</v>
      </c>
      <c r="G1541" s="326" t="s">
        <v>3145</v>
      </c>
      <c r="H1541" s="350">
        <f t="shared" ref="H1541:H1604" si="24">H1540+E1541</f>
        <v>3861943.5300000003</v>
      </c>
      <c r="I1541" s="326" t="s">
        <v>3529</v>
      </c>
      <c r="J1541" s="42" t="str">
        <f>VLOOKUP(D1541,DEPARTMENTS!B:B,1,0)</f>
        <v>DEV_GROUP_35</v>
      </c>
      <c r="K1541" s="326"/>
    </row>
    <row r="1542" spans="1:11" s="35" customFormat="1" hidden="1" x14ac:dyDescent="0.2">
      <c r="A1542" t="s">
        <v>3683</v>
      </c>
      <c r="B1542" s="326" t="s">
        <v>7</v>
      </c>
      <c r="C1542" s="326">
        <v>1</v>
      </c>
      <c r="D1542" s="326" t="s">
        <v>146</v>
      </c>
      <c r="E1542" s="323">
        <v>3000</v>
      </c>
      <c r="F1542" s="35" t="s">
        <v>303</v>
      </c>
      <c r="G1542" s="326" t="s">
        <v>3145</v>
      </c>
      <c r="H1542" s="350">
        <f t="shared" si="24"/>
        <v>3864943.5300000003</v>
      </c>
      <c r="I1542" s="326" t="s">
        <v>3530</v>
      </c>
      <c r="J1542" s="42" t="str">
        <f>VLOOKUP(D1542,DEPARTMENTS!B:B,1,0)</f>
        <v>DEV_GROUP_18</v>
      </c>
      <c r="K1542" s="326"/>
    </row>
    <row r="1543" spans="1:11" s="35" customFormat="1" hidden="1" x14ac:dyDescent="0.2">
      <c r="A1543" t="s">
        <v>3684</v>
      </c>
      <c r="B1543" s="326" t="s">
        <v>7</v>
      </c>
      <c r="C1543" s="326">
        <v>1</v>
      </c>
      <c r="D1543" s="326" t="s">
        <v>166</v>
      </c>
      <c r="E1543" s="323">
        <v>1000</v>
      </c>
      <c r="F1543" s="35" t="s">
        <v>303</v>
      </c>
      <c r="G1543" s="326" t="s">
        <v>3145</v>
      </c>
      <c r="H1543" s="350">
        <f t="shared" si="24"/>
        <v>3865943.5300000003</v>
      </c>
      <c r="I1543" s="326" t="s">
        <v>3531</v>
      </c>
      <c r="J1543" s="42" t="str">
        <f>VLOOKUP(D1543,DEPARTMENTS!B:B,1,0)</f>
        <v>DEV_GROUP_30</v>
      </c>
      <c r="K1543" s="326"/>
    </row>
    <row r="1544" spans="1:11" s="35" customFormat="1" hidden="1" x14ac:dyDescent="0.2">
      <c r="A1544" t="s">
        <v>3685</v>
      </c>
      <c r="B1544" s="326" t="s">
        <v>7</v>
      </c>
      <c r="C1544" s="326">
        <v>1</v>
      </c>
      <c r="D1544" s="326" t="s">
        <v>120</v>
      </c>
      <c r="E1544" s="323">
        <v>100</v>
      </c>
      <c r="F1544" s="35" t="s">
        <v>303</v>
      </c>
      <c r="G1544" s="326" t="s">
        <v>3817</v>
      </c>
      <c r="H1544" s="350">
        <f t="shared" si="24"/>
        <v>3866043.5300000003</v>
      </c>
      <c r="I1544" s="326" t="s">
        <v>3532</v>
      </c>
      <c r="J1544" s="42" t="str">
        <f>VLOOKUP(D1544,DEPARTMENTS!B:B,1,0)</f>
        <v>DEV_GROUP_17</v>
      </c>
      <c r="K1544" s="326"/>
    </row>
    <row r="1545" spans="1:11" s="35" customFormat="1" hidden="1" x14ac:dyDescent="0.2">
      <c r="A1545" t="s">
        <v>3686</v>
      </c>
      <c r="B1545" s="326" t="s">
        <v>7</v>
      </c>
      <c r="C1545" s="326">
        <v>1</v>
      </c>
      <c r="D1545" s="326" t="s">
        <v>114</v>
      </c>
      <c r="E1545" s="323">
        <v>80</v>
      </c>
      <c r="F1545" s="35" t="s">
        <v>303</v>
      </c>
      <c r="G1545" s="326" t="s">
        <v>3817</v>
      </c>
      <c r="H1545" s="350">
        <f t="shared" si="24"/>
        <v>3866123.5300000003</v>
      </c>
      <c r="I1545" s="326" t="s">
        <v>3533</v>
      </c>
      <c r="J1545" s="42" t="str">
        <f>VLOOKUP(D1545,DEPARTMENTS!B:B,1,0)</f>
        <v>DEV_GROUP_1</v>
      </c>
      <c r="K1545" s="326"/>
    </row>
    <row r="1546" spans="1:11" s="35" customFormat="1" hidden="1" x14ac:dyDescent="0.2">
      <c r="A1546" t="s">
        <v>3687</v>
      </c>
      <c r="B1546" s="326" t="s">
        <v>7</v>
      </c>
      <c r="C1546" s="326">
        <v>1</v>
      </c>
      <c r="D1546" s="326" t="s">
        <v>166</v>
      </c>
      <c r="E1546" s="323">
        <v>500</v>
      </c>
      <c r="F1546" s="35" t="s">
        <v>303</v>
      </c>
      <c r="G1546" s="326" t="s">
        <v>3817</v>
      </c>
      <c r="H1546" s="350">
        <f t="shared" si="24"/>
        <v>3866623.5300000003</v>
      </c>
      <c r="I1546" s="326" t="s">
        <v>3534</v>
      </c>
      <c r="J1546" s="42" t="str">
        <f>VLOOKUP(D1546,DEPARTMENTS!B:B,1,0)</f>
        <v>DEV_GROUP_30</v>
      </c>
      <c r="K1546" s="326"/>
    </row>
    <row r="1547" spans="1:11" s="35" customFormat="1" hidden="1" x14ac:dyDescent="0.2">
      <c r="A1547" t="s">
        <v>3688</v>
      </c>
      <c r="B1547" s="326" t="s">
        <v>7</v>
      </c>
      <c r="C1547" s="326">
        <v>1</v>
      </c>
      <c r="D1547" s="326" t="s">
        <v>132</v>
      </c>
      <c r="E1547" s="323">
        <v>100</v>
      </c>
      <c r="F1547" s="35" t="s">
        <v>303</v>
      </c>
      <c r="G1547" s="326" t="s">
        <v>3817</v>
      </c>
      <c r="H1547" s="350">
        <f t="shared" si="24"/>
        <v>3866723.5300000003</v>
      </c>
      <c r="I1547" s="326" t="s">
        <v>3535</v>
      </c>
      <c r="J1547" s="42" t="str">
        <f>VLOOKUP(D1547,DEPARTMENTS!B:B,1,0)</f>
        <v>DEV_GROUP_41</v>
      </c>
      <c r="K1547" s="326"/>
    </row>
    <row r="1548" spans="1:11" s="35" customFormat="1" hidden="1" x14ac:dyDescent="0.2">
      <c r="A1548" t="s">
        <v>3689</v>
      </c>
      <c r="B1548" s="326" t="s">
        <v>7</v>
      </c>
      <c r="C1548" s="326">
        <v>1</v>
      </c>
      <c r="D1548" s="326" t="s">
        <v>160</v>
      </c>
      <c r="E1548" s="323">
        <v>100</v>
      </c>
      <c r="F1548" s="35" t="s">
        <v>303</v>
      </c>
      <c r="G1548" s="326" t="s">
        <v>3817</v>
      </c>
      <c r="H1548" s="350">
        <f t="shared" si="24"/>
        <v>3866823.5300000003</v>
      </c>
      <c r="I1548" s="326" t="s">
        <v>3536</v>
      </c>
      <c r="J1548" s="42" t="str">
        <f>VLOOKUP(D1548,DEPARTMENTS!B:B,1,0)</f>
        <v>DEV_GROUP_20</v>
      </c>
      <c r="K1548" s="326"/>
    </row>
    <row r="1549" spans="1:11" s="35" customFormat="1" hidden="1" x14ac:dyDescent="0.2">
      <c r="A1549" t="s">
        <v>3690</v>
      </c>
      <c r="B1549" s="326" t="s">
        <v>7</v>
      </c>
      <c r="C1549" s="326">
        <v>1</v>
      </c>
      <c r="D1549" s="326" t="s">
        <v>140</v>
      </c>
      <c r="E1549" s="323">
        <v>5000</v>
      </c>
      <c r="F1549" s="35" t="s">
        <v>303</v>
      </c>
      <c r="G1549" s="326" t="s">
        <v>3817</v>
      </c>
      <c r="H1549" s="350">
        <f t="shared" si="24"/>
        <v>3871823.5300000003</v>
      </c>
      <c r="I1549" s="326" t="s">
        <v>3537</v>
      </c>
      <c r="J1549" s="42" t="str">
        <f>VLOOKUP(D1549,DEPARTMENTS!B:B,1,0)</f>
        <v>DEV_GROUP_19</v>
      </c>
      <c r="K1549" s="326"/>
    </row>
    <row r="1550" spans="1:11" s="35" customFormat="1" hidden="1" x14ac:dyDescent="0.2">
      <c r="A1550" t="s">
        <v>3691</v>
      </c>
      <c r="B1550" s="326" t="s">
        <v>7</v>
      </c>
      <c r="C1550" s="326">
        <v>1</v>
      </c>
      <c r="D1550" s="326" t="s">
        <v>188</v>
      </c>
      <c r="E1550" s="323">
        <v>800</v>
      </c>
      <c r="F1550" s="35" t="s">
        <v>303</v>
      </c>
      <c r="G1550" s="326" t="s">
        <v>3817</v>
      </c>
      <c r="H1550" s="350">
        <f t="shared" si="24"/>
        <v>3872623.5300000003</v>
      </c>
      <c r="I1550" s="326" t="s">
        <v>3538</v>
      </c>
      <c r="J1550" s="42" t="str">
        <f>VLOOKUP(D1550,DEPARTMENTS!B:B,1,0)</f>
        <v>DEV_GROUP_38</v>
      </c>
      <c r="K1550" s="326"/>
    </row>
    <row r="1551" spans="1:11" s="35" customFormat="1" hidden="1" x14ac:dyDescent="0.2">
      <c r="A1551" t="s">
        <v>3692</v>
      </c>
      <c r="B1551" s="326" t="s">
        <v>7</v>
      </c>
      <c r="C1551" s="326">
        <v>1</v>
      </c>
      <c r="D1551" s="326" t="s">
        <v>160</v>
      </c>
      <c r="E1551" s="323">
        <v>500</v>
      </c>
      <c r="F1551" s="35" t="s">
        <v>303</v>
      </c>
      <c r="G1551" s="326" t="s">
        <v>3817</v>
      </c>
      <c r="H1551" s="350">
        <f t="shared" si="24"/>
        <v>3873123.5300000003</v>
      </c>
      <c r="I1551" s="326" t="s">
        <v>3539</v>
      </c>
      <c r="J1551" s="42" t="str">
        <f>VLOOKUP(D1551,DEPARTMENTS!B:B,1,0)</f>
        <v>DEV_GROUP_20</v>
      </c>
      <c r="K1551" s="326"/>
    </row>
    <row r="1552" spans="1:11" s="35" customFormat="1" hidden="1" x14ac:dyDescent="0.2">
      <c r="A1552" t="s">
        <v>3693</v>
      </c>
      <c r="B1552" s="326" t="s">
        <v>7</v>
      </c>
      <c r="C1552" s="326">
        <v>1</v>
      </c>
      <c r="D1552" s="326" t="s">
        <v>180</v>
      </c>
      <c r="E1552" s="323">
        <v>100</v>
      </c>
      <c r="F1552" s="35" t="s">
        <v>303</v>
      </c>
      <c r="G1552" s="326" t="s">
        <v>3817</v>
      </c>
      <c r="H1552" s="350">
        <f t="shared" si="24"/>
        <v>3873223.5300000003</v>
      </c>
      <c r="I1552" s="326" t="s">
        <v>3540</v>
      </c>
      <c r="J1552" s="42" t="str">
        <f>VLOOKUP(D1552,DEPARTMENTS!B:B,1,0)</f>
        <v>DEV_GROUP_28</v>
      </c>
      <c r="K1552" s="326"/>
    </row>
    <row r="1553" spans="1:11" s="35" customFormat="1" hidden="1" x14ac:dyDescent="0.2">
      <c r="A1553" t="s">
        <v>3694</v>
      </c>
      <c r="B1553" s="326" t="s">
        <v>7</v>
      </c>
      <c r="C1553" s="326">
        <v>1</v>
      </c>
      <c r="D1553" s="326" t="s">
        <v>178</v>
      </c>
      <c r="E1553" s="323">
        <v>500</v>
      </c>
      <c r="F1553" s="35" t="s">
        <v>303</v>
      </c>
      <c r="G1553" s="326" t="s">
        <v>3817</v>
      </c>
      <c r="H1553" s="350">
        <f t="shared" si="24"/>
        <v>3873723.5300000003</v>
      </c>
      <c r="I1553" s="326" t="s">
        <v>3541</v>
      </c>
      <c r="J1553" s="42" t="str">
        <f>VLOOKUP(D1553,DEPARTMENTS!B:B,1,0)</f>
        <v>DEV_GROUP_34</v>
      </c>
      <c r="K1553" s="326"/>
    </row>
    <row r="1554" spans="1:11" s="35" customFormat="1" hidden="1" x14ac:dyDescent="0.2">
      <c r="A1554" t="s">
        <v>3802</v>
      </c>
      <c r="B1554" s="326" t="s">
        <v>7</v>
      </c>
      <c r="C1554" s="326">
        <v>1</v>
      </c>
      <c r="D1554" s="326" t="s">
        <v>24</v>
      </c>
      <c r="E1554" s="323">
        <v>49</v>
      </c>
      <c r="F1554" s="35" t="s">
        <v>303</v>
      </c>
      <c r="G1554" s="326" t="s">
        <v>3817</v>
      </c>
      <c r="H1554" s="350">
        <f t="shared" si="24"/>
        <v>3873772.5300000003</v>
      </c>
      <c r="I1554" s="326" t="s">
        <v>3542</v>
      </c>
      <c r="J1554" s="42" t="str">
        <f>VLOOKUP(D1554,DEPARTMENTS!B:B,1,0)</f>
        <v>ENVELOPES</v>
      </c>
      <c r="K1554" s="326"/>
    </row>
    <row r="1555" spans="1:11" s="35" customFormat="1" hidden="1" x14ac:dyDescent="0.2">
      <c r="A1555" t="s">
        <v>3803</v>
      </c>
      <c r="B1555" s="326" t="s">
        <v>7</v>
      </c>
      <c r="C1555" s="326">
        <v>1</v>
      </c>
      <c r="D1555" s="326" t="s">
        <v>114</v>
      </c>
      <c r="E1555" s="323">
        <v>1500</v>
      </c>
      <c r="F1555" s="35" t="s">
        <v>303</v>
      </c>
      <c r="G1555" s="326" t="s">
        <v>3817</v>
      </c>
      <c r="H1555" s="350">
        <f t="shared" si="24"/>
        <v>3875272.5300000003</v>
      </c>
      <c r="I1555" s="326" t="s">
        <v>3543</v>
      </c>
      <c r="J1555" s="42" t="str">
        <f>VLOOKUP(D1555,DEPARTMENTS!B:B,1,0)</f>
        <v>DEV_GROUP_1</v>
      </c>
      <c r="K1555" s="326"/>
    </row>
    <row r="1556" spans="1:11" s="35" customFormat="1" hidden="1" x14ac:dyDescent="0.2">
      <c r="A1556" t="s">
        <v>3804</v>
      </c>
      <c r="B1556" s="326" t="s">
        <v>7</v>
      </c>
      <c r="C1556" s="326">
        <v>1</v>
      </c>
      <c r="D1556" s="326" t="s">
        <v>156</v>
      </c>
      <c r="E1556" s="323">
        <v>1000</v>
      </c>
      <c r="F1556" s="35" t="s">
        <v>303</v>
      </c>
      <c r="G1556" s="326" t="s">
        <v>3817</v>
      </c>
      <c r="H1556" s="350">
        <f t="shared" si="24"/>
        <v>3876272.5300000003</v>
      </c>
      <c r="I1556" s="326" t="s">
        <v>3544</v>
      </c>
      <c r="J1556" s="42" t="str">
        <f>VLOOKUP(D1556,DEPARTMENTS!B:B,1,0)</f>
        <v>DEV_GROUP_39</v>
      </c>
      <c r="K1556" s="326"/>
    </row>
    <row r="1557" spans="1:11" s="35" customFormat="1" hidden="1" x14ac:dyDescent="0.2">
      <c r="A1557" t="s">
        <v>3805</v>
      </c>
      <c r="B1557" s="326" t="s">
        <v>7</v>
      </c>
      <c r="C1557" s="326">
        <v>1</v>
      </c>
      <c r="D1557" s="326" t="s">
        <v>178</v>
      </c>
      <c r="E1557" s="323">
        <v>300</v>
      </c>
      <c r="F1557" s="35" t="s">
        <v>303</v>
      </c>
      <c r="G1557" s="326" t="s">
        <v>3817</v>
      </c>
      <c r="H1557" s="350">
        <f t="shared" si="24"/>
        <v>3876572.5300000003</v>
      </c>
      <c r="I1557" s="326" t="s">
        <v>3545</v>
      </c>
      <c r="J1557" s="42" t="str">
        <f>VLOOKUP(D1557,DEPARTMENTS!B:B,1,0)</f>
        <v>DEV_GROUP_34</v>
      </c>
      <c r="K1557" s="326"/>
    </row>
    <row r="1558" spans="1:11" s="35" customFormat="1" hidden="1" x14ac:dyDescent="0.2">
      <c r="A1558" t="s">
        <v>3806</v>
      </c>
      <c r="B1558" s="326" t="s">
        <v>7</v>
      </c>
      <c r="C1558" s="326">
        <v>1</v>
      </c>
      <c r="D1558" s="326" t="s">
        <v>142</v>
      </c>
      <c r="E1558" s="323">
        <v>2000</v>
      </c>
      <c r="F1558" s="35" t="s">
        <v>303</v>
      </c>
      <c r="G1558" s="326" t="s">
        <v>3817</v>
      </c>
      <c r="H1558" s="350">
        <f t="shared" si="24"/>
        <v>3878572.5300000003</v>
      </c>
      <c r="I1558" s="326" t="s">
        <v>3546</v>
      </c>
      <c r="J1558" s="42" t="str">
        <f>VLOOKUP(D1558,DEPARTMENTS!B:B,1,0)</f>
        <v>DEV_GROUP_8</v>
      </c>
      <c r="K1558" s="326"/>
    </row>
    <row r="1559" spans="1:11" s="35" customFormat="1" hidden="1" x14ac:dyDescent="0.2">
      <c r="A1559" t="s">
        <v>3807</v>
      </c>
      <c r="B1559" s="326" t="s">
        <v>7</v>
      </c>
      <c r="C1559" s="326">
        <v>1</v>
      </c>
      <c r="D1559" s="326" t="s">
        <v>24</v>
      </c>
      <c r="E1559" s="323">
        <v>500</v>
      </c>
      <c r="F1559" s="35" t="s">
        <v>303</v>
      </c>
      <c r="G1559" s="326" t="s">
        <v>3817</v>
      </c>
      <c r="H1559" s="350">
        <f t="shared" si="24"/>
        <v>3879072.5300000003</v>
      </c>
      <c r="I1559" s="326" t="s">
        <v>3547</v>
      </c>
      <c r="J1559" s="42" t="str">
        <f>VLOOKUP(D1559,DEPARTMENTS!B:B,1,0)</f>
        <v>ENVELOPES</v>
      </c>
      <c r="K1559" s="326"/>
    </row>
    <row r="1560" spans="1:11" s="35" customFormat="1" hidden="1" x14ac:dyDescent="0.2">
      <c r="A1560" t="s">
        <v>3808</v>
      </c>
      <c r="B1560" s="326" t="s">
        <v>7</v>
      </c>
      <c r="C1560" s="326">
        <v>1</v>
      </c>
      <c r="D1560" s="326" t="s">
        <v>162</v>
      </c>
      <c r="E1560" s="323">
        <v>500</v>
      </c>
      <c r="F1560" s="35" t="s">
        <v>303</v>
      </c>
      <c r="G1560" s="326" t="s">
        <v>3817</v>
      </c>
      <c r="H1560" s="350">
        <f t="shared" si="24"/>
        <v>3879572.5300000003</v>
      </c>
      <c r="I1560" s="326" t="s">
        <v>3548</v>
      </c>
      <c r="J1560" s="42" t="str">
        <f>VLOOKUP(D1560,DEPARTMENTS!B:B,1,0)</f>
        <v>DEV_GROUP_14</v>
      </c>
      <c r="K1560" s="326"/>
    </row>
    <row r="1561" spans="1:11" s="35" customFormat="1" hidden="1" x14ac:dyDescent="0.2">
      <c r="A1561" t="s">
        <v>3809</v>
      </c>
      <c r="B1561" s="326" t="s">
        <v>7</v>
      </c>
      <c r="C1561" s="326">
        <v>1</v>
      </c>
      <c r="D1561" s="326" t="s">
        <v>160</v>
      </c>
      <c r="E1561" s="323">
        <v>200</v>
      </c>
      <c r="F1561" s="35" t="s">
        <v>303</v>
      </c>
      <c r="G1561" s="326" t="s">
        <v>3817</v>
      </c>
      <c r="H1561" s="350">
        <f t="shared" si="24"/>
        <v>3879772.5300000003</v>
      </c>
      <c r="I1561" s="326" t="s">
        <v>3549</v>
      </c>
      <c r="J1561" s="42" t="str">
        <f>VLOOKUP(D1561,DEPARTMENTS!B:B,1,0)</f>
        <v>DEV_GROUP_20</v>
      </c>
      <c r="K1561" s="326"/>
    </row>
    <row r="1562" spans="1:11" s="35" customFormat="1" hidden="1" x14ac:dyDescent="0.2">
      <c r="A1562" t="s">
        <v>3810</v>
      </c>
      <c r="B1562" s="326" t="s">
        <v>7</v>
      </c>
      <c r="C1562" s="326">
        <v>1</v>
      </c>
      <c r="D1562" s="326" t="s">
        <v>160</v>
      </c>
      <c r="E1562" s="323">
        <v>900</v>
      </c>
      <c r="F1562" s="35" t="s">
        <v>303</v>
      </c>
      <c r="G1562" s="326" t="s">
        <v>3817</v>
      </c>
      <c r="H1562" s="350">
        <f t="shared" si="24"/>
        <v>3880672.5300000003</v>
      </c>
      <c r="I1562" s="326" t="s">
        <v>3550</v>
      </c>
      <c r="J1562" s="42" t="str">
        <f>VLOOKUP(D1562,DEPARTMENTS!B:B,1,0)</f>
        <v>DEV_GROUP_20</v>
      </c>
      <c r="K1562" s="326"/>
    </row>
    <row r="1563" spans="1:11" s="35" customFormat="1" hidden="1" x14ac:dyDescent="0.2">
      <c r="A1563" t="s">
        <v>3811</v>
      </c>
      <c r="B1563" s="326" t="s">
        <v>7</v>
      </c>
      <c r="C1563" s="326">
        <v>1</v>
      </c>
      <c r="D1563" s="326" t="s">
        <v>160</v>
      </c>
      <c r="E1563" s="323">
        <v>100</v>
      </c>
      <c r="F1563" s="35" t="s">
        <v>303</v>
      </c>
      <c r="G1563" s="326" t="s">
        <v>3817</v>
      </c>
      <c r="H1563" s="350">
        <f t="shared" si="24"/>
        <v>3880772.5300000003</v>
      </c>
      <c r="I1563" s="326" t="s">
        <v>3551</v>
      </c>
      <c r="J1563" s="42" t="str">
        <f>VLOOKUP(D1563,DEPARTMENTS!B:B,1,0)</f>
        <v>DEV_GROUP_20</v>
      </c>
      <c r="K1563" s="326"/>
    </row>
    <row r="1564" spans="1:11" s="35" customFormat="1" hidden="1" x14ac:dyDescent="0.2">
      <c r="A1564" t="s">
        <v>3812</v>
      </c>
      <c r="B1564" s="326" t="s">
        <v>7</v>
      </c>
      <c r="C1564" s="326">
        <v>1</v>
      </c>
      <c r="D1564" s="326" t="s">
        <v>24</v>
      </c>
      <c r="E1564" s="323">
        <v>300</v>
      </c>
      <c r="F1564" s="35" t="s">
        <v>303</v>
      </c>
      <c r="G1564" s="326" t="s">
        <v>3817</v>
      </c>
      <c r="H1564" s="350">
        <f t="shared" si="24"/>
        <v>3881072.5300000003</v>
      </c>
      <c r="I1564" s="326" t="s">
        <v>3552</v>
      </c>
      <c r="J1564" s="42" t="str">
        <f>VLOOKUP(D1564,DEPARTMENTS!B:B,1,0)</f>
        <v>ENVELOPES</v>
      </c>
      <c r="K1564" s="326"/>
    </row>
    <row r="1565" spans="1:11" s="35" customFormat="1" hidden="1" x14ac:dyDescent="0.2">
      <c r="A1565" t="s">
        <v>3695</v>
      </c>
      <c r="B1565" s="326" t="s">
        <v>7</v>
      </c>
      <c r="C1565" s="326">
        <v>1</v>
      </c>
      <c r="D1565" s="326" t="s">
        <v>178</v>
      </c>
      <c r="E1565" s="323">
        <v>450</v>
      </c>
      <c r="F1565" s="35" t="s">
        <v>303</v>
      </c>
      <c r="G1565" s="326" t="s">
        <v>3817</v>
      </c>
      <c r="H1565" s="350">
        <f t="shared" si="24"/>
        <v>3881522.5300000003</v>
      </c>
      <c r="I1565" s="326" t="s">
        <v>3553</v>
      </c>
      <c r="J1565" s="42" t="str">
        <f>VLOOKUP(D1565,DEPARTMENTS!B:B,1,0)</f>
        <v>DEV_GROUP_34</v>
      </c>
      <c r="K1565" s="326"/>
    </row>
    <row r="1566" spans="1:11" s="35" customFormat="1" hidden="1" x14ac:dyDescent="0.2">
      <c r="A1566" t="s">
        <v>3696</v>
      </c>
      <c r="B1566" s="326" t="s">
        <v>7</v>
      </c>
      <c r="C1566" s="326">
        <v>1</v>
      </c>
      <c r="D1566" s="326" t="s">
        <v>134</v>
      </c>
      <c r="E1566" s="323">
        <v>200</v>
      </c>
      <c r="F1566" s="35" t="s">
        <v>303</v>
      </c>
      <c r="G1566" s="326" t="s">
        <v>3817</v>
      </c>
      <c r="H1566" s="350">
        <f t="shared" si="24"/>
        <v>3881722.5300000003</v>
      </c>
      <c r="I1566" s="326" t="s">
        <v>3554</v>
      </c>
      <c r="J1566" s="42" t="str">
        <f>VLOOKUP(D1566,DEPARTMENTS!B:B,1,0)</f>
        <v>DEV_GROUP_12</v>
      </c>
      <c r="K1566" s="326"/>
    </row>
    <row r="1567" spans="1:11" s="35" customFormat="1" hidden="1" x14ac:dyDescent="0.2">
      <c r="A1567" t="s">
        <v>3697</v>
      </c>
      <c r="B1567" s="326" t="s">
        <v>7</v>
      </c>
      <c r="C1567" s="326">
        <v>1</v>
      </c>
      <c r="D1567" s="326" t="s">
        <v>162</v>
      </c>
      <c r="E1567" s="323">
        <v>100</v>
      </c>
      <c r="F1567" s="35" t="s">
        <v>303</v>
      </c>
      <c r="G1567" s="326" t="s">
        <v>3817</v>
      </c>
      <c r="H1567" s="350">
        <f t="shared" si="24"/>
        <v>3881822.5300000003</v>
      </c>
      <c r="I1567" s="326" t="s">
        <v>3555</v>
      </c>
      <c r="J1567" s="42" t="str">
        <f>VLOOKUP(D1567,DEPARTMENTS!B:B,1,0)</f>
        <v>DEV_GROUP_14</v>
      </c>
      <c r="K1567" s="326"/>
    </row>
    <row r="1568" spans="1:11" s="35" customFormat="1" hidden="1" x14ac:dyDescent="0.2">
      <c r="A1568" t="s">
        <v>3698</v>
      </c>
      <c r="B1568" s="326" t="s">
        <v>7</v>
      </c>
      <c r="C1568" s="326">
        <v>1</v>
      </c>
      <c r="D1568" s="326" t="s">
        <v>144</v>
      </c>
      <c r="E1568" s="323">
        <v>300</v>
      </c>
      <c r="F1568" s="35" t="s">
        <v>303</v>
      </c>
      <c r="G1568" s="326" t="s">
        <v>3817</v>
      </c>
      <c r="H1568" s="350">
        <f t="shared" si="24"/>
        <v>3882122.5300000003</v>
      </c>
      <c r="I1568" s="326" t="s">
        <v>3556</v>
      </c>
      <c r="J1568" s="42" t="str">
        <f>VLOOKUP(D1568,DEPARTMENTS!B:B,1,0)</f>
        <v>DEV_GROUP_2</v>
      </c>
      <c r="K1568" s="326"/>
    </row>
    <row r="1569" spans="1:11" s="35" customFormat="1" hidden="1" x14ac:dyDescent="0.2">
      <c r="A1569" t="s">
        <v>3699</v>
      </c>
      <c r="B1569" s="326" t="s">
        <v>7</v>
      </c>
      <c r="C1569" s="326">
        <v>1</v>
      </c>
      <c r="D1569" s="326" t="s">
        <v>156</v>
      </c>
      <c r="E1569" s="323">
        <v>200</v>
      </c>
      <c r="F1569" s="35" t="s">
        <v>303</v>
      </c>
      <c r="G1569" s="326" t="s">
        <v>3817</v>
      </c>
      <c r="H1569" s="350">
        <f t="shared" si="24"/>
        <v>3882322.5300000003</v>
      </c>
      <c r="I1569" s="326" t="s">
        <v>3557</v>
      </c>
      <c r="J1569" s="42" t="str">
        <f>VLOOKUP(D1569,DEPARTMENTS!B:B,1,0)</f>
        <v>DEV_GROUP_39</v>
      </c>
      <c r="K1569" s="326"/>
    </row>
    <row r="1570" spans="1:11" s="35" customFormat="1" hidden="1" x14ac:dyDescent="0.2">
      <c r="A1570" t="s">
        <v>3700</v>
      </c>
      <c r="B1570" s="326" t="s">
        <v>7</v>
      </c>
      <c r="C1570" s="326">
        <v>1</v>
      </c>
      <c r="D1570" s="326" t="s">
        <v>144</v>
      </c>
      <c r="E1570" s="323">
        <v>200</v>
      </c>
      <c r="F1570" s="35" t="s">
        <v>303</v>
      </c>
      <c r="G1570" s="326" t="s">
        <v>3817</v>
      </c>
      <c r="H1570" s="350">
        <f t="shared" si="24"/>
        <v>3882522.5300000003</v>
      </c>
      <c r="I1570" s="326" t="s">
        <v>3558</v>
      </c>
      <c r="J1570" s="42" t="str">
        <f>VLOOKUP(D1570,DEPARTMENTS!B:B,1,0)</f>
        <v>DEV_GROUP_2</v>
      </c>
      <c r="K1570" s="326"/>
    </row>
    <row r="1571" spans="1:11" s="35" customFormat="1" hidden="1" x14ac:dyDescent="0.2">
      <c r="A1571" t="s">
        <v>3701</v>
      </c>
      <c r="B1571" s="326" t="s">
        <v>7</v>
      </c>
      <c r="C1571" s="326">
        <v>1</v>
      </c>
      <c r="D1571" s="326" t="s">
        <v>178</v>
      </c>
      <c r="E1571" s="323">
        <v>100</v>
      </c>
      <c r="F1571" s="35" t="s">
        <v>303</v>
      </c>
      <c r="G1571" s="326" t="s">
        <v>3817</v>
      </c>
      <c r="H1571" s="350">
        <f t="shared" si="24"/>
        <v>3882622.5300000003</v>
      </c>
      <c r="I1571" s="326" t="s">
        <v>3559</v>
      </c>
      <c r="J1571" s="42" t="str">
        <f>VLOOKUP(D1571,DEPARTMENTS!B:B,1,0)</f>
        <v>DEV_GROUP_34</v>
      </c>
      <c r="K1571" s="326"/>
    </row>
    <row r="1572" spans="1:11" s="35" customFormat="1" hidden="1" x14ac:dyDescent="0.2">
      <c r="A1572" t="s">
        <v>3702</v>
      </c>
      <c r="B1572" s="326" t="s">
        <v>7</v>
      </c>
      <c r="C1572" s="326">
        <v>1</v>
      </c>
      <c r="D1572" s="326" t="s">
        <v>144</v>
      </c>
      <c r="E1572" s="323">
        <v>1000</v>
      </c>
      <c r="F1572" s="35" t="s">
        <v>303</v>
      </c>
      <c r="G1572" s="326" t="s">
        <v>3817</v>
      </c>
      <c r="H1572" s="350">
        <f t="shared" si="24"/>
        <v>3883622.5300000003</v>
      </c>
      <c r="I1572" s="326" t="s">
        <v>3560</v>
      </c>
      <c r="J1572" s="42" t="str">
        <f>VLOOKUP(D1572,DEPARTMENTS!B:B,1,0)</f>
        <v>DEV_GROUP_2</v>
      </c>
      <c r="K1572" s="326"/>
    </row>
    <row r="1573" spans="1:11" s="35" customFormat="1" hidden="1" x14ac:dyDescent="0.2">
      <c r="A1573" t="s">
        <v>3813</v>
      </c>
      <c r="B1573" s="326" t="s">
        <v>7</v>
      </c>
      <c r="C1573" s="326">
        <v>1</v>
      </c>
      <c r="D1573" s="326" t="s">
        <v>24</v>
      </c>
      <c r="E1573" s="323">
        <v>180</v>
      </c>
      <c r="F1573" s="35" t="s">
        <v>303</v>
      </c>
      <c r="G1573" s="326" t="s">
        <v>3817</v>
      </c>
      <c r="H1573" s="350">
        <f t="shared" si="24"/>
        <v>3883802.5300000003</v>
      </c>
      <c r="I1573" s="326" t="s">
        <v>3561</v>
      </c>
      <c r="J1573" s="42" t="str">
        <f>VLOOKUP(D1573,DEPARTMENTS!B:B,1,0)</f>
        <v>ENVELOPES</v>
      </c>
      <c r="K1573" s="326"/>
    </row>
    <row r="1574" spans="1:11" s="35" customFormat="1" hidden="1" x14ac:dyDescent="0.2">
      <c r="A1574" t="s">
        <v>3703</v>
      </c>
      <c r="B1574" s="326" t="s">
        <v>7</v>
      </c>
      <c r="C1574" s="326">
        <v>1</v>
      </c>
      <c r="D1574" s="326" t="s">
        <v>178</v>
      </c>
      <c r="E1574" s="323">
        <v>500</v>
      </c>
      <c r="F1574" s="35" t="s">
        <v>303</v>
      </c>
      <c r="G1574" s="326" t="s">
        <v>3817</v>
      </c>
      <c r="H1574" s="350">
        <f t="shared" si="24"/>
        <v>3884302.5300000003</v>
      </c>
      <c r="I1574" s="326" t="s">
        <v>3562</v>
      </c>
      <c r="J1574" s="42" t="str">
        <f>VLOOKUP(D1574,DEPARTMENTS!B:B,1,0)</f>
        <v>DEV_GROUP_34</v>
      </c>
      <c r="K1574" s="326"/>
    </row>
    <row r="1575" spans="1:11" s="35" customFormat="1" x14ac:dyDescent="0.2">
      <c r="A1575" t="s">
        <v>3704</v>
      </c>
      <c r="B1575" s="326" t="s">
        <v>7</v>
      </c>
      <c r="C1575" s="326">
        <v>1</v>
      </c>
      <c r="D1575" s="326" t="s">
        <v>112</v>
      </c>
      <c r="E1575" s="323">
        <v>500</v>
      </c>
      <c r="F1575" s="35" t="s">
        <v>303</v>
      </c>
      <c r="G1575" s="326" t="s">
        <v>3817</v>
      </c>
      <c r="H1575" s="350">
        <f t="shared" si="24"/>
        <v>3884802.5300000003</v>
      </c>
      <c r="I1575" s="326" t="s">
        <v>3563</v>
      </c>
      <c r="J1575" s="42" t="str">
        <f>VLOOKUP(D1575,DEPARTMENTS!B:B,1,0)</f>
        <v>DEV_GROUP_13</v>
      </c>
      <c r="K1575" s="326"/>
    </row>
    <row r="1576" spans="1:11" s="35" customFormat="1" hidden="1" x14ac:dyDescent="0.2">
      <c r="A1576" t="s">
        <v>3705</v>
      </c>
      <c r="B1576" s="326" t="s">
        <v>7</v>
      </c>
      <c r="C1576" s="326">
        <v>1</v>
      </c>
      <c r="D1576" s="326" t="s">
        <v>122</v>
      </c>
      <c r="E1576" s="323">
        <v>1000</v>
      </c>
      <c r="F1576" s="35" t="s">
        <v>303</v>
      </c>
      <c r="G1576" s="326" t="s">
        <v>3817</v>
      </c>
      <c r="H1576" s="350">
        <f t="shared" si="24"/>
        <v>3885802.5300000003</v>
      </c>
      <c r="I1576" s="326" t="s">
        <v>3564</v>
      </c>
      <c r="J1576" s="42" t="str">
        <f>VLOOKUP(D1576,DEPARTMENTS!B:B,1,0)</f>
        <v>DEV_GROUP_16</v>
      </c>
      <c r="K1576" s="326"/>
    </row>
    <row r="1577" spans="1:11" s="35" customFormat="1" hidden="1" x14ac:dyDescent="0.2">
      <c r="A1577" t="s">
        <v>3706</v>
      </c>
      <c r="B1577" s="326" t="s">
        <v>7</v>
      </c>
      <c r="C1577" s="326">
        <v>1</v>
      </c>
      <c r="D1577" s="326" t="s">
        <v>140</v>
      </c>
      <c r="E1577" s="323">
        <v>500</v>
      </c>
      <c r="F1577" s="35" t="s">
        <v>303</v>
      </c>
      <c r="G1577" s="326" t="s">
        <v>3817</v>
      </c>
      <c r="H1577" s="350">
        <f t="shared" si="24"/>
        <v>3886302.5300000003</v>
      </c>
      <c r="I1577" s="326" t="s">
        <v>3565</v>
      </c>
      <c r="J1577" s="42" t="str">
        <f>VLOOKUP(D1577,DEPARTMENTS!B:B,1,0)</f>
        <v>DEV_GROUP_19</v>
      </c>
      <c r="K1577" s="326"/>
    </row>
    <row r="1578" spans="1:11" s="35" customFormat="1" hidden="1" x14ac:dyDescent="0.2">
      <c r="A1578" t="s">
        <v>3707</v>
      </c>
      <c r="B1578" s="326" t="s">
        <v>7</v>
      </c>
      <c r="C1578" s="326">
        <v>1</v>
      </c>
      <c r="D1578" s="326" t="s">
        <v>32</v>
      </c>
      <c r="E1578" s="323">
        <v>400</v>
      </c>
      <c r="F1578" s="35" t="s">
        <v>303</v>
      </c>
      <c r="G1578" s="326" t="s">
        <v>3817</v>
      </c>
      <c r="H1578" s="350">
        <f t="shared" si="24"/>
        <v>3886702.5300000003</v>
      </c>
      <c r="I1578" s="326" t="s">
        <v>3566</v>
      </c>
      <c r="J1578" s="42" t="str">
        <f>VLOOKUP(D1578,DEPARTMENTS!B:B,1,0)</f>
        <v>YOUTH</v>
      </c>
      <c r="K1578" s="326"/>
    </row>
    <row r="1579" spans="1:11" s="35" customFormat="1" hidden="1" x14ac:dyDescent="0.2">
      <c r="A1579" t="s">
        <v>3708</v>
      </c>
      <c r="B1579" s="326" t="s">
        <v>7</v>
      </c>
      <c r="C1579" s="326">
        <v>1</v>
      </c>
      <c r="D1579" s="326" t="s">
        <v>118</v>
      </c>
      <c r="E1579" s="323">
        <v>300</v>
      </c>
      <c r="F1579" s="35" t="s">
        <v>303</v>
      </c>
      <c r="G1579" s="326" t="s">
        <v>3817</v>
      </c>
      <c r="H1579" s="350">
        <f t="shared" si="24"/>
        <v>3887002.5300000003</v>
      </c>
      <c r="I1579" s="326" t="s">
        <v>3567</v>
      </c>
      <c r="J1579" s="42" t="str">
        <f>VLOOKUP(D1579,DEPARTMENTS!B:B,1,0)</f>
        <v>DEV_GROUP_3</v>
      </c>
      <c r="K1579" s="326"/>
    </row>
    <row r="1580" spans="1:11" s="35" customFormat="1" hidden="1" x14ac:dyDescent="0.2">
      <c r="A1580" t="s">
        <v>3814</v>
      </c>
      <c r="B1580" s="326" t="s">
        <v>7</v>
      </c>
      <c r="C1580" s="326">
        <v>1</v>
      </c>
      <c r="D1580" s="326" t="s">
        <v>124</v>
      </c>
      <c r="E1580" s="323">
        <v>200</v>
      </c>
      <c r="F1580" s="35" t="s">
        <v>303</v>
      </c>
      <c r="G1580" s="326" t="s">
        <v>3817</v>
      </c>
      <c r="H1580" s="350">
        <f t="shared" si="24"/>
        <v>3887202.5300000003</v>
      </c>
      <c r="I1580" s="326" t="s">
        <v>3568</v>
      </c>
      <c r="J1580" s="42" t="str">
        <f>VLOOKUP(D1580,DEPARTMENTS!B:B,1,0)</f>
        <v>DEV_GROUP_7</v>
      </c>
      <c r="K1580" s="326"/>
    </row>
    <row r="1581" spans="1:11" s="35" customFormat="1" hidden="1" x14ac:dyDescent="0.2">
      <c r="A1581" t="s">
        <v>3709</v>
      </c>
      <c r="B1581" s="326" t="s">
        <v>7</v>
      </c>
      <c r="C1581" s="326">
        <v>1</v>
      </c>
      <c r="D1581" s="326" t="s">
        <v>118</v>
      </c>
      <c r="E1581" s="323">
        <v>500</v>
      </c>
      <c r="F1581" s="35" t="s">
        <v>303</v>
      </c>
      <c r="G1581" s="326" t="s">
        <v>3817</v>
      </c>
      <c r="H1581" s="350">
        <f t="shared" si="24"/>
        <v>3887702.5300000003</v>
      </c>
      <c r="I1581" s="326" t="s">
        <v>3569</v>
      </c>
      <c r="J1581" s="42" t="str">
        <f>VLOOKUP(D1581,DEPARTMENTS!B:B,1,0)</f>
        <v>DEV_GROUP_3</v>
      </c>
      <c r="K1581" s="326"/>
    </row>
    <row r="1582" spans="1:11" s="35" customFormat="1" hidden="1" x14ac:dyDescent="0.2">
      <c r="A1582" t="s">
        <v>3710</v>
      </c>
      <c r="B1582" s="326" t="s">
        <v>7</v>
      </c>
      <c r="C1582" s="326">
        <v>1</v>
      </c>
      <c r="D1582" s="326" t="s">
        <v>118</v>
      </c>
      <c r="E1582" s="323">
        <v>500</v>
      </c>
      <c r="F1582" s="35" t="s">
        <v>303</v>
      </c>
      <c r="G1582" s="326" t="s">
        <v>3817</v>
      </c>
      <c r="H1582" s="350">
        <f t="shared" si="24"/>
        <v>3888202.5300000003</v>
      </c>
      <c r="I1582" s="326" t="s">
        <v>3570</v>
      </c>
      <c r="J1582" s="42" t="str">
        <f>VLOOKUP(D1582,DEPARTMENTS!B:B,1,0)</f>
        <v>DEV_GROUP_3</v>
      </c>
      <c r="K1582" s="326"/>
    </row>
    <row r="1583" spans="1:11" s="35" customFormat="1" hidden="1" x14ac:dyDescent="0.2">
      <c r="A1583" t="s">
        <v>3711</v>
      </c>
      <c r="B1583" s="326" t="s">
        <v>7</v>
      </c>
      <c r="C1583" s="326">
        <v>1</v>
      </c>
      <c r="D1583" s="326" t="s">
        <v>160</v>
      </c>
      <c r="E1583" s="323">
        <v>500</v>
      </c>
      <c r="F1583" s="35" t="s">
        <v>303</v>
      </c>
      <c r="G1583" s="326" t="s">
        <v>3817</v>
      </c>
      <c r="H1583" s="350">
        <f t="shared" si="24"/>
        <v>3888702.5300000003</v>
      </c>
      <c r="I1583" s="326" t="s">
        <v>3571</v>
      </c>
      <c r="J1583" s="42" t="str">
        <f>VLOOKUP(D1583,DEPARTMENTS!B:B,1,0)</f>
        <v>DEV_GROUP_20</v>
      </c>
      <c r="K1583" s="326"/>
    </row>
    <row r="1584" spans="1:11" s="35" customFormat="1" hidden="1" x14ac:dyDescent="0.2">
      <c r="A1584" t="s">
        <v>3815</v>
      </c>
      <c r="B1584" s="326" t="s">
        <v>7</v>
      </c>
      <c r="C1584" s="326">
        <v>1</v>
      </c>
      <c r="D1584" s="326" t="s">
        <v>124</v>
      </c>
      <c r="E1584" s="323">
        <v>500</v>
      </c>
      <c r="F1584" s="35" t="s">
        <v>303</v>
      </c>
      <c r="G1584" s="326" t="s">
        <v>3817</v>
      </c>
      <c r="H1584" s="350">
        <f t="shared" si="24"/>
        <v>3889202.5300000003</v>
      </c>
      <c r="I1584" s="326" t="s">
        <v>3572</v>
      </c>
      <c r="J1584" s="42" t="str">
        <f>VLOOKUP(D1584,DEPARTMENTS!B:B,1,0)</f>
        <v>DEV_GROUP_7</v>
      </c>
      <c r="K1584" s="326"/>
    </row>
    <row r="1585" spans="1:11" s="35" customFormat="1" hidden="1" x14ac:dyDescent="0.2">
      <c r="A1585" t="s">
        <v>3816</v>
      </c>
      <c r="B1585" s="326" t="s">
        <v>7</v>
      </c>
      <c r="C1585" s="326">
        <v>1</v>
      </c>
      <c r="D1585" s="326" t="s">
        <v>114</v>
      </c>
      <c r="E1585" s="323">
        <v>1000</v>
      </c>
      <c r="F1585" s="35" t="s">
        <v>303</v>
      </c>
      <c r="G1585" s="326" t="s">
        <v>3817</v>
      </c>
      <c r="H1585" s="350">
        <f t="shared" si="24"/>
        <v>3890202.5300000003</v>
      </c>
      <c r="I1585" s="326" t="s">
        <v>3573</v>
      </c>
      <c r="J1585" s="42" t="str">
        <f>VLOOKUP(D1585,DEPARTMENTS!B:B,1,0)</f>
        <v>DEV_GROUP_1</v>
      </c>
      <c r="K1585" s="326"/>
    </row>
    <row r="1586" spans="1:11" s="35" customFormat="1" hidden="1" x14ac:dyDescent="0.2">
      <c r="A1586" t="s">
        <v>3712</v>
      </c>
      <c r="B1586" s="326" t="s">
        <v>7</v>
      </c>
      <c r="C1586" s="326">
        <v>1</v>
      </c>
      <c r="D1586" s="326" t="s">
        <v>32</v>
      </c>
      <c r="E1586" s="323">
        <v>300</v>
      </c>
      <c r="F1586" s="35" t="s">
        <v>303</v>
      </c>
      <c r="G1586" s="326" t="s">
        <v>3817</v>
      </c>
      <c r="H1586" s="350">
        <f t="shared" si="24"/>
        <v>3890502.5300000003</v>
      </c>
      <c r="I1586" s="326" t="s">
        <v>3574</v>
      </c>
      <c r="J1586" s="42" t="str">
        <f>VLOOKUP(D1586,DEPARTMENTS!B:B,1,0)</f>
        <v>YOUTH</v>
      </c>
      <c r="K1586" s="326"/>
    </row>
    <row r="1587" spans="1:11" s="35" customFormat="1" hidden="1" x14ac:dyDescent="0.2">
      <c r="A1587" t="s">
        <v>3713</v>
      </c>
      <c r="B1587" s="326" t="s">
        <v>7</v>
      </c>
      <c r="C1587" s="326">
        <v>1</v>
      </c>
      <c r="D1587" s="326" t="s">
        <v>114</v>
      </c>
      <c r="E1587" s="323">
        <v>1500</v>
      </c>
      <c r="F1587" s="35" t="s">
        <v>303</v>
      </c>
      <c r="G1587" s="326" t="s">
        <v>3817</v>
      </c>
      <c r="H1587" s="350">
        <f t="shared" si="24"/>
        <v>3892002.5300000003</v>
      </c>
      <c r="I1587" s="326" t="s">
        <v>3575</v>
      </c>
      <c r="J1587" s="42" t="str">
        <f>VLOOKUP(D1587,DEPARTMENTS!B:B,1,0)</f>
        <v>DEV_GROUP_1</v>
      </c>
      <c r="K1587" s="326"/>
    </row>
    <row r="1588" spans="1:11" s="35" customFormat="1" hidden="1" x14ac:dyDescent="0.2">
      <c r="A1588" t="s">
        <v>3714</v>
      </c>
      <c r="B1588" s="326" t="s">
        <v>7</v>
      </c>
      <c r="C1588" s="326">
        <v>1</v>
      </c>
      <c r="D1588" s="326" t="s">
        <v>122</v>
      </c>
      <c r="E1588" s="323">
        <v>500</v>
      </c>
      <c r="F1588" s="35" t="s">
        <v>303</v>
      </c>
      <c r="G1588" s="326" t="s">
        <v>3817</v>
      </c>
      <c r="H1588" s="350">
        <f t="shared" si="24"/>
        <v>3892502.5300000003</v>
      </c>
      <c r="I1588" s="326" t="s">
        <v>3576</v>
      </c>
      <c r="J1588" s="42" t="str">
        <f>VLOOKUP(D1588,DEPARTMENTS!B:B,1,0)</f>
        <v>DEV_GROUP_16</v>
      </c>
      <c r="K1588" s="326"/>
    </row>
    <row r="1589" spans="1:11" s="35" customFormat="1" x14ac:dyDescent="0.2">
      <c r="A1589" t="s">
        <v>3715</v>
      </c>
      <c r="B1589" s="326" t="s">
        <v>7</v>
      </c>
      <c r="C1589" s="326">
        <v>1</v>
      </c>
      <c r="D1589" s="326" t="s">
        <v>112</v>
      </c>
      <c r="E1589" s="323">
        <v>150</v>
      </c>
      <c r="F1589" s="35" t="s">
        <v>303</v>
      </c>
      <c r="G1589" s="326" t="s">
        <v>3817</v>
      </c>
      <c r="H1589" s="350">
        <f t="shared" si="24"/>
        <v>3892652.5300000003</v>
      </c>
      <c r="I1589" s="326" t="s">
        <v>3577</v>
      </c>
      <c r="J1589" s="42" t="str">
        <f>VLOOKUP(D1589,DEPARTMENTS!B:B,1,0)</f>
        <v>DEV_GROUP_13</v>
      </c>
      <c r="K1589" s="326"/>
    </row>
    <row r="1590" spans="1:11" s="35" customFormat="1" hidden="1" x14ac:dyDescent="0.2">
      <c r="A1590" t="s">
        <v>3716</v>
      </c>
      <c r="B1590" s="326" t="s">
        <v>7</v>
      </c>
      <c r="C1590" s="326">
        <v>1</v>
      </c>
      <c r="D1590" s="326" t="s">
        <v>24</v>
      </c>
      <c r="E1590" s="323">
        <v>70</v>
      </c>
      <c r="F1590" s="35" t="s">
        <v>303</v>
      </c>
      <c r="G1590" s="326" t="s">
        <v>3817</v>
      </c>
      <c r="H1590" s="350">
        <f t="shared" si="24"/>
        <v>3892722.5300000003</v>
      </c>
      <c r="I1590" s="326" t="s">
        <v>3578</v>
      </c>
      <c r="J1590" s="42" t="str">
        <f>VLOOKUP(D1590,DEPARTMENTS!B:B,1,0)</f>
        <v>ENVELOPES</v>
      </c>
      <c r="K1590" s="326"/>
    </row>
    <row r="1591" spans="1:11" s="35" customFormat="1" hidden="1" x14ac:dyDescent="0.2">
      <c r="A1591" t="s">
        <v>3717</v>
      </c>
      <c r="B1591" s="326" t="s">
        <v>7</v>
      </c>
      <c r="C1591" s="326">
        <v>1</v>
      </c>
      <c r="D1591" s="326" t="s">
        <v>114</v>
      </c>
      <c r="E1591" s="323">
        <v>2000</v>
      </c>
      <c r="F1591" s="35" t="s">
        <v>303</v>
      </c>
      <c r="G1591" s="326" t="s">
        <v>3817</v>
      </c>
      <c r="H1591" s="350">
        <f t="shared" si="24"/>
        <v>3894722.5300000003</v>
      </c>
      <c r="I1591" s="326" t="s">
        <v>3579</v>
      </c>
      <c r="J1591" s="42" t="str">
        <f>VLOOKUP(D1591,DEPARTMENTS!B:B,1,0)</f>
        <v>DEV_GROUP_1</v>
      </c>
      <c r="K1591" s="326"/>
    </row>
    <row r="1592" spans="1:11" s="35" customFormat="1" hidden="1" x14ac:dyDescent="0.2">
      <c r="A1592" t="s">
        <v>3718</v>
      </c>
      <c r="B1592" s="326" t="s">
        <v>7</v>
      </c>
      <c r="C1592" s="326">
        <v>1</v>
      </c>
      <c r="D1592" s="326" t="s">
        <v>189</v>
      </c>
      <c r="E1592" s="323">
        <v>2000</v>
      </c>
      <c r="F1592" s="35" t="s">
        <v>303</v>
      </c>
      <c r="G1592" s="326" t="s">
        <v>3817</v>
      </c>
      <c r="H1592" s="350">
        <f t="shared" si="24"/>
        <v>3896722.5300000003</v>
      </c>
      <c r="I1592" s="326" t="s">
        <v>3580</v>
      </c>
      <c r="J1592" s="42" t="str">
        <f>VLOOKUP(D1592,DEPARTMENTS!B:B,1,0)</f>
        <v>DEV_GROUP_36</v>
      </c>
      <c r="K1592" s="326"/>
    </row>
    <row r="1593" spans="1:11" s="35" customFormat="1" hidden="1" x14ac:dyDescent="0.2">
      <c r="A1593" t="s">
        <v>3719</v>
      </c>
      <c r="B1593" s="326" t="s">
        <v>7</v>
      </c>
      <c r="C1593" s="326">
        <v>1</v>
      </c>
      <c r="D1593" s="326" t="s">
        <v>114</v>
      </c>
      <c r="E1593" s="323">
        <v>1000</v>
      </c>
      <c r="F1593" s="35" t="s">
        <v>303</v>
      </c>
      <c r="G1593" s="326" t="s">
        <v>3817</v>
      </c>
      <c r="H1593" s="350">
        <f t="shared" si="24"/>
        <v>3897722.5300000003</v>
      </c>
      <c r="I1593" s="326" t="s">
        <v>3581</v>
      </c>
      <c r="J1593" s="42" t="str">
        <f>VLOOKUP(D1593,DEPARTMENTS!B:B,1,0)</f>
        <v>DEV_GROUP_1</v>
      </c>
      <c r="K1593" s="326"/>
    </row>
    <row r="1594" spans="1:11" s="35" customFormat="1" hidden="1" x14ac:dyDescent="0.2">
      <c r="A1594" t="s">
        <v>3720</v>
      </c>
      <c r="B1594" s="326" t="s">
        <v>7</v>
      </c>
      <c r="C1594" s="326">
        <v>1</v>
      </c>
      <c r="D1594" s="326" t="s">
        <v>116</v>
      </c>
      <c r="E1594" s="323">
        <v>300</v>
      </c>
      <c r="F1594" s="35" t="s">
        <v>303</v>
      </c>
      <c r="G1594" s="326" t="s">
        <v>3817</v>
      </c>
      <c r="H1594" s="350">
        <f t="shared" si="24"/>
        <v>3898022.5300000003</v>
      </c>
      <c r="I1594" s="326" t="s">
        <v>3582</v>
      </c>
      <c r="J1594" s="42" t="str">
        <f>VLOOKUP(D1594,DEPARTMENTS!B:B,1,0)</f>
        <v>DEV_GROUP_15</v>
      </c>
      <c r="K1594" s="326"/>
    </row>
    <row r="1595" spans="1:11" s="35" customFormat="1" hidden="1" x14ac:dyDescent="0.2">
      <c r="A1595" t="s">
        <v>3721</v>
      </c>
      <c r="B1595" s="326" t="s">
        <v>7</v>
      </c>
      <c r="C1595" s="326">
        <v>1</v>
      </c>
      <c r="D1595" s="326" t="s">
        <v>32</v>
      </c>
      <c r="E1595" s="323">
        <v>400</v>
      </c>
      <c r="F1595" s="35" t="s">
        <v>303</v>
      </c>
      <c r="G1595" s="326" t="s">
        <v>3817</v>
      </c>
      <c r="H1595" s="350">
        <f t="shared" si="24"/>
        <v>3898422.5300000003</v>
      </c>
      <c r="I1595" s="326" t="s">
        <v>3583</v>
      </c>
      <c r="J1595" s="42" t="str">
        <f>VLOOKUP(D1595,DEPARTMENTS!B:B,1,0)</f>
        <v>YOUTH</v>
      </c>
      <c r="K1595" s="326"/>
    </row>
    <row r="1596" spans="1:11" s="35" customFormat="1" hidden="1" x14ac:dyDescent="0.2">
      <c r="A1596" t="s">
        <v>3722</v>
      </c>
      <c r="B1596" s="326" t="s">
        <v>7</v>
      </c>
      <c r="C1596" s="326">
        <v>1</v>
      </c>
      <c r="D1596" s="326" t="s">
        <v>124</v>
      </c>
      <c r="E1596" s="323">
        <v>300</v>
      </c>
      <c r="F1596" s="35" t="s">
        <v>303</v>
      </c>
      <c r="G1596" s="326" t="s">
        <v>3817</v>
      </c>
      <c r="H1596" s="350">
        <f t="shared" si="24"/>
        <v>3898722.5300000003</v>
      </c>
      <c r="I1596" s="326" t="s">
        <v>3584</v>
      </c>
      <c r="J1596" s="42" t="str">
        <f>VLOOKUP(D1596,DEPARTMENTS!B:B,1,0)</f>
        <v>DEV_GROUP_7</v>
      </c>
      <c r="K1596" s="326"/>
    </row>
    <row r="1597" spans="1:11" s="35" customFormat="1" hidden="1" x14ac:dyDescent="0.2">
      <c r="A1597" t="s">
        <v>3723</v>
      </c>
      <c r="B1597" s="326" t="s">
        <v>7</v>
      </c>
      <c r="C1597" s="326">
        <v>1</v>
      </c>
      <c r="D1597" s="326" t="s">
        <v>136</v>
      </c>
      <c r="E1597" s="323">
        <v>5000</v>
      </c>
      <c r="F1597" s="35" t="s">
        <v>303</v>
      </c>
      <c r="G1597" s="326" t="s">
        <v>3817</v>
      </c>
      <c r="H1597" s="350">
        <f t="shared" si="24"/>
        <v>3903722.5300000003</v>
      </c>
      <c r="I1597" s="326" t="s">
        <v>3585</v>
      </c>
      <c r="J1597" s="42" t="str">
        <f>VLOOKUP(D1597,DEPARTMENTS!B:B,1,0)</f>
        <v>DEV_GROUP_32</v>
      </c>
      <c r="K1597" s="326"/>
    </row>
    <row r="1598" spans="1:11" s="35" customFormat="1" hidden="1" x14ac:dyDescent="0.2">
      <c r="A1598" t="s">
        <v>3724</v>
      </c>
      <c r="B1598" s="326" t="s">
        <v>7</v>
      </c>
      <c r="C1598" s="326">
        <v>1</v>
      </c>
      <c r="D1598" s="326" t="s">
        <v>142</v>
      </c>
      <c r="E1598" s="323">
        <v>3000</v>
      </c>
      <c r="F1598" s="35" t="s">
        <v>303</v>
      </c>
      <c r="G1598" s="326" t="s">
        <v>3817</v>
      </c>
      <c r="H1598" s="350">
        <f t="shared" si="24"/>
        <v>3906722.5300000003</v>
      </c>
      <c r="I1598" s="326" t="s">
        <v>3586</v>
      </c>
      <c r="J1598" s="42" t="str">
        <f>VLOOKUP(D1598,DEPARTMENTS!B:B,1,0)</f>
        <v>DEV_GROUP_8</v>
      </c>
      <c r="K1598" s="326"/>
    </row>
    <row r="1599" spans="1:11" s="35" customFormat="1" hidden="1" x14ac:dyDescent="0.2">
      <c r="A1599" t="s">
        <v>3725</v>
      </c>
      <c r="B1599" s="326" t="s">
        <v>7</v>
      </c>
      <c r="C1599" s="326">
        <v>1</v>
      </c>
      <c r="D1599" s="326" t="s">
        <v>118</v>
      </c>
      <c r="E1599" s="323">
        <v>1000</v>
      </c>
      <c r="F1599" s="35" t="s">
        <v>303</v>
      </c>
      <c r="G1599" s="326" t="s">
        <v>3817</v>
      </c>
      <c r="H1599" s="350">
        <f t="shared" si="24"/>
        <v>3907722.5300000003</v>
      </c>
      <c r="I1599" s="326" t="s">
        <v>3587</v>
      </c>
      <c r="J1599" s="42" t="str">
        <f>VLOOKUP(D1599,DEPARTMENTS!B:B,1,0)</f>
        <v>DEV_GROUP_3</v>
      </c>
      <c r="K1599" s="326"/>
    </row>
    <row r="1600" spans="1:11" s="35" customFormat="1" hidden="1" x14ac:dyDescent="0.2">
      <c r="A1600" t="s">
        <v>3726</v>
      </c>
      <c r="B1600" s="326" t="s">
        <v>7</v>
      </c>
      <c r="C1600" s="326">
        <v>1</v>
      </c>
      <c r="D1600" s="326" t="s">
        <v>118</v>
      </c>
      <c r="E1600" s="323">
        <v>500</v>
      </c>
      <c r="F1600" s="35" t="s">
        <v>303</v>
      </c>
      <c r="G1600" s="326" t="s">
        <v>3817</v>
      </c>
      <c r="H1600" s="350">
        <f t="shared" si="24"/>
        <v>3908222.5300000003</v>
      </c>
      <c r="I1600" s="326" t="s">
        <v>3588</v>
      </c>
      <c r="J1600" s="42" t="str">
        <f>VLOOKUP(D1600,DEPARTMENTS!B:B,1,0)</f>
        <v>DEV_GROUP_3</v>
      </c>
      <c r="K1600" s="326"/>
    </row>
    <row r="1601" spans="1:11" s="35" customFormat="1" hidden="1" x14ac:dyDescent="0.2">
      <c r="A1601" t="s">
        <v>3727</v>
      </c>
      <c r="B1601" s="326" t="s">
        <v>7</v>
      </c>
      <c r="C1601" s="326">
        <v>1</v>
      </c>
      <c r="D1601" s="326" t="s">
        <v>188</v>
      </c>
      <c r="E1601" s="323">
        <v>50</v>
      </c>
      <c r="F1601" s="35" t="s">
        <v>303</v>
      </c>
      <c r="G1601" s="326" t="s">
        <v>3817</v>
      </c>
      <c r="H1601" s="350">
        <f t="shared" si="24"/>
        <v>3908272.5300000003</v>
      </c>
      <c r="I1601" s="326" t="s">
        <v>3589</v>
      </c>
      <c r="J1601" s="42" t="str">
        <f>VLOOKUP(D1601,DEPARTMENTS!B:B,1,0)</f>
        <v>DEV_GROUP_38</v>
      </c>
      <c r="K1601" s="326"/>
    </row>
    <row r="1602" spans="1:11" s="35" customFormat="1" hidden="1" x14ac:dyDescent="0.2">
      <c r="A1602" t="s">
        <v>3728</v>
      </c>
      <c r="B1602" s="326" t="s">
        <v>7</v>
      </c>
      <c r="C1602" s="326">
        <v>1</v>
      </c>
      <c r="D1602" s="326" t="s">
        <v>122</v>
      </c>
      <c r="E1602" s="323">
        <v>1000</v>
      </c>
      <c r="F1602" s="35" t="s">
        <v>303</v>
      </c>
      <c r="G1602" s="326" t="s">
        <v>3817</v>
      </c>
      <c r="H1602" s="350">
        <f t="shared" si="24"/>
        <v>3909272.5300000003</v>
      </c>
      <c r="I1602" s="326" t="s">
        <v>3590</v>
      </c>
      <c r="J1602" s="42" t="str">
        <f>VLOOKUP(D1602,DEPARTMENTS!B:B,1,0)</f>
        <v>DEV_GROUP_16</v>
      </c>
      <c r="K1602" s="326"/>
    </row>
    <row r="1603" spans="1:11" s="35" customFormat="1" hidden="1" x14ac:dyDescent="0.2">
      <c r="A1603" t="s">
        <v>3729</v>
      </c>
      <c r="B1603" s="326" t="s">
        <v>7</v>
      </c>
      <c r="C1603" s="326">
        <v>1</v>
      </c>
      <c r="D1603" s="326" t="s">
        <v>156</v>
      </c>
      <c r="E1603" s="323">
        <v>2000</v>
      </c>
      <c r="F1603" s="35" t="s">
        <v>303</v>
      </c>
      <c r="G1603" s="326" t="s">
        <v>3817</v>
      </c>
      <c r="H1603" s="350">
        <f t="shared" si="24"/>
        <v>3911272.5300000003</v>
      </c>
      <c r="I1603" s="326" t="s">
        <v>3591</v>
      </c>
      <c r="J1603" s="42" t="str">
        <f>VLOOKUP(D1603,DEPARTMENTS!B:B,1,0)</f>
        <v>DEV_GROUP_39</v>
      </c>
      <c r="K1603" s="326"/>
    </row>
    <row r="1604" spans="1:11" s="35" customFormat="1" hidden="1" x14ac:dyDescent="0.2">
      <c r="A1604" t="s">
        <v>3730</v>
      </c>
      <c r="B1604" s="326" t="s">
        <v>7</v>
      </c>
      <c r="C1604" s="326">
        <v>1</v>
      </c>
      <c r="D1604" s="326" t="s">
        <v>118</v>
      </c>
      <c r="E1604" s="323">
        <v>500</v>
      </c>
      <c r="F1604" s="35" t="s">
        <v>303</v>
      </c>
      <c r="G1604" s="326" t="s">
        <v>3817</v>
      </c>
      <c r="H1604" s="350">
        <f t="shared" si="24"/>
        <v>3911772.5300000003</v>
      </c>
      <c r="I1604" s="326" t="s">
        <v>3592</v>
      </c>
      <c r="J1604" s="42" t="str">
        <f>VLOOKUP(D1604,DEPARTMENTS!B:B,1,0)</f>
        <v>DEV_GROUP_3</v>
      </c>
      <c r="K1604" s="326"/>
    </row>
    <row r="1605" spans="1:11" s="35" customFormat="1" hidden="1" x14ac:dyDescent="0.2">
      <c r="A1605" t="s">
        <v>3731</v>
      </c>
      <c r="B1605" s="326" t="s">
        <v>7</v>
      </c>
      <c r="C1605" s="326">
        <v>1</v>
      </c>
      <c r="D1605" s="326" t="s">
        <v>32</v>
      </c>
      <c r="E1605" s="323">
        <v>200</v>
      </c>
      <c r="F1605" s="35" t="s">
        <v>303</v>
      </c>
      <c r="G1605" s="326" t="s">
        <v>3817</v>
      </c>
      <c r="H1605" s="350">
        <f t="shared" ref="H1605:H1668" si="25">H1604+E1605</f>
        <v>3911972.5300000003</v>
      </c>
      <c r="I1605" s="326" t="s">
        <v>3593</v>
      </c>
      <c r="J1605" s="42" t="str">
        <f>VLOOKUP(D1605,DEPARTMENTS!B:B,1,0)</f>
        <v>YOUTH</v>
      </c>
      <c r="K1605" s="326"/>
    </row>
    <row r="1606" spans="1:11" s="35" customFormat="1" hidden="1" x14ac:dyDescent="0.2">
      <c r="A1606" t="s">
        <v>3732</v>
      </c>
      <c r="B1606" s="326" t="s">
        <v>7</v>
      </c>
      <c r="C1606" s="326">
        <v>1</v>
      </c>
      <c r="D1606" s="326" t="s">
        <v>170</v>
      </c>
      <c r="E1606" s="323">
        <v>1000</v>
      </c>
      <c r="F1606" s="35" t="s">
        <v>303</v>
      </c>
      <c r="G1606" s="326" t="s">
        <v>3817</v>
      </c>
      <c r="H1606" s="350">
        <f t="shared" si="25"/>
        <v>3912972.5300000003</v>
      </c>
      <c r="I1606" s="326" t="s">
        <v>3594</v>
      </c>
      <c r="J1606" s="42" t="str">
        <f>VLOOKUP(D1606,DEPARTMENTS!B:B,1,0)</f>
        <v>DEV_GROUP_24</v>
      </c>
      <c r="K1606" s="326"/>
    </row>
    <row r="1607" spans="1:11" s="35" customFormat="1" hidden="1" x14ac:dyDescent="0.2">
      <c r="A1607" t="s">
        <v>3733</v>
      </c>
      <c r="B1607" s="326" t="s">
        <v>7</v>
      </c>
      <c r="C1607" s="326">
        <v>1</v>
      </c>
      <c r="D1607" s="326" t="s">
        <v>144</v>
      </c>
      <c r="E1607" s="323">
        <v>1000</v>
      </c>
      <c r="F1607" s="35" t="s">
        <v>303</v>
      </c>
      <c r="G1607" s="326" t="s">
        <v>3817</v>
      </c>
      <c r="H1607" s="350">
        <f t="shared" si="25"/>
        <v>3913972.5300000003</v>
      </c>
      <c r="I1607" s="326" t="s">
        <v>3595</v>
      </c>
      <c r="J1607" s="42" t="str">
        <f>VLOOKUP(D1607,DEPARTMENTS!B:B,1,0)</f>
        <v>DEV_GROUP_2</v>
      </c>
      <c r="K1607" s="326"/>
    </row>
    <row r="1608" spans="1:11" s="35" customFormat="1" x14ac:dyDescent="0.2">
      <c r="A1608" t="s">
        <v>3734</v>
      </c>
      <c r="B1608" s="326" t="s">
        <v>7</v>
      </c>
      <c r="C1608" s="326">
        <v>1</v>
      </c>
      <c r="D1608" s="326" t="s">
        <v>112</v>
      </c>
      <c r="E1608" s="323">
        <v>2000</v>
      </c>
      <c r="F1608" s="35" t="s">
        <v>303</v>
      </c>
      <c r="G1608" s="326" t="s">
        <v>3817</v>
      </c>
      <c r="H1608" s="350">
        <f t="shared" si="25"/>
        <v>3915972.5300000003</v>
      </c>
      <c r="I1608" s="326" t="s">
        <v>3596</v>
      </c>
      <c r="J1608" s="42" t="str">
        <f>VLOOKUP(D1608,DEPARTMENTS!B:B,1,0)</f>
        <v>DEV_GROUP_13</v>
      </c>
      <c r="K1608" s="326"/>
    </row>
    <row r="1609" spans="1:11" s="35" customFormat="1" hidden="1" x14ac:dyDescent="0.2">
      <c r="A1609" t="s">
        <v>3735</v>
      </c>
      <c r="B1609" s="326" t="s">
        <v>7</v>
      </c>
      <c r="C1609" s="326">
        <v>1</v>
      </c>
      <c r="D1609" s="326" t="s">
        <v>164</v>
      </c>
      <c r="E1609" s="323">
        <v>1000</v>
      </c>
      <c r="F1609" s="35" t="s">
        <v>303</v>
      </c>
      <c r="G1609" s="326" t="s">
        <v>3817</v>
      </c>
      <c r="H1609" s="350">
        <f t="shared" si="25"/>
        <v>3916972.5300000003</v>
      </c>
      <c r="I1609" s="326" t="s">
        <v>3597</v>
      </c>
      <c r="J1609" s="42" t="str">
        <f>VLOOKUP(D1609,DEPARTMENTS!B:B,1,0)</f>
        <v>DEV_GROUP_22</v>
      </c>
      <c r="K1609" s="326"/>
    </row>
    <row r="1610" spans="1:11" s="35" customFormat="1" x14ac:dyDescent="0.2">
      <c r="A1610" t="s">
        <v>3736</v>
      </c>
      <c r="B1610" s="326" t="s">
        <v>7</v>
      </c>
      <c r="C1610" s="326">
        <v>1</v>
      </c>
      <c r="D1610" s="326" t="s">
        <v>112</v>
      </c>
      <c r="E1610" s="323">
        <v>100</v>
      </c>
      <c r="F1610" s="35" t="s">
        <v>303</v>
      </c>
      <c r="G1610" s="326" t="s">
        <v>3817</v>
      </c>
      <c r="H1610" s="350">
        <f t="shared" si="25"/>
        <v>3917072.5300000003</v>
      </c>
      <c r="I1610" s="326" t="s">
        <v>3598</v>
      </c>
      <c r="J1610" s="42" t="str">
        <f>VLOOKUP(D1610,DEPARTMENTS!B:B,1,0)</f>
        <v>DEV_GROUP_13</v>
      </c>
      <c r="K1610" s="326"/>
    </row>
    <row r="1611" spans="1:11" s="35" customFormat="1" hidden="1" x14ac:dyDescent="0.2">
      <c r="A1611" t="s">
        <v>3737</v>
      </c>
      <c r="B1611" s="326" t="s">
        <v>7</v>
      </c>
      <c r="C1611" s="326">
        <v>1</v>
      </c>
      <c r="D1611" s="326" t="s">
        <v>164</v>
      </c>
      <c r="E1611" s="323">
        <v>300</v>
      </c>
      <c r="F1611" s="35" t="s">
        <v>303</v>
      </c>
      <c r="G1611" s="326" t="s">
        <v>3817</v>
      </c>
      <c r="H1611" s="350">
        <f t="shared" si="25"/>
        <v>3917372.5300000003</v>
      </c>
      <c r="I1611" s="326" t="s">
        <v>3599</v>
      </c>
      <c r="J1611" s="42" t="str">
        <f>VLOOKUP(D1611,DEPARTMENTS!B:B,1,0)</f>
        <v>DEV_GROUP_22</v>
      </c>
      <c r="K1611" s="326"/>
    </row>
    <row r="1612" spans="1:11" s="35" customFormat="1" hidden="1" x14ac:dyDescent="0.2">
      <c r="A1612" t="s">
        <v>3738</v>
      </c>
      <c r="B1612" s="326" t="s">
        <v>7</v>
      </c>
      <c r="C1612" s="326">
        <v>1</v>
      </c>
      <c r="D1612" s="326" t="s">
        <v>170</v>
      </c>
      <c r="E1612" s="323">
        <v>1000</v>
      </c>
      <c r="F1612" s="35" t="s">
        <v>303</v>
      </c>
      <c r="G1612" s="326" t="s">
        <v>3817</v>
      </c>
      <c r="H1612" s="350">
        <f t="shared" si="25"/>
        <v>3918372.5300000003</v>
      </c>
      <c r="I1612" s="326" t="s">
        <v>3600</v>
      </c>
      <c r="J1612" s="42" t="str">
        <f>VLOOKUP(D1612,DEPARTMENTS!B:B,1,0)</f>
        <v>DEV_GROUP_24</v>
      </c>
      <c r="K1612" s="326"/>
    </row>
    <row r="1613" spans="1:11" s="35" customFormat="1" hidden="1" x14ac:dyDescent="0.2">
      <c r="A1613" t="s">
        <v>3739</v>
      </c>
      <c r="B1613" s="326" t="s">
        <v>7</v>
      </c>
      <c r="C1613" s="326">
        <v>1</v>
      </c>
      <c r="D1613" s="326" t="s">
        <v>180</v>
      </c>
      <c r="E1613" s="323">
        <v>100</v>
      </c>
      <c r="F1613" s="35" t="s">
        <v>303</v>
      </c>
      <c r="G1613" s="326" t="s">
        <v>3817</v>
      </c>
      <c r="H1613" s="350">
        <f t="shared" si="25"/>
        <v>3918472.5300000003</v>
      </c>
      <c r="I1613" s="326" t="s">
        <v>3601</v>
      </c>
      <c r="J1613" s="42" t="str">
        <f>VLOOKUP(D1613,DEPARTMENTS!B:B,1,0)</f>
        <v>DEV_GROUP_28</v>
      </c>
      <c r="K1613" s="326"/>
    </row>
    <row r="1614" spans="1:11" s="35" customFormat="1" hidden="1" x14ac:dyDescent="0.2">
      <c r="A1614" t="s">
        <v>3740</v>
      </c>
      <c r="B1614" s="326" t="s">
        <v>7</v>
      </c>
      <c r="C1614" s="326">
        <v>1</v>
      </c>
      <c r="D1614" s="326" t="s">
        <v>144</v>
      </c>
      <c r="E1614" s="323">
        <v>1000</v>
      </c>
      <c r="F1614" s="35" t="s">
        <v>303</v>
      </c>
      <c r="G1614" s="326" t="s">
        <v>3817</v>
      </c>
      <c r="H1614" s="350">
        <f t="shared" si="25"/>
        <v>3919472.5300000003</v>
      </c>
      <c r="I1614" s="326" t="s">
        <v>3602</v>
      </c>
      <c r="J1614" s="42" t="str">
        <f>VLOOKUP(D1614,DEPARTMENTS!B:B,1,0)</f>
        <v>DEV_GROUP_2</v>
      </c>
      <c r="K1614" s="326"/>
    </row>
    <row r="1615" spans="1:11" s="35" customFormat="1" hidden="1" x14ac:dyDescent="0.2">
      <c r="A1615" t="s">
        <v>3741</v>
      </c>
      <c r="B1615" s="326" t="s">
        <v>7</v>
      </c>
      <c r="C1615" s="326">
        <v>1</v>
      </c>
      <c r="D1615" s="326" t="s">
        <v>122</v>
      </c>
      <c r="E1615" s="323">
        <v>1000</v>
      </c>
      <c r="F1615" s="35" t="s">
        <v>303</v>
      </c>
      <c r="G1615" s="326" t="s">
        <v>3817</v>
      </c>
      <c r="H1615" s="350">
        <f t="shared" si="25"/>
        <v>3920472.5300000003</v>
      </c>
      <c r="I1615" s="326" t="s">
        <v>3603</v>
      </c>
      <c r="J1615" s="42" t="str">
        <f>VLOOKUP(D1615,DEPARTMENTS!B:B,1,0)</f>
        <v>DEV_GROUP_16</v>
      </c>
      <c r="K1615" s="326"/>
    </row>
    <row r="1616" spans="1:11" s="35" customFormat="1" hidden="1" x14ac:dyDescent="0.2">
      <c r="A1616" t="s">
        <v>3742</v>
      </c>
      <c r="B1616" s="326" t="s">
        <v>7</v>
      </c>
      <c r="C1616" s="326">
        <v>1</v>
      </c>
      <c r="D1616" s="326" t="s">
        <v>144</v>
      </c>
      <c r="E1616" s="323">
        <v>1030</v>
      </c>
      <c r="F1616" s="35" t="s">
        <v>303</v>
      </c>
      <c r="G1616" s="326" t="s">
        <v>3817</v>
      </c>
      <c r="H1616" s="350">
        <f t="shared" si="25"/>
        <v>3921502.5300000003</v>
      </c>
      <c r="I1616" s="326" t="s">
        <v>3604</v>
      </c>
      <c r="J1616" s="42" t="str">
        <f>VLOOKUP(D1616,DEPARTMENTS!B:B,1,0)</f>
        <v>DEV_GROUP_2</v>
      </c>
      <c r="K1616" s="326"/>
    </row>
    <row r="1617" spans="1:11" s="35" customFormat="1" hidden="1" x14ac:dyDescent="0.2">
      <c r="A1617" t="s">
        <v>3743</v>
      </c>
      <c r="B1617" s="326" t="s">
        <v>7</v>
      </c>
      <c r="C1617" s="326">
        <v>1</v>
      </c>
      <c r="D1617" s="326" t="s">
        <v>32</v>
      </c>
      <c r="E1617" s="323">
        <v>400</v>
      </c>
      <c r="F1617" s="35" t="s">
        <v>303</v>
      </c>
      <c r="G1617" s="326" t="s">
        <v>3817</v>
      </c>
      <c r="H1617" s="350">
        <f t="shared" si="25"/>
        <v>3921902.5300000003</v>
      </c>
      <c r="I1617" s="326" t="s">
        <v>3605</v>
      </c>
      <c r="J1617" s="42" t="str">
        <f>VLOOKUP(D1617,DEPARTMENTS!B:B,1,0)</f>
        <v>YOUTH</v>
      </c>
      <c r="K1617" s="326"/>
    </row>
    <row r="1618" spans="1:11" s="35" customFormat="1" hidden="1" x14ac:dyDescent="0.2">
      <c r="A1618" t="s">
        <v>3744</v>
      </c>
      <c r="B1618" s="326" t="s">
        <v>7</v>
      </c>
      <c r="C1618" s="326">
        <v>1</v>
      </c>
      <c r="D1618" s="326" t="s">
        <v>182</v>
      </c>
      <c r="E1618" s="323">
        <v>1000</v>
      </c>
      <c r="F1618" s="35" t="s">
        <v>303</v>
      </c>
      <c r="G1618" s="326" t="s">
        <v>3817</v>
      </c>
      <c r="H1618" s="350">
        <f t="shared" si="25"/>
        <v>3922902.5300000003</v>
      </c>
      <c r="I1618" s="326" t="s">
        <v>3606</v>
      </c>
      <c r="J1618" s="42" t="str">
        <f>VLOOKUP(D1618,DEPARTMENTS!B:B,1,0)</f>
        <v>DEV_GROUP_23</v>
      </c>
      <c r="K1618" s="326"/>
    </row>
    <row r="1619" spans="1:11" s="35" customFormat="1" hidden="1" x14ac:dyDescent="0.2">
      <c r="A1619" t="s">
        <v>3745</v>
      </c>
      <c r="B1619" s="326" t="s">
        <v>7</v>
      </c>
      <c r="C1619" s="326">
        <v>1</v>
      </c>
      <c r="D1619" s="326" t="s">
        <v>144</v>
      </c>
      <c r="E1619" s="323">
        <v>570</v>
      </c>
      <c r="F1619" s="35" t="s">
        <v>303</v>
      </c>
      <c r="G1619" s="326" t="s">
        <v>3817</v>
      </c>
      <c r="H1619" s="350">
        <f t="shared" si="25"/>
        <v>3923472.5300000003</v>
      </c>
      <c r="I1619" s="326" t="s">
        <v>3607</v>
      </c>
      <c r="J1619" s="42" t="str">
        <f>VLOOKUP(D1619,DEPARTMENTS!B:B,1,0)</f>
        <v>DEV_GROUP_2</v>
      </c>
      <c r="K1619" s="326"/>
    </row>
    <row r="1620" spans="1:11" s="35" customFormat="1" hidden="1" x14ac:dyDescent="0.2">
      <c r="A1620" t="s">
        <v>3746</v>
      </c>
      <c r="B1620" s="326" t="s">
        <v>7</v>
      </c>
      <c r="C1620" s="326">
        <v>1</v>
      </c>
      <c r="D1620" s="326" t="s">
        <v>128</v>
      </c>
      <c r="E1620" s="323">
        <v>3000</v>
      </c>
      <c r="F1620" s="35" t="s">
        <v>303</v>
      </c>
      <c r="G1620" s="326" t="s">
        <v>3817</v>
      </c>
      <c r="H1620" s="350">
        <f t="shared" si="25"/>
        <v>3926472.5300000003</v>
      </c>
      <c r="I1620" s="326" t="s">
        <v>3608</v>
      </c>
      <c r="J1620" s="42" t="str">
        <f>VLOOKUP(D1620,DEPARTMENTS!B:B,1,0)</f>
        <v>DEV_GROUP_5</v>
      </c>
      <c r="K1620" s="326"/>
    </row>
    <row r="1621" spans="1:11" s="35" customFormat="1" hidden="1" x14ac:dyDescent="0.2">
      <c r="A1621" t="s">
        <v>3747</v>
      </c>
      <c r="B1621" s="326" t="s">
        <v>7</v>
      </c>
      <c r="C1621" s="326">
        <v>1</v>
      </c>
      <c r="D1621" s="326" t="s">
        <v>118</v>
      </c>
      <c r="E1621" s="323">
        <v>2000</v>
      </c>
      <c r="F1621" s="35" t="s">
        <v>303</v>
      </c>
      <c r="G1621" s="326" t="s">
        <v>3817</v>
      </c>
      <c r="H1621" s="350">
        <f t="shared" si="25"/>
        <v>3928472.5300000003</v>
      </c>
      <c r="I1621" s="326" t="s">
        <v>3609</v>
      </c>
      <c r="J1621" s="42" t="str">
        <f>VLOOKUP(D1621,DEPARTMENTS!B:B,1,0)</f>
        <v>DEV_GROUP_3</v>
      </c>
      <c r="K1621" s="326"/>
    </row>
    <row r="1622" spans="1:11" s="35" customFormat="1" hidden="1" x14ac:dyDescent="0.2">
      <c r="A1622" t="s">
        <v>3748</v>
      </c>
      <c r="B1622" s="326" t="s">
        <v>7</v>
      </c>
      <c r="C1622" s="326">
        <v>1</v>
      </c>
      <c r="D1622" s="326" t="s">
        <v>122</v>
      </c>
      <c r="E1622" s="323">
        <v>500</v>
      </c>
      <c r="F1622" s="35" t="s">
        <v>303</v>
      </c>
      <c r="G1622" s="326" t="s">
        <v>3817</v>
      </c>
      <c r="H1622" s="350">
        <f t="shared" si="25"/>
        <v>3928972.5300000003</v>
      </c>
      <c r="I1622" s="326" t="s">
        <v>3610</v>
      </c>
      <c r="J1622" s="42" t="str">
        <f>VLOOKUP(D1622,DEPARTMENTS!B:B,1,0)</f>
        <v>DEV_GROUP_16</v>
      </c>
      <c r="K1622" s="326"/>
    </row>
    <row r="1623" spans="1:11" s="35" customFormat="1" hidden="1" x14ac:dyDescent="0.2">
      <c r="A1623" t="s">
        <v>3749</v>
      </c>
      <c r="B1623" s="326" t="s">
        <v>7</v>
      </c>
      <c r="C1623" s="326">
        <v>1</v>
      </c>
      <c r="D1623" s="326" t="s">
        <v>148</v>
      </c>
      <c r="E1623" s="323">
        <v>1000</v>
      </c>
      <c r="F1623" s="35" t="s">
        <v>303</v>
      </c>
      <c r="G1623" s="326" t="s">
        <v>3817</v>
      </c>
      <c r="H1623" s="350">
        <f t="shared" si="25"/>
        <v>3929972.5300000003</v>
      </c>
      <c r="I1623" s="326" t="s">
        <v>3611</v>
      </c>
      <c r="J1623" s="42" t="str">
        <f>VLOOKUP(D1623,DEPARTMENTS!B:B,1,0)</f>
        <v>DEV_GROUP_NA</v>
      </c>
      <c r="K1623" s="326"/>
    </row>
    <row r="1624" spans="1:11" s="35" customFormat="1" hidden="1" x14ac:dyDescent="0.2">
      <c r="A1624" t="s">
        <v>3750</v>
      </c>
      <c r="B1624" s="326" t="s">
        <v>7</v>
      </c>
      <c r="C1624" s="326">
        <v>1</v>
      </c>
      <c r="D1624" s="326" t="s">
        <v>120</v>
      </c>
      <c r="E1624" s="323">
        <v>3000</v>
      </c>
      <c r="F1624" s="35" t="s">
        <v>303</v>
      </c>
      <c r="G1624" s="326" t="s">
        <v>3817</v>
      </c>
      <c r="H1624" s="350">
        <f t="shared" si="25"/>
        <v>3932972.5300000003</v>
      </c>
      <c r="I1624" s="326" t="s">
        <v>3612</v>
      </c>
      <c r="J1624" s="42" t="str">
        <f>VLOOKUP(D1624,DEPARTMENTS!B:B,1,0)</f>
        <v>DEV_GROUP_17</v>
      </c>
      <c r="K1624" s="326"/>
    </row>
    <row r="1625" spans="1:11" s="35" customFormat="1" hidden="1" x14ac:dyDescent="0.2">
      <c r="A1625" t="s">
        <v>3751</v>
      </c>
      <c r="B1625" s="326" t="s">
        <v>7</v>
      </c>
      <c r="C1625" s="326">
        <v>1</v>
      </c>
      <c r="D1625" s="326" t="s">
        <v>122</v>
      </c>
      <c r="E1625" s="323">
        <v>5000</v>
      </c>
      <c r="F1625" s="35" t="s">
        <v>303</v>
      </c>
      <c r="G1625" s="326" t="s">
        <v>3817</v>
      </c>
      <c r="H1625" s="350">
        <f t="shared" si="25"/>
        <v>3937972.5300000003</v>
      </c>
      <c r="I1625" s="326" t="s">
        <v>3613</v>
      </c>
      <c r="J1625" s="42" t="str">
        <f>VLOOKUP(D1625,DEPARTMENTS!B:B,1,0)</f>
        <v>DEV_GROUP_16</v>
      </c>
      <c r="K1625" s="326"/>
    </row>
    <row r="1626" spans="1:11" s="35" customFormat="1" hidden="1" x14ac:dyDescent="0.2">
      <c r="A1626" t="s">
        <v>3752</v>
      </c>
      <c r="B1626" s="326" t="s">
        <v>7</v>
      </c>
      <c r="C1626" s="326">
        <v>1</v>
      </c>
      <c r="D1626" s="326" t="s">
        <v>150</v>
      </c>
      <c r="E1626" s="323">
        <v>1000</v>
      </c>
      <c r="F1626" s="35" t="s">
        <v>303</v>
      </c>
      <c r="G1626" s="326" t="s">
        <v>3817</v>
      </c>
      <c r="H1626" s="350">
        <f t="shared" si="25"/>
        <v>3938972.5300000003</v>
      </c>
      <c r="I1626" s="326" t="s">
        <v>3614</v>
      </c>
      <c r="J1626" s="42" t="str">
        <f>VLOOKUP(D1626,DEPARTMENTS!B:B,1,0)</f>
        <v>DEV_GROUP_40</v>
      </c>
      <c r="K1626" s="326"/>
    </row>
    <row r="1627" spans="1:11" s="35" customFormat="1" hidden="1" x14ac:dyDescent="0.2">
      <c r="A1627" t="s">
        <v>3753</v>
      </c>
      <c r="B1627" s="326" t="s">
        <v>7</v>
      </c>
      <c r="C1627" s="326">
        <v>1</v>
      </c>
      <c r="D1627" s="326" t="s">
        <v>188</v>
      </c>
      <c r="E1627" s="323">
        <v>2700</v>
      </c>
      <c r="F1627" s="35" t="s">
        <v>303</v>
      </c>
      <c r="G1627" s="326" t="s">
        <v>3817</v>
      </c>
      <c r="H1627" s="350">
        <f t="shared" si="25"/>
        <v>3941672.5300000003</v>
      </c>
      <c r="I1627" s="326" t="s">
        <v>3615</v>
      </c>
      <c r="J1627" s="42" t="str">
        <f>VLOOKUP(D1627,DEPARTMENTS!B:B,1,0)</f>
        <v>DEV_GROUP_38</v>
      </c>
      <c r="K1627" s="326"/>
    </row>
    <row r="1628" spans="1:11" s="35" customFormat="1" hidden="1" x14ac:dyDescent="0.2">
      <c r="A1628" t="s">
        <v>3754</v>
      </c>
      <c r="B1628" s="326" t="s">
        <v>7</v>
      </c>
      <c r="C1628" s="326">
        <v>1</v>
      </c>
      <c r="D1628" s="326" t="s">
        <v>124</v>
      </c>
      <c r="E1628" s="323">
        <v>200</v>
      </c>
      <c r="F1628" s="35" t="s">
        <v>303</v>
      </c>
      <c r="G1628" s="326" t="s">
        <v>3817</v>
      </c>
      <c r="H1628" s="350">
        <f t="shared" si="25"/>
        <v>3941872.5300000003</v>
      </c>
      <c r="I1628" s="326" t="s">
        <v>3616</v>
      </c>
      <c r="J1628" s="42" t="str">
        <f>VLOOKUP(D1628,DEPARTMENTS!B:B,1,0)</f>
        <v>DEV_GROUP_7</v>
      </c>
      <c r="K1628" s="326"/>
    </row>
    <row r="1629" spans="1:11" s="35" customFormat="1" hidden="1" x14ac:dyDescent="0.2">
      <c r="A1629" t="s">
        <v>3755</v>
      </c>
      <c r="B1629" s="326" t="s">
        <v>7</v>
      </c>
      <c r="C1629" s="326">
        <v>1</v>
      </c>
      <c r="D1629" s="326" t="s">
        <v>124</v>
      </c>
      <c r="E1629" s="323">
        <v>120</v>
      </c>
      <c r="F1629" s="35" t="s">
        <v>303</v>
      </c>
      <c r="G1629" s="326" t="s">
        <v>3817</v>
      </c>
      <c r="H1629" s="350">
        <f t="shared" si="25"/>
        <v>3941992.5300000003</v>
      </c>
      <c r="I1629" s="326" t="s">
        <v>3617</v>
      </c>
      <c r="J1629" s="42" t="str">
        <f>VLOOKUP(D1629,DEPARTMENTS!B:B,1,0)</f>
        <v>DEV_GROUP_7</v>
      </c>
      <c r="K1629" s="326"/>
    </row>
    <row r="1630" spans="1:11" s="35" customFormat="1" hidden="1" x14ac:dyDescent="0.2">
      <c r="A1630" t="s">
        <v>3756</v>
      </c>
      <c r="B1630" s="326" t="s">
        <v>7</v>
      </c>
      <c r="C1630" s="326">
        <v>1</v>
      </c>
      <c r="D1630" s="326" t="s">
        <v>122</v>
      </c>
      <c r="E1630" s="323">
        <v>3000</v>
      </c>
      <c r="F1630" s="35" t="s">
        <v>303</v>
      </c>
      <c r="G1630" s="326" t="s">
        <v>3817</v>
      </c>
      <c r="H1630" s="350">
        <f t="shared" si="25"/>
        <v>3944992.5300000003</v>
      </c>
      <c r="I1630" s="326" t="s">
        <v>3618</v>
      </c>
      <c r="J1630" s="42" t="str">
        <f>VLOOKUP(D1630,DEPARTMENTS!B:B,1,0)</f>
        <v>DEV_GROUP_16</v>
      </c>
      <c r="K1630" s="326"/>
    </row>
    <row r="1631" spans="1:11" s="35" customFormat="1" x14ac:dyDescent="0.2">
      <c r="A1631" t="s">
        <v>3757</v>
      </c>
      <c r="B1631" s="326" t="s">
        <v>7</v>
      </c>
      <c r="C1631" s="326">
        <v>1</v>
      </c>
      <c r="D1631" s="326" t="s">
        <v>112</v>
      </c>
      <c r="E1631" s="323">
        <v>100</v>
      </c>
      <c r="F1631" s="35" t="s">
        <v>303</v>
      </c>
      <c r="G1631" s="326" t="s">
        <v>3817</v>
      </c>
      <c r="H1631" s="350">
        <f t="shared" si="25"/>
        <v>3945092.5300000003</v>
      </c>
      <c r="I1631" s="326" t="s">
        <v>3619</v>
      </c>
      <c r="J1631" s="42" t="str">
        <f>VLOOKUP(D1631,DEPARTMENTS!B:B,1,0)</f>
        <v>DEV_GROUP_13</v>
      </c>
      <c r="K1631" s="326"/>
    </row>
    <row r="1632" spans="1:11" s="35" customFormat="1" x14ac:dyDescent="0.2">
      <c r="A1632" t="s">
        <v>3758</v>
      </c>
      <c r="B1632" s="326" t="s">
        <v>7</v>
      </c>
      <c r="C1632" s="326">
        <v>1</v>
      </c>
      <c r="D1632" s="326" t="s">
        <v>112</v>
      </c>
      <c r="E1632" s="323">
        <v>2000</v>
      </c>
      <c r="F1632" s="35" t="s">
        <v>303</v>
      </c>
      <c r="G1632" s="326" t="s">
        <v>3817</v>
      </c>
      <c r="H1632" s="350">
        <f t="shared" si="25"/>
        <v>3947092.5300000003</v>
      </c>
      <c r="I1632" s="326" t="s">
        <v>3620</v>
      </c>
      <c r="J1632" s="42" t="str">
        <f>VLOOKUP(D1632,DEPARTMENTS!B:B,1,0)</f>
        <v>DEV_GROUP_13</v>
      </c>
      <c r="K1632" s="326"/>
    </row>
    <row r="1633" spans="1:11" s="35" customFormat="1" hidden="1" x14ac:dyDescent="0.2">
      <c r="A1633" t="s">
        <v>3759</v>
      </c>
      <c r="B1633" s="326" t="s">
        <v>7</v>
      </c>
      <c r="C1633" s="326">
        <v>1</v>
      </c>
      <c r="D1633" s="326" t="s">
        <v>156</v>
      </c>
      <c r="E1633" s="323">
        <v>1000</v>
      </c>
      <c r="F1633" s="35" t="s">
        <v>303</v>
      </c>
      <c r="G1633" s="326" t="s">
        <v>3817</v>
      </c>
      <c r="H1633" s="350">
        <f t="shared" si="25"/>
        <v>3948092.5300000003</v>
      </c>
      <c r="I1633" s="326" t="s">
        <v>3621</v>
      </c>
      <c r="J1633" s="42" t="str">
        <f>VLOOKUP(D1633,DEPARTMENTS!B:B,1,0)</f>
        <v>DEV_GROUP_39</v>
      </c>
      <c r="K1633" s="326"/>
    </row>
    <row r="1634" spans="1:11" s="35" customFormat="1" x14ac:dyDescent="0.2">
      <c r="A1634" t="s">
        <v>3760</v>
      </c>
      <c r="B1634" s="326" t="s">
        <v>7</v>
      </c>
      <c r="C1634" s="326">
        <v>1</v>
      </c>
      <c r="D1634" s="326" t="s">
        <v>112</v>
      </c>
      <c r="E1634" s="323">
        <v>300</v>
      </c>
      <c r="F1634" s="35" t="s">
        <v>303</v>
      </c>
      <c r="G1634" s="326" t="s">
        <v>3817</v>
      </c>
      <c r="H1634" s="350">
        <f t="shared" si="25"/>
        <v>3948392.5300000003</v>
      </c>
      <c r="I1634" s="326" t="s">
        <v>3622</v>
      </c>
      <c r="J1634" s="42" t="str">
        <f>VLOOKUP(D1634,DEPARTMENTS!B:B,1,0)</f>
        <v>DEV_GROUP_13</v>
      </c>
      <c r="K1634" s="326"/>
    </row>
    <row r="1635" spans="1:11" s="35" customFormat="1" hidden="1" x14ac:dyDescent="0.2">
      <c r="A1635" t="s">
        <v>3761</v>
      </c>
      <c r="B1635" s="326" t="s">
        <v>7</v>
      </c>
      <c r="C1635" s="326">
        <v>1</v>
      </c>
      <c r="D1635" s="326" t="s">
        <v>126</v>
      </c>
      <c r="E1635" s="323">
        <v>50</v>
      </c>
      <c r="F1635" s="35" t="s">
        <v>303</v>
      </c>
      <c r="G1635" s="326" t="s">
        <v>3817</v>
      </c>
      <c r="H1635" s="350">
        <f t="shared" si="25"/>
        <v>3948442.5300000003</v>
      </c>
      <c r="I1635" s="326" t="s">
        <v>3623</v>
      </c>
      <c r="J1635" s="42" t="str">
        <f>VLOOKUP(D1635,DEPARTMENTS!B:B,1,0)</f>
        <v>DEV_GROUP_6</v>
      </c>
      <c r="K1635" s="326"/>
    </row>
    <row r="1636" spans="1:11" s="35" customFormat="1" hidden="1" x14ac:dyDescent="0.2">
      <c r="A1636" t="s">
        <v>3762</v>
      </c>
      <c r="B1636" s="326" t="s">
        <v>7</v>
      </c>
      <c r="C1636" s="326">
        <v>1</v>
      </c>
      <c r="D1636" s="326" t="s">
        <v>142</v>
      </c>
      <c r="E1636" s="323">
        <v>2000</v>
      </c>
      <c r="F1636" s="35" t="s">
        <v>303</v>
      </c>
      <c r="G1636" s="326" t="s">
        <v>3817</v>
      </c>
      <c r="H1636" s="350">
        <f t="shared" si="25"/>
        <v>3950442.5300000003</v>
      </c>
      <c r="I1636" s="326" t="s">
        <v>3624</v>
      </c>
      <c r="J1636" s="42" t="str">
        <f>VLOOKUP(D1636,DEPARTMENTS!B:B,1,0)</f>
        <v>DEV_GROUP_8</v>
      </c>
      <c r="K1636" s="326"/>
    </row>
    <row r="1637" spans="1:11" s="35" customFormat="1" hidden="1" x14ac:dyDescent="0.2">
      <c r="A1637" t="s">
        <v>3763</v>
      </c>
      <c r="B1637" s="326" t="s">
        <v>7</v>
      </c>
      <c r="C1637" s="326">
        <v>1</v>
      </c>
      <c r="D1637" s="326" t="s">
        <v>120</v>
      </c>
      <c r="E1637" s="323">
        <v>500</v>
      </c>
      <c r="F1637" s="35" t="s">
        <v>303</v>
      </c>
      <c r="G1637" s="326" t="s">
        <v>3817</v>
      </c>
      <c r="H1637" s="350">
        <f t="shared" si="25"/>
        <v>3950942.5300000003</v>
      </c>
      <c r="I1637" s="326" t="s">
        <v>3625</v>
      </c>
      <c r="J1637" s="42" t="str">
        <f>VLOOKUP(D1637,DEPARTMENTS!B:B,1,0)</f>
        <v>DEV_GROUP_17</v>
      </c>
      <c r="K1637" s="326"/>
    </row>
    <row r="1638" spans="1:11" s="35" customFormat="1" hidden="1" x14ac:dyDescent="0.2">
      <c r="A1638" t="s">
        <v>3764</v>
      </c>
      <c r="B1638" s="326" t="s">
        <v>7</v>
      </c>
      <c r="C1638" s="326">
        <v>1</v>
      </c>
      <c r="D1638" s="326" t="s">
        <v>144</v>
      </c>
      <c r="E1638" s="323">
        <v>500</v>
      </c>
      <c r="F1638" s="35" t="s">
        <v>303</v>
      </c>
      <c r="G1638" s="326" t="s">
        <v>3817</v>
      </c>
      <c r="H1638" s="350">
        <f t="shared" si="25"/>
        <v>3951442.5300000003</v>
      </c>
      <c r="I1638" s="326" t="s">
        <v>3626</v>
      </c>
      <c r="J1638" s="42" t="str">
        <f>VLOOKUP(D1638,DEPARTMENTS!B:B,1,0)</f>
        <v>DEV_GROUP_2</v>
      </c>
      <c r="K1638" s="326"/>
    </row>
    <row r="1639" spans="1:11" s="35" customFormat="1" hidden="1" x14ac:dyDescent="0.2">
      <c r="A1639" t="s">
        <v>3765</v>
      </c>
      <c r="B1639" s="326" t="s">
        <v>7</v>
      </c>
      <c r="C1639" s="326">
        <v>1</v>
      </c>
      <c r="D1639" s="326" t="s">
        <v>132</v>
      </c>
      <c r="E1639" s="323">
        <v>100</v>
      </c>
      <c r="F1639" s="35" t="s">
        <v>303</v>
      </c>
      <c r="G1639" s="326" t="s">
        <v>3817</v>
      </c>
      <c r="H1639" s="350">
        <f t="shared" si="25"/>
        <v>3951542.5300000003</v>
      </c>
      <c r="I1639" s="326" t="s">
        <v>3627</v>
      </c>
      <c r="J1639" s="42" t="str">
        <f>VLOOKUP(D1639,DEPARTMENTS!B:B,1,0)</f>
        <v>DEV_GROUP_41</v>
      </c>
      <c r="K1639" s="326"/>
    </row>
    <row r="1640" spans="1:11" s="35" customFormat="1" hidden="1" x14ac:dyDescent="0.2">
      <c r="A1640" t="s">
        <v>3766</v>
      </c>
      <c r="B1640" s="326" t="s">
        <v>7</v>
      </c>
      <c r="C1640" s="326">
        <v>1</v>
      </c>
      <c r="D1640" s="326" t="s">
        <v>132</v>
      </c>
      <c r="E1640" s="323">
        <v>500</v>
      </c>
      <c r="F1640" s="35" t="s">
        <v>303</v>
      </c>
      <c r="G1640" s="326" t="s">
        <v>3817</v>
      </c>
      <c r="H1640" s="350">
        <f t="shared" si="25"/>
        <v>3952042.5300000003</v>
      </c>
      <c r="I1640" s="326" t="s">
        <v>3628</v>
      </c>
      <c r="J1640" s="42" t="str">
        <f>VLOOKUP(D1640,DEPARTMENTS!B:B,1,0)</f>
        <v>DEV_GROUP_41</v>
      </c>
      <c r="K1640" s="326"/>
    </row>
    <row r="1641" spans="1:11" s="35" customFormat="1" hidden="1" x14ac:dyDescent="0.2">
      <c r="A1641" t="s">
        <v>3767</v>
      </c>
      <c r="B1641" s="326" t="s">
        <v>7</v>
      </c>
      <c r="C1641" s="326">
        <v>1</v>
      </c>
      <c r="D1641" s="326" t="s">
        <v>138</v>
      </c>
      <c r="E1641" s="323">
        <v>5000</v>
      </c>
      <c r="F1641" s="35" t="s">
        <v>303</v>
      </c>
      <c r="G1641" s="326" t="s">
        <v>3817</v>
      </c>
      <c r="H1641" s="350">
        <f t="shared" si="25"/>
        <v>3957042.5300000003</v>
      </c>
      <c r="I1641" s="326" t="s">
        <v>3629</v>
      </c>
      <c r="J1641" s="42" t="str">
        <f>VLOOKUP(D1641,DEPARTMENTS!B:B,1,0)</f>
        <v>DEV_GROUP_4</v>
      </c>
      <c r="K1641" s="326"/>
    </row>
    <row r="1642" spans="1:11" s="35" customFormat="1" hidden="1" x14ac:dyDescent="0.2">
      <c r="A1642" t="s">
        <v>3768</v>
      </c>
      <c r="B1642" s="326" t="s">
        <v>7</v>
      </c>
      <c r="C1642" s="326">
        <v>1</v>
      </c>
      <c r="D1642" s="326" t="s">
        <v>144</v>
      </c>
      <c r="E1642" s="323">
        <v>500</v>
      </c>
      <c r="F1642" s="35" t="s">
        <v>303</v>
      </c>
      <c r="G1642" s="326" t="s">
        <v>3817</v>
      </c>
      <c r="H1642" s="350">
        <f t="shared" si="25"/>
        <v>3957542.5300000003</v>
      </c>
      <c r="I1642" s="326" t="s">
        <v>3630</v>
      </c>
      <c r="J1642" s="42" t="str">
        <f>VLOOKUP(D1642,DEPARTMENTS!B:B,1,0)</f>
        <v>DEV_GROUP_2</v>
      </c>
      <c r="K1642" s="326"/>
    </row>
    <row r="1643" spans="1:11" s="35" customFormat="1" hidden="1" x14ac:dyDescent="0.2">
      <c r="A1643" t="s">
        <v>3769</v>
      </c>
      <c r="B1643" s="326" t="s">
        <v>7</v>
      </c>
      <c r="C1643" s="326">
        <v>1</v>
      </c>
      <c r="D1643" s="326" t="s">
        <v>114</v>
      </c>
      <c r="E1643" s="323">
        <v>1000</v>
      </c>
      <c r="F1643" s="35" t="s">
        <v>303</v>
      </c>
      <c r="G1643" s="326" t="s">
        <v>3817</v>
      </c>
      <c r="H1643" s="350">
        <f t="shared" si="25"/>
        <v>3958542.5300000003</v>
      </c>
      <c r="I1643" s="326" t="s">
        <v>3631</v>
      </c>
      <c r="J1643" s="42" t="str">
        <f>VLOOKUP(D1643,DEPARTMENTS!B:B,1,0)</f>
        <v>DEV_GROUP_1</v>
      </c>
      <c r="K1643" s="326"/>
    </row>
    <row r="1644" spans="1:11" s="35" customFormat="1" hidden="1" x14ac:dyDescent="0.2">
      <c r="A1644" t="s">
        <v>3770</v>
      </c>
      <c r="B1644" s="326" t="s">
        <v>7</v>
      </c>
      <c r="C1644" s="326">
        <v>1</v>
      </c>
      <c r="D1644" s="326" t="s">
        <v>192</v>
      </c>
      <c r="E1644" s="323">
        <v>500</v>
      </c>
      <c r="F1644" s="35" t="s">
        <v>303</v>
      </c>
      <c r="G1644" s="326" t="s">
        <v>3817</v>
      </c>
      <c r="H1644" s="350">
        <f t="shared" si="25"/>
        <v>3959042.5300000003</v>
      </c>
      <c r="I1644" s="326" t="s">
        <v>3632</v>
      </c>
      <c r="J1644" s="42" t="str">
        <f>VLOOKUP(D1644,DEPARTMENTS!B:B,1,0)</f>
        <v>DEV_GROUP_31</v>
      </c>
      <c r="K1644" s="326"/>
    </row>
    <row r="1645" spans="1:11" s="35" customFormat="1" hidden="1" x14ac:dyDescent="0.2">
      <c r="A1645" t="s">
        <v>3771</v>
      </c>
      <c r="B1645" s="326" t="s">
        <v>7</v>
      </c>
      <c r="C1645" s="326">
        <v>1</v>
      </c>
      <c r="D1645" s="326" t="s">
        <v>132</v>
      </c>
      <c r="E1645" s="323">
        <v>500</v>
      </c>
      <c r="F1645" s="35" t="s">
        <v>303</v>
      </c>
      <c r="G1645" s="326" t="s">
        <v>3817</v>
      </c>
      <c r="H1645" s="350">
        <f t="shared" si="25"/>
        <v>3959542.5300000003</v>
      </c>
      <c r="I1645" s="326" t="s">
        <v>3633</v>
      </c>
      <c r="J1645" s="42" t="str">
        <f>VLOOKUP(D1645,DEPARTMENTS!B:B,1,0)</f>
        <v>DEV_GROUP_41</v>
      </c>
      <c r="K1645" s="326"/>
    </row>
    <row r="1646" spans="1:11" s="35" customFormat="1" hidden="1" x14ac:dyDescent="0.2">
      <c r="A1646" t="s">
        <v>3772</v>
      </c>
      <c r="B1646" s="326" t="s">
        <v>7</v>
      </c>
      <c r="C1646" s="326">
        <v>1</v>
      </c>
      <c r="D1646" s="326" t="s">
        <v>114</v>
      </c>
      <c r="E1646" s="323">
        <v>1000</v>
      </c>
      <c r="F1646" s="35" t="s">
        <v>303</v>
      </c>
      <c r="G1646" s="326" t="s">
        <v>3817</v>
      </c>
      <c r="H1646" s="350">
        <f t="shared" si="25"/>
        <v>3960542.5300000003</v>
      </c>
      <c r="I1646" s="326" t="s">
        <v>3634</v>
      </c>
      <c r="J1646" s="42" t="str">
        <f>VLOOKUP(D1646,DEPARTMENTS!B:B,1,0)</f>
        <v>DEV_GROUP_1</v>
      </c>
      <c r="K1646" s="326"/>
    </row>
    <row r="1647" spans="1:11" s="35" customFormat="1" hidden="1" x14ac:dyDescent="0.2">
      <c r="A1647" t="s">
        <v>3773</v>
      </c>
      <c r="B1647" s="326" t="s">
        <v>7</v>
      </c>
      <c r="C1647" s="326">
        <v>1</v>
      </c>
      <c r="D1647" s="326" t="s">
        <v>192</v>
      </c>
      <c r="E1647" s="323">
        <v>500</v>
      </c>
      <c r="F1647" s="35" t="s">
        <v>303</v>
      </c>
      <c r="G1647" s="326" t="s">
        <v>3817</v>
      </c>
      <c r="H1647" s="350">
        <f t="shared" si="25"/>
        <v>3961042.5300000003</v>
      </c>
      <c r="I1647" s="326" t="s">
        <v>3635</v>
      </c>
      <c r="J1647" s="42" t="str">
        <f>VLOOKUP(D1647,DEPARTMENTS!B:B,1,0)</f>
        <v>DEV_GROUP_31</v>
      </c>
      <c r="K1647" s="326"/>
    </row>
    <row r="1648" spans="1:11" s="35" customFormat="1" x14ac:dyDescent="0.2">
      <c r="A1648" t="s">
        <v>3774</v>
      </c>
      <c r="B1648" s="326" t="s">
        <v>7</v>
      </c>
      <c r="C1648" s="326">
        <v>1</v>
      </c>
      <c r="D1648" s="326" t="s">
        <v>112</v>
      </c>
      <c r="E1648" s="323">
        <v>300</v>
      </c>
      <c r="F1648" s="35" t="s">
        <v>303</v>
      </c>
      <c r="G1648" s="326" t="s">
        <v>3817</v>
      </c>
      <c r="H1648" s="350">
        <f t="shared" si="25"/>
        <v>3961342.5300000003</v>
      </c>
      <c r="I1648" s="326" t="s">
        <v>3636</v>
      </c>
      <c r="J1648" s="42" t="str">
        <f>VLOOKUP(D1648,DEPARTMENTS!B:B,1,0)</f>
        <v>DEV_GROUP_13</v>
      </c>
      <c r="K1648" s="326"/>
    </row>
    <row r="1649" spans="1:11" s="35" customFormat="1" hidden="1" x14ac:dyDescent="0.2">
      <c r="A1649" t="s">
        <v>3775</v>
      </c>
      <c r="B1649" s="326" t="s">
        <v>7</v>
      </c>
      <c r="C1649" s="326">
        <v>1</v>
      </c>
      <c r="D1649" s="326" t="s">
        <v>120</v>
      </c>
      <c r="E1649" s="323">
        <v>100</v>
      </c>
      <c r="F1649" s="35" t="s">
        <v>303</v>
      </c>
      <c r="G1649" s="326" t="s">
        <v>3817</v>
      </c>
      <c r="H1649" s="350">
        <f t="shared" si="25"/>
        <v>3961442.5300000003</v>
      </c>
      <c r="I1649" s="326" t="s">
        <v>3637</v>
      </c>
      <c r="J1649" s="42" t="str">
        <f>VLOOKUP(D1649,DEPARTMENTS!B:B,1,0)</f>
        <v>DEV_GROUP_17</v>
      </c>
      <c r="K1649" s="326"/>
    </row>
    <row r="1650" spans="1:11" s="35" customFormat="1" hidden="1" x14ac:dyDescent="0.2">
      <c r="A1650" t="s">
        <v>3776</v>
      </c>
      <c r="B1650" s="326" t="s">
        <v>7</v>
      </c>
      <c r="C1650" s="326">
        <v>1</v>
      </c>
      <c r="D1650" s="326" t="s">
        <v>174</v>
      </c>
      <c r="E1650" s="323">
        <v>200</v>
      </c>
      <c r="F1650" s="35" t="s">
        <v>303</v>
      </c>
      <c r="G1650" s="326" t="s">
        <v>3817</v>
      </c>
      <c r="H1650" s="350">
        <f t="shared" si="25"/>
        <v>3961642.5300000003</v>
      </c>
      <c r="I1650" s="326" t="s">
        <v>3638</v>
      </c>
      <c r="J1650" s="42" t="str">
        <f>VLOOKUP(D1650,DEPARTMENTS!B:B,1,0)</f>
        <v>DEV_GROUP_21</v>
      </c>
      <c r="K1650" s="326"/>
    </row>
    <row r="1651" spans="1:11" s="35" customFormat="1" hidden="1" x14ac:dyDescent="0.2">
      <c r="A1651" t="s">
        <v>3777</v>
      </c>
      <c r="B1651" s="326" t="s">
        <v>7</v>
      </c>
      <c r="C1651" s="326">
        <v>1</v>
      </c>
      <c r="D1651" s="326" t="s">
        <v>120</v>
      </c>
      <c r="E1651" s="323">
        <v>2000</v>
      </c>
      <c r="F1651" s="35" t="s">
        <v>303</v>
      </c>
      <c r="G1651" s="326" t="s">
        <v>3817</v>
      </c>
      <c r="H1651" s="350">
        <f t="shared" si="25"/>
        <v>3963642.5300000003</v>
      </c>
      <c r="I1651" s="326" t="s">
        <v>3639</v>
      </c>
      <c r="J1651" s="42" t="str">
        <f>VLOOKUP(D1651,DEPARTMENTS!B:B,1,0)</f>
        <v>DEV_GROUP_17</v>
      </c>
      <c r="K1651" s="326"/>
    </row>
    <row r="1652" spans="1:11" s="35" customFormat="1" hidden="1" x14ac:dyDescent="0.2">
      <c r="A1652" t="s">
        <v>3778</v>
      </c>
      <c r="B1652" s="326" t="s">
        <v>7</v>
      </c>
      <c r="C1652" s="326">
        <v>1</v>
      </c>
      <c r="D1652" s="326" t="s">
        <v>126</v>
      </c>
      <c r="E1652" s="323">
        <v>100</v>
      </c>
      <c r="F1652" s="35" t="s">
        <v>303</v>
      </c>
      <c r="G1652" s="326" t="s">
        <v>3817</v>
      </c>
      <c r="H1652" s="350">
        <f t="shared" si="25"/>
        <v>3963742.5300000003</v>
      </c>
      <c r="I1652" s="326" t="s">
        <v>3640</v>
      </c>
      <c r="J1652" s="42" t="str">
        <f>VLOOKUP(D1652,DEPARTMENTS!B:B,1,0)</f>
        <v>DEV_GROUP_6</v>
      </c>
      <c r="K1652" s="326"/>
    </row>
    <row r="1653" spans="1:11" s="35" customFormat="1" hidden="1" x14ac:dyDescent="0.2">
      <c r="A1653" t="s">
        <v>3779</v>
      </c>
      <c r="B1653" s="326" t="s">
        <v>7</v>
      </c>
      <c r="C1653" s="326">
        <v>1</v>
      </c>
      <c r="D1653" s="326" t="s">
        <v>178</v>
      </c>
      <c r="E1653" s="323">
        <v>300</v>
      </c>
      <c r="F1653" s="35" t="s">
        <v>303</v>
      </c>
      <c r="G1653" s="326" t="s">
        <v>3817</v>
      </c>
      <c r="H1653" s="350">
        <f t="shared" si="25"/>
        <v>3964042.5300000003</v>
      </c>
      <c r="I1653" s="326" t="s">
        <v>3641</v>
      </c>
      <c r="J1653" s="42" t="str">
        <f>VLOOKUP(D1653,DEPARTMENTS!B:B,1,0)</f>
        <v>DEV_GROUP_34</v>
      </c>
      <c r="K1653" s="326"/>
    </row>
    <row r="1654" spans="1:11" s="35" customFormat="1" hidden="1" x14ac:dyDescent="0.2">
      <c r="A1654" t="s">
        <v>3780</v>
      </c>
      <c r="B1654" s="326" t="s">
        <v>7</v>
      </c>
      <c r="C1654" s="326">
        <v>1</v>
      </c>
      <c r="D1654" s="326" t="s">
        <v>118</v>
      </c>
      <c r="E1654" s="323">
        <v>5000</v>
      </c>
      <c r="F1654" s="35" t="s">
        <v>303</v>
      </c>
      <c r="G1654" s="326" t="s">
        <v>3817</v>
      </c>
      <c r="H1654" s="350">
        <f t="shared" si="25"/>
        <v>3969042.5300000003</v>
      </c>
      <c r="I1654" s="326" t="s">
        <v>3642</v>
      </c>
      <c r="J1654" s="42" t="str">
        <f>VLOOKUP(D1654,DEPARTMENTS!B:B,1,0)</f>
        <v>DEV_GROUP_3</v>
      </c>
      <c r="K1654" s="326"/>
    </row>
    <row r="1655" spans="1:11" s="35" customFormat="1" hidden="1" x14ac:dyDescent="0.2">
      <c r="A1655" t="s">
        <v>3781</v>
      </c>
      <c r="B1655" s="326" t="s">
        <v>7</v>
      </c>
      <c r="C1655" s="326">
        <v>1</v>
      </c>
      <c r="D1655" s="326" t="s">
        <v>122</v>
      </c>
      <c r="E1655" s="323">
        <v>1500</v>
      </c>
      <c r="F1655" s="35" t="s">
        <v>303</v>
      </c>
      <c r="G1655" s="326" t="s">
        <v>3817</v>
      </c>
      <c r="H1655" s="350">
        <f t="shared" si="25"/>
        <v>3970542.5300000003</v>
      </c>
      <c r="I1655" s="326" t="s">
        <v>3643</v>
      </c>
      <c r="J1655" s="42" t="str">
        <f>VLOOKUP(D1655,DEPARTMENTS!B:B,1,0)</f>
        <v>DEV_GROUP_16</v>
      </c>
      <c r="K1655" s="326"/>
    </row>
    <row r="1656" spans="1:11" s="35" customFormat="1" hidden="1" x14ac:dyDescent="0.2">
      <c r="A1656" t="s">
        <v>3782</v>
      </c>
      <c r="B1656" s="326" t="s">
        <v>7</v>
      </c>
      <c r="C1656" s="326">
        <v>1</v>
      </c>
      <c r="D1656" s="326" t="s">
        <v>144</v>
      </c>
      <c r="E1656" s="323">
        <v>1000</v>
      </c>
      <c r="F1656" s="35" t="s">
        <v>303</v>
      </c>
      <c r="G1656" s="326" t="s">
        <v>3817</v>
      </c>
      <c r="H1656" s="350">
        <f t="shared" si="25"/>
        <v>3971542.5300000003</v>
      </c>
      <c r="I1656" s="326" t="s">
        <v>3644</v>
      </c>
      <c r="J1656" s="42" t="str">
        <f>VLOOKUP(D1656,DEPARTMENTS!B:B,1,0)</f>
        <v>DEV_GROUP_2</v>
      </c>
      <c r="K1656" s="326"/>
    </row>
    <row r="1657" spans="1:11" s="35" customFormat="1" hidden="1" x14ac:dyDescent="0.2">
      <c r="A1657" t="s">
        <v>3783</v>
      </c>
      <c r="B1657" s="326" t="s">
        <v>7</v>
      </c>
      <c r="C1657" s="326">
        <v>1</v>
      </c>
      <c r="D1657" s="326" t="s">
        <v>144</v>
      </c>
      <c r="E1657" s="323">
        <v>1000</v>
      </c>
      <c r="F1657" s="35" t="s">
        <v>303</v>
      </c>
      <c r="G1657" s="326" t="s">
        <v>3817</v>
      </c>
      <c r="H1657" s="350">
        <f t="shared" si="25"/>
        <v>3972542.5300000003</v>
      </c>
      <c r="I1657" s="326" t="s">
        <v>3645</v>
      </c>
      <c r="J1657" s="42" t="str">
        <f>VLOOKUP(D1657,DEPARTMENTS!B:B,1,0)</f>
        <v>DEV_GROUP_2</v>
      </c>
      <c r="K1657" s="326"/>
    </row>
    <row r="1658" spans="1:11" s="35" customFormat="1" hidden="1" x14ac:dyDescent="0.2">
      <c r="A1658" t="s">
        <v>3784</v>
      </c>
      <c r="B1658" s="326" t="s">
        <v>7</v>
      </c>
      <c r="C1658" s="326">
        <v>1</v>
      </c>
      <c r="D1658" s="326" t="s">
        <v>144</v>
      </c>
      <c r="E1658" s="323">
        <v>2000</v>
      </c>
      <c r="F1658" s="35" t="s">
        <v>303</v>
      </c>
      <c r="G1658" s="326" t="s">
        <v>3818</v>
      </c>
      <c r="H1658" s="350">
        <f t="shared" si="25"/>
        <v>3974542.5300000003</v>
      </c>
      <c r="I1658" s="326" t="s">
        <v>3646</v>
      </c>
      <c r="J1658" s="42" t="str">
        <f>VLOOKUP(D1658,DEPARTMENTS!B:B,1,0)</f>
        <v>DEV_GROUP_2</v>
      </c>
      <c r="K1658" s="326"/>
    </row>
    <row r="1659" spans="1:11" s="35" customFormat="1" hidden="1" x14ac:dyDescent="0.2">
      <c r="A1659" t="s">
        <v>3785</v>
      </c>
      <c r="B1659" s="326" t="s">
        <v>7</v>
      </c>
      <c r="C1659" s="326">
        <v>1</v>
      </c>
      <c r="D1659" s="326" t="s">
        <v>24</v>
      </c>
      <c r="E1659" s="323">
        <v>50</v>
      </c>
      <c r="F1659" s="35" t="s">
        <v>303</v>
      </c>
      <c r="G1659" s="326" t="s">
        <v>3818</v>
      </c>
      <c r="H1659" s="350">
        <f t="shared" si="25"/>
        <v>3974592.5300000003</v>
      </c>
      <c r="I1659" s="326" t="s">
        <v>3647</v>
      </c>
      <c r="J1659" s="42" t="str">
        <f>VLOOKUP(D1659,DEPARTMENTS!B:B,1,0)</f>
        <v>ENVELOPES</v>
      </c>
      <c r="K1659" s="326"/>
    </row>
    <row r="1660" spans="1:11" s="35" customFormat="1" hidden="1" x14ac:dyDescent="0.2">
      <c r="A1660" t="s">
        <v>3786</v>
      </c>
      <c r="B1660" s="326" t="s">
        <v>7</v>
      </c>
      <c r="C1660" s="326">
        <v>1</v>
      </c>
      <c r="D1660" s="326" t="s">
        <v>188</v>
      </c>
      <c r="E1660" s="323">
        <v>3250</v>
      </c>
      <c r="F1660" s="35" t="s">
        <v>303</v>
      </c>
      <c r="G1660" s="326" t="s">
        <v>3818</v>
      </c>
      <c r="H1660" s="350">
        <f t="shared" si="25"/>
        <v>3977842.5300000003</v>
      </c>
      <c r="I1660" s="326" t="s">
        <v>3648</v>
      </c>
      <c r="J1660" s="42" t="str">
        <f>VLOOKUP(D1660,DEPARTMENTS!B:B,1,0)</f>
        <v>DEV_GROUP_38</v>
      </c>
      <c r="K1660" s="326"/>
    </row>
    <row r="1661" spans="1:11" s="35" customFormat="1" hidden="1" x14ac:dyDescent="0.2">
      <c r="A1661" t="s">
        <v>3787</v>
      </c>
      <c r="B1661" s="326" t="s">
        <v>7</v>
      </c>
      <c r="C1661" s="326">
        <v>1</v>
      </c>
      <c r="D1661" s="326" t="s">
        <v>189</v>
      </c>
      <c r="E1661" s="323">
        <v>1000</v>
      </c>
      <c r="F1661" s="35" t="s">
        <v>303</v>
      </c>
      <c r="G1661" s="326" t="s">
        <v>3818</v>
      </c>
      <c r="H1661" s="350">
        <f t="shared" si="25"/>
        <v>3978842.5300000003</v>
      </c>
      <c r="I1661" s="326" t="s">
        <v>3649</v>
      </c>
      <c r="J1661" s="42" t="str">
        <f>VLOOKUP(D1661,DEPARTMENTS!B:B,1,0)</f>
        <v>DEV_GROUP_36</v>
      </c>
      <c r="K1661" s="326"/>
    </row>
    <row r="1662" spans="1:11" s="35" customFormat="1" hidden="1" x14ac:dyDescent="0.2">
      <c r="A1662" t="s">
        <v>3788</v>
      </c>
      <c r="B1662" s="326" t="s">
        <v>7</v>
      </c>
      <c r="C1662" s="326">
        <v>1</v>
      </c>
      <c r="D1662" s="326" t="s">
        <v>118</v>
      </c>
      <c r="E1662" s="323">
        <v>1000</v>
      </c>
      <c r="F1662" s="35" t="s">
        <v>303</v>
      </c>
      <c r="G1662" s="326" t="s">
        <v>3818</v>
      </c>
      <c r="H1662" s="350">
        <f t="shared" si="25"/>
        <v>3979842.5300000003</v>
      </c>
      <c r="I1662" s="326" t="s">
        <v>3650</v>
      </c>
      <c r="J1662" s="42" t="str">
        <f>VLOOKUP(D1662,DEPARTMENTS!B:B,1,0)</f>
        <v>DEV_GROUP_3</v>
      </c>
      <c r="K1662" s="326"/>
    </row>
    <row r="1663" spans="1:11" s="35" customFormat="1" x14ac:dyDescent="0.2">
      <c r="A1663" t="s">
        <v>3789</v>
      </c>
      <c r="B1663" s="326" t="s">
        <v>7</v>
      </c>
      <c r="C1663" s="326">
        <v>1</v>
      </c>
      <c r="D1663" s="326" t="s">
        <v>112</v>
      </c>
      <c r="E1663" s="323">
        <v>1000</v>
      </c>
      <c r="F1663" s="35" t="s">
        <v>303</v>
      </c>
      <c r="G1663" s="326" t="s">
        <v>3818</v>
      </c>
      <c r="H1663" s="350">
        <f t="shared" si="25"/>
        <v>3980842.5300000003</v>
      </c>
      <c r="I1663" s="326" t="s">
        <v>3651</v>
      </c>
      <c r="J1663" s="42" t="str">
        <f>VLOOKUP(D1663,DEPARTMENTS!B:B,1,0)</f>
        <v>DEV_GROUP_13</v>
      </c>
      <c r="K1663" s="326"/>
    </row>
    <row r="1664" spans="1:11" s="35" customFormat="1" hidden="1" x14ac:dyDescent="0.2">
      <c r="A1664" t="s">
        <v>3790</v>
      </c>
      <c r="B1664" s="326" t="s">
        <v>7</v>
      </c>
      <c r="C1664" s="326">
        <v>1</v>
      </c>
      <c r="D1664" s="326" t="s">
        <v>118</v>
      </c>
      <c r="E1664" s="323">
        <v>500</v>
      </c>
      <c r="F1664" s="35" t="s">
        <v>303</v>
      </c>
      <c r="G1664" s="326" t="s">
        <v>3818</v>
      </c>
      <c r="H1664" s="350">
        <f t="shared" si="25"/>
        <v>3981342.5300000003</v>
      </c>
      <c r="I1664" s="326" t="s">
        <v>3652</v>
      </c>
      <c r="J1664" s="42" t="str">
        <f>VLOOKUP(D1664,DEPARTMENTS!B:B,1,0)</f>
        <v>DEV_GROUP_3</v>
      </c>
      <c r="K1664" s="326"/>
    </row>
    <row r="1665" spans="1:11" s="35" customFormat="1" hidden="1" x14ac:dyDescent="0.2">
      <c r="A1665" t="s">
        <v>3791</v>
      </c>
      <c r="B1665" s="326" t="s">
        <v>7</v>
      </c>
      <c r="C1665" s="326">
        <v>1</v>
      </c>
      <c r="D1665" s="326" t="s">
        <v>168</v>
      </c>
      <c r="E1665" s="323">
        <v>1000</v>
      </c>
      <c r="F1665" s="35" t="s">
        <v>303</v>
      </c>
      <c r="G1665" s="326" t="s">
        <v>3818</v>
      </c>
      <c r="H1665" s="350">
        <f t="shared" si="25"/>
        <v>3982342.5300000003</v>
      </c>
      <c r="I1665" s="326" t="s">
        <v>3653</v>
      </c>
      <c r="J1665" s="42" t="str">
        <f>VLOOKUP(D1665,DEPARTMENTS!B:B,1,0)</f>
        <v>DEV_GROUP_35</v>
      </c>
      <c r="K1665" s="326"/>
    </row>
    <row r="1666" spans="1:11" s="35" customFormat="1" x14ac:dyDescent="0.2">
      <c r="A1666" t="s">
        <v>3792</v>
      </c>
      <c r="B1666" s="326" t="s">
        <v>7</v>
      </c>
      <c r="C1666" s="326">
        <v>1</v>
      </c>
      <c r="D1666" s="326" t="s">
        <v>112</v>
      </c>
      <c r="E1666" s="323">
        <v>500</v>
      </c>
      <c r="F1666" s="35" t="s">
        <v>303</v>
      </c>
      <c r="G1666" s="326" t="s">
        <v>3818</v>
      </c>
      <c r="H1666" s="350">
        <f t="shared" si="25"/>
        <v>3982842.5300000003</v>
      </c>
      <c r="I1666" s="326" t="s">
        <v>3654</v>
      </c>
      <c r="J1666" s="42" t="str">
        <f>VLOOKUP(D1666,DEPARTMENTS!B:B,1,0)</f>
        <v>DEV_GROUP_13</v>
      </c>
      <c r="K1666" s="326"/>
    </row>
    <row r="1667" spans="1:11" s="35" customFormat="1" hidden="1" x14ac:dyDescent="0.2">
      <c r="A1667" t="s">
        <v>3793</v>
      </c>
      <c r="B1667" s="326" t="s">
        <v>7</v>
      </c>
      <c r="C1667" s="326">
        <v>1</v>
      </c>
      <c r="D1667" s="326" t="s">
        <v>126</v>
      </c>
      <c r="E1667" s="323">
        <v>500</v>
      </c>
      <c r="F1667" s="35" t="s">
        <v>303</v>
      </c>
      <c r="G1667" s="326" t="s">
        <v>3818</v>
      </c>
      <c r="H1667" s="350">
        <f t="shared" si="25"/>
        <v>3983342.5300000003</v>
      </c>
      <c r="I1667" s="326" t="s">
        <v>3655</v>
      </c>
      <c r="J1667" s="42" t="str">
        <f>VLOOKUP(D1667,DEPARTMENTS!B:B,1,0)</f>
        <v>DEV_GROUP_6</v>
      </c>
      <c r="K1667" s="326"/>
    </row>
    <row r="1668" spans="1:11" s="35" customFormat="1" hidden="1" x14ac:dyDescent="0.2">
      <c r="A1668" t="s">
        <v>3794</v>
      </c>
      <c r="B1668" s="326" t="s">
        <v>7</v>
      </c>
      <c r="C1668" s="326">
        <v>1</v>
      </c>
      <c r="D1668" s="326" t="s">
        <v>126</v>
      </c>
      <c r="E1668" s="323">
        <v>400</v>
      </c>
      <c r="F1668" s="35" t="s">
        <v>303</v>
      </c>
      <c r="G1668" s="326" t="s">
        <v>3818</v>
      </c>
      <c r="H1668" s="350">
        <f t="shared" si="25"/>
        <v>3983742.5300000003</v>
      </c>
      <c r="I1668" s="326" t="s">
        <v>3656</v>
      </c>
      <c r="J1668" s="42" t="str">
        <f>VLOOKUP(D1668,DEPARTMENTS!B:B,1,0)</f>
        <v>DEV_GROUP_6</v>
      </c>
      <c r="K1668" s="326"/>
    </row>
    <row r="1669" spans="1:11" s="35" customFormat="1" hidden="1" x14ac:dyDescent="0.2">
      <c r="A1669" t="s">
        <v>3795</v>
      </c>
      <c r="B1669" s="326" t="s">
        <v>7</v>
      </c>
      <c r="C1669" s="326">
        <v>1</v>
      </c>
      <c r="D1669" s="326" t="s">
        <v>146</v>
      </c>
      <c r="E1669" s="323">
        <v>500</v>
      </c>
      <c r="F1669" s="35" t="s">
        <v>303</v>
      </c>
      <c r="G1669" s="326" t="s">
        <v>3818</v>
      </c>
      <c r="H1669" s="350">
        <f t="shared" ref="H1669:H1732" si="26">H1668+E1669</f>
        <v>3984242.5300000003</v>
      </c>
      <c r="I1669" s="326" t="s">
        <v>3657</v>
      </c>
      <c r="J1669" s="42" t="str">
        <f>VLOOKUP(D1669,DEPARTMENTS!B:B,1,0)</f>
        <v>DEV_GROUP_18</v>
      </c>
      <c r="K1669" s="326"/>
    </row>
    <row r="1670" spans="1:11" s="35" customFormat="1" hidden="1" x14ac:dyDescent="0.2">
      <c r="A1670" t="s">
        <v>3796</v>
      </c>
      <c r="B1670" s="326" t="s">
        <v>7</v>
      </c>
      <c r="C1670" s="326">
        <v>1</v>
      </c>
      <c r="D1670" s="326" t="s">
        <v>126</v>
      </c>
      <c r="E1670" s="323">
        <v>1000</v>
      </c>
      <c r="F1670" s="35" t="s">
        <v>303</v>
      </c>
      <c r="G1670" s="326" t="s">
        <v>3818</v>
      </c>
      <c r="H1670" s="350">
        <f t="shared" si="26"/>
        <v>3985242.5300000003</v>
      </c>
      <c r="I1670" s="326" t="s">
        <v>3658</v>
      </c>
      <c r="J1670" s="42" t="str">
        <f>VLOOKUP(D1670,DEPARTMENTS!B:B,1,0)</f>
        <v>DEV_GROUP_6</v>
      </c>
      <c r="K1670" s="326"/>
    </row>
    <row r="1671" spans="1:11" s="35" customFormat="1" hidden="1" x14ac:dyDescent="0.2">
      <c r="A1671" t="s">
        <v>3797</v>
      </c>
      <c r="B1671" s="326" t="s">
        <v>7</v>
      </c>
      <c r="C1671" s="326">
        <v>1</v>
      </c>
      <c r="D1671" s="326" t="s">
        <v>126</v>
      </c>
      <c r="E1671" s="323">
        <v>500</v>
      </c>
      <c r="F1671" s="35" t="s">
        <v>303</v>
      </c>
      <c r="G1671" s="326" t="s">
        <v>3818</v>
      </c>
      <c r="H1671" s="350">
        <f t="shared" si="26"/>
        <v>3985742.5300000003</v>
      </c>
      <c r="I1671" s="326" t="s">
        <v>3659</v>
      </c>
      <c r="J1671" s="42" t="str">
        <f>VLOOKUP(D1671,DEPARTMENTS!B:B,1,0)</f>
        <v>DEV_GROUP_6</v>
      </c>
      <c r="K1671" s="326"/>
    </row>
    <row r="1672" spans="1:11" s="35" customFormat="1" hidden="1" x14ac:dyDescent="0.2">
      <c r="A1672" t="s">
        <v>3798</v>
      </c>
      <c r="B1672" s="326" t="s">
        <v>7</v>
      </c>
      <c r="C1672" s="326">
        <v>1</v>
      </c>
      <c r="D1672" s="326" t="s">
        <v>120</v>
      </c>
      <c r="E1672" s="323">
        <v>500</v>
      </c>
      <c r="F1672" s="35" t="s">
        <v>303</v>
      </c>
      <c r="G1672" s="326" t="s">
        <v>3818</v>
      </c>
      <c r="H1672" s="350">
        <f t="shared" si="26"/>
        <v>3986242.5300000003</v>
      </c>
      <c r="I1672" s="326" t="s">
        <v>3660</v>
      </c>
      <c r="J1672" s="42" t="str">
        <f>VLOOKUP(D1672,DEPARTMENTS!B:B,1,0)</f>
        <v>DEV_GROUP_17</v>
      </c>
      <c r="K1672" s="326"/>
    </row>
    <row r="1673" spans="1:11" s="35" customFormat="1" hidden="1" x14ac:dyDescent="0.2">
      <c r="A1673" t="s">
        <v>3799</v>
      </c>
      <c r="B1673" s="326" t="s">
        <v>7</v>
      </c>
      <c r="C1673" s="326">
        <v>1</v>
      </c>
      <c r="D1673" s="326" t="s">
        <v>124</v>
      </c>
      <c r="E1673" s="323">
        <v>500</v>
      </c>
      <c r="F1673" s="35" t="s">
        <v>303</v>
      </c>
      <c r="G1673" s="326" t="s">
        <v>3818</v>
      </c>
      <c r="H1673" s="350">
        <f t="shared" si="26"/>
        <v>3986742.5300000003</v>
      </c>
      <c r="I1673" s="326" t="s">
        <v>3661</v>
      </c>
      <c r="J1673" s="42" t="str">
        <f>VLOOKUP(D1673,DEPARTMENTS!B:B,1,0)</f>
        <v>DEV_GROUP_7</v>
      </c>
      <c r="K1673" s="326"/>
    </row>
    <row r="1674" spans="1:11" s="35" customFormat="1" hidden="1" x14ac:dyDescent="0.2">
      <c r="A1674" t="s">
        <v>3800</v>
      </c>
      <c r="B1674" s="326" t="s">
        <v>7</v>
      </c>
      <c r="C1674" s="326">
        <v>1</v>
      </c>
      <c r="D1674" s="326" t="s">
        <v>118</v>
      </c>
      <c r="E1674" s="323">
        <v>500</v>
      </c>
      <c r="F1674" s="35" t="s">
        <v>303</v>
      </c>
      <c r="G1674" s="326" t="s">
        <v>3818</v>
      </c>
      <c r="H1674" s="350">
        <f t="shared" si="26"/>
        <v>3987242.5300000003</v>
      </c>
      <c r="I1674" s="326" t="s">
        <v>3662</v>
      </c>
      <c r="J1674" s="42" t="str">
        <f>VLOOKUP(D1674,DEPARTMENTS!B:B,1,0)</f>
        <v>DEV_GROUP_3</v>
      </c>
      <c r="K1674" s="326"/>
    </row>
    <row r="1675" spans="1:11" s="35" customFormat="1" hidden="1" x14ac:dyDescent="0.2">
      <c r="A1675" t="s">
        <v>3801</v>
      </c>
      <c r="B1675" s="326" t="s">
        <v>7</v>
      </c>
      <c r="C1675" s="326">
        <v>1</v>
      </c>
      <c r="D1675" s="326" t="s">
        <v>118</v>
      </c>
      <c r="E1675" s="323">
        <v>600</v>
      </c>
      <c r="F1675" s="35" t="s">
        <v>303</v>
      </c>
      <c r="G1675" s="326" t="s">
        <v>3818</v>
      </c>
      <c r="H1675" s="350">
        <f t="shared" si="26"/>
        <v>3987842.5300000003</v>
      </c>
      <c r="I1675" s="326" t="s">
        <v>3663</v>
      </c>
      <c r="J1675" s="42" t="str">
        <f>VLOOKUP(D1675,DEPARTMENTS!B:B,1,0)</f>
        <v>DEV_GROUP_3</v>
      </c>
      <c r="K1675" s="326"/>
    </row>
    <row r="1676" spans="1:11" s="35" customFormat="1" hidden="1" x14ac:dyDescent="0.2">
      <c r="A1676" s="326" t="s">
        <v>4049</v>
      </c>
      <c r="B1676" s="326" t="s">
        <v>7</v>
      </c>
      <c r="C1676" s="326">
        <v>1</v>
      </c>
      <c r="D1676" s="326" t="s">
        <v>192</v>
      </c>
      <c r="E1676" s="323">
        <v>500</v>
      </c>
      <c r="F1676" s="35" t="s">
        <v>303</v>
      </c>
      <c r="G1676" s="326" t="s">
        <v>3818</v>
      </c>
      <c r="H1676" s="350">
        <f t="shared" si="26"/>
        <v>3988342.5300000003</v>
      </c>
      <c r="I1676" s="326" t="s">
        <v>3819</v>
      </c>
      <c r="J1676" s="42" t="str">
        <f>VLOOKUP(D1676,DEPARTMENTS!B:B,1,0)</f>
        <v>DEV_GROUP_31</v>
      </c>
      <c r="K1676" s="326"/>
    </row>
    <row r="1677" spans="1:11" s="35" customFormat="1" hidden="1" x14ac:dyDescent="0.2">
      <c r="A1677" s="326" t="s">
        <v>4050</v>
      </c>
      <c r="B1677" s="326" t="s">
        <v>7</v>
      </c>
      <c r="C1677" s="326">
        <v>1</v>
      </c>
      <c r="D1677" s="326" t="s">
        <v>126</v>
      </c>
      <c r="E1677" s="323">
        <v>650</v>
      </c>
      <c r="F1677" s="35" t="s">
        <v>303</v>
      </c>
      <c r="G1677" s="326" t="s">
        <v>3818</v>
      </c>
      <c r="H1677" s="350">
        <f t="shared" si="26"/>
        <v>3988992.5300000003</v>
      </c>
      <c r="I1677" s="326" t="s">
        <v>3820</v>
      </c>
      <c r="J1677" s="42" t="str">
        <f>VLOOKUP(D1677,DEPARTMENTS!B:B,1,0)</f>
        <v>DEV_GROUP_6</v>
      </c>
      <c r="K1677" s="326"/>
    </row>
    <row r="1678" spans="1:11" s="35" customFormat="1" hidden="1" x14ac:dyDescent="0.2">
      <c r="A1678" s="326" t="s">
        <v>4051</v>
      </c>
      <c r="B1678" s="326" t="s">
        <v>7</v>
      </c>
      <c r="C1678" s="326">
        <v>1</v>
      </c>
      <c r="D1678" s="326" t="s">
        <v>32</v>
      </c>
      <c r="E1678" s="323">
        <v>400</v>
      </c>
      <c r="F1678" s="35" t="s">
        <v>303</v>
      </c>
      <c r="G1678" s="326" t="s">
        <v>3818</v>
      </c>
      <c r="H1678" s="350">
        <f t="shared" si="26"/>
        <v>3989392.5300000003</v>
      </c>
      <c r="I1678" s="326" t="s">
        <v>3821</v>
      </c>
      <c r="J1678" s="42" t="str">
        <f>VLOOKUP(D1678,DEPARTMENTS!B:B,1,0)</f>
        <v>YOUTH</v>
      </c>
      <c r="K1678" s="326"/>
    </row>
    <row r="1679" spans="1:11" s="35" customFormat="1" x14ac:dyDescent="0.2">
      <c r="A1679" s="326" t="s">
        <v>4052</v>
      </c>
      <c r="B1679" s="326" t="s">
        <v>7</v>
      </c>
      <c r="C1679" s="326">
        <v>1</v>
      </c>
      <c r="D1679" s="326" t="s">
        <v>112</v>
      </c>
      <c r="E1679" s="323">
        <v>1200</v>
      </c>
      <c r="F1679" s="35" t="s">
        <v>303</v>
      </c>
      <c r="G1679" s="326" t="s">
        <v>3818</v>
      </c>
      <c r="H1679" s="350">
        <f t="shared" si="26"/>
        <v>3990592.5300000003</v>
      </c>
      <c r="I1679" s="326" t="s">
        <v>3822</v>
      </c>
      <c r="J1679" s="42" t="str">
        <f>VLOOKUP(D1679,DEPARTMENTS!B:B,1,0)</f>
        <v>DEV_GROUP_13</v>
      </c>
      <c r="K1679" s="326"/>
    </row>
    <row r="1680" spans="1:11" s="35" customFormat="1" hidden="1" x14ac:dyDescent="0.2">
      <c r="A1680" s="326" t="s">
        <v>4053</v>
      </c>
      <c r="B1680" s="326" t="s">
        <v>7</v>
      </c>
      <c r="C1680" s="326">
        <v>1</v>
      </c>
      <c r="D1680" s="326" t="s">
        <v>146</v>
      </c>
      <c r="E1680" s="323">
        <v>500</v>
      </c>
      <c r="F1680" s="35" t="s">
        <v>303</v>
      </c>
      <c r="G1680" s="326" t="s">
        <v>3818</v>
      </c>
      <c r="H1680" s="350">
        <f t="shared" si="26"/>
        <v>3991092.5300000003</v>
      </c>
      <c r="I1680" s="326" t="s">
        <v>3823</v>
      </c>
      <c r="J1680" s="42" t="str">
        <f>VLOOKUP(D1680,DEPARTMENTS!B:B,1,0)</f>
        <v>DEV_GROUP_18</v>
      </c>
      <c r="K1680" s="326"/>
    </row>
    <row r="1681" spans="1:11" s="35" customFormat="1" hidden="1" x14ac:dyDescent="0.2">
      <c r="A1681" s="326" t="s">
        <v>4054</v>
      </c>
      <c r="B1681" s="326" t="s">
        <v>7</v>
      </c>
      <c r="C1681" s="326">
        <v>1</v>
      </c>
      <c r="D1681" s="326" t="s">
        <v>126</v>
      </c>
      <c r="E1681" s="323">
        <v>1000</v>
      </c>
      <c r="F1681" s="35" t="s">
        <v>303</v>
      </c>
      <c r="G1681" s="326" t="s">
        <v>3818</v>
      </c>
      <c r="H1681" s="350">
        <f t="shared" si="26"/>
        <v>3992092.5300000003</v>
      </c>
      <c r="I1681" s="326" t="s">
        <v>3824</v>
      </c>
      <c r="J1681" s="42" t="str">
        <f>VLOOKUP(D1681,DEPARTMENTS!B:B,1,0)</f>
        <v>DEV_GROUP_6</v>
      </c>
      <c r="K1681" s="326"/>
    </row>
    <row r="1682" spans="1:11" s="35" customFormat="1" hidden="1" x14ac:dyDescent="0.2">
      <c r="A1682" s="326" t="s">
        <v>4055</v>
      </c>
      <c r="B1682" s="326" t="s">
        <v>7</v>
      </c>
      <c r="C1682" s="326">
        <v>1</v>
      </c>
      <c r="D1682" s="326" t="s">
        <v>188</v>
      </c>
      <c r="E1682" s="323">
        <v>1000</v>
      </c>
      <c r="F1682" s="35" t="s">
        <v>303</v>
      </c>
      <c r="G1682" s="326" t="s">
        <v>3818</v>
      </c>
      <c r="H1682" s="350">
        <f t="shared" si="26"/>
        <v>3993092.5300000003</v>
      </c>
      <c r="I1682" s="326" t="s">
        <v>3825</v>
      </c>
      <c r="J1682" s="42" t="str">
        <f>VLOOKUP(D1682,DEPARTMENTS!B:B,1,0)</f>
        <v>DEV_GROUP_38</v>
      </c>
      <c r="K1682" s="326"/>
    </row>
    <row r="1683" spans="1:11" s="35" customFormat="1" x14ac:dyDescent="0.2">
      <c r="A1683" s="326" t="s">
        <v>4056</v>
      </c>
      <c r="B1683" s="326" t="s">
        <v>7</v>
      </c>
      <c r="C1683" s="326">
        <v>1</v>
      </c>
      <c r="D1683" s="326" t="s">
        <v>112</v>
      </c>
      <c r="E1683" s="323">
        <v>1000</v>
      </c>
      <c r="F1683" s="35" t="s">
        <v>303</v>
      </c>
      <c r="G1683" s="326" t="s">
        <v>3818</v>
      </c>
      <c r="H1683" s="350">
        <f t="shared" si="26"/>
        <v>3994092.5300000003</v>
      </c>
      <c r="I1683" s="326" t="s">
        <v>3826</v>
      </c>
      <c r="J1683" s="42" t="str">
        <f>VLOOKUP(D1683,DEPARTMENTS!B:B,1,0)</f>
        <v>DEV_GROUP_13</v>
      </c>
      <c r="K1683" s="326"/>
    </row>
    <row r="1684" spans="1:11" s="35" customFormat="1" hidden="1" x14ac:dyDescent="0.2">
      <c r="A1684" s="326" t="s">
        <v>4057</v>
      </c>
      <c r="B1684" s="326" t="s">
        <v>7</v>
      </c>
      <c r="C1684" s="326">
        <v>1</v>
      </c>
      <c r="D1684" s="326" t="s">
        <v>182</v>
      </c>
      <c r="E1684" s="323">
        <v>200</v>
      </c>
      <c r="F1684" s="35" t="s">
        <v>303</v>
      </c>
      <c r="G1684" s="326" t="s">
        <v>3818</v>
      </c>
      <c r="H1684" s="350">
        <f t="shared" si="26"/>
        <v>3994292.5300000003</v>
      </c>
      <c r="I1684" s="326" t="s">
        <v>3827</v>
      </c>
      <c r="J1684" s="42" t="str">
        <f>VLOOKUP(D1684,DEPARTMENTS!B:B,1,0)</f>
        <v>DEV_GROUP_23</v>
      </c>
      <c r="K1684" s="326"/>
    </row>
    <row r="1685" spans="1:11" s="35" customFormat="1" hidden="1" x14ac:dyDescent="0.2">
      <c r="A1685" s="326" t="s">
        <v>4058</v>
      </c>
      <c r="B1685" s="326" t="s">
        <v>7</v>
      </c>
      <c r="C1685" s="326">
        <v>1</v>
      </c>
      <c r="D1685" s="326" t="s">
        <v>154</v>
      </c>
      <c r="E1685" s="323">
        <v>10000</v>
      </c>
      <c r="F1685" s="35" t="s">
        <v>303</v>
      </c>
      <c r="G1685" s="326" t="s">
        <v>3818</v>
      </c>
      <c r="H1685" s="350">
        <f t="shared" si="26"/>
        <v>4004292.5300000003</v>
      </c>
      <c r="I1685" s="326" t="s">
        <v>3828</v>
      </c>
      <c r="J1685" s="42" t="str">
        <f>VLOOKUP(D1685,DEPARTMENTS!B:B,1,0)</f>
        <v>DEV_GROUP_10</v>
      </c>
      <c r="K1685" s="326"/>
    </row>
    <row r="1686" spans="1:11" s="35" customFormat="1" hidden="1" x14ac:dyDescent="0.2">
      <c r="A1686" s="326" t="s">
        <v>4059</v>
      </c>
      <c r="B1686" s="326" t="s">
        <v>7</v>
      </c>
      <c r="C1686" s="326">
        <v>1</v>
      </c>
      <c r="D1686" s="326" t="s">
        <v>126</v>
      </c>
      <c r="E1686" s="323">
        <v>10000</v>
      </c>
      <c r="F1686" s="35" t="s">
        <v>303</v>
      </c>
      <c r="G1686" s="326" t="s">
        <v>3818</v>
      </c>
      <c r="H1686" s="350">
        <f t="shared" si="26"/>
        <v>4014292.5300000003</v>
      </c>
      <c r="I1686" s="326" t="s">
        <v>3829</v>
      </c>
      <c r="J1686" s="42" t="str">
        <f>VLOOKUP(D1686,DEPARTMENTS!B:B,1,0)</f>
        <v>DEV_GROUP_6</v>
      </c>
      <c r="K1686" s="326"/>
    </row>
    <row r="1687" spans="1:11" s="35" customFormat="1" hidden="1" x14ac:dyDescent="0.2">
      <c r="A1687" s="326" t="s">
        <v>4060</v>
      </c>
      <c r="B1687" s="326" t="s">
        <v>7</v>
      </c>
      <c r="C1687" s="326">
        <v>1</v>
      </c>
      <c r="D1687" s="326" t="s">
        <v>146</v>
      </c>
      <c r="E1687" s="323">
        <v>1000</v>
      </c>
      <c r="F1687" s="35" t="s">
        <v>303</v>
      </c>
      <c r="G1687" s="326" t="s">
        <v>3818</v>
      </c>
      <c r="H1687" s="350">
        <f t="shared" si="26"/>
        <v>4015292.5300000003</v>
      </c>
      <c r="I1687" s="326" t="s">
        <v>3830</v>
      </c>
      <c r="J1687" s="42" t="str">
        <f>VLOOKUP(D1687,DEPARTMENTS!B:B,1,0)</f>
        <v>DEV_GROUP_18</v>
      </c>
      <c r="K1687" s="326"/>
    </row>
    <row r="1688" spans="1:11" s="35" customFormat="1" hidden="1" x14ac:dyDescent="0.2">
      <c r="A1688" s="326" t="s">
        <v>4061</v>
      </c>
      <c r="B1688" s="326" t="s">
        <v>7</v>
      </c>
      <c r="C1688" s="326">
        <v>1</v>
      </c>
      <c r="D1688" s="326" t="s">
        <v>154</v>
      </c>
      <c r="E1688" s="323">
        <v>1000</v>
      </c>
      <c r="F1688" s="35" t="s">
        <v>303</v>
      </c>
      <c r="G1688" s="326" t="s">
        <v>3818</v>
      </c>
      <c r="H1688" s="350">
        <f t="shared" si="26"/>
        <v>4016292.5300000003</v>
      </c>
      <c r="I1688" s="326" t="s">
        <v>3831</v>
      </c>
      <c r="J1688" s="42" t="str">
        <f>VLOOKUP(D1688,DEPARTMENTS!B:B,1,0)</f>
        <v>DEV_GROUP_10</v>
      </c>
      <c r="K1688" s="326"/>
    </row>
    <row r="1689" spans="1:11" s="35" customFormat="1" hidden="1" x14ac:dyDescent="0.2">
      <c r="A1689" s="326" t="s">
        <v>4062</v>
      </c>
      <c r="B1689" s="326" t="s">
        <v>7</v>
      </c>
      <c r="C1689" s="326">
        <v>1</v>
      </c>
      <c r="D1689" s="326" t="s">
        <v>178</v>
      </c>
      <c r="E1689" s="323">
        <v>1000</v>
      </c>
      <c r="F1689" s="35" t="s">
        <v>303</v>
      </c>
      <c r="G1689" s="326" t="s">
        <v>3818</v>
      </c>
      <c r="H1689" s="350">
        <f t="shared" si="26"/>
        <v>4017292.5300000003</v>
      </c>
      <c r="I1689" s="326" t="s">
        <v>3832</v>
      </c>
      <c r="J1689" s="42" t="str">
        <f>VLOOKUP(D1689,DEPARTMENTS!B:B,1,0)</f>
        <v>DEV_GROUP_34</v>
      </c>
      <c r="K1689" s="326"/>
    </row>
    <row r="1690" spans="1:11" s="35" customFormat="1" hidden="1" x14ac:dyDescent="0.2">
      <c r="A1690" s="326" t="s">
        <v>4063</v>
      </c>
      <c r="B1690" s="326" t="s">
        <v>7</v>
      </c>
      <c r="C1690" s="326">
        <v>1</v>
      </c>
      <c r="D1690" s="326" t="s">
        <v>178</v>
      </c>
      <c r="E1690" s="323">
        <v>200</v>
      </c>
      <c r="F1690" s="35" t="s">
        <v>303</v>
      </c>
      <c r="G1690" s="326" t="s">
        <v>3818</v>
      </c>
      <c r="H1690" s="350">
        <f t="shared" si="26"/>
        <v>4017492.5300000003</v>
      </c>
      <c r="I1690" s="326" t="s">
        <v>3833</v>
      </c>
      <c r="J1690" s="42" t="str">
        <f>VLOOKUP(D1690,DEPARTMENTS!B:B,1,0)</f>
        <v>DEV_GROUP_34</v>
      </c>
      <c r="K1690" s="326"/>
    </row>
    <row r="1691" spans="1:11" s="35" customFormat="1" hidden="1" x14ac:dyDescent="0.2">
      <c r="A1691" s="326" t="s">
        <v>4064</v>
      </c>
      <c r="B1691" s="326" t="s">
        <v>7</v>
      </c>
      <c r="C1691" s="326">
        <v>1</v>
      </c>
      <c r="D1691" s="326" t="s">
        <v>142</v>
      </c>
      <c r="E1691" s="323">
        <v>1000</v>
      </c>
      <c r="F1691" s="35" t="s">
        <v>303</v>
      </c>
      <c r="G1691" s="326" t="s">
        <v>3818</v>
      </c>
      <c r="H1691" s="350">
        <f t="shared" si="26"/>
        <v>4018492.5300000003</v>
      </c>
      <c r="I1691" s="326" t="s">
        <v>3834</v>
      </c>
      <c r="J1691" s="42" t="str">
        <f>VLOOKUP(D1691,DEPARTMENTS!B:B,1,0)</f>
        <v>DEV_GROUP_8</v>
      </c>
      <c r="K1691" s="326"/>
    </row>
    <row r="1692" spans="1:11" s="35" customFormat="1" hidden="1" x14ac:dyDescent="0.2">
      <c r="A1692" s="326" t="s">
        <v>4065</v>
      </c>
      <c r="B1692" s="326" t="s">
        <v>7</v>
      </c>
      <c r="C1692" s="326">
        <v>1</v>
      </c>
      <c r="D1692" s="326" t="s">
        <v>128</v>
      </c>
      <c r="E1692" s="323">
        <v>5000</v>
      </c>
      <c r="F1692" s="35" t="s">
        <v>303</v>
      </c>
      <c r="G1692" s="326" t="s">
        <v>3818</v>
      </c>
      <c r="H1692" s="350">
        <f t="shared" si="26"/>
        <v>4023492.5300000003</v>
      </c>
      <c r="I1692" s="326" t="s">
        <v>3835</v>
      </c>
      <c r="J1692" s="42" t="str">
        <f>VLOOKUP(D1692,DEPARTMENTS!B:B,1,0)</f>
        <v>DEV_GROUP_5</v>
      </c>
      <c r="K1692" s="326"/>
    </row>
    <row r="1693" spans="1:11" s="35" customFormat="1" hidden="1" x14ac:dyDescent="0.2">
      <c r="A1693" s="326" t="s">
        <v>4066</v>
      </c>
      <c r="B1693" s="326" t="s">
        <v>7</v>
      </c>
      <c r="C1693" s="326">
        <v>1</v>
      </c>
      <c r="D1693" s="326" t="s">
        <v>178</v>
      </c>
      <c r="E1693" s="323">
        <v>200</v>
      </c>
      <c r="F1693" s="35" t="s">
        <v>303</v>
      </c>
      <c r="G1693" s="326" t="s">
        <v>3818</v>
      </c>
      <c r="H1693" s="350">
        <f t="shared" si="26"/>
        <v>4023692.5300000003</v>
      </c>
      <c r="I1693" s="326" t="s">
        <v>3836</v>
      </c>
      <c r="J1693" s="42" t="str">
        <f>VLOOKUP(D1693,DEPARTMENTS!B:B,1,0)</f>
        <v>DEV_GROUP_34</v>
      </c>
      <c r="K1693" s="326"/>
    </row>
    <row r="1694" spans="1:11" s="35" customFormat="1" x14ac:dyDescent="0.2">
      <c r="A1694" s="326" t="s">
        <v>4067</v>
      </c>
      <c r="B1694" s="326" t="s">
        <v>7</v>
      </c>
      <c r="C1694" s="326">
        <v>1</v>
      </c>
      <c r="D1694" s="326" t="s">
        <v>112</v>
      </c>
      <c r="E1694" s="323">
        <v>500</v>
      </c>
      <c r="F1694" s="35" t="s">
        <v>303</v>
      </c>
      <c r="G1694" s="326" t="s">
        <v>3818</v>
      </c>
      <c r="H1694" s="350">
        <f t="shared" si="26"/>
        <v>4024192.5300000003</v>
      </c>
      <c r="I1694" s="326" t="s">
        <v>3837</v>
      </c>
      <c r="J1694" s="42" t="str">
        <f>VLOOKUP(D1694,DEPARTMENTS!B:B,1,0)</f>
        <v>DEV_GROUP_13</v>
      </c>
      <c r="K1694" s="326"/>
    </row>
    <row r="1695" spans="1:11" s="35" customFormat="1" hidden="1" x14ac:dyDescent="0.2">
      <c r="A1695" s="326" t="s">
        <v>4068</v>
      </c>
      <c r="B1695" s="326" t="s">
        <v>7</v>
      </c>
      <c r="C1695" s="326">
        <v>1</v>
      </c>
      <c r="D1695" s="326" t="s">
        <v>122</v>
      </c>
      <c r="E1695" s="323">
        <v>200</v>
      </c>
      <c r="F1695" s="35" t="s">
        <v>303</v>
      </c>
      <c r="G1695" s="326" t="s">
        <v>3818</v>
      </c>
      <c r="H1695" s="350">
        <f t="shared" si="26"/>
        <v>4024392.5300000003</v>
      </c>
      <c r="I1695" s="326" t="s">
        <v>3838</v>
      </c>
      <c r="J1695" s="42" t="str">
        <f>VLOOKUP(D1695,DEPARTMENTS!B:B,1,0)</f>
        <v>DEV_GROUP_16</v>
      </c>
      <c r="K1695" s="326"/>
    </row>
    <row r="1696" spans="1:11" s="35" customFormat="1" x14ac:dyDescent="0.2">
      <c r="A1696" s="326" t="s">
        <v>4069</v>
      </c>
      <c r="B1696" s="326" t="s">
        <v>7</v>
      </c>
      <c r="C1696" s="326">
        <v>1</v>
      </c>
      <c r="D1696" s="326" t="s">
        <v>112</v>
      </c>
      <c r="E1696" s="323">
        <v>500</v>
      </c>
      <c r="F1696" s="35" t="s">
        <v>303</v>
      </c>
      <c r="G1696" s="326" t="s">
        <v>3818</v>
      </c>
      <c r="H1696" s="350">
        <f t="shared" si="26"/>
        <v>4024892.5300000003</v>
      </c>
      <c r="I1696" s="326" t="s">
        <v>3839</v>
      </c>
      <c r="J1696" s="42" t="str">
        <f>VLOOKUP(D1696,DEPARTMENTS!B:B,1,0)</f>
        <v>DEV_GROUP_13</v>
      </c>
      <c r="K1696" s="326"/>
    </row>
    <row r="1697" spans="1:11" s="35" customFormat="1" hidden="1" x14ac:dyDescent="0.2">
      <c r="A1697" s="326" t="s">
        <v>4070</v>
      </c>
      <c r="B1697" s="326" t="s">
        <v>7</v>
      </c>
      <c r="C1697" s="326">
        <v>1</v>
      </c>
      <c r="D1697" s="326" t="s">
        <v>122</v>
      </c>
      <c r="E1697" s="323">
        <v>500</v>
      </c>
      <c r="F1697" s="35" t="s">
        <v>303</v>
      </c>
      <c r="G1697" s="326" t="s">
        <v>3818</v>
      </c>
      <c r="H1697" s="350">
        <f t="shared" si="26"/>
        <v>4025392.5300000003</v>
      </c>
      <c r="I1697" s="326" t="s">
        <v>3840</v>
      </c>
      <c r="J1697" s="42" t="str">
        <f>VLOOKUP(D1697,DEPARTMENTS!B:B,1,0)</f>
        <v>DEV_GROUP_16</v>
      </c>
      <c r="K1697" s="326"/>
    </row>
    <row r="1698" spans="1:11" s="35" customFormat="1" hidden="1" x14ac:dyDescent="0.2">
      <c r="A1698" s="326" t="s">
        <v>4071</v>
      </c>
      <c r="B1698" s="326" t="s">
        <v>7</v>
      </c>
      <c r="C1698" s="326">
        <v>1</v>
      </c>
      <c r="D1698" s="326" t="s">
        <v>168</v>
      </c>
      <c r="E1698" s="323">
        <v>300</v>
      </c>
      <c r="F1698" s="35" t="s">
        <v>303</v>
      </c>
      <c r="G1698" s="326" t="s">
        <v>3818</v>
      </c>
      <c r="H1698" s="350">
        <f t="shared" si="26"/>
        <v>4025692.5300000003</v>
      </c>
      <c r="I1698" s="326" t="s">
        <v>3841</v>
      </c>
      <c r="J1698" s="42" t="str">
        <f>VLOOKUP(D1698,DEPARTMENTS!B:B,1,0)</f>
        <v>DEV_GROUP_35</v>
      </c>
      <c r="K1698" s="326"/>
    </row>
    <row r="1699" spans="1:11" s="35" customFormat="1" hidden="1" x14ac:dyDescent="0.2">
      <c r="A1699" s="326" t="s">
        <v>4072</v>
      </c>
      <c r="B1699" s="326" t="s">
        <v>7</v>
      </c>
      <c r="C1699" s="326">
        <v>1</v>
      </c>
      <c r="D1699" s="326" t="s">
        <v>144</v>
      </c>
      <c r="E1699" s="323">
        <v>1000</v>
      </c>
      <c r="F1699" s="35" t="s">
        <v>303</v>
      </c>
      <c r="G1699" s="326" t="s">
        <v>3818</v>
      </c>
      <c r="H1699" s="350">
        <f t="shared" si="26"/>
        <v>4026692.5300000003</v>
      </c>
      <c r="I1699" s="326" t="s">
        <v>3842</v>
      </c>
      <c r="J1699" s="42" t="str">
        <f>VLOOKUP(D1699,DEPARTMENTS!B:B,1,0)</f>
        <v>DEV_GROUP_2</v>
      </c>
      <c r="K1699" s="326"/>
    </row>
    <row r="1700" spans="1:11" s="35" customFormat="1" hidden="1" x14ac:dyDescent="0.2">
      <c r="A1700" s="326" t="s">
        <v>4073</v>
      </c>
      <c r="B1700" s="326" t="s">
        <v>7</v>
      </c>
      <c r="C1700" s="326">
        <v>1</v>
      </c>
      <c r="D1700" s="326" t="s">
        <v>144</v>
      </c>
      <c r="E1700" s="323">
        <v>1000</v>
      </c>
      <c r="F1700" s="35" t="s">
        <v>303</v>
      </c>
      <c r="G1700" s="326" t="s">
        <v>3818</v>
      </c>
      <c r="H1700" s="350">
        <f t="shared" si="26"/>
        <v>4027692.5300000003</v>
      </c>
      <c r="I1700" s="326" t="s">
        <v>3843</v>
      </c>
      <c r="J1700" s="42" t="str">
        <f>VLOOKUP(D1700,DEPARTMENTS!B:B,1,0)</f>
        <v>DEV_GROUP_2</v>
      </c>
      <c r="K1700" s="326"/>
    </row>
    <row r="1701" spans="1:11" s="35" customFormat="1" hidden="1" x14ac:dyDescent="0.2">
      <c r="A1701" s="326" t="s">
        <v>4074</v>
      </c>
      <c r="B1701" s="326" t="s">
        <v>7</v>
      </c>
      <c r="C1701" s="326">
        <v>1</v>
      </c>
      <c r="D1701" s="326" t="s">
        <v>178</v>
      </c>
      <c r="E1701" s="323">
        <v>500</v>
      </c>
      <c r="F1701" s="35" t="s">
        <v>303</v>
      </c>
      <c r="G1701" s="326" t="s">
        <v>3818</v>
      </c>
      <c r="H1701" s="350">
        <f t="shared" si="26"/>
        <v>4028192.5300000003</v>
      </c>
      <c r="I1701" s="326" t="s">
        <v>3844</v>
      </c>
      <c r="J1701" s="42" t="str">
        <f>VLOOKUP(D1701,DEPARTMENTS!B:B,1,0)</f>
        <v>DEV_GROUP_34</v>
      </c>
      <c r="K1701" s="326"/>
    </row>
    <row r="1702" spans="1:11" s="35" customFormat="1" hidden="1" x14ac:dyDescent="0.2">
      <c r="A1702" s="326" t="s">
        <v>4075</v>
      </c>
      <c r="B1702" s="326" t="s">
        <v>7</v>
      </c>
      <c r="C1702" s="326">
        <v>1</v>
      </c>
      <c r="D1702" s="326" t="s">
        <v>128</v>
      </c>
      <c r="E1702" s="323">
        <v>600</v>
      </c>
      <c r="F1702" s="35" t="s">
        <v>303</v>
      </c>
      <c r="G1702" s="326" t="s">
        <v>3818</v>
      </c>
      <c r="H1702" s="350">
        <f t="shared" si="26"/>
        <v>4028792.5300000003</v>
      </c>
      <c r="I1702" s="326" t="s">
        <v>3845</v>
      </c>
      <c r="J1702" s="42" t="str">
        <f>VLOOKUP(D1702,DEPARTMENTS!B:B,1,0)</f>
        <v>DEV_GROUP_5</v>
      </c>
      <c r="K1702" s="326"/>
    </row>
    <row r="1703" spans="1:11" s="35" customFormat="1" hidden="1" x14ac:dyDescent="0.2">
      <c r="A1703" s="326" t="s">
        <v>4076</v>
      </c>
      <c r="B1703" s="326" t="s">
        <v>7</v>
      </c>
      <c r="C1703" s="326">
        <v>1</v>
      </c>
      <c r="D1703" s="326" t="s">
        <v>120</v>
      </c>
      <c r="E1703" s="323">
        <v>500</v>
      </c>
      <c r="F1703" s="35" t="s">
        <v>303</v>
      </c>
      <c r="G1703" s="326" t="s">
        <v>3818</v>
      </c>
      <c r="H1703" s="350">
        <f t="shared" si="26"/>
        <v>4029292.5300000003</v>
      </c>
      <c r="I1703" s="326" t="s">
        <v>3846</v>
      </c>
      <c r="J1703" s="42" t="str">
        <f>VLOOKUP(D1703,DEPARTMENTS!B:B,1,0)</f>
        <v>DEV_GROUP_17</v>
      </c>
      <c r="K1703" s="326"/>
    </row>
    <row r="1704" spans="1:11" s="35" customFormat="1" hidden="1" x14ac:dyDescent="0.2">
      <c r="A1704" s="326" t="s">
        <v>4077</v>
      </c>
      <c r="B1704" s="326" t="s">
        <v>7</v>
      </c>
      <c r="C1704" s="326">
        <v>1</v>
      </c>
      <c r="D1704" s="326" t="s">
        <v>118</v>
      </c>
      <c r="E1704" s="323">
        <v>500</v>
      </c>
      <c r="F1704" s="35" t="s">
        <v>303</v>
      </c>
      <c r="G1704" s="326" t="s">
        <v>3818</v>
      </c>
      <c r="H1704" s="350">
        <f t="shared" si="26"/>
        <v>4029792.5300000003</v>
      </c>
      <c r="I1704" s="326" t="s">
        <v>3847</v>
      </c>
      <c r="J1704" s="42" t="str">
        <f>VLOOKUP(D1704,DEPARTMENTS!B:B,1,0)</f>
        <v>DEV_GROUP_3</v>
      </c>
      <c r="K1704" s="326"/>
    </row>
    <row r="1705" spans="1:11" s="35" customFormat="1" hidden="1" x14ac:dyDescent="0.2">
      <c r="A1705" s="326" t="s">
        <v>4078</v>
      </c>
      <c r="B1705" s="326" t="s">
        <v>7</v>
      </c>
      <c r="C1705" s="326">
        <v>1</v>
      </c>
      <c r="D1705" s="326" t="s">
        <v>164</v>
      </c>
      <c r="E1705" s="323">
        <v>300</v>
      </c>
      <c r="F1705" s="35" t="s">
        <v>303</v>
      </c>
      <c r="G1705" s="326" t="s">
        <v>3818</v>
      </c>
      <c r="H1705" s="350">
        <f t="shared" si="26"/>
        <v>4030092.5300000003</v>
      </c>
      <c r="I1705" s="326" t="s">
        <v>3848</v>
      </c>
      <c r="J1705" s="42" t="str">
        <f>VLOOKUP(D1705,DEPARTMENTS!B:B,1,0)</f>
        <v>DEV_GROUP_22</v>
      </c>
      <c r="K1705" s="326"/>
    </row>
    <row r="1706" spans="1:11" s="35" customFormat="1" hidden="1" x14ac:dyDescent="0.2">
      <c r="A1706" s="326" t="s">
        <v>4079</v>
      </c>
      <c r="B1706" s="326" t="s">
        <v>7</v>
      </c>
      <c r="C1706" s="326">
        <v>1</v>
      </c>
      <c r="D1706" s="326" t="s">
        <v>166</v>
      </c>
      <c r="E1706" s="323">
        <v>5000</v>
      </c>
      <c r="F1706" s="35" t="s">
        <v>303</v>
      </c>
      <c r="G1706" s="326" t="s">
        <v>3818</v>
      </c>
      <c r="H1706" s="350">
        <f t="shared" si="26"/>
        <v>4035092.5300000003</v>
      </c>
      <c r="I1706" s="326" t="s">
        <v>3849</v>
      </c>
      <c r="J1706" s="42" t="str">
        <f>VLOOKUP(D1706,DEPARTMENTS!B:B,1,0)</f>
        <v>DEV_GROUP_30</v>
      </c>
      <c r="K1706" s="326"/>
    </row>
    <row r="1707" spans="1:11" s="35" customFormat="1" hidden="1" x14ac:dyDescent="0.2">
      <c r="A1707" s="326" t="s">
        <v>4080</v>
      </c>
      <c r="B1707" s="326" t="s">
        <v>7</v>
      </c>
      <c r="C1707" s="326">
        <v>1</v>
      </c>
      <c r="D1707" s="326" t="s">
        <v>168</v>
      </c>
      <c r="E1707" s="323">
        <v>1000</v>
      </c>
      <c r="F1707" s="35" t="s">
        <v>303</v>
      </c>
      <c r="G1707" s="326" t="s">
        <v>3818</v>
      </c>
      <c r="H1707" s="350">
        <f t="shared" si="26"/>
        <v>4036092.5300000003</v>
      </c>
      <c r="I1707" s="326" t="s">
        <v>3850</v>
      </c>
      <c r="J1707" s="42" t="str">
        <f>VLOOKUP(D1707,DEPARTMENTS!B:B,1,0)</f>
        <v>DEV_GROUP_35</v>
      </c>
      <c r="K1707" s="326"/>
    </row>
    <row r="1708" spans="1:11" s="35" customFormat="1" hidden="1" x14ac:dyDescent="0.2">
      <c r="A1708" s="326" t="s">
        <v>4081</v>
      </c>
      <c r="B1708" s="326" t="s">
        <v>7</v>
      </c>
      <c r="C1708" s="326">
        <v>1</v>
      </c>
      <c r="D1708" s="326" t="s">
        <v>136</v>
      </c>
      <c r="E1708" s="323">
        <v>2000</v>
      </c>
      <c r="F1708" s="35" t="s">
        <v>303</v>
      </c>
      <c r="G1708" s="326" t="s">
        <v>3818</v>
      </c>
      <c r="H1708" s="350">
        <f t="shared" si="26"/>
        <v>4038092.5300000003</v>
      </c>
      <c r="I1708" s="326" t="s">
        <v>3851</v>
      </c>
      <c r="J1708" s="42" t="str">
        <f>VLOOKUP(D1708,DEPARTMENTS!B:B,1,0)</f>
        <v>DEV_GROUP_32</v>
      </c>
      <c r="K1708" s="326"/>
    </row>
    <row r="1709" spans="1:11" s="35" customFormat="1" hidden="1" x14ac:dyDescent="0.2">
      <c r="A1709" s="326" t="s">
        <v>4082</v>
      </c>
      <c r="B1709" s="326" t="s">
        <v>7</v>
      </c>
      <c r="C1709" s="326">
        <v>1</v>
      </c>
      <c r="D1709" s="326" t="s">
        <v>182</v>
      </c>
      <c r="E1709" s="323">
        <v>200</v>
      </c>
      <c r="F1709" s="35" t="s">
        <v>303</v>
      </c>
      <c r="G1709" s="326" t="s">
        <v>3818</v>
      </c>
      <c r="H1709" s="350">
        <f t="shared" si="26"/>
        <v>4038292.5300000003</v>
      </c>
      <c r="I1709" s="326" t="s">
        <v>3852</v>
      </c>
      <c r="J1709" s="42" t="str">
        <f>VLOOKUP(D1709,DEPARTMENTS!B:B,1,0)</f>
        <v>DEV_GROUP_23</v>
      </c>
      <c r="K1709" s="326"/>
    </row>
    <row r="1710" spans="1:11" s="35" customFormat="1" hidden="1" x14ac:dyDescent="0.2">
      <c r="A1710" s="326" t="s">
        <v>4083</v>
      </c>
      <c r="B1710" s="326" t="s">
        <v>7</v>
      </c>
      <c r="C1710" s="326">
        <v>1</v>
      </c>
      <c r="D1710" s="326" t="s">
        <v>130</v>
      </c>
      <c r="E1710" s="323">
        <v>400</v>
      </c>
      <c r="F1710" s="35" t="s">
        <v>303</v>
      </c>
      <c r="G1710" s="326" t="s">
        <v>3818</v>
      </c>
      <c r="H1710" s="350">
        <f t="shared" si="26"/>
        <v>4038692.5300000003</v>
      </c>
      <c r="I1710" s="326" t="s">
        <v>3853</v>
      </c>
      <c r="J1710" s="42" t="str">
        <f>VLOOKUP(D1710,DEPARTMENTS!B:B,1,0)</f>
        <v>DEV_GROUP_11</v>
      </c>
      <c r="K1710" s="326"/>
    </row>
    <row r="1711" spans="1:11" s="35" customFormat="1" hidden="1" x14ac:dyDescent="0.2">
      <c r="A1711" s="326" t="s">
        <v>4084</v>
      </c>
      <c r="B1711" s="326" t="s">
        <v>7</v>
      </c>
      <c r="C1711" s="326">
        <v>1</v>
      </c>
      <c r="D1711" s="326" t="s">
        <v>164</v>
      </c>
      <c r="E1711" s="323">
        <v>500</v>
      </c>
      <c r="F1711" s="35" t="s">
        <v>303</v>
      </c>
      <c r="G1711" s="326" t="s">
        <v>3818</v>
      </c>
      <c r="H1711" s="350">
        <f t="shared" si="26"/>
        <v>4039192.5300000003</v>
      </c>
      <c r="I1711" s="326" t="s">
        <v>3854</v>
      </c>
      <c r="J1711" s="42" t="str">
        <f>VLOOKUP(D1711,DEPARTMENTS!B:B,1,0)</f>
        <v>DEV_GROUP_22</v>
      </c>
      <c r="K1711" s="326"/>
    </row>
    <row r="1712" spans="1:11" s="35" customFormat="1" hidden="1" x14ac:dyDescent="0.2">
      <c r="A1712" s="326" t="s">
        <v>4085</v>
      </c>
      <c r="B1712" s="326" t="s">
        <v>7</v>
      </c>
      <c r="C1712" s="326">
        <v>1</v>
      </c>
      <c r="D1712" s="326" t="s">
        <v>24</v>
      </c>
      <c r="E1712" s="323">
        <v>450</v>
      </c>
      <c r="F1712" s="35" t="s">
        <v>303</v>
      </c>
      <c r="G1712" s="326" t="s">
        <v>3818</v>
      </c>
      <c r="H1712" s="350">
        <f t="shared" si="26"/>
        <v>4039642.5300000003</v>
      </c>
      <c r="I1712" s="326" t="s">
        <v>3855</v>
      </c>
      <c r="J1712" s="42" t="str">
        <f>VLOOKUP(D1712,DEPARTMENTS!B:B,1,0)</f>
        <v>ENVELOPES</v>
      </c>
      <c r="K1712" s="326"/>
    </row>
    <row r="1713" spans="1:11" s="35" customFormat="1" hidden="1" x14ac:dyDescent="0.2">
      <c r="A1713" s="326" t="s">
        <v>4086</v>
      </c>
      <c r="B1713" s="326" t="s">
        <v>7</v>
      </c>
      <c r="C1713" s="326">
        <v>1</v>
      </c>
      <c r="D1713" s="326" t="s">
        <v>146</v>
      </c>
      <c r="E1713" s="323">
        <v>500</v>
      </c>
      <c r="F1713" s="35" t="s">
        <v>303</v>
      </c>
      <c r="G1713" s="326" t="s">
        <v>3818</v>
      </c>
      <c r="H1713" s="350">
        <f t="shared" si="26"/>
        <v>4040142.5300000003</v>
      </c>
      <c r="I1713" s="326" t="s">
        <v>3856</v>
      </c>
      <c r="J1713" s="42" t="str">
        <f>VLOOKUP(D1713,DEPARTMENTS!B:B,1,0)</f>
        <v>DEV_GROUP_18</v>
      </c>
      <c r="K1713" s="326"/>
    </row>
    <row r="1714" spans="1:11" s="35" customFormat="1" hidden="1" x14ac:dyDescent="0.2">
      <c r="A1714" s="326" t="s">
        <v>4087</v>
      </c>
      <c r="B1714" s="326" t="s">
        <v>7</v>
      </c>
      <c r="C1714" s="326">
        <v>1</v>
      </c>
      <c r="D1714" s="326" t="s">
        <v>124</v>
      </c>
      <c r="E1714" s="323">
        <v>500</v>
      </c>
      <c r="F1714" s="35" t="s">
        <v>303</v>
      </c>
      <c r="G1714" s="326" t="s">
        <v>3818</v>
      </c>
      <c r="H1714" s="350">
        <f t="shared" si="26"/>
        <v>4040642.5300000003</v>
      </c>
      <c r="I1714" s="326" t="s">
        <v>3857</v>
      </c>
      <c r="J1714" s="42" t="str">
        <f>VLOOKUP(D1714,DEPARTMENTS!B:B,1,0)</f>
        <v>DEV_GROUP_7</v>
      </c>
      <c r="K1714" s="326"/>
    </row>
    <row r="1715" spans="1:11" s="35" customFormat="1" hidden="1" x14ac:dyDescent="0.2">
      <c r="A1715" s="326" t="s">
        <v>4088</v>
      </c>
      <c r="B1715" s="326" t="s">
        <v>7</v>
      </c>
      <c r="C1715" s="326">
        <v>1</v>
      </c>
      <c r="D1715" s="326" t="s">
        <v>142</v>
      </c>
      <c r="E1715" s="323">
        <v>1000</v>
      </c>
      <c r="F1715" s="35" t="s">
        <v>303</v>
      </c>
      <c r="G1715" s="326" t="s">
        <v>3818</v>
      </c>
      <c r="H1715" s="350">
        <f t="shared" si="26"/>
        <v>4041642.5300000003</v>
      </c>
      <c r="I1715" s="326" t="s">
        <v>3858</v>
      </c>
      <c r="J1715" s="42" t="str">
        <f>VLOOKUP(D1715,DEPARTMENTS!B:B,1,0)</f>
        <v>DEV_GROUP_8</v>
      </c>
      <c r="K1715" s="326"/>
    </row>
    <row r="1716" spans="1:11" s="35" customFormat="1" hidden="1" x14ac:dyDescent="0.2">
      <c r="A1716" s="326" t="s">
        <v>4089</v>
      </c>
      <c r="B1716" s="326" t="s">
        <v>7</v>
      </c>
      <c r="C1716" s="326">
        <v>1</v>
      </c>
      <c r="D1716" s="326" t="s">
        <v>160</v>
      </c>
      <c r="E1716" s="323">
        <v>1000</v>
      </c>
      <c r="F1716" s="35" t="s">
        <v>303</v>
      </c>
      <c r="G1716" s="326" t="s">
        <v>3818</v>
      </c>
      <c r="H1716" s="350">
        <f t="shared" si="26"/>
        <v>4042642.5300000003</v>
      </c>
      <c r="I1716" s="326" t="s">
        <v>3859</v>
      </c>
      <c r="J1716" s="42" t="str">
        <f>VLOOKUP(D1716,DEPARTMENTS!B:B,1,0)</f>
        <v>DEV_GROUP_20</v>
      </c>
      <c r="K1716" s="326"/>
    </row>
    <row r="1717" spans="1:11" s="35" customFormat="1" hidden="1" x14ac:dyDescent="0.2">
      <c r="A1717" s="326" t="s">
        <v>4090</v>
      </c>
      <c r="B1717" s="326" t="s">
        <v>7</v>
      </c>
      <c r="C1717" s="326">
        <v>1</v>
      </c>
      <c r="D1717" s="326" t="s">
        <v>182</v>
      </c>
      <c r="E1717" s="323">
        <v>200</v>
      </c>
      <c r="F1717" s="35" t="s">
        <v>303</v>
      </c>
      <c r="G1717" s="326" t="s">
        <v>3818</v>
      </c>
      <c r="H1717" s="350">
        <f t="shared" si="26"/>
        <v>4042842.5300000003</v>
      </c>
      <c r="I1717" s="326" t="s">
        <v>3860</v>
      </c>
      <c r="J1717" s="42" t="str">
        <f>VLOOKUP(D1717,DEPARTMENTS!B:B,1,0)</f>
        <v>DEV_GROUP_23</v>
      </c>
      <c r="K1717" s="326"/>
    </row>
    <row r="1718" spans="1:11" s="35" customFormat="1" hidden="1" x14ac:dyDescent="0.2">
      <c r="A1718" s="326" t="s">
        <v>4091</v>
      </c>
      <c r="B1718" s="326" t="s">
        <v>7</v>
      </c>
      <c r="C1718" s="326">
        <v>1</v>
      </c>
      <c r="D1718" s="326" t="s">
        <v>128</v>
      </c>
      <c r="E1718" s="323">
        <v>1200</v>
      </c>
      <c r="F1718" s="35" t="s">
        <v>303</v>
      </c>
      <c r="G1718" s="326" t="s">
        <v>3818</v>
      </c>
      <c r="H1718" s="350">
        <f t="shared" si="26"/>
        <v>4044042.5300000003</v>
      </c>
      <c r="I1718" s="326" t="s">
        <v>3861</v>
      </c>
      <c r="J1718" s="42" t="str">
        <f>VLOOKUP(D1718,DEPARTMENTS!B:B,1,0)</f>
        <v>DEV_GROUP_5</v>
      </c>
      <c r="K1718" s="326"/>
    </row>
    <row r="1719" spans="1:11" s="35" customFormat="1" hidden="1" x14ac:dyDescent="0.2">
      <c r="A1719" s="326" t="s">
        <v>4092</v>
      </c>
      <c r="B1719" s="326" t="s">
        <v>7</v>
      </c>
      <c r="C1719" s="326">
        <v>1</v>
      </c>
      <c r="D1719" s="326" t="s">
        <v>118</v>
      </c>
      <c r="E1719" s="323">
        <v>500</v>
      </c>
      <c r="F1719" s="35" t="s">
        <v>303</v>
      </c>
      <c r="G1719" s="326" t="s">
        <v>3818</v>
      </c>
      <c r="H1719" s="350">
        <f t="shared" si="26"/>
        <v>4044542.5300000003</v>
      </c>
      <c r="I1719" s="326" t="s">
        <v>3862</v>
      </c>
      <c r="J1719" s="42" t="str">
        <f>VLOOKUP(D1719,DEPARTMENTS!B:B,1,0)</f>
        <v>DEV_GROUP_3</v>
      </c>
      <c r="K1719" s="326"/>
    </row>
    <row r="1720" spans="1:11" s="35" customFormat="1" hidden="1" x14ac:dyDescent="0.2">
      <c r="A1720" s="326" t="s">
        <v>4093</v>
      </c>
      <c r="B1720" s="326" t="s">
        <v>7</v>
      </c>
      <c r="C1720" s="326">
        <v>1</v>
      </c>
      <c r="D1720" s="326" t="s">
        <v>146</v>
      </c>
      <c r="E1720" s="323">
        <v>300</v>
      </c>
      <c r="F1720" s="35" t="s">
        <v>303</v>
      </c>
      <c r="G1720" s="326" t="s">
        <v>3818</v>
      </c>
      <c r="H1720" s="350">
        <f t="shared" si="26"/>
        <v>4044842.5300000003</v>
      </c>
      <c r="I1720" s="326" t="s">
        <v>3863</v>
      </c>
      <c r="J1720" s="42" t="str">
        <f>VLOOKUP(D1720,DEPARTMENTS!B:B,1,0)</f>
        <v>DEV_GROUP_18</v>
      </c>
      <c r="K1720" s="326"/>
    </row>
    <row r="1721" spans="1:11" s="35" customFormat="1" hidden="1" x14ac:dyDescent="0.2">
      <c r="A1721" s="326" t="s">
        <v>4094</v>
      </c>
      <c r="B1721" s="326" t="s">
        <v>7</v>
      </c>
      <c r="C1721" s="326">
        <v>1</v>
      </c>
      <c r="D1721" s="326" t="s">
        <v>150</v>
      </c>
      <c r="E1721" s="323">
        <v>100</v>
      </c>
      <c r="F1721" s="35" t="s">
        <v>303</v>
      </c>
      <c r="G1721" s="326" t="s">
        <v>3818</v>
      </c>
      <c r="H1721" s="350">
        <f t="shared" si="26"/>
        <v>4044942.5300000003</v>
      </c>
      <c r="I1721" s="326" t="s">
        <v>3864</v>
      </c>
      <c r="J1721" s="42" t="str">
        <f>VLOOKUP(D1721,DEPARTMENTS!B:B,1,0)</f>
        <v>DEV_GROUP_40</v>
      </c>
      <c r="K1721" s="326"/>
    </row>
    <row r="1722" spans="1:11" s="35" customFormat="1" hidden="1" x14ac:dyDescent="0.2">
      <c r="A1722" s="326" t="s">
        <v>4095</v>
      </c>
      <c r="B1722" s="326" t="s">
        <v>7</v>
      </c>
      <c r="C1722" s="326">
        <v>1</v>
      </c>
      <c r="D1722" s="326" t="s">
        <v>142</v>
      </c>
      <c r="E1722" s="323">
        <v>5000</v>
      </c>
      <c r="F1722" s="35" t="s">
        <v>303</v>
      </c>
      <c r="G1722" s="326" t="s">
        <v>3818</v>
      </c>
      <c r="H1722" s="350">
        <f t="shared" si="26"/>
        <v>4049942.5300000003</v>
      </c>
      <c r="I1722" s="326" t="s">
        <v>3865</v>
      </c>
      <c r="J1722" s="42" t="str">
        <f>VLOOKUP(D1722,DEPARTMENTS!B:B,1,0)</f>
        <v>DEV_GROUP_8</v>
      </c>
      <c r="K1722" s="326"/>
    </row>
    <row r="1723" spans="1:11" s="35" customFormat="1" hidden="1" x14ac:dyDescent="0.2">
      <c r="A1723" s="326" t="s">
        <v>4096</v>
      </c>
      <c r="B1723" s="326" t="s">
        <v>7</v>
      </c>
      <c r="C1723" s="326">
        <v>1</v>
      </c>
      <c r="D1723" s="326" t="s">
        <v>184</v>
      </c>
      <c r="E1723" s="323">
        <v>300</v>
      </c>
      <c r="F1723" s="35" t="s">
        <v>303</v>
      </c>
      <c r="G1723" s="326" t="s">
        <v>3818</v>
      </c>
      <c r="H1723" s="350">
        <f t="shared" si="26"/>
        <v>4050242.5300000003</v>
      </c>
      <c r="I1723" s="326" t="s">
        <v>3866</v>
      </c>
      <c r="J1723" s="42" t="str">
        <f>VLOOKUP(D1723,DEPARTMENTS!B:B,1,0)</f>
        <v>DEV_GROUP_27</v>
      </c>
      <c r="K1723" s="326"/>
    </row>
    <row r="1724" spans="1:11" s="35" customFormat="1" hidden="1" x14ac:dyDescent="0.2">
      <c r="A1724" s="326" t="s">
        <v>4097</v>
      </c>
      <c r="B1724" s="326" t="s">
        <v>7</v>
      </c>
      <c r="C1724" s="326">
        <v>1</v>
      </c>
      <c r="D1724" s="326" t="s">
        <v>134</v>
      </c>
      <c r="E1724" s="323">
        <v>500</v>
      </c>
      <c r="F1724" s="35" t="s">
        <v>303</v>
      </c>
      <c r="G1724" s="326" t="s">
        <v>3818</v>
      </c>
      <c r="H1724" s="350">
        <f t="shared" si="26"/>
        <v>4050742.5300000003</v>
      </c>
      <c r="I1724" s="326" t="s">
        <v>3867</v>
      </c>
      <c r="J1724" s="42" t="str">
        <f>VLOOKUP(D1724,DEPARTMENTS!B:B,1,0)</f>
        <v>DEV_GROUP_12</v>
      </c>
      <c r="K1724" s="326"/>
    </row>
    <row r="1725" spans="1:11" s="35" customFormat="1" hidden="1" x14ac:dyDescent="0.2">
      <c r="A1725" s="326" t="s">
        <v>4098</v>
      </c>
      <c r="B1725" s="326" t="s">
        <v>7</v>
      </c>
      <c r="C1725" s="326">
        <v>1</v>
      </c>
      <c r="D1725" s="326" t="s">
        <v>116</v>
      </c>
      <c r="E1725" s="323">
        <v>2000</v>
      </c>
      <c r="F1725" s="35" t="s">
        <v>303</v>
      </c>
      <c r="G1725" s="326" t="s">
        <v>3818</v>
      </c>
      <c r="H1725" s="350">
        <f t="shared" si="26"/>
        <v>4052742.5300000003</v>
      </c>
      <c r="I1725" s="326" t="s">
        <v>3868</v>
      </c>
      <c r="J1725" s="42" t="str">
        <f>VLOOKUP(D1725,DEPARTMENTS!B:B,1,0)</f>
        <v>DEV_GROUP_15</v>
      </c>
      <c r="K1725" s="326"/>
    </row>
    <row r="1726" spans="1:11" s="35" customFormat="1" hidden="1" x14ac:dyDescent="0.2">
      <c r="A1726" s="326" t="s">
        <v>4099</v>
      </c>
      <c r="B1726" s="326" t="s">
        <v>7</v>
      </c>
      <c r="C1726" s="326">
        <v>1</v>
      </c>
      <c r="D1726" s="326" t="s">
        <v>168</v>
      </c>
      <c r="E1726" s="323">
        <v>200</v>
      </c>
      <c r="F1726" s="35" t="s">
        <v>303</v>
      </c>
      <c r="G1726" s="326" t="s">
        <v>3818</v>
      </c>
      <c r="H1726" s="350">
        <f t="shared" si="26"/>
        <v>4052942.5300000003</v>
      </c>
      <c r="I1726" s="326" t="s">
        <v>3869</v>
      </c>
      <c r="J1726" s="42" t="str">
        <f>VLOOKUP(D1726,DEPARTMENTS!B:B,1,0)</f>
        <v>DEV_GROUP_35</v>
      </c>
      <c r="K1726" s="326"/>
    </row>
    <row r="1727" spans="1:11" s="35" customFormat="1" hidden="1" x14ac:dyDescent="0.2">
      <c r="A1727" s="326" t="s">
        <v>4100</v>
      </c>
      <c r="B1727" s="326" t="s">
        <v>7</v>
      </c>
      <c r="C1727" s="326">
        <v>1</v>
      </c>
      <c r="D1727" s="326" t="s">
        <v>116</v>
      </c>
      <c r="E1727" s="323">
        <v>2000</v>
      </c>
      <c r="F1727" s="35" t="s">
        <v>303</v>
      </c>
      <c r="G1727" s="326" t="s">
        <v>3818</v>
      </c>
      <c r="H1727" s="350">
        <f t="shared" si="26"/>
        <v>4054942.5300000003</v>
      </c>
      <c r="I1727" s="326" t="s">
        <v>3870</v>
      </c>
      <c r="J1727" s="42" t="str">
        <f>VLOOKUP(D1727,DEPARTMENTS!B:B,1,0)</f>
        <v>DEV_GROUP_15</v>
      </c>
      <c r="K1727" s="326"/>
    </row>
    <row r="1728" spans="1:11" s="35" customFormat="1" hidden="1" x14ac:dyDescent="0.2">
      <c r="A1728" s="326" t="s">
        <v>4101</v>
      </c>
      <c r="B1728" s="326" t="s">
        <v>7</v>
      </c>
      <c r="C1728" s="326">
        <v>1</v>
      </c>
      <c r="D1728" s="326" t="s">
        <v>138</v>
      </c>
      <c r="E1728" s="323">
        <v>1000</v>
      </c>
      <c r="F1728" s="35" t="s">
        <v>303</v>
      </c>
      <c r="G1728" s="326" t="s">
        <v>3818</v>
      </c>
      <c r="H1728" s="350">
        <f t="shared" si="26"/>
        <v>4055942.5300000003</v>
      </c>
      <c r="I1728" s="326" t="s">
        <v>3871</v>
      </c>
      <c r="J1728" s="42" t="str">
        <f>VLOOKUP(D1728,DEPARTMENTS!B:B,1,0)</f>
        <v>DEV_GROUP_4</v>
      </c>
      <c r="K1728" s="326"/>
    </row>
    <row r="1729" spans="1:11" s="35" customFormat="1" hidden="1" x14ac:dyDescent="0.2">
      <c r="A1729" s="326" t="s">
        <v>4102</v>
      </c>
      <c r="B1729" s="326" t="s">
        <v>7</v>
      </c>
      <c r="C1729" s="326">
        <v>1</v>
      </c>
      <c r="D1729" s="326" t="s">
        <v>116</v>
      </c>
      <c r="E1729" s="323">
        <v>300</v>
      </c>
      <c r="F1729" s="35" t="s">
        <v>303</v>
      </c>
      <c r="G1729" s="326" t="s">
        <v>3818</v>
      </c>
      <c r="H1729" s="350">
        <f t="shared" si="26"/>
        <v>4056242.5300000003</v>
      </c>
      <c r="I1729" s="326" t="s">
        <v>3872</v>
      </c>
      <c r="J1729" s="42" t="str">
        <f>VLOOKUP(D1729,DEPARTMENTS!B:B,1,0)</f>
        <v>DEV_GROUP_15</v>
      </c>
      <c r="K1729" s="326"/>
    </row>
    <row r="1730" spans="1:11" s="35" customFormat="1" hidden="1" x14ac:dyDescent="0.2">
      <c r="A1730" s="326" t="s">
        <v>4103</v>
      </c>
      <c r="B1730" s="326" t="s">
        <v>7</v>
      </c>
      <c r="C1730" s="326">
        <v>1</v>
      </c>
      <c r="D1730" s="326" t="s">
        <v>116</v>
      </c>
      <c r="E1730" s="323">
        <v>1000</v>
      </c>
      <c r="F1730" s="35" t="s">
        <v>303</v>
      </c>
      <c r="G1730" s="326" t="s">
        <v>3818</v>
      </c>
      <c r="H1730" s="350">
        <f t="shared" si="26"/>
        <v>4057242.5300000003</v>
      </c>
      <c r="I1730" s="326" t="s">
        <v>3873</v>
      </c>
      <c r="J1730" s="42" t="str">
        <f>VLOOKUP(D1730,DEPARTMENTS!B:B,1,0)</f>
        <v>DEV_GROUP_15</v>
      </c>
      <c r="K1730" s="326"/>
    </row>
    <row r="1731" spans="1:11" s="35" customFormat="1" hidden="1" x14ac:dyDescent="0.2">
      <c r="A1731" s="326" t="s">
        <v>4104</v>
      </c>
      <c r="B1731" s="326" t="s">
        <v>7</v>
      </c>
      <c r="C1731" s="326">
        <v>1</v>
      </c>
      <c r="D1731" s="326" t="s">
        <v>160</v>
      </c>
      <c r="E1731" s="323">
        <v>300</v>
      </c>
      <c r="F1731" s="35" t="s">
        <v>303</v>
      </c>
      <c r="G1731" s="326" t="s">
        <v>3818</v>
      </c>
      <c r="H1731" s="350">
        <f t="shared" si="26"/>
        <v>4057542.5300000003</v>
      </c>
      <c r="I1731" s="326" t="s">
        <v>3874</v>
      </c>
      <c r="J1731" s="42" t="str">
        <f>VLOOKUP(D1731,DEPARTMENTS!B:B,1,0)</f>
        <v>DEV_GROUP_20</v>
      </c>
      <c r="K1731" s="326"/>
    </row>
    <row r="1732" spans="1:11" s="35" customFormat="1" hidden="1" x14ac:dyDescent="0.2">
      <c r="A1732" s="326" t="s">
        <v>4105</v>
      </c>
      <c r="B1732" s="326" t="s">
        <v>7</v>
      </c>
      <c r="C1732" s="326">
        <v>1</v>
      </c>
      <c r="D1732" s="326" t="s">
        <v>152</v>
      </c>
      <c r="E1732" s="323">
        <v>10000</v>
      </c>
      <c r="F1732" s="35" t="s">
        <v>303</v>
      </c>
      <c r="G1732" s="326" t="s">
        <v>3818</v>
      </c>
      <c r="H1732" s="350">
        <f t="shared" si="26"/>
        <v>4067542.5300000003</v>
      </c>
      <c r="I1732" s="326" t="s">
        <v>3875</v>
      </c>
      <c r="J1732" s="42" t="str">
        <f>VLOOKUP(D1732,DEPARTMENTS!B:B,1,0)</f>
        <v>DEV_GROUP_9</v>
      </c>
      <c r="K1732" s="326"/>
    </row>
    <row r="1733" spans="1:11" s="35" customFormat="1" hidden="1" x14ac:dyDescent="0.2">
      <c r="A1733" s="326" t="s">
        <v>4106</v>
      </c>
      <c r="B1733" s="326" t="s">
        <v>7</v>
      </c>
      <c r="C1733" s="326">
        <v>1</v>
      </c>
      <c r="D1733" s="326" t="s">
        <v>134</v>
      </c>
      <c r="E1733" s="323">
        <v>5300</v>
      </c>
      <c r="F1733" s="35" t="s">
        <v>303</v>
      </c>
      <c r="G1733" s="326" t="s">
        <v>3818</v>
      </c>
      <c r="H1733" s="350">
        <f t="shared" ref="H1733:H1796" si="27">H1732+E1733</f>
        <v>4072842.5300000003</v>
      </c>
      <c r="I1733" s="326" t="s">
        <v>3876</v>
      </c>
      <c r="J1733" s="42" t="str">
        <f>VLOOKUP(D1733,DEPARTMENTS!B:B,1,0)</f>
        <v>DEV_GROUP_12</v>
      </c>
      <c r="K1733" s="326"/>
    </row>
    <row r="1734" spans="1:11" s="35" customFormat="1" hidden="1" x14ac:dyDescent="0.2">
      <c r="A1734" s="326" t="s">
        <v>4107</v>
      </c>
      <c r="B1734" s="326" t="s">
        <v>7</v>
      </c>
      <c r="C1734" s="326">
        <v>1</v>
      </c>
      <c r="D1734" s="326" t="s">
        <v>182</v>
      </c>
      <c r="E1734" s="323">
        <v>100</v>
      </c>
      <c r="F1734" s="35" t="s">
        <v>303</v>
      </c>
      <c r="G1734" s="326" t="s">
        <v>3818</v>
      </c>
      <c r="H1734" s="350">
        <f t="shared" si="27"/>
        <v>4072942.5300000003</v>
      </c>
      <c r="I1734" s="326" t="s">
        <v>3877</v>
      </c>
      <c r="J1734" s="42" t="str">
        <f>VLOOKUP(D1734,DEPARTMENTS!B:B,1,0)</f>
        <v>DEV_GROUP_23</v>
      </c>
      <c r="K1734" s="326"/>
    </row>
    <row r="1735" spans="1:11" s="35" customFormat="1" hidden="1" x14ac:dyDescent="0.2">
      <c r="A1735" s="326" t="s">
        <v>4108</v>
      </c>
      <c r="B1735" s="326" t="s">
        <v>7</v>
      </c>
      <c r="C1735" s="326">
        <v>1</v>
      </c>
      <c r="D1735" s="326" t="s">
        <v>134</v>
      </c>
      <c r="E1735" s="323">
        <v>200</v>
      </c>
      <c r="F1735" s="35" t="s">
        <v>303</v>
      </c>
      <c r="G1735" s="326" t="s">
        <v>3818</v>
      </c>
      <c r="H1735" s="350">
        <f t="shared" si="27"/>
        <v>4073142.5300000003</v>
      </c>
      <c r="I1735" s="326" t="s">
        <v>3878</v>
      </c>
      <c r="J1735" s="42" t="str">
        <f>VLOOKUP(D1735,DEPARTMENTS!B:B,1,0)</f>
        <v>DEV_GROUP_12</v>
      </c>
      <c r="K1735" s="326"/>
    </row>
    <row r="1736" spans="1:11" s="35" customFormat="1" hidden="1" x14ac:dyDescent="0.2">
      <c r="A1736" s="326" t="s">
        <v>4109</v>
      </c>
      <c r="B1736" s="326" t="s">
        <v>7</v>
      </c>
      <c r="C1736" s="326">
        <v>1</v>
      </c>
      <c r="D1736" s="326" t="s">
        <v>160</v>
      </c>
      <c r="E1736" s="323">
        <v>200</v>
      </c>
      <c r="F1736" s="35" t="s">
        <v>303</v>
      </c>
      <c r="G1736" s="326" t="s">
        <v>3818</v>
      </c>
      <c r="H1736" s="350">
        <f t="shared" si="27"/>
        <v>4073342.5300000003</v>
      </c>
      <c r="I1736" s="326" t="s">
        <v>3879</v>
      </c>
      <c r="J1736" s="42" t="str">
        <f>VLOOKUP(D1736,DEPARTMENTS!B:B,1,0)</f>
        <v>DEV_GROUP_20</v>
      </c>
      <c r="K1736" s="326"/>
    </row>
    <row r="1737" spans="1:11" s="35" customFormat="1" hidden="1" x14ac:dyDescent="0.2">
      <c r="A1737" s="326" t="s">
        <v>4110</v>
      </c>
      <c r="B1737" s="326" t="s">
        <v>7</v>
      </c>
      <c r="C1737" s="326">
        <v>1</v>
      </c>
      <c r="D1737" s="326" t="s">
        <v>134</v>
      </c>
      <c r="E1737" s="323">
        <v>1000</v>
      </c>
      <c r="F1737" s="35" t="s">
        <v>303</v>
      </c>
      <c r="G1737" s="326" t="s">
        <v>3818</v>
      </c>
      <c r="H1737" s="350">
        <f t="shared" si="27"/>
        <v>4074342.5300000003</v>
      </c>
      <c r="I1737" s="326" t="s">
        <v>3880</v>
      </c>
      <c r="J1737" s="42" t="str">
        <f>VLOOKUP(D1737,DEPARTMENTS!B:B,1,0)</f>
        <v>DEV_GROUP_12</v>
      </c>
      <c r="K1737" s="326"/>
    </row>
    <row r="1738" spans="1:11" s="35" customFormat="1" hidden="1" x14ac:dyDescent="0.2">
      <c r="A1738" s="326" t="s">
        <v>4111</v>
      </c>
      <c r="B1738" s="326" t="s">
        <v>7</v>
      </c>
      <c r="C1738" s="326">
        <v>1</v>
      </c>
      <c r="D1738" s="326" t="s">
        <v>124</v>
      </c>
      <c r="E1738" s="323">
        <v>1000</v>
      </c>
      <c r="F1738" s="35" t="s">
        <v>303</v>
      </c>
      <c r="G1738" s="326" t="s">
        <v>3818</v>
      </c>
      <c r="H1738" s="350">
        <f t="shared" si="27"/>
        <v>4075342.5300000003</v>
      </c>
      <c r="I1738" s="326" t="s">
        <v>3881</v>
      </c>
      <c r="J1738" s="42" t="str">
        <f>VLOOKUP(D1738,DEPARTMENTS!B:B,1,0)</f>
        <v>DEV_GROUP_7</v>
      </c>
      <c r="K1738" s="326"/>
    </row>
    <row r="1739" spans="1:11" s="35" customFormat="1" hidden="1" x14ac:dyDescent="0.2">
      <c r="A1739" s="326" t="s">
        <v>4112</v>
      </c>
      <c r="B1739" s="326" t="s">
        <v>7</v>
      </c>
      <c r="C1739" s="326">
        <v>1</v>
      </c>
      <c r="D1739" s="326" t="s">
        <v>178</v>
      </c>
      <c r="E1739" s="323">
        <v>200</v>
      </c>
      <c r="F1739" s="35" t="s">
        <v>303</v>
      </c>
      <c r="G1739" s="326" t="s">
        <v>3818</v>
      </c>
      <c r="H1739" s="350">
        <f t="shared" si="27"/>
        <v>4075542.5300000003</v>
      </c>
      <c r="I1739" s="326" t="s">
        <v>3882</v>
      </c>
      <c r="J1739" s="42" t="str">
        <f>VLOOKUP(D1739,DEPARTMENTS!B:B,1,0)</f>
        <v>DEV_GROUP_34</v>
      </c>
      <c r="K1739" s="326"/>
    </row>
    <row r="1740" spans="1:11" s="35" customFormat="1" hidden="1" x14ac:dyDescent="0.2">
      <c r="A1740" s="326" t="s">
        <v>4113</v>
      </c>
      <c r="B1740" s="326" t="s">
        <v>7</v>
      </c>
      <c r="C1740" s="326">
        <v>1</v>
      </c>
      <c r="D1740" s="326" t="s">
        <v>138</v>
      </c>
      <c r="E1740" s="323">
        <v>500</v>
      </c>
      <c r="F1740" s="35" t="s">
        <v>303</v>
      </c>
      <c r="G1740" s="326" t="s">
        <v>3818</v>
      </c>
      <c r="H1740" s="350">
        <f t="shared" si="27"/>
        <v>4076042.5300000003</v>
      </c>
      <c r="I1740" s="326" t="s">
        <v>3883</v>
      </c>
      <c r="J1740" s="42" t="str">
        <f>VLOOKUP(D1740,DEPARTMENTS!B:B,1,0)</f>
        <v>DEV_GROUP_4</v>
      </c>
      <c r="K1740" s="326"/>
    </row>
    <row r="1741" spans="1:11" s="35" customFormat="1" hidden="1" x14ac:dyDescent="0.2">
      <c r="A1741" s="326" t="s">
        <v>4114</v>
      </c>
      <c r="B1741" s="326" t="s">
        <v>7</v>
      </c>
      <c r="C1741" s="326">
        <v>1</v>
      </c>
      <c r="D1741" s="326" t="s">
        <v>160</v>
      </c>
      <c r="E1741" s="323">
        <v>500</v>
      </c>
      <c r="F1741" s="35" t="s">
        <v>303</v>
      </c>
      <c r="G1741" s="326" t="s">
        <v>3818</v>
      </c>
      <c r="H1741" s="350">
        <f t="shared" si="27"/>
        <v>4076542.5300000003</v>
      </c>
      <c r="I1741" s="326" t="s">
        <v>3884</v>
      </c>
      <c r="J1741" s="42" t="str">
        <f>VLOOKUP(D1741,DEPARTMENTS!B:B,1,0)</f>
        <v>DEV_GROUP_20</v>
      </c>
      <c r="K1741" s="326"/>
    </row>
    <row r="1742" spans="1:11" s="35" customFormat="1" hidden="1" x14ac:dyDescent="0.2">
      <c r="A1742" s="326" t="s">
        <v>4115</v>
      </c>
      <c r="B1742" s="326" t="s">
        <v>7</v>
      </c>
      <c r="C1742" s="326">
        <v>1</v>
      </c>
      <c r="D1742" s="326" t="s">
        <v>134</v>
      </c>
      <c r="E1742" s="323">
        <v>500</v>
      </c>
      <c r="F1742" s="35" t="s">
        <v>303</v>
      </c>
      <c r="G1742" s="326" t="s">
        <v>3818</v>
      </c>
      <c r="H1742" s="350">
        <f t="shared" si="27"/>
        <v>4077042.5300000003</v>
      </c>
      <c r="I1742" s="326" t="s">
        <v>3885</v>
      </c>
      <c r="J1742" s="42" t="str">
        <f>VLOOKUP(D1742,DEPARTMENTS!B:B,1,0)</f>
        <v>DEV_GROUP_12</v>
      </c>
      <c r="K1742" s="326"/>
    </row>
    <row r="1743" spans="1:11" s="35" customFormat="1" hidden="1" x14ac:dyDescent="0.2">
      <c r="A1743" s="326" t="s">
        <v>4116</v>
      </c>
      <c r="B1743" s="326" t="s">
        <v>7</v>
      </c>
      <c r="C1743" s="326">
        <v>1</v>
      </c>
      <c r="D1743" s="326" t="s">
        <v>146</v>
      </c>
      <c r="E1743" s="323">
        <v>500</v>
      </c>
      <c r="F1743" s="35" t="s">
        <v>303</v>
      </c>
      <c r="G1743" s="326" t="s">
        <v>3818</v>
      </c>
      <c r="H1743" s="350">
        <f t="shared" si="27"/>
        <v>4077542.5300000003</v>
      </c>
      <c r="I1743" s="326" t="s">
        <v>3886</v>
      </c>
      <c r="J1743" s="42" t="str">
        <f>VLOOKUP(D1743,DEPARTMENTS!B:B,1,0)</f>
        <v>DEV_GROUP_18</v>
      </c>
      <c r="K1743" s="326"/>
    </row>
    <row r="1744" spans="1:11" s="35" customFormat="1" hidden="1" x14ac:dyDescent="0.2">
      <c r="A1744" s="326" t="s">
        <v>4117</v>
      </c>
      <c r="B1744" s="326" t="s">
        <v>7</v>
      </c>
      <c r="C1744" s="326">
        <v>1</v>
      </c>
      <c r="D1744" s="326" t="s">
        <v>174</v>
      </c>
      <c r="E1744" s="323">
        <v>1000</v>
      </c>
      <c r="F1744" s="35" t="s">
        <v>303</v>
      </c>
      <c r="G1744" s="326" t="s">
        <v>3818</v>
      </c>
      <c r="H1744" s="350">
        <f t="shared" si="27"/>
        <v>4078542.5300000003</v>
      </c>
      <c r="I1744" s="326" t="s">
        <v>3887</v>
      </c>
      <c r="J1744" s="42" t="str">
        <f>VLOOKUP(D1744,DEPARTMENTS!B:B,1,0)</f>
        <v>DEV_GROUP_21</v>
      </c>
      <c r="K1744" s="326"/>
    </row>
    <row r="1745" spans="1:11" s="35" customFormat="1" hidden="1" x14ac:dyDescent="0.2">
      <c r="A1745" s="326" t="s">
        <v>4118</v>
      </c>
      <c r="B1745" s="326" t="s">
        <v>7</v>
      </c>
      <c r="C1745" s="326">
        <v>1</v>
      </c>
      <c r="D1745" s="326" t="s">
        <v>134</v>
      </c>
      <c r="E1745" s="323">
        <v>1000</v>
      </c>
      <c r="F1745" s="35" t="s">
        <v>303</v>
      </c>
      <c r="G1745" s="326" t="s">
        <v>3818</v>
      </c>
      <c r="H1745" s="350">
        <f t="shared" si="27"/>
        <v>4079542.5300000003</v>
      </c>
      <c r="I1745" s="326" t="s">
        <v>3888</v>
      </c>
      <c r="J1745" s="42" t="str">
        <f>VLOOKUP(D1745,DEPARTMENTS!B:B,1,0)</f>
        <v>DEV_GROUP_12</v>
      </c>
      <c r="K1745" s="326"/>
    </row>
    <row r="1746" spans="1:11" s="35" customFormat="1" hidden="1" x14ac:dyDescent="0.2">
      <c r="A1746" s="326" t="s">
        <v>4119</v>
      </c>
      <c r="B1746" s="326" t="s">
        <v>7</v>
      </c>
      <c r="C1746" s="326">
        <v>1</v>
      </c>
      <c r="D1746" s="326" t="s">
        <v>120</v>
      </c>
      <c r="E1746" s="323">
        <v>500</v>
      </c>
      <c r="F1746" s="35" t="s">
        <v>303</v>
      </c>
      <c r="G1746" s="326" t="s">
        <v>3818</v>
      </c>
      <c r="H1746" s="350">
        <f t="shared" si="27"/>
        <v>4080042.5300000003</v>
      </c>
      <c r="I1746" s="326" t="s">
        <v>3889</v>
      </c>
      <c r="J1746" s="42" t="str">
        <f>VLOOKUP(D1746,DEPARTMENTS!B:B,1,0)</f>
        <v>DEV_GROUP_17</v>
      </c>
      <c r="K1746" s="326"/>
    </row>
    <row r="1747" spans="1:11" s="35" customFormat="1" hidden="1" x14ac:dyDescent="0.2">
      <c r="A1747" s="326" t="s">
        <v>4120</v>
      </c>
      <c r="B1747" s="326" t="s">
        <v>7</v>
      </c>
      <c r="C1747" s="326">
        <v>1</v>
      </c>
      <c r="D1747" s="326" t="s">
        <v>116</v>
      </c>
      <c r="E1747" s="323">
        <v>150</v>
      </c>
      <c r="F1747" s="35" t="s">
        <v>303</v>
      </c>
      <c r="G1747" s="326" t="s">
        <v>3818</v>
      </c>
      <c r="H1747" s="350">
        <f t="shared" si="27"/>
        <v>4080192.5300000003</v>
      </c>
      <c r="I1747" s="326" t="s">
        <v>3890</v>
      </c>
      <c r="J1747" s="42" t="str">
        <f>VLOOKUP(D1747,DEPARTMENTS!B:B,1,0)</f>
        <v>DEV_GROUP_15</v>
      </c>
      <c r="K1747" s="326"/>
    </row>
    <row r="1748" spans="1:11" s="35" customFormat="1" hidden="1" x14ac:dyDescent="0.2">
      <c r="A1748" s="326" t="s">
        <v>4121</v>
      </c>
      <c r="B1748" s="326" t="s">
        <v>7</v>
      </c>
      <c r="C1748" s="326">
        <v>1</v>
      </c>
      <c r="D1748" s="326" t="s">
        <v>124</v>
      </c>
      <c r="E1748" s="323">
        <v>1000</v>
      </c>
      <c r="F1748" s="35" t="s">
        <v>303</v>
      </c>
      <c r="G1748" s="326" t="s">
        <v>3818</v>
      </c>
      <c r="H1748" s="350">
        <f t="shared" si="27"/>
        <v>4081192.5300000003</v>
      </c>
      <c r="I1748" s="326" t="s">
        <v>3891</v>
      </c>
      <c r="J1748" s="42" t="str">
        <f>VLOOKUP(D1748,DEPARTMENTS!B:B,1,0)</f>
        <v>DEV_GROUP_7</v>
      </c>
      <c r="K1748" s="326"/>
    </row>
    <row r="1749" spans="1:11" s="35" customFormat="1" hidden="1" x14ac:dyDescent="0.2">
      <c r="A1749" s="326" t="s">
        <v>4122</v>
      </c>
      <c r="B1749" s="326" t="s">
        <v>7</v>
      </c>
      <c r="C1749" s="326">
        <v>1</v>
      </c>
      <c r="D1749" s="326" t="s">
        <v>154</v>
      </c>
      <c r="E1749" s="323">
        <v>2000</v>
      </c>
      <c r="F1749" s="35" t="s">
        <v>303</v>
      </c>
      <c r="G1749" s="326" t="s">
        <v>3818</v>
      </c>
      <c r="H1749" s="350">
        <f t="shared" si="27"/>
        <v>4083192.5300000003</v>
      </c>
      <c r="I1749" s="326" t="s">
        <v>3892</v>
      </c>
      <c r="J1749" s="42" t="str">
        <f>VLOOKUP(D1749,DEPARTMENTS!B:B,1,0)</f>
        <v>DEV_GROUP_10</v>
      </c>
      <c r="K1749" s="326"/>
    </row>
    <row r="1750" spans="1:11" s="35" customFormat="1" hidden="1" x14ac:dyDescent="0.2">
      <c r="A1750" s="326" t="s">
        <v>4123</v>
      </c>
      <c r="B1750" s="326" t="s">
        <v>7</v>
      </c>
      <c r="C1750" s="326">
        <v>1</v>
      </c>
      <c r="D1750" s="326" t="s">
        <v>116</v>
      </c>
      <c r="E1750" s="323">
        <v>500</v>
      </c>
      <c r="F1750" s="35" t="s">
        <v>303</v>
      </c>
      <c r="G1750" s="326" t="s">
        <v>3818</v>
      </c>
      <c r="H1750" s="350">
        <f t="shared" si="27"/>
        <v>4083692.5300000003</v>
      </c>
      <c r="I1750" s="326" t="s">
        <v>3893</v>
      </c>
      <c r="J1750" s="42" t="str">
        <f>VLOOKUP(D1750,DEPARTMENTS!B:B,1,0)</f>
        <v>DEV_GROUP_15</v>
      </c>
      <c r="K1750" s="326"/>
    </row>
    <row r="1751" spans="1:11" s="35" customFormat="1" hidden="1" x14ac:dyDescent="0.2">
      <c r="A1751" s="326" t="s">
        <v>4124</v>
      </c>
      <c r="B1751" s="326" t="s">
        <v>7</v>
      </c>
      <c r="C1751" s="326">
        <v>1</v>
      </c>
      <c r="D1751" s="326" t="s">
        <v>138</v>
      </c>
      <c r="E1751" s="323">
        <v>600</v>
      </c>
      <c r="F1751" s="35" t="s">
        <v>303</v>
      </c>
      <c r="G1751" s="326" t="s">
        <v>3818</v>
      </c>
      <c r="H1751" s="350">
        <f t="shared" si="27"/>
        <v>4084292.5300000003</v>
      </c>
      <c r="I1751" s="326" t="s">
        <v>3894</v>
      </c>
      <c r="J1751" s="42" t="str">
        <f>VLOOKUP(D1751,DEPARTMENTS!B:B,1,0)</f>
        <v>DEV_GROUP_4</v>
      </c>
      <c r="K1751" s="326"/>
    </row>
    <row r="1752" spans="1:11" s="35" customFormat="1" hidden="1" x14ac:dyDescent="0.2">
      <c r="A1752" s="326" t="s">
        <v>4125</v>
      </c>
      <c r="B1752" s="326" t="s">
        <v>7</v>
      </c>
      <c r="C1752" s="326">
        <v>1</v>
      </c>
      <c r="D1752" s="326" t="s">
        <v>142</v>
      </c>
      <c r="E1752" s="323">
        <v>100</v>
      </c>
      <c r="F1752" s="35" t="s">
        <v>303</v>
      </c>
      <c r="G1752" s="326" t="s">
        <v>3818</v>
      </c>
      <c r="H1752" s="350">
        <f t="shared" si="27"/>
        <v>4084392.5300000003</v>
      </c>
      <c r="I1752" s="326" t="s">
        <v>3895</v>
      </c>
      <c r="J1752" s="42" t="str">
        <f>VLOOKUP(D1752,DEPARTMENTS!B:B,1,0)</f>
        <v>DEV_GROUP_8</v>
      </c>
      <c r="K1752" s="326"/>
    </row>
    <row r="1753" spans="1:11" s="35" customFormat="1" hidden="1" x14ac:dyDescent="0.2">
      <c r="A1753" s="326" t="s">
        <v>4126</v>
      </c>
      <c r="B1753" s="326" t="s">
        <v>7</v>
      </c>
      <c r="C1753" s="326">
        <v>1</v>
      </c>
      <c r="D1753" s="326" t="s">
        <v>120</v>
      </c>
      <c r="E1753" s="323">
        <v>2000</v>
      </c>
      <c r="F1753" s="35" t="s">
        <v>303</v>
      </c>
      <c r="G1753" s="326" t="s">
        <v>3818</v>
      </c>
      <c r="H1753" s="350">
        <f t="shared" si="27"/>
        <v>4086392.5300000003</v>
      </c>
      <c r="I1753" s="326" t="s">
        <v>3896</v>
      </c>
      <c r="J1753" s="42" t="str">
        <f>VLOOKUP(D1753,DEPARTMENTS!B:B,1,0)</f>
        <v>DEV_GROUP_17</v>
      </c>
      <c r="K1753" s="326"/>
    </row>
    <row r="1754" spans="1:11" s="35" customFormat="1" hidden="1" x14ac:dyDescent="0.2">
      <c r="A1754" s="326" t="s">
        <v>4127</v>
      </c>
      <c r="B1754" s="326" t="s">
        <v>7</v>
      </c>
      <c r="C1754" s="326">
        <v>1</v>
      </c>
      <c r="D1754" s="326" t="s">
        <v>164</v>
      </c>
      <c r="E1754" s="323">
        <v>500</v>
      </c>
      <c r="F1754" s="35" t="s">
        <v>303</v>
      </c>
      <c r="G1754" s="326" t="s">
        <v>3818</v>
      </c>
      <c r="H1754" s="350">
        <f t="shared" si="27"/>
        <v>4086892.5300000003</v>
      </c>
      <c r="I1754" s="326" t="s">
        <v>3897</v>
      </c>
      <c r="J1754" s="42" t="str">
        <f>VLOOKUP(D1754,DEPARTMENTS!B:B,1,0)</f>
        <v>DEV_GROUP_22</v>
      </c>
      <c r="K1754" s="326"/>
    </row>
    <row r="1755" spans="1:11" s="35" customFormat="1" hidden="1" x14ac:dyDescent="0.2">
      <c r="A1755" s="326" t="s">
        <v>4128</v>
      </c>
      <c r="B1755" s="326" t="s">
        <v>7</v>
      </c>
      <c r="C1755" s="326">
        <v>1</v>
      </c>
      <c r="D1755" s="326" t="s">
        <v>172</v>
      </c>
      <c r="E1755" s="323">
        <v>500</v>
      </c>
      <c r="F1755" s="35" t="s">
        <v>303</v>
      </c>
      <c r="G1755" s="326" t="s">
        <v>3818</v>
      </c>
      <c r="H1755" s="350">
        <f t="shared" si="27"/>
        <v>4087392.5300000003</v>
      </c>
      <c r="I1755" s="326" t="s">
        <v>3898</v>
      </c>
      <c r="J1755" s="42" t="str">
        <f>VLOOKUP(D1755,DEPARTMENTS!B:B,1,0)</f>
        <v>DEV_GROUP_25</v>
      </c>
      <c r="K1755" s="326"/>
    </row>
    <row r="1756" spans="1:11" s="35" customFormat="1" hidden="1" x14ac:dyDescent="0.2">
      <c r="A1756" s="326" t="s">
        <v>4129</v>
      </c>
      <c r="B1756" s="326" t="s">
        <v>7</v>
      </c>
      <c r="C1756" s="326">
        <v>1</v>
      </c>
      <c r="D1756" s="326" t="s">
        <v>122</v>
      </c>
      <c r="E1756" s="323">
        <v>200</v>
      </c>
      <c r="F1756" s="35" t="s">
        <v>303</v>
      </c>
      <c r="G1756" s="326" t="s">
        <v>3818</v>
      </c>
      <c r="H1756" s="350">
        <f t="shared" si="27"/>
        <v>4087592.5300000003</v>
      </c>
      <c r="I1756" s="326" t="s">
        <v>3899</v>
      </c>
      <c r="J1756" s="42" t="str">
        <f>VLOOKUP(D1756,DEPARTMENTS!B:B,1,0)</f>
        <v>DEV_GROUP_16</v>
      </c>
      <c r="K1756" s="326"/>
    </row>
    <row r="1757" spans="1:11" s="35" customFormat="1" hidden="1" x14ac:dyDescent="0.2">
      <c r="A1757" s="326" t="s">
        <v>4130</v>
      </c>
      <c r="B1757" s="326" t="s">
        <v>7</v>
      </c>
      <c r="C1757" s="326">
        <v>1</v>
      </c>
      <c r="D1757" s="326" t="s">
        <v>176</v>
      </c>
      <c r="E1757" s="323">
        <v>500</v>
      </c>
      <c r="F1757" s="35" t="s">
        <v>303</v>
      </c>
      <c r="G1757" s="326" t="s">
        <v>3818</v>
      </c>
      <c r="H1757" s="350">
        <f t="shared" si="27"/>
        <v>4088092.5300000003</v>
      </c>
      <c r="I1757" s="326" t="s">
        <v>3900</v>
      </c>
      <c r="J1757" s="42" t="str">
        <f>VLOOKUP(D1757,DEPARTMENTS!B:B,1,0)</f>
        <v>DEV_GROUP_33</v>
      </c>
      <c r="K1757" s="326"/>
    </row>
    <row r="1758" spans="1:11" s="35" customFormat="1" hidden="1" x14ac:dyDescent="0.2">
      <c r="A1758" s="326" t="s">
        <v>4131</v>
      </c>
      <c r="B1758" s="326" t="s">
        <v>7</v>
      </c>
      <c r="C1758" s="326">
        <v>1</v>
      </c>
      <c r="D1758" s="326" t="s">
        <v>146</v>
      </c>
      <c r="E1758" s="323">
        <v>200</v>
      </c>
      <c r="F1758" s="35" t="s">
        <v>303</v>
      </c>
      <c r="G1758" s="326" t="s">
        <v>3818</v>
      </c>
      <c r="H1758" s="350">
        <f t="shared" si="27"/>
        <v>4088292.5300000003</v>
      </c>
      <c r="I1758" s="326" t="s">
        <v>3901</v>
      </c>
      <c r="J1758" s="42" t="str">
        <f>VLOOKUP(D1758,DEPARTMENTS!B:B,1,0)</f>
        <v>DEV_GROUP_18</v>
      </c>
      <c r="K1758" s="326"/>
    </row>
    <row r="1759" spans="1:11" s="35" customFormat="1" hidden="1" x14ac:dyDescent="0.2">
      <c r="A1759" s="326" t="s">
        <v>4132</v>
      </c>
      <c r="B1759" s="326" t="s">
        <v>7</v>
      </c>
      <c r="C1759" s="326">
        <v>1</v>
      </c>
      <c r="D1759" s="326" t="s">
        <v>174</v>
      </c>
      <c r="E1759" s="323">
        <v>500</v>
      </c>
      <c r="F1759" s="35" t="s">
        <v>303</v>
      </c>
      <c r="G1759" s="326" t="s">
        <v>3818</v>
      </c>
      <c r="H1759" s="350">
        <f t="shared" si="27"/>
        <v>4088792.5300000003</v>
      </c>
      <c r="I1759" s="326" t="s">
        <v>3902</v>
      </c>
      <c r="J1759" s="42" t="str">
        <f>VLOOKUP(D1759,DEPARTMENTS!B:B,1,0)</f>
        <v>DEV_GROUP_21</v>
      </c>
      <c r="K1759" s="326"/>
    </row>
    <row r="1760" spans="1:11" s="35" customFormat="1" hidden="1" x14ac:dyDescent="0.2">
      <c r="A1760" s="326" t="s">
        <v>4133</v>
      </c>
      <c r="B1760" s="326" t="s">
        <v>7</v>
      </c>
      <c r="C1760" s="326">
        <v>1</v>
      </c>
      <c r="D1760" s="326" t="s">
        <v>114</v>
      </c>
      <c r="E1760" s="323">
        <v>1000</v>
      </c>
      <c r="F1760" s="35" t="s">
        <v>303</v>
      </c>
      <c r="G1760" s="326" t="s">
        <v>3818</v>
      </c>
      <c r="H1760" s="350">
        <f t="shared" si="27"/>
        <v>4089792.5300000003</v>
      </c>
      <c r="I1760" s="326" t="s">
        <v>3903</v>
      </c>
      <c r="J1760" s="42" t="str">
        <f>VLOOKUP(D1760,DEPARTMENTS!B:B,1,0)</f>
        <v>DEV_GROUP_1</v>
      </c>
      <c r="K1760" s="326"/>
    </row>
    <row r="1761" spans="1:11" s="35" customFormat="1" hidden="1" x14ac:dyDescent="0.2">
      <c r="A1761" s="326" t="s">
        <v>4134</v>
      </c>
      <c r="B1761" s="326" t="s">
        <v>7</v>
      </c>
      <c r="C1761" s="326">
        <v>1</v>
      </c>
      <c r="D1761" s="326" t="s">
        <v>189</v>
      </c>
      <c r="E1761" s="323">
        <v>500</v>
      </c>
      <c r="F1761" s="35" t="s">
        <v>303</v>
      </c>
      <c r="G1761" s="326" t="s">
        <v>3818</v>
      </c>
      <c r="H1761" s="350">
        <f t="shared" si="27"/>
        <v>4090292.5300000003</v>
      </c>
      <c r="I1761" s="326" t="s">
        <v>3904</v>
      </c>
      <c r="J1761" s="42" t="str">
        <f>VLOOKUP(D1761,DEPARTMENTS!B:B,1,0)</f>
        <v>DEV_GROUP_36</v>
      </c>
      <c r="K1761" s="326"/>
    </row>
    <row r="1762" spans="1:11" s="35" customFormat="1" hidden="1" x14ac:dyDescent="0.2">
      <c r="A1762" s="326" t="s">
        <v>4135</v>
      </c>
      <c r="B1762" s="326" t="s">
        <v>7</v>
      </c>
      <c r="C1762" s="326">
        <v>1</v>
      </c>
      <c r="D1762" s="326" t="s">
        <v>114</v>
      </c>
      <c r="E1762" s="323">
        <v>2000</v>
      </c>
      <c r="F1762" s="35" t="s">
        <v>303</v>
      </c>
      <c r="G1762" s="326" t="s">
        <v>3818</v>
      </c>
      <c r="H1762" s="350">
        <f t="shared" si="27"/>
        <v>4092292.5300000003</v>
      </c>
      <c r="I1762" s="326" t="s">
        <v>3905</v>
      </c>
      <c r="J1762" s="42" t="str">
        <f>VLOOKUP(D1762,DEPARTMENTS!B:B,1,0)</f>
        <v>DEV_GROUP_1</v>
      </c>
      <c r="K1762" s="326"/>
    </row>
    <row r="1763" spans="1:11" s="35" customFormat="1" hidden="1" x14ac:dyDescent="0.2">
      <c r="A1763" s="326" t="s">
        <v>4136</v>
      </c>
      <c r="B1763" s="326" t="s">
        <v>7</v>
      </c>
      <c r="C1763" s="326">
        <v>1</v>
      </c>
      <c r="D1763" s="326" t="s">
        <v>154</v>
      </c>
      <c r="E1763" s="323">
        <v>1000</v>
      </c>
      <c r="F1763" s="35" t="s">
        <v>303</v>
      </c>
      <c r="G1763" s="326" t="s">
        <v>3818</v>
      </c>
      <c r="H1763" s="350">
        <f t="shared" si="27"/>
        <v>4093292.5300000003</v>
      </c>
      <c r="I1763" s="326" t="s">
        <v>3906</v>
      </c>
      <c r="J1763" s="42" t="str">
        <f>VLOOKUP(D1763,DEPARTMENTS!B:B,1,0)</f>
        <v>DEV_GROUP_10</v>
      </c>
      <c r="K1763" s="326"/>
    </row>
    <row r="1764" spans="1:11" s="35" customFormat="1" hidden="1" x14ac:dyDescent="0.2">
      <c r="A1764" s="326" t="s">
        <v>4137</v>
      </c>
      <c r="B1764" s="326" t="s">
        <v>7</v>
      </c>
      <c r="C1764" s="326">
        <v>1</v>
      </c>
      <c r="D1764" s="326" t="s">
        <v>124</v>
      </c>
      <c r="E1764" s="323">
        <v>500</v>
      </c>
      <c r="F1764" s="35" t="s">
        <v>303</v>
      </c>
      <c r="G1764" s="326" t="s">
        <v>3818</v>
      </c>
      <c r="H1764" s="350">
        <f t="shared" si="27"/>
        <v>4093792.5300000003</v>
      </c>
      <c r="I1764" s="326" t="s">
        <v>3907</v>
      </c>
      <c r="J1764" s="42" t="str">
        <f>VLOOKUP(D1764,DEPARTMENTS!B:B,1,0)</f>
        <v>DEV_GROUP_7</v>
      </c>
      <c r="K1764" s="326"/>
    </row>
    <row r="1765" spans="1:11" s="35" customFormat="1" hidden="1" x14ac:dyDescent="0.2">
      <c r="A1765" s="326" t="s">
        <v>4138</v>
      </c>
      <c r="B1765" s="326" t="s">
        <v>7</v>
      </c>
      <c r="C1765" s="326">
        <v>1</v>
      </c>
      <c r="D1765" s="326" t="s">
        <v>142</v>
      </c>
      <c r="E1765" s="323">
        <v>500</v>
      </c>
      <c r="F1765" s="35" t="s">
        <v>303</v>
      </c>
      <c r="G1765" s="326" t="s">
        <v>3818</v>
      </c>
      <c r="H1765" s="350">
        <f t="shared" si="27"/>
        <v>4094292.5300000003</v>
      </c>
      <c r="I1765" s="326" t="s">
        <v>3908</v>
      </c>
      <c r="J1765" s="42" t="str">
        <f>VLOOKUP(D1765,DEPARTMENTS!B:B,1,0)</f>
        <v>DEV_GROUP_8</v>
      </c>
      <c r="K1765" s="326"/>
    </row>
    <row r="1766" spans="1:11" s="35" customFormat="1" hidden="1" x14ac:dyDescent="0.2">
      <c r="A1766" s="326" t="s">
        <v>4139</v>
      </c>
      <c r="B1766" s="326" t="s">
        <v>7</v>
      </c>
      <c r="C1766" s="326">
        <v>1</v>
      </c>
      <c r="D1766" s="326" t="s">
        <v>154</v>
      </c>
      <c r="E1766" s="323">
        <v>1000</v>
      </c>
      <c r="F1766" s="35" t="s">
        <v>303</v>
      </c>
      <c r="G1766" s="326" t="s">
        <v>3818</v>
      </c>
      <c r="H1766" s="350">
        <f t="shared" si="27"/>
        <v>4095292.5300000003</v>
      </c>
      <c r="I1766" s="326" t="s">
        <v>3909</v>
      </c>
      <c r="J1766" s="42" t="str">
        <f>VLOOKUP(D1766,DEPARTMENTS!B:B,1,0)</f>
        <v>DEV_GROUP_10</v>
      </c>
      <c r="K1766" s="326"/>
    </row>
    <row r="1767" spans="1:11" s="35" customFormat="1" hidden="1" x14ac:dyDescent="0.2">
      <c r="A1767" s="326" t="s">
        <v>4140</v>
      </c>
      <c r="B1767" s="326" t="s">
        <v>7</v>
      </c>
      <c r="C1767" s="326">
        <v>1</v>
      </c>
      <c r="D1767" s="326" t="s">
        <v>164</v>
      </c>
      <c r="E1767" s="323">
        <v>500</v>
      </c>
      <c r="F1767" s="35" t="s">
        <v>303</v>
      </c>
      <c r="G1767" s="326" t="s">
        <v>3818</v>
      </c>
      <c r="H1767" s="350">
        <f t="shared" si="27"/>
        <v>4095792.5300000003</v>
      </c>
      <c r="I1767" s="326" t="s">
        <v>3910</v>
      </c>
      <c r="J1767" s="42" t="str">
        <f>VLOOKUP(D1767,DEPARTMENTS!B:B,1,0)</f>
        <v>DEV_GROUP_22</v>
      </c>
      <c r="K1767" s="326"/>
    </row>
    <row r="1768" spans="1:11" s="35" customFormat="1" hidden="1" x14ac:dyDescent="0.2">
      <c r="A1768" s="326" t="s">
        <v>4141</v>
      </c>
      <c r="B1768" s="326" t="s">
        <v>7</v>
      </c>
      <c r="C1768" s="326">
        <v>1</v>
      </c>
      <c r="D1768" s="326" t="s">
        <v>128</v>
      </c>
      <c r="E1768" s="323">
        <v>500</v>
      </c>
      <c r="F1768" s="35" t="s">
        <v>303</v>
      </c>
      <c r="G1768" s="326" t="s">
        <v>3818</v>
      </c>
      <c r="H1768" s="350">
        <f t="shared" si="27"/>
        <v>4096292.5300000003</v>
      </c>
      <c r="I1768" s="326" t="s">
        <v>3911</v>
      </c>
      <c r="J1768" s="42" t="str">
        <f>VLOOKUP(D1768,DEPARTMENTS!B:B,1,0)</f>
        <v>DEV_GROUP_5</v>
      </c>
      <c r="K1768" s="326"/>
    </row>
    <row r="1769" spans="1:11" s="35" customFormat="1" hidden="1" x14ac:dyDescent="0.2">
      <c r="A1769" s="326" t="s">
        <v>4142</v>
      </c>
      <c r="B1769" s="326" t="s">
        <v>7</v>
      </c>
      <c r="C1769" s="326">
        <v>1</v>
      </c>
      <c r="D1769" s="326" t="s">
        <v>189</v>
      </c>
      <c r="E1769" s="323">
        <v>6000</v>
      </c>
      <c r="F1769" s="35" t="s">
        <v>303</v>
      </c>
      <c r="G1769" s="326" t="s">
        <v>3818</v>
      </c>
      <c r="H1769" s="350">
        <f t="shared" si="27"/>
        <v>4102292.5300000003</v>
      </c>
      <c r="I1769" s="326" t="s">
        <v>3912</v>
      </c>
      <c r="J1769" s="42" t="str">
        <f>VLOOKUP(D1769,DEPARTMENTS!B:B,1,0)</f>
        <v>DEV_GROUP_36</v>
      </c>
      <c r="K1769" s="326"/>
    </row>
    <row r="1770" spans="1:11" s="35" customFormat="1" hidden="1" x14ac:dyDescent="0.2">
      <c r="A1770" s="326" t="s">
        <v>4143</v>
      </c>
      <c r="B1770" s="326" t="s">
        <v>7</v>
      </c>
      <c r="C1770" s="326">
        <v>1</v>
      </c>
      <c r="D1770" s="326" t="s">
        <v>132</v>
      </c>
      <c r="E1770" s="323">
        <v>200</v>
      </c>
      <c r="F1770" s="35" t="s">
        <v>303</v>
      </c>
      <c r="G1770" s="326" t="s">
        <v>3818</v>
      </c>
      <c r="H1770" s="350">
        <f t="shared" si="27"/>
        <v>4102492.5300000003</v>
      </c>
      <c r="I1770" s="326" t="s">
        <v>3913</v>
      </c>
      <c r="J1770" s="42" t="str">
        <f>VLOOKUP(D1770,DEPARTMENTS!B:B,1,0)</f>
        <v>DEV_GROUP_41</v>
      </c>
      <c r="K1770" s="326"/>
    </row>
    <row r="1771" spans="1:11" s="35" customFormat="1" hidden="1" x14ac:dyDescent="0.2">
      <c r="A1771" s="326" t="s">
        <v>4144</v>
      </c>
      <c r="B1771" s="326" t="s">
        <v>7</v>
      </c>
      <c r="C1771" s="326">
        <v>1</v>
      </c>
      <c r="D1771" s="326" t="s">
        <v>116</v>
      </c>
      <c r="E1771" s="323">
        <v>1000</v>
      </c>
      <c r="F1771" s="35" t="s">
        <v>303</v>
      </c>
      <c r="G1771" s="326" t="s">
        <v>3818</v>
      </c>
      <c r="H1771" s="350">
        <f t="shared" si="27"/>
        <v>4103492.5300000003</v>
      </c>
      <c r="I1771" s="326" t="s">
        <v>3914</v>
      </c>
      <c r="J1771" s="42" t="str">
        <f>VLOOKUP(D1771,DEPARTMENTS!B:B,1,0)</f>
        <v>DEV_GROUP_15</v>
      </c>
      <c r="K1771" s="326"/>
    </row>
    <row r="1772" spans="1:11" s="35" customFormat="1" x14ac:dyDescent="0.2">
      <c r="A1772" s="326" t="s">
        <v>4145</v>
      </c>
      <c r="B1772" s="326" t="s">
        <v>7</v>
      </c>
      <c r="C1772" s="326">
        <v>1</v>
      </c>
      <c r="D1772" s="326" t="s">
        <v>112</v>
      </c>
      <c r="E1772" s="323">
        <v>500</v>
      </c>
      <c r="F1772" s="35" t="s">
        <v>303</v>
      </c>
      <c r="G1772" s="326" t="s">
        <v>3818</v>
      </c>
      <c r="H1772" s="350">
        <f t="shared" si="27"/>
        <v>4103992.5300000003</v>
      </c>
      <c r="I1772" s="326" t="s">
        <v>3915</v>
      </c>
      <c r="J1772" s="42" t="str">
        <f>VLOOKUP(D1772,DEPARTMENTS!B:B,1,0)</f>
        <v>DEV_GROUP_13</v>
      </c>
      <c r="K1772" s="326"/>
    </row>
    <row r="1773" spans="1:11" s="35" customFormat="1" hidden="1" x14ac:dyDescent="0.2">
      <c r="A1773" s="326" t="s">
        <v>4146</v>
      </c>
      <c r="B1773" s="326" t="s">
        <v>7</v>
      </c>
      <c r="C1773" s="326">
        <v>1</v>
      </c>
      <c r="D1773" s="326" t="s">
        <v>192</v>
      </c>
      <c r="E1773" s="323">
        <v>200</v>
      </c>
      <c r="F1773" s="35" t="s">
        <v>303</v>
      </c>
      <c r="G1773" s="326" t="s">
        <v>3818</v>
      </c>
      <c r="H1773" s="350">
        <f t="shared" si="27"/>
        <v>4104192.5300000003</v>
      </c>
      <c r="I1773" s="326" t="s">
        <v>3916</v>
      </c>
      <c r="J1773" s="42" t="str">
        <f>VLOOKUP(D1773,DEPARTMENTS!B:B,1,0)</f>
        <v>DEV_GROUP_31</v>
      </c>
      <c r="K1773" s="326"/>
    </row>
    <row r="1774" spans="1:11" s="35" customFormat="1" hidden="1" x14ac:dyDescent="0.2">
      <c r="A1774" s="326" t="s">
        <v>4147</v>
      </c>
      <c r="B1774" s="326" t="s">
        <v>7</v>
      </c>
      <c r="C1774" s="326">
        <v>1</v>
      </c>
      <c r="D1774" s="326" t="s">
        <v>116</v>
      </c>
      <c r="E1774" s="323">
        <v>3000</v>
      </c>
      <c r="F1774" s="35" t="s">
        <v>303</v>
      </c>
      <c r="G1774" s="326" t="s">
        <v>3818</v>
      </c>
      <c r="H1774" s="350">
        <f t="shared" si="27"/>
        <v>4107192.5300000003</v>
      </c>
      <c r="I1774" s="326" t="s">
        <v>3917</v>
      </c>
      <c r="J1774" s="42" t="str">
        <f>VLOOKUP(D1774,DEPARTMENTS!B:B,1,0)</f>
        <v>DEV_GROUP_15</v>
      </c>
      <c r="K1774" s="326"/>
    </row>
    <row r="1775" spans="1:11" s="35" customFormat="1" hidden="1" x14ac:dyDescent="0.2">
      <c r="A1775" s="326" t="s">
        <v>4148</v>
      </c>
      <c r="B1775" s="326" t="s">
        <v>7</v>
      </c>
      <c r="C1775" s="326">
        <v>1</v>
      </c>
      <c r="D1775" s="326" t="s">
        <v>168</v>
      </c>
      <c r="E1775" s="323">
        <v>200</v>
      </c>
      <c r="F1775" s="35" t="s">
        <v>303</v>
      </c>
      <c r="G1775" s="326" t="s">
        <v>3818</v>
      </c>
      <c r="H1775" s="350">
        <f t="shared" si="27"/>
        <v>4107392.5300000003</v>
      </c>
      <c r="I1775" s="326" t="s">
        <v>3918</v>
      </c>
      <c r="J1775" s="42" t="str">
        <f>VLOOKUP(D1775,DEPARTMENTS!B:B,1,0)</f>
        <v>DEV_GROUP_35</v>
      </c>
      <c r="K1775" s="326"/>
    </row>
    <row r="1776" spans="1:11" s="35" customFormat="1" hidden="1" x14ac:dyDescent="0.2">
      <c r="A1776" s="326" t="s">
        <v>4149</v>
      </c>
      <c r="B1776" s="326" t="s">
        <v>7</v>
      </c>
      <c r="C1776" s="326">
        <v>1</v>
      </c>
      <c r="D1776" s="326" t="s">
        <v>176</v>
      </c>
      <c r="E1776" s="323">
        <v>1000</v>
      </c>
      <c r="F1776" s="35" t="s">
        <v>303</v>
      </c>
      <c r="G1776" s="326" t="s">
        <v>3818</v>
      </c>
      <c r="H1776" s="350">
        <f t="shared" si="27"/>
        <v>4108392.5300000003</v>
      </c>
      <c r="I1776" s="326" t="s">
        <v>3919</v>
      </c>
      <c r="J1776" s="42" t="str">
        <f>VLOOKUP(D1776,DEPARTMENTS!B:B,1,0)</f>
        <v>DEV_GROUP_33</v>
      </c>
      <c r="K1776" s="326"/>
    </row>
    <row r="1777" spans="1:11" s="35" customFormat="1" hidden="1" x14ac:dyDescent="0.2">
      <c r="A1777" s="326" t="s">
        <v>4150</v>
      </c>
      <c r="B1777" s="326" t="s">
        <v>7</v>
      </c>
      <c r="C1777" s="326">
        <v>1</v>
      </c>
      <c r="D1777" s="326" t="s">
        <v>172</v>
      </c>
      <c r="E1777" s="323">
        <v>2000</v>
      </c>
      <c r="F1777" s="35" t="s">
        <v>303</v>
      </c>
      <c r="G1777" s="326" t="s">
        <v>3818</v>
      </c>
      <c r="H1777" s="350">
        <f t="shared" si="27"/>
        <v>4110392.5300000003</v>
      </c>
      <c r="I1777" s="326" t="s">
        <v>3920</v>
      </c>
      <c r="J1777" s="42" t="str">
        <f>VLOOKUP(D1777,DEPARTMENTS!B:B,1,0)</f>
        <v>DEV_GROUP_25</v>
      </c>
      <c r="K1777" s="326"/>
    </row>
    <row r="1778" spans="1:11" s="35" customFormat="1" hidden="1" x14ac:dyDescent="0.2">
      <c r="A1778" s="326" t="s">
        <v>4151</v>
      </c>
      <c r="B1778" s="326" t="s">
        <v>7</v>
      </c>
      <c r="C1778" s="326">
        <v>1</v>
      </c>
      <c r="D1778" s="326" t="s">
        <v>124</v>
      </c>
      <c r="E1778" s="323">
        <v>500</v>
      </c>
      <c r="F1778" s="35" t="s">
        <v>303</v>
      </c>
      <c r="G1778" s="326" t="s">
        <v>3818</v>
      </c>
      <c r="H1778" s="350">
        <f t="shared" si="27"/>
        <v>4110892.5300000003</v>
      </c>
      <c r="I1778" s="326" t="s">
        <v>3921</v>
      </c>
      <c r="J1778" s="42" t="str">
        <f>VLOOKUP(D1778,DEPARTMENTS!B:B,1,0)</f>
        <v>DEV_GROUP_7</v>
      </c>
      <c r="K1778" s="326"/>
    </row>
    <row r="1779" spans="1:11" s="35" customFormat="1" hidden="1" x14ac:dyDescent="0.2">
      <c r="A1779" s="326" t="s">
        <v>4152</v>
      </c>
      <c r="B1779" s="326" t="s">
        <v>7</v>
      </c>
      <c r="C1779" s="326">
        <v>1</v>
      </c>
      <c r="D1779" s="326" t="s">
        <v>168</v>
      </c>
      <c r="E1779" s="323">
        <v>500</v>
      </c>
      <c r="F1779" s="35" t="s">
        <v>303</v>
      </c>
      <c r="G1779" s="326" t="s">
        <v>3818</v>
      </c>
      <c r="H1779" s="350">
        <f t="shared" si="27"/>
        <v>4111392.5300000003</v>
      </c>
      <c r="I1779" s="326" t="s">
        <v>3922</v>
      </c>
      <c r="J1779" s="42" t="str">
        <f>VLOOKUP(D1779,DEPARTMENTS!B:B,1,0)</f>
        <v>DEV_GROUP_35</v>
      </c>
      <c r="K1779" s="326"/>
    </row>
    <row r="1780" spans="1:11" s="35" customFormat="1" hidden="1" x14ac:dyDescent="0.2">
      <c r="A1780" s="326" t="s">
        <v>4153</v>
      </c>
      <c r="B1780" s="326" t="s">
        <v>7</v>
      </c>
      <c r="C1780" s="326">
        <v>1</v>
      </c>
      <c r="D1780" s="326" t="s">
        <v>144</v>
      </c>
      <c r="E1780" s="323">
        <v>1000</v>
      </c>
      <c r="F1780" s="35" t="s">
        <v>303</v>
      </c>
      <c r="G1780" s="326" t="s">
        <v>3818</v>
      </c>
      <c r="H1780" s="350">
        <f t="shared" si="27"/>
        <v>4112392.5300000003</v>
      </c>
      <c r="I1780" s="326" t="s">
        <v>3923</v>
      </c>
      <c r="J1780" s="42" t="str">
        <f>VLOOKUP(D1780,DEPARTMENTS!B:B,1,0)</f>
        <v>DEV_GROUP_2</v>
      </c>
      <c r="K1780" s="326"/>
    </row>
    <row r="1781" spans="1:11" s="35" customFormat="1" hidden="1" x14ac:dyDescent="0.2">
      <c r="A1781" s="326" t="s">
        <v>4154</v>
      </c>
      <c r="B1781" s="326" t="s">
        <v>7</v>
      </c>
      <c r="C1781" s="326">
        <v>1</v>
      </c>
      <c r="D1781" s="326" t="s">
        <v>172</v>
      </c>
      <c r="E1781" s="323">
        <v>300</v>
      </c>
      <c r="F1781" s="35" t="s">
        <v>303</v>
      </c>
      <c r="G1781" s="326" t="s">
        <v>3818</v>
      </c>
      <c r="H1781" s="350">
        <f t="shared" si="27"/>
        <v>4112692.5300000003</v>
      </c>
      <c r="I1781" s="326" t="s">
        <v>3924</v>
      </c>
      <c r="J1781" s="42" t="str">
        <f>VLOOKUP(D1781,DEPARTMENTS!B:B,1,0)</f>
        <v>DEV_GROUP_25</v>
      </c>
      <c r="K1781" s="326"/>
    </row>
    <row r="1782" spans="1:11" s="35" customFormat="1" hidden="1" x14ac:dyDescent="0.2">
      <c r="A1782" s="326" t="s">
        <v>4155</v>
      </c>
      <c r="B1782" s="326" t="s">
        <v>7</v>
      </c>
      <c r="C1782" s="326">
        <v>1</v>
      </c>
      <c r="D1782" s="326" t="s">
        <v>144</v>
      </c>
      <c r="E1782" s="323">
        <v>500</v>
      </c>
      <c r="F1782" s="35" t="s">
        <v>303</v>
      </c>
      <c r="G1782" s="326" t="s">
        <v>3818</v>
      </c>
      <c r="H1782" s="350">
        <f t="shared" si="27"/>
        <v>4113192.5300000003</v>
      </c>
      <c r="I1782" s="326" t="s">
        <v>3925</v>
      </c>
      <c r="J1782" s="42" t="str">
        <f>VLOOKUP(D1782,DEPARTMENTS!B:B,1,0)</f>
        <v>DEV_GROUP_2</v>
      </c>
      <c r="K1782" s="326"/>
    </row>
    <row r="1783" spans="1:11" s="35" customFormat="1" hidden="1" x14ac:dyDescent="0.2">
      <c r="A1783" s="326" t="s">
        <v>4156</v>
      </c>
      <c r="B1783" s="326" t="s">
        <v>7</v>
      </c>
      <c r="C1783" s="326">
        <v>1</v>
      </c>
      <c r="D1783" s="326" t="s">
        <v>128</v>
      </c>
      <c r="E1783" s="323">
        <v>500</v>
      </c>
      <c r="F1783" s="35" t="s">
        <v>303</v>
      </c>
      <c r="G1783" s="326" t="s">
        <v>3818</v>
      </c>
      <c r="H1783" s="350">
        <f t="shared" si="27"/>
        <v>4113692.5300000003</v>
      </c>
      <c r="I1783" s="326" t="s">
        <v>3926</v>
      </c>
      <c r="J1783" s="42" t="str">
        <f>VLOOKUP(D1783,DEPARTMENTS!B:B,1,0)</f>
        <v>DEV_GROUP_5</v>
      </c>
      <c r="K1783" s="326"/>
    </row>
    <row r="1784" spans="1:11" s="35" customFormat="1" hidden="1" x14ac:dyDescent="0.2">
      <c r="A1784" s="326" t="s">
        <v>4157</v>
      </c>
      <c r="B1784" s="326" t="s">
        <v>7</v>
      </c>
      <c r="C1784" s="326">
        <v>1</v>
      </c>
      <c r="D1784" s="326" t="s">
        <v>138</v>
      </c>
      <c r="E1784" s="323">
        <v>1000</v>
      </c>
      <c r="F1784" s="35" t="s">
        <v>303</v>
      </c>
      <c r="G1784" s="326" t="s">
        <v>3818</v>
      </c>
      <c r="H1784" s="350">
        <f t="shared" si="27"/>
        <v>4114692.5300000003</v>
      </c>
      <c r="I1784" s="326" t="s">
        <v>3927</v>
      </c>
      <c r="J1784" s="42" t="str">
        <f>VLOOKUP(D1784,DEPARTMENTS!B:B,1,0)</f>
        <v>DEV_GROUP_4</v>
      </c>
      <c r="K1784" s="326"/>
    </row>
    <row r="1785" spans="1:11" s="35" customFormat="1" hidden="1" x14ac:dyDescent="0.2">
      <c r="A1785" s="326" t="s">
        <v>4158</v>
      </c>
      <c r="B1785" s="326" t="s">
        <v>7</v>
      </c>
      <c r="C1785" s="326">
        <v>1</v>
      </c>
      <c r="D1785" s="326" t="s">
        <v>170</v>
      </c>
      <c r="E1785" s="323">
        <v>150</v>
      </c>
      <c r="F1785" s="35" t="s">
        <v>303</v>
      </c>
      <c r="G1785" s="326" t="s">
        <v>3818</v>
      </c>
      <c r="H1785" s="350">
        <f t="shared" si="27"/>
        <v>4114842.5300000003</v>
      </c>
      <c r="I1785" s="326" t="s">
        <v>3928</v>
      </c>
      <c r="J1785" s="42" t="str">
        <f>VLOOKUP(D1785,DEPARTMENTS!B:B,1,0)</f>
        <v>DEV_GROUP_24</v>
      </c>
      <c r="K1785" s="326"/>
    </row>
    <row r="1786" spans="1:11" s="35" customFormat="1" hidden="1" x14ac:dyDescent="0.2">
      <c r="A1786" s="326" t="s">
        <v>4159</v>
      </c>
      <c r="B1786" s="326" t="s">
        <v>7</v>
      </c>
      <c r="C1786" s="326">
        <v>1</v>
      </c>
      <c r="D1786" s="326" t="s">
        <v>144</v>
      </c>
      <c r="E1786" s="323">
        <v>500</v>
      </c>
      <c r="F1786" s="35" t="s">
        <v>303</v>
      </c>
      <c r="G1786" s="326" t="s">
        <v>3818</v>
      </c>
      <c r="H1786" s="350">
        <f t="shared" si="27"/>
        <v>4115342.5300000003</v>
      </c>
      <c r="I1786" s="326" t="s">
        <v>3929</v>
      </c>
      <c r="J1786" s="42" t="str">
        <f>VLOOKUP(D1786,DEPARTMENTS!B:B,1,0)</f>
        <v>DEV_GROUP_2</v>
      </c>
      <c r="K1786" s="326"/>
    </row>
    <row r="1787" spans="1:11" s="35" customFormat="1" hidden="1" x14ac:dyDescent="0.2">
      <c r="A1787" s="326" t="s">
        <v>4160</v>
      </c>
      <c r="B1787" s="326" t="s">
        <v>7</v>
      </c>
      <c r="C1787" s="326">
        <v>1</v>
      </c>
      <c r="D1787" s="326" t="s">
        <v>172</v>
      </c>
      <c r="E1787" s="323">
        <v>500</v>
      </c>
      <c r="F1787" s="35" t="s">
        <v>303</v>
      </c>
      <c r="G1787" s="326" t="s">
        <v>3818</v>
      </c>
      <c r="H1787" s="350">
        <f t="shared" si="27"/>
        <v>4115842.5300000003</v>
      </c>
      <c r="I1787" s="326" t="s">
        <v>3930</v>
      </c>
      <c r="J1787" s="42" t="str">
        <f>VLOOKUP(D1787,DEPARTMENTS!B:B,1,0)</f>
        <v>DEV_GROUP_25</v>
      </c>
      <c r="K1787" s="326"/>
    </row>
    <row r="1788" spans="1:11" s="35" customFormat="1" hidden="1" x14ac:dyDescent="0.2">
      <c r="A1788" s="326" t="s">
        <v>4161</v>
      </c>
      <c r="B1788" s="326" t="s">
        <v>7</v>
      </c>
      <c r="C1788" s="326">
        <v>1</v>
      </c>
      <c r="D1788" s="326" t="s">
        <v>178</v>
      </c>
      <c r="E1788" s="323">
        <v>1000</v>
      </c>
      <c r="F1788" s="35" t="s">
        <v>303</v>
      </c>
      <c r="G1788" s="326" t="s">
        <v>3818</v>
      </c>
      <c r="H1788" s="350">
        <f t="shared" si="27"/>
        <v>4116842.5300000003</v>
      </c>
      <c r="I1788" s="326" t="s">
        <v>3931</v>
      </c>
      <c r="J1788" s="42" t="str">
        <f>VLOOKUP(D1788,DEPARTMENTS!B:B,1,0)</f>
        <v>DEV_GROUP_34</v>
      </c>
      <c r="K1788" s="326"/>
    </row>
    <row r="1789" spans="1:11" s="35" customFormat="1" hidden="1" x14ac:dyDescent="0.2">
      <c r="A1789" s="326" t="s">
        <v>4162</v>
      </c>
      <c r="B1789" s="326" t="s">
        <v>7</v>
      </c>
      <c r="C1789" s="326">
        <v>1</v>
      </c>
      <c r="D1789" s="326" t="s">
        <v>132</v>
      </c>
      <c r="E1789" s="323">
        <v>100</v>
      </c>
      <c r="F1789" s="35" t="s">
        <v>303</v>
      </c>
      <c r="G1789" s="326" t="s">
        <v>3818</v>
      </c>
      <c r="H1789" s="350">
        <f t="shared" si="27"/>
        <v>4116942.5300000003</v>
      </c>
      <c r="I1789" s="326" t="s">
        <v>3932</v>
      </c>
      <c r="J1789" s="42" t="str">
        <f>VLOOKUP(D1789,DEPARTMENTS!B:B,1,0)</f>
        <v>DEV_GROUP_41</v>
      </c>
      <c r="K1789" s="326"/>
    </row>
    <row r="1790" spans="1:11" s="35" customFormat="1" hidden="1" x14ac:dyDescent="0.2">
      <c r="A1790" s="326" t="s">
        <v>4163</v>
      </c>
      <c r="B1790" s="326" t="s">
        <v>7</v>
      </c>
      <c r="C1790" s="326">
        <v>1</v>
      </c>
      <c r="D1790" s="326" t="s">
        <v>124</v>
      </c>
      <c r="E1790" s="323">
        <v>1000</v>
      </c>
      <c r="F1790" s="35" t="s">
        <v>303</v>
      </c>
      <c r="G1790" s="326" t="s">
        <v>3818</v>
      </c>
      <c r="H1790" s="350">
        <f t="shared" si="27"/>
        <v>4117942.5300000003</v>
      </c>
      <c r="I1790" s="326" t="s">
        <v>3933</v>
      </c>
      <c r="J1790" s="42" t="str">
        <f>VLOOKUP(D1790,DEPARTMENTS!B:B,1,0)</f>
        <v>DEV_GROUP_7</v>
      </c>
      <c r="K1790" s="326"/>
    </row>
    <row r="1791" spans="1:11" s="35" customFormat="1" hidden="1" x14ac:dyDescent="0.2">
      <c r="A1791" s="326" t="s">
        <v>4164</v>
      </c>
      <c r="B1791" s="326" t="s">
        <v>7</v>
      </c>
      <c r="C1791" s="326">
        <v>1</v>
      </c>
      <c r="D1791" s="326" t="s">
        <v>120</v>
      </c>
      <c r="E1791" s="323">
        <v>500</v>
      </c>
      <c r="F1791" s="35" t="s">
        <v>303</v>
      </c>
      <c r="G1791" s="326" t="s">
        <v>3818</v>
      </c>
      <c r="H1791" s="350">
        <f t="shared" si="27"/>
        <v>4118442.5300000003</v>
      </c>
      <c r="I1791" s="326" t="s">
        <v>3934</v>
      </c>
      <c r="J1791" s="42" t="str">
        <f>VLOOKUP(D1791,DEPARTMENTS!B:B,1,0)</f>
        <v>DEV_GROUP_17</v>
      </c>
      <c r="K1791" s="326"/>
    </row>
    <row r="1792" spans="1:11" s="35" customFormat="1" x14ac:dyDescent="0.2">
      <c r="A1792" s="326" t="s">
        <v>4165</v>
      </c>
      <c r="B1792" s="326" t="s">
        <v>7</v>
      </c>
      <c r="C1792" s="326">
        <v>1</v>
      </c>
      <c r="D1792" s="326" t="s">
        <v>112</v>
      </c>
      <c r="E1792" s="323">
        <v>1000</v>
      </c>
      <c r="F1792" s="35" t="s">
        <v>303</v>
      </c>
      <c r="G1792" s="326" t="s">
        <v>3818</v>
      </c>
      <c r="H1792" s="350">
        <f t="shared" si="27"/>
        <v>4119442.5300000003</v>
      </c>
      <c r="I1792" s="326" t="s">
        <v>3935</v>
      </c>
      <c r="J1792" s="42" t="str">
        <f>VLOOKUP(D1792,DEPARTMENTS!B:B,1,0)</f>
        <v>DEV_GROUP_13</v>
      </c>
      <c r="K1792" s="326"/>
    </row>
    <row r="1793" spans="1:11" s="35" customFormat="1" hidden="1" x14ac:dyDescent="0.2">
      <c r="A1793" s="326" t="s">
        <v>4166</v>
      </c>
      <c r="B1793" s="326" t="s">
        <v>7</v>
      </c>
      <c r="C1793" s="326">
        <v>1</v>
      </c>
      <c r="D1793" s="326" t="s">
        <v>124</v>
      </c>
      <c r="E1793" s="323">
        <v>500</v>
      </c>
      <c r="F1793" s="35" t="s">
        <v>303</v>
      </c>
      <c r="G1793" s="326" t="s">
        <v>3818</v>
      </c>
      <c r="H1793" s="350">
        <f t="shared" si="27"/>
        <v>4119942.5300000003</v>
      </c>
      <c r="I1793" s="326" t="s">
        <v>3936</v>
      </c>
      <c r="J1793" s="42" t="str">
        <f>VLOOKUP(D1793,DEPARTMENTS!B:B,1,0)</f>
        <v>DEV_GROUP_7</v>
      </c>
      <c r="K1793" s="326"/>
    </row>
    <row r="1794" spans="1:11" s="35" customFormat="1" hidden="1" x14ac:dyDescent="0.2">
      <c r="A1794" s="326" t="s">
        <v>4167</v>
      </c>
      <c r="B1794" s="326" t="s">
        <v>7</v>
      </c>
      <c r="C1794" s="326">
        <v>1</v>
      </c>
      <c r="D1794" s="326" t="s">
        <v>176</v>
      </c>
      <c r="E1794" s="323">
        <v>500</v>
      </c>
      <c r="F1794" s="35" t="s">
        <v>303</v>
      </c>
      <c r="G1794" s="326" t="s">
        <v>3818</v>
      </c>
      <c r="H1794" s="350">
        <f t="shared" si="27"/>
        <v>4120442.5300000003</v>
      </c>
      <c r="I1794" s="326" t="s">
        <v>3937</v>
      </c>
      <c r="J1794" s="42" t="str">
        <f>VLOOKUP(D1794,DEPARTMENTS!B:B,1,0)</f>
        <v>DEV_GROUP_33</v>
      </c>
      <c r="K1794" s="326"/>
    </row>
    <row r="1795" spans="1:11" s="35" customFormat="1" hidden="1" x14ac:dyDescent="0.2">
      <c r="A1795" s="326" t="s">
        <v>4168</v>
      </c>
      <c r="B1795" s="326" t="s">
        <v>7</v>
      </c>
      <c r="C1795" s="326">
        <v>1</v>
      </c>
      <c r="D1795" s="326" t="s">
        <v>160</v>
      </c>
      <c r="E1795" s="323">
        <v>600</v>
      </c>
      <c r="F1795" s="35" t="s">
        <v>303</v>
      </c>
      <c r="G1795" s="326" t="s">
        <v>3818</v>
      </c>
      <c r="H1795" s="350">
        <f t="shared" si="27"/>
        <v>4121042.5300000003</v>
      </c>
      <c r="I1795" s="326" t="s">
        <v>3938</v>
      </c>
      <c r="J1795" s="42" t="str">
        <f>VLOOKUP(D1795,DEPARTMENTS!B:B,1,0)</f>
        <v>DEV_GROUP_20</v>
      </c>
      <c r="K1795" s="326"/>
    </row>
    <row r="1796" spans="1:11" s="35" customFormat="1" hidden="1" x14ac:dyDescent="0.2">
      <c r="A1796" s="326" t="s">
        <v>4169</v>
      </c>
      <c r="B1796" s="326" t="s">
        <v>7</v>
      </c>
      <c r="C1796" s="326">
        <v>1</v>
      </c>
      <c r="D1796" s="326" t="s">
        <v>24</v>
      </c>
      <c r="E1796" s="323">
        <v>7026</v>
      </c>
      <c r="F1796" s="35" t="s">
        <v>303</v>
      </c>
      <c r="G1796" s="326" t="s">
        <v>3818</v>
      </c>
      <c r="H1796" s="350">
        <f t="shared" si="27"/>
        <v>4128068.5300000003</v>
      </c>
      <c r="I1796" s="326" t="s">
        <v>3939</v>
      </c>
      <c r="J1796" s="42" t="str">
        <f>VLOOKUP(D1796,DEPARTMENTS!B:B,1,0)</f>
        <v>ENVELOPES</v>
      </c>
      <c r="K1796" s="326"/>
    </row>
    <row r="1797" spans="1:11" s="35" customFormat="1" hidden="1" x14ac:dyDescent="0.2">
      <c r="A1797" s="326" t="s">
        <v>4170</v>
      </c>
      <c r="B1797" s="326" t="s">
        <v>7</v>
      </c>
      <c r="C1797" s="326">
        <v>1</v>
      </c>
      <c r="D1797" s="326" t="s">
        <v>166</v>
      </c>
      <c r="E1797" s="323">
        <v>500</v>
      </c>
      <c r="F1797" s="35" t="s">
        <v>303</v>
      </c>
      <c r="G1797" s="326" t="s">
        <v>3818</v>
      </c>
      <c r="H1797" s="350">
        <f t="shared" ref="H1797:H1860" si="28">H1796+E1797</f>
        <v>4128568.5300000003</v>
      </c>
      <c r="I1797" s="326" t="s">
        <v>3940</v>
      </c>
      <c r="J1797" s="42" t="str">
        <f>VLOOKUP(D1797,DEPARTMENTS!B:B,1,0)</f>
        <v>DEV_GROUP_30</v>
      </c>
      <c r="K1797" s="326"/>
    </row>
    <row r="1798" spans="1:11" s="35" customFormat="1" hidden="1" x14ac:dyDescent="0.2">
      <c r="A1798" s="326" t="s">
        <v>4171</v>
      </c>
      <c r="B1798" s="326" t="s">
        <v>7</v>
      </c>
      <c r="C1798" s="326">
        <v>1</v>
      </c>
      <c r="D1798" s="326" t="s">
        <v>184</v>
      </c>
      <c r="E1798" s="323">
        <v>200</v>
      </c>
      <c r="F1798" s="35" t="s">
        <v>303</v>
      </c>
      <c r="G1798" s="326" t="s">
        <v>3818</v>
      </c>
      <c r="H1798" s="350">
        <f t="shared" si="28"/>
        <v>4128768.5300000003</v>
      </c>
      <c r="I1798" s="326" t="s">
        <v>3941</v>
      </c>
      <c r="J1798" s="42" t="str">
        <f>VLOOKUP(D1798,DEPARTMENTS!B:B,1,0)</f>
        <v>DEV_GROUP_27</v>
      </c>
      <c r="K1798" s="326"/>
    </row>
    <row r="1799" spans="1:11" s="35" customFormat="1" hidden="1" x14ac:dyDescent="0.2">
      <c r="A1799" s="326" t="s">
        <v>4172</v>
      </c>
      <c r="B1799" s="326" t="s">
        <v>7</v>
      </c>
      <c r="C1799" s="326">
        <v>1</v>
      </c>
      <c r="D1799" s="326" t="s">
        <v>158</v>
      </c>
      <c r="E1799" s="323">
        <v>1000</v>
      </c>
      <c r="F1799" s="35" t="s">
        <v>303</v>
      </c>
      <c r="G1799" s="326" t="s">
        <v>3818</v>
      </c>
      <c r="H1799" s="350">
        <f t="shared" si="28"/>
        <v>4129768.5300000003</v>
      </c>
      <c r="I1799" s="326" t="s">
        <v>3942</v>
      </c>
      <c r="J1799" s="42" t="str">
        <f>VLOOKUP(D1799,DEPARTMENTS!B:B,1,0)</f>
        <v>DEV_GROUP_26</v>
      </c>
      <c r="K1799" s="326"/>
    </row>
    <row r="1800" spans="1:11" s="35" customFormat="1" hidden="1" x14ac:dyDescent="0.2">
      <c r="A1800" s="326" t="s">
        <v>4173</v>
      </c>
      <c r="B1800" s="326" t="s">
        <v>7</v>
      </c>
      <c r="C1800" s="326">
        <v>1</v>
      </c>
      <c r="D1800" s="326" t="s">
        <v>114</v>
      </c>
      <c r="E1800" s="323">
        <v>1000</v>
      </c>
      <c r="F1800" s="35" t="s">
        <v>303</v>
      </c>
      <c r="G1800" s="326" t="s">
        <v>3818</v>
      </c>
      <c r="H1800" s="350">
        <f t="shared" si="28"/>
        <v>4130768.5300000003</v>
      </c>
      <c r="I1800" s="326" t="s">
        <v>3943</v>
      </c>
      <c r="J1800" s="42" t="str">
        <f>VLOOKUP(D1800,DEPARTMENTS!B:B,1,0)</f>
        <v>DEV_GROUP_1</v>
      </c>
      <c r="K1800" s="326"/>
    </row>
    <row r="1801" spans="1:11" s="35" customFormat="1" hidden="1" x14ac:dyDescent="0.2">
      <c r="A1801" s="326" t="s">
        <v>4174</v>
      </c>
      <c r="B1801" s="326" t="s">
        <v>7</v>
      </c>
      <c r="C1801" s="326">
        <v>1</v>
      </c>
      <c r="D1801" s="326" t="s">
        <v>144</v>
      </c>
      <c r="E1801" s="323">
        <v>300</v>
      </c>
      <c r="F1801" s="35" t="s">
        <v>303</v>
      </c>
      <c r="G1801" s="326" t="s">
        <v>3818</v>
      </c>
      <c r="H1801" s="350">
        <f t="shared" si="28"/>
        <v>4131068.5300000003</v>
      </c>
      <c r="I1801" s="326" t="s">
        <v>3944</v>
      </c>
      <c r="J1801" s="42" t="str">
        <f>VLOOKUP(D1801,DEPARTMENTS!B:B,1,0)</f>
        <v>DEV_GROUP_2</v>
      </c>
      <c r="K1801" s="326"/>
    </row>
    <row r="1802" spans="1:11" s="35" customFormat="1" hidden="1" x14ac:dyDescent="0.2">
      <c r="A1802" s="326" t="s">
        <v>4175</v>
      </c>
      <c r="B1802" s="326" t="s">
        <v>7</v>
      </c>
      <c r="C1802" s="326">
        <v>1</v>
      </c>
      <c r="D1802" s="326" t="s">
        <v>174</v>
      </c>
      <c r="E1802" s="323">
        <v>2000</v>
      </c>
      <c r="F1802" s="35" t="s">
        <v>303</v>
      </c>
      <c r="G1802" s="326" t="s">
        <v>3818</v>
      </c>
      <c r="H1802" s="350">
        <f t="shared" si="28"/>
        <v>4133068.5300000003</v>
      </c>
      <c r="I1802" s="326" t="s">
        <v>3945</v>
      </c>
      <c r="J1802" s="42" t="str">
        <f>VLOOKUP(D1802,DEPARTMENTS!B:B,1,0)</f>
        <v>DEV_GROUP_21</v>
      </c>
      <c r="K1802" s="326"/>
    </row>
    <row r="1803" spans="1:11" s="35" customFormat="1" hidden="1" x14ac:dyDescent="0.2">
      <c r="A1803" s="326" t="s">
        <v>4176</v>
      </c>
      <c r="B1803" s="326" t="s">
        <v>7</v>
      </c>
      <c r="C1803" s="326">
        <v>1</v>
      </c>
      <c r="D1803" s="326" t="s">
        <v>178</v>
      </c>
      <c r="E1803" s="323">
        <v>100</v>
      </c>
      <c r="F1803" s="35" t="s">
        <v>303</v>
      </c>
      <c r="G1803" s="326" t="s">
        <v>3818</v>
      </c>
      <c r="H1803" s="350">
        <f t="shared" si="28"/>
        <v>4133168.5300000003</v>
      </c>
      <c r="I1803" s="326" t="s">
        <v>3946</v>
      </c>
      <c r="J1803" s="42" t="str">
        <f>VLOOKUP(D1803,DEPARTMENTS!B:B,1,0)</f>
        <v>DEV_GROUP_34</v>
      </c>
      <c r="K1803" s="326"/>
    </row>
    <row r="1804" spans="1:11" s="35" customFormat="1" hidden="1" x14ac:dyDescent="0.2">
      <c r="A1804" s="326" t="s">
        <v>4177</v>
      </c>
      <c r="B1804" s="326" t="s">
        <v>7</v>
      </c>
      <c r="C1804" s="326">
        <v>1</v>
      </c>
      <c r="D1804" s="326" t="s">
        <v>144</v>
      </c>
      <c r="E1804" s="323">
        <v>1000</v>
      </c>
      <c r="F1804" s="35" t="s">
        <v>303</v>
      </c>
      <c r="G1804" s="326" t="s">
        <v>3818</v>
      </c>
      <c r="H1804" s="350">
        <f t="shared" si="28"/>
        <v>4134168.5300000003</v>
      </c>
      <c r="I1804" s="326" t="s">
        <v>3947</v>
      </c>
      <c r="J1804" s="42" t="str">
        <f>VLOOKUP(D1804,DEPARTMENTS!B:B,1,0)</f>
        <v>DEV_GROUP_2</v>
      </c>
      <c r="K1804" s="326"/>
    </row>
    <row r="1805" spans="1:11" s="35" customFormat="1" hidden="1" x14ac:dyDescent="0.2">
      <c r="A1805" s="326" t="s">
        <v>4178</v>
      </c>
      <c r="B1805" s="326" t="s">
        <v>7</v>
      </c>
      <c r="C1805" s="326">
        <v>1</v>
      </c>
      <c r="D1805" s="326" t="s">
        <v>124</v>
      </c>
      <c r="E1805" s="323">
        <v>200</v>
      </c>
      <c r="F1805" s="35" t="s">
        <v>303</v>
      </c>
      <c r="G1805" s="326" t="s">
        <v>3818</v>
      </c>
      <c r="H1805" s="350">
        <f t="shared" si="28"/>
        <v>4134368.5300000003</v>
      </c>
      <c r="I1805" s="326" t="s">
        <v>3948</v>
      </c>
      <c r="J1805" s="42" t="str">
        <f>VLOOKUP(D1805,DEPARTMENTS!B:B,1,0)</f>
        <v>DEV_GROUP_7</v>
      </c>
      <c r="K1805" s="326"/>
    </row>
    <row r="1806" spans="1:11" s="35" customFormat="1" hidden="1" x14ac:dyDescent="0.2">
      <c r="A1806" s="326" t="s">
        <v>4179</v>
      </c>
      <c r="B1806" s="326" t="s">
        <v>7</v>
      </c>
      <c r="C1806" s="326">
        <v>1</v>
      </c>
      <c r="D1806" s="326" t="s">
        <v>182</v>
      </c>
      <c r="E1806" s="323">
        <v>500</v>
      </c>
      <c r="F1806" s="35" t="s">
        <v>303</v>
      </c>
      <c r="G1806" s="326" t="s">
        <v>3818</v>
      </c>
      <c r="H1806" s="350">
        <f t="shared" si="28"/>
        <v>4134868.5300000003</v>
      </c>
      <c r="I1806" s="326" t="s">
        <v>3949</v>
      </c>
      <c r="J1806" s="42" t="str">
        <f>VLOOKUP(D1806,DEPARTMENTS!B:B,1,0)</f>
        <v>DEV_GROUP_23</v>
      </c>
      <c r="K1806" s="326"/>
    </row>
    <row r="1807" spans="1:11" s="35" customFormat="1" hidden="1" x14ac:dyDescent="0.2">
      <c r="A1807" s="326" t="s">
        <v>4180</v>
      </c>
      <c r="B1807" s="326" t="s">
        <v>7</v>
      </c>
      <c r="C1807" s="326">
        <v>1</v>
      </c>
      <c r="D1807" s="326" t="s">
        <v>178</v>
      </c>
      <c r="E1807" s="323">
        <v>200</v>
      </c>
      <c r="F1807" s="35" t="s">
        <v>303</v>
      </c>
      <c r="G1807" s="326" t="s">
        <v>3818</v>
      </c>
      <c r="H1807" s="350">
        <f t="shared" si="28"/>
        <v>4135068.5300000003</v>
      </c>
      <c r="I1807" s="326" t="s">
        <v>3950</v>
      </c>
      <c r="J1807" s="42" t="str">
        <f>VLOOKUP(D1807,DEPARTMENTS!B:B,1,0)</f>
        <v>DEV_GROUP_34</v>
      </c>
      <c r="K1807" s="326"/>
    </row>
    <row r="1808" spans="1:11" s="35" customFormat="1" hidden="1" x14ac:dyDescent="0.2">
      <c r="A1808" s="326" t="s">
        <v>4181</v>
      </c>
      <c r="B1808" s="326" t="s">
        <v>7</v>
      </c>
      <c r="C1808" s="326">
        <v>1</v>
      </c>
      <c r="D1808" s="326" t="s">
        <v>178</v>
      </c>
      <c r="E1808" s="323">
        <v>100</v>
      </c>
      <c r="F1808" s="35" t="s">
        <v>303</v>
      </c>
      <c r="G1808" s="326" t="s">
        <v>3818</v>
      </c>
      <c r="H1808" s="350">
        <f t="shared" si="28"/>
        <v>4135168.5300000003</v>
      </c>
      <c r="I1808" s="326" t="s">
        <v>3951</v>
      </c>
      <c r="J1808" s="42" t="str">
        <f>VLOOKUP(D1808,DEPARTMENTS!B:B,1,0)</f>
        <v>DEV_GROUP_34</v>
      </c>
      <c r="K1808" s="326"/>
    </row>
    <row r="1809" spans="1:11" s="35" customFormat="1" hidden="1" x14ac:dyDescent="0.2">
      <c r="A1809" s="326" t="s">
        <v>4182</v>
      </c>
      <c r="B1809" s="326" t="s">
        <v>7</v>
      </c>
      <c r="C1809" s="326">
        <v>1</v>
      </c>
      <c r="D1809" s="326" t="s">
        <v>178</v>
      </c>
      <c r="E1809" s="323">
        <v>100</v>
      </c>
      <c r="F1809" s="35" t="s">
        <v>303</v>
      </c>
      <c r="G1809" s="326" t="s">
        <v>3818</v>
      </c>
      <c r="H1809" s="350">
        <f t="shared" si="28"/>
        <v>4135268.5300000003</v>
      </c>
      <c r="I1809" s="326" t="s">
        <v>3952</v>
      </c>
      <c r="J1809" s="42" t="str">
        <f>VLOOKUP(D1809,DEPARTMENTS!B:B,1,0)</f>
        <v>DEV_GROUP_34</v>
      </c>
      <c r="K1809" s="326"/>
    </row>
    <row r="1810" spans="1:11" s="35" customFormat="1" hidden="1" x14ac:dyDescent="0.2">
      <c r="A1810" s="326" t="s">
        <v>4183</v>
      </c>
      <c r="B1810" s="326" t="s">
        <v>7</v>
      </c>
      <c r="C1810" s="326">
        <v>1</v>
      </c>
      <c r="D1810" s="326" t="s">
        <v>116</v>
      </c>
      <c r="E1810" s="323">
        <v>200</v>
      </c>
      <c r="F1810" s="35" t="s">
        <v>303</v>
      </c>
      <c r="G1810" s="326" t="s">
        <v>3818</v>
      </c>
      <c r="H1810" s="350">
        <f t="shared" si="28"/>
        <v>4135468.5300000003</v>
      </c>
      <c r="I1810" s="326" t="s">
        <v>3953</v>
      </c>
      <c r="J1810" s="42" t="str">
        <f>VLOOKUP(D1810,DEPARTMENTS!B:B,1,0)</f>
        <v>DEV_GROUP_15</v>
      </c>
      <c r="K1810" s="326"/>
    </row>
    <row r="1811" spans="1:11" s="35" customFormat="1" hidden="1" x14ac:dyDescent="0.2">
      <c r="A1811" s="326" t="s">
        <v>4184</v>
      </c>
      <c r="B1811" s="326" t="s">
        <v>7</v>
      </c>
      <c r="C1811" s="326">
        <v>1</v>
      </c>
      <c r="D1811" s="326" t="s">
        <v>170</v>
      </c>
      <c r="E1811" s="323">
        <v>1000</v>
      </c>
      <c r="F1811" s="35" t="s">
        <v>303</v>
      </c>
      <c r="G1811" s="326" t="s">
        <v>3818</v>
      </c>
      <c r="H1811" s="350">
        <f t="shared" si="28"/>
        <v>4136468.5300000003</v>
      </c>
      <c r="I1811" s="326" t="s">
        <v>3954</v>
      </c>
      <c r="J1811" s="42" t="str">
        <f>VLOOKUP(D1811,DEPARTMENTS!B:B,1,0)</f>
        <v>DEV_GROUP_24</v>
      </c>
      <c r="K1811" s="326"/>
    </row>
    <row r="1812" spans="1:11" s="35" customFormat="1" hidden="1" x14ac:dyDescent="0.2">
      <c r="A1812" s="326" t="s">
        <v>4185</v>
      </c>
      <c r="B1812" s="326" t="s">
        <v>7</v>
      </c>
      <c r="C1812" s="326">
        <v>1</v>
      </c>
      <c r="D1812" s="326" t="s">
        <v>126</v>
      </c>
      <c r="E1812" s="323">
        <v>500</v>
      </c>
      <c r="F1812" s="35" t="s">
        <v>303</v>
      </c>
      <c r="G1812" s="326" t="s">
        <v>3818</v>
      </c>
      <c r="H1812" s="350">
        <f t="shared" si="28"/>
        <v>4136968.5300000003</v>
      </c>
      <c r="I1812" s="326" t="s">
        <v>3955</v>
      </c>
      <c r="J1812" s="42" t="str">
        <f>VLOOKUP(D1812,DEPARTMENTS!B:B,1,0)</f>
        <v>DEV_GROUP_6</v>
      </c>
      <c r="K1812" s="326"/>
    </row>
    <row r="1813" spans="1:11" s="35" customFormat="1" x14ac:dyDescent="0.2">
      <c r="A1813" s="326" t="s">
        <v>4186</v>
      </c>
      <c r="B1813" s="326" t="s">
        <v>7</v>
      </c>
      <c r="C1813" s="326">
        <v>1</v>
      </c>
      <c r="D1813" s="326" t="s">
        <v>112</v>
      </c>
      <c r="E1813" s="323">
        <v>200</v>
      </c>
      <c r="F1813" s="35" t="s">
        <v>303</v>
      </c>
      <c r="G1813" s="326" t="s">
        <v>3818</v>
      </c>
      <c r="H1813" s="350">
        <f t="shared" si="28"/>
        <v>4137168.5300000003</v>
      </c>
      <c r="I1813" s="326" t="s">
        <v>3956</v>
      </c>
      <c r="J1813" s="42" t="str">
        <f>VLOOKUP(D1813,DEPARTMENTS!B:B,1,0)</f>
        <v>DEV_GROUP_13</v>
      </c>
      <c r="K1813" s="326"/>
    </row>
    <row r="1814" spans="1:11" s="35" customFormat="1" hidden="1" x14ac:dyDescent="0.2">
      <c r="A1814" s="326" t="s">
        <v>4187</v>
      </c>
      <c r="B1814" s="326" t="s">
        <v>7</v>
      </c>
      <c r="C1814" s="326">
        <v>1</v>
      </c>
      <c r="D1814" s="326" t="s">
        <v>128</v>
      </c>
      <c r="E1814" s="323">
        <v>5500</v>
      </c>
      <c r="F1814" s="35" t="s">
        <v>303</v>
      </c>
      <c r="G1814" s="326" t="s">
        <v>3818</v>
      </c>
      <c r="H1814" s="350">
        <f t="shared" si="28"/>
        <v>4142668.5300000003</v>
      </c>
      <c r="I1814" s="326" t="s">
        <v>3957</v>
      </c>
      <c r="J1814" s="42" t="str">
        <f>VLOOKUP(D1814,DEPARTMENTS!B:B,1,0)</f>
        <v>DEV_GROUP_5</v>
      </c>
      <c r="K1814" s="326"/>
    </row>
    <row r="1815" spans="1:11" s="35" customFormat="1" hidden="1" x14ac:dyDescent="0.2">
      <c r="A1815" s="326" t="s">
        <v>4188</v>
      </c>
      <c r="B1815" s="326" t="s">
        <v>7</v>
      </c>
      <c r="C1815" s="326">
        <v>1</v>
      </c>
      <c r="D1815" s="326" t="s">
        <v>189</v>
      </c>
      <c r="E1815" s="323">
        <v>500</v>
      </c>
      <c r="F1815" s="35" t="s">
        <v>303</v>
      </c>
      <c r="G1815" s="326" t="s">
        <v>3818</v>
      </c>
      <c r="H1815" s="350">
        <f t="shared" si="28"/>
        <v>4143168.5300000003</v>
      </c>
      <c r="I1815" s="326" t="s">
        <v>3958</v>
      </c>
      <c r="J1815" s="42" t="str">
        <f>VLOOKUP(D1815,DEPARTMENTS!B:B,1,0)</f>
        <v>DEV_GROUP_36</v>
      </c>
      <c r="K1815" s="326"/>
    </row>
    <row r="1816" spans="1:11" s="35" customFormat="1" hidden="1" x14ac:dyDescent="0.2">
      <c r="A1816" s="326" t="s">
        <v>4189</v>
      </c>
      <c r="B1816" s="326" t="s">
        <v>7</v>
      </c>
      <c r="C1816" s="326">
        <v>1</v>
      </c>
      <c r="D1816" s="326" t="s">
        <v>140</v>
      </c>
      <c r="E1816" s="323">
        <v>300</v>
      </c>
      <c r="F1816" s="35" t="s">
        <v>303</v>
      </c>
      <c r="G1816" s="326" t="s">
        <v>3818</v>
      </c>
      <c r="H1816" s="350">
        <f t="shared" si="28"/>
        <v>4143468.5300000003</v>
      </c>
      <c r="I1816" s="326" t="s">
        <v>3959</v>
      </c>
      <c r="J1816" s="42" t="str">
        <f>VLOOKUP(D1816,DEPARTMENTS!B:B,1,0)</f>
        <v>DEV_GROUP_19</v>
      </c>
      <c r="K1816" s="326"/>
    </row>
    <row r="1817" spans="1:11" s="35" customFormat="1" hidden="1" x14ac:dyDescent="0.2">
      <c r="A1817" s="326" t="s">
        <v>4190</v>
      </c>
      <c r="B1817" s="326" t="s">
        <v>7</v>
      </c>
      <c r="C1817" s="326">
        <v>1</v>
      </c>
      <c r="D1817" s="326" t="s">
        <v>116</v>
      </c>
      <c r="E1817" s="323">
        <v>100</v>
      </c>
      <c r="F1817" s="35" t="s">
        <v>303</v>
      </c>
      <c r="G1817" s="326" t="s">
        <v>3818</v>
      </c>
      <c r="H1817" s="350">
        <f t="shared" si="28"/>
        <v>4143568.5300000003</v>
      </c>
      <c r="I1817" s="326" t="s">
        <v>3960</v>
      </c>
      <c r="J1817" s="42" t="str">
        <f>VLOOKUP(D1817,DEPARTMENTS!B:B,1,0)</f>
        <v>DEV_GROUP_15</v>
      </c>
      <c r="K1817" s="326"/>
    </row>
    <row r="1818" spans="1:11" s="35" customFormat="1" hidden="1" x14ac:dyDescent="0.2">
      <c r="A1818" s="326" t="s">
        <v>4191</v>
      </c>
      <c r="B1818" s="326" t="s">
        <v>7</v>
      </c>
      <c r="C1818" s="326">
        <v>1</v>
      </c>
      <c r="D1818" s="326" t="s">
        <v>178</v>
      </c>
      <c r="E1818" s="323">
        <v>100</v>
      </c>
      <c r="F1818" s="35" t="s">
        <v>303</v>
      </c>
      <c r="G1818" s="326" t="s">
        <v>3818</v>
      </c>
      <c r="H1818" s="350">
        <f t="shared" si="28"/>
        <v>4143668.5300000003</v>
      </c>
      <c r="I1818" s="326" t="s">
        <v>3961</v>
      </c>
      <c r="J1818" s="42" t="str">
        <f>VLOOKUP(D1818,DEPARTMENTS!B:B,1,0)</f>
        <v>DEV_GROUP_34</v>
      </c>
      <c r="K1818" s="326"/>
    </row>
    <row r="1819" spans="1:11" s="35" customFormat="1" hidden="1" x14ac:dyDescent="0.2">
      <c r="A1819" s="326" t="s">
        <v>4192</v>
      </c>
      <c r="B1819" s="326" t="s">
        <v>7</v>
      </c>
      <c r="C1819" s="326">
        <v>1</v>
      </c>
      <c r="D1819" s="326" t="s">
        <v>166</v>
      </c>
      <c r="E1819" s="323">
        <v>100</v>
      </c>
      <c r="F1819" s="35" t="s">
        <v>303</v>
      </c>
      <c r="G1819" s="326" t="s">
        <v>3818</v>
      </c>
      <c r="H1819" s="350">
        <f t="shared" si="28"/>
        <v>4143768.5300000003</v>
      </c>
      <c r="I1819" s="326" t="s">
        <v>3962</v>
      </c>
      <c r="J1819" s="42" t="str">
        <f>VLOOKUP(D1819,DEPARTMENTS!B:B,1,0)</f>
        <v>DEV_GROUP_30</v>
      </c>
      <c r="K1819" s="326"/>
    </row>
    <row r="1820" spans="1:11" s="35" customFormat="1" hidden="1" x14ac:dyDescent="0.2">
      <c r="A1820" s="326" t="s">
        <v>4193</v>
      </c>
      <c r="B1820" s="326" t="s">
        <v>7</v>
      </c>
      <c r="C1820" s="326">
        <v>1</v>
      </c>
      <c r="D1820" s="326" t="s">
        <v>120</v>
      </c>
      <c r="E1820" s="323">
        <v>500</v>
      </c>
      <c r="F1820" s="35" t="s">
        <v>303</v>
      </c>
      <c r="G1820" s="326" t="s">
        <v>3818</v>
      </c>
      <c r="H1820" s="350">
        <f t="shared" si="28"/>
        <v>4144268.5300000003</v>
      </c>
      <c r="I1820" s="326" t="s">
        <v>3963</v>
      </c>
      <c r="J1820" s="42" t="str">
        <f>VLOOKUP(D1820,DEPARTMENTS!B:B,1,0)</f>
        <v>DEV_GROUP_17</v>
      </c>
      <c r="K1820" s="326"/>
    </row>
    <row r="1821" spans="1:11" s="35" customFormat="1" hidden="1" x14ac:dyDescent="0.2">
      <c r="A1821" s="326" t="s">
        <v>4194</v>
      </c>
      <c r="B1821" s="326" t="s">
        <v>7</v>
      </c>
      <c r="C1821" s="326">
        <v>1</v>
      </c>
      <c r="D1821" s="326" t="s">
        <v>142</v>
      </c>
      <c r="E1821" s="323">
        <v>2000</v>
      </c>
      <c r="F1821" s="35" t="s">
        <v>303</v>
      </c>
      <c r="G1821" s="326" t="s">
        <v>3818</v>
      </c>
      <c r="H1821" s="350">
        <f t="shared" si="28"/>
        <v>4146268.5300000003</v>
      </c>
      <c r="I1821" s="326" t="s">
        <v>3964</v>
      </c>
      <c r="J1821" s="42" t="str">
        <f>VLOOKUP(D1821,DEPARTMENTS!B:B,1,0)</f>
        <v>DEV_GROUP_8</v>
      </c>
      <c r="K1821" s="326"/>
    </row>
    <row r="1822" spans="1:11" s="35" customFormat="1" hidden="1" x14ac:dyDescent="0.2">
      <c r="A1822" s="326" t="s">
        <v>4195</v>
      </c>
      <c r="B1822" s="326" t="s">
        <v>7</v>
      </c>
      <c r="C1822" s="326">
        <v>1</v>
      </c>
      <c r="D1822" s="326" t="s">
        <v>146</v>
      </c>
      <c r="E1822" s="323">
        <v>1500</v>
      </c>
      <c r="F1822" s="35" t="s">
        <v>303</v>
      </c>
      <c r="G1822" s="326" t="s">
        <v>3818</v>
      </c>
      <c r="H1822" s="350">
        <f t="shared" si="28"/>
        <v>4147768.5300000003</v>
      </c>
      <c r="I1822" s="326" t="s">
        <v>3965</v>
      </c>
      <c r="J1822" s="42" t="str">
        <f>VLOOKUP(D1822,DEPARTMENTS!B:B,1,0)</f>
        <v>DEV_GROUP_18</v>
      </c>
      <c r="K1822" s="326"/>
    </row>
    <row r="1823" spans="1:11" s="35" customFormat="1" hidden="1" x14ac:dyDescent="0.2">
      <c r="A1823" s="326" t="s">
        <v>4196</v>
      </c>
      <c r="B1823" s="326" t="s">
        <v>7</v>
      </c>
      <c r="C1823" s="326">
        <v>1</v>
      </c>
      <c r="D1823" s="326" t="s">
        <v>142</v>
      </c>
      <c r="E1823" s="323">
        <v>1000</v>
      </c>
      <c r="F1823" s="35" t="s">
        <v>303</v>
      </c>
      <c r="G1823" s="326" t="s">
        <v>3818</v>
      </c>
      <c r="H1823" s="350">
        <f t="shared" si="28"/>
        <v>4148768.5300000003</v>
      </c>
      <c r="I1823" s="326" t="s">
        <v>3966</v>
      </c>
      <c r="J1823" s="42" t="str">
        <f>VLOOKUP(D1823,DEPARTMENTS!B:B,1,0)</f>
        <v>DEV_GROUP_8</v>
      </c>
      <c r="K1823" s="326"/>
    </row>
    <row r="1824" spans="1:11" s="35" customFormat="1" hidden="1" x14ac:dyDescent="0.2">
      <c r="A1824" s="326" t="s">
        <v>4197</v>
      </c>
      <c r="B1824" s="326" t="s">
        <v>7</v>
      </c>
      <c r="C1824" s="326">
        <v>1</v>
      </c>
      <c r="D1824" s="326" t="s">
        <v>126</v>
      </c>
      <c r="E1824" s="323">
        <v>1000</v>
      </c>
      <c r="F1824" s="35" t="s">
        <v>303</v>
      </c>
      <c r="G1824" s="326" t="s">
        <v>3818</v>
      </c>
      <c r="H1824" s="350">
        <f t="shared" si="28"/>
        <v>4149768.5300000003</v>
      </c>
      <c r="I1824" s="326" t="s">
        <v>3967</v>
      </c>
      <c r="J1824" s="42" t="str">
        <f>VLOOKUP(D1824,DEPARTMENTS!B:B,1,0)</f>
        <v>DEV_GROUP_6</v>
      </c>
      <c r="K1824" s="326"/>
    </row>
    <row r="1825" spans="1:11" s="35" customFormat="1" hidden="1" x14ac:dyDescent="0.2">
      <c r="A1825" s="326" t="s">
        <v>4198</v>
      </c>
      <c r="B1825" s="326" t="s">
        <v>7</v>
      </c>
      <c r="C1825" s="326">
        <v>1</v>
      </c>
      <c r="D1825" s="326" t="s">
        <v>136</v>
      </c>
      <c r="E1825" s="323">
        <v>500</v>
      </c>
      <c r="F1825" s="35" t="s">
        <v>303</v>
      </c>
      <c r="G1825" s="326" t="s">
        <v>3818</v>
      </c>
      <c r="H1825" s="350">
        <f t="shared" si="28"/>
        <v>4150268.5300000003</v>
      </c>
      <c r="I1825" s="326" t="s">
        <v>3968</v>
      </c>
      <c r="J1825" s="42" t="str">
        <f>VLOOKUP(D1825,DEPARTMENTS!B:B,1,0)</f>
        <v>DEV_GROUP_32</v>
      </c>
      <c r="K1825" s="326"/>
    </row>
    <row r="1826" spans="1:11" s="35" customFormat="1" hidden="1" x14ac:dyDescent="0.2">
      <c r="A1826" s="326" t="s">
        <v>4199</v>
      </c>
      <c r="B1826" s="326" t="s">
        <v>7</v>
      </c>
      <c r="C1826" s="326">
        <v>1</v>
      </c>
      <c r="D1826" s="326" t="s">
        <v>184</v>
      </c>
      <c r="E1826" s="323">
        <v>500</v>
      </c>
      <c r="F1826" s="35" t="s">
        <v>303</v>
      </c>
      <c r="G1826" s="326" t="s">
        <v>3818</v>
      </c>
      <c r="H1826" s="350">
        <f t="shared" si="28"/>
        <v>4150768.5300000003</v>
      </c>
      <c r="I1826" s="326" t="s">
        <v>3969</v>
      </c>
      <c r="J1826" s="42" t="str">
        <f>VLOOKUP(D1826,DEPARTMENTS!B:B,1,0)</f>
        <v>DEV_GROUP_27</v>
      </c>
      <c r="K1826" s="326"/>
    </row>
    <row r="1827" spans="1:11" s="35" customFormat="1" hidden="1" x14ac:dyDescent="0.2">
      <c r="A1827" s="326" t="s">
        <v>4200</v>
      </c>
      <c r="B1827" s="326" t="s">
        <v>7</v>
      </c>
      <c r="C1827" s="326">
        <v>1</v>
      </c>
      <c r="D1827" s="326" t="s">
        <v>172</v>
      </c>
      <c r="E1827" s="323">
        <v>500</v>
      </c>
      <c r="F1827" s="35" t="s">
        <v>303</v>
      </c>
      <c r="G1827" s="326" t="s">
        <v>3818</v>
      </c>
      <c r="H1827" s="350">
        <f t="shared" si="28"/>
        <v>4151268.5300000003</v>
      </c>
      <c r="I1827" s="326" t="s">
        <v>3970</v>
      </c>
      <c r="J1827" s="42" t="str">
        <f>VLOOKUP(D1827,DEPARTMENTS!B:B,1,0)</f>
        <v>DEV_GROUP_25</v>
      </c>
      <c r="K1827" s="326"/>
    </row>
    <row r="1828" spans="1:11" s="35" customFormat="1" hidden="1" x14ac:dyDescent="0.2">
      <c r="A1828" s="326" t="s">
        <v>4201</v>
      </c>
      <c r="B1828" s="326" t="s">
        <v>7</v>
      </c>
      <c r="C1828" s="326">
        <v>1</v>
      </c>
      <c r="D1828" s="326" t="s">
        <v>116</v>
      </c>
      <c r="E1828" s="323">
        <v>1000</v>
      </c>
      <c r="F1828" s="35" t="s">
        <v>303</v>
      </c>
      <c r="G1828" s="326" t="s">
        <v>3818</v>
      </c>
      <c r="H1828" s="350">
        <f t="shared" si="28"/>
        <v>4152268.5300000003</v>
      </c>
      <c r="I1828" s="326" t="s">
        <v>3971</v>
      </c>
      <c r="J1828" s="42" t="str">
        <f>VLOOKUP(D1828,DEPARTMENTS!B:B,1,0)</f>
        <v>DEV_GROUP_15</v>
      </c>
      <c r="K1828" s="326"/>
    </row>
    <row r="1829" spans="1:11" s="35" customFormat="1" hidden="1" x14ac:dyDescent="0.2">
      <c r="A1829" s="326" t="s">
        <v>4202</v>
      </c>
      <c r="B1829" s="326" t="s">
        <v>7</v>
      </c>
      <c r="C1829" s="326">
        <v>1</v>
      </c>
      <c r="D1829" s="326" t="s">
        <v>172</v>
      </c>
      <c r="E1829" s="323">
        <v>100</v>
      </c>
      <c r="F1829" s="35" t="s">
        <v>303</v>
      </c>
      <c r="G1829" s="326" t="s">
        <v>3818</v>
      </c>
      <c r="H1829" s="350">
        <f t="shared" si="28"/>
        <v>4152368.5300000003</v>
      </c>
      <c r="I1829" s="326" t="s">
        <v>3972</v>
      </c>
      <c r="J1829" s="42" t="str">
        <f>VLOOKUP(D1829,DEPARTMENTS!B:B,1,0)</f>
        <v>DEV_GROUP_25</v>
      </c>
      <c r="K1829" s="326"/>
    </row>
    <row r="1830" spans="1:11" s="35" customFormat="1" hidden="1" x14ac:dyDescent="0.2">
      <c r="A1830" s="326" t="s">
        <v>4203</v>
      </c>
      <c r="B1830" s="326" t="s">
        <v>7</v>
      </c>
      <c r="C1830" s="326">
        <v>1</v>
      </c>
      <c r="D1830" s="326" t="s">
        <v>168</v>
      </c>
      <c r="E1830" s="323">
        <v>100</v>
      </c>
      <c r="F1830" s="35" t="s">
        <v>303</v>
      </c>
      <c r="G1830" s="326" t="s">
        <v>3818</v>
      </c>
      <c r="H1830" s="350">
        <f t="shared" si="28"/>
        <v>4152468.5300000003</v>
      </c>
      <c r="I1830" s="326" t="s">
        <v>3973</v>
      </c>
      <c r="J1830" s="42" t="str">
        <f>VLOOKUP(D1830,DEPARTMENTS!B:B,1,0)</f>
        <v>DEV_GROUP_35</v>
      </c>
      <c r="K1830" s="326"/>
    </row>
    <row r="1831" spans="1:11" s="35" customFormat="1" hidden="1" x14ac:dyDescent="0.2">
      <c r="A1831" s="326" t="s">
        <v>4204</v>
      </c>
      <c r="B1831" s="326" t="s">
        <v>7</v>
      </c>
      <c r="C1831" s="326">
        <v>1</v>
      </c>
      <c r="D1831" s="326" t="s">
        <v>138</v>
      </c>
      <c r="E1831" s="323">
        <v>500</v>
      </c>
      <c r="F1831" s="35" t="s">
        <v>303</v>
      </c>
      <c r="G1831" s="326" t="s">
        <v>3818</v>
      </c>
      <c r="H1831" s="350">
        <f t="shared" si="28"/>
        <v>4152968.5300000003</v>
      </c>
      <c r="I1831" s="326" t="s">
        <v>3974</v>
      </c>
      <c r="J1831" s="42" t="str">
        <f>VLOOKUP(D1831,DEPARTMENTS!B:B,1,0)</f>
        <v>DEV_GROUP_4</v>
      </c>
      <c r="K1831" s="326"/>
    </row>
    <row r="1832" spans="1:11" s="35" customFormat="1" hidden="1" x14ac:dyDescent="0.2">
      <c r="A1832" s="326" t="s">
        <v>4205</v>
      </c>
      <c r="B1832" s="326" t="s">
        <v>7</v>
      </c>
      <c r="C1832" s="326">
        <v>1</v>
      </c>
      <c r="D1832" s="326" t="s">
        <v>132</v>
      </c>
      <c r="E1832" s="323">
        <v>100</v>
      </c>
      <c r="F1832" s="35" t="s">
        <v>303</v>
      </c>
      <c r="G1832" s="326" t="s">
        <v>3818</v>
      </c>
      <c r="H1832" s="350">
        <f t="shared" si="28"/>
        <v>4153068.5300000003</v>
      </c>
      <c r="I1832" s="326" t="s">
        <v>3975</v>
      </c>
      <c r="J1832" s="42" t="str">
        <f>VLOOKUP(D1832,DEPARTMENTS!B:B,1,0)</f>
        <v>DEV_GROUP_41</v>
      </c>
      <c r="K1832" s="326"/>
    </row>
    <row r="1833" spans="1:11" s="35" customFormat="1" hidden="1" x14ac:dyDescent="0.2">
      <c r="A1833" s="326" t="s">
        <v>4206</v>
      </c>
      <c r="B1833" s="326" t="s">
        <v>7</v>
      </c>
      <c r="C1833" s="326">
        <v>1</v>
      </c>
      <c r="D1833" s="326" t="s">
        <v>166</v>
      </c>
      <c r="E1833" s="323">
        <v>3000</v>
      </c>
      <c r="F1833" s="35" t="s">
        <v>303</v>
      </c>
      <c r="G1833" s="326" t="s">
        <v>3818</v>
      </c>
      <c r="H1833" s="350">
        <f t="shared" si="28"/>
        <v>4156068.5300000003</v>
      </c>
      <c r="I1833" s="326" t="s">
        <v>3976</v>
      </c>
      <c r="J1833" s="42" t="str">
        <f>VLOOKUP(D1833,DEPARTMENTS!B:B,1,0)</f>
        <v>DEV_GROUP_30</v>
      </c>
      <c r="K1833" s="326"/>
    </row>
    <row r="1834" spans="1:11" s="35" customFormat="1" hidden="1" x14ac:dyDescent="0.2">
      <c r="A1834" s="326" t="s">
        <v>4207</v>
      </c>
      <c r="B1834" s="326" t="s">
        <v>7</v>
      </c>
      <c r="C1834" s="326">
        <v>1</v>
      </c>
      <c r="D1834" s="326" t="s">
        <v>124</v>
      </c>
      <c r="E1834" s="323">
        <v>500</v>
      </c>
      <c r="F1834" s="35" t="s">
        <v>303</v>
      </c>
      <c r="G1834" s="326" t="s">
        <v>3818</v>
      </c>
      <c r="H1834" s="350">
        <f t="shared" si="28"/>
        <v>4156568.5300000003</v>
      </c>
      <c r="I1834" s="326" t="s">
        <v>3977</v>
      </c>
      <c r="J1834" s="42" t="str">
        <f>VLOOKUP(D1834,DEPARTMENTS!B:B,1,0)</f>
        <v>DEV_GROUP_7</v>
      </c>
      <c r="K1834" s="326"/>
    </row>
    <row r="1835" spans="1:11" s="35" customFormat="1" hidden="1" x14ac:dyDescent="0.2">
      <c r="A1835" s="326" t="s">
        <v>4208</v>
      </c>
      <c r="B1835" s="326" t="s">
        <v>7</v>
      </c>
      <c r="C1835" s="326">
        <v>1</v>
      </c>
      <c r="D1835" s="326" t="s">
        <v>124</v>
      </c>
      <c r="E1835" s="323">
        <v>1500</v>
      </c>
      <c r="F1835" s="35" t="s">
        <v>303</v>
      </c>
      <c r="G1835" s="326" t="s">
        <v>3818</v>
      </c>
      <c r="H1835" s="350">
        <f t="shared" si="28"/>
        <v>4158068.5300000003</v>
      </c>
      <c r="I1835" s="326" t="s">
        <v>3978</v>
      </c>
      <c r="J1835" s="42" t="str">
        <f>VLOOKUP(D1835,DEPARTMENTS!B:B,1,0)</f>
        <v>DEV_GROUP_7</v>
      </c>
      <c r="K1835" s="326"/>
    </row>
    <row r="1836" spans="1:11" s="35" customFormat="1" hidden="1" x14ac:dyDescent="0.2">
      <c r="A1836" s="326" t="s">
        <v>4209</v>
      </c>
      <c r="B1836" s="326" t="s">
        <v>7</v>
      </c>
      <c r="C1836" s="326">
        <v>1</v>
      </c>
      <c r="D1836" s="326" t="s">
        <v>172</v>
      </c>
      <c r="E1836" s="323">
        <v>1000</v>
      </c>
      <c r="F1836" s="35" t="s">
        <v>303</v>
      </c>
      <c r="G1836" s="326" t="s">
        <v>3818</v>
      </c>
      <c r="H1836" s="350">
        <f t="shared" si="28"/>
        <v>4159068.5300000003</v>
      </c>
      <c r="I1836" s="326" t="s">
        <v>3979</v>
      </c>
      <c r="J1836" s="42" t="str">
        <f>VLOOKUP(D1836,DEPARTMENTS!B:B,1,0)</f>
        <v>DEV_GROUP_25</v>
      </c>
      <c r="K1836" s="326"/>
    </row>
    <row r="1837" spans="1:11" s="35" customFormat="1" hidden="1" x14ac:dyDescent="0.2">
      <c r="A1837" s="326" t="s">
        <v>4210</v>
      </c>
      <c r="B1837" s="326" t="s">
        <v>7</v>
      </c>
      <c r="C1837" s="326">
        <v>1</v>
      </c>
      <c r="D1837" s="326" t="s">
        <v>116</v>
      </c>
      <c r="E1837" s="323">
        <v>100</v>
      </c>
      <c r="F1837" s="35" t="s">
        <v>303</v>
      </c>
      <c r="G1837" s="326" t="s">
        <v>3818</v>
      </c>
      <c r="H1837" s="350">
        <f t="shared" si="28"/>
        <v>4159168.5300000003</v>
      </c>
      <c r="I1837" s="326" t="s">
        <v>3980</v>
      </c>
      <c r="J1837" s="42" t="str">
        <f>VLOOKUP(D1837,DEPARTMENTS!B:B,1,0)</f>
        <v>DEV_GROUP_15</v>
      </c>
      <c r="K1837" s="326"/>
    </row>
    <row r="1838" spans="1:11" s="35" customFormat="1" hidden="1" x14ac:dyDescent="0.2">
      <c r="A1838" s="326" t="s">
        <v>4211</v>
      </c>
      <c r="B1838" s="326" t="s">
        <v>7</v>
      </c>
      <c r="C1838" s="326">
        <v>1</v>
      </c>
      <c r="D1838" s="326" t="s">
        <v>144</v>
      </c>
      <c r="E1838" s="323">
        <v>1000</v>
      </c>
      <c r="F1838" s="35" t="s">
        <v>303</v>
      </c>
      <c r="G1838" s="326" t="s">
        <v>3818</v>
      </c>
      <c r="H1838" s="350">
        <f t="shared" si="28"/>
        <v>4160168.5300000003</v>
      </c>
      <c r="I1838" s="326" t="s">
        <v>3981</v>
      </c>
      <c r="J1838" s="42" t="str">
        <f>VLOOKUP(D1838,DEPARTMENTS!B:B,1,0)</f>
        <v>DEV_GROUP_2</v>
      </c>
      <c r="K1838" s="326"/>
    </row>
    <row r="1839" spans="1:11" s="35" customFormat="1" hidden="1" x14ac:dyDescent="0.2">
      <c r="A1839" s="326" t="s">
        <v>4212</v>
      </c>
      <c r="B1839" s="326" t="s">
        <v>7</v>
      </c>
      <c r="C1839" s="326">
        <v>1</v>
      </c>
      <c r="D1839" s="326" t="s">
        <v>140</v>
      </c>
      <c r="E1839" s="323">
        <v>1000</v>
      </c>
      <c r="F1839" s="35" t="s">
        <v>303</v>
      </c>
      <c r="G1839" s="326" t="s">
        <v>3818</v>
      </c>
      <c r="H1839" s="350">
        <f t="shared" si="28"/>
        <v>4161168.5300000003</v>
      </c>
      <c r="I1839" s="326" t="s">
        <v>3982</v>
      </c>
      <c r="J1839" s="42" t="str">
        <f>VLOOKUP(D1839,DEPARTMENTS!B:B,1,0)</f>
        <v>DEV_GROUP_19</v>
      </c>
      <c r="K1839" s="326"/>
    </row>
    <row r="1840" spans="1:11" s="35" customFormat="1" hidden="1" x14ac:dyDescent="0.2">
      <c r="A1840" s="326" t="s">
        <v>4213</v>
      </c>
      <c r="B1840" s="326" t="s">
        <v>7</v>
      </c>
      <c r="C1840" s="326">
        <v>1</v>
      </c>
      <c r="D1840" s="326" t="s">
        <v>184</v>
      </c>
      <c r="E1840" s="323">
        <v>500</v>
      </c>
      <c r="F1840" s="35" t="s">
        <v>303</v>
      </c>
      <c r="G1840" s="326" t="s">
        <v>3818</v>
      </c>
      <c r="H1840" s="350">
        <f t="shared" si="28"/>
        <v>4161668.5300000003</v>
      </c>
      <c r="I1840" s="326" t="s">
        <v>3983</v>
      </c>
      <c r="J1840" s="42" t="str">
        <f>VLOOKUP(D1840,DEPARTMENTS!B:B,1,0)</f>
        <v>DEV_GROUP_27</v>
      </c>
      <c r="K1840" s="326"/>
    </row>
    <row r="1841" spans="1:11" s="35" customFormat="1" hidden="1" x14ac:dyDescent="0.2">
      <c r="A1841" s="326" t="s">
        <v>4214</v>
      </c>
      <c r="B1841" s="326" t="s">
        <v>7</v>
      </c>
      <c r="C1841" s="326">
        <v>1</v>
      </c>
      <c r="D1841" s="326" t="s">
        <v>116</v>
      </c>
      <c r="E1841" s="323">
        <v>500</v>
      </c>
      <c r="F1841" s="35" t="s">
        <v>303</v>
      </c>
      <c r="G1841" s="326" t="s">
        <v>3818</v>
      </c>
      <c r="H1841" s="350">
        <f t="shared" si="28"/>
        <v>4162168.5300000003</v>
      </c>
      <c r="I1841" s="326" t="s">
        <v>3984</v>
      </c>
      <c r="J1841" s="42" t="str">
        <f>VLOOKUP(D1841,DEPARTMENTS!B:B,1,0)</f>
        <v>DEV_GROUP_15</v>
      </c>
      <c r="K1841" s="326"/>
    </row>
    <row r="1842" spans="1:11" s="35" customFormat="1" hidden="1" x14ac:dyDescent="0.2">
      <c r="A1842" s="326" t="s">
        <v>4215</v>
      </c>
      <c r="B1842" s="326" t="s">
        <v>7</v>
      </c>
      <c r="C1842" s="326">
        <v>1</v>
      </c>
      <c r="D1842" s="326" t="s">
        <v>122</v>
      </c>
      <c r="E1842" s="323">
        <v>1000</v>
      </c>
      <c r="F1842" s="35" t="s">
        <v>303</v>
      </c>
      <c r="G1842" s="326" t="s">
        <v>3818</v>
      </c>
      <c r="H1842" s="350">
        <f t="shared" si="28"/>
        <v>4163168.5300000003</v>
      </c>
      <c r="I1842" s="326" t="s">
        <v>3985</v>
      </c>
      <c r="J1842" s="42" t="str">
        <f>VLOOKUP(D1842,DEPARTMENTS!B:B,1,0)</f>
        <v>DEV_GROUP_16</v>
      </c>
      <c r="K1842" s="326"/>
    </row>
    <row r="1843" spans="1:11" s="35" customFormat="1" hidden="1" x14ac:dyDescent="0.2">
      <c r="A1843" s="326" t="s">
        <v>4216</v>
      </c>
      <c r="B1843" s="326" t="s">
        <v>7</v>
      </c>
      <c r="C1843" s="326">
        <v>1</v>
      </c>
      <c r="D1843" s="326" t="s">
        <v>116</v>
      </c>
      <c r="E1843" s="323">
        <v>500</v>
      </c>
      <c r="F1843" s="35" t="s">
        <v>303</v>
      </c>
      <c r="G1843" s="326" t="s">
        <v>3818</v>
      </c>
      <c r="H1843" s="350">
        <f t="shared" si="28"/>
        <v>4163668.5300000003</v>
      </c>
      <c r="I1843" s="326" t="s">
        <v>3986</v>
      </c>
      <c r="J1843" s="42" t="str">
        <f>VLOOKUP(D1843,DEPARTMENTS!B:B,1,0)</f>
        <v>DEV_GROUP_15</v>
      </c>
      <c r="K1843" s="326"/>
    </row>
    <row r="1844" spans="1:11" s="35" customFormat="1" hidden="1" x14ac:dyDescent="0.2">
      <c r="A1844" s="326" t="s">
        <v>4217</v>
      </c>
      <c r="B1844" s="326" t="s">
        <v>7</v>
      </c>
      <c r="C1844" s="326">
        <v>1</v>
      </c>
      <c r="D1844" s="326" t="s">
        <v>184</v>
      </c>
      <c r="E1844" s="323">
        <v>1000</v>
      </c>
      <c r="F1844" s="35" t="s">
        <v>303</v>
      </c>
      <c r="G1844" s="326" t="s">
        <v>3818</v>
      </c>
      <c r="H1844" s="350">
        <f t="shared" si="28"/>
        <v>4164668.5300000003</v>
      </c>
      <c r="I1844" s="326" t="s">
        <v>3987</v>
      </c>
      <c r="J1844" s="42" t="str">
        <f>VLOOKUP(D1844,DEPARTMENTS!B:B,1,0)</f>
        <v>DEV_GROUP_27</v>
      </c>
      <c r="K1844" s="326"/>
    </row>
    <row r="1845" spans="1:11" s="35" customFormat="1" hidden="1" x14ac:dyDescent="0.2">
      <c r="A1845" s="326" t="s">
        <v>4218</v>
      </c>
      <c r="B1845" s="326" t="s">
        <v>7</v>
      </c>
      <c r="C1845" s="326">
        <v>1</v>
      </c>
      <c r="D1845" s="326" t="s">
        <v>140</v>
      </c>
      <c r="E1845" s="323">
        <v>500</v>
      </c>
      <c r="F1845" s="35" t="s">
        <v>303</v>
      </c>
      <c r="G1845" s="326" t="s">
        <v>3818</v>
      </c>
      <c r="H1845" s="350">
        <f t="shared" si="28"/>
        <v>4165168.5300000003</v>
      </c>
      <c r="I1845" s="326" t="s">
        <v>3988</v>
      </c>
      <c r="J1845" s="42" t="str">
        <f>VLOOKUP(D1845,DEPARTMENTS!B:B,1,0)</f>
        <v>DEV_GROUP_19</v>
      </c>
      <c r="K1845" s="326"/>
    </row>
    <row r="1846" spans="1:11" s="35" customFormat="1" hidden="1" x14ac:dyDescent="0.2">
      <c r="A1846" s="326" t="s">
        <v>4219</v>
      </c>
      <c r="B1846" s="326" t="s">
        <v>7</v>
      </c>
      <c r="C1846" s="326">
        <v>1</v>
      </c>
      <c r="D1846" s="326" t="s">
        <v>148</v>
      </c>
      <c r="E1846" s="323">
        <v>100</v>
      </c>
      <c r="F1846" s="35" t="s">
        <v>303</v>
      </c>
      <c r="G1846" s="326" t="s">
        <v>3818</v>
      </c>
      <c r="H1846" s="350">
        <f t="shared" si="28"/>
        <v>4165268.5300000003</v>
      </c>
      <c r="I1846" s="326" t="s">
        <v>3989</v>
      </c>
      <c r="J1846" s="42" t="str">
        <f>VLOOKUP(D1846,DEPARTMENTS!B:B,1,0)</f>
        <v>DEV_GROUP_NA</v>
      </c>
      <c r="K1846" s="326"/>
    </row>
    <row r="1847" spans="1:11" s="35" customFormat="1" hidden="1" x14ac:dyDescent="0.2">
      <c r="A1847" s="326" t="s">
        <v>4220</v>
      </c>
      <c r="B1847" s="326" t="s">
        <v>7</v>
      </c>
      <c r="C1847" s="326">
        <v>1</v>
      </c>
      <c r="D1847" s="326" t="s">
        <v>144</v>
      </c>
      <c r="E1847" s="323">
        <v>200</v>
      </c>
      <c r="F1847" s="35" t="s">
        <v>303</v>
      </c>
      <c r="G1847" s="326" t="s">
        <v>3818</v>
      </c>
      <c r="H1847" s="350">
        <f t="shared" si="28"/>
        <v>4165468.5300000003</v>
      </c>
      <c r="I1847" s="326" t="s">
        <v>3990</v>
      </c>
      <c r="J1847" s="42" t="str">
        <f>VLOOKUP(D1847,DEPARTMENTS!B:B,1,0)</f>
        <v>DEV_GROUP_2</v>
      </c>
      <c r="K1847" s="326"/>
    </row>
    <row r="1848" spans="1:11" s="35" customFormat="1" hidden="1" x14ac:dyDescent="0.2">
      <c r="A1848" s="326" t="s">
        <v>4221</v>
      </c>
      <c r="B1848" s="326" t="s">
        <v>7</v>
      </c>
      <c r="C1848" s="326">
        <v>1</v>
      </c>
      <c r="D1848" s="326" t="s">
        <v>174</v>
      </c>
      <c r="E1848" s="323">
        <v>200</v>
      </c>
      <c r="F1848" s="35" t="s">
        <v>303</v>
      </c>
      <c r="G1848" s="326" t="s">
        <v>3818</v>
      </c>
      <c r="H1848" s="350">
        <f t="shared" si="28"/>
        <v>4165668.5300000003</v>
      </c>
      <c r="I1848" s="326" t="s">
        <v>3991</v>
      </c>
      <c r="J1848" s="42" t="str">
        <f>VLOOKUP(D1848,DEPARTMENTS!B:B,1,0)</f>
        <v>DEV_GROUP_21</v>
      </c>
      <c r="K1848" s="326"/>
    </row>
    <row r="1849" spans="1:11" s="35" customFormat="1" hidden="1" x14ac:dyDescent="0.2">
      <c r="A1849" s="326" t="s">
        <v>4222</v>
      </c>
      <c r="B1849" s="326" t="s">
        <v>7</v>
      </c>
      <c r="C1849" s="326">
        <v>1</v>
      </c>
      <c r="D1849" s="326" t="s">
        <v>116</v>
      </c>
      <c r="E1849" s="323">
        <v>750</v>
      </c>
      <c r="F1849" s="35" t="s">
        <v>303</v>
      </c>
      <c r="G1849" s="326" t="s">
        <v>3818</v>
      </c>
      <c r="H1849" s="350">
        <f t="shared" si="28"/>
        <v>4166418.5300000003</v>
      </c>
      <c r="I1849" s="326" t="s">
        <v>3992</v>
      </c>
      <c r="J1849" s="42" t="str">
        <f>VLOOKUP(D1849,DEPARTMENTS!B:B,1,0)</f>
        <v>DEV_GROUP_15</v>
      </c>
      <c r="K1849" s="326"/>
    </row>
    <row r="1850" spans="1:11" s="35" customFormat="1" hidden="1" x14ac:dyDescent="0.2">
      <c r="A1850" s="326" t="s">
        <v>4223</v>
      </c>
      <c r="B1850" s="326" t="s">
        <v>7</v>
      </c>
      <c r="C1850" s="326">
        <v>1</v>
      </c>
      <c r="D1850" s="326" t="s">
        <v>158</v>
      </c>
      <c r="E1850" s="323">
        <v>1000</v>
      </c>
      <c r="F1850" s="35" t="s">
        <v>303</v>
      </c>
      <c r="G1850" s="326" t="s">
        <v>3818</v>
      </c>
      <c r="H1850" s="350">
        <f t="shared" si="28"/>
        <v>4167418.5300000003</v>
      </c>
      <c r="I1850" s="326" t="s">
        <v>3993</v>
      </c>
      <c r="J1850" s="42" t="str">
        <f>VLOOKUP(D1850,DEPARTMENTS!B:B,1,0)</f>
        <v>DEV_GROUP_26</v>
      </c>
      <c r="K1850" s="326"/>
    </row>
    <row r="1851" spans="1:11" s="35" customFormat="1" hidden="1" x14ac:dyDescent="0.2">
      <c r="A1851" s="326" t="s">
        <v>4224</v>
      </c>
      <c r="B1851" s="326" t="s">
        <v>7</v>
      </c>
      <c r="C1851" s="326">
        <v>1</v>
      </c>
      <c r="D1851" s="326" t="s">
        <v>176</v>
      </c>
      <c r="E1851" s="323">
        <v>1000</v>
      </c>
      <c r="F1851" s="35" t="s">
        <v>303</v>
      </c>
      <c r="G1851" s="326" t="s">
        <v>3818</v>
      </c>
      <c r="H1851" s="350">
        <f t="shared" si="28"/>
        <v>4168418.5300000003</v>
      </c>
      <c r="I1851" s="326" t="s">
        <v>3994</v>
      </c>
      <c r="J1851" s="42" t="str">
        <f>VLOOKUP(D1851,DEPARTMENTS!B:B,1,0)</f>
        <v>DEV_GROUP_33</v>
      </c>
      <c r="K1851" s="326"/>
    </row>
    <row r="1852" spans="1:11" s="35" customFormat="1" hidden="1" x14ac:dyDescent="0.2">
      <c r="A1852" s="326" t="s">
        <v>4225</v>
      </c>
      <c r="B1852" s="326" t="s">
        <v>7</v>
      </c>
      <c r="C1852" s="326">
        <v>1</v>
      </c>
      <c r="D1852" s="326" t="s">
        <v>140</v>
      </c>
      <c r="E1852" s="323">
        <v>300</v>
      </c>
      <c r="F1852" s="35" t="s">
        <v>303</v>
      </c>
      <c r="G1852" s="326" t="s">
        <v>3818</v>
      </c>
      <c r="H1852" s="350">
        <f t="shared" si="28"/>
        <v>4168718.5300000003</v>
      </c>
      <c r="I1852" s="326" t="s">
        <v>3995</v>
      </c>
      <c r="J1852" s="42" t="str">
        <f>VLOOKUP(D1852,DEPARTMENTS!B:B,1,0)</f>
        <v>DEV_GROUP_19</v>
      </c>
      <c r="K1852" s="326"/>
    </row>
    <row r="1853" spans="1:11" s="35" customFormat="1" hidden="1" x14ac:dyDescent="0.2">
      <c r="A1853" s="326" t="s">
        <v>4226</v>
      </c>
      <c r="B1853" s="326" t="s">
        <v>7</v>
      </c>
      <c r="C1853" s="326">
        <v>1</v>
      </c>
      <c r="D1853" s="326" t="s">
        <v>178</v>
      </c>
      <c r="E1853" s="323">
        <v>300</v>
      </c>
      <c r="F1853" s="35" t="s">
        <v>303</v>
      </c>
      <c r="G1853" s="326" t="s">
        <v>3818</v>
      </c>
      <c r="H1853" s="350">
        <f t="shared" si="28"/>
        <v>4169018.5300000003</v>
      </c>
      <c r="I1853" s="326" t="s">
        <v>3996</v>
      </c>
      <c r="J1853" s="42" t="str">
        <f>VLOOKUP(D1853,DEPARTMENTS!B:B,1,0)</f>
        <v>DEV_GROUP_34</v>
      </c>
      <c r="K1853" s="326"/>
    </row>
    <row r="1854" spans="1:11" s="35" customFormat="1" hidden="1" x14ac:dyDescent="0.2">
      <c r="A1854" s="326" t="s">
        <v>4227</v>
      </c>
      <c r="B1854" s="326" t="s">
        <v>7</v>
      </c>
      <c r="C1854" s="326">
        <v>1</v>
      </c>
      <c r="D1854" s="326" t="s">
        <v>138</v>
      </c>
      <c r="E1854" s="323">
        <v>500</v>
      </c>
      <c r="F1854" s="35" t="s">
        <v>303</v>
      </c>
      <c r="G1854" s="326" t="s">
        <v>3818</v>
      </c>
      <c r="H1854" s="350">
        <f t="shared" si="28"/>
        <v>4169518.5300000003</v>
      </c>
      <c r="I1854" s="326" t="s">
        <v>3997</v>
      </c>
      <c r="J1854" s="42" t="str">
        <f>VLOOKUP(D1854,DEPARTMENTS!B:B,1,0)</f>
        <v>DEV_GROUP_4</v>
      </c>
      <c r="K1854" s="326"/>
    </row>
    <row r="1855" spans="1:11" s="35" customFormat="1" hidden="1" x14ac:dyDescent="0.2">
      <c r="A1855" s="326" t="s">
        <v>4228</v>
      </c>
      <c r="B1855" s="326" t="s">
        <v>7</v>
      </c>
      <c r="C1855" s="326">
        <v>1</v>
      </c>
      <c r="D1855" s="326" t="s">
        <v>182</v>
      </c>
      <c r="E1855" s="323">
        <v>500</v>
      </c>
      <c r="F1855" s="35" t="s">
        <v>303</v>
      </c>
      <c r="G1855" s="326" t="s">
        <v>3818</v>
      </c>
      <c r="H1855" s="350">
        <f t="shared" si="28"/>
        <v>4170018.5300000003</v>
      </c>
      <c r="I1855" s="326" t="s">
        <v>3998</v>
      </c>
      <c r="J1855" s="42" t="str">
        <f>VLOOKUP(D1855,DEPARTMENTS!B:B,1,0)</f>
        <v>DEV_GROUP_23</v>
      </c>
      <c r="K1855" s="326"/>
    </row>
    <row r="1856" spans="1:11" s="35" customFormat="1" hidden="1" x14ac:dyDescent="0.2">
      <c r="A1856" s="326" t="s">
        <v>4229</v>
      </c>
      <c r="B1856" s="326" t="s">
        <v>7</v>
      </c>
      <c r="C1856" s="326">
        <v>1</v>
      </c>
      <c r="D1856" s="326" t="s">
        <v>154</v>
      </c>
      <c r="E1856" s="323">
        <v>2500</v>
      </c>
      <c r="F1856" s="35" t="s">
        <v>303</v>
      </c>
      <c r="G1856" s="326" t="s">
        <v>3818</v>
      </c>
      <c r="H1856" s="350">
        <f t="shared" si="28"/>
        <v>4172518.5300000003</v>
      </c>
      <c r="I1856" s="326" t="s">
        <v>3999</v>
      </c>
      <c r="J1856" s="42" t="str">
        <f>VLOOKUP(D1856,DEPARTMENTS!B:B,1,0)</f>
        <v>DEV_GROUP_10</v>
      </c>
      <c r="K1856" s="326"/>
    </row>
    <row r="1857" spans="1:11" s="35" customFormat="1" hidden="1" x14ac:dyDescent="0.2">
      <c r="A1857" s="326" t="s">
        <v>4230</v>
      </c>
      <c r="B1857" s="326" t="s">
        <v>7</v>
      </c>
      <c r="C1857" s="326">
        <v>1</v>
      </c>
      <c r="D1857" s="326" t="s">
        <v>164</v>
      </c>
      <c r="E1857" s="323">
        <v>1000</v>
      </c>
      <c r="F1857" s="35" t="s">
        <v>303</v>
      </c>
      <c r="G1857" s="326" t="s">
        <v>3818</v>
      </c>
      <c r="H1857" s="350">
        <f t="shared" si="28"/>
        <v>4173518.5300000003</v>
      </c>
      <c r="I1857" s="326" t="s">
        <v>4000</v>
      </c>
      <c r="J1857" s="42" t="str">
        <f>VLOOKUP(D1857,DEPARTMENTS!B:B,1,0)</f>
        <v>DEV_GROUP_22</v>
      </c>
      <c r="K1857" s="326"/>
    </row>
    <row r="1858" spans="1:11" s="35" customFormat="1" hidden="1" x14ac:dyDescent="0.2">
      <c r="A1858" s="326" t="s">
        <v>4231</v>
      </c>
      <c r="B1858" s="326" t="s">
        <v>7</v>
      </c>
      <c r="C1858" s="326">
        <v>1</v>
      </c>
      <c r="D1858" s="326" t="s">
        <v>132</v>
      </c>
      <c r="E1858" s="323">
        <v>250</v>
      </c>
      <c r="F1858" s="35" t="s">
        <v>303</v>
      </c>
      <c r="G1858" s="326" t="s">
        <v>3818</v>
      </c>
      <c r="H1858" s="350">
        <f t="shared" si="28"/>
        <v>4173768.5300000003</v>
      </c>
      <c r="I1858" s="326" t="s">
        <v>4001</v>
      </c>
      <c r="J1858" s="42" t="str">
        <f>VLOOKUP(D1858,DEPARTMENTS!B:B,1,0)</f>
        <v>DEV_GROUP_41</v>
      </c>
      <c r="K1858" s="326"/>
    </row>
    <row r="1859" spans="1:11" s="35" customFormat="1" hidden="1" x14ac:dyDescent="0.2">
      <c r="A1859" s="326" t="s">
        <v>4232</v>
      </c>
      <c r="B1859" s="326" t="s">
        <v>7</v>
      </c>
      <c r="C1859" s="326">
        <v>1</v>
      </c>
      <c r="D1859" s="326" t="s">
        <v>176</v>
      </c>
      <c r="E1859" s="323">
        <v>1000</v>
      </c>
      <c r="F1859" s="35" t="s">
        <v>303</v>
      </c>
      <c r="G1859" s="326" t="s">
        <v>3818</v>
      </c>
      <c r="H1859" s="350">
        <f t="shared" si="28"/>
        <v>4174768.5300000003</v>
      </c>
      <c r="I1859" s="326" t="s">
        <v>4002</v>
      </c>
      <c r="J1859" s="42" t="str">
        <f>VLOOKUP(D1859,DEPARTMENTS!B:B,1,0)</f>
        <v>DEV_GROUP_33</v>
      </c>
      <c r="K1859" s="326"/>
    </row>
    <row r="1860" spans="1:11" s="35" customFormat="1" hidden="1" x14ac:dyDescent="0.2">
      <c r="A1860" s="326" t="s">
        <v>4233</v>
      </c>
      <c r="B1860" s="326" t="s">
        <v>7</v>
      </c>
      <c r="C1860" s="326">
        <v>1</v>
      </c>
      <c r="D1860" s="326" t="s">
        <v>168</v>
      </c>
      <c r="E1860" s="323">
        <v>200</v>
      </c>
      <c r="F1860" s="35" t="s">
        <v>303</v>
      </c>
      <c r="G1860" s="326" t="s">
        <v>3818</v>
      </c>
      <c r="H1860" s="350">
        <f t="shared" si="28"/>
        <v>4174968.5300000003</v>
      </c>
      <c r="I1860" s="326" t="s">
        <v>4003</v>
      </c>
      <c r="J1860" s="42" t="str">
        <f>VLOOKUP(D1860,DEPARTMENTS!B:B,1,0)</f>
        <v>DEV_GROUP_35</v>
      </c>
      <c r="K1860" s="326"/>
    </row>
    <row r="1861" spans="1:11" s="35" customFormat="1" hidden="1" x14ac:dyDescent="0.2">
      <c r="A1861" s="326" t="s">
        <v>4234</v>
      </c>
      <c r="B1861" s="326" t="s">
        <v>7</v>
      </c>
      <c r="C1861" s="326">
        <v>1</v>
      </c>
      <c r="D1861" s="326" t="s">
        <v>174</v>
      </c>
      <c r="E1861" s="323">
        <v>1000</v>
      </c>
      <c r="F1861" s="35" t="s">
        <v>303</v>
      </c>
      <c r="G1861" s="326" t="s">
        <v>3818</v>
      </c>
      <c r="H1861" s="350">
        <f t="shared" ref="H1861:H1924" si="29">H1860+E1861</f>
        <v>4175968.5300000003</v>
      </c>
      <c r="I1861" s="326" t="s">
        <v>4004</v>
      </c>
      <c r="J1861" s="42" t="str">
        <f>VLOOKUP(D1861,DEPARTMENTS!B:B,1,0)</f>
        <v>DEV_GROUP_21</v>
      </c>
      <c r="K1861" s="326"/>
    </row>
    <row r="1862" spans="1:11" s="35" customFormat="1" hidden="1" x14ac:dyDescent="0.2">
      <c r="A1862" s="326" t="s">
        <v>4235</v>
      </c>
      <c r="B1862" s="326" t="s">
        <v>7</v>
      </c>
      <c r="C1862" s="326">
        <v>1</v>
      </c>
      <c r="D1862" s="326" t="s">
        <v>132</v>
      </c>
      <c r="E1862" s="323">
        <v>3000</v>
      </c>
      <c r="F1862" s="35" t="s">
        <v>303</v>
      </c>
      <c r="G1862" s="326" t="s">
        <v>3818</v>
      </c>
      <c r="H1862" s="350">
        <f t="shared" si="29"/>
        <v>4178968.5300000003</v>
      </c>
      <c r="I1862" s="326" t="s">
        <v>4005</v>
      </c>
      <c r="J1862" s="42" t="str">
        <f>VLOOKUP(D1862,DEPARTMENTS!B:B,1,0)</f>
        <v>DEV_GROUP_41</v>
      </c>
      <c r="K1862" s="326"/>
    </row>
    <row r="1863" spans="1:11" s="35" customFormat="1" hidden="1" x14ac:dyDescent="0.2">
      <c r="A1863" s="326" t="s">
        <v>4236</v>
      </c>
      <c r="B1863" s="326" t="s">
        <v>7</v>
      </c>
      <c r="C1863" s="326">
        <v>1</v>
      </c>
      <c r="D1863" s="326" t="s">
        <v>116</v>
      </c>
      <c r="E1863" s="323">
        <v>200</v>
      </c>
      <c r="F1863" s="35" t="s">
        <v>303</v>
      </c>
      <c r="G1863" s="326" t="s">
        <v>3818</v>
      </c>
      <c r="H1863" s="350">
        <f t="shared" si="29"/>
        <v>4179168.5300000003</v>
      </c>
      <c r="I1863" s="326" t="s">
        <v>4006</v>
      </c>
      <c r="J1863" s="42" t="str">
        <f>VLOOKUP(D1863,DEPARTMENTS!B:B,1,0)</f>
        <v>DEV_GROUP_15</v>
      </c>
      <c r="K1863" s="326"/>
    </row>
    <row r="1864" spans="1:11" s="35" customFormat="1" hidden="1" x14ac:dyDescent="0.2">
      <c r="A1864" s="326" t="s">
        <v>4237</v>
      </c>
      <c r="B1864" s="326" t="s">
        <v>7</v>
      </c>
      <c r="C1864" s="326">
        <v>1</v>
      </c>
      <c r="D1864" s="326" t="s">
        <v>126</v>
      </c>
      <c r="E1864" s="323">
        <v>500</v>
      </c>
      <c r="F1864" s="35" t="s">
        <v>303</v>
      </c>
      <c r="G1864" s="326" t="s">
        <v>3818</v>
      </c>
      <c r="H1864" s="350">
        <f t="shared" si="29"/>
        <v>4179668.5300000003</v>
      </c>
      <c r="I1864" s="326" t="s">
        <v>4007</v>
      </c>
      <c r="J1864" s="42" t="str">
        <f>VLOOKUP(D1864,DEPARTMENTS!B:B,1,0)</f>
        <v>DEV_GROUP_6</v>
      </c>
      <c r="K1864" s="326"/>
    </row>
    <row r="1865" spans="1:11" s="35" customFormat="1" hidden="1" x14ac:dyDescent="0.2">
      <c r="A1865" s="326" t="s">
        <v>4238</v>
      </c>
      <c r="B1865" s="326" t="s">
        <v>7</v>
      </c>
      <c r="C1865" s="326">
        <v>1</v>
      </c>
      <c r="D1865" s="326" t="s">
        <v>148</v>
      </c>
      <c r="E1865" s="323">
        <v>200</v>
      </c>
      <c r="F1865" s="35" t="s">
        <v>303</v>
      </c>
      <c r="G1865" s="326" t="s">
        <v>3818</v>
      </c>
      <c r="H1865" s="350">
        <f t="shared" si="29"/>
        <v>4179868.5300000003</v>
      </c>
      <c r="I1865" s="326" t="s">
        <v>4008</v>
      </c>
      <c r="J1865" s="42" t="str">
        <f>VLOOKUP(D1865,DEPARTMENTS!B:B,1,0)</f>
        <v>DEV_GROUP_NA</v>
      </c>
      <c r="K1865" s="326"/>
    </row>
    <row r="1866" spans="1:11" s="35" customFormat="1" hidden="1" x14ac:dyDescent="0.2">
      <c r="A1866" s="326" t="s">
        <v>4239</v>
      </c>
      <c r="B1866" s="326" t="s">
        <v>7</v>
      </c>
      <c r="C1866" s="326">
        <v>1</v>
      </c>
      <c r="D1866" s="326" t="s">
        <v>132</v>
      </c>
      <c r="E1866" s="323">
        <v>200</v>
      </c>
      <c r="F1866" s="35" t="s">
        <v>303</v>
      </c>
      <c r="G1866" s="326" t="s">
        <v>3818</v>
      </c>
      <c r="H1866" s="350">
        <f t="shared" si="29"/>
        <v>4180068.5300000003</v>
      </c>
      <c r="I1866" s="326" t="s">
        <v>4009</v>
      </c>
      <c r="J1866" s="42" t="str">
        <f>VLOOKUP(D1866,DEPARTMENTS!B:B,1,0)</f>
        <v>DEV_GROUP_41</v>
      </c>
      <c r="K1866" s="326"/>
    </row>
    <row r="1867" spans="1:11" s="35" customFormat="1" hidden="1" x14ac:dyDescent="0.2">
      <c r="A1867" s="326" t="s">
        <v>4240</v>
      </c>
      <c r="B1867" s="326" t="s">
        <v>7</v>
      </c>
      <c r="C1867" s="326">
        <v>1</v>
      </c>
      <c r="D1867" s="326" t="s">
        <v>174</v>
      </c>
      <c r="E1867" s="323">
        <v>200</v>
      </c>
      <c r="F1867" s="35" t="s">
        <v>303</v>
      </c>
      <c r="G1867" s="326" t="s">
        <v>3818</v>
      </c>
      <c r="H1867" s="350">
        <f t="shared" si="29"/>
        <v>4180268.5300000003</v>
      </c>
      <c r="I1867" s="326" t="s">
        <v>4010</v>
      </c>
      <c r="J1867" s="42" t="str">
        <f>VLOOKUP(D1867,DEPARTMENTS!B:B,1,0)</f>
        <v>DEV_GROUP_21</v>
      </c>
      <c r="K1867" s="326"/>
    </row>
    <row r="1868" spans="1:11" s="35" customFormat="1" hidden="1" x14ac:dyDescent="0.2">
      <c r="A1868" s="326" t="s">
        <v>4241</v>
      </c>
      <c r="B1868" s="326" t="s">
        <v>7</v>
      </c>
      <c r="C1868" s="326">
        <v>1</v>
      </c>
      <c r="D1868" s="326" t="s">
        <v>189</v>
      </c>
      <c r="E1868" s="323">
        <v>500</v>
      </c>
      <c r="F1868" s="35" t="s">
        <v>303</v>
      </c>
      <c r="G1868" s="326" t="s">
        <v>3818</v>
      </c>
      <c r="H1868" s="350">
        <f t="shared" si="29"/>
        <v>4180768.5300000003</v>
      </c>
      <c r="I1868" s="326" t="s">
        <v>4011</v>
      </c>
      <c r="J1868" s="42" t="str">
        <f>VLOOKUP(D1868,DEPARTMENTS!B:B,1,0)</f>
        <v>DEV_GROUP_36</v>
      </c>
      <c r="K1868" s="326"/>
    </row>
    <row r="1869" spans="1:11" s="35" customFormat="1" hidden="1" x14ac:dyDescent="0.2">
      <c r="A1869" s="326" t="s">
        <v>4242</v>
      </c>
      <c r="B1869" s="326" t="s">
        <v>7</v>
      </c>
      <c r="C1869" s="326">
        <v>1</v>
      </c>
      <c r="D1869" s="326" t="s">
        <v>148</v>
      </c>
      <c r="E1869" s="323">
        <v>100</v>
      </c>
      <c r="F1869" s="35" t="s">
        <v>303</v>
      </c>
      <c r="G1869" s="326" t="s">
        <v>3818</v>
      </c>
      <c r="H1869" s="350">
        <f t="shared" si="29"/>
        <v>4180868.5300000003</v>
      </c>
      <c r="I1869" s="326" t="s">
        <v>4012</v>
      </c>
      <c r="J1869" s="42" t="str">
        <f>VLOOKUP(D1869,DEPARTMENTS!B:B,1,0)</f>
        <v>DEV_GROUP_NA</v>
      </c>
      <c r="K1869" s="326"/>
    </row>
    <row r="1870" spans="1:11" s="35" customFormat="1" hidden="1" x14ac:dyDescent="0.2">
      <c r="A1870" s="326" t="s">
        <v>4243</v>
      </c>
      <c r="B1870" s="326" t="s">
        <v>7</v>
      </c>
      <c r="C1870" s="326">
        <v>1</v>
      </c>
      <c r="D1870" s="326" t="s">
        <v>148</v>
      </c>
      <c r="E1870" s="323">
        <v>50</v>
      </c>
      <c r="F1870" s="35" t="s">
        <v>303</v>
      </c>
      <c r="G1870" s="326" t="s">
        <v>3818</v>
      </c>
      <c r="H1870" s="350">
        <f t="shared" si="29"/>
        <v>4180918.5300000003</v>
      </c>
      <c r="I1870" s="326" t="s">
        <v>4013</v>
      </c>
      <c r="J1870" s="42" t="str">
        <f>VLOOKUP(D1870,DEPARTMENTS!B:B,1,0)</f>
        <v>DEV_GROUP_NA</v>
      </c>
      <c r="K1870" s="326"/>
    </row>
    <row r="1871" spans="1:11" s="35" customFormat="1" hidden="1" x14ac:dyDescent="0.2">
      <c r="A1871" s="326" t="s">
        <v>4244</v>
      </c>
      <c r="B1871" s="326" t="s">
        <v>7</v>
      </c>
      <c r="C1871" s="326">
        <v>1</v>
      </c>
      <c r="D1871" s="326" t="s">
        <v>24</v>
      </c>
      <c r="E1871" s="323">
        <v>5000</v>
      </c>
      <c r="F1871" s="35" t="s">
        <v>303</v>
      </c>
      <c r="G1871" s="326" t="s">
        <v>3818</v>
      </c>
      <c r="H1871" s="350">
        <f t="shared" si="29"/>
        <v>4185918.5300000003</v>
      </c>
      <c r="I1871" s="326" t="s">
        <v>4014</v>
      </c>
      <c r="J1871" s="42" t="str">
        <f>VLOOKUP(D1871,DEPARTMENTS!B:B,1,0)</f>
        <v>ENVELOPES</v>
      </c>
      <c r="K1871" s="326"/>
    </row>
    <row r="1872" spans="1:11" s="35" customFormat="1" hidden="1" x14ac:dyDescent="0.2">
      <c r="A1872" s="326" t="s">
        <v>4245</v>
      </c>
      <c r="B1872" s="326" t="s">
        <v>7</v>
      </c>
      <c r="C1872" s="326">
        <v>1</v>
      </c>
      <c r="D1872" s="326" t="s">
        <v>140</v>
      </c>
      <c r="E1872" s="323">
        <v>200</v>
      </c>
      <c r="F1872" s="35" t="s">
        <v>303</v>
      </c>
      <c r="G1872" s="326" t="s">
        <v>3818</v>
      </c>
      <c r="H1872" s="350">
        <f t="shared" si="29"/>
        <v>4186118.5300000003</v>
      </c>
      <c r="I1872" s="326" t="s">
        <v>4015</v>
      </c>
      <c r="J1872" s="42" t="str">
        <f>VLOOKUP(D1872,DEPARTMENTS!B:B,1,0)</f>
        <v>DEV_GROUP_19</v>
      </c>
      <c r="K1872" s="326"/>
    </row>
    <row r="1873" spans="1:11" s="35" customFormat="1" hidden="1" x14ac:dyDescent="0.2">
      <c r="A1873" s="326" t="s">
        <v>4246</v>
      </c>
      <c r="B1873" s="326" t="s">
        <v>7</v>
      </c>
      <c r="C1873" s="326">
        <v>1</v>
      </c>
      <c r="D1873" s="326" t="s">
        <v>116</v>
      </c>
      <c r="E1873" s="323">
        <v>500</v>
      </c>
      <c r="F1873" s="35" t="s">
        <v>303</v>
      </c>
      <c r="G1873" s="326" t="s">
        <v>3818</v>
      </c>
      <c r="H1873" s="350">
        <f t="shared" si="29"/>
        <v>4186618.5300000003</v>
      </c>
      <c r="I1873" s="326" t="s">
        <v>4016</v>
      </c>
      <c r="J1873" s="42" t="str">
        <f>VLOOKUP(D1873,DEPARTMENTS!B:B,1,0)</f>
        <v>DEV_GROUP_15</v>
      </c>
      <c r="K1873" s="326"/>
    </row>
    <row r="1874" spans="1:11" s="35" customFormat="1" hidden="1" x14ac:dyDescent="0.2">
      <c r="A1874" s="326" t="s">
        <v>4247</v>
      </c>
      <c r="B1874" s="326" t="s">
        <v>7</v>
      </c>
      <c r="C1874" s="326">
        <v>1</v>
      </c>
      <c r="D1874" s="326" t="s">
        <v>132</v>
      </c>
      <c r="E1874" s="323">
        <v>200</v>
      </c>
      <c r="F1874" s="35" t="s">
        <v>303</v>
      </c>
      <c r="G1874" s="326" t="s">
        <v>3818</v>
      </c>
      <c r="H1874" s="350">
        <f t="shared" si="29"/>
        <v>4186818.5300000003</v>
      </c>
      <c r="I1874" s="326" t="s">
        <v>4017</v>
      </c>
      <c r="J1874" s="42" t="str">
        <f>VLOOKUP(D1874,DEPARTMENTS!B:B,1,0)</f>
        <v>DEV_GROUP_41</v>
      </c>
      <c r="K1874" s="326"/>
    </row>
    <row r="1875" spans="1:11" s="35" customFormat="1" hidden="1" x14ac:dyDescent="0.2">
      <c r="A1875" s="326" t="s">
        <v>4248</v>
      </c>
      <c r="B1875" s="326" t="s">
        <v>7</v>
      </c>
      <c r="C1875" s="326">
        <v>1</v>
      </c>
      <c r="D1875" s="326" t="s">
        <v>134</v>
      </c>
      <c r="E1875" s="323">
        <v>500</v>
      </c>
      <c r="F1875" s="35" t="s">
        <v>303</v>
      </c>
      <c r="G1875" s="326" t="s">
        <v>3818</v>
      </c>
      <c r="H1875" s="350">
        <f t="shared" si="29"/>
        <v>4187318.5300000003</v>
      </c>
      <c r="I1875" s="326" t="s">
        <v>4018</v>
      </c>
      <c r="J1875" s="42" t="str">
        <f>VLOOKUP(D1875,DEPARTMENTS!B:B,1,0)</f>
        <v>DEV_GROUP_12</v>
      </c>
      <c r="K1875" s="326"/>
    </row>
    <row r="1876" spans="1:11" s="35" customFormat="1" hidden="1" x14ac:dyDescent="0.2">
      <c r="A1876" s="326" t="s">
        <v>4249</v>
      </c>
      <c r="B1876" s="326" t="s">
        <v>7</v>
      </c>
      <c r="C1876" s="326">
        <v>1</v>
      </c>
      <c r="D1876" s="326" t="s">
        <v>116</v>
      </c>
      <c r="E1876" s="323">
        <v>200</v>
      </c>
      <c r="F1876" s="35" t="s">
        <v>303</v>
      </c>
      <c r="G1876" s="326" t="s">
        <v>3818</v>
      </c>
      <c r="H1876" s="350">
        <f t="shared" si="29"/>
        <v>4187518.5300000003</v>
      </c>
      <c r="I1876" s="326" t="s">
        <v>4019</v>
      </c>
      <c r="J1876" s="42" t="str">
        <f>VLOOKUP(D1876,DEPARTMENTS!B:B,1,0)</f>
        <v>DEV_GROUP_15</v>
      </c>
      <c r="K1876" s="326"/>
    </row>
    <row r="1877" spans="1:11" s="35" customFormat="1" hidden="1" x14ac:dyDescent="0.2">
      <c r="A1877" s="326" t="s">
        <v>4250</v>
      </c>
      <c r="B1877" s="326" t="s">
        <v>7</v>
      </c>
      <c r="C1877" s="326">
        <v>1</v>
      </c>
      <c r="D1877" s="326" t="s">
        <v>132</v>
      </c>
      <c r="E1877" s="323">
        <v>100</v>
      </c>
      <c r="F1877" s="35" t="s">
        <v>303</v>
      </c>
      <c r="G1877" s="326" t="s">
        <v>3818</v>
      </c>
      <c r="H1877" s="350">
        <f t="shared" si="29"/>
        <v>4187618.5300000003</v>
      </c>
      <c r="I1877" s="326" t="s">
        <v>4020</v>
      </c>
      <c r="J1877" s="42" t="str">
        <f>VLOOKUP(D1877,DEPARTMENTS!B:B,1,0)</f>
        <v>DEV_GROUP_41</v>
      </c>
      <c r="K1877" s="326"/>
    </row>
    <row r="1878" spans="1:11" s="35" customFormat="1" hidden="1" x14ac:dyDescent="0.2">
      <c r="A1878" s="326" t="s">
        <v>4251</v>
      </c>
      <c r="B1878" s="326" t="s">
        <v>7</v>
      </c>
      <c r="C1878" s="326">
        <v>1</v>
      </c>
      <c r="D1878" s="326" t="s">
        <v>116</v>
      </c>
      <c r="E1878" s="323">
        <v>100</v>
      </c>
      <c r="F1878" s="35" t="s">
        <v>303</v>
      </c>
      <c r="G1878" s="326" t="s">
        <v>3818</v>
      </c>
      <c r="H1878" s="350">
        <f t="shared" si="29"/>
        <v>4187718.5300000003</v>
      </c>
      <c r="I1878" s="326" t="s">
        <v>4021</v>
      </c>
      <c r="J1878" s="42" t="str">
        <f>VLOOKUP(D1878,DEPARTMENTS!B:B,1,0)</f>
        <v>DEV_GROUP_15</v>
      </c>
      <c r="K1878" s="326"/>
    </row>
    <row r="1879" spans="1:11" s="35" customFormat="1" hidden="1" x14ac:dyDescent="0.2">
      <c r="A1879" s="326" t="s">
        <v>4252</v>
      </c>
      <c r="B1879" s="326" t="s">
        <v>7</v>
      </c>
      <c r="C1879" s="326">
        <v>1</v>
      </c>
      <c r="D1879" s="326" t="s">
        <v>158</v>
      </c>
      <c r="E1879" s="323">
        <v>22500</v>
      </c>
      <c r="F1879" s="35" t="s">
        <v>303</v>
      </c>
      <c r="G1879" s="326" t="s">
        <v>3818</v>
      </c>
      <c r="H1879" s="350">
        <f t="shared" si="29"/>
        <v>4210218.53</v>
      </c>
      <c r="I1879" s="326" t="s">
        <v>4022</v>
      </c>
      <c r="J1879" s="42" t="str">
        <f>VLOOKUP(D1879,DEPARTMENTS!B:B,1,0)</f>
        <v>DEV_GROUP_26</v>
      </c>
      <c r="K1879" s="326"/>
    </row>
    <row r="1880" spans="1:11" s="35" customFormat="1" hidden="1" x14ac:dyDescent="0.2">
      <c r="A1880" s="326" t="s">
        <v>4253</v>
      </c>
      <c r="B1880" s="326" t="s">
        <v>7</v>
      </c>
      <c r="C1880" s="326">
        <v>1</v>
      </c>
      <c r="D1880" s="326" t="s">
        <v>148</v>
      </c>
      <c r="E1880" s="323">
        <v>200</v>
      </c>
      <c r="F1880" s="35" t="s">
        <v>303</v>
      </c>
      <c r="G1880" s="326" t="s">
        <v>3818</v>
      </c>
      <c r="H1880" s="350">
        <f t="shared" si="29"/>
        <v>4210418.53</v>
      </c>
      <c r="I1880" s="326" t="s">
        <v>4023</v>
      </c>
      <c r="J1880" s="42" t="str">
        <f>VLOOKUP(D1880,DEPARTMENTS!B:B,1,0)</f>
        <v>DEV_GROUP_NA</v>
      </c>
      <c r="K1880" s="326"/>
    </row>
    <row r="1881" spans="1:11" s="35" customFormat="1" hidden="1" x14ac:dyDescent="0.2">
      <c r="A1881" s="326" t="s">
        <v>4254</v>
      </c>
      <c r="B1881" s="326" t="s">
        <v>7</v>
      </c>
      <c r="C1881" s="326">
        <v>1</v>
      </c>
      <c r="D1881" s="326" t="s">
        <v>116</v>
      </c>
      <c r="E1881" s="323">
        <v>100</v>
      </c>
      <c r="F1881" s="35" t="s">
        <v>303</v>
      </c>
      <c r="G1881" s="326" t="s">
        <v>3818</v>
      </c>
      <c r="H1881" s="350">
        <f t="shared" si="29"/>
        <v>4210518.53</v>
      </c>
      <c r="I1881" s="326" t="s">
        <v>4024</v>
      </c>
      <c r="J1881" s="42" t="str">
        <f>VLOOKUP(D1881,DEPARTMENTS!B:B,1,0)</f>
        <v>DEV_GROUP_15</v>
      </c>
      <c r="K1881" s="326"/>
    </row>
    <row r="1882" spans="1:11" s="35" customFormat="1" hidden="1" x14ac:dyDescent="0.2">
      <c r="A1882" s="326" t="s">
        <v>4255</v>
      </c>
      <c r="B1882" s="326" t="s">
        <v>7</v>
      </c>
      <c r="C1882" s="326">
        <v>1</v>
      </c>
      <c r="D1882" s="326" t="s">
        <v>138</v>
      </c>
      <c r="E1882" s="323">
        <v>300</v>
      </c>
      <c r="F1882" s="35" t="s">
        <v>303</v>
      </c>
      <c r="G1882" s="326" t="s">
        <v>3818</v>
      </c>
      <c r="H1882" s="350">
        <f t="shared" si="29"/>
        <v>4210818.53</v>
      </c>
      <c r="I1882" s="326" t="s">
        <v>4025</v>
      </c>
      <c r="J1882" s="42" t="str">
        <f>VLOOKUP(D1882,DEPARTMENTS!B:B,1,0)</f>
        <v>DEV_GROUP_4</v>
      </c>
      <c r="K1882" s="326"/>
    </row>
    <row r="1883" spans="1:11" s="35" customFormat="1" hidden="1" x14ac:dyDescent="0.2">
      <c r="A1883" s="326" t="s">
        <v>4256</v>
      </c>
      <c r="B1883" s="326" t="s">
        <v>7</v>
      </c>
      <c r="C1883" s="326">
        <v>1</v>
      </c>
      <c r="D1883" s="326" t="s">
        <v>134</v>
      </c>
      <c r="E1883" s="323">
        <v>100</v>
      </c>
      <c r="F1883" s="35" t="s">
        <v>303</v>
      </c>
      <c r="G1883" s="326" t="s">
        <v>3818</v>
      </c>
      <c r="H1883" s="350">
        <f t="shared" si="29"/>
        <v>4210918.53</v>
      </c>
      <c r="I1883" s="326" t="s">
        <v>4026</v>
      </c>
      <c r="J1883" s="42" t="str">
        <f>VLOOKUP(D1883,DEPARTMENTS!B:B,1,0)</f>
        <v>DEV_GROUP_12</v>
      </c>
      <c r="K1883" s="326"/>
    </row>
    <row r="1884" spans="1:11" s="35" customFormat="1" hidden="1" x14ac:dyDescent="0.2">
      <c r="A1884" s="326" t="s">
        <v>4257</v>
      </c>
      <c r="B1884" s="326" t="s">
        <v>7</v>
      </c>
      <c r="C1884" s="326">
        <v>1</v>
      </c>
      <c r="D1884" s="326" t="s">
        <v>132</v>
      </c>
      <c r="E1884" s="323">
        <v>900</v>
      </c>
      <c r="F1884" s="35" t="s">
        <v>303</v>
      </c>
      <c r="G1884" s="326" t="s">
        <v>3818</v>
      </c>
      <c r="H1884" s="350">
        <f t="shared" si="29"/>
        <v>4211818.53</v>
      </c>
      <c r="I1884" s="326" t="s">
        <v>4027</v>
      </c>
      <c r="J1884" s="42" t="str">
        <f>VLOOKUP(D1884,DEPARTMENTS!B:B,1,0)</f>
        <v>DEV_GROUP_41</v>
      </c>
      <c r="K1884" s="326"/>
    </row>
    <row r="1885" spans="1:11" s="35" customFormat="1" hidden="1" x14ac:dyDescent="0.2">
      <c r="A1885" s="326" t="s">
        <v>4258</v>
      </c>
      <c r="B1885" s="326" t="s">
        <v>7</v>
      </c>
      <c r="C1885" s="326">
        <v>1</v>
      </c>
      <c r="D1885" s="326" t="s">
        <v>182</v>
      </c>
      <c r="E1885" s="323">
        <v>300</v>
      </c>
      <c r="F1885" s="35" t="s">
        <v>303</v>
      </c>
      <c r="G1885" s="326" t="s">
        <v>3818</v>
      </c>
      <c r="H1885" s="350">
        <f t="shared" si="29"/>
        <v>4212118.53</v>
      </c>
      <c r="I1885" s="326" t="s">
        <v>4028</v>
      </c>
      <c r="J1885" s="42" t="str">
        <f>VLOOKUP(D1885,DEPARTMENTS!B:B,1,0)</f>
        <v>DEV_GROUP_23</v>
      </c>
      <c r="K1885" s="326"/>
    </row>
    <row r="1886" spans="1:11" s="35" customFormat="1" hidden="1" x14ac:dyDescent="0.2">
      <c r="A1886" s="326" t="s">
        <v>4259</v>
      </c>
      <c r="B1886" s="326" t="s">
        <v>7</v>
      </c>
      <c r="C1886" s="326">
        <v>1</v>
      </c>
      <c r="D1886" s="326" t="s">
        <v>138</v>
      </c>
      <c r="E1886" s="323">
        <v>1000</v>
      </c>
      <c r="F1886" s="35" t="s">
        <v>303</v>
      </c>
      <c r="G1886" s="326" t="s">
        <v>3818</v>
      </c>
      <c r="H1886" s="350">
        <f t="shared" si="29"/>
        <v>4213118.53</v>
      </c>
      <c r="I1886" s="326" t="s">
        <v>4029</v>
      </c>
      <c r="J1886" s="42" t="str">
        <f>VLOOKUP(D1886,DEPARTMENTS!B:B,1,0)</f>
        <v>DEV_GROUP_4</v>
      </c>
      <c r="K1886" s="326"/>
    </row>
    <row r="1887" spans="1:11" s="35" customFormat="1" hidden="1" x14ac:dyDescent="0.2">
      <c r="A1887" s="326" t="s">
        <v>4260</v>
      </c>
      <c r="B1887" s="326" t="s">
        <v>7</v>
      </c>
      <c r="C1887" s="326">
        <v>1</v>
      </c>
      <c r="D1887" s="326" t="s">
        <v>118</v>
      </c>
      <c r="E1887" s="323">
        <v>6000</v>
      </c>
      <c r="F1887" s="35" t="s">
        <v>303</v>
      </c>
      <c r="G1887" s="326" t="s">
        <v>3818</v>
      </c>
      <c r="H1887" s="350">
        <f t="shared" si="29"/>
        <v>4219118.53</v>
      </c>
      <c r="I1887" s="326" t="s">
        <v>4030</v>
      </c>
      <c r="J1887" s="42" t="str">
        <f>VLOOKUP(D1887,DEPARTMENTS!B:B,1,0)</f>
        <v>DEV_GROUP_3</v>
      </c>
      <c r="K1887" s="326"/>
    </row>
    <row r="1888" spans="1:11" s="35" customFormat="1" hidden="1" x14ac:dyDescent="0.2">
      <c r="A1888" s="326" t="s">
        <v>4261</v>
      </c>
      <c r="B1888" s="326" t="s">
        <v>7</v>
      </c>
      <c r="C1888" s="326">
        <v>1</v>
      </c>
      <c r="D1888" s="326" t="s">
        <v>180</v>
      </c>
      <c r="E1888" s="323">
        <v>200</v>
      </c>
      <c r="F1888" s="35" t="s">
        <v>303</v>
      </c>
      <c r="G1888" s="326" t="s">
        <v>3818</v>
      </c>
      <c r="H1888" s="350">
        <f t="shared" si="29"/>
        <v>4219318.53</v>
      </c>
      <c r="I1888" s="326" t="s">
        <v>4031</v>
      </c>
      <c r="J1888" s="42" t="str">
        <f>VLOOKUP(D1888,DEPARTMENTS!B:B,1,0)</f>
        <v>DEV_GROUP_28</v>
      </c>
      <c r="K1888" s="326"/>
    </row>
    <row r="1889" spans="1:11" s="35" customFormat="1" hidden="1" x14ac:dyDescent="0.2">
      <c r="A1889" s="326" t="s">
        <v>4262</v>
      </c>
      <c r="B1889" s="326" t="s">
        <v>7</v>
      </c>
      <c r="C1889" s="326">
        <v>1</v>
      </c>
      <c r="D1889" s="326" t="s">
        <v>166</v>
      </c>
      <c r="E1889" s="323">
        <v>700</v>
      </c>
      <c r="F1889" s="35" t="s">
        <v>303</v>
      </c>
      <c r="G1889" s="326" t="s">
        <v>3818</v>
      </c>
      <c r="H1889" s="350">
        <f t="shared" si="29"/>
        <v>4220018.53</v>
      </c>
      <c r="I1889" s="326" t="s">
        <v>4032</v>
      </c>
      <c r="J1889" s="42" t="str">
        <f>VLOOKUP(D1889,DEPARTMENTS!B:B,1,0)</f>
        <v>DEV_GROUP_30</v>
      </c>
      <c r="K1889" s="326"/>
    </row>
    <row r="1890" spans="1:11" s="35" customFormat="1" hidden="1" x14ac:dyDescent="0.2">
      <c r="A1890" s="326" t="s">
        <v>4263</v>
      </c>
      <c r="B1890" s="326" t="s">
        <v>7</v>
      </c>
      <c r="C1890" s="326">
        <v>1</v>
      </c>
      <c r="D1890" s="326" t="s">
        <v>140</v>
      </c>
      <c r="E1890" s="323">
        <v>1000</v>
      </c>
      <c r="F1890" s="35" t="s">
        <v>303</v>
      </c>
      <c r="G1890" s="326" t="s">
        <v>3818</v>
      </c>
      <c r="H1890" s="350">
        <f t="shared" si="29"/>
        <v>4221018.53</v>
      </c>
      <c r="I1890" s="326" t="s">
        <v>4033</v>
      </c>
      <c r="J1890" s="42" t="str">
        <f>VLOOKUP(D1890,DEPARTMENTS!B:B,1,0)</f>
        <v>DEV_GROUP_19</v>
      </c>
      <c r="K1890" s="326"/>
    </row>
    <row r="1891" spans="1:11" s="35" customFormat="1" hidden="1" x14ac:dyDescent="0.2">
      <c r="A1891" s="326" t="s">
        <v>4264</v>
      </c>
      <c r="B1891" s="326" t="s">
        <v>7</v>
      </c>
      <c r="C1891" s="326">
        <v>1</v>
      </c>
      <c r="D1891" s="326" t="s">
        <v>152</v>
      </c>
      <c r="E1891" s="323">
        <v>500</v>
      </c>
      <c r="F1891" s="35" t="s">
        <v>303</v>
      </c>
      <c r="G1891" s="326" t="s">
        <v>3818</v>
      </c>
      <c r="H1891" s="350">
        <f t="shared" si="29"/>
        <v>4221518.53</v>
      </c>
      <c r="I1891" s="326" t="s">
        <v>4034</v>
      </c>
      <c r="J1891" s="42" t="str">
        <f>VLOOKUP(D1891,DEPARTMENTS!B:B,1,0)</f>
        <v>DEV_GROUP_9</v>
      </c>
      <c r="K1891" s="326"/>
    </row>
    <row r="1892" spans="1:11" s="35" customFormat="1" hidden="1" x14ac:dyDescent="0.2">
      <c r="A1892" s="326" t="s">
        <v>4265</v>
      </c>
      <c r="B1892" s="326" t="s">
        <v>7</v>
      </c>
      <c r="C1892" s="326">
        <v>1</v>
      </c>
      <c r="D1892" s="326" t="s">
        <v>116</v>
      </c>
      <c r="E1892" s="323">
        <v>500</v>
      </c>
      <c r="F1892" s="35" t="s">
        <v>303</v>
      </c>
      <c r="G1892" s="326" t="s">
        <v>3818</v>
      </c>
      <c r="H1892" s="350">
        <f t="shared" si="29"/>
        <v>4222018.53</v>
      </c>
      <c r="I1892" s="326" t="s">
        <v>4035</v>
      </c>
      <c r="J1892" s="42" t="str">
        <f>VLOOKUP(D1892,DEPARTMENTS!B:B,1,0)</f>
        <v>DEV_GROUP_15</v>
      </c>
      <c r="K1892" s="326"/>
    </row>
    <row r="1893" spans="1:11" s="35" customFormat="1" hidden="1" x14ac:dyDescent="0.2">
      <c r="A1893" s="326" t="s">
        <v>4266</v>
      </c>
      <c r="B1893" s="326" t="s">
        <v>7</v>
      </c>
      <c r="C1893" s="326">
        <v>1</v>
      </c>
      <c r="D1893" s="326" t="s">
        <v>186</v>
      </c>
      <c r="E1893" s="323">
        <v>500</v>
      </c>
      <c r="F1893" s="35" t="s">
        <v>303</v>
      </c>
      <c r="G1893" s="326" t="s">
        <v>3818</v>
      </c>
      <c r="H1893" s="350">
        <f t="shared" si="29"/>
        <v>4222518.53</v>
      </c>
      <c r="I1893" s="326" t="s">
        <v>4036</v>
      </c>
      <c r="J1893" s="42" t="str">
        <f>VLOOKUP(D1893,DEPARTMENTS!B:B,1,0)</f>
        <v>DEV_GROUP_37</v>
      </c>
      <c r="K1893" s="326"/>
    </row>
    <row r="1894" spans="1:11" s="35" customFormat="1" hidden="1" x14ac:dyDescent="0.2">
      <c r="A1894" s="326" t="s">
        <v>4267</v>
      </c>
      <c r="B1894" s="326" t="s">
        <v>7</v>
      </c>
      <c r="C1894" s="326">
        <v>1</v>
      </c>
      <c r="D1894" s="326" t="s">
        <v>158</v>
      </c>
      <c r="E1894" s="323">
        <v>500</v>
      </c>
      <c r="F1894" s="35" t="s">
        <v>303</v>
      </c>
      <c r="G1894" s="326" t="s">
        <v>3818</v>
      </c>
      <c r="H1894" s="350">
        <f t="shared" si="29"/>
        <v>4223018.53</v>
      </c>
      <c r="I1894" s="326" t="s">
        <v>4037</v>
      </c>
      <c r="J1894" s="42" t="str">
        <f>VLOOKUP(D1894,DEPARTMENTS!B:B,1,0)</f>
        <v>DEV_GROUP_26</v>
      </c>
      <c r="K1894" s="326"/>
    </row>
    <row r="1895" spans="1:11" s="35" customFormat="1" hidden="1" x14ac:dyDescent="0.2">
      <c r="A1895" s="326" t="s">
        <v>4268</v>
      </c>
      <c r="B1895" s="326" t="s">
        <v>7</v>
      </c>
      <c r="C1895" s="326">
        <v>1</v>
      </c>
      <c r="D1895" s="326" t="s">
        <v>180</v>
      </c>
      <c r="E1895" s="323">
        <v>100</v>
      </c>
      <c r="F1895" s="35" t="s">
        <v>303</v>
      </c>
      <c r="G1895" s="326" t="s">
        <v>3818</v>
      </c>
      <c r="H1895" s="350">
        <f t="shared" si="29"/>
        <v>4223118.53</v>
      </c>
      <c r="I1895" s="326" t="s">
        <v>4038</v>
      </c>
      <c r="J1895" s="42" t="str">
        <f>VLOOKUP(D1895,DEPARTMENTS!B:B,1,0)</f>
        <v>DEV_GROUP_28</v>
      </c>
      <c r="K1895" s="326"/>
    </row>
    <row r="1896" spans="1:11" s="35" customFormat="1" hidden="1" x14ac:dyDescent="0.2">
      <c r="A1896" s="326" t="s">
        <v>4269</v>
      </c>
      <c r="B1896" s="326" t="s">
        <v>7</v>
      </c>
      <c r="C1896" s="326">
        <v>1</v>
      </c>
      <c r="D1896" s="326" t="s">
        <v>132</v>
      </c>
      <c r="E1896" s="323">
        <v>500</v>
      </c>
      <c r="F1896" s="35" t="s">
        <v>303</v>
      </c>
      <c r="G1896" s="326" t="s">
        <v>3818</v>
      </c>
      <c r="H1896" s="350">
        <f t="shared" si="29"/>
        <v>4223618.53</v>
      </c>
      <c r="I1896" s="326" t="s">
        <v>4039</v>
      </c>
      <c r="J1896" s="42" t="str">
        <f>VLOOKUP(D1896,DEPARTMENTS!B:B,1,0)</f>
        <v>DEV_GROUP_41</v>
      </c>
      <c r="K1896" s="326"/>
    </row>
    <row r="1897" spans="1:11" s="35" customFormat="1" hidden="1" x14ac:dyDescent="0.2">
      <c r="A1897" s="326" t="s">
        <v>4270</v>
      </c>
      <c r="B1897" s="326" t="s">
        <v>7</v>
      </c>
      <c r="C1897" s="326">
        <v>1</v>
      </c>
      <c r="D1897" s="326" t="s">
        <v>140</v>
      </c>
      <c r="E1897" s="323">
        <v>200</v>
      </c>
      <c r="F1897" s="35" t="s">
        <v>303</v>
      </c>
      <c r="G1897" s="326" t="s">
        <v>3818</v>
      </c>
      <c r="H1897" s="350">
        <f t="shared" si="29"/>
        <v>4223818.53</v>
      </c>
      <c r="I1897" s="326" t="s">
        <v>4040</v>
      </c>
      <c r="J1897" s="42" t="str">
        <f>VLOOKUP(D1897,DEPARTMENTS!B:B,1,0)</f>
        <v>DEV_GROUP_19</v>
      </c>
      <c r="K1897" s="326"/>
    </row>
    <row r="1898" spans="1:11" s="35" customFormat="1" hidden="1" x14ac:dyDescent="0.2">
      <c r="A1898" s="326" t="s">
        <v>4271</v>
      </c>
      <c r="B1898" s="326" t="s">
        <v>7</v>
      </c>
      <c r="C1898" s="326">
        <v>1</v>
      </c>
      <c r="D1898" s="326" t="s">
        <v>180</v>
      </c>
      <c r="E1898" s="323">
        <v>200</v>
      </c>
      <c r="F1898" s="35" t="s">
        <v>303</v>
      </c>
      <c r="G1898" s="326" t="s">
        <v>3818</v>
      </c>
      <c r="H1898" s="350">
        <f t="shared" si="29"/>
        <v>4224018.53</v>
      </c>
      <c r="I1898" s="326" t="s">
        <v>4041</v>
      </c>
      <c r="J1898" s="42" t="str">
        <f>VLOOKUP(D1898,DEPARTMENTS!B:B,1,0)</f>
        <v>DEV_GROUP_28</v>
      </c>
      <c r="K1898" s="326"/>
    </row>
    <row r="1899" spans="1:11" s="35" customFormat="1" hidden="1" x14ac:dyDescent="0.2">
      <c r="A1899" s="326" t="s">
        <v>4272</v>
      </c>
      <c r="B1899" s="326" t="s">
        <v>7</v>
      </c>
      <c r="C1899" s="326">
        <v>1</v>
      </c>
      <c r="D1899" s="326" t="s">
        <v>24</v>
      </c>
      <c r="E1899" s="323">
        <v>2380</v>
      </c>
      <c r="F1899" s="35" t="s">
        <v>303</v>
      </c>
      <c r="G1899" s="326" t="s">
        <v>3818</v>
      </c>
      <c r="H1899" s="350">
        <f t="shared" si="29"/>
        <v>4226398.53</v>
      </c>
      <c r="I1899" s="326" t="s">
        <v>4042</v>
      </c>
      <c r="J1899" s="42" t="str">
        <f>VLOOKUP(D1899,DEPARTMENTS!B:B,1,0)</f>
        <v>ENVELOPES</v>
      </c>
      <c r="K1899" s="326"/>
    </row>
    <row r="1900" spans="1:11" s="35" customFormat="1" hidden="1" x14ac:dyDescent="0.2">
      <c r="A1900" s="326" t="s">
        <v>4273</v>
      </c>
      <c r="B1900" s="326" t="s">
        <v>7</v>
      </c>
      <c r="C1900" s="326">
        <v>1</v>
      </c>
      <c r="D1900" s="326" t="s">
        <v>148</v>
      </c>
      <c r="E1900" s="323">
        <v>1000</v>
      </c>
      <c r="F1900" s="35" t="s">
        <v>303</v>
      </c>
      <c r="G1900" s="326" t="s">
        <v>3818</v>
      </c>
      <c r="H1900" s="350">
        <f t="shared" si="29"/>
        <v>4227398.53</v>
      </c>
      <c r="I1900" s="326" t="s">
        <v>4043</v>
      </c>
      <c r="J1900" s="42" t="str">
        <f>VLOOKUP(D1900,DEPARTMENTS!B:B,1,0)</f>
        <v>DEV_GROUP_NA</v>
      </c>
      <c r="K1900" s="326"/>
    </row>
    <row r="1901" spans="1:11" s="35" customFormat="1" hidden="1" x14ac:dyDescent="0.2">
      <c r="A1901" s="326" t="s">
        <v>4274</v>
      </c>
      <c r="B1901" s="326" t="s">
        <v>7</v>
      </c>
      <c r="C1901" s="326">
        <v>1</v>
      </c>
      <c r="D1901" s="326" t="s">
        <v>184</v>
      </c>
      <c r="E1901" s="323">
        <v>1000</v>
      </c>
      <c r="F1901" s="35" t="s">
        <v>303</v>
      </c>
      <c r="G1901" s="326" t="s">
        <v>3818</v>
      </c>
      <c r="H1901" s="350">
        <f t="shared" si="29"/>
        <v>4228398.53</v>
      </c>
      <c r="I1901" s="326" t="s">
        <v>4044</v>
      </c>
      <c r="J1901" s="42" t="str">
        <f>VLOOKUP(D1901,DEPARTMENTS!B:B,1,0)</f>
        <v>DEV_GROUP_27</v>
      </c>
      <c r="K1901" s="326"/>
    </row>
    <row r="1902" spans="1:11" s="35" customFormat="1" hidden="1" x14ac:dyDescent="0.2">
      <c r="A1902" s="326" t="s">
        <v>4275</v>
      </c>
      <c r="B1902" s="326" t="s">
        <v>7</v>
      </c>
      <c r="C1902" s="326">
        <v>1</v>
      </c>
      <c r="D1902" s="326" t="s">
        <v>130</v>
      </c>
      <c r="E1902" s="323">
        <v>500</v>
      </c>
      <c r="F1902" s="35" t="s">
        <v>303</v>
      </c>
      <c r="G1902" s="326" t="s">
        <v>3818</v>
      </c>
      <c r="H1902" s="350">
        <f t="shared" si="29"/>
        <v>4228898.53</v>
      </c>
      <c r="I1902" s="326" t="s">
        <v>4045</v>
      </c>
      <c r="J1902" s="42" t="str">
        <f>VLOOKUP(D1902,DEPARTMENTS!B:B,1,0)</f>
        <v>DEV_GROUP_11</v>
      </c>
      <c r="K1902" s="326"/>
    </row>
    <row r="1903" spans="1:11" s="35" customFormat="1" hidden="1" x14ac:dyDescent="0.2">
      <c r="A1903" s="326" t="s">
        <v>4276</v>
      </c>
      <c r="B1903" s="326" t="s">
        <v>7</v>
      </c>
      <c r="C1903" s="326">
        <v>1</v>
      </c>
      <c r="D1903" s="326" t="s">
        <v>128</v>
      </c>
      <c r="E1903" s="323">
        <v>500</v>
      </c>
      <c r="F1903" s="35" t="s">
        <v>303</v>
      </c>
      <c r="G1903" s="326" t="s">
        <v>3818</v>
      </c>
      <c r="H1903" s="350">
        <f t="shared" si="29"/>
        <v>4229398.53</v>
      </c>
      <c r="I1903" s="326" t="s">
        <v>4046</v>
      </c>
      <c r="J1903" s="42" t="str">
        <f>VLOOKUP(D1903,DEPARTMENTS!B:B,1,0)</f>
        <v>DEV_GROUP_5</v>
      </c>
      <c r="K1903" s="326"/>
    </row>
    <row r="1904" spans="1:11" s="35" customFormat="1" hidden="1" x14ac:dyDescent="0.2">
      <c r="A1904" s="326" t="s">
        <v>4277</v>
      </c>
      <c r="B1904" s="326" t="s">
        <v>7</v>
      </c>
      <c r="C1904" s="326">
        <v>1</v>
      </c>
      <c r="D1904" s="326" t="s">
        <v>144</v>
      </c>
      <c r="E1904" s="323">
        <v>500</v>
      </c>
      <c r="F1904" s="35" t="s">
        <v>303</v>
      </c>
      <c r="G1904" s="326" t="s">
        <v>3818</v>
      </c>
      <c r="H1904" s="350">
        <f t="shared" si="29"/>
        <v>4229898.53</v>
      </c>
      <c r="I1904" s="326" t="s">
        <v>4047</v>
      </c>
      <c r="J1904" s="42" t="str">
        <f>VLOOKUP(D1904,DEPARTMENTS!B:B,1,0)</f>
        <v>DEV_GROUP_2</v>
      </c>
      <c r="K1904" s="326"/>
    </row>
    <row r="1905" spans="1:11" s="35" customFormat="1" hidden="1" x14ac:dyDescent="0.2">
      <c r="A1905" s="326" t="s">
        <v>4278</v>
      </c>
      <c r="B1905" s="326" t="s">
        <v>7</v>
      </c>
      <c r="C1905" s="326">
        <v>1</v>
      </c>
      <c r="D1905" s="326" t="s">
        <v>116</v>
      </c>
      <c r="E1905" s="323">
        <v>2000</v>
      </c>
      <c r="F1905" s="35" t="s">
        <v>303</v>
      </c>
      <c r="G1905" s="326" t="s">
        <v>3818</v>
      </c>
      <c r="H1905" s="350">
        <f t="shared" si="29"/>
        <v>4231898.53</v>
      </c>
      <c r="I1905" s="326" t="s">
        <v>4048</v>
      </c>
      <c r="J1905" s="42" t="str">
        <f>VLOOKUP(D1905,DEPARTMENTS!B:B,1,0)</f>
        <v>DEV_GROUP_15</v>
      </c>
      <c r="K1905" s="326"/>
    </row>
    <row r="1906" spans="1:11" s="35" customFormat="1" hidden="1" x14ac:dyDescent="0.2">
      <c r="A1906" s="326" t="s">
        <v>4377</v>
      </c>
      <c r="B1906" s="326" t="s">
        <v>7</v>
      </c>
      <c r="C1906" s="326">
        <v>1</v>
      </c>
      <c r="D1906" s="326" t="s">
        <v>182</v>
      </c>
      <c r="E1906" s="323">
        <v>200</v>
      </c>
      <c r="F1906" s="35" t="s">
        <v>303</v>
      </c>
      <c r="G1906" s="326" t="s">
        <v>3818</v>
      </c>
      <c r="H1906" s="350">
        <f t="shared" si="29"/>
        <v>4232098.53</v>
      </c>
      <c r="I1906" s="326" t="s">
        <v>4279</v>
      </c>
      <c r="J1906" s="42" t="str">
        <f>VLOOKUP(D1906,DEPARTMENTS!B:B,1,0)</f>
        <v>DEV_GROUP_23</v>
      </c>
      <c r="K1906" s="326"/>
    </row>
    <row r="1907" spans="1:11" s="35" customFormat="1" hidden="1" x14ac:dyDescent="0.2">
      <c r="A1907" s="326" t="s">
        <v>4378</v>
      </c>
      <c r="B1907" s="326" t="s">
        <v>7</v>
      </c>
      <c r="C1907" s="326">
        <v>1</v>
      </c>
      <c r="D1907" s="326" t="s">
        <v>116</v>
      </c>
      <c r="E1907" s="323">
        <v>200</v>
      </c>
      <c r="F1907" s="35" t="s">
        <v>303</v>
      </c>
      <c r="G1907" s="326" t="s">
        <v>3818</v>
      </c>
      <c r="H1907" s="350">
        <f t="shared" si="29"/>
        <v>4232298.53</v>
      </c>
      <c r="I1907" s="326" t="s">
        <v>4280</v>
      </c>
      <c r="J1907" s="42" t="str">
        <f>VLOOKUP(D1907,DEPARTMENTS!B:B,1,0)</f>
        <v>DEV_GROUP_15</v>
      </c>
      <c r="K1907" s="326"/>
    </row>
    <row r="1908" spans="1:11" s="35" customFormat="1" hidden="1" x14ac:dyDescent="0.2">
      <c r="A1908" s="326" t="s">
        <v>4379</v>
      </c>
      <c r="B1908" s="326" t="s">
        <v>7</v>
      </c>
      <c r="C1908" s="326">
        <v>1</v>
      </c>
      <c r="D1908" s="326" t="s">
        <v>146</v>
      </c>
      <c r="E1908" s="323">
        <v>500</v>
      </c>
      <c r="F1908" s="35" t="s">
        <v>303</v>
      </c>
      <c r="G1908" s="326" t="s">
        <v>3818</v>
      </c>
      <c r="H1908" s="350">
        <f t="shared" si="29"/>
        <v>4232798.53</v>
      </c>
      <c r="I1908" s="326" t="s">
        <v>4281</v>
      </c>
      <c r="J1908" s="42" t="str">
        <f>VLOOKUP(D1908,DEPARTMENTS!B:B,1,0)</f>
        <v>DEV_GROUP_18</v>
      </c>
      <c r="K1908" s="326"/>
    </row>
    <row r="1909" spans="1:11" s="35" customFormat="1" hidden="1" x14ac:dyDescent="0.2">
      <c r="A1909" s="326" t="s">
        <v>4380</v>
      </c>
      <c r="B1909" s="326" t="s">
        <v>7</v>
      </c>
      <c r="C1909" s="326">
        <v>1</v>
      </c>
      <c r="D1909" s="326" t="s">
        <v>178</v>
      </c>
      <c r="E1909" s="323">
        <v>1000</v>
      </c>
      <c r="F1909" s="35" t="s">
        <v>303</v>
      </c>
      <c r="G1909" s="326" t="s">
        <v>3818</v>
      </c>
      <c r="H1909" s="350">
        <f t="shared" si="29"/>
        <v>4233798.53</v>
      </c>
      <c r="I1909" s="326" t="s">
        <v>4282</v>
      </c>
      <c r="J1909" s="42" t="str">
        <f>VLOOKUP(D1909,DEPARTMENTS!B:B,1,0)</f>
        <v>DEV_GROUP_34</v>
      </c>
      <c r="K1909" s="326"/>
    </row>
    <row r="1910" spans="1:11" s="35" customFormat="1" hidden="1" x14ac:dyDescent="0.2">
      <c r="A1910" s="326" t="s">
        <v>4381</v>
      </c>
      <c r="B1910" s="326" t="s">
        <v>7</v>
      </c>
      <c r="C1910" s="326">
        <v>1</v>
      </c>
      <c r="D1910" s="326" t="s">
        <v>126</v>
      </c>
      <c r="E1910" s="323">
        <v>50</v>
      </c>
      <c r="F1910" s="35" t="s">
        <v>303</v>
      </c>
      <c r="G1910" s="326" t="s">
        <v>3818</v>
      </c>
      <c r="H1910" s="350">
        <f t="shared" si="29"/>
        <v>4233848.53</v>
      </c>
      <c r="I1910" s="326" t="s">
        <v>4283</v>
      </c>
      <c r="J1910" s="42" t="str">
        <f>VLOOKUP(D1910,DEPARTMENTS!B:B,1,0)</f>
        <v>DEV_GROUP_6</v>
      </c>
      <c r="K1910" s="326"/>
    </row>
    <row r="1911" spans="1:11" s="35" customFormat="1" hidden="1" x14ac:dyDescent="0.2">
      <c r="A1911" s="326" t="s">
        <v>4382</v>
      </c>
      <c r="B1911" s="326" t="s">
        <v>7</v>
      </c>
      <c r="C1911" s="326">
        <v>1</v>
      </c>
      <c r="D1911" s="326" t="s">
        <v>180</v>
      </c>
      <c r="E1911" s="323">
        <v>150</v>
      </c>
      <c r="F1911" s="35" t="s">
        <v>303</v>
      </c>
      <c r="G1911" s="326" t="s">
        <v>3818</v>
      </c>
      <c r="H1911" s="350">
        <f t="shared" si="29"/>
        <v>4233998.53</v>
      </c>
      <c r="I1911" s="326" t="s">
        <v>4284</v>
      </c>
      <c r="J1911" s="42" t="str">
        <f>VLOOKUP(D1911,DEPARTMENTS!B:B,1,0)</f>
        <v>DEV_GROUP_28</v>
      </c>
      <c r="K1911" s="326"/>
    </row>
    <row r="1912" spans="1:11" s="35" customFormat="1" hidden="1" x14ac:dyDescent="0.2">
      <c r="A1912" s="326" t="s">
        <v>4383</v>
      </c>
      <c r="B1912" s="326" t="s">
        <v>7</v>
      </c>
      <c r="C1912" s="326">
        <v>1</v>
      </c>
      <c r="D1912" s="326" t="s">
        <v>24</v>
      </c>
      <c r="E1912" s="323">
        <v>4000</v>
      </c>
      <c r="F1912" s="35" t="s">
        <v>303</v>
      </c>
      <c r="G1912" s="326" t="s">
        <v>3818</v>
      </c>
      <c r="H1912" s="350">
        <f t="shared" si="29"/>
        <v>4237998.53</v>
      </c>
      <c r="I1912" s="326" t="s">
        <v>4285</v>
      </c>
      <c r="J1912" s="42" t="str">
        <f>VLOOKUP(D1912,DEPARTMENTS!B:B,1,0)</f>
        <v>ENVELOPES</v>
      </c>
      <c r="K1912" s="326"/>
    </row>
    <row r="1913" spans="1:11" s="35" customFormat="1" hidden="1" x14ac:dyDescent="0.2">
      <c r="A1913" s="326" t="s">
        <v>4384</v>
      </c>
      <c r="B1913" s="326" t="s">
        <v>7</v>
      </c>
      <c r="C1913" s="326">
        <v>1</v>
      </c>
      <c r="D1913" s="326" t="s">
        <v>192</v>
      </c>
      <c r="E1913" s="323">
        <v>500</v>
      </c>
      <c r="F1913" s="35" t="s">
        <v>303</v>
      </c>
      <c r="G1913" s="326" t="s">
        <v>3818</v>
      </c>
      <c r="H1913" s="350">
        <f t="shared" si="29"/>
        <v>4238498.53</v>
      </c>
      <c r="I1913" s="326" t="s">
        <v>4286</v>
      </c>
      <c r="J1913" s="42" t="str">
        <f>VLOOKUP(D1913,DEPARTMENTS!B:B,1,0)</f>
        <v>DEV_GROUP_31</v>
      </c>
      <c r="K1913" s="326"/>
    </row>
    <row r="1914" spans="1:11" s="35" customFormat="1" hidden="1" x14ac:dyDescent="0.2">
      <c r="A1914" s="326" t="s">
        <v>4385</v>
      </c>
      <c r="B1914" s="326" t="s">
        <v>7</v>
      </c>
      <c r="C1914" s="326">
        <v>1</v>
      </c>
      <c r="D1914" s="326" t="s">
        <v>156</v>
      </c>
      <c r="E1914" s="323">
        <v>1000</v>
      </c>
      <c r="F1914" s="35" t="s">
        <v>303</v>
      </c>
      <c r="G1914" s="326" t="s">
        <v>3818</v>
      </c>
      <c r="H1914" s="350">
        <f t="shared" si="29"/>
        <v>4239498.53</v>
      </c>
      <c r="I1914" s="326" t="s">
        <v>4287</v>
      </c>
      <c r="J1914" s="42" t="str">
        <f>VLOOKUP(D1914,DEPARTMENTS!B:B,1,0)</f>
        <v>DEV_GROUP_39</v>
      </c>
      <c r="K1914" s="326"/>
    </row>
    <row r="1915" spans="1:11" s="35" customFormat="1" hidden="1" x14ac:dyDescent="0.2">
      <c r="A1915" s="326" t="s">
        <v>4386</v>
      </c>
      <c r="B1915" s="326" t="s">
        <v>7</v>
      </c>
      <c r="C1915" s="326">
        <v>1</v>
      </c>
      <c r="D1915" s="326" t="s">
        <v>24</v>
      </c>
      <c r="E1915" s="323">
        <v>1500</v>
      </c>
      <c r="F1915" s="35" t="s">
        <v>303</v>
      </c>
      <c r="G1915" s="326" t="s">
        <v>3818</v>
      </c>
      <c r="H1915" s="350">
        <f t="shared" si="29"/>
        <v>4240998.53</v>
      </c>
      <c r="I1915" s="326" t="s">
        <v>4288</v>
      </c>
      <c r="J1915" s="42" t="str">
        <f>VLOOKUP(D1915,DEPARTMENTS!B:B,1,0)</f>
        <v>ENVELOPES</v>
      </c>
      <c r="K1915" s="326"/>
    </row>
    <row r="1916" spans="1:11" s="35" customFormat="1" hidden="1" x14ac:dyDescent="0.2">
      <c r="A1916" s="326" t="s">
        <v>4387</v>
      </c>
      <c r="B1916" s="326" t="s">
        <v>7</v>
      </c>
      <c r="C1916" s="326">
        <v>1</v>
      </c>
      <c r="D1916" s="326" t="s">
        <v>136</v>
      </c>
      <c r="E1916" s="323">
        <v>350</v>
      </c>
      <c r="F1916" s="35" t="s">
        <v>303</v>
      </c>
      <c r="G1916" s="326" t="s">
        <v>3818</v>
      </c>
      <c r="H1916" s="350">
        <f t="shared" si="29"/>
        <v>4241348.53</v>
      </c>
      <c r="I1916" s="326" t="s">
        <v>4289</v>
      </c>
      <c r="J1916" s="42" t="str">
        <f>VLOOKUP(D1916,DEPARTMENTS!B:B,1,0)</f>
        <v>DEV_GROUP_32</v>
      </c>
      <c r="K1916" s="326"/>
    </row>
    <row r="1917" spans="1:11" s="35" customFormat="1" hidden="1" x14ac:dyDescent="0.2">
      <c r="A1917" s="326" t="s">
        <v>4388</v>
      </c>
      <c r="B1917" s="326" t="s">
        <v>7</v>
      </c>
      <c r="C1917" s="326">
        <v>1</v>
      </c>
      <c r="D1917" s="326" t="s">
        <v>126</v>
      </c>
      <c r="E1917" s="323">
        <v>300</v>
      </c>
      <c r="F1917" s="35" t="s">
        <v>303</v>
      </c>
      <c r="G1917" s="326" t="s">
        <v>3818</v>
      </c>
      <c r="H1917" s="350">
        <f t="shared" si="29"/>
        <v>4241648.53</v>
      </c>
      <c r="I1917" s="326" t="s">
        <v>4290</v>
      </c>
      <c r="J1917" s="42" t="str">
        <f>VLOOKUP(D1917,DEPARTMENTS!B:B,1,0)</f>
        <v>DEV_GROUP_6</v>
      </c>
      <c r="K1917" s="326"/>
    </row>
    <row r="1918" spans="1:11" s="35" customFormat="1" hidden="1" x14ac:dyDescent="0.2">
      <c r="A1918" s="326" t="s">
        <v>4389</v>
      </c>
      <c r="B1918" s="326" t="s">
        <v>7</v>
      </c>
      <c r="C1918" s="326">
        <v>1</v>
      </c>
      <c r="D1918" s="326" t="s">
        <v>174</v>
      </c>
      <c r="E1918" s="323">
        <v>500</v>
      </c>
      <c r="F1918" s="35" t="s">
        <v>303</v>
      </c>
      <c r="G1918" s="326" t="s">
        <v>3818</v>
      </c>
      <c r="H1918" s="350">
        <f t="shared" si="29"/>
        <v>4242148.53</v>
      </c>
      <c r="I1918" s="326" t="s">
        <v>4291</v>
      </c>
      <c r="J1918" s="42" t="str">
        <f>VLOOKUP(D1918,DEPARTMENTS!B:B,1,0)</f>
        <v>DEV_GROUP_21</v>
      </c>
      <c r="K1918" s="326"/>
    </row>
    <row r="1919" spans="1:11" s="35" customFormat="1" hidden="1" x14ac:dyDescent="0.2">
      <c r="A1919" s="326" t="s">
        <v>4390</v>
      </c>
      <c r="B1919" s="326" t="s">
        <v>7</v>
      </c>
      <c r="C1919" s="326">
        <v>1</v>
      </c>
      <c r="D1919" s="326" t="s">
        <v>24</v>
      </c>
      <c r="E1919" s="323">
        <v>500</v>
      </c>
      <c r="F1919" s="35" t="s">
        <v>303</v>
      </c>
      <c r="G1919" s="326" t="s">
        <v>3818</v>
      </c>
      <c r="H1919" s="350">
        <f t="shared" si="29"/>
        <v>4242648.53</v>
      </c>
      <c r="I1919" s="326" t="s">
        <v>4292</v>
      </c>
      <c r="J1919" s="42" t="str">
        <f>VLOOKUP(D1919,DEPARTMENTS!B:B,1,0)</f>
        <v>ENVELOPES</v>
      </c>
      <c r="K1919" s="326"/>
    </row>
    <row r="1920" spans="1:11" s="35" customFormat="1" hidden="1" x14ac:dyDescent="0.2">
      <c r="A1920" s="326" t="s">
        <v>4391</v>
      </c>
      <c r="B1920" s="326" t="s">
        <v>7</v>
      </c>
      <c r="C1920" s="326">
        <v>1</v>
      </c>
      <c r="D1920" s="326" t="s">
        <v>24</v>
      </c>
      <c r="E1920" s="323">
        <v>100</v>
      </c>
      <c r="F1920" s="35" t="s">
        <v>303</v>
      </c>
      <c r="G1920" s="326" t="s">
        <v>3818</v>
      </c>
      <c r="H1920" s="350">
        <f t="shared" si="29"/>
        <v>4242748.53</v>
      </c>
      <c r="I1920" s="326" t="s">
        <v>4293</v>
      </c>
      <c r="J1920" s="42" t="str">
        <f>VLOOKUP(D1920,DEPARTMENTS!B:B,1,0)</f>
        <v>ENVELOPES</v>
      </c>
      <c r="K1920" s="326"/>
    </row>
    <row r="1921" spans="1:11" s="35" customFormat="1" hidden="1" x14ac:dyDescent="0.2">
      <c r="A1921" s="326" t="s">
        <v>4392</v>
      </c>
      <c r="B1921" s="326" t="s">
        <v>7</v>
      </c>
      <c r="C1921" s="326">
        <v>1</v>
      </c>
      <c r="D1921" s="326" t="s">
        <v>24</v>
      </c>
      <c r="E1921" s="323">
        <v>200</v>
      </c>
      <c r="F1921" s="35" t="s">
        <v>303</v>
      </c>
      <c r="G1921" s="326" t="s">
        <v>3818</v>
      </c>
      <c r="H1921" s="350">
        <f t="shared" si="29"/>
        <v>4242948.53</v>
      </c>
      <c r="I1921" s="326" t="s">
        <v>4294</v>
      </c>
      <c r="J1921" s="42" t="str">
        <f>VLOOKUP(D1921,DEPARTMENTS!B:B,1,0)</f>
        <v>ENVELOPES</v>
      </c>
      <c r="K1921" s="326"/>
    </row>
    <row r="1922" spans="1:11" s="35" customFormat="1" hidden="1" x14ac:dyDescent="0.2">
      <c r="A1922" s="326" t="s">
        <v>4393</v>
      </c>
      <c r="B1922" s="326" t="s">
        <v>7</v>
      </c>
      <c r="C1922" s="326">
        <v>1</v>
      </c>
      <c r="D1922" s="326" t="s">
        <v>136</v>
      </c>
      <c r="E1922" s="323">
        <v>3000</v>
      </c>
      <c r="F1922" s="35" t="s">
        <v>303</v>
      </c>
      <c r="G1922" s="326" t="s">
        <v>3818</v>
      </c>
      <c r="H1922" s="350">
        <f t="shared" si="29"/>
        <v>4245948.53</v>
      </c>
      <c r="I1922" s="326" t="s">
        <v>4295</v>
      </c>
      <c r="J1922" s="42" t="str">
        <f>VLOOKUP(D1922,DEPARTMENTS!B:B,1,0)</f>
        <v>DEV_GROUP_32</v>
      </c>
      <c r="K1922" s="326"/>
    </row>
    <row r="1923" spans="1:11" s="35" customFormat="1" hidden="1" x14ac:dyDescent="0.2">
      <c r="A1923" s="326" t="s">
        <v>4394</v>
      </c>
      <c r="B1923" s="326" t="s">
        <v>7</v>
      </c>
      <c r="C1923" s="326">
        <v>1</v>
      </c>
      <c r="D1923" s="326" t="s">
        <v>150</v>
      </c>
      <c r="E1923" s="323">
        <v>200</v>
      </c>
      <c r="F1923" s="35" t="s">
        <v>303</v>
      </c>
      <c r="G1923" s="326" t="s">
        <v>3818</v>
      </c>
      <c r="H1923" s="350">
        <f t="shared" si="29"/>
        <v>4246148.53</v>
      </c>
      <c r="I1923" s="326" t="s">
        <v>4296</v>
      </c>
      <c r="J1923" s="42" t="str">
        <f>VLOOKUP(D1923,DEPARTMENTS!B:B,1,0)</f>
        <v>DEV_GROUP_40</v>
      </c>
      <c r="K1923" s="326"/>
    </row>
    <row r="1924" spans="1:11" s="35" customFormat="1" hidden="1" x14ac:dyDescent="0.2">
      <c r="A1924" s="326" t="s">
        <v>4395</v>
      </c>
      <c r="B1924" s="326" t="s">
        <v>7</v>
      </c>
      <c r="C1924" s="326">
        <v>1</v>
      </c>
      <c r="D1924" s="326" t="s">
        <v>144</v>
      </c>
      <c r="E1924" s="323">
        <v>1000</v>
      </c>
      <c r="F1924" s="35" t="s">
        <v>303</v>
      </c>
      <c r="G1924" s="326" t="s">
        <v>3818</v>
      </c>
      <c r="H1924" s="350">
        <f t="shared" si="29"/>
        <v>4247148.53</v>
      </c>
      <c r="I1924" s="326" t="s">
        <v>4297</v>
      </c>
      <c r="J1924" s="42" t="str">
        <f>VLOOKUP(D1924,DEPARTMENTS!B:B,1,0)</f>
        <v>DEV_GROUP_2</v>
      </c>
      <c r="K1924" s="326"/>
    </row>
    <row r="1925" spans="1:11" s="35" customFormat="1" hidden="1" x14ac:dyDescent="0.2">
      <c r="A1925" s="326" t="s">
        <v>4396</v>
      </c>
      <c r="B1925" s="326" t="s">
        <v>7</v>
      </c>
      <c r="C1925" s="326">
        <v>1</v>
      </c>
      <c r="D1925" s="326" t="s">
        <v>24</v>
      </c>
      <c r="E1925" s="323">
        <v>100</v>
      </c>
      <c r="F1925" s="35" t="s">
        <v>303</v>
      </c>
      <c r="G1925" s="326" t="s">
        <v>3818</v>
      </c>
      <c r="H1925" s="350">
        <f t="shared" ref="H1925:H1988" si="30">H1924+E1925</f>
        <v>4247248.53</v>
      </c>
      <c r="I1925" s="326" t="s">
        <v>4298</v>
      </c>
      <c r="J1925" s="42" t="str">
        <f>VLOOKUP(D1925,DEPARTMENTS!B:B,1,0)</f>
        <v>ENVELOPES</v>
      </c>
      <c r="K1925" s="326"/>
    </row>
    <row r="1926" spans="1:11" s="56" customFormat="1" hidden="1" x14ac:dyDescent="0.2">
      <c r="A1926" s="56" t="s">
        <v>4397</v>
      </c>
      <c r="B1926" s="326" t="s">
        <v>7</v>
      </c>
      <c r="C1926" s="326">
        <v>1</v>
      </c>
      <c r="D1926" s="56" t="s">
        <v>24</v>
      </c>
      <c r="E1926" s="357">
        <v>2000</v>
      </c>
      <c r="F1926" s="56" t="s">
        <v>303</v>
      </c>
      <c r="G1926" s="56" t="s">
        <v>3818</v>
      </c>
      <c r="H1926" s="358">
        <f t="shared" si="30"/>
        <v>4249248.53</v>
      </c>
      <c r="I1926" s="56" t="s">
        <v>4299</v>
      </c>
      <c r="J1926" s="42" t="str">
        <f>VLOOKUP(D1926,DEPARTMENTS!B:B,1,0)</f>
        <v>ENVELOPES</v>
      </c>
    </row>
    <row r="1927" spans="1:11" s="35" customFormat="1" hidden="1" x14ac:dyDescent="0.2">
      <c r="A1927" s="326" t="s">
        <v>4398</v>
      </c>
      <c r="B1927" s="326" t="s">
        <v>7</v>
      </c>
      <c r="C1927" s="326">
        <v>1</v>
      </c>
      <c r="D1927" s="326" t="s">
        <v>24</v>
      </c>
      <c r="E1927" s="323">
        <v>300</v>
      </c>
      <c r="F1927" s="35" t="s">
        <v>303</v>
      </c>
      <c r="G1927" s="326" t="s">
        <v>3818</v>
      </c>
      <c r="H1927" s="350">
        <f t="shared" si="30"/>
        <v>4249548.53</v>
      </c>
      <c r="I1927" s="326" t="s">
        <v>4300</v>
      </c>
      <c r="J1927" s="42" t="str">
        <f>VLOOKUP(D1927,DEPARTMENTS!B:B,1,0)</f>
        <v>ENVELOPES</v>
      </c>
      <c r="K1927" s="326"/>
    </row>
    <row r="1928" spans="1:11" s="35" customFormat="1" hidden="1" x14ac:dyDescent="0.2">
      <c r="A1928" s="326" t="s">
        <v>4399</v>
      </c>
      <c r="B1928" s="326" t="s">
        <v>7</v>
      </c>
      <c r="C1928" s="326">
        <v>1</v>
      </c>
      <c r="D1928" s="326" t="s">
        <v>24</v>
      </c>
      <c r="E1928" s="323">
        <v>150</v>
      </c>
      <c r="F1928" s="35" t="s">
        <v>303</v>
      </c>
      <c r="G1928" s="326" t="s">
        <v>3818</v>
      </c>
      <c r="H1928" s="350">
        <f t="shared" si="30"/>
        <v>4249698.53</v>
      </c>
      <c r="I1928" s="326" t="s">
        <v>4301</v>
      </c>
      <c r="J1928" s="42" t="str">
        <f>VLOOKUP(D1928,DEPARTMENTS!B:B,1,0)</f>
        <v>ENVELOPES</v>
      </c>
      <c r="K1928" s="326"/>
    </row>
    <row r="1929" spans="1:11" s="35" customFormat="1" hidden="1" x14ac:dyDescent="0.2">
      <c r="A1929" s="326" t="s">
        <v>4400</v>
      </c>
      <c r="B1929" s="326" t="s">
        <v>7</v>
      </c>
      <c r="C1929" s="326">
        <v>1</v>
      </c>
      <c r="D1929" s="326" t="s">
        <v>24</v>
      </c>
      <c r="E1929" s="323">
        <v>200</v>
      </c>
      <c r="F1929" s="35" t="s">
        <v>303</v>
      </c>
      <c r="G1929" s="326" t="s">
        <v>3818</v>
      </c>
      <c r="H1929" s="350">
        <f t="shared" si="30"/>
        <v>4249898.53</v>
      </c>
      <c r="I1929" s="326" t="s">
        <v>4302</v>
      </c>
      <c r="J1929" s="42" t="str">
        <f>VLOOKUP(D1929,DEPARTMENTS!B:B,1,0)</f>
        <v>ENVELOPES</v>
      </c>
      <c r="K1929" s="326"/>
    </row>
    <row r="1930" spans="1:11" s="35" customFormat="1" hidden="1" x14ac:dyDescent="0.2">
      <c r="A1930" s="326" t="s">
        <v>4401</v>
      </c>
      <c r="B1930" s="326" t="s">
        <v>7</v>
      </c>
      <c r="C1930" s="326">
        <v>1</v>
      </c>
      <c r="D1930" s="326" t="s">
        <v>24</v>
      </c>
      <c r="E1930" s="323">
        <v>100</v>
      </c>
      <c r="F1930" s="35" t="s">
        <v>303</v>
      </c>
      <c r="G1930" s="326" t="s">
        <v>3818</v>
      </c>
      <c r="H1930" s="350">
        <f t="shared" si="30"/>
        <v>4249998.53</v>
      </c>
      <c r="I1930" s="326" t="s">
        <v>4303</v>
      </c>
      <c r="J1930" s="42" t="str">
        <f>VLOOKUP(D1930,DEPARTMENTS!B:B,1,0)</f>
        <v>ENVELOPES</v>
      </c>
      <c r="K1930" s="326"/>
    </row>
    <row r="1931" spans="1:11" s="35" customFormat="1" hidden="1" x14ac:dyDescent="0.2">
      <c r="A1931" s="326" t="s">
        <v>4402</v>
      </c>
      <c r="B1931" s="326" t="s">
        <v>7</v>
      </c>
      <c r="C1931" s="326">
        <v>1</v>
      </c>
      <c r="D1931" s="326" t="s">
        <v>24</v>
      </c>
      <c r="E1931" s="323">
        <v>50</v>
      </c>
      <c r="F1931" s="35" t="s">
        <v>303</v>
      </c>
      <c r="G1931" s="326" t="s">
        <v>3818</v>
      </c>
      <c r="H1931" s="350">
        <f t="shared" si="30"/>
        <v>4250048.53</v>
      </c>
      <c r="I1931" s="326" t="s">
        <v>4304</v>
      </c>
      <c r="J1931" s="42" t="str">
        <f>VLOOKUP(D1931,DEPARTMENTS!B:B,1,0)</f>
        <v>ENVELOPES</v>
      </c>
      <c r="K1931" s="326"/>
    </row>
    <row r="1932" spans="1:11" s="35" customFormat="1" hidden="1" x14ac:dyDescent="0.2">
      <c r="A1932" s="326" t="s">
        <v>4403</v>
      </c>
      <c r="B1932" s="326" t="s">
        <v>7</v>
      </c>
      <c r="C1932" s="326">
        <v>1</v>
      </c>
      <c r="D1932" s="326" t="s">
        <v>24</v>
      </c>
      <c r="E1932" s="323">
        <v>1000</v>
      </c>
      <c r="F1932" s="35" t="s">
        <v>303</v>
      </c>
      <c r="G1932" s="326" t="s">
        <v>3818</v>
      </c>
      <c r="H1932" s="350">
        <f t="shared" si="30"/>
        <v>4251048.53</v>
      </c>
      <c r="I1932" s="326" t="s">
        <v>4305</v>
      </c>
      <c r="J1932" s="42" t="str">
        <f>VLOOKUP(D1932,DEPARTMENTS!B:B,1,0)</f>
        <v>ENVELOPES</v>
      </c>
      <c r="K1932" s="326"/>
    </row>
    <row r="1933" spans="1:11" s="35" customFormat="1" hidden="1" x14ac:dyDescent="0.2">
      <c r="A1933" s="326" t="s">
        <v>4404</v>
      </c>
      <c r="B1933" s="326" t="s">
        <v>7</v>
      </c>
      <c r="C1933" s="326">
        <v>1</v>
      </c>
      <c r="D1933" s="326" t="s">
        <v>24</v>
      </c>
      <c r="E1933" s="323">
        <v>50</v>
      </c>
      <c r="F1933" s="35" t="s">
        <v>303</v>
      </c>
      <c r="G1933" s="326" t="s">
        <v>3818</v>
      </c>
      <c r="H1933" s="350">
        <f t="shared" si="30"/>
        <v>4251098.53</v>
      </c>
      <c r="I1933" s="326" t="s">
        <v>4306</v>
      </c>
      <c r="J1933" s="42" t="str">
        <f>VLOOKUP(D1933,DEPARTMENTS!B:B,1,0)</f>
        <v>ENVELOPES</v>
      </c>
      <c r="K1933" s="326"/>
    </row>
    <row r="1934" spans="1:11" s="35" customFormat="1" hidden="1" x14ac:dyDescent="0.2">
      <c r="A1934" s="326" t="s">
        <v>4405</v>
      </c>
      <c r="B1934" s="326" t="s">
        <v>7</v>
      </c>
      <c r="C1934" s="326">
        <v>1</v>
      </c>
      <c r="D1934" s="326" t="s">
        <v>24</v>
      </c>
      <c r="E1934" s="323">
        <v>150</v>
      </c>
      <c r="F1934" s="35" t="s">
        <v>303</v>
      </c>
      <c r="G1934" s="326" t="s">
        <v>3818</v>
      </c>
      <c r="H1934" s="350">
        <f t="shared" si="30"/>
        <v>4251248.53</v>
      </c>
      <c r="I1934" s="326" t="s">
        <v>4307</v>
      </c>
      <c r="J1934" s="42" t="str">
        <f>VLOOKUP(D1934,DEPARTMENTS!B:B,1,0)</f>
        <v>ENVELOPES</v>
      </c>
      <c r="K1934" s="326"/>
    </row>
    <row r="1935" spans="1:11" s="35" customFormat="1" hidden="1" x14ac:dyDescent="0.2">
      <c r="A1935" s="326" t="s">
        <v>4406</v>
      </c>
      <c r="B1935" s="326" t="s">
        <v>7</v>
      </c>
      <c r="C1935" s="326">
        <v>1</v>
      </c>
      <c r="D1935" s="326" t="s">
        <v>24</v>
      </c>
      <c r="E1935" s="323">
        <v>500</v>
      </c>
      <c r="F1935" s="35" t="s">
        <v>303</v>
      </c>
      <c r="G1935" s="326" t="s">
        <v>3818</v>
      </c>
      <c r="H1935" s="350">
        <f t="shared" si="30"/>
        <v>4251748.53</v>
      </c>
      <c r="I1935" s="326" t="s">
        <v>4308</v>
      </c>
      <c r="J1935" s="42" t="str">
        <f>VLOOKUP(D1935,DEPARTMENTS!B:B,1,0)</f>
        <v>ENVELOPES</v>
      </c>
      <c r="K1935" s="326"/>
    </row>
    <row r="1936" spans="1:11" s="35" customFormat="1" hidden="1" x14ac:dyDescent="0.2">
      <c r="A1936" s="326" t="s">
        <v>4407</v>
      </c>
      <c r="B1936" s="326" t="s">
        <v>7</v>
      </c>
      <c r="C1936" s="326">
        <v>1</v>
      </c>
      <c r="D1936" s="326" t="s">
        <v>24</v>
      </c>
      <c r="E1936" s="323">
        <v>50</v>
      </c>
      <c r="F1936" s="35" t="s">
        <v>303</v>
      </c>
      <c r="G1936" s="326" t="s">
        <v>3818</v>
      </c>
      <c r="H1936" s="350">
        <f t="shared" si="30"/>
        <v>4251798.53</v>
      </c>
      <c r="I1936" s="326" t="s">
        <v>4309</v>
      </c>
      <c r="J1936" s="42" t="str">
        <f>VLOOKUP(D1936,DEPARTMENTS!B:B,1,0)</f>
        <v>ENVELOPES</v>
      </c>
      <c r="K1936" s="326"/>
    </row>
    <row r="1937" spans="1:11" s="35" customFormat="1" hidden="1" x14ac:dyDescent="0.2">
      <c r="A1937" s="326" t="s">
        <v>4408</v>
      </c>
      <c r="B1937" s="326" t="s">
        <v>7</v>
      </c>
      <c r="C1937" s="326">
        <v>1</v>
      </c>
      <c r="D1937" s="326" t="s">
        <v>24</v>
      </c>
      <c r="E1937" s="323">
        <v>40</v>
      </c>
      <c r="F1937" s="35" t="s">
        <v>303</v>
      </c>
      <c r="G1937" s="326" t="s">
        <v>3818</v>
      </c>
      <c r="H1937" s="350">
        <f t="shared" si="30"/>
        <v>4251838.53</v>
      </c>
      <c r="I1937" s="326" t="s">
        <v>4310</v>
      </c>
      <c r="J1937" s="42" t="str">
        <f>VLOOKUP(D1937,DEPARTMENTS!B:B,1,0)</f>
        <v>ENVELOPES</v>
      </c>
      <c r="K1937" s="326"/>
    </row>
    <row r="1938" spans="1:11" s="35" customFormat="1" hidden="1" x14ac:dyDescent="0.2">
      <c r="A1938" s="326" t="s">
        <v>4409</v>
      </c>
      <c r="B1938" s="326" t="s">
        <v>7</v>
      </c>
      <c r="C1938" s="326">
        <v>1</v>
      </c>
      <c r="D1938" s="326" t="s">
        <v>24</v>
      </c>
      <c r="E1938" s="323">
        <v>50</v>
      </c>
      <c r="F1938" s="35" t="s">
        <v>303</v>
      </c>
      <c r="G1938" s="326" t="s">
        <v>3818</v>
      </c>
      <c r="H1938" s="350">
        <f t="shared" si="30"/>
        <v>4251888.53</v>
      </c>
      <c r="I1938" s="326" t="s">
        <v>4311</v>
      </c>
      <c r="J1938" s="42" t="str">
        <f>VLOOKUP(D1938,DEPARTMENTS!B:B,1,0)</f>
        <v>ENVELOPES</v>
      </c>
      <c r="K1938" s="326"/>
    </row>
    <row r="1939" spans="1:11" s="35" customFormat="1" hidden="1" x14ac:dyDescent="0.2">
      <c r="A1939" s="326" t="s">
        <v>4410</v>
      </c>
      <c r="B1939" s="326" t="s">
        <v>7</v>
      </c>
      <c r="C1939" s="326">
        <v>1</v>
      </c>
      <c r="D1939" s="326" t="s">
        <v>24</v>
      </c>
      <c r="E1939" s="323">
        <v>100</v>
      </c>
      <c r="F1939" s="35" t="s">
        <v>303</v>
      </c>
      <c r="G1939" s="326" t="s">
        <v>3818</v>
      </c>
      <c r="H1939" s="350">
        <f t="shared" si="30"/>
        <v>4251988.53</v>
      </c>
      <c r="I1939" s="326" t="s">
        <v>4312</v>
      </c>
      <c r="J1939" s="42" t="str">
        <f>VLOOKUP(D1939,DEPARTMENTS!B:B,1,0)</f>
        <v>ENVELOPES</v>
      </c>
      <c r="K1939" s="326"/>
    </row>
    <row r="1940" spans="1:11" s="35" customFormat="1" hidden="1" x14ac:dyDescent="0.2">
      <c r="A1940" s="326" t="s">
        <v>4411</v>
      </c>
      <c r="B1940" s="326" t="s">
        <v>7</v>
      </c>
      <c r="C1940" s="326">
        <v>1</v>
      </c>
      <c r="D1940" s="326" t="s">
        <v>24</v>
      </c>
      <c r="E1940" s="323">
        <v>5500</v>
      </c>
      <c r="F1940" s="35" t="s">
        <v>303</v>
      </c>
      <c r="G1940" s="326" t="s">
        <v>3818</v>
      </c>
      <c r="H1940" s="350">
        <f t="shared" si="30"/>
        <v>4257488.53</v>
      </c>
      <c r="I1940" s="326" t="s">
        <v>4313</v>
      </c>
      <c r="J1940" s="42" t="str">
        <f>VLOOKUP(D1940,DEPARTMENTS!B:B,1,0)</f>
        <v>ENVELOPES</v>
      </c>
      <c r="K1940" s="326"/>
    </row>
    <row r="1941" spans="1:11" s="35" customFormat="1" hidden="1" x14ac:dyDescent="0.2">
      <c r="A1941" s="326" t="s">
        <v>4412</v>
      </c>
      <c r="B1941" s="326" t="s">
        <v>7</v>
      </c>
      <c r="C1941" s="326">
        <v>1</v>
      </c>
      <c r="D1941" s="326" t="s">
        <v>24</v>
      </c>
      <c r="E1941" s="323">
        <v>100</v>
      </c>
      <c r="F1941" s="35" t="s">
        <v>303</v>
      </c>
      <c r="G1941" s="326" t="s">
        <v>3818</v>
      </c>
      <c r="H1941" s="350">
        <f t="shared" si="30"/>
        <v>4257588.53</v>
      </c>
      <c r="I1941" s="326" t="s">
        <v>4314</v>
      </c>
      <c r="J1941" s="42" t="str">
        <f>VLOOKUP(D1941,DEPARTMENTS!B:B,1,0)</f>
        <v>ENVELOPES</v>
      </c>
      <c r="K1941" s="326"/>
    </row>
    <row r="1942" spans="1:11" s="35" customFormat="1" hidden="1" x14ac:dyDescent="0.2">
      <c r="A1942" s="326" t="s">
        <v>4413</v>
      </c>
      <c r="B1942" s="326" t="s">
        <v>7</v>
      </c>
      <c r="C1942" s="326">
        <v>1</v>
      </c>
      <c r="D1942" s="326" t="s">
        <v>24</v>
      </c>
      <c r="E1942" s="323">
        <v>1000</v>
      </c>
      <c r="F1942" s="35" t="s">
        <v>303</v>
      </c>
      <c r="G1942" s="326" t="s">
        <v>3818</v>
      </c>
      <c r="H1942" s="350">
        <f t="shared" si="30"/>
        <v>4258588.53</v>
      </c>
      <c r="I1942" s="326" t="s">
        <v>4315</v>
      </c>
      <c r="J1942" s="42" t="str">
        <f>VLOOKUP(D1942,DEPARTMENTS!B:B,1,0)</f>
        <v>ENVELOPES</v>
      </c>
      <c r="K1942" s="326"/>
    </row>
    <row r="1943" spans="1:11" s="35" customFormat="1" hidden="1" x14ac:dyDescent="0.2">
      <c r="A1943" s="326" t="s">
        <v>4414</v>
      </c>
      <c r="B1943" s="326" t="s">
        <v>7</v>
      </c>
      <c r="C1943" s="326">
        <v>1</v>
      </c>
      <c r="D1943" s="326" t="s">
        <v>24</v>
      </c>
      <c r="E1943" s="323">
        <v>100</v>
      </c>
      <c r="F1943" s="35" t="s">
        <v>303</v>
      </c>
      <c r="G1943" s="326" t="s">
        <v>3818</v>
      </c>
      <c r="H1943" s="350">
        <f t="shared" si="30"/>
        <v>4258688.53</v>
      </c>
      <c r="I1943" s="326" t="s">
        <v>4316</v>
      </c>
      <c r="J1943" s="42" t="str">
        <f>VLOOKUP(D1943,DEPARTMENTS!B:B,1,0)</f>
        <v>ENVELOPES</v>
      </c>
      <c r="K1943" s="326"/>
    </row>
    <row r="1944" spans="1:11" s="35" customFormat="1" hidden="1" x14ac:dyDescent="0.2">
      <c r="A1944" s="326" t="s">
        <v>4415</v>
      </c>
      <c r="B1944" s="326" t="s">
        <v>7</v>
      </c>
      <c r="C1944" s="326">
        <v>1</v>
      </c>
      <c r="D1944" s="326" t="s">
        <v>24</v>
      </c>
      <c r="E1944" s="323">
        <v>100</v>
      </c>
      <c r="F1944" s="35" t="s">
        <v>303</v>
      </c>
      <c r="G1944" s="326" t="s">
        <v>3818</v>
      </c>
      <c r="H1944" s="350">
        <f t="shared" si="30"/>
        <v>4258788.53</v>
      </c>
      <c r="I1944" s="326" t="s">
        <v>4317</v>
      </c>
      <c r="J1944" s="42" t="str">
        <f>VLOOKUP(D1944,DEPARTMENTS!B:B,1,0)</f>
        <v>ENVELOPES</v>
      </c>
      <c r="K1944" s="326"/>
    </row>
    <row r="1945" spans="1:11" s="35" customFormat="1" hidden="1" x14ac:dyDescent="0.2">
      <c r="A1945" s="326" t="s">
        <v>4416</v>
      </c>
      <c r="B1945" s="326" t="s">
        <v>7</v>
      </c>
      <c r="C1945" s="326">
        <v>1</v>
      </c>
      <c r="D1945" s="326" t="s">
        <v>24</v>
      </c>
      <c r="E1945" s="323">
        <v>200</v>
      </c>
      <c r="F1945" s="35" t="s">
        <v>303</v>
      </c>
      <c r="G1945" s="326" t="s">
        <v>3818</v>
      </c>
      <c r="H1945" s="350">
        <f t="shared" si="30"/>
        <v>4258988.53</v>
      </c>
      <c r="I1945" s="326" t="s">
        <v>4318</v>
      </c>
      <c r="J1945" s="42" t="str">
        <f>VLOOKUP(D1945,DEPARTMENTS!B:B,1,0)</f>
        <v>ENVELOPES</v>
      </c>
      <c r="K1945" s="326"/>
    </row>
    <row r="1946" spans="1:11" s="35" customFormat="1" hidden="1" x14ac:dyDescent="0.2">
      <c r="A1946" s="326" t="s">
        <v>4417</v>
      </c>
      <c r="B1946" s="326" t="s">
        <v>7</v>
      </c>
      <c r="C1946" s="326">
        <v>1</v>
      </c>
      <c r="D1946" s="326" t="s">
        <v>24</v>
      </c>
      <c r="E1946" s="323">
        <v>1000</v>
      </c>
      <c r="F1946" s="35" t="s">
        <v>303</v>
      </c>
      <c r="G1946" s="326" t="s">
        <v>3818</v>
      </c>
      <c r="H1946" s="350">
        <f t="shared" si="30"/>
        <v>4259988.53</v>
      </c>
      <c r="I1946" s="326" t="s">
        <v>4319</v>
      </c>
      <c r="J1946" s="42" t="str">
        <f>VLOOKUP(D1946,DEPARTMENTS!B:B,1,0)</f>
        <v>ENVELOPES</v>
      </c>
      <c r="K1946" s="326"/>
    </row>
    <row r="1947" spans="1:11" s="35" customFormat="1" hidden="1" x14ac:dyDescent="0.2">
      <c r="A1947" s="326" t="s">
        <v>4418</v>
      </c>
      <c r="B1947" s="326" t="s">
        <v>7</v>
      </c>
      <c r="C1947" s="326">
        <v>1</v>
      </c>
      <c r="D1947" s="326" t="s">
        <v>24</v>
      </c>
      <c r="E1947" s="323">
        <v>1000</v>
      </c>
      <c r="F1947" s="35" t="s">
        <v>303</v>
      </c>
      <c r="G1947" s="326" t="s">
        <v>3818</v>
      </c>
      <c r="H1947" s="350">
        <f t="shared" si="30"/>
        <v>4260988.53</v>
      </c>
      <c r="I1947" s="326" t="s">
        <v>4320</v>
      </c>
      <c r="J1947" s="42" t="str">
        <f>VLOOKUP(D1947,DEPARTMENTS!B:B,1,0)</f>
        <v>ENVELOPES</v>
      </c>
      <c r="K1947" s="326"/>
    </row>
    <row r="1948" spans="1:11" s="35" customFormat="1" hidden="1" x14ac:dyDescent="0.2">
      <c r="A1948" s="326" t="s">
        <v>4419</v>
      </c>
      <c r="B1948" s="326" t="s">
        <v>7</v>
      </c>
      <c r="C1948" s="326">
        <v>1</v>
      </c>
      <c r="D1948" s="326" t="s">
        <v>24</v>
      </c>
      <c r="E1948" s="323">
        <v>100</v>
      </c>
      <c r="F1948" s="35" t="s">
        <v>303</v>
      </c>
      <c r="G1948" s="326" t="s">
        <v>3818</v>
      </c>
      <c r="H1948" s="350">
        <f t="shared" si="30"/>
        <v>4261088.53</v>
      </c>
      <c r="I1948" s="326" t="s">
        <v>4321</v>
      </c>
      <c r="J1948" s="42" t="str">
        <f>VLOOKUP(D1948,DEPARTMENTS!B:B,1,0)</f>
        <v>ENVELOPES</v>
      </c>
      <c r="K1948" s="326"/>
    </row>
    <row r="1949" spans="1:11" s="35" customFormat="1" hidden="1" x14ac:dyDescent="0.2">
      <c r="A1949" s="326" t="s">
        <v>4420</v>
      </c>
      <c r="B1949" s="326" t="s">
        <v>7</v>
      </c>
      <c r="C1949" s="326">
        <v>1</v>
      </c>
      <c r="D1949" s="326" t="s">
        <v>24</v>
      </c>
      <c r="E1949" s="323">
        <v>50</v>
      </c>
      <c r="F1949" s="35" t="s">
        <v>303</v>
      </c>
      <c r="G1949" s="326" t="s">
        <v>3818</v>
      </c>
      <c r="H1949" s="350">
        <f t="shared" si="30"/>
        <v>4261138.53</v>
      </c>
      <c r="I1949" s="326" t="s">
        <v>4322</v>
      </c>
      <c r="J1949" s="42" t="str">
        <f>VLOOKUP(D1949,DEPARTMENTS!B:B,1,0)</f>
        <v>ENVELOPES</v>
      </c>
      <c r="K1949" s="326"/>
    </row>
    <row r="1950" spans="1:11" s="35" customFormat="1" hidden="1" x14ac:dyDescent="0.2">
      <c r="A1950" s="326" t="s">
        <v>4421</v>
      </c>
      <c r="B1950" s="326" t="s">
        <v>7</v>
      </c>
      <c r="C1950" s="326">
        <v>1</v>
      </c>
      <c r="D1950" s="326" t="s">
        <v>24</v>
      </c>
      <c r="E1950" s="323">
        <v>100</v>
      </c>
      <c r="F1950" s="35" t="s">
        <v>303</v>
      </c>
      <c r="G1950" s="326" t="s">
        <v>3818</v>
      </c>
      <c r="H1950" s="350">
        <f t="shared" si="30"/>
        <v>4261238.53</v>
      </c>
      <c r="I1950" s="326" t="s">
        <v>4323</v>
      </c>
      <c r="J1950" s="42" t="str">
        <f>VLOOKUP(D1950,DEPARTMENTS!B:B,1,0)</f>
        <v>ENVELOPES</v>
      </c>
      <c r="K1950" s="326"/>
    </row>
    <row r="1951" spans="1:11" s="35" customFormat="1" hidden="1" x14ac:dyDescent="0.2">
      <c r="A1951" s="326" t="s">
        <v>4422</v>
      </c>
      <c r="B1951" s="326" t="s">
        <v>7</v>
      </c>
      <c r="C1951" s="326">
        <v>1</v>
      </c>
      <c r="D1951" s="326" t="s">
        <v>24</v>
      </c>
      <c r="E1951" s="323">
        <v>50</v>
      </c>
      <c r="F1951" s="35" t="s">
        <v>303</v>
      </c>
      <c r="G1951" s="326" t="s">
        <v>3818</v>
      </c>
      <c r="H1951" s="350">
        <f t="shared" si="30"/>
        <v>4261288.53</v>
      </c>
      <c r="I1951" s="326" t="s">
        <v>4324</v>
      </c>
      <c r="J1951" s="42" t="str">
        <f>VLOOKUP(D1951,DEPARTMENTS!B:B,1,0)</f>
        <v>ENVELOPES</v>
      </c>
      <c r="K1951" s="326"/>
    </row>
    <row r="1952" spans="1:11" s="35" customFormat="1" hidden="1" x14ac:dyDescent="0.2">
      <c r="A1952" s="326" t="s">
        <v>4423</v>
      </c>
      <c r="B1952" s="326" t="s">
        <v>7</v>
      </c>
      <c r="C1952" s="326">
        <v>1</v>
      </c>
      <c r="D1952" s="326" t="s">
        <v>24</v>
      </c>
      <c r="E1952" s="323">
        <v>1000</v>
      </c>
      <c r="F1952" s="35" t="s">
        <v>303</v>
      </c>
      <c r="G1952" s="326" t="s">
        <v>3818</v>
      </c>
      <c r="H1952" s="350">
        <f t="shared" si="30"/>
        <v>4262288.53</v>
      </c>
      <c r="I1952" s="326" t="s">
        <v>4325</v>
      </c>
      <c r="J1952" s="42" t="str">
        <f>VLOOKUP(D1952,DEPARTMENTS!B:B,1,0)</f>
        <v>ENVELOPES</v>
      </c>
      <c r="K1952" s="326"/>
    </row>
    <row r="1953" spans="1:11" s="35" customFormat="1" hidden="1" x14ac:dyDescent="0.2">
      <c r="A1953" s="326" t="s">
        <v>4424</v>
      </c>
      <c r="B1953" s="326" t="s">
        <v>7</v>
      </c>
      <c r="C1953" s="326">
        <v>1</v>
      </c>
      <c r="D1953" s="326" t="s">
        <v>24</v>
      </c>
      <c r="E1953" s="323">
        <v>100</v>
      </c>
      <c r="F1953" s="35" t="s">
        <v>303</v>
      </c>
      <c r="G1953" s="326" t="s">
        <v>3818</v>
      </c>
      <c r="H1953" s="350">
        <f t="shared" si="30"/>
        <v>4262388.53</v>
      </c>
      <c r="I1953" s="326" t="s">
        <v>4326</v>
      </c>
      <c r="J1953" s="42" t="str">
        <f>VLOOKUP(D1953,DEPARTMENTS!B:B,1,0)</f>
        <v>ENVELOPES</v>
      </c>
      <c r="K1953" s="326"/>
    </row>
    <row r="1954" spans="1:11" s="35" customFormat="1" hidden="1" x14ac:dyDescent="0.2">
      <c r="A1954" s="326" t="s">
        <v>4425</v>
      </c>
      <c r="B1954" s="326" t="s">
        <v>7</v>
      </c>
      <c r="C1954" s="326">
        <v>1</v>
      </c>
      <c r="D1954" s="326" t="s">
        <v>24</v>
      </c>
      <c r="E1954" s="323">
        <v>1000</v>
      </c>
      <c r="F1954" s="35" t="s">
        <v>303</v>
      </c>
      <c r="G1954" s="326" t="s">
        <v>3818</v>
      </c>
      <c r="H1954" s="350">
        <f t="shared" si="30"/>
        <v>4263388.53</v>
      </c>
      <c r="I1954" s="326" t="s">
        <v>4327</v>
      </c>
      <c r="J1954" s="42" t="str">
        <f>VLOOKUP(D1954,DEPARTMENTS!B:B,1,0)</f>
        <v>ENVELOPES</v>
      </c>
      <c r="K1954" s="326"/>
    </row>
    <row r="1955" spans="1:11" s="35" customFormat="1" hidden="1" x14ac:dyDescent="0.2">
      <c r="A1955" s="326" t="s">
        <v>4426</v>
      </c>
      <c r="B1955" s="326" t="s">
        <v>7</v>
      </c>
      <c r="C1955" s="326">
        <v>1</v>
      </c>
      <c r="D1955" s="326" t="s">
        <v>24</v>
      </c>
      <c r="E1955" s="323">
        <v>150</v>
      </c>
      <c r="F1955" s="35" t="s">
        <v>303</v>
      </c>
      <c r="G1955" s="326" t="s">
        <v>3818</v>
      </c>
      <c r="H1955" s="350">
        <f t="shared" si="30"/>
        <v>4263538.53</v>
      </c>
      <c r="I1955" s="326" t="s">
        <v>4328</v>
      </c>
      <c r="J1955" s="42" t="str">
        <f>VLOOKUP(D1955,DEPARTMENTS!B:B,1,0)</f>
        <v>ENVELOPES</v>
      </c>
      <c r="K1955" s="326"/>
    </row>
    <row r="1956" spans="1:11" s="35" customFormat="1" hidden="1" x14ac:dyDescent="0.2">
      <c r="A1956" s="326" t="s">
        <v>4427</v>
      </c>
      <c r="B1956" s="326" t="s">
        <v>7</v>
      </c>
      <c r="C1956" s="326">
        <v>1</v>
      </c>
      <c r="D1956" s="326" t="s">
        <v>24</v>
      </c>
      <c r="E1956" s="323">
        <v>50</v>
      </c>
      <c r="F1956" s="35" t="s">
        <v>303</v>
      </c>
      <c r="G1956" s="326" t="s">
        <v>3818</v>
      </c>
      <c r="H1956" s="350">
        <f t="shared" si="30"/>
        <v>4263588.53</v>
      </c>
      <c r="I1956" s="326" t="s">
        <v>4329</v>
      </c>
      <c r="J1956" s="42" t="str">
        <f>VLOOKUP(D1956,DEPARTMENTS!B:B,1,0)</f>
        <v>ENVELOPES</v>
      </c>
      <c r="K1956" s="326"/>
    </row>
    <row r="1957" spans="1:11" s="35" customFormat="1" hidden="1" x14ac:dyDescent="0.2">
      <c r="A1957" s="326" t="s">
        <v>4428</v>
      </c>
      <c r="B1957" s="326" t="s">
        <v>7</v>
      </c>
      <c r="C1957" s="326">
        <v>1</v>
      </c>
      <c r="D1957" s="326" t="s">
        <v>24</v>
      </c>
      <c r="E1957" s="323">
        <v>100</v>
      </c>
      <c r="F1957" s="35" t="s">
        <v>303</v>
      </c>
      <c r="G1957" s="326" t="s">
        <v>3818</v>
      </c>
      <c r="H1957" s="350">
        <f t="shared" si="30"/>
        <v>4263688.53</v>
      </c>
      <c r="I1957" s="326" t="s">
        <v>4330</v>
      </c>
      <c r="J1957" s="42" t="str">
        <f>VLOOKUP(D1957,DEPARTMENTS!B:B,1,0)</f>
        <v>ENVELOPES</v>
      </c>
      <c r="K1957" s="326"/>
    </row>
    <row r="1958" spans="1:11" s="35" customFormat="1" hidden="1" x14ac:dyDescent="0.2">
      <c r="A1958" s="326" t="s">
        <v>4429</v>
      </c>
      <c r="B1958" s="326" t="s">
        <v>7</v>
      </c>
      <c r="C1958" s="326">
        <v>1</v>
      </c>
      <c r="D1958" s="326" t="s">
        <v>24</v>
      </c>
      <c r="E1958" s="323">
        <v>50</v>
      </c>
      <c r="F1958" s="35" t="s">
        <v>303</v>
      </c>
      <c r="G1958" s="326" t="s">
        <v>3818</v>
      </c>
      <c r="H1958" s="350">
        <f t="shared" si="30"/>
        <v>4263738.53</v>
      </c>
      <c r="I1958" s="326" t="s">
        <v>4331</v>
      </c>
      <c r="J1958" s="42" t="str">
        <f>VLOOKUP(D1958,DEPARTMENTS!B:B,1,0)</f>
        <v>ENVELOPES</v>
      </c>
      <c r="K1958" s="326"/>
    </row>
    <row r="1959" spans="1:11" s="35" customFormat="1" hidden="1" x14ac:dyDescent="0.2">
      <c r="A1959" s="326" t="s">
        <v>4430</v>
      </c>
      <c r="B1959" s="326" t="s">
        <v>7</v>
      </c>
      <c r="C1959" s="326">
        <v>1</v>
      </c>
      <c r="D1959" s="326" t="s">
        <v>24</v>
      </c>
      <c r="E1959" s="323">
        <v>50</v>
      </c>
      <c r="F1959" s="35" t="s">
        <v>303</v>
      </c>
      <c r="G1959" s="326" t="s">
        <v>3818</v>
      </c>
      <c r="H1959" s="350">
        <f t="shared" si="30"/>
        <v>4263788.53</v>
      </c>
      <c r="I1959" s="326" t="s">
        <v>4332</v>
      </c>
      <c r="J1959" s="42" t="str">
        <f>VLOOKUP(D1959,DEPARTMENTS!B:B,1,0)</f>
        <v>ENVELOPES</v>
      </c>
      <c r="K1959" s="326"/>
    </row>
    <row r="1960" spans="1:11" s="35" customFormat="1" hidden="1" x14ac:dyDescent="0.2">
      <c r="A1960" s="326" t="s">
        <v>4431</v>
      </c>
      <c r="B1960" s="326" t="s">
        <v>7</v>
      </c>
      <c r="C1960" s="326">
        <v>1</v>
      </c>
      <c r="D1960" s="326" t="s">
        <v>24</v>
      </c>
      <c r="E1960" s="323">
        <v>50</v>
      </c>
      <c r="F1960" s="35" t="s">
        <v>303</v>
      </c>
      <c r="G1960" s="326" t="s">
        <v>3818</v>
      </c>
      <c r="H1960" s="350">
        <f t="shared" si="30"/>
        <v>4263838.53</v>
      </c>
      <c r="I1960" s="326" t="s">
        <v>4333</v>
      </c>
      <c r="J1960" s="42" t="str">
        <f>VLOOKUP(D1960,DEPARTMENTS!B:B,1,0)</f>
        <v>ENVELOPES</v>
      </c>
      <c r="K1960" s="326"/>
    </row>
    <row r="1961" spans="1:11" s="35" customFormat="1" hidden="1" x14ac:dyDescent="0.2">
      <c r="A1961" s="326" t="s">
        <v>4432</v>
      </c>
      <c r="B1961" s="326" t="s">
        <v>7</v>
      </c>
      <c r="C1961" s="326">
        <v>1</v>
      </c>
      <c r="D1961" s="326" t="s">
        <v>24</v>
      </c>
      <c r="E1961" s="323">
        <v>300</v>
      </c>
      <c r="F1961" s="35" t="s">
        <v>303</v>
      </c>
      <c r="G1961" s="326" t="s">
        <v>3818</v>
      </c>
      <c r="H1961" s="350">
        <f t="shared" si="30"/>
        <v>4264138.53</v>
      </c>
      <c r="I1961" s="326" t="s">
        <v>4334</v>
      </c>
      <c r="J1961" s="42" t="str">
        <f>VLOOKUP(D1961,DEPARTMENTS!B:B,1,0)</f>
        <v>ENVELOPES</v>
      </c>
      <c r="K1961" s="326"/>
    </row>
    <row r="1962" spans="1:11" s="35" customFormat="1" hidden="1" x14ac:dyDescent="0.2">
      <c r="A1962" s="326" t="s">
        <v>4433</v>
      </c>
      <c r="B1962" s="326" t="s">
        <v>7</v>
      </c>
      <c r="C1962" s="326">
        <v>1</v>
      </c>
      <c r="D1962" s="326" t="s">
        <v>24</v>
      </c>
      <c r="E1962" s="323">
        <v>200</v>
      </c>
      <c r="F1962" s="35" t="s">
        <v>303</v>
      </c>
      <c r="G1962" s="326" t="s">
        <v>3818</v>
      </c>
      <c r="H1962" s="350">
        <f t="shared" si="30"/>
        <v>4264338.53</v>
      </c>
      <c r="I1962" s="326" t="s">
        <v>4335</v>
      </c>
      <c r="J1962" s="42" t="str">
        <f>VLOOKUP(D1962,DEPARTMENTS!B:B,1,0)</f>
        <v>ENVELOPES</v>
      </c>
      <c r="K1962" s="326"/>
    </row>
    <row r="1963" spans="1:11" s="35" customFormat="1" hidden="1" x14ac:dyDescent="0.2">
      <c r="A1963" s="326" t="s">
        <v>4434</v>
      </c>
      <c r="B1963" s="326" t="s">
        <v>7</v>
      </c>
      <c r="C1963" s="326">
        <v>1</v>
      </c>
      <c r="D1963" s="326" t="s">
        <v>24</v>
      </c>
      <c r="E1963" s="323">
        <v>300</v>
      </c>
      <c r="F1963" s="35" t="s">
        <v>303</v>
      </c>
      <c r="G1963" s="326" t="s">
        <v>3818</v>
      </c>
      <c r="H1963" s="350">
        <f t="shared" si="30"/>
        <v>4264638.53</v>
      </c>
      <c r="I1963" s="326" t="s">
        <v>4336</v>
      </c>
      <c r="J1963" s="42" t="str">
        <f>VLOOKUP(D1963,DEPARTMENTS!B:B,1,0)</f>
        <v>ENVELOPES</v>
      </c>
      <c r="K1963" s="326"/>
    </row>
    <row r="1964" spans="1:11" s="35" customFormat="1" hidden="1" x14ac:dyDescent="0.2">
      <c r="A1964" s="326" t="s">
        <v>4435</v>
      </c>
      <c r="B1964" s="326" t="s">
        <v>7</v>
      </c>
      <c r="C1964" s="326">
        <v>1</v>
      </c>
      <c r="D1964" s="326" t="s">
        <v>24</v>
      </c>
      <c r="E1964" s="323">
        <v>500</v>
      </c>
      <c r="F1964" s="35" t="s">
        <v>303</v>
      </c>
      <c r="G1964" s="326" t="s">
        <v>3818</v>
      </c>
      <c r="H1964" s="350">
        <f t="shared" si="30"/>
        <v>4265138.53</v>
      </c>
      <c r="I1964" s="326" t="s">
        <v>4337</v>
      </c>
      <c r="J1964" s="42" t="str">
        <f>VLOOKUP(D1964,DEPARTMENTS!B:B,1,0)</f>
        <v>ENVELOPES</v>
      </c>
      <c r="K1964" s="326"/>
    </row>
    <row r="1965" spans="1:11" s="35" customFormat="1" hidden="1" x14ac:dyDescent="0.2">
      <c r="A1965" s="326" t="s">
        <v>4436</v>
      </c>
      <c r="B1965" s="326" t="s">
        <v>7</v>
      </c>
      <c r="C1965" s="326">
        <v>1</v>
      </c>
      <c r="D1965" s="326" t="s">
        <v>24</v>
      </c>
      <c r="E1965" s="323">
        <v>150</v>
      </c>
      <c r="F1965" s="35" t="s">
        <v>303</v>
      </c>
      <c r="G1965" s="326" t="s">
        <v>3818</v>
      </c>
      <c r="H1965" s="350">
        <f t="shared" si="30"/>
        <v>4265288.53</v>
      </c>
      <c r="I1965" s="326" t="s">
        <v>4338</v>
      </c>
      <c r="J1965" s="42" t="str">
        <f>VLOOKUP(D1965,DEPARTMENTS!B:B,1,0)</f>
        <v>ENVELOPES</v>
      </c>
      <c r="K1965" s="326"/>
    </row>
    <row r="1966" spans="1:11" s="35" customFormat="1" hidden="1" x14ac:dyDescent="0.2">
      <c r="A1966" s="326" t="s">
        <v>4437</v>
      </c>
      <c r="B1966" s="326" t="s">
        <v>7</v>
      </c>
      <c r="C1966" s="326">
        <v>1</v>
      </c>
      <c r="D1966" s="326" t="s">
        <v>24</v>
      </c>
      <c r="E1966" s="323">
        <v>500</v>
      </c>
      <c r="F1966" s="35" t="s">
        <v>303</v>
      </c>
      <c r="G1966" s="326" t="s">
        <v>3818</v>
      </c>
      <c r="H1966" s="350">
        <f t="shared" si="30"/>
        <v>4265788.53</v>
      </c>
      <c r="I1966" s="326" t="s">
        <v>4339</v>
      </c>
      <c r="J1966" s="42" t="str">
        <f>VLOOKUP(D1966,DEPARTMENTS!B:B,1,0)</f>
        <v>ENVELOPES</v>
      </c>
      <c r="K1966" s="326"/>
    </row>
    <row r="1967" spans="1:11" s="35" customFormat="1" hidden="1" x14ac:dyDescent="0.2">
      <c r="A1967" s="326" t="s">
        <v>4438</v>
      </c>
      <c r="B1967" s="326" t="s">
        <v>7</v>
      </c>
      <c r="C1967" s="326">
        <v>1</v>
      </c>
      <c r="D1967" s="326" t="s">
        <v>24</v>
      </c>
      <c r="E1967" s="323">
        <v>200</v>
      </c>
      <c r="F1967" s="35" t="s">
        <v>303</v>
      </c>
      <c r="G1967" s="326" t="s">
        <v>3818</v>
      </c>
      <c r="H1967" s="350">
        <f t="shared" si="30"/>
        <v>4265988.53</v>
      </c>
      <c r="I1967" s="326" t="s">
        <v>4340</v>
      </c>
      <c r="J1967" s="42" t="str">
        <f>VLOOKUP(D1967,DEPARTMENTS!B:B,1,0)</f>
        <v>ENVELOPES</v>
      </c>
      <c r="K1967" s="326"/>
    </row>
    <row r="1968" spans="1:11" s="35" customFormat="1" hidden="1" x14ac:dyDescent="0.2">
      <c r="A1968" s="326" t="s">
        <v>4439</v>
      </c>
      <c r="B1968" s="326" t="s">
        <v>7</v>
      </c>
      <c r="C1968" s="326">
        <v>1</v>
      </c>
      <c r="D1968" s="326" t="s">
        <v>144</v>
      </c>
      <c r="E1968" s="323">
        <v>500</v>
      </c>
      <c r="F1968" s="35" t="s">
        <v>303</v>
      </c>
      <c r="G1968" s="326" t="s">
        <v>3818</v>
      </c>
      <c r="H1968" s="350">
        <f t="shared" si="30"/>
        <v>4266488.53</v>
      </c>
      <c r="I1968" s="326" t="s">
        <v>4341</v>
      </c>
      <c r="J1968" s="42" t="str">
        <f>VLOOKUP(D1968,DEPARTMENTS!B:B,1,0)</f>
        <v>DEV_GROUP_2</v>
      </c>
      <c r="K1968" s="326"/>
    </row>
    <row r="1969" spans="1:11" s="35" customFormat="1" hidden="1" x14ac:dyDescent="0.2">
      <c r="A1969" s="326" t="s">
        <v>4440</v>
      </c>
      <c r="B1969" s="326" t="s">
        <v>7</v>
      </c>
      <c r="C1969" s="326">
        <v>1</v>
      </c>
      <c r="D1969" s="326" t="s">
        <v>24</v>
      </c>
      <c r="E1969" s="323">
        <v>100</v>
      </c>
      <c r="F1969" s="35" t="s">
        <v>303</v>
      </c>
      <c r="G1969" s="326" t="s">
        <v>3818</v>
      </c>
      <c r="H1969" s="350">
        <f t="shared" si="30"/>
        <v>4266588.53</v>
      </c>
      <c r="I1969" s="326" t="s">
        <v>4342</v>
      </c>
      <c r="J1969" s="42" t="str">
        <f>VLOOKUP(D1969,DEPARTMENTS!B:B,1,0)</f>
        <v>ENVELOPES</v>
      </c>
      <c r="K1969" s="326"/>
    </row>
    <row r="1970" spans="1:11" s="35" customFormat="1" hidden="1" x14ac:dyDescent="0.2">
      <c r="A1970" s="326" t="s">
        <v>4441</v>
      </c>
      <c r="B1970" s="326" t="s">
        <v>7</v>
      </c>
      <c r="C1970" s="326">
        <v>1</v>
      </c>
      <c r="D1970" s="326" t="s">
        <v>24</v>
      </c>
      <c r="E1970" s="323">
        <v>50</v>
      </c>
      <c r="F1970" s="35" t="s">
        <v>303</v>
      </c>
      <c r="G1970" s="326" t="s">
        <v>3818</v>
      </c>
      <c r="H1970" s="350">
        <f t="shared" si="30"/>
        <v>4266638.53</v>
      </c>
      <c r="I1970" s="326" t="s">
        <v>4343</v>
      </c>
      <c r="J1970" s="42" t="str">
        <f>VLOOKUP(D1970,DEPARTMENTS!B:B,1,0)</f>
        <v>ENVELOPES</v>
      </c>
      <c r="K1970" s="326"/>
    </row>
    <row r="1971" spans="1:11" s="35" customFormat="1" hidden="1" x14ac:dyDescent="0.2">
      <c r="A1971" s="326" t="s">
        <v>4442</v>
      </c>
      <c r="B1971" s="326" t="s">
        <v>7</v>
      </c>
      <c r="C1971" s="326">
        <v>1</v>
      </c>
      <c r="D1971" s="326" t="s">
        <v>24</v>
      </c>
      <c r="E1971" s="323">
        <v>100</v>
      </c>
      <c r="F1971" s="35" t="s">
        <v>303</v>
      </c>
      <c r="G1971" s="326" t="s">
        <v>3818</v>
      </c>
      <c r="H1971" s="350">
        <f t="shared" si="30"/>
        <v>4266738.53</v>
      </c>
      <c r="I1971" s="326" t="s">
        <v>4344</v>
      </c>
      <c r="J1971" s="42" t="str">
        <f>VLOOKUP(D1971,DEPARTMENTS!B:B,1,0)</f>
        <v>ENVELOPES</v>
      </c>
      <c r="K1971" s="326"/>
    </row>
    <row r="1972" spans="1:11" s="35" customFormat="1" hidden="1" x14ac:dyDescent="0.2">
      <c r="A1972" s="326" t="s">
        <v>4443</v>
      </c>
      <c r="B1972" s="326" t="s">
        <v>7</v>
      </c>
      <c r="C1972" s="326">
        <v>1</v>
      </c>
      <c r="D1972" s="326" t="s">
        <v>24</v>
      </c>
      <c r="E1972" s="323">
        <v>50</v>
      </c>
      <c r="F1972" s="35" t="s">
        <v>303</v>
      </c>
      <c r="G1972" s="326" t="s">
        <v>3818</v>
      </c>
      <c r="H1972" s="350">
        <f t="shared" si="30"/>
        <v>4266788.53</v>
      </c>
      <c r="I1972" s="326" t="s">
        <v>4345</v>
      </c>
      <c r="J1972" s="42" t="str">
        <f>VLOOKUP(D1972,DEPARTMENTS!B:B,1,0)</f>
        <v>ENVELOPES</v>
      </c>
      <c r="K1972" s="326"/>
    </row>
    <row r="1973" spans="1:11" s="35" customFormat="1" hidden="1" x14ac:dyDescent="0.2">
      <c r="A1973" s="326" t="s">
        <v>4444</v>
      </c>
      <c r="B1973" s="326" t="s">
        <v>7</v>
      </c>
      <c r="C1973" s="326">
        <v>1</v>
      </c>
      <c r="D1973" s="326" t="s">
        <v>24</v>
      </c>
      <c r="E1973" s="323">
        <v>50</v>
      </c>
      <c r="F1973" s="35" t="s">
        <v>303</v>
      </c>
      <c r="G1973" s="326" t="s">
        <v>3818</v>
      </c>
      <c r="H1973" s="350">
        <f t="shared" si="30"/>
        <v>4266838.53</v>
      </c>
      <c r="I1973" s="326" t="s">
        <v>4346</v>
      </c>
      <c r="J1973" s="42" t="str">
        <f>VLOOKUP(D1973,DEPARTMENTS!B:B,1,0)</f>
        <v>ENVELOPES</v>
      </c>
      <c r="K1973" s="326"/>
    </row>
    <row r="1974" spans="1:11" s="35" customFormat="1" hidden="1" x14ac:dyDescent="0.2">
      <c r="A1974" s="326" t="s">
        <v>4445</v>
      </c>
      <c r="B1974" s="326" t="s">
        <v>7</v>
      </c>
      <c r="C1974" s="326">
        <v>1</v>
      </c>
      <c r="D1974" s="326" t="s">
        <v>24</v>
      </c>
      <c r="E1974" s="323">
        <v>200</v>
      </c>
      <c r="F1974" s="35" t="s">
        <v>303</v>
      </c>
      <c r="G1974" s="326" t="s">
        <v>3818</v>
      </c>
      <c r="H1974" s="350">
        <f t="shared" si="30"/>
        <v>4267038.53</v>
      </c>
      <c r="I1974" s="326" t="s">
        <v>4347</v>
      </c>
      <c r="J1974" s="42" t="str">
        <f>VLOOKUP(D1974,DEPARTMENTS!B:B,1,0)</f>
        <v>ENVELOPES</v>
      </c>
      <c r="K1974" s="326"/>
    </row>
    <row r="1975" spans="1:11" s="35" customFormat="1" hidden="1" x14ac:dyDescent="0.2">
      <c r="A1975" s="326" t="s">
        <v>4446</v>
      </c>
      <c r="B1975" s="326" t="s">
        <v>7</v>
      </c>
      <c r="C1975" s="326">
        <v>1</v>
      </c>
      <c r="D1975" s="326" t="s">
        <v>24</v>
      </c>
      <c r="E1975" s="323">
        <v>100</v>
      </c>
      <c r="F1975" s="35" t="s">
        <v>303</v>
      </c>
      <c r="G1975" s="326" t="s">
        <v>3818</v>
      </c>
      <c r="H1975" s="350">
        <f t="shared" si="30"/>
        <v>4267138.53</v>
      </c>
      <c r="I1975" s="326" t="s">
        <v>4348</v>
      </c>
      <c r="J1975" s="42" t="str">
        <f>VLOOKUP(D1975,DEPARTMENTS!B:B,1,0)</f>
        <v>ENVELOPES</v>
      </c>
      <c r="K1975" s="326"/>
    </row>
    <row r="1976" spans="1:11" s="35" customFormat="1" hidden="1" x14ac:dyDescent="0.2">
      <c r="A1976" s="326" t="s">
        <v>4447</v>
      </c>
      <c r="B1976" s="326" t="s">
        <v>7</v>
      </c>
      <c r="C1976" s="326">
        <v>1</v>
      </c>
      <c r="D1976" s="326" t="s">
        <v>24</v>
      </c>
      <c r="E1976" s="323">
        <v>200</v>
      </c>
      <c r="F1976" s="35" t="s">
        <v>303</v>
      </c>
      <c r="G1976" s="326" t="s">
        <v>3818</v>
      </c>
      <c r="H1976" s="350">
        <f t="shared" si="30"/>
        <v>4267338.53</v>
      </c>
      <c r="I1976" s="326" t="s">
        <v>4349</v>
      </c>
      <c r="J1976" s="42" t="str">
        <f>VLOOKUP(D1976,DEPARTMENTS!B:B,1,0)</f>
        <v>ENVELOPES</v>
      </c>
      <c r="K1976" s="326"/>
    </row>
    <row r="1977" spans="1:11" s="35" customFormat="1" hidden="1" x14ac:dyDescent="0.2">
      <c r="A1977" s="326" t="s">
        <v>4448</v>
      </c>
      <c r="B1977" s="326" t="s">
        <v>7</v>
      </c>
      <c r="C1977" s="326">
        <v>1</v>
      </c>
      <c r="D1977" s="326" t="s">
        <v>144</v>
      </c>
      <c r="E1977" s="323">
        <v>200</v>
      </c>
      <c r="F1977" s="35" t="s">
        <v>303</v>
      </c>
      <c r="G1977" s="326" t="s">
        <v>3818</v>
      </c>
      <c r="H1977" s="350">
        <f t="shared" si="30"/>
        <v>4267538.53</v>
      </c>
      <c r="I1977" s="326" t="s">
        <v>4350</v>
      </c>
      <c r="J1977" s="42" t="str">
        <f>VLOOKUP(D1977,DEPARTMENTS!B:B,1,0)</f>
        <v>DEV_GROUP_2</v>
      </c>
      <c r="K1977" s="326"/>
    </row>
    <row r="1978" spans="1:11" s="35" customFormat="1" hidden="1" x14ac:dyDescent="0.2">
      <c r="A1978" s="326" t="s">
        <v>4449</v>
      </c>
      <c r="B1978" s="326" t="s">
        <v>7</v>
      </c>
      <c r="C1978" s="326">
        <v>1</v>
      </c>
      <c r="D1978" s="326" t="s">
        <v>24</v>
      </c>
      <c r="E1978" s="323">
        <v>50</v>
      </c>
      <c r="F1978" s="35" t="s">
        <v>303</v>
      </c>
      <c r="G1978" s="326" t="s">
        <v>3818</v>
      </c>
      <c r="H1978" s="350">
        <f t="shared" si="30"/>
        <v>4267588.53</v>
      </c>
      <c r="I1978" s="326" t="s">
        <v>4351</v>
      </c>
      <c r="J1978" s="42" t="str">
        <f>VLOOKUP(D1978,DEPARTMENTS!B:B,1,0)</f>
        <v>ENVELOPES</v>
      </c>
      <c r="K1978" s="326"/>
    </row>
    <row r="1979" spans="1:11" s="35" customFormat="1" hidden="1" x14ac:dyDescent="0.2">
      <c r="A1979" s="326" t="s">
        <v>4450</v>
      </c>
      <c r="B1979" s="326" t="s">
        <v>7</v>
      </c>
      <c r="C1979" s="326">
        <v>1</v>
      </c>
      <c r="D1979" s="326" t="s">
        <v>24</v>
      </c>
      <c r="E1979" s="323">
        <v>1000</v>
      </c>
      <c r="F1979" s="35" t="s">
        <v>303</v>
      </c>
      <c r="G1979" s="326" t="s">
        <v>3818</v>
      </c>
      <c r="H1979" s="350">
        <f t="shared" si="30"/>
        <v>4268588.53</v>
      </c>
      <c r="I1979" s="326" t="s">
        <v>4352</v>
      </c>
      <c r="J1979" s="42" t="str">
        <f>VLOOKUP(D1979,DEPARTMENTS!B:B,1,0)</f>
        <v>ENVELOPES</v>
      </c>
      <c r="K1979" s="326"/>
    </row>
    <row r="1980" spans="1:11" s="35" customFormat="1" hidden="1" x14ac:dyDescent="0.2">
      <c r="A1980" s="326" t="s">
        <v>4451</v>
      </c>
      <c r="B1980" s="326" t="s">
        <v>7</v>
      </c>
      <c r="C1980" s="326">
        <v>1</v>
      </c>
      <c r="D1980" s="326" t="s">
        <v>144</v>
      </c>
      <c r="E1980" s="323">
        <v>300</v>
      </c>
      <c r="F1980" s="35" t="s">
        <v>303</v>
      </c>
      <c r="G1980" s="326" t="s">
        <v>3818</v>
      </c>
      <c r="H1980" s="350">
        <f t="shared" si="30"/>
        <v>4268888.53</v>
      </c>
      <c r="I1980" s="326" t="s">
        <v>4353</v>
      </c>
      <c r="J1980" s="42" t="str">
        <f>VLOOKUP(D1980,DEPARTMENTS!B:B,1,0)</f>
        <v>DEV_GROUP_2</v>
      </c>
      <c r="K1980" s="326"/>
    </row>
    <row r="1981" spans="1:11" s="35" customFormat="1" hidden="1" x14ac:dyDescent="0.2">
      <c r="A1981" s="326" t="s">
        <v>4452</v>
      </c>
      <c r="B1981" s="326" t="s">
        <v>7</v>
      </c>
      <c r="C1981" s="326">
        <v>1</v>
      </c>
      <c r="D1981" s="326" t="s">
        <v>166</v>
      </c>
      <c r="E1981" s="323">
        <v>500</v>
      </c>
      <c r="F1981" s="35" t="s">
        <v>303</v>
      </c>
      <c r="G1981" s="326" t="s">
        <v>3818</v>
      </c>
      <c r="H1981" s="350">
        <f t="shared" si="30"/>
        <v>4269388.53</v>
      </c>
      <c r="I1981" s="326" t="s">
        <v>4354</v>
      </c>
      <c r="J1981" s="42" t="str">
        <f>VLOOKUP(D1981,DEPARTMENTS!B:B,1,0)</f>
        <v>DEV_GROUP_30</v>
      </c>
      <c r="K1981" s="326"/>
    </row>
    <row r="1982" spans="1:11" s="35" customFormat="1" hidden="1" x14ac:dyDescent="0.2">
      <c r="A1982" s="326" t="s">
        <v>4453</v>
      </c>
      <c r="B1982" s="326" t="s">
        <v>7</v>
      </c>
      <c r="C1982" s="326">
        <v>1</v>
      </c>
      <c r="D1982" s="326" t="s">
        <v>144</v>
      </c>
      <c r="E1982" s="323">
        <v>500</v>
      </c>
      <c r="F1982" s="35" t="s">
        <v>303</v>
      </c>
      <c r="G1982" s="326" t="s">
        <v>3818</v>
      </c>
      <c r="H1982" s="350">
        <f t="shared" si="30"/>
        <v>4269888.53</v>
      </c>
      <c r="I1982" s="326" t="s">
        <v>4355</v>
      </c>
      <c r="J1982" s="42" t="str">
        <f>VLOOKUP(D1982,DEPARTMENTS!B:B,1,0)</f>
        <v>DEV_GROUP_2</v>
      </c>
      <c r="K1982" s="326"/>
    </row>
    <row r="1983" spans="1:11" s="35" customFormat="1" hidden="1" x14ac:dyDescent="0.2">
      <c r="A1983" s="326" t="s">
        <v>4454</v>
      </c>
      <c r="B1983" s="326" t="s">
        <v>7</v>
      </c>
      <c r="C1983" s="326">
        <v>1</v>
      </c>
      <c r="D1983" s="326" t="s">
        <v>24</v>
      </c>
      <c r="E1983" s="323">
        <v>100</v>
      </c>
      <c r="F1983" s="35" t="s">
        <v>303</v>
      </c>
      <c r="G1983" s="326" t="s">
        <v>3818</v>
      </c>
      <c r="H1983" s="350">
        <f t="shared" si="30"/>
        <v>4269988.53</v>
      </c>
      <c r="I1983" s="326" t="s">
        <v>4356</v>
      </c>
      <c r="J1983" s="42" t="str">
        <f>VLOOKUP(D1983,DEPARTMENTS!B:B,1,0)</f>
        <v>ENVELOPES</v>
      </c>
      <c r="K1983" s="326"/>
    </row>
    <row r="1984" spans="1:11" s="35" customFormat="1" hidden="1" x14ac:dyDescent="0.2">
      <c r="A1984" s="326" t="s">
        <v>4455</v>
      </c>
      <c r="B1984" s="326" t="s">
        <v>7</v>
      </c>
      <c r="C1984" s="326">
        <v>1</v>
      </c>
      <c r="D1984" s="326" t="s">
        <v>24</v>
      </c>
      <c r="E1984" s="323">
        <v>2500</v>
      </c>
      <c r="F1984" s="35" t="s">
        <v>303</v>
      </c>
      <c r="G1984" s="326" t="s">
        <v>3818</v>
      </c>
      <c r="H1984" s="350">
        <f t="shared" si="30"/>
        <v>4272488.53</v>
      </c>
      <c r="I1984" s="326" t="s">
        <v>4357</v>
      </c>
      <c r="J1984" s="42" t="str">
        <f>VLOOKUP(D1984,DEPARTMENTS!B:B,1,0)</f>
        <v>ENVELOPES</v>
      </c>
      <c r="K1984" s="326"/>
    </row>
    <row r="1985" spans="1:11" s="35" customFormat="1" hidden="1" x14ac:dyDescent="0.2">
      <c r="A1985" s="326" t="s">
        <v>4456</v>
      </c>
      <c r="B1985" s="326" t="s">
        <v>7</v>
      </c>
      <c r="C1985" s="326">
        <v>1</v>
      </c>
      <c r="D1985" s="326" t="s">
        <v>134</v>
      </c>
      <c r="E1985" s="323">
        <v>1000</v>
      </c>
      <c r="F1985" s="35" t="s">
        <v>303</v>
      </c>
      <c r="G1985" s="326" t="s">
        <v>3818</v>
      </c>
      <c r="H1985" s="350">
        <f t="shared" si="30"/>
        <v>4273488.53</v>
      </c>
      <c r="I1985" s="326" t="s">
        <v>4358</v>
      </c>
      <c r="J1985" s="42" t="str">
        <f>VLOOKUP(D1985,DEPARTMENTS!B:B,1,0)</f>
        <v>DEV_GROUP_12</v>
      </c>
      <c r="K1985" s="326"/>
    </row>
    <row r="1986" spans="1:11" s="35" customFormat="1" hidden="1" x14ac:dyDescent="0.2">
      <c r="A1986" s="326" t="s">
        <v>4457</v>
      </c>
      <c r="B1986" s="326" t="s">
        <v>7</v>
      </c>
      <c r="C1986" s="326">
        <v>1</v>
      </c>
      <c r="D1986" s="326" t="s">
        <v>182</v>
      </c>
      <c r="E1986" s="323">
        <v>500</v>
      </c>
      <c r="F1986" s="35" t="s">
        <v>303</v>
      </c>
      <c r="G1986" s="326" t="s">
        <v>3818</v>
      </c>
      <c r="H1986" s="350">
        <f t="shared" si="30"/>
        <v>4273988.53</v>
      </c>
      <c r="I1986" s="326" t="s">
        <v>4359</v>
      </c>
      <c r="J1986" s="42" t="str">
        <f>VLOOKUP(D1986,DEPARTMENTS!B:B,1,0)</f>
        <v>DEV_GROUP_23</v>
      </c>
      <c r="K1986" s="326"/>
    </row>
    <row r="1987" spans="1:11" s="35" customFormat="1" hidden="1" x14ac:dyDescent="0.2">
      <c r="A1987" s="326" t="s">
        <v>4458</v>
      </c>
      <c r="B1987" s="326" t="s">
        <v>7</v>
      </c>
      <c r="C1987" s="326">
        <v>1</v>
      </c>
      <c r="D1987" s="326" t="s">
        <v>120</v>
      </c>
      <c r="E1987" s="323">
        <v>7500</v>
      </c>
      <c r="F1987" s="35" t="s">
        <v>303</v>
      </c>
      <c r="G1987" s="326" t="s">
        <v>3818</v>
      </c>
      <c r="H1987" s="350">
        <f t="shared" si="30"/>
        <v>4281488.53</v>
      </c>
      <c r="I1987" s="326" t="s">
        <v>4360</v>
      </c>
      <c r="J1987" s="42" t="str">
        <f>VLOOKUP(D1987,DEPARTMENTS!B:B,1,0)</f>
        <v>DEV_GROUP_17</v>
      </c>
      <c r="K1987" s="326"/>
    </row>
    <row r="1988" spans="1:11" s="35" customFormat="1" hidden="1" x14ac:dyDescent="0.2">
      <c r="A1988" s="326" t="s">
        <v>4459</v>
      </c>
      <c r="B1988" s="326" t="s">
        <v>7</v>
      </c>
      <c r="C1988" s="326">
        <v>1</v>
      </c>
      <c r="D1988" s="326" t="s">
        <v>120</v>
      </c>
      <c r="E1988" s="323">
        <v>1000</v>
      </c>
      <c r="F1988" s="35" t="s">
        <v>303</v>
      </c>
      <c r="G1988" s="326" t="s">
        <v>3818</v>
      </c>
      <c r="H1988" s="350">
        <f t="shared" si="30"/>
        <v>4282488.53</v>
      </c>
      <c r="I1988" s="326" t="s">
        <v>4361</v>
      </c>
      <c r="J1988" s="42" t="str">
        <f>VLOOKUP(D1988,DEPARTMENTS!B:B,1,0)</f>
        <v>DEV_GROUP_17</v>
      </c>
      <c r="K1988" s="326"/>
    </row>
    <row r="1989" spans="1:11" s="35" customFormat="1" hidden="1" x14ac:dyDescent="0.2">
      <c r="A1989" s="326" t="s">
        <v>4460</v>
      </c>
      <c r="B1989" s="326" t="s">
        <v>7</v>
      </c>
      <c r="C1989" s="326">
        <v>1</v>
      </c>
      <c r="D1989" s="326" t="s">
        <v>122</v>
      </c>
      <c r="E1989" s="323">
        <v>500</v>
      </c>
      <c r="F1989" s="35" t="s">
        <v>303</v>
      </c>
      <c r="G1989" s="326" t="s">
        <v>3818</v>
      </c>
      <c r="H1989" s="350">
        <f t="shared" ref="H1989:H2002" si="31">H1988+E1989</f>
        <v>4282988.53</v>
      </c>
      <c r="I1989" s="326" t="s">
        <v>4362</v>
      </c>
      <c r="J1989" s="42" t="str">
        <f>VLOOKUP(D1989,DEPARTMENTS!B:B,1,0)</f>
        <v>DEV_GROUP_16</v>
      </c>
      <c r="K1989" s="326"/>
    </row>
    <row r="1990" spans="1:11" s="35" customFormat="1" hidden="1" x14ac:dyDescent="0.2">
      <c r="A1990" s="326" t="s">
        <v>4461</v>
      </c>
      <c r="B1990" s="326" t="s">
        <v>7</v>
      </c>
      <c r="C1990" s="326">
        <v>1</v>
      </c>
      <c r="D1990" s="326" t="s">
        <v>24</v>
      </c>
      <c r="E1990" s="323">
        <v>200</v>
      </c>
      <c r="F1990" s="35" t="s">
        <v>303</v>
      </c>
      <c r="G1990" s="326" t="s">
        <v>3818</v>
      </c>
      <c r="H1990" s="350">
        <f t="shared" si="31"/>
        <v>4283188.53</v>
      </c>
      <c r="I1990" s="326" t="s">
        <v>4363</v>
      </c>
      <c r="J1990" s="42" t="str">
        <f>VLOOKUP(D1990,DEPARTMENTS!B:B,1,0)</f>
        <v>ENVELOPES</v>
      </c>
      <c r="K1990" s="326"/>
    </row>
    <row r="1991" spans="1:11" s="35" customFormat="1" hidden="1" x14ac:dyDescent="0.2">
      <c r="A1991" s="326" t="s">
        <v>4462</v>
      </c>
      <c r="B1991" s="326" t="s">
        <v>7</v>
      </c>
      <c r="C1991" s="326">
        <v>1</v>
      </c>
      <c r="D1991" s="326" t="s">
        <v>144</v>
      </c>
      <c r="E1991" s="323">
        <v>1000</v>
      </c>
      <c r="F1991" s="35" t="s">
        <v>303</v>
      </c>
      <c r="G1991" s="326" t="s">
        <v>3818</v>
      </c>
      <c r="H1991" s="350">
        <f t="shared" si="31"/>
        <v>4284188.53</v>
      </c>
      <c r="I1991" s="326" t="s">
        <v>4364</v>
      </c>
      <c r="J1991" s="42" t="str">
        <f>VLOOKUP(D1991,DEPARTMENTS!B:B,1,0)</f>
        <v>DEV_GROUP_2</v>
      </c>
      <c r="K1991" s="326"/>
    </row>
    <row r="1992" spans="1:11" s="35" customFormat="1" hidden="1" x14ac:dyDescent="0.2">
      <c r="A1992" s="326" t="s">
        <v>348</v>
      </c>
      <c r="B1992" s="326" t="s">
        <v>7</v>
      </c>
      <c r="C1992" s="326">
        <v>1</v>
      </c>
      <c r="D1992" s="326" t="s">
        <v>24</v>
      </c>
      <c r="E1992" s="323">
        <v>100</v>
      </c>
      <c r="F1992" s="35" t="s">
        <v>303</v>
      </c>
      <c r="G1992" s="326" t="s">
        <v>3818</v>
      </c>
      <c r="H1992" s="350">
        <f t="shared" si="31"/>
        <v>4284288.53</v>
      </c>
      <c r="I1992" s="326" t="s">
        <v>4365</v>
      </c>
      <c r="J1992" s="42" t="str">
        <f>VLOOKUP(D1992,DEPARTMENTS!B:B,1,0)</f>
        <v>ENVELOPES</v>
      </c>
      <c r="K1992" s="326"/>
    </row>
    <row r="1993" spans="1:11" s="35" customFormat="1" hidden="1" x14ac:dyDescent="0.2">
      <c r="A1993" s="326" t="s">
        <v>4463</v>
      </c>
      <c r="B1993" s="326" t="s">
        <v>7</v>
      </c>
      <c r="C1993" s="326">
        <v>1</v>
      </c>
      <c r="D1993" s="326" t="s">
        <v>120</v>
      </c>
      <c r="E1993" s="323">
        <v>1000</v>
      </c>
      <c r="F1993" s="35" t="s">
        <v>303</v>
      </c>
      <c r="G1993" s="326" t="s">
        <v>3818</v>
      </c>
      <c r="H1993" s="350">
        <f t="shared" si="31"/>
        <v>4285288.53</v>
      </c>
      <c r="I1993" s="326" t="s">
        <v>4366</v>
      </c>
      <c r="J1993" s="42" t="str">
        <f>VLOOKUP(D1993,DEPARTMENTS!B:B,1,0)</f>
        <v>DEV_GROUP_17</v>
      </c>
      <c r="K1993" s="326"/>
    </row>
    <row r="1994" spans="1:11" s="35" customFormat="1" hidden="1" x14ac:dyDescent="0.2">
      <c r="A1994" s="326" t="s">
        <v>4464</v>
      </c>
      <c r="B1994" s="326" t="s">
        <v>7</v>
      </c>
      <c r="C1994" s="326">
        <v>1</v>
      </c>
      <c r="D1994" s="326" t="s">
        <v>24</v>
      </c>
      <c r="E1994" s="323">
        <v>2400</v>
      </c>
      <c r="F1994" s="35" t="s">
        <v>303</v>
      </c>
      <c r="G1994" s="326" t="s">
        <v>3818</v>
      </c>
      <c r="H1994" s="350">
        <f t="shared" si="31"/>
        <v>4287688.53</v>
      </c>
      <c r="I1994" s="326" t="s">
        <v>4367</v>
      </c>
      <c r="J1994" s="42" t="str">
        <f>VLOOKUP(D1994,DEPARTMENTS!B:B,1,0)</f>
        <v>ENVELOPES</v>
      </c>
      <c r="K1994" s="326"/>
    </row>
    <row r="1995" spans="1:11" s="35" customFormat="1" hidden="1" x14ac:dyDescent="0.2">
      <c r="A1995" s="326" t="s">
        <v>4465</v>
      </c>
      <c r="B1995" s="326" t="s">
        <v>7</v>
      </c>
      <c r="C1995" s="326">
        <v>1</v>
      </c>
      <c r="D1995" s="326" t="s">
        <v>160</v>
      </c>
      <c r="E1995" s="323">
        <v>1000</v>
      </c>
      <c r="F1995" s="35" t="s">
        <v>303</v>
      </c>
      <c r="G1995" s="326" t="s">
        <v>3818</v>
      </c>
      <c r="H1995" s="350">
        <f t="shared" si="31"/>
        <v>4288688.53</v>
      </c>
      <c r="I1995" s="326" t="s">
        <v>4368</v>
      </c>
      <c r="J1995" s="42" t="str">
        <f>VLOOKUP(D1995,DEPARTMENTS!B:B,1,0)</f>
        <v>DEV_GROUP_20</v>
      </c>
      <c r="K1995" s="326"/>
    </row>
    <row r="1996" spans="1:11" s="35" customFormat="1" hidden="1" x14ac:dyDescent="0.2">
      <c r="A1996" s="326" t="s">
        <v>4466</v>
      </c>
      <c r="B1996" s="326" t="s">
        <v>7</v>
      </c>
      <c r="C1996" s="326">
        <v>1</v>
      </c>
      <c r="D1996" s="326" t="s">
        <v>144</v>
      </c>
      <c r="E1996" s="323">
        <v>200</v>
      </c>
      <c r="F1996" s="35" t="s">
        <v>303</v>
      </c>
      <c r="G1996" s="326" t="s">
        <v>3818</v>
      </c>
      <c r="H1996" s="350">
        <f t="shared" si="31"/>
        <v>4288888.53</v>
      </c>
      <c r="I1996" s="326" t="s">
        <v>4369</v>
      </c>
      <c r="J1996" s="42" t="str">
        <f>VLOOKUP(D1996,DEPARTMENTS!B:B,1,0)</f>
        <v>DEV_GROUP_2</v>
      </c>
      <c r="K1996" s="326"/>
    </row>
    <row r="1997" spans="1:11" s="35" customFormat="1" hidden="1" x14ac:dyDescent="0.2">
      <c r="A1997" s="326" t="s">
        <v>4467</v>
      </c>
      <c r="B1997" s="326" t="s">
        <v>7</v>
      </c>
      <c r="C1997" s="326">
        <v>1</v>
      </c>
      <c r="D1997" s="326" t="s">
        <v>120</v>
      </c>
      <c r="E1997" s="323">
        <v>300</v>
      </c>
      <c r="F1997" s="35" t="s">
        <v>303</v>
      </c>
      <c r="G1997" s="326" t="s">
        <v>3818</v>
      </c>
      <c r="H1997" s="350">
        <f t="shared" si="31"/>
        <v>4289188.53</v>
      </c>
      <c r="I1997" s="326" t="s">
        <v>4370</v>
      </c>
      <c r="J1997" s="42" t="str">
        <f>VLOOKUP(D1997,DEPARTMENTS!B:B,1,0)</f>
        <v>DEV_GROUP_17</v>
      </c>
      <c r="K1997" s="326"/>
    </row>
    <row r="1998" spans="1:11" s="35" customFormat="1" hidden="1" x14ac:dyDescent="0.2">
      <c r="A1998" s="326" t="s">
        <v>4468</v>
      </c>
      <c r="B1998" s="326" t="s">
        <v>7</v>
      </c>
      <c r="C1998" s="326">
        <v>1</v>
      </c>
      <c r="D1998" s="326" t="s">
        <v>122</v>
      </c>
      <c r="E1998" s="323">
        <v>10000</v>
      </c>
      <c r="F1998" s="35" t="s">
        <v>303</v>
      </c>
      <c r="G1998" s="326" t="s">
        <v>3818</v>
      </c>
      <c r="H1998" s="350">
        <f t="shared" si="31"/>
        <v>4299188.53</v>
      </c>
      <c r="I1998" s="326" t="s">
        <v>4371</v>
      </c>
      <c r="J1998" s="42" t="str">
        <f>VLOOKUP(D1998,DEPARTMENTS!B:B,1,0)</f>
        <v>DEV_GROUP_16</v>
      </c>
      <c r="K1998" s="326"/>
    </row>
    <row r="1999" spans="1:11" s="35" customFormat="1" hidden="1" x14ac:dyDescent="0.2">
      <c r="A1999" s="326" t="s">
        <v>4469</v>
      </c>
      <c r="B1999" s="326" t="s">
        <v>7</v>
      </c>
      <c r="C1999" s="326">
        <v>1</v>
      </c>
      <c r="D1999" s="326" t="s">
        <v>52</v>
      </c>
      <c r="E1999" s="323">
        <v>600</v>
      </c>
      <c r="F1999" s="35" t="s">
        <v>303</v>
      </c>
      <c r="G1999" s="326" t="s">
        <v>3818</v>
      </c>
      <c r="H1999" s="350">
        <f t="shared" si="31"/>
        <v>4299788.53</v>
      </c>
      <c r="I1999" s="326" t="s">
        <v>4372</v>
      </c>
      <c r="J1999" s="42" t="str">
        <f>VLOOKUP(D1999,DEPARTMENTS!B:B,1,0)</f>
        <v>AMM</v>
      </c>
      <c r="K1999" s="326"/>
    </row>
    <row r="2000" spans="1:11" s="35" customFormat="1" hidden="1" x14ac:dyDescent="0.2">
      <c r="A2000" s="326" t="s">
        <v>348</v>
      </c>
      <c r="B2000" s="326" t="s">
        <v>7</v>
      </c>
      <c r="C2000" s="326">
        <v>1</v>
      </c>
      <c r="D2000" s="326" t="s">
        <v>24</v>
      </c>
      <c r="E2000" s="323">
        <v>1000</v>
      </c>
      <c r="F2000" s="35" t="s">
        <v>303</v>
      </c>
      <c r="G2000" s="326" t="s">
        <v>3818</v>
      </c>
      <c r="H2000" s="350">
        <f t="shared" si="31"/>
        <v>4300788.53</v>
      </c>
      <c r="I2000" s="326" t="s">
        <v>4373</v>
      </c>
      <c r="J2000" s="42" t="str">
        <f>VLOOKUP(D2000,DEPARTMENTS!B:B,1,0)</f>
        <v>ENVELOPES</v>
      </c>
      <c r="K2000" s="326"/>
    </row>
    <row r="2001" spans="1:11" s="35" customFormat="1" hidden="1" x14ac:dyDescent="0.2">
      <c r="A2001" s="326" t="s">
        <v>4470</v>
      </c>
      <c r="B2001" s="326" t="s">
        <v>7</v>
      </c>
      <c r="C2001" s="326">
        <v>1</v>
      </c>
      <c r="D2001" s="326" t="s">
        <v>176</v>
      </c>
      <c r="E2001" s="323">
        <v>300</v>
      </c>
      <c r="F2001" s="35" t="s">
        <v>303</v>
      </c>
      <c r="G2001" s="326" t="s">
        <v>3818</v>
      </c>
      <c r="H2001" s="350">
        <f t="shared" si="31"/>
        <v>4301088.53</v>
      </c>
      <c r="I2001" s="326" t="s">
        <v>4374</v>
      </c>
      <c r="J2001" s="42" t="str">
        <f>VLOOKUP(D2001,DEPARTMENTS!B:B,1,0)</f>
        <v>DEV_GROUP_33</v>
      </c>
      <c r="K2001" s="326"/>
    </row>
    <row r="2002" spans="1:11" s="35" customFormat="1" hidden="1" x14ac:dyDescent="0.2">
      <c r="A2002" s="326" t="s">
        <v>4471</v>
      </c>
      <c r="B2002" s="326" t="s">
        <v>7</v>
      </c>
      <c r="C2002" s="326">
        <v>1</v>
      </c>
      <c r="D2002" s="326" t="s">
        <v>166</v>
      </c>
      <c r="E2002" s="323">
        <v>1000</v>
      </c>
      <c r="F2002" s="35" t="s">
        <v>303</v>
      </c>
      <c r="G2002" s="326" t="s">
        <v>3818</v>
      </c>
      <c r="H2002" s="350">
        <f t="shared" si="31"/>
        <v>4302088.53</v>
      </c>
      <c r="I2002" s="326" t="s">
        <v>4375</v>
      </c>
      <c r="J2002" s="42" t="str">
        <f>VLOOKUP(D2002,DEPARTMENTS!B:B,1,0)</f>
        <v>DEV_GROUP_30</v>
      </c>
      <c r="K2002" s="326"/>
    </row>
    <row r="2003" spans="1:11" s="35" customFormat="1" hidden="1" x14ac:dyDescent="0.2">
      <c r="A2003" s="326" t="s">
        <v>4472</v>
      </c>
      <c r="B2003" s="326" t="s">
        <v>7</v>
      </c>
      <c r="C2003" s="326">
        <v>1</v>
      </c>
      <c r="D2003" s="326" t="s">
        <v>158</v>
      </c>
      <c r="E2003" s="323">
        <v>12300</v>
      </c>
      <c r="F2003" s="35" t="s">
        <v>303</v>
      </c>
      <c r="G2003" s="326" t="s">
        <v>3818</v>
      </c>
      <c r="H2003" s="350">
        <f>H2002+E2003</f>
        <v>4314388.53</v>
      </c>
      <c r="I2003" s="326" t="s">
        <v>4376</v>
      </c>
      <c r="J2003" s="42" t="str">
        <f>VLOOKUP(D2003,DEPARTMENTS!B:B,1,0)</f>
        <v>DEV_GROUP_26</v>
      </c>
      <c r="K2003" s="326"/>
    </row>
    <row r="2004" spans="1:11" s="35" customFormat="1" hidden="1" x14ac:dyDescent="0.2">
      <c r="A2004" s="326" t="s">
        <v>4673</v>
      </c>
      <c r="B2004" s="326" t="s">
        <v>7</v>
      </c>
      <c r="C2004" s="326">
        <v>2</v>
      </c>
      <c r="D2004" s="326" t="s">
        <v>24</v>
      </c>
      <c r="E2004" s="323">
        <v>500</v>
      </c>
      <c r="F2004" s="35" t="s">
        <v>303</v>
      </c>
      <c r="G2004" s="326" t="s">
        <v>3818</v>
      </c>
      <c r="H2004" s="350">
        <f t="shared" ref="H2004:H2067" si="32">H2003+E2004</f>
        <v>4314888.53</v>
      </c>
      <c r="I2004" s="326" t="s">
        <v>4519</v>
      </c>
      <c r="J2004" s="42" t="str">
        <f>VLOOKUP(D2004,DEPARTMENTS!B:B,1,0)</f>
        <v>ENVELOPES</v>
      </c>
      <c r="K2004" s="326"/>
    </row>
    <row r="2005" spans="1:11" s="35" customFormat="1" hidden="1" x14ac:dyDescent="0.2">
      <c r="A2005" s="326" t="s">
        <v>4674</v>
      </c>
      <c r="B2005" s="326" t="s">
        <v>7</v>
      </c>
      <c r="C2005" s="326">
        <v>2</v>
      </c>
      <c r="D2005" s="326" t="s">
        <v>158</v>
      </c>
      <c r="E2005" s="323">
        <v>1000</v>
      </c>
      <c r="F2005" s="35" t="s">
        <v>303</v>
      </c>
      <c r="G2005" s="326" t="s">
        <v>3818</v>
      </c>
      <c r="H2005" s="350">
        <f t="shared" si="32"/>
        <v>4315888.53</v>
      </c>
      <c r="I2005" s="326" t="s">
        <v>4520</v>
      </c>
      <c r="J2005" s="42" t="str">
        <f>VLOOKUP(D2005,DEPARTMENTS!B:B,1,0)</f>
        <v>DEV_GROUP_26</v>
      </c>
      <c r="K2005" s="326"/>
    </row>
    <row r="2006" spans="1:11" s="35" customFormat="1" hidden="1" x14ac:dyDescent="0.2">
      <c r="A2006" s="326" t="s">
        <v>4675</v>
      </c>
      <c r="B2006" s="326" t="s">
        <v>7</v>
      </c>
      <c r="C2006" s="326">
        <v>2</v>
      </c>
      <c r="D2006" s="326" t="s">
        <v>24</v>
      </c>
      <c r="E2006" s="323">
        <v>400</v>
      </c>
      <c r="F2006" s="35" t="s">
        <v>303</v>
      </c>
      <c r="G2006" s="326" t="s">
        <v>3818</v>
      </c>
      <c r="H2006" s="350">
        <f t="shared" si="32"/>
        <v>4316288.53</v>
      </c>
      <c r="I2006" s="326" t="s">
        <v>4521</v>
      </c>
      <c r="J2006" s="42" t="str">
        <f>VLOOKUP(D2006,DEPARTMENTS!B:B,1,0)</f>
        <v>ENVELOPES</v>
      </c>
      <c r="K2006" s="326"/>
    </row>
    <row r="2007" spans="1:11" s="35" customFormat="1" hidden="1" x14ac:dyDescent="0.2">
      <c r="A2007" s="326" t="s">
        <v>4676</v>
      </c>
      <c r="B2007" s="326" t="s">
        <v>7</v>
      </c>
      <c r="C2007" s="326">
        <v>2</v>
      </c>
      <c r="D2007" s="326" t="s">
        <v>189</v>
      </c>
      <c r="E2007" s="323">
        <v>1000</v>
      </c>
      <c r="F2007" s="35" t="s">
        <v>303</v>
      </c>
      <c r="G2007" s="326" t="s">
        <v>3818</v>
      </c>
      <c r="H2007" s="350">
        <f t="shared" si="32"/>
        <v>4317288.53</v>
      </c>
      <c r="I2007" s="326" t="s">
        <v>4522</v>
      </c>
      <c r="J2007" s="42" t="str">
        <f>VLOOKUP(D2007,DEPARTMENTS!B:B,1,0)</f>
        <v>DEV_GROUP_36</v>
      </c>
      <c r="K2007" s="326"/>
    </row>
    <row r="2008" spans="1:11" s="35" customFormat="1" hidden="1" x14ac:dyDescent="0.2">
      <c r="A2008" s="326" t="s">
        <v>4677</v>
      </c>
      <c r="B2008" s="326" t="s">
        <v>7</v>
      </c>
      <c r="C2008" s="326">
        <v>2</v>
      </c>
      <c r="D2008" s="326" t="s">
        <v>114</v>
      </c>
      <c r="E2008" s="323">
        <v>6000</v>
      </c>
      <c r="F2008" s="35" t="s">
        <v>303</v>
      </c>
      <c r="G2008" s="326" t="s">
        <v>3818</v>
      </c>
      <c r="H2008" s="350">
        <f t="shared" si="32"/>
        <v>4323288.53</v>
      </c>
      <c r="I2008" s="326" t="s">
        <v>4523</v>
      </c>
      <c r="J2008" s="42" t="str">
        <f>VLOOKUP(D2008,DEPARTMENTS!B:B,1,0)</f>
        <v>DEV_GROUP_1</v>
      </c>
      <c r="K2008" s="326"/>
    </row>
    <row r="2009" spans="1:11" s="35" customFormat="1" hidden="1" x14ac:dyDescent="0.2">
      <c r="A2009" s="326" t="s">
        <v>4678</v>
      </c>
      <c r="B2009" s="326" t="s">
        <v>7</v>
      </c>
      <c r="C2009" s="326">
        <v>2</v>
      </c>
      <c r="D2009" s="326" t="s">
        <v>136</v>
      </c>
      <c r="E2009" s="323">
        <v>2000</v>
      </c>
      <c r="F2009" s="35" t="s">
        <v>303</v>
      </c>
      <c r="G2009" s="326" t="s">
        <v>3818</v>
      </c>
      <c r="H2009" s="350">
        <f t="shared" si="32"/>
        <v>4325288.53</v>
      </c>
      <c r="I2009" s="326" t="s">
        <v>4524</v>
      </c>
      <c r="J2009" s="42" t="str">
        <f>VLOOKUP(D2009,DEPARTMENTS!B:B,1,0)</f>
        <v>DEV_GROUP_32</v>
      </c>
      <c r="K2009" s="326"/>
    </row>
    <row r="2010" spans="1:11" s="35" customFormat="1" hidden="1" x14ac:dyDescent="0.2">
      <c r="A2010" s="326" t="s">
        <v>4679</v>
      </c>
      <c r="B2010" s="326" t="s">
        <v>7</v>
      </c>
      <c r="C2010" s="326">
        <v>2</v>
      </c>
      <c r="D2010" s="326" t="s">
        <v>122</v>
      </c>
      <c r="E2010" s="323">
        <v>100</v>
      </c>
      <c r="F2010" s="35" t="s">
        <v>303</v>
      </c>
      <c r="G2010" s="326" t="s">
        <v>3818</v>
      </c>
      <c r="H2010" s="350">
        <f t="shared" si="32"/>
        <v>4325388.53</v>
      </c>
      <c r="I2010" s="326" t="s">
        <v>4525</v>
      </c>
      <c r="J2010" s="42" t="str">
        <f>VLOOKUP(D2010,DEPARTMENTS!B:B,1,0)</f>
        <v>DEV_GROUP_16</v>
      </c>
      <c r="K2010" s="326"/>
    </row>
    <row r="2011" spans="1:11" s="35" customFormat="1" hidden="1" x14ac:dyDescent="0.2">
      <c r="A2011" s="326" t="s">
        <v>4680</v>
      </c>
      <c r="B2011" s="326" t="s">
        <v>7</v>
      </c>
      <c r="C2011" s="326">
        <v>2</v>
      </c>
      <c r="D2011" s="326" t="s">
        <v>120</v>
      </c>
      <c r="E2011" s="323">
        <v>1000</v>
      </c>
      <c r="F2011" s="35" t="s">
        <v>303</v>
      </c>
      <c r="G2011" s="326" t="s">
        <v>3818</v>
      </c>
      <c r="H2011" s="350">
        <f t="shared" si="32"/>
        <v>4326388.53</v>
      </c>
      <c r="I2011" s="326" t="s">
        <v>4526</v>
      </c>
      <c r="J2011" s="42" t="str">
        <f>VLOOKUP(D2011,DEPARTMENTS!B:B,1,0)</f>
        <v>DEV_GROUP_17</v>
      </c>
      <c r="K2011" s="326"/>
    </row>
    <row r="2012" spans="1:11" s="35" customFormat="1" hidden="1" x14ac:dyDescent="0.2">
      <c r="A2012" s="326" t="s">
        <v>4681</v>
      </c>
      <c r="B2012" s="326" t="s">
        <v>7</v>
      </c>
      <c r="C2012" s="326">
        <v>2</v>
      </c>
      <c r="D2012" s="326" t="s">
        <v>122</v>
      </c>
      <c r="E2012" s="323">
        <v>100</v>
      </c>
      <c r="F2012" s="35" t="s">
        <v>303</v>
      </c>
      <c r="G2012" s="326" t="s">
        <v>3818</v>
      </c>
      <c r="H2012" s="350">
        <f t="shared" si="32"/>
        <v>4326488.53</v>
      </c>
      <c r="I2012" s="326" t="s">
        <v>4527</v>
      </c>
      <c r="J2012" s="42" t="str">
        <f>VLOOKUP(D2012,DEPARTMENTS!B:B,1,0)</f>
        <v>DEV_GROUP_16</v>
      </c>
      <c r="K2012" s="326"/>
    </row>
    <row r="2013" spans="1:11" s="35" customFormat="1" hidden="1" x14ac:dyDescent="0.2">
      <c r="A2013" s="326" t="s">
        <v>4682</v>
      </c>
      <c r="B2013" s="326" t="s">
        <v>7</v>
      </c>
      <c r="C2013" s="326">
        <v>2</v>
      </c>
      <c r="D2013" s="326" t="s">
        <v>120</v>
      </c>
      <c r="E2013" s="323">
        <v>300</v>
      </c>
      <c r="F2013" s="35" t="s">
        <v>303</v>
      </c>
      <c r="G2013" s="326" t="s">
        <v>3818</v>
      </c>
      <c r="H2013" s="350">
        <f t="shared" si="32"/>
        <v>4326788.53</v>
      </c>
      <c r="I2013" s="326" t="s">
        <v>4528</v>
      </c>
      <c r="J2013" s="42" t="str">
        <f>VLOOKUP(D2013,DEPARTMENTS!B:B,1,0)</f>
        <v>DEV_GROUP_17</v>
      </c>
      <c r="K2013" s="326"/>
    </row>
    <row r="2014" spans="1:11" s="35" customFormat="1" hidden="1" x14ac:dyDescent="0.2">
      <c r="A2014" s="326" t="s">
        <v>4683</v>
      </c>
      <c r="B2014" s="326" t="s">
        <v>7</v>
      </c>
      <c r="C2014" s="326">
        <v>2</v>
      </c>
      <c r="D2014" s="326" t="s">
        <v>120</v>
      </c>
      <c r="E2014" s="323">
        <v>5000</v>
      </c>
      <c r="F2014" s="35" t="s">
        <v>303</v>
      </c>
      <c r="G2014" s="326" t="s">
        <v>3818</v>
      </c>
      <c r="H2014" s="350">
        <f t="shared" si="32"/>
        <v>4331788.53</v>
      </c>
      <c r="I2014" s="326" t="s">
        <v>4529</v>
      </c>
      <c r="J2014" s="42" t="str">
        <f>VLOOKUP(D2014,DEPARTMENTS!B:B,1,0)</f>
        <v>DEV_GROUP_17</v>
      </c>
      <c r="K2014" s="326"/>
    </row>
    <row r="2015" spans="1:11" s="35" customFormat="1" hidden="1" x14ac:dyDescent="0.2">
      <c r="A2015" s="326" t="s">
        <v>4684</v>
      </c>
      <c r="B2015" s="326" t="s">
        <v>7</v>
      </c>
      <c r="C2015" s="326">
        <v>2</v>
      </c>
      <c r="D2015" s="326" t="s">
        <v>126</v>
      </c>
      <c r="E2015" s="323">
        <v>200</v>
      </c>
      <c r="F2015" s="35" t="s">
        <v>303</v>
      </c>
      <c r="G2015" s="326" t="s">
        <v>3818</v>
      </c>
      <c r="H2015" s="350">
        <f t="shared" si="32"/>
        <v>4331988.53</v>
      </c>
      <c r="I2015" s="326" t="s">
        <v>4530</v>
      </c>
      <c r="J2015" s="42" t="str">
        <f>VLOOKUP(D2015,DEPARTMENTS!B:B,1,0)</f>
        <v>DEV_GROUP_6</v>
      </c>
      <c r="K2015" s="326"/>
    </row>
    <row r="2016" spans="1:11" s="35" customFormat="1" hidden="1" x14ac:dyDescent="0.2">
      <c r="A2016" s="326" t="s">
        <v>4685</v>
      </c>
      <c r="B2016" s="326" t="s">
        <v>7</v>
      </c>
      <c r="C2016" s="326">
        <v>2</v>
      </c>
      <c r="D2016" s="326" t="s">
        <v>124</v>
      </c>
      <c r="E2016" s="323">
        <v>1000</v>
      </c>
      <c r="F2016" s="35" t="s">
        <v>303</v>
      </c>
      <c r="G2016" s="326" t="s">
        <v>3818</v>
      </c>
      <c r="H2016" s="350">
        <f t="shared" si="32"/>
        <v>4332988.53</v>
      </c>
      <c r="I2016" s="326" t="s">
        <v>4531</v>
      </c>
      <c r="J2016" s="42" t="str">
        <f>VLOOKUP(D2016,DEPARTMENTS!B:B,1,0)</f>
        <v>DEV_GROUP_7</v>
      </c>
      <c r="K2016" s="326"/>
    </row>
    <row r="2017" spans="1:11" s="35" customFormat="1" hidden="1" x14ac:dyDescent="0.2">
      <c r="A2017" s="326" t="s">
        <v>4686</v>
      </c>
      <c r="B2017" s="326" t="s">
        <v>7</v>
      </c>
      <c r="C2017" s="326">
        <v>2</v>
      </c>
      <c r="D2017" s="326" t="s">
        <v>174</v>
      </c>
      <c r="E2017" s="323">
        <v>500</v>
      </c>
      <c r="F2017" s="35" t="s">
        <v>303</v>
      </c>
      <c r="G2017" s="326" t="s">
        <v>3818</v>
      </c>
      <c r="H2017" s="350">
        <f t="shared" si="32"/>
        <v>4333488.53</v>
      </c>
      <c r="I2017" s="326" t="s">
        <v>4532</v>
      </c>
      <c r="J2017" s="42" t="str">
        <f>VLOOKUP(D2017,DEPARTMENTS!B:B,1,0)</f>
        <v>DEV_GROUP_21</v>
      </c>
      <c r="K2017" s="326"/>
    </row>
    <row r="2018" spans="1:11" s="35" customFormat="1" hidden="1" x14ac:dyDescent="0.2">
      <c r="A2018" s="326" t="s">
        <v>4687</v>
      </c>
      <c r="B2018" s="326" t="s">
        <v>7</v>
      </c>
      <c r="C2018" s="326">
        <v>2</v>
      </c>
      <c r="D2018" s="326" t="s">
        <v>114</v>
      </c>
      <c r="E2018" s="323">
        <v>1000</v>
      </c>
      <c r="F2018" s="35" t="s">
        <v>303</v>
      </c>
      <c r="G2018" s="326" t="s">
        <v>4827</v>
      </c>
      <c r="H2018" s="350">
        <f t="shared" si="32"/>
        <v>4334488.53</v>
      </c>
      <c r="I2018" s="326" t="s">
        <v>4533</v>
      </c>
      <c r="J2018" s="42" t="str">
        <f>VLOOKUP(D2018,DEPARTMENTS!B:B,1,0)</f>
        <v>DEV_GROUP_1</v>
      </c>
      <c r="K2018" s="326"/>
    </row>
    <row r="2019" spans="1:11" s="35" customFormat="1" hidden="1" x14ac:dyDescent="0.2">
      <c r="A2019" s="326" t="s">
        <v>4688</v>
      </c>
      <c r="B2019" s="326" t="s">
        <v>7</v>
      </c>
      <c r="C2019" s="326">
        <v>2</v>
      </c>
      <c r="D2019" s="326" t="s">
        <v>24</v>
      </c>
      <c r="E2019" s="323">
        <v>13200</v>
      </c>
      <c r="F2019" s="35" t="s">
        <v>303</v>
      </c>
      <c r="G2019" s="326" t="s">
        <v>4827</v>
      </c>
      <c r="H2019" s="350">
        <f t="shared" si="32"/>
        <v>4347688.53</v>
      </c>
      <c r="I2019" s="326" t="s">
        <v>4534</v>
      </c>
      <c r="J2019" s="42" t="str">
        <f>VLOOKUP(D2019,DEPARTMENTS!B:B,1,0)</f>
        <v>ENVELOPES</v>
      </c>
      <c r="K2019" s="326"/>
    </row>
    <row r="2020" spans="1:11" s="35" customFormat="1" hidden="1" x14ac:dyDescent="0.2">
      <c r="A2020" s="326" t="s">
        <v>4689</v>
      </c>
      <c r="B2020" s="326" t="s">
        <v>7</v>
      </c>
      <c r="C2020" s="326">
        <v>2</v>
      </c>
      <c r="D2020" s="326" t="s">
        <v>24</v>
      </c>
      <c r="E2020" s="323">
        <v>3700</v>
      </c>
      <c r="F2020" s="35" t="s">
        <v>303</v>
      </c>
      <c r="G2020" s="326" t="s">
        <v>4827</v>
      </c>
      <c r="H2020" s="350">
        <f t="shared" si="32"/>
        <v>4351388.53</v>
      </c>
      <c r="I2020" s="326" t="s">
        <v>4535</v>
      </c>
      <c r="J2020" s="42" t="str">
        <f>VLOOKUP(D2020,DEPARTMENTS!B:B,1,0)</f>
        <v>ENVELOPES</v>
      </c>
      <c r="K2020" s="326"/>
    </row>
    <row r="2021" spans="1:11" s="35" customFormat="1" hidden="1" x14ac:dyDescent="0.2">
      <c r="A2021" s="326" t="s">
        <v>4690</v>
      </c>
      <c r="B2021" s="326" t="s">
        <v>7</v>
      </c>
      <c r="C2021" s="326">
        <v>2</v>
      </c>
      <c r="D2021" s="326" t="s">
        <v>122</v>
      </c>
      <c r="E2021" s="323">
        <v>10000</v>
      </c>
      <c r="F2021" s="35" t="s">
        <v>303</v>
      </c>
      <c r="G2021" s="326" t="s">
        <v>4827</v>
      </c>
      <c r="H2021" s="350">
        <f t="shared" si="32"/>
        <v>4361388.53</v>
      </c>
      <c r="I2021" s="326" t="s">
        <v>4536</v>
      </c>
      <c r="J2021" s="42" t="str">
        <f>VLOOKUP(D2021,DEPARTMENTS!B:B,1,0)</f>
        <v>DEV_GROUP_16</v>
      </c>
      <c r="K2021" s="326"/>
    </row>
    <row r="2022" spans="1:11" s="35" customFormat="1" hidden="1" x14ac:dyDescent="0.2">
      <c r="A2022" s="326" t="s">
        <v>4691</v>
      </c>
      <c r="B2022" s="326" t="s">
        <v>7</v>
      </c>
      <c r="C2022" s="326">
        <v>2</v>
      </c>
      <c r="D2022" s="326" t="s">
        <v>144</v>
      </c>
      <c r="E2022" s="323">
        <v>100</v>
      </c>
      <c r="F2022" s="35" t="s">
        <v>303</v>
      </c>
      <c r="G2022" s="326" t="s">
        <v>4827</v>
      </c>
      <c r="H2022" s="350">
        <f t="shared" si="32"/>
        <v>4361488.53</v>
      </c>
      <c r="I2022" s="326" t="s">
        <v>4537</v>
      </c>
      <c r="J2022" s="42" t="str">
        <f>VLOOKUP(D2022,DEPARTMENTS!B:B,1,0)</f>
        <v>DEV_GROUP_2</v>
      </c>
      <c r="K2022" s="326"/>
    </row>
    <row r="2023" spans="1:11" s="35" customFormat="1" hidden="1" x14ac:dyDescent="0.2">
      <c r="A2023" s="326" t="s">
        <v>4692</v>
      </c>
      <c r="B2023" s="326" t="s">
        <v>7</v>
      </c>
      <c r="C2023" s="326">
        <v>2</v>
      </c>
      <c r="D2023" s="326" t="s">
        <v>144</v>
      </c>
      <c r="E2023" s="323">
        <v>200</v>
      </c>
      <c r="F2023" s="35" t="s">
        <v>303</v>
      </c>
      <c r="G2023" s="326" t="s">
        <v>4827</v>
      </c>
      <c r="H2023" s="350">
        <f t="shared" si="32"/>
        <v>4361688.53</v>
      </c>
      <c r="I2023" s="326" t="s">
        <v>4538</v>
      </c>
      <c r="J2023" s="42" t="str">
        <f>VLOOKUP(D2023,DEPARTMENTS!B:B,1,0)</f>
        <v>DEV_GROUP_2</v>
      </c>
      <c r="K2023" s="326"/>
    </row>
    <row r="2024" spans="1:11" s="35" customFormat="1" hidden="1" x14ac:dyDescent="0.2">
      <c r="A2024" s="326" t="s">
        <v>4693</v>
      </c>
      <c r="B2024" s="326" t="s">
        <v>7</v>
      </c>
      <c r="C2024" s="326">
        <v>2</v>
      </c>
      <c r="D2024" s="326" t="s">
        <v>144</v>
      </c>
      <c r="E2024" s="323">
        <v>700</v>
      </c>
      <c r="F2024" s="35" t="s">
        <v>303</v>
      </c>
      <c r="G2024" s="326" t="s">
        <v>4827</v>
      </c>
      <c r="H2024" s="350">
        <f t="shared" si="32"/>
        <v>4362388.53</v>
      </c>
      <c r="I2024" s="326" t="s">
        <v>4539</v>
      </c>
      <c r="J2024" s="42" t="str">
        <f>VLOOKUP(D2024,DEPARTMENTS!B:B,1,0)</f>
        <v>DEV_GROUP_2</v>
      </c>
      <c r="K2024" s="326"/>
    </row>
    <row r="2025" spans="1:11" s="35" customFormat="1" hidden="1" x14ac:dyDescent="0.2">
      <c r="A2025" s="326" t="s">
        <v>4694</v>
      </c>
      <c r="B2025" s="326" t="s">
        <v>7</v>
      </c>
      <c r="C2025" s="326">
        <v>2</v>
      </c>
      <c r="D2025" s="326" t="s">
        <v>160</v>
      </c>
      <c r="E2025" s="323">
        <v>100</v>
      </c>
      <c r="F2025" s="35" t="s">
        <v>303</v>
      </c>
      <c r="G2025" s="326" t="s">
        <v>4827</v>
      </c>
      <c r="H2025" s="350">
        <f t="shared" si="32"/>
        <v>4362488.53</v>
      </c>
      <c r="I2025" s="326" t="s">
        <v>4540</v>
      </c>
      <c r="J2025" s="42" t="str">
        <f>VLOOKUP(D2025,DEPARTMENTS!B:B,1,0)</f>
        <v>DEV_GROUP_20</v>
      </c>
      <c r="K2025" s="326"/>
    </row>
    <row r="2026" spans="1:11" s="35" customFormat="1" hidden="1" x14ac:dyDescent="0.2">
      <c r="A2026" s="326" t="s">
        <v>4695</v>
      </c>
      <c r="B2026" s="326" t="s">
        <v>7</v>
      </c>
      <c r="C2026" s="326">
        <v>2</v>
      </c>
      <c r="D2026" s="326" t="s">
        <v>160</v>
      </c>
      <c r="E2026" s="323">
        <v>200</v>
      </c>
      <c r="F2026" s="35" t="s">
        <v>303</v>
      </c>
      <c r="G2026" s="326" t="s">
        <v>4827</v>
      </c>
      <c r="H2026" s="350">
        <f t="shared" si="32"/>
        <v>4362688.53</v>
      </c>
      <c r="I2026" s="326" t="s">
        <v>4541</v>
      </c>
      <c r="J2026" s="42" t="str">
        <f>VLOOKUP(D2026,DEPARTMENTS!B:B,1,0)</f>
        <v>DEV_GROUP_20</v>
      </c>
      <c r="K2026" s="326"/>
    </row>
    <row r="2027" spans="1:11" s="35" customFormat="1" hidden="1" x14ac:dyDescent="0.2">
      <c r="A2027" s="326" t="s">
        <v>4696</v>
      </c>
      <c r="B2027" s="326" t="s">
        <v>7</v>
      </c>
      <c r="C2027" s="326">
        <v>2</v>
      </c>
      <c r="D2027" s="326" t="s">
        <v>160</v>
      </c>
      <c r="E2027" s="323">
        <v>50</v>
      </c>
      <c r="F2027" s="35" t="s">
        <v>303</v>
      </c>
      <c r="G2027" s="326" t="s">
        <v>4827</v>
      </c>
      <c r="H2027" s="350">
        <f t="shared" si="32"/>
        <v>4362738.53</v>
      </c>
      <c r="I2027" s="326" t="s">
        <v>4542</v>
      </c>
      <c r="J2027" s="42" t="str">
        <f>VLOOKUP(D2027,DEPARTMENTS!B:B,1,0)</f>
        <v>DEV_GROUP_20</v>
      </c>
      <c r="K2027" s="326"/>
    </row>
    <row r="2028" spans="1:11" s="35" customFormat="1" hidden="1" x14ac:dyDescent="0.2">
      <c r="A2028" s="326" t="s">
        <v>4697</v>
      </c>
      <c r="B2028" s="326" t="s">
        <v>7</v>
      </c>
      <c r="C2028" s="326">
        <v>2</v>
      </c>
      <c r="D2028" s="326" t="s">
        <v>24</v>
      </c>
      <c r="E2028" s="323">
        <v>5000</v>
      </c>
      <c r="F2028" s="35" t="s">
        <v>303</v>
      </c>
      <c r="G2028" s="326" t="s">
        <v>4827</v>
      </c>
      <c r="H2028" s="350">
        <f t="shared" si="32"/>
        <v>4367738.53</v>
      </c>
      <c r="I2028" s="326" t="s">
        <v>4543</v>
      </c>
      <c r="J2028" s="42" t="str">
        <f>VLOOKUP(D2028,DEPARTMENTS!B:B,1,0)</f>
        <v>ENVELOPES</v>
      </c>
      <c r="K2028" s="326"/>
    </row>
    <row r="2029" spans="1:11" s="35" customFormat="1" hidden="1" x14ac:dyDescent="0.2">
      <c r="A2029" s="326" t="s">
        <v>4698</v>
      </c>
      <c r="B2029" s="326" t="s">
        <v>7</v>
      </c>
      <c r="C2029" s="326">
        <v>2</v>
      </c>
      <c r="D2029" s="326" t="s">
        <v>32</v>
      </c>
      <c r="E2029" s="323">
        <v>570</v>
      </c>
      <c r="F2029" s="35" t="s">
        <v>303</v>
      </c>
      <c r="G2029" s="326" t="s">
        <v>4827</v>
      </c>
      <c r="H2029" s="350">
        <f t="shared" si="32"/>
        <v>4368308.53</v>
      </c>
      <c r="I2029" s="326" t="s">
        <v>4544</v>
      </c>
      <c r="J2029" s="42" t="str">
        <f>VLOOKUP(D2029,DEPARTMENTS!B:B,1,0)</f>
        <v>YOUTH</v>
      </c>
      <c r="K2029" s="326"/>
    </row>
    <row r="2030" spans="1:11" s="35" customFormat="1" hidden="1" x14ac:dyDescent="0.2">
      <c r="A2030" s="326" t="s">
        <v>4699</v>
      </c>
      <c r="B2030" s="326" t="s">
        <v>7</v>
      </c>
      <c r="C2030" s="326">
        <v>2</v>
      </c>
      <c r="D2030" s="326" t="s">
        <v>120</v>
      </c>
      <c r="E2030" s="323">
        <v>50</v>
      </c>
      <c r="F2030" s="35" t="s">
        <v>303</v>
      </c>
      <c r="G2030" s="326" t="s">
        <v>4827</v>
      </c>
      <c r="H2030" s="350">
        <f t="shared" si="32"/>
        <v>4368358.53</v>
      </c>
      <c r="I2030" s="326" t="s">
        <v>4545</v>
      </c>
      <c r="J2030" s="42" t="str">
        <f>VLOOKUP(D2030,DEPARTMENTS!B:B,1,0)</f>
        <v>DEV_GROUP_17</v>
      </c>
      <c r="K2030" s="326"/>
    </row>
    <row r="2031" spans="1:11" s="35" customFormat="1" hidden="1" x14ac:dyDescent="0.2">
      <c r="A2031" s="326" t="s">
        <v>4700</v>
      </c>
      <c r="B2031" s="326" t="s">
        <v>7</v>
      </c>
      <c r="C2031" s="326">
        <v>2</v>
      </c>
      <c r="D2031" s="326" t="s">
        <v>144</v>
      </c>
      <c r="E2031" s="323">
        <v>200</v>
      </c>
      <c r="F2031" s="35" t="s">
        <v>303</v>
      </c>
      <c r="G2031" s="326" t="s">
        <v>4827</v>
      </c>
      <c r="H2031" s="350">
        <f t="shared" si="32"/>
        <v>4368558.53</v>
      </c>
      <c r="I2031" s="326" t="s">
        <v>4546</v>
      </c>
      <c r="J2031" s="42" t="str">
        <f>VLOOKUP(D2031,DEPARTMENTS!B:B,1,0)</f>
        <v>DEV_GROUP_2</v>
      </c>
      <c r="K2031" s="326"/>
    </row>
    <row r="2032" spans="1:11" s="35" customFormat="1" hidden="1" x14ac:dyDescent="0.2">
      <c r="A2032" s="326" t="s">
        <v>4701</v>
      </c>
      <c r="B2032" s="326" t="s">
        <v>7</v>
      </c>
      <c r="C2032" s="326">
        <v>2</v>
      </c>
      <c r="D2032" s="326" t="s">
        <v>189</v>
      </c>
      <c r="E2032" s="323">
        <v>200</v>
      </c>
      <c r="F2032" s="35" t="s">
        <v>303</v>
      </c>
      <c r="G2032" s="326" t="s">
        <v>4827</v>
      </c>
      <c r="H2032" s="350">
        <f t="shared" si="32"/>
        <v>4368758.53</v>
      </c>
      <c r="I2032" s="326" t="s">
        <v>4547</v>
      </c>
      <c r="J2032" s="42" t="str">
        <f>VLOOKUP(D2032,DEPARTMENTS!B:B,1,0)</f>
        <v>DEV_GROUP_36</v>
      </c>
      <c r="K2032" s="326"/>
    </row>
    <row r="2033" spans="1:11" s="35" customFormat="1" hidden="1" x14ac:dyDescent="0.2">
      <c r="A2033" s="326" t="s">
        <v>4702</v>
      </c>
      <c r="B2033" s="326" t="s">
        <v>7</v>
      </c>
      <c r="C2033" s="326">
        <v>2</v>
      </c>
      <c r="D2033" s="326" t="s">
        <v>134</v>
      </c>
      <c r="E2033" s="323">
        <v>1000</v>
      </c>
      <c r="F2033" s="35" t="s">
        <v>303</v>
      </c>
      <c r="G2033" s="326" t="s">
        <v>4828</v>
      </c>
      <c r="H2033" s="350">
        <f t="shared" si="32"/>
        <v>4369758.53</v>
      </c>
      <c r="I2033" s="326" t="s">
        <v>4548</v>
      </c>
      <c r="J2033" s="42" t="str">
        <f>VLOOKUP(D2033,DEPARTMENTS!B:B,1,0)</f>
        <v>DEV_GROUP_12</v>
      </c>
      <c r="K2033" s="326"/>
    </row>
    <row r="2034" spans="1:11" s="35" customFormat="1" hidden="1" x14ac:dyDescent="0.2">
      <c r="A2034" s="326" t="s">
        <v>4703</v>
      </c>
      <c r="B2034" s="326" t="s">
        <v>7</v>
      </c>
      <c r="C2034" s="326">
        <v>2</v>
      </c>
      <c r="D2034" s="326" t="s">
        <v>189</v>
      </c>
      <c r="E2034" s="323">
        <v>500</v>
      </c>
      <c r="F2034" s="35" t="s">
        <v>303</v>
      </c>
      <c r="G2034" s="326" t="s">
        <v>4828</v>
      </c>
      <c r="H2034" s="350">
        <f t="shared" si="32"/>
        <v>4370258.53</v>
      </c>
      <c r="I2034" s="326" t="s">
        <v>4549</v>
      </c>
      <c r="J2034" s="42" t="str">
        <f>VLOOKUP(D2034,DEPARTMENTS!B:B,1,0)</f>
        <v>DEV_GROUP_36</v>
      </c>
      <c r="K2034" s="326"/>
    </row>
    <row r="2035" spans="1:11" s="35" customFormat="1" hidden="1" x14ac:dyDescent="0.2">
      <c r="A2035" s="326" t="s">
        <v>4704</v>
      </c>
      <c r="B2035" s="326" t="s">
        <v>7</v>
      </c>
      <c r="C2035" s="326">
        <v>2</v>
      </c>
      <c r="D2035" s="326" t="s">
        <v>138</v>
      </c>
      <c r="E2035" s="323">
        <v>500</v>
      </c>
      <c r="F2035" s="35" t="s">
        <v>303</v>
      </c>
      <c r="G2035" s="326" t="s">
        <v>4828</v>
      </c>
      <c r="H2035" s="350">
        <f t="shared" si="32"/>
        <v>4370758.53</v>
      </c>
      <c r="I2035" s="326" t="s">
        <v>4550</v>
      </c>
      <c r="J2035" s="42" t="str">
        <f>VLOOKUP(D2035,DEPARTMENTS!B:B,1,0)</f>
        <v>DEV_GROUP_4</v>
      </c>
      <c r="K2035" s="326"/>
    </row>
    <row r="2036" spans="1:11" s="35" customFormat="1" hidden="1" x14ac:dyDescent="0.2">
      <c r="A2036" s="326" t="s">
        <v>4705</v>
      </c>
      <c r="B2036" s="326" t="s">
        <v>7</v>
      </c>
      <c r="C2036" s="326">
        <v>2</v>
      </c>
      <c r="D2036" s="326" t="s">
        <v>150</v>
      </c>
      <c r="E2036" s="323">
        <v>100</v>
      </c>
      <c r="F2036" s="35" t="s">
        <v>303</v>
      </c>
      <c r="G2036" s="326" t="s">
        <v>4828</v>
      </c>
      <c r="H2036" s="350">
        <f t="shared" si="32"/>
        <v>4370858.53</v>
      </c>
      <c r="I2036" s="326" t="s">
        <v>4551</v>
      </c>
      <c r="J2036" s="42" t="str">
        <f>VLOOKUP(D2036,DEPARTMENTS!B:B,1,0)</f>
        <v>DEV_GROUP_40</v>
      </c>
      <c r="K2036" s="326"/>
    </row>
    <row r="2037" spans="1:11" s="35" customFormat="1" hidden="1" x14ac:dyDescent="0.2">
      <c r="A2037" s="326" t="s">
        <v>4706</v>
      </c>
      <c r="B2037" s="326" t="s">
        <v>7</v>
      </c>
      <c r="C2037" s="326">
        <v>2</v>
      </c>
      <c r="D2037" s="326" t="s">
        <v>138</v>
      </c>
      <c r="E2037" s="323">
        <v>100</v>
      </c>
      <c r="F2037" s="35" t="s">
        <v>303</v>
      </c>
      <c r="G2037" s="326" t="s">
        <v>4828</v>
      </c>
      <c r="H2037" s="350">
        <f t="shared" si="32"/>
        <v>4370958.53</v>
      </c>
      <c r="I2037" s="326" t="s">
        <v>4552</v>
      </c>
      <c r="J2037" s="42" t="str">
        <f>VLOOKUP(D2037,DEPARTMENTS!B:B,1,0)</f>
        <v>DEV_GROUP_4</v>
      </c>
      <c r="K2037" s="326"/>
    </row>
    <row r="2038" spans="1:11" s="35" customFormat="1" hidden="1" x14ac:dyDescent="0.2">
      <c r="A2038" s="326" t="s">
        <v>4707</v>
      </c>
      <c r="B2038" s="326" t="s">
        <v>7</v>
      </c>
      <c r="C2038" s="326">
        <v>2</v>
      </c>
      <c r="D2038" s="326" t="s">
        <v>146</v>
      </c>
      <c r="E2038" s="323">
        <v>500</v>
      </c>
      <c r="F2038" s="35" t="s">
        <v>303</v>
      </c>
      <c r="G2038" s="326" t="s">
        <v>4828</v>
      </c>
      <c r="H2038" s="350">
        <f t="shared" si="32"/>
        <v>4371458.53</v>
      </c>
      <c r="I2038" s="326" t="s">
        <v>4553</v>
      </c>
      <c r="J2038" s="42" t="str">
        <f>VLOOKUP(D2038,DEPARTMENTS!B:B,1,0)</f>
        <v>DEV_GROUP_18</v>
      </c>
      <c r="K2038" s="326"/>
    </row>
    <row r="2039" spans="1:11" s="35" customFormat="1" hidden="1" x14ac:dyDescent="0.2">
      <c r="A2039" s="326" t="s">
        <v>4708</v>
      </c>
      <c r="B2039" s="326" t="s">
        <v>7</v>
      </c>
      <c r="C2039" s="326">
        <v>2</v>
      </c>
      <c r="D2039" s="326" t="s">
        <v>126</v>
      </c>
      <c r="E2039" s="323">
        <v>300</v>
      </c>
      <c r="F2039" s="35" t="s">
        <v>303</v>
      </c>
      <c r="G2039" s="326" t="s">
        <v>4828</v>
      </c>
      <c r="H2039" s="350">
        <f t="shared" si="32"/>
        <v>4371758.53</v>
      </c>
      <c r="I2039" s="326" t="s">
        <v>4554</v>
      </c>
      <c r="J2039" s="42" t="str">
        <f>VLOOKUP(D2039,DEPARTMENTS!B:B,1,0)</f>
        <v>DEV_GROUP_6</v>
      </c>
      <c r="K2039" s="326"/>
    </row>
    <row r="2040" spans="1:11" s="35" customFormat="1" hidden="1" x14ac:dyDescent="0.2">
      <c r="A2040" s="326" t="s">
        <v>4709</v>
      </c>
      <c r="B2040" s="326" t="s">
        <v>7</v>
      </c>
      <c r="C2040" s="326">
        <v>2</v>
      </c>
      <c r="D2040" s="326" t="s">
        <v>44</v>
      </c>
      <c r="E2040" s="323">
        <v>100</v>
      </c>
      <c r="F2040" s="35" t="s">
        <v>303</v>
      </c>
      <c r="G2040" s="326" t="s">
        <v>4828</v>
      </c>
      <c r="H2040" s="350">
        <f t="shared" si="32"/>
        <v>4371858.53</v>
      </c>
      <c r="I2040" s="326" t="s">
        <v>4555</v>
      </c>
      <c r="J2040" s="42" t="str">
        <f>VLOOKUP(D2040,DEPARTMENTS!B:B,1,0)</f>
        <v>AMBASSADORS</v>
      </c>
      <c r="K2040" s="326"/>
    </row>
    <row r="2041" spans="1:11" s="35" customFormat="1" hidden="1" x14ac:dyDescent="0.2">
      <c r="A2041" s="326" t="s">
        <v>4710</v>
      </c>
      <c r="B2041" s="326" t="s">
        <v>7</v>
      </c>
      <c r="C2041" s="326">
        <v>2</v>
      </c>
      <c r="D2041" s="326" t="s">
        <v>44</v>
      </c>
      <c r="E2041" s="323">
        <v>100</v>
      </c>
      <c r="F2041" s="35" t="s">
        <v>303</v>
      </c>
      <c r="G2041" s="326" t="s">
        <v>4828</v>
      </c>
      <c r="H2041" s="350">
        <f t="shared" si="32"/>
        <v>4371958.53</v>
      </c>
      <c r="I2041" s="326" t="s">
        <v>4556</v>
      </c>
      <c r="J2041" s="42" t="str">
        <f>VLOOKUP(D2041,DEPARTMENTS!B:B,1,0)</f>
        <v>AMBASSADORS</v>
      </c>
      <c r="K2041" s="326"/>
    </row>
    <row r="2042" spans="1:11" s="35" customFormat="1" hidden="1" x14ac:dyDescent="0.2">
      <c r="A2042" s="326" t="s">
        <v>4711</v>
      </c>
      <c r="B2042" s="326" t="s">
        <v>7</v>
      </c>
      <c r="C2042" s="326">
        <v>2</v>
      </c>
      <c r="D2042" s="326" t="s">
        <v>44</v>
      </c>
      <c r="E2042" s="323">
        <v>100</v>
      </c>
      <c r="F2042" s="35" t="s">
        <v>303</v>
      </c>
      <c r="G2042" s="326" t="s">
        <v>4828</v>
      </c>
      <c r="H2042" s="350">
        <f t="shared" si="32"/>
        <v>4372058.53</v>
      </c>
      <c r="I2042" s="326" t="s">
        <v>4557</v>
      </c>
      <c r="J2042" s="42" t="str">
        <f>VLOOKUP(D2042,DEPARTMENTS!B:B,1,0)</f>
        <v>AMBASSADORS</v>
      </c>
      <c r="K2042" s="326"/>
    </row>
    <row r="2043" spans="1:11" s="35" customFormat="1" hidden="1" x14ac:dyDescent="0.2">
      <c r="A2043" s="326" t="s">
        <v>4712</v>
      </c>
      <c r="B2043" s="326" t="s">
        <v>7</v>
      </c>
      <c r="C2043" s="326">
        <v>2</v>
      </c>
      <c r="D2043" s="326" t="s">
        <v>132</v>
      </c>
      <c r="E2043" s="323">
        <v>100</v>
      </c>
      <c r="F2043" s="35" t="s">
        <v>303</v>
      </c>
      <c r="G2043" s="326" t="s">
        <v>4828</v>
      </c>
      <c r="H2043" s="350">
        <f t="shared" si="32"/>
        <v>4372158.53</v>
      </c>
      <c r="I2043" s="326" t="s">
        <v>4558</v>
      </c>
      <c r="J2043" s="42" t="str">
        <f>VLOOKUP(D2043,DEPARTMENTS!B:B,1,0)</f>
        <v>DEV_GROUP_41</v>
      </c>
      <c r="K2043" s="326"/>
    </row>
    <row r="2044" spans="1:11" s="35" customFormat="1" hidden="1" x14ac:dyDescent="0.2">
      <c r="A2044" s="326" t="s">
        <v>4713</v>
      </c>
      <c r="B2044" s="326" t="s">
        <v>7</v>
      </c>
      <c r="C2044" s="326">
        <v>2</v>
      </c>
      <c r="D2044" s="326" t="s">
        <v>44</v>
      </c>
      <c r="E2044" s="323">
        <v>100</v>
      </c>
      <c r="F2044" s="35" t="s">
        <v>303</v>
      </c>
      <c r="G2044" s="326" t="s">
        <v>4828</v>
      </c>
      <c r="H2044" s="350">
        <f t="shared" si="32"/>
        <v>4372258.53</v>
      </c>
      <c r="I2044" s="326" t="s">
        <v>4559</v>
      </c>
      <c r="J2044" s="42" t="str">
        <f>VLOOKUP(D2044,DEPARTMENTS!B:B,1,0)</f>
        <v>AMBASSADORS</v>
      </c>
      <c r="K2044" s="326"/>
    </row>
    <row r="2045" spans="1:11" s="35" customFormat="1" hidden="1" x14ac:dyDescent="0.2">
      <c r="A2045" s="326" t="s">
        <v>4714</v>
      </c>
      <c r="B2045" s="326" t="s">
        <v>7</v>
      </c>
      <c r="C2045" s="326">
        <v>2</v>
      </c>
      <c r="D2045" s="326" t="s">
        <v>146</v>
      </c>
      <c r="E2045" s="323">
        <v>500</v>
      </c>
      <c r="F2045" s="35" t="s">
        <v>303</v>
      </c>
      <c r="G2045" s="326" t="s">
        <v>4828</v>
      </c>
      <c r="H2045" s="350">
        <f t="shared" si="32"/>
        <v>4372758.53</v>
      </c>
      <c r="I2045" s="326" t="s">
        <v>4560</v>
      </c>
      <c r="J2045" s="42" t="str">
        <f>VLOOKUP(D2045,DEPARTMENTS!B:B,1,0)</f>
        <v>DEV_GROUP_18</v>
      </c>
      <c r="K2045" s="326"/>
    </row>
    <row r="2046" spans="1:11" s="35" customFormat="1" hidden="1" x14ac:dyDescent="0.2">
      <c r="A2046" s="326" t="s">
        <v>4715</v>
      </c>
      <c r="B2046" s="326" t="s">
        <v>7</v>
      </c>
      <c r="C2046" s="326">
        <v>2</v>
      </c>
      <c r="D2046" s="326" t="s">
        <v>126</v>
      </c>
      <c r="E2046" s="323">
        <v>200</v>
      </c>
      <c r="F2046" s="35" t="s">
        <v>303</v>
      </c>
      <c r="G2046" s="326" t="s">
        <v>4828</v>
      </c>
      <c r="H2046" s="350">
        <f t="shared" si="32"/>
        <v>4372958.53</v>
      </c>
      <c r="I2046" s="326" t="s">
        <v>4561</v>
      </c>
      <c r="J2046" s="42" t="str">
        <f>VLOOKUP(D2046,DEPARTMENTS!B:B,1,0)</f>
        <v>DEV_GROUP_6</v>
      </c>
      <c r="K2046" s="326"/>
    </row>
    <row r="2047" spans="1:11" s="35" customFormat="1" hidden="1" x14ac:dyDescent="0.2">
      <c r="A2047" s="326" t="s">
        <v>4716</v>
      </c>
      <c r="B2047" s="326" t="s">
        <v>7</v>
      </c>
      <c r="C2047" s="326">
        <v>2</v>
      </c>
      <c r="D2047" s="326" t="s">
        <v>24</v>
      </c>
      <c r="E2047" s="323">
        <v>3805</v>
      </c>
      <c r="F2047" s="35" t="s">
        <v>303</v>
      </c>
      <c r="G2047" s="326" t="s">
        <v>4828</v>
      </c>
      <c r="H2047" s="350">
        <f t="shared" si="32"/>
        <v>4376763.53</v>
      </c>
      <c r="I2047" s="326" t="s">
        <v>4562</v>
      </c>
      <c r="J2047" s="42" t="str">
        <f>VLOOKUP(D2047,DEPARTMENTS!B:B,1,0)</f>
        <v>ENVELOPES</v>
      </c>
      <c r="K2047" s="326"/>
    </row>
    <row r="2048" spans="1:11" s="35" customFormat="1" hidden="1" x14ac:dyDescent="0.2">
      <c r="A2048" s="326" t="s">
        <v>4717</v>
      </c>
      <c r="B2048" s="326" t="s">
        <v>7</v>
      </c>
      <c r="C2048" s="326">
        <v>2</v>
      </c>
      <c r="D2048" s="326" t="s">
        <v>138</v>
      </c>
      <c r="E2048" s="323">
        <v>500</v>
      </c>
      <c r="F2048" s="35" t="s">
        <v>303</v>
      </c>
      <c r="G2048" s="326" t="s">
        <v>4828</v>
      </c>
      <c r="H2048" s="350">
        <f t="shared" si="32"/>
        <v>4377263.53</v>
      </c>
      <c r="I2048" s="326" t="s">
        <v>4563</v>
      </c>
      <c r="J2048" s="42" t="str">
        <f>VLOOKUP(D2048,DEPARTMENTS!B:B,1,0)</f>
        <v>DEV_GROUP_4</v>
      </c>
      <c r="K2048" s="326"/>
    </row>
    <row r="2049" spans="1:11" s="35" customFormat="1" hidden="1" x14ac:dyDescent="0.2">
      <c r="A2049" s="326" t="s">
        <v>4718</v>
      </c>
      <c r="B2049" s="326" t="s">
        <v>7</v>
      </c>
      <c r="C2049" s="326">
        <v>2</v>
      </c>
      <c r="D2049" s="326" t="s">
        <v>160</v>
      </c>
      <c r="E2049" s="323">
        <v>100</v>
      </c>
      <c r="F2049" s="35" t="s">
        <v>303</v>
      </c>
      <c r="G2049" s="326" t="s">
        <v>4828</v>
      </c>
      <c r="H2049" s="350">
        <f t="shared" si="32"/>
        <v>4377363.53</v>
      </c>
      <c r="I2049" s="326" t="s">
        <v>4564</v>
      </c>
      <c r="J2049" s="42" t="str">
        <f>VLOOKUP(D2049,DEPARTMENTS!B:B,1,0)</f>
        <v>DEV_GROUP_20</v>
      </c>
      <c r="K2049" s="326"/>
    </row>
    <row r="2050" spans="1:11" s="35" customFormat="1" hidden="1" x14ac:dyDescent="0.2">
      <c r="A2050" s="326" t="s">
        <v>4719</v>
      </c>
      <c r="B2050" s="326" t="s">
        <v>7</v>
      </c>
      <c r="C2050" s="326">
        <v>2</v>
      </c>
      <c r="D2050" s="326" t="s">
        <v>160</v>
      </c>
      <c r="E2050" s="323">
        <v>100</v>
      </c>
      <c r="F2050" s="35" t="s">
        <v>303</v>
      </c>
      <c r="G2050" s="326" t="s">
        <v>4828</v>
      </c>
      <c r="H2050" s="350">
        <f t="shared" si="32"/>
        <v>4377463.53</v>
      </c>
      <c r="I2050" s="326" t="s">
        <v>4565</v>
      </c>
      <c r="J2050" s="42" t="str">
        <f>VLOOKUP(D2050,DEPARTMENTS!B:B,1,0)</f>
        <v>DEV_GROUP_20</v>
      </c>
      <c r="K2050" s="326"/>
    </row>
    <row r="2051" spans="1:11" s="35" customFormat="1" hidden="1" x14ac:dyDescent="0.2">
      <c r="A2051" s="326" t="s">
        <v>4720</v>
      </c>
      <c r="B2051" s="326" t="s">
        <v>7</v>
      </c>
      <c r="C2051" s="326">
        <v>2</v>
      </c>
      <c r="D2051" s="326" t="s">
        <v>138</v>
      </c>
      <c r="E2051" s="323">
        <v>200</v>
      </c>
      <c r="F2051" s="35" t="s">
        <v>303</v>
      </c>
      <c r="G2051" s="326" t="s">
        <v>4828</v>
      </c>
      <c r="H2051" s="350">
        <f t="shared" si="32"/>
        <v>4377663.53</v>
      </c>
      <c r="I2051" s="326" t="s">
        <v>4566</v>
      </c>
      <c r="J2051" s="42" t="str">
        <f>VLOOKUP(D2051,DEPARTMENTS!B:B,1,0)</f>
        <v>DEV_GROUP_4</v>
      </c>
      <c r="K2051" s="326"/>
    </row>
    <row r="2052" spans="1:11" s="35" customFormat="1" hidden="1" x14ac:dyDescent="0.2">
      <c r="A2052" s="326" t="s">
        <v>4721</v>
      </c>
      <c r="B2052" s="326" t="s">
        <v>7</v>
      </c>
      <c r="C2052" s="326">
        <v>2</v>
      </c>
      <c r="D2052" s="326" t="s">
        <v>160</v>
      </c>
      <c r="E2052" s="323">
        <v>200</v>
      </c>
      <c r="F2052" s="35" t="s">
        <v>303</v>
      </c>
      <c r="G2052" s="326" t="s">
        <v>4828</v>
      </c>
      <c r="H2052" s="350">
        <f t="shared" si="32"/>
        <v>4377863.53</v>
      </c>
      <c r="I2052" s="326" t="s">
        <v>4567</v>
      </c>
      <c r="J2052" s="42" t="str">
        <f>VLOOKUP(D2052,DEPARTMENTS!B:B,1,0)</f>
        <v>DEV_GROUP_20</v>
      </c>
      <c r="K2052" s="326"/>
    </row>
    <row r="2053" spans="1:11" s="35" customFormat="1" hidden="1" x14ac:dyDescent="0.2">
      <c r="A2053" s="326" t="s">
        <v>4722</v>
      </c>
      <c r="B2053" s="326" t="s">
        <v>7</v>
      </c>
      <c r="C2053" s="326">
        <v>2</v>
      </c>
      <c r="D2053" s="326" t="s">
        <v>160</v>
      </c>
      <c r="E2053" s="323">
        <v>200</v>
      </c>
      <c r="F2053" s="35" t="s">
        <v>303</v>
      </c>
      <c r="G2053" s="326" t="s">
        <v>4828</v>
      </c>
      <c r="H2053" s="350">
        <f t="shared" si="32"/>
        <v>4378063.53</v>
      </c>
      <c r="I2053" s="326" t="s">
        <v>4568</v>
      </c>
      <c r="J2053" s="42" t="str">
        <f>VLOOKUP(D2053,DEPARTMENTS!B:B,1,0)</f>
        <v>DEV_GROUP_20</v>
      </c>
      <c r="K2053" s="326"/>
    </row>
    <row r="2054" spans="1:11" s="35" customFormat="1" hidden="1" x14ac:dyDescent="0.2">
      <c r="A2054" s="326" t="s">
        <v>4723</v>
      </c>
      <c r="B2054" s="326" t="s">
        <v>7</v>
      </c>
      <c r="C2054" s="326">
        <v>2</v>
      </c>
      <c r="D2054" s="326" t="s">
        <v>32</v>
      </c>
      <c r="E2054" s="323">
        <v>570</v>
      </c>
      <c r="F2054" s="35" t="s">
        <v>303</v>
      </c>
      <c r="G2054" s="326" t="s">
        <v>4828</v>
      </c>
      <c r="H2054" s="350">
        <f t="shared" si="32"/>
        <v>4378633.53</v>
      </c>
      <c r="I2054" s="326" t="s">
        <v>4569</v>
      </c>
      <c r="J2054" s="42" t="str">
        <f>VLOOKUP(D2054,DEPARTMENTS!B:B,1,0)</f>
        <v>YOUTH</v>
      </c>
      <c r="K2054" s="326"/>
    </row>
    <row r="2055" spans="1:11" s="35" customFormat="1" hidden="1" x14ac:dyDescent="0.2">
      <c r="A2055" s="326" t="s">
        <v>4724</v>
      </c>
      <c r="B2055" s="326" t="s">
        <v>7</v>
      </c>
      <c r="C2055" s="326">
        <v>2</v>
      </c>
      <c r="D2055" s="326" t="s">
        <v>36</v>
      </c>
      <c r="E2055" s="323">
        <v>200</v>
      </c>
      <c r="F2055" s="35" t="s">
        <v>303</v>
      </c>
      <c r="G2055" s="326" t="s">
        <v>4828</v>
      </c>
      <c r="H2055" s="350">
        <f t="shared" si="32"/>
        <v>4378833.53</v>
      </c>
      <c r="I2055" s="326" t="s">
        <v>4570</v>
      </c>
      <c r="J2055" s="42" t="str">
        <f>VLOOKUP(D2055,DEPARTMENTS!B:B,1,0)</f>
        <v>AWM</v>
      </c>
      <c r="K2055" s="326"/>
    </row>
    <row r="2056" spans="1:11" s="35" customFormat="1" hidden="1" x14ac:dyDescent="0.2">
      <c r="A2056" s="326" t="s">
        <v>4725</v>
      </c>
      <c r="B2056" s="326" t="s">
        <v>7</v>
      </c>
      <c r="C2056" s="326">
        <v>2</v>
      </c>
      <c r="D2056" s="326" t="s">
        <v>36</v>
      </c>
      <c r="E2056" s="323">
        <v>200</v>
      </c>
      <c r="F2056" s="35" t="s">
        <v>303</v>
      </c>
      <c r="G2056" s="326" t="s">
        <v>4828</v>
      </c>
      <c r="H2056" s="350">
        <f t="shared" si="32"/>
        <v>4379033.53</v>
      </c>
      <c r="I2056" s="326" t="s">
        <v>4571</v>
      </c>
      <c r="J2056" s="42" t="str">
        <f>VLOOKUP(D2056,DEPARTMENTS!B:B,1,0)</f>
        <v>AWM</v>
      </c>
      <c r="K2056" s="326"/>
    </row>
    <row r="2057" spans="1:11" s="35" customFormat="1" hidden="1" x14ac:dyDescent="0.2">
      <c r="A2057" s="326" t="s">
        <v>4726</v>
      </c>
      <c r="B2057" s="326" t="s">
        <v>7</v>
      </c>
      <c r="C2057" s="326">
        <v>2</v>
      </c>
      <c r="D2057" s="326" t="s">
        <v>24</v>
      </c>
      <c r="E2057" s="323">
        <v>103</v>
      </c>
      <c r="F2057" s="35" t="s">
        <v>303</v>
      </c>
      <c r="G2057" s="326" t="s">
        <v>4828</v>
      </c>
      <c r="H2057" s="350">
        <f t="shared" si="32"/>
        <v>4379136.53</v>
      </c>
      <c r="I2057" s="326" t="s">
        <v>4572</v>
      </c>
      <c r="J2057" s="42" t="str">
        <f>VLOOKUP(D2057,DEPARTMENTS!B:B,1,0)</f>
        <v>ENVELOPES</v>
      </c>
      <c r="K2057" s="326"/>
    </row>
    <row r="2058" spans="1:11" s="35" customFormat="1" hidden="1" x14ac:dyDescent="0.2">
      <c r="A2058" s="326" t="s">
        <v>4727</v>
      </c>
      <c r="B2058" s="326" t="s">
        <v>7</v>
      </c>
      <c r="C2058" s="326">
        <v>2</v>
      </c>
      <c r="D2058" s="326" t="s">
        <v>34</v>
      </c>
      <c r="E2058" s="323">
        <v>200</v>
      </c>
      <c r="F2058" s="35" t="s">
        <v>303</v>
      </c>
      <c r="G2058" s="326" t="s">
        <v>4829</v>
      </c>
      <c r="H2058" s="350">
        <f t="shared" si="32"/>
        <v>4379336.53</v>
      </c>
      <c r="I2058" s="326" t="s">
        <v>4573</v>
      </c>
      <c r="J2058" s="42" t="str">
        <f>VLOOKUP(D2058,DEPARTMENTS!B:B,1,0)</f>
        <v>CHAPLAINCY</v>
      </c>
      <c r="K2058" s="326"/>
    </row>
    <row r="2059" spans="1:11" s="35" customFormat="1" hidden="1" x14ac:dyDescent="0.2">
      <c r="A2059" s="326" t="s">
        <v>4728</v>
      </c>
      <c r="B2059" s="326" t="s">
        <v>7</v>
      </c>
      <c r="C2059" s="326">
        <v>2</v>
      </c>
      <c r="D2059" s="326" t="s">
        <v>24</v>
      </c>
      <c r="E2059" s="323">
        <v>1500</v>
      </c>
      <c r="F2059" s="35" t="s">
        <v>303</v>
      </c>
      <c r="G2059" s="326" t="s">
        <v>4829</v>
      </c>
      <c r="H2059" s="350">
        <f t="shared" si="32"/>
        <v>4380836.53</v>
      </c>
      <c r="I2059" s="326" t="s">
        <v>4574</v>
      </c>
      <c r="J2059" s="42" t="str">
        <f>VLOOKUP(D2059,DEPARTMENTS!B:B,1,0)</f>
        <v>ENVELOPES</v>
      </c>
      <c r="K2059" s="326"/>
    </row>
    <row r="2060" spans="1:11" s="35" customFormat="1" hidden="1" x14ac:dyDescent="0.2">
      <c r="A2060" s="326" t="s">
        <v>4729</v>
      </c>
      <c r="B2060" s="326" t="s">
        <v>7</v>
      </c>
      <c r="C2060" s="326">
        <v>2</v>
      </c>
      <c r="D2060" s="326" t="s">
        <v>44</v>
      </c>
      <c r="E2060" s="323">
        <v>100</v>
      </c>
      <c r="F2060" s="35" t="s">
        <v>303</v>
      </c>
      <c r="G2060" s="326" t="s">
        <v>4829</v>
      </c>
      <c r="H2060" s="350">
        <f t="shared" si="32"/>
        <v>4380936.53</v>
      </c>
      <c r="I2060" s="326" t="s">
        <v>4575</v>
      </c>
      <c r="J2060" s="42" t="str">
        <f>VLOOKUP(D2060,DEPARTMENTS!B:B,1,0)</f>
        <v>AMBASSADORS</v>
      </c>
      <c r="K2060" s="326"/>
    </row>
    <row r="2061" spans="1:11" s="35" customFormat="1" hidden="1" x14ac:dyDescent="0.2">
      <c r="A2061" s="326" t="s">
        <v>4730</v>
      </c>
      <c r="B2061" s="326" t="s">
        <v>7</v>
      </c>
      <c r="C2061" s="326">
        <v>2</v>
      </c>
      <c r="D2061" s="326" t="s">
        <v>138</v>
      </c>
      <c r="E2061" s="323">
        <v>550</v>
      </c>
      <c r="F2061" s="35" t="s">
        <v>303</v>
      </c>
      <c r="G2061" s="326" t="s">
        <v>4829</v>
      </c>
      <c r="H2061" s="350">
        <f t="shared" si="32"/>
        <v>4381486.53</v>
      </c>
      <c r="I2061" s="326" t="s">
        <v>4576</v>
      </c>
      <c r="J2061" s="42" t="str">
        <f>VLOOKUP(D2061,DEPARTMENTS!B:B,1,0)</f>
        <v>DEV_GROUP_4</v>
      </c>
      <c r="K2061" s="326"/>
    </row>
    <row r="2062" spans="1:11" s="35" customFormat="1" hidden="1" x14ac:dyDescent="0.2">
      <c r="A2062" s="326" t="s">
        <v>4731</v>
      </c>
      <c r="B2062" s="326" t="s">
        <v>7</v>
      </c>
      <c r="C2062" s="326">
        <v>2</v>
      </c>
      <c r="D2062" s="326" t="s">
        <v>138</v>
      </c>
      <c r="E2062" s="323">
        <v>100</v>
      </c>
      <c r="F2062" s="35" t="s">
        <v>303</v>
      </c>
      <c r="G2062" s="326" t="s">
        <v>4829</v>
      </c>
      <c r="H2062" s="350">
        <f t="shared" si="32"/>
        <v>4381586.53</v>
      </c>
      <c r="I2062" s="326" t="s">
        <v>4577</v>
      </c>
      <c r="J2062" s="42" t="str">
        <f>VLOOKUP(D2062,DEPARTMENTS!B:B,1,0)</f>
        <v>DEV_GROUP_4</v>
      </c>
      <c r="K2062" s="326"/>
    </row>
    <row r="2063" spans="1:11" s="35" customFormat="1" hidden="1" x14ac:dyDescent="0.2">
      <c r="A2063" s="326" t="s">
        <v>4732</v>
      </c>
      <c r="B2063" s="326" t="s">
        <v>7</v>
      </c>
      <c r="C2063" s="326">
        <v>2</v>
      </c>
      <c r="D2063" s="326" t="s">
        <v>138</v>
      </c>
      <c r="E2063" s="323">
        <v>100</v>
      </c>
      <c r="F2063" s="35" t="s">
        <v>303</v>
      </c>
      <c r="G2063" s="326" t="s">
        <v>4829</v>
      </c>
      <c r="H2063" s="350">
        <f t="shared" si="32"/>
        <v>4381686.53</v>
      </c>
      <c r="I2063" s="326" t="s">
        <v>4578</v>
      </c>
      <c r="J2063" s="42" t="str">
        <f>VLOOKUP(D2063,DEPARTMENTS!B:B,1,0)</f>
        <v>DEV_GROUP_4</v>
      </c>
      <c r="K2063" s="326"/>
    </row>
    <row r="2064" spans="1:11" s="35" customFormat="1" hidden="1" x14ac:dyDescent="0.2">
      <c r="A2064" s="326" t="s">
        <v>4733</v>
      </c>
      <c r="B2064" s="326" t="s">
        <v>7</v>
      </c>
      <c r="C2064" s="326">
        <v>2</v>
      </c>
      <c r="D2064" s="326" t="s">
        <v>138</v>
      </c>
      <c r="E2064" s="323">
        <v>100</v>
      </c>
      <c r="F2064" s="35" t="s">
        <v>303</v>
      </c>
      <c r="G2064" s="326" t="s">
        <v>4829</v>
      </c>
      <c r="H2064" s="350">
        <f t="shared" si="32"/>
        <v>4381786.53</v>
      </c>
      <c r="I2064" s="326" t="s">
        <v>4579</v>
      </c>
      <c r="J2064" s="42" t="str">
        <f>VLOOKUP(D2064,DEPARTMENTS!B:B,1,0)</f>
        <v>DEV_GROUP_4</v>
      </c>
      <c r="K2064" s="326"/>
    </row>
    <row r="2065" spans="1:11" s="35" customFormat="1" hidden="1" x14ac:dyDescent="0.2">
      <c r="A2065" s="326" t="s">
        <v>4734</v>
      </c>
      <c r="B2065" s="326" t="s">
        <v>7</v>
      </c>
      <c r="C2065" s="326">
        <v>2</v>
      </c>
      <c r="D2065" s="326" t="s">
        <v>146</v>
      </c>
      <c r="E2065" s="323">
        <v>1200</v>
      </c>
      <c r="F2065" s="35" t="s">
        <v>303</v>
      </c>
      <c r="G2065" s="326" t="s">
        <v>4829</v>
      </c>
      <c r="H2065" s="350">
        <f t="shared" si="32"/>
        <v>4382986.53</v>
      </c>
      <c r="I2065" s="326" t="s">
        <v>4580</v>
      </c>
      <c r="J2065" s="42" t="str">
        <f>VLOOKUP(D2065,DEPARTMENTS!B:B,1,0)</f>
        <v>DEV_GROUP_18</v>
      </c>
      <c r="K2065" s="326"/>
    </row>
    <row r="2066" spans="1:11" s="35" customFormat="1" hidden="1" x14ac:dyDescent="0.2">
      <c r="A2066" s="326" t="s">
        <v>4735</v>
      </c>
      <c r="B2066" s="326" t="s">
        <v>7</v>
      </c>
      <c r="C2066" s="326">
        <v>2</v>
      </c>
      <c r="D2066" s="326" t="s">
        <v>166</v>
      </c>
      <c r="E2066" s="323">
        <v>150</v>
      </c>
      <c r="F2066" s="35" t="s">
        <v>303</v>
      </c>
      <c r="G2066" s="326" t="s">
        <v>4829</v>
      </c>
      <c r="H2066" s="350">
        <f t="shared" si="32"/>
        <v>4383136.53</v>
      </c>
      <c r="I2066" s="326" t="s">
        <v>4581</v>
      </c>
      <c r="J2066" s="42" t="str">
        <f>VLOOKUP(D2066,DEPARTMENTS!B:B,1,0)</f>
        <v>DEV_GROUP_30</v>
      </c>
      <c r="K2066" s="326"/>
    </row>
    <row r="2067" spans="1:11" s="35" customFormat="1" hidden="1" x14ac:dyDescent="0.2">
      <c r="A2067" s="326" t="s">
        <v>4736</v>
      </c>
      <c r="B2067" s="326" t="s">
        <v>7</v>
      </c>
      <c r="C2067" s="326">
        <v>2</v>
      </c>
      <c r="D2067" s="326" t="s">
        <v>144</v>
      </c>
      <c r="E2067" s="323">
        <v>200</v>
      </c>
      <c r="F2067" s="35" t="s">
        <v>303</v>
      </c>
      <c r="G2067" s="326" t="s">
        <v>4829</v>
      </c>
      <c r="H2067" s="350">
        <f t="shared" si="32"/>
        <v>4383336.53</v>
      </c>
      <c r="I2067" s="326" t="s">
        <v>4582</v>
      </c>
      <c r="J2067" s="42" t="str">
        <f>VLOOKUP(D2067,DEPARTMENTS!B:B,1,0)</f>
        <v>DEV_GROUP_2</v>
      </c>
      <c r="K2067" s="326"/>
    </row>
    <row r="2068" spans="1:11" s="35" customFormat="1" hidden="1" x14ac:dyDescent="0.2">
      <c r="A2068" s="326" t="s">
        <v>4737</v>
      </c>
      <c r="B2068" s="326" t="s">
        <v>7</v>
      </c>
      <c r="C2068" s="326">
        <v>2</v>
      </c>
      <c r="D2068" s="326" t="s">
        <v>34</v>
      </c>
      <c r="E2068" s="323">
        <v>200</v>
      </c>
      <c r="F2068" s="35" t="s">
        <v>303</v>
      </c>
      <c r="G2068" s="326" t="s">
        <v>4829</v>
      </c>
      <c r="H2068" s="350">
        <f t="shared" ref="H2068:H2131" si="33">H2067+E2068</f>
        <v>4383536.53</v>
      </c>
      <c r="I2068" s="326" t="s">
        <v>4583</v>
      </c>
      <c r="J2068" s="42" t="str">
        <f>VLOOKUP(D2068,DEPARTMENTS!B:B,1,0)</f>
        <v>CHAPLAINCY</v>
      </c>
      <c r="K2068" s="326"/>
    </row>
    <row r="2069" spans="1:11" s="35" customFormat="1" hidden="1" x14ac:dyDescent="0.2">
      <c r="A2069" s="326" t="s">
        <v>4738</v>
      </c>
      <c r="B2069" s="326" t="s">
        <v>7</v>
      </c>
      <c r="C2069" s="326">
        <v>2</v>
      </c>
      <c r="D2069" s="326" t="s">
        <v>189</v>
      </c>
      <c r="E2069" s="323">
        <v>200</v>
      </c>
      <c r="F2069" s="35" t="s">
        <v>303</v>
      </c>
      <c r="G2069" s="326" t="s">
        <v>4829</v>
      </c>
      <c r="H2069" s="350">
        <f t="shared" si="33"/>
        <v>4383736.53</v>
      </c>
      <c r="I2069" s="326" t="s">
        <v>4584</v>
      </c>
      <c r="J2069" s="42" t="str">
        <f>VLOOKUP(D2069,DEPARTMENTS!B:B,1,0)</f>
        <v>DEV_GROUP_36</v>
      </c>
      <c r="K2069" s="326"/>
    </row>
    <row r="2070" spans="1:11" s="35" customFormat="1" hidden="1" x14ac:dyDescent="0.2">
      <c r="A2070" s="326" t="s">
        <v>4739</v>
      </c>
      <c r="B2070" s="326" t="s">
        <v>7</v>
      </c>
      <c r="C2070" s="326">
        <v>2</v>
      </c>
      <c r="D2070" s="326" t="s">
        <v>34</v>
      </c>
      <c r="E2070" s="323">
        <v>200</v>
      </c>
      <c r="F2070" s="35" t="s">
        <v>303</v>
      </c>
      <c r="G2070" s="326" t="s">
        <v>4829</v>
      </c>
      <c r="H2070" s="350">
        <f t="shared" si="33"/>
        <v>4383936.53</v>
      </c>
      <c r="I2070" s="326" t="s">
        <v>4585</v>
      </c>
      <c r="J2070" s="42" t="str">
        <f>VLOOKUP(D2070,DEPARTMENTS!B:B,1,0)</f>
        <v>CHAPLAINCY</v>
      </c>
      <c r="K2070" s="326"/>
    </row>
    <row r="2071" spans="1:11" s="35" customFormat="1" hidden="1" x14ac:dyDescent="0.2">
      <c r="A2071" s="326" t="s">
        <v>4740</v>
      </c>
      <c r="B2071" s="326" t="s">
        <v>7</v>
      </c>
      <c r="C2071" s="326">
        <v>2</v>
      </c>
      <c r="D2071" s="326" t="s">
        <v>189</v>
      </c>
      <c r="E2071" s="323">
        <v>500</v>
      </c>
      <c r="F2071" s="35" t="s">
        <v>303</v>
      </c>
      <c r="G2071" s="326" t="s">
        <v>4829</v>
      </c>
      <c r="H2071" s="350">
        <f t="shared" si="33"/>
        <v>4384436.53</v>
      </c>
      <c r="I2071" s="326" t="s">
        <v>4586</v>
      </c>
      <c r="J2071" s="42" t="str">
        <f>VLOOKUP(D2071,DEPARTMENTS!B:B,1,0)</f>
        <v>DEV_GROUP_36</v>
      </c>
      <c r="K2071" s="326"/>
    </row>
    <row r="2072" spans="1:11" s="35" customFormat="1" hidden="1" x14ac:dyDescent="0.2">
      <c r="A2072" s="326" t="s">
        <v>4741</v>
      </c>
      <c r="B2072" s="326" t="s">
        <v>7</v>
      </c>
      <c r="C2072" s="326">
        <v>2</v>
      </c>
      <c r="D2072" s="326" t="s">
        <v>160</v>
      </c>
      <c r="E2072" s="323">
        <v>100</v>
      </c>
      <c r="F2072" s="35" t="s">
        <v>303</v>
      </c>
      <c r="G2072" s="326" t="s">
        <v>4829</v>
      </c>
      <c r="H2072" s="350">
        <f t="shared" si="33"/>
        <v>4384536.53</v>
      </c>
      <c r="I2072" s="326" t="s">
        <v>4587</v>
      </c>
      <c r="J2072" s="42" t="str">
        <f>VLOOKUP(D2072,DEPARTMENTS!B:B,1,0)</f>
        <v>DEV_GROUP_20</v>
      </c>
      <c r="K2072" s="326"/>
    </row>
    <row r="2073" spans="1:11" s="35" customFormat="1" hidden="1" x14ac:dyDescent="0.2">
      <c r="A2073" s="326" t="s">
        <v>4742</v>
      </c>
      <c r="B2073" s="326" t="s">
        <v>7</v>
      </c>
      <c r="C2073" s="326">
        <v>2</v>
      </c>
      <c r="D2073" s="326" t="s">
        <v>160</v>
      </c>
      <c r="E2073" s="323">
        <v>150</v>
      </c>
      <c r="F2073" s="35" t="s">
        <v>303</v>
      </c>
      <c r="G2073" s="326" t="s">
        <v>4829</v>
      </c>
      <c r="H2073" s="350">
        <f t="shared" si="33"/>
        <v>4384686.53</v>
      </c>
      <c r="I2073" s="326" t="s">
        <v>4588</v>
      </c>
      <c r="J2073" s="42" t="str">
        <f>VLOOKUP(D2073,DEPARTMENTS!B:B,1,0)</f>
        <v>DEV_GROUP_20</v>
      </c>
      <c r="K2073" s="326"/>
    </row>
    <row r="2074" spans="1:11" s="35" customFormat="1" hidden="1" x14ac:dyDescent="0.2">
      <c r="A2074" s="326" t="s">
        <v>4743</v>
      </c>
      <c r="B2074" s="326" t="s">
        <v>7</v>
      </c>
      <c r="C2074" s="326">
        <v>2</v>
      </c>
      <c r="D2074" s="326" t="s">
        <v>160</v>
      </c>
      <c r="E2074" s="323">
        <v>100</v>
      </c>
      <c r="F2074" s="35" t="s">
        <v>303</v>
      </c>
      <c r="G2074" s="326" t="s">
        <v>4829</v>
      </c>
      <c r="H2074" s="350">
        <f t="shared" si="33"/>
        <v>4384786.53</v>
      </c>
      <c r="I2074" s="326" t="s">
        <v>4589</v>
      </c>
      <c r="J2074" s="42" t="str">
        <f>VLOOKUP(D2074,DEPARTMENTS!B:B,1,0)</f>
        <v>DEV_GROUP_20</v>
      </c>
      <c r="K2074" s="326"/>
    </row>
    <row r="2075" spans="1:11" s="35" customFormat="1" hidden="1" x14ac:dyDescent="0.2">
      <c r="A2075" s="326" t="s">
        <v>4744</v>
      </c>
      <c r="B2075" s="326" t="s">
        <v>7</v>
      </c>
      <c r="C2075" s="326">
        <v>2</v>
      </c>
      <c r="D2075" s="326" t="s">
        <v>160</v>
      </c>
      <c r="E2075" s="323">
        <v>100</v>
      </c>
      <c r="F2075" s="35" t="s">
        <v>303</v>
      </c>
      <c r="G2075" s="326" t="s">
        <v>4829</v>
      </c>
      <c r="H2075" s="350">
        <f t="shared" si="33"/>
        <v>4384886.53</v>
      </c>
      <c r="I2075" s="326" t="s">
        <v>4590</v>
      </c>
      <c r="J2075" s="42" t="str">
        <f>VLOOKUP(D2075,DEPARTMENTS!B:B,1,0)</f>
        <v>DEV_GROUP_20</v>
      </c>
      <c r="K2075" s="326"/>
    </row>
    <row r="2076" spans="1:11" s="35" customFormat="1" hidden="1" x14ac:dyDescent="0.2">
      <c r="A2076" s="326" t="s">
        <v>4745</v>
      </c>
      <c r="B2076" s="326" t="s">
        <v>7</v>
      </c>
      <c r="C2076" s="326">
        <v>2</v>
      </c>
      <c r="D2076" s="326" t="s">
        <v>192</v>
      </c>
      <c r="E2076" s="323">
        <v>500</v>
      </c>
      <c r="F2076" s="35" t="s">
        <v>303</v>
      </c>
      <c r="G2076" s="326" t="s">
        <v>4829</v>
      </c>
      <c r="H2076" s="350">
        <f t="shared" si="33"/>
        <v>4385386.53</v>
      </c>
      <c r="I2076" s="326" t="s">
        <v>4591</v>
      </c>
      <c r="J2076" s="42" t="str">
        <f>VLOOKUP(D2076,DEPARTMENTS!B:B,1,0)</f>
        <v>DEV_GROUP_31</v>
      </c>
      <c r="K2076" s="326"/>
    </row>
    <row r="2077" spans="1:11" s="35" customFormat="1" hidden="1" x14ac:dyDescent="0.2">
      <c r="A2077" s="326" t="s">
        <v>4746</v>
      </c>
      <c r="B2077" s="326" t="s">
        <v>7</v>
      </c>
      <c r="C2077" s="326">
        <v>2</v>
      </c>
      <c r="D2077" s="326" t="s">
        <v>160</v>
      </c>
      <c r="E2077" s="323">
        <v>100</v>
      </c>
      <c r="F2077" s="35" t="s">
        <v>303</v>
      </c>
      <c r="G2077" s="326" t="s">
        <v>4829</v>
      </c>
      <c r="H2077" s="350">
        <f t="shared" si="33"/>
        <v>4385486.53</v>
      </c>
      <c r="I2077" s="326" t="s">
        <v>4592</v>
      </c>
      <c r="J2077" s="42" t="str">
        <f>VLOOKUP(D2077,DEPARTMENTS!B:B,1,0)</f>
        <v>DEV_GROUP_20</v>
      </c>
      <c r="K2077" s="326"/>
    </row>
    <row r="2078" spans="1:11" s="35" customFormat="1" hidden="1" x14ac:dyDescent="0.2">
      <c r="A2078" s="326" t="s">
        <v>4747</v>
      </c>
      <c r="B2078" s="326" t="s">
        <v>7</v>
      </c>
      <c r="C2078" s="326">
        <v>2</v>
      </c>
      <c r="D2078" s="326" t="s">
        <v>164</v>
      </c>
      <c r="E2078" s="323">
        <v>500</v>
      </c>
      <c r="F2078" s="35" t="s">
        <v>303</v>
      </c>
      <c r="G2078" s="326" t="s">
        <v>4829</v>
      </c>
      <c r="H2078" s="350">
        <f t="shared" si="33"/>
        <v>4385986.53</v>
      </c>
      <c r="I2078" s="326" t="s">
        <v>4593</v>
      </c>
      <c r="J2078" s="42" t="str">
        <f>VLOOKUP(D2078,DEPARTMENTS!B:B,1,0)</f>
        <v>DEV_GROUP_22</v>
      </c>
      <c r="K2078" s="326"/>
    </row>
    <row r="2079" spans="1:11" s="35" customFormat="1" hidden="1" x14ac:dyDescent="0.2">
      <c r="A2079" s="326" t="s">
        <v>4748</v>
      </c>
      <c r="B2079" s="326" t="s">
        <v>7</v>
      </c>
      <c r="C2079" s="326">
        <v>2</v>
      </c>
      <c r="D2079" s="326" t="s">
        <v>160</v>
      </c>
      <c r="E2079" s="323">
        <v>200</v>
      </c>
      <c r="F2079" s="35" t="s">
        <v>303</v>
      </c>
      <c r="G2079" s="326" t="s">
        <v>4829</v>
      </c>
      <c r="H2079" s="350">
        <f t="shared" si="33"/>
        <v>4386186.53</v>
      </c>
      <c r="I2079" s="326" t="s">
        <v>4594</v>
      </c>
      <c r="J2079" s="42" t="str">
        <f>VLOOKUP(D2079,DEPARTMENTS!B:B,1,0)</f>
        <v>DEV_GROUP_20</v>
      </c>
      <c r="K2079" s="326"/>
    </row>
    <row r="2080" spans="1:11" s="35" customFormat="1" hidden="1" x14ac:dyDescent="0.2">
      <c r="A2080" s="326" t="s">
        <v>4749</v>
      </c>
      <c r="B2080" s="326" t="s">
        <v>7</v>
      </c>
      <c r="C2080" s="326">
        <v>2</v>
      </c>
      <c r="D2080" s="326" t="s">
        <v>114</v>
      </c>
      <c r="E2080" s="323">
        <v>100</v>
      </c>
      <c r="F2080" s="35" t="s">
        <v>303</v>
      </c>
      <c r="G2080" s="326" t="s">
        <v>4830</v>
      </c>
      <c r="H2080" s="350">
        <f t="shared" si="33"/>
        <v>4386286.53</v>
      </c>
      <c r="I2080" s="326" t="s">
        <v>4595</v>
      </c>
      <c r="J2080" s="42" t="str">
        <f>VLOOKUP(D2080,DEPARTMENTS!B:B,1,0)</f>
        <v>DEV_GROUP_1</v>
      </c>
      <c r="K2080" s="326"/>
    </row>
    <row r="2081" spans="1:11" s="35" customFormat="1" hidden="1" x14ac:dyDescent="0.2">
      <c r="A2081" s="326" t="s">
        <v>4750</v>
      </c>
      <c r="B2081" s="326" t="s">
        <v>7</v>
      </c>
      <c r="C2081" s="326">
        <v>2</v>
      </c>
      <c r="D2081" s="326" t="s">
        <v>32</v>
      </c>
      <c r="E2081" s="323">
        <v>500</v>
      </c>
      <c r="F2081" s="35" t="s">
        <v>303</v>
      </c>
      <c r="G2081" s="326" t="s">
        <v>4830</v>
      </c>
      <c r="H2081" s="350">
        <f t="shared" si="33"/>
        <v>4386786.53</v>
      </c>
      <c r="I2081" s="326" t="s">
        <v>4596</v>
      </c>
      <c r="J2081" s="42" t="str">
        <f>VLOOKUP(D2081,DEPARTMENTS!B:B,1,0)</f>
        <v>YOUTH</v>
      </c>
      <c r="K2081" s="326"/>
    </row>
    <row r="2082" spans="1:11" s="35" customFormat="1" hidden="1" x14ac:dyDescent="0.2">
      <c r="A2082" s="326" t="s">
        <v>4751</v>
      </c>
      <c r="B2082" s="326" t="s">
        <v>7</v>
      </c>
      <c r="C2082" s="326">
        <v>2</v>
      </c>
      <c r="D2082" s="326" t="s">
        <v>75</v>
      </c>
      <c r="E2082" s="323">
        <v>-210000</v>
      </c>
      <c r="F2082" s="35" t="s">
        <v>109</v>
      </c>
      <c r="G2082" s="326" t="s">
        <v>4830</v>
      </c>
      <c r="H2082" s="350">
        <f t="shared" si="33"/>
        <v>4176786.5300000003</v>
      </c>
      <c r="I2082" s="326" t="s">
        <v>4597</v>
      </c>
      <c r="J2082" s="42" t="str">
        <f>VLOOKUP(D2082,DEPARTMENTS!B:B,1,0)</f>
        <v>WITHDRAWAL</v>
      </c>
      <c r="K2082" s="326"/>
    </row>
    <row r="2083" spans="1:11" s="35" customFormat="1" hidden="1" x14ac:dyDescent="0.2">
      <c r="A2083" s="326" t="s">
        <v>4752</v>
      </c>
      <c r="B2083" s="326" t="s">
        <v>7</v>
      </c>
      <c r="C2083" s="326">
        <v>2</v>
      </c>
      <c r="D2083" s="326" t="s">
        <v>126</v>
      </c>
      <c r="E2083" s="323">
        <v>300</v>
      </c>
      <c r="F2083" s="35" t="s">
        <v>303</v>
      </c>
      <c r="G2083" s="326" t="s">
        <v>4830</v>
      </c>
      <c r="H2083" s="350">
        <f t="shared" si="33"/>
        <v>4177086.5300000003</v>
      </c>
      <c r="I2083" s="326" t="s">
        <v>4598</v>
      </c>
      <c r="J2083" s="42" t="str">
        <f>VLOOKUP(D2083,DEPARTMENTS!B:B,1,0)</f>
        <v>DEV_GROUP_6</v>
      </c>
      <c r="K2083" s="326"/>
    </row>
    <row r="2084" spans="1:11" s="35" customFormat="1" hidden="1" x14ac:dyDescent="0.2">
      <c r="A2084" s="326" t="s">
        <v>4753</v>
      </c>
      <c r="B2084" s="326" t="s">
        <v>7</v>
      </c>
      <c r="C2084" s="326">
        <v>2</v>
      </c>
      <c r="D2084" s="326" t="s">
        <v>166</v>
      </c>
      <c r="E2084" s="323">
        <v>150</v>
      </c>
      <c r="F2084" s="35" t="s">
        <v>303</v>
      </c>
      <c r="G2084" s="326" t="s">
        <v>4830</v>
      </c>
      <c r="H2084" s="350">
        <f t="shared" si="33"/>
        <v>4177236.5300000003</v>
      </c>
      <c r="I2084" s="326" t="s">
        <v>4599</v>
      </c>
      <c r="J2084" s="42" t="str">
        <f>VLOOKUP(D2084,DEPARTMENTS!B:B,1,0)</f>
        <v>DEV_GROUP_30</v>
      </c>
      <c r="K2084" s="326"/>
    </row>
    <row r="2085" spans="1:11" s="35" customFormat="1" hidden="1" x14ac:dyDescent="0.2">
      <c r="A2085" s="326" t="s">
        <v>4754</v>
      </c>
      <c r="B2085" s="326" t="s">
        <v>7</v>
      </c>
      <c r="C2085" s="326">
        <v>2</v>
      </c>
      <c r="D2085" s="326" t="s">
        <v>160</v>
      </c>
      <c r="E2085" s="323">
        <v>100</v>
      </c>
      <c r="F2085" s="35" t="s">
        <v>303</v>
      </c>
      <c r="G2085" s="326" t="s">
        <v>4830</v>
      </c>
      <c r="H2085" s="350">
        <f t="shared" si="33"/>
        <v>4177336.5300000003</v>
      </c>
      <c r="I2085" s="326" t="s">
        <v>4600</v>
      </c>
      <c r="J2085" s="42" t="str">
        <f>VLOOKUP(D2085,DEPARTMENTS!B:B,1,0)</f>
        <v>DEV_GROUP_20</v>
      </c>
      <c r="K2085" s="326"/>
    </row>
    <row r="2086" spans="1:11" s="35" customFormat="1" hidden="1" x14ac:dyDescent="0.2">
      <c r="A2086" s="326" t="s">
        <v>4755</v>
      </c>
      <c r="B2086" s="326" t="s">
        <v>7</v>
      </c>
      <c r="C2086" s="326">
        <v>2</v>
      </c>
      <c r="D2086" s="326" t="s">
        <v>138</v>
      </c>
      <c r="E2086" s="323">
        <v>600</v>
      </c>
      <c r="F2086" s="35" t="s">
        <v>303</v>
      </c>
      <c r="G2086" s="326" t="s">
        <v>4830</v>
      </c>
      <c r="H2086" s="350">
        <f t="shared" si="33"/>
        <v>4177936.5300000003</v>
      </c>
      <c r="I2086" s="326" t="s">
        <v>4601</v>
      </c>
      <c r="J2086" s="42" t="str">
        <f>VLOOKUP(D2086,DEPARTMENTS!B:B,1,0)</f>
        <v>DEV_GROUP_4</v>
      </c>
      <c r="K2086" s="326"/>
    </row>
    <row r="2087" spans="1:11" s="35" customFormat="1" hidden="1" x14ac:dyDescent="0.2">
      <c r="A2087" s="326" t="s">
        <v>4756</v>
      </c>
      <c r="B2087" s="326" t="s">
        <v>7</v>
      </c>
      <c r="C2087" s="326">
        <v>2</v>
      </c>
      <c r="D2087" s="326" t="s">
        <v>160</v>
      </c>
      <c r="E2087" s="323">
        <v>100</v>
      </c>
      <c r="F2087" s="35" t="s">
        <v>303</v>
      </c>
      <c r="G2087" s="326" t="s">
        <v>4830</v>
      </c>
      <c r="H2087" s="350">
        <f t="shared" si="33"/>
        <v>4178036.5300000003</v>
      </c>
      <c r="I2087" s="326" t="s">
        <v>4602</v>
      </c>
      <c r="J2087" s="42" t="str">
        <f>VLOOKUP(D2087,DEPARTMENTS!B:B,1,0)</f>
        <v>DEV_GROUP_20</v>
      </c>
      <c r="K2087" s="326"/>
    </row>
    <row r="2088" spans="1:11" s="35" customFormat="1" hidden="1" x14ac:dyDescent="0.2">
      <c r="A2088" s="326" t="s">
        <v>4757</v>
      </c>
      <c r="B2088" s="326" t="s">
        <v>7</v>
      </c>
      <c r="C2088" s="326">
        <v>2</v>
      </c>
      <c r="D2088" s="326" t="s">
        <v>164</v>
      </c>
      <c r="E2088" s="323">
        <v>1000</v>
      </c>
      <c r="F2088" s="35" t="s">
        <v>303</v>
      </c>
      <c r="G2088" s="326" t="s">
        <v>4830</v>
      </c>
      <c r="H2088" s="350">
        <f t="shared" si="33"/>
        <v>4179036.5300000003</v>
      </c>
      <c r="I2088" s="326" t="s">
        <v>4603</v>
      </c>
      <c r="J2088" s="42" t="str">
        <f>VLOOKUP(D2088,DEPARTMENTS!B:B,1,0)</f>
        <v>DEV_GROUP_22</v>
      </c>
      <c r="K2088" s="326"/>
    </row>
    <row r="2089" spans="1:11" s="35" customFormat="1" hidden="1" x14ac:dyDescent="0.2">
      <c r="A2089" s="326" t="s">
        <v>4758</v>
      </c>
      <c r="B2089" s="326" t="s">
        <v>7</v>
      </c>
      <c r="C2089" s="326">
        <v>2</v>
      </c>
      <c r="D2089" s="326" t="s">
        <v>160</v>
      </c>
      <c r="E2089" s="323">
        <v>50</v>
      </c>
      <c r="F2089" s="35" t="s">
        <v>303</v>
      </c>
      <c r="G2089" s="326" t="s">
        <v>4830</v>
      </c>
      <c r="H2089" s="350">
        <f t="shared" si="33"/>
        <v>4179086.5300000003</v>
      </c>
      <c r="I2089" s="326" t="s">
        <v>4604</v>
      </c>
      <c r="J2089" s="42" t="str">
        <f>VLOOKUP(D2089,DEPARTMENTS!B:B,1,0)</f>
        <v>DEV_GROUP_20</v>
      </c>
      <c r="K2089" s="326"/>
    </row>
    <row r="2090" spans="1:11" s="35" customFormat="1" hidden="1" x14ac:dyDescent="0.2">
      <c r="A2090" s="326" t="s">
        <v>4759</v>
      </c>
      <c r="B2090" s="326" t="s">
        <v>7</v>
      </c>
      <c r="C2090" s="326">
        <v>2</v>
      </c>
      <c r="D2090" s="326" t="s">
        <v>34</v>
      </c>
      <c r="E2090" s="323">
        <v>200</v>
      </c>
      <c r="F2090" s="35" t="s">
        <v>303</v>
      </c>
      <c r="G2090" s="326" t="s">
        <v>4830</v>
      </c>
      <c r="H2090" s="350">
        <f t="shared" si="33"/>
        <v>4179286.5300000003</v>
      </c>
      <c r="I2090" s="326" t="s">
        <v>4605</v>
      </c>
      <c r="J2090" s="42" t="str">
        <f>VLOOKUP(D2090,DEPARTMENTS!B:B,1,0)</f>
        <v>CHAPLAINCY</v>
      </c>
      <c r="K2090" s="326"/>
    </row>
    <row r="2091" spans="1:11" s="35" customFormat="1" hidden="1" x14ac:dyDescent="0.2">
      <c r="A2091" s="326" t="s">
        <v>4760</v>
      </c>
      <c r="B2091" s="326" t="s">
        <v>7</v>
      </c>
      <c r="C2091" s="326">
        <v>2</v>
      </c>
      <c r="D2091" s="326" t="s">
        <v>160</v>
      </c>
      <c r="E2091" s="323">
        <v>200</v>
      </c>
      <c r="F2091" s="35" t="s">
        <v>303</v>
      </c>
      <c r="G2091" s="326" t="s">
        <v>4830</v>
      </c>
      <c r="H2091" s="350">
        <f t="shared" si="33"/>
        <v>4179486.5300000003</v>
      </c>
      <c r="I2091" s="326" t="s">
        <v>4606</v>
      </c>
      <c r="J2091" s="42" t="str">
        <f>VLOOKUP(D2091,DEPARTMENTS!B:B,1,0)</f>
        <v>DEV_GROUP_20</v>
      </c>
      <c r="K2091" s="326"/>
    </row>
    <row r="2092" spans="1:11" s="35" customFormat="1" hidden="1" x14ac:dyDescent="0.2">
      <c r="A2092" s="326" t="s">
        <v>4761</v>
      </c>
      <c r="B2092" s="326" t="s">
        <v>7</v>
      </c>
      <c r="C2092" s="326">
        <v>2</v>
      </c>
      <c r="D2092" s="326" t="s">
        <v>36</v>
      </c>
      <c r="E2092" s="323">
        <v>200</v>
      </c>
      <c r="F2092" s="35" t="s">
        <v>303</v>
      </c>
      <c r="G2092" s="326" t="s">
        <v>4830</v>
      </c>
      <c r="H2092" s="350">
        <f t="shared" si="33"/>
        <v>4179686.5300000003</v>
      </c>
      <c r="I2092" s="326" t="s">
        <v>4607</v>
      </c>
      <c r="J2092" s="42" t="str">
        <f>VLOOKUP(D2092,DEPARTMENTS!B:B,1,0)</f>
        <v>AWM</v>
      </c>
      <c r="K2092" s="326"/>
    </row>
    <row r="2093" spans="1:11" s="35" customFormat="1" hidden="1" x14ac:dyDescent="0.2">
      <c r="A2093" s="326" t="s">
        <v>4762</v>
      </c>
      <c r="B2093" s="326" t="s">
        <v>7</v>
      </c>
      <c r="C2093" s="326">
        <v>2</v>
      </c>
      <c r="D2093" s="326" t="s">
        <v>160</v>
      </c>
      <c r="E2093" s="323">
        <v>100</v>
      </c>
      <c r="F2093" s="35" t="s">
        <v>303</v>
      </c>
      <c r="G2093" s="326" t="s">
        <v>4830</v>
      </c>
      <c r="H2093" s="350">
        <f t="shared" si="33"/>
        <v>4179786.5300000003</v>
      </c>
      <c r="I2093" s="326" t="s">
        <v>4608</v>
      </c>
      <c r="J2093" s="42" t="str">
        <f>VLOOKUP(D2093,DEPARTMENTS!B:B,1,0)</f>
        <v>DEV_GROUP_20</v>
      </c>
      <c r="K2093" s="326"/>
    </row>
    <row r="2094" spans="1:11" s="35" customFormat="1" hidden="1" x14ac:dyDescent="0.2">
      <c r="A2094" s="326" t="s">
        <v>4763</v>
      </c>
      <c r="B2094" s="326" t="s">
        <v>7</v>
      </c>
      <c r="C2094" s="326">
        <v>2</v>
      </c>
      <c r="D2094" s="326" t="s">
        <v>32</v>
      </c>
      <c r="E2094" s="323">
        <v>570</v>
      </c>
      <c r="F2094" s="35" t="s">
        <v>303</v>
      </c>
      <c r="G2094" s="326" t="s">
        <v>4830</v>
      </c>
      <c r="H2094" s="350">
        <f t="shared" si="33"/>
        <v>4180356.5300000003</v>
      </c>
      <c r="I2094" s="326" t="s">
        <v>4609</v>
      </c>
      <c r="J2094" s="42" t="str">
        <f>VLOOKUP(D2094,DEPARTMENTS!B:B,1,0)</f>
        <v>YOUTH</v>
      </c>
      <c r="K2094" s="326"/>
    </row>
    <row r="2095" spans="1:11" s="35" customFormat="1" hidden="1" x14ac:dyDescent="0.2">
      <c r="A2095" s="326" t="s">
        <v>4764</v>
      </c>
      <c r="B2095" s="326" t="s">
        <v>7</v>
      </c>
      <c r="C2095" s="326">
        <v>2</v>
      </c>
      <c r="D2095" s="326" t="s">
        <v>144</v>
      </c>
      <c r="E2095" s="323">
        <v>200</v>
      </c>
      <c r="F2095" s="35" t="s">
        <v>303</v>
      </c>
      <c r="G2095" s="326" t="s">
        <v>4830</v>
      </c>
      <c r="H2095" s="350">
        <f t="shared" si="33"/>
        <v>4180556.5300000003</v>
      </c>
      <c r="I2095" s="326" t="s">
        <v>4610</v>
      </c>
      <c r="J2095" s="42" t="str">
        <f>VLOOKUP(D2095,DEPARTMENTS!B:B,1,0)</f>
        <v>DEV_GROUP_2</v>
      </c>
      <c r="K2095" s="326"/>
    </row>
    <row r="2096" spans="1:11" s="35" customFormat="1" hidden="1" x14ac:dyDescent="0.2">
      <c r="A2096" s="326" t="s">
        <v>4765</v>
      </c>
      <c r="B2096" s="326" t="s">
        <v>7</v>
      </c>
      <c r="C2096" s="326">
        <v>2</v>
      </c>
      <c r="D2096" s="326" t="s">
        <v>32</v>
      </c>
      <c r="E2096" s="323">
        <v>570</v>
      </c>
      <c r="F2096" s="35" t="s">
        <v>303</v>
      </c>
      <c r="G2096" s="326" t="s">
        <v>4830</v>
      </c>
      <c r="H2096" s="350">
        <f t="shared" si="33"/>
        <v>4181126.5300000003</v>
      </c>
      <c r="I2096" s="326" t="s">
        <v>4611</v>
      </c>
      <c r="J2096" s="42" t="str">
        <f>VLOOKUP(D2096,DEPARTMENTS!B:B,1,0)</f>
        <v>YOUTH</v>
      </c>
      <c r="K2096" s="326"/>
    </row>
    <row r="2097" spans="1:11" s="35" customFormat="1" hidden="1" x14ac:dyDescent="0.2">
      <c r="A2097" s="326" t="s">
        <v>4766</v>
      </c>
      <c r="B2097" s="326" t="s">
        <v>7</v>
      </c>
      <c r="C2097" s="326">
        <v>2</v>
      </c>
      <c r="D2097" s="326" t="s">
        <v>24</v>
      </c>
      <c r="E2097" s="323">
        <v>1528</v>
      </c>
      <c r="F2097" s="35" t="s">
        <v>303</v>
      </c>
      <c r="G2097" s="326" t="s">
        <v>4830</v>
      </c>
      <c r="H2097" s="350">
        <f t="shared" si="33"/>
        <v>4182654.5300000003</v>
      </c>
      <c r="I2097" s="326" t="s">
        <v>4612</v>
      </c>
      <c r="J2097" s="42" t="str">
        <f>VLOOKUP(D2097,DEPARTMENTS!B:B,1,0)</f>
        <v>ENVELOPES</v>
      </c>
      <c r="K2097" s="326"/>
    </row>
    <row r="2098" spans="1:11" s="35" customFormat="1" hidden="1" x14ac:dyDescent="0.2">
      <c r="A2098" s="326" t="s">
        <v>4767</v>
      </c>
      <c r="B2098" s="326" t="s">
        <v>7</v>
      </c>
      <c r="C2098" s="326">
        <v>2</v>
      </c>
      <c r="D2098" s="326" t="s">
        <v>24</v>
      </c>
      <c r="E2098" s="323">
        <v>700</v>
      </c>
      <c r="F2098" s="35" t="s">
        <v>303</v>
      </c>
      <c r="G2098" s="326" t="s">
        <v>4830</v>
      </c>
      <c r="H2098" s="350">
        <f t="shared" si="33"/>
        <v>4183354.5300000003</v>
      </c>
      <c r="I2098" s="326" t="s">
        <v>4613</v>
      </c>
      <c r="J2098" s="42" t="str">
        <f>VLOOKUP(D2098,DEPARTMENTS!B:B,1,0)</f>
        <v>ENVELOPES</v>
      </c>
      <c r="K2098" s="326"/>
    </row>
    <row r="2099" spans="1:11" s="35" customFormat="1" hidden="1" x14ac:dyDescent="0.2">
      <c r="A2099" s="326" t="s">
        <v>4768</v>
      </c>
      <c r="B2099" s="326" t="s">
        <v>7</v>
      </c>
      <c r="C2099" s="326">
        <v>2</v>
      </c>
      <c r="D2099" s="326" t="s">
        <v>122</v>
      </c>
      <c r="E2099" s="323">
        <v>500</v>
      </c>
      <c r="F2099" s="35" t="s">
        <v>303</v>
      </c>
      <c r="G2099" s="326" t="s">
        <v>4830</v>
      </c>
      <c r="H2099" s="350">
        <f t="shared" si="33"/>
        <v>4183854.5300000003</v>
      </c>
      <c r="I2099" s="326" t="s">
        <v>4614</v>
      </c>
      <c r="J2099" s="42" t="str">
        <f>VLOOKUP(D2099,DEPARTMENTS!B:B,1,0)</f>
        <v>DEV_GROUP_16</v>
      </c>
      <c r="K2099" s="326"/>
    </row>
    <row r="2100" spans="1:11" s="35" customFormat="1" hidden="1" x14ac:dyDescent="0.2">
      <c r="A2100" s="326" t="s">
        <v>4769</v>
      </c>
      <c r="B2100" s="326" t="s">
        <v>7</v>
      </c>
      <c r="C2100" s="326">
        <v>2</v>
      </c>
      <c r="D2100" s="326" t="s">
        <v>160</v>
      </c>
      <c r="E2100" s="323">
        <v>200</v>
      </c>
      <c r="F2100" s="35" t="s">
        <v>303</v>
      </c>
      <c r="G2100" s="326" t="s">
        <v>4830</v>
      </c>
      <c r="H2100" s="350">
        <f t="shared" si="33"/>
        <v>4184054.5300000003</v>
      </c>
      <c r="I2100" s="326" t="s">
        <v>4615</v>
      </c>
      <c r="J2100" s="42" t="str">
        <f>VLOOKUP(D2100,DEPARTMENTS!B:B,1,0)</f>
        <v>DEV_GROUP_20</v>
      </c>
      <c r="K2100" s="326"/>
    </row>
    <row r="2101" spans="1:11" s="35" customFormat="1" hidden="1" x14ac:dyDescent="0.2">
      <c r="A2101" s="326" t="s">
        <v>4770</v>
      </c>
      <c r="B2101" s="326" t="s">
        <v>7</v>
      </c>
      <c r="C2101" s="326">
        <v>2</v>
      </c>
      <c r="D2101" s="326" t="s">
        <v>160</v>
      </c>
      <c r="E2101" s="323">
        <v>250</v>
      </c>
      <c r="F2101" s="35" t="s">
        <v>303</v>
      </c>
      <c r="G2101" s="326" t="s">
        <v>4831</v>
      </c>
      <c r="H2101" s="350">
        <f t="shared" si="33"/>
        <v>4184304.5300000003</v>
      </c>
      <c r="I2101" s="326" t="s">
        <v>4616</v>
      </c>
      <c r="J2101" s="42" t="str">
        <f>VLOOKUP(D2101,DEPARTMENTS!B:B,1,0)</f>
        <v>DEV_GROUP_20</v>
      </c>
      <c r="K2101" s="326"/>
    </row>
    <row r="2102" spans="1:11" s="35" customFormat="1" hidden="1" x14ac:dyDescent="0.2">
      <c r="A2102" s="326" t="s">
        <v>4771</v>
      </c>
      <c r="B2102" s="326" t="s">
        <v>7</v>
      </c>
      <c r="C2102" s="326">
        <v>2</v>
      </c>
      <c r="D2102" s="326" t="s">
        <v>32</v>
      </c>
      <c r="E2102" s="323">
        <v>600</v>
      </c>
      <c r="F2102" s="35" t="s">
        <v>303</v>
      </c>
      <c r="G2102" s="326" t="s">
        <v>4831</v>
      </c>
      <c r="H2102" s="350">
        <f t="shared" si="33"/>
        <v>4184904.5300000003</v>
      </c>
      <c r="I2102" s="326" t="s">
        <v>4617</v>
      </c>
      <c r="J2102" s="42" t="str">
        <f>VLOOKUP(D2102,DEPARTMENTS!B:B,1,0)</f>
        <v>YOUTH</v>
      </c>
      <c r="K2102" s="326"/>
    </row>
    <row r="2103" spans="1:11" s="35" customFormat="1" hidden="1" x14ac:dyDescent="0.2">
      <c r="A2103" s="326" t="s">
        <v>4772</v>
      </c>
      <c r="B2103" s="326" t="s">
        <v>7</v>
      </c>
      <c r="C2103" s="326">
        <v>2</v>
      </c>
      <c r="D2103" s="326" t="s">
        <v>32</v>
      </c>
      <c r="E2103" s="323">
        <v>300</v>
      </c>
      <c r="F2103" s="35" t="s">
        <v>303</v>
      </c>
      <c r="G2103" s="326" t="s">
        <v>4831</v>
      </c>
      <c r="H2103" s="350">
        <f t="shared" si="33"/>
        <v>4185204.5300000003</v>
      </c>
      <c r="I2103" s="326" t="s">
        <v>4618</v>
      </c>
      <c r="J2103" s="42" t="str">
        <f>VLOOKUP(D2103,DEPARTMENTS!B:B,1,0)</f>
        <v>YOUTH</v>
      </c>
      <c r="K2103" s="326"/>
    </row>
    <row r="2104" spans="1:11" s="35" customFormat="1" hidden="1" x14ac:dyDescent="0.2">
      <c r="A2104" s="326" t="s">
        <v>4773</v>
      </c>
      <c r="B2104" s="326" t="s">
        <v>7</v>
      </c>
      <c r="C2104" s="326">
        <v>2</v>
      </c>
      <c r="D2104" s="326" t="s">
        <v>32</v>
      </c>
      <c r="E2104" s="323">
        <v>570</v>
      </c>
      <c r="F2104" s="35" t="s">
        <v>303</v>
      </c>
      <c r="G2104" s="326" t="s">
        <v>4831</v>
      </c>
      <c r="H2104" s="350">
        <f t="shared" si="33"/>
        <v>4185774.5300000003</v>
      </c>
      <c r="I2104" s="326" t="s">
        <v>4619</v>
      </c>
      <c r="J2104" s="42" t="str">
        <f>VLOOKUP(D2104,DEPARTMENTS!B:B,1,0)</f>
        <v>YOUTH</v>
      </c>
      <c r="K2104" s="326"/>
    </row>
    <row r="2105" spans="1:11" s="35" customFormat="1" hidden="1" x14ac:dyDescent="0.2">
      <c r="A2105" s="326" t="s">
        <v>4774</v>
      </c>
      <c r="B2105" s="326" t="s">
        <v>7</v>
      </c>
      <c r="C2105" s="326">
        <v>2</v>
      </c>
      <c r="D2105" s="326" t="s">
        <v>36</v>
      </c>
      <c r="E2105" s="323">
        <v>200</v>
      </c>
      <c r="F2105" s="35" t="s">
        <v>303</v>
      </c>
      <c r="G2105" s="326" t="s">
        <v>4831</v>
      </c>
      <c r="H2105" s="350">
        <f t="shared" si="33"/>
        <v>4185974.5300000003</v>
      </c>
      <c r="I2105" s="326" t="s">
        <v>4620</v>
      </c>
      <c r="J2105" s="42" t="str">
        <f>VLOOKUP(D2105,DEPARTMENTS!B:B,1,0)</f>
        <v>AWM</v>
      </c>
      <c r="K2105" s="326"/>
    </row>
    <row r="2106" spans="1:11" s="35" customFormat="1" hidden="1" x14ac:dyDescent="0.2">
      <c r="A2106" s="326" t="s">
        <v>4775</v>
      </c>
      <c r="B2106" s="326" t="s">
        <v>7</v>
      </c>
      <c r="C2106" s="326">
        <v>2</v>
      </c>
      <c r="D2106" s="326" t="s">
        <v>24</v>
      </c>
      <c r="E2106" s="323">
        <v>762</v>
      </c>
      <c r="F2106" s="35" t="s">
        <v>303</v>
      </c>
      <c r="G2106" s="326" t="s">
        <v>4831</v>
      </c>
      <c r="H2106" s="350">
        <f t="shared" si="33"/>
        <v>4186736.5300000003</v>
      </c>
      <c r="I2106" s="326" t="s">
        <v>4621</v>
      </c>
      <c r="J2106" s="42" t="str">
        <f>VLOOKUP(D2106,DEPARTMENTS!B:B,1,0)</f>
        <v>ENVELOPES</v>
      </c>
      <c r="K2106" s="326"/>
    </row>
    <row r="2107" spans="1:11" s="35" customFormat="1" hidden="1" x14ac:dyDescent="0.2">
      <c r="A2107" s="326" t="s">
        <v>4776</v>
      </c>
      <c r="B2107" s="326" t="s">
        <v>7</v>
      </c>
      <c r="C2107" s="326">
        <v>2</v>
      </c>
      <c r="D2107" s="326" t="s">
        <v>126</v>
      </c>
      <c r="E2107" s="323">
        <v>200</v>
      </c>
      <c r="F2107" s="35" t="s">
        <v>303</v>
      </c>
      <c r="G2107" s="326" t="s">
        <v>4831</v>
      </c>
      <c r="H2107" s="350">
        <f t="shared" si="33"/>
        <v>4186936.5300000003</v>
      </c>
      <c r="I2107" s="326" t="s">
        <v>4622</v>
      </c>
      <c r="J2107" s="42" t="str">
        <f>VLOOKUP(D2107,DEPARTMENTS!B:B,1,0)</f>
        <v>DEV_GROUP_6</v>
      </c>
      <c r="K2107" s="326"/>
    </row>
    <row r="2108" spans="1:11" s="35" customFormat="1" hidden="1" x14ac:dyDescent="0.2">
      <c r="A2108" s="326" t="s">
        <v>4777</v>
      </c>
      <c r="B2108" s="326" t="s">
        <v>7</v>
      </c>
      <c r="C2108" s="326">
        <v>2</v>
      </c>
      <c r="D2108" s="326" t="s">
        <v>32</v>
      </c>
      <c r="E2108" s="323">
        <v>570</v>
      </c>
      <c r="F2108" s="35" t="s">
        <v>303</v>
      </c>
      <c r="G2108" s="326" t="s">
        <v>4831</v>
      </c>
      <c r="H2108" s="350">
        <f t="shared" si="33"/>
        <v>4187506.5300000003</v>
      </c>
      <c r="I2108" s="326" t="s">
        <v>4623</v>
      </c>
      <c r="J2108" s="42" t="str">
        <f>VLOOKUP(D2108,DEPARTMENTS!B:B,1,0)</f>
        <v>YOUTH</v>
      </c>
      <c r="K2108" s="326"/>
    </row>
    <row r="2109" spans="1:11" s="35" customFormat="1" hidden="1" x14ac:dyDescent="0.2">
      <c r="A2109" s="326" t="s">
        <v>4778</v>
      </c>
      <c r="B2109" s="326" t="s">
        <v>7</v>
      </c>
      <c r="C2109" s="326">
        <v>2</v>
      </c>
      <c r="D2109" s="326" t="s">
        <v>32</v>
      </c>
      <c r="E2109" s="323">
        <v>1140</v>
      </c>
      <c r="F2109" s="35" t="s">
        <v>303</v>
      </c>
      <c r="G2109" s="326" t="s">
        <v>4831</v>
      </c>
      <c r="H2109" s="350">
        <f t="shared" si="33"/>
        <v>4188646.5300000003</v>
      </c>
      <c r="I2109" s="326" t="s">
        <v>4624</v>
      </c>
      <c r="J2109" s="42" t="str">
        <f>VLOOKUP(D2109,DEPARTMENTS!B:B,1,0)</f>
        <v>YOUTH</v>
      </c>
      <c r="K2109" s="326"/>
    </row>
    <row r="2110" spans="1:11" s="35" customFormat="1" hidden="1" x14ac:dyDescent="0.2">
      <c r="A2110" s="326" t="s">
        <v>4779</v>
      </c>
      <c r="B2110" s="326" t="s">
        <v>7</v>
      </c>
      <c r="C2110" s="326">
        <v>2</v>
      </c>
      <c r="D2110" s="326" t="s">
        <v>36</v>
      </c>
      <c r="E2110" s="323">
        <v>200</v>
      </c>
      <c r="F2110" s="35" t="s">
        <v>303</v>
      </c>
      <c r="G2110" s="326" t="s">
        <v>4831</v>
      </c>
      <c r="H2110" s="350">
        <f t="shared" si="33"/>
        <v>4188846.5300000003</v>
      </c>
      <c r="I2110" s="326" t="s">
        <v>4625</v>
      </c>
      <c r="J2110" s="42" t="str">
        <f>VLOOKUP(D2110,DEPARTMENTS!B:B,1,0)</f>
        <v>AWM</v>
      </c>
      <c r="K2110" s="326"/>
    </row>
    <row r="2111" spans="1:11" s="35" customFormat="1" hidden="1" x14ac:dyDescent="0.2">
      <c r="A2111" s="326" t="s">
        <v>4780</v>
      </c>
      <c r="B2111" s="326" t="s">
        <v>7</v>
      </c>
      <c r="C2111" s="326">
        <v>2</v>
      </c>
      <c r="D2111" s="326" t="s">
        <v>32</v>
      </c>
      <c r="E2111" s="323">
        <v>570</v>
      </c>
      <c r="F2111" s="35" t="s">
        <v>303</v>
      </c>
      <c r="G2111" s="326" t="s">
        <v>4831</v>
      </c>
      <c r="H2111" s="350">
        <f t="shared" si="33"/>
        <v>4189416.5300000003</v>
      </c>
      <c r="I2111" s="326" t="s">
        <v>4626</v>
      </c>
      <c r="J2111" s="42" t="str">
        <f>VLOOKUP(D2111,DEPARTMENTS!B:B,1,0)</f>
        <v>YOUTH</v>
      </c>
      <c r="K2111" s="326"/>
    </row>
    <row r="2112" spans="1:11" s="35" customFormat="1" hidden="1" x14ac:dyDescent="0.2">
      <c r="A2112" s="326" t="s">
        <v>4781</v>
      </c>
      <c r="B2112" s="326" t="s">
        <v>7</v>
      </c>
      <c r="C2112" s="326">
        <v>2</v>
      </c>
      <c r="D2112" s="326" t="s">
        <v>160</v>
      </c>
      <c r="E2112" s="323">
        <v>50</v>
      </c>
      <c r="F2112" s="35" t="s">
        <v>303</v>
      </c>
      <c r="G2112" s="326" t="s">
        <v>4831</v>
      </c>
      <c r="H2112" s="350">
        <f t="shared" si="33"/>
        <v>4189466.5300000003</v>
      </c>
      <c r="I2112" s="326" t="s">
        <v>4627</v>
      </c>
      <c r="J2112" s="42" t="str">
        <f>VLOOKUP(D2112,DEPARTMENTS!B:B,1,0)</f>
        <v>DEV_GROUP_20</v>
      </c>
      <c r="K2112" s="326"/>
    </row>
    <row r="2113" spans="1:11" s="35" customFormat="1" hidden="1" x14ac:dyDescent="0.2">
      <c r="A2113" s="326" t="s">
        <v>4782</v>
      </c>
      <c r="B2113" s="326" t="s">
        <v>7</v>
      </c>
      <c r="C2113" s="326">
        <v>2</v>
      </c>
      <c r="D2113" s="326" t="s">
        <v>24</v>
      </c>
      <c r="E2113" s="323">
        <v>50</v>
      </c>
      <c r="F2113" s="35" t="s">
        <v>303</v>
      </c>
      <c r="G2113" s="326" t="s">
        <v>4831</v>
      </c>
      <c r="H2113" s="350">
        <f t="shared" si="33"/>
        <v>4189516.5300000003</v>
      </c>
      <c r="I2113" s="326" t="s">
        <v>4628</v>
      </c>
      <c r="J2113" s="42" t="str">
        <f>VLOOKUP(D2113,DEPARTMENTS!B:B,1,0)</f>
        <v>ENVELOPES</v>
      </c>
      <c r="K2113" s="326"/>
    </row>
    <row r="2114" spans="1:11" s="35" customFormat="1" hidden="1" x14ac:dyDescent="0.2">
      <c r="A2114" s="326" t="s">
        <v>4783</v>
      </c>
      <c r="B2114" s="326" t="s">
        <v>7</v>
      </c>
      <c r="C2114" s="326">
        <v>2</v>
      </c>
      <c r="D2114" s="326" t="s">
        <v>32</v>
      </c>
      <c r="E2114" s="323">
        <v>570</v>
      </c>
      <c r="F2114" s="35" t="s">
        <v>303</v>
      </c>
      <c r="G2114" s="326" t="s">
        <v>4831</v>
      </c>
      <c r="H2114" s="350">
        <f t="shared" si="33"/>
        <v>4190086.5300000003</v>
      </c>
      <c r="I2114" s="326" t="s">
        <v>4629</v>
      </c>
      <c r="J2114" s="42" t="str">
        <f>VLOOKUP(D2114,DEPARTMENTS!B:B,1,0)</f>
        <v>YOUTH</v>
      </c>
      <c r="K2114" s="326"/>
    </row>
    <row r="2115" spans="1:11" s="35" customFormat="1" hidden="1" x14ac:dyDescent="0.2">
      <c r="A2115" s="326" t="s">
        <v>4784</v>
      </c>
      <c r="B2115" s="326" t="s">
        <v>7</v>
      </c>
      <c r="C2115" s="326">
        <v>2</v>
      </c>
      <c r="D2115" s="326" t="s">
        <v>32</v>
      </c>
      <c r="E2115" s="323">
        <v>570</v>
      </c>
      <c r="F2115" s="35" t="s">
        <v>303</v>
      </c>
      <c r="G2115" s="326" t="s">
        <v>4831</v>
      </c>
      <c r="H2115" s="350">
        <f t="shared" si="33"/>
        <v>4190656.5300000003</v>
      </c>
      <c r="I2115" s="326" t="s">
        <v>4630</v>
      </c>
      <c r="J2115" s="42" t="str">
        <f>VLOOKUP(D2115,DEPARTMENTS!B:B,1,0)</f>
        <v>YOUTH</v>
      </c>
      <c r="K2115" s="326"/>
    </row>
    <row r="2116" spans="1:11" s="35" customFormat="1" hidden="1" x14ac:dyDescent="0.2">
      <c r="A2116" s="326" t="s">
        <v>4785</v>
      </c>
      <c r="B2116" s="326" t="s">
        <v>7</v>
      </c>
      <c r="C2116" s="326">
        <v>2</v>
      </c>
      <c r="D2116" s="326" t="s">
        <v>32</v>
      </c>
      <c r="E2116" s="323">
        <v>370</v>
      </c>
      <c r="F2116" s="35" t="s">
        <v>303</v>
      </c>
      <c r="G2116" s="326" t="s">
        <v>4831</v>
      </c>
      <c r="H2116" s="350">
        <f t="shared" si="33"/>
        <v>4191026.5300000003</v>
      </c>
      <c r="I2116" s="326" t="s">
        <v>4631</v>
      </c>
      <c r="J2116" s="42" t="str">
        <f>VLOOKUP(D2116,DEPARTMENTS!B:B,1,0)</f>
        <v>YOUTH</v>
      </c>
      <c r="K2116" s="326"/>
    </row>
    <row r="2117" spans="1:11" s="35" customFormat="1" hidden="1" x14ac:dyDescent="0.2">
      <c r="A2117" s="326" t="s">
        <v>4786</v>
      </c>
      <c r="B2117" s="326" t="s">
        <v>7</v>
      </c>
      <c r="C2117" s="326">
        <v>2</v>
      </c>
      <c r="D2117" s="326" t="s">
        <v>32</v>
      </c>
      <c r="E2117" s="323">
        <v>600</v>
      </c>
      <c r="F2117" s="35" t="s">
        <v>303</v>
      </c>
      <c r="G2117" s="326" t="s">
        <v>4831</v>
      </c>
      <c r="H2117" s="350">
        <f t="shared" si="33"/>
        <v>4191626.5300000003</v>
      </c>
      <c r="I2117" s="326" t="s">
        <v>4632</v>
      </c>
      <c r="J2117" s="42" t="str">
        <f>VLOOKUP(D2117,DEPARTMENTS!B:B,1,0)</f>
        <v>YOUTH</v>
      </c>
      <c r="K2117" s="326"/>
    </row>
    <row r="2118" spans="1:11" s="35" customFormat="1" hidden="1" x14ac:dyDescent="0.2">
      <c r="A2118" s="326" t="s">
        <v>4787</v>
      </c>
      <c r="B2118" s="326" t="s">
        <v>7</v>
      </c>
      <c r="C2118" s="326">
        <v>2</v>
      </c>
      <c r="D2118" s="326" t="s">
        <v>126</v>
      </c>
      <c r="E2118" s="323">
        <v>550</v>
      </c>
      <c r="F2118" s="35" t="s">
        <v>303</v>
      </c>
      <c r="G2118" s="326" t="s">
        <v>4831</v>
      </c>
      <c r="H2118" s="350">
        <f t="shared" si="33"/>
        <v>4192176.5300000003</v>
      </c>
      <c r="I2118" s="326" t="s">
        <v>4633</v>
      </c>
      <c r="J2118" s="42" t="str">
        <f>VLOOKUP(D2118,DEPARTMENTS!B:B,1,0)</f>
        <v>DEV_GROUP_6</v>
      </c>
      <c r="K2118" s="326"/>
    </row>
    <row r="2119" spans="1:11" s="35" customFormat="1" hidden="1" x14ac:dyDescent="0.2">
      <c r="A2119" s="326" t="s">
        <v>4788</v>
      </c>
      <c r="B2119" s="326" t="s">
        <v>7</v>
      </c>
      <c r="C2119" s="326">
        <v>2</v>
      </c>
      <c r="D2119" s="326" t="s">
        <v>32</v>
      </c>
      <c r="E2119" s="323">
        <v>870</v>
      </c>
      <c r="F2119" s="35" t="s">
        <v>303</v>
      </c>
      <c r="G2119" s="326" t="s">
        <v>4831</v>
      </c>
      <c r="H2119" s="350">
        <f t="shared" si="33"/>
        <v>4193046.5300000003</v>
      </c>
      <c r="I2119" s="326" t="s">
        <v>4634</v>
      </c>
      <c r="J2119" s="42" t="str">
        <f>VLOOKUP(D2119,DEPARTMENTS!B:B,1,0)</f>
        <v>YOUTH</v>
      </c>
      <c r="K2119" s="326"/>
    </row>
    <row r="2120" spans="1:11" s="35" customFormat="1" hidden="1" x14ac:dyDescent="0.2">
      <c r="A2120" s="326" t="s">
        <v>4789</v>
      </c>
      <c r="B2120" s="326" t="s">
        <v>7</v>
      </c>
      <c r="C2120" s="326">
        <v>2</v>
      </c>
      <c r="D2120" s="326" t="s">
        <v>168</v>
      </c>
      <c r="E2120" s="323">
        <v>600</v>
      </c>
      <c r="F2120" s="35" t="s">
        <v>303</v>
      </c>
      <c r="G2120" s="326" t="s">
        <v>4831</v>
      </c>
      <c r="H2120" s="350">
        <f t="shared" si="33"/>
        <v>4193646.5300000003</v>
      </c>
      <c r="I2120" s="326" t="s">
        <v>4635</v>
      </c>
      <c r="J2120" s="42" t="str">
        <f>VLOOKUP(D2120,DEPARTMENTS!B:B,1,0)</f>
        <v>DEV_GROUP_35</v>
      </c>
      <c r="K2120" s="326"/>
    </row>
    <row r="2121" spans="1:11" s="35" customFormat="1" hidden="1" x14ac:dyDescent="0.2">
      <c r="A2121" s="326" t="s">
        <v>4790</v>
      </c>
      <c r="B2121" s="326" t="s">
        <v>7</v>
      </c>
      <c r="C2121" s="326">
        <v>2</v>
      </c>
      <c r="D2121" s="326" t="s">
        <v>126</v>
      </c>
      <c r="E2121" s="323">
        <v>500</v>
      </c>
      <c r="F2121" s="35" t="s">
        <v>303</v>
      </c>
      <c r="G2121" s="326" t="s">
        <v>4831</v>
      </c>
      <c r="H2121" s="350">
        <f t="shared" si="33"/>
        <v>4194146.5300000003</v>
      </c>
      <c r="I2121" s="326" t="s">
        <v>4636</v>
      </c>
      <c r="J2121" s="42" t="str">
        <f>VLOOKUP(D2121,DEPARTMENTS!B:B,1,0)</f>
        <v>DEV_GROUP_6</v>
      </c>
      <c r="K2121" s="326"/>
    </row>
    <row r="2122" spans="1:11" s="35" customFormat="1" hidden="1" x14ac:dyDescent="0.2">
      <c r="A2122" s="326" t="s">
        <v>4791</v>
      </c>
      <c r="B2122" s="326" t="s">
        <v>7</v>
      </c>
      <c r="C2122" s="326">
        <v>2</v>
      </c>
      <c r="D2122" s="326" t="s">
        <v>32</v>
      </c>
      <c r="E2122" s="323">
        <v>570</v>
      </c>
      <c r="F2122" s="35" t="s">
        <v>303</v>
      </c>
      <c r="G2122" s="326" t="s">
        <v>4831</v>
      </c>
      <c r="H2122" s="350">
        <f t="shared" si="33"/>
        <v>4194716.53</v>
      </c>
      <c r="I2122" s="326" t="s">
        <v>4637</v>
      </c>
      <c r="J2122" s="42" t="str">
        <f>VLOOKUP(D2122,DEPARTMENTS!B:B,1,0)</f>
        <v>YOUTH</v>
      </c>
      <c r="K2122" s="326"/>
    </row>
    <row r="2123" spans="1:11" s="35" customFormat="1" hidden="1" x14ac:dyDescent="0.2">
      <c r="A2123" s="326" t="s">
        <v>4792</v>
      </c>
      <c r="B2123" s="326" t="s">
        <v>7</v>
      </c>
      <c r="C2123" s="326">
        <v>2</v>
      </c>
      <c r="D2123" s="326" t="s">
        <v>32</v>
      </c>
      <c r="E2123" s="323">
        <v>570</v>
      </c>
      <c r="F2123" s="35" t="s">
        <v>303</v>
      </c>
      <c r="G2123" s="326" t="s">
        <v>4831</v>
      </c>
      <c r="H2123" s="350">
        <f t="shared" si="33"/>
        <v>4195286.53</v>
      </c>
      <c r="I2123" s="326" t="s">
        <v>4638</v>
      </c>
      <c r="J2123" s="42" t="str">
        <f>VLOOKUP(D2123,DEPARTMENTS!B:B,1,0)</f>
        <v>YOUTH</v>
      </c>
      <c r="K2123" s="326"/>
    </row>
    <row r="2124" spans="1:11" s="35" customFormat="1" hidden="1" x14ac:dyDescent="0.2">
      <c r="A2124" s="326" t="s">
        <v>4793</v>
      </c>
      <c r="B2124" s="326" t="s">
        <v>7</v>
      </c>
      <c r="C2124" s="326">
        <v>2</v>
      </c>
      <c r="D2124" s="326" t="s">
        <v>32</v>
      </c>
      <c r="E2124" s="323">
        <v>300</v>
      </c>
      <c r="F2124" s="35" t="s">
        <v>303</v>
      </c>
      <c r="G2124" s="326" t="s">
        <v>4831</v>
      </c>
      <c r="H2124" s="350">
        <f t="shared" si="33"/>
        <v>4195586.53</v>
      </c>
      <c r="I2124" s="326" t="s">
        <v>4639</v>
      </c>
      <c r="J2124" s="42" t="str">
        <f>VLOOKUP(D2124,DEPARTMENTS!B:B,1,0)</f>
        <v>YOUTH</v>
      </c>
      <c r="K2124" s="326"/>
    </row>
    <row r="2125" spans="1:11" s="35" customFormat="1" hidden="1" x14ac:dyDescent="0.2">
      <c r="A2125" s="326" t="s">
        <v>4794</v>
      </c>
      <c r="B2125" s="326" t="s">
        <v>7</v>
      </c>
      <c r="C2125" s="326">
        <v>2</v>
      </c>
      <c r="D2125" s="326" t="s">
        <v>32</v>
      </c>
      <c r="E2125" s="323">
        <v>370</v>
      </c>
      <c r="F2125" s="35" t="s">
        <v>303</v>
      </c>
      <c r="G2125" s="326" t="s">
        <v>4831</v>
      </c>
      <c r="H2125" s="350">
        <f t="shared" si="33"/>
        <v>4195956.53</v>
      </c>
      <c r="I2125" s="326" t="s">
        <v>4640</v>
      </c>
      <c r="J2125" s="42" t="str">
        <f>VLOOKUP(D2125,DEPARTMENTS!B:B,1,0)</f>
        <v>YOUTH</v>
      </c>
      <c r="K2125" s="326"/>
    </row>
    <row r="2126" spans="1:11" s="35" customFormat="1" hidden="1" x14ac:dyDescent="0.2">
      <c r="A2126" s="326" t="s">
        <v>4795</v>
      </c>
      <c r="B2126" s="326" t="s">
        <v>7</v>
      </c>
      <c r="C2126" s="326">
        <v>2</v>
      </c>
      <c r="D2126" s="326" t="s">
        <v>32</v>
      </c>
      <c r="E2126" s="323">
        <v>570</v>
      </c>
      <c r="F2126" s="35" t="s">
        <v>303</v>
      </c>
      <c r="G2126" s="326" t="s">
        <v>4832</v>
      </c>
      <c r="H2126" s="350">
        <f t="shared" si="33"/>
        <v>4196526.53</v>
      </c>
      <c r="I2126" s="326" t="s">
        <v>4641</v>
      </c>
      <c r="J2126" s="42" t="str">
        <f>VLOOKUP(D2126,DEPARTMENTS!B:B,1,0)</f>
        <v>YOUTH</v>
      </c>
      <c r="K2126" s="326"/>
    </row>
    <row r="2127" spans="1:11" s="35" customFormat="1" hidden="1" x14ac:dyDescent="0.2">
      <c r="A2127" s="326" t="s">
        <v>4796</v>
      </c>
      <c r="B2127" s="326" t="s">
        <v>7</v>
      </c>
      <c r="C2127" s="326">
        <v>2</v>
      </c>
      <c r="D2127" s="326" t="s">
        <v>114</v>
      </c>
      <c r="E2127" s="323">
        <v>4000</v>
      </c>
      <c r="F2127" s="35" t="s">
        <v>303</v>
      </c>
      <c r="G2127" s="326" t="s">
        <v>4832</v>
      </c>
      <c r="H2127" s="350">
        <f t="shared" si="33"/>
        <v>4200526.53</v>
      </c>
      <c r="I2127" s="326" t="s">
        <v>4642</v>
      </c>
      <c r="J2127" s="42" t="str">
        <f>VLOOKUP(D2127,DEPARTMENTS!B:B,1,0)</f>
        <v>DEV_GROUP_1</v>
      </c>
      <c r="K2127" s="326"/>
    </row>
    <row r="2128" spans="1:11" s="35" customFormat="1" hidden="1" x14ac:dyDescent="0.2">
      <c r="A2128" s="326" t="s">
        <v>4797</v>
      </c>
      <c r="B2128" s="326" t="s">
        <v>7</v>
      </c>
      <c r="C2128" s="326">
        <v>2</v>
      </c>
      <c r="D2128" s="326" t="s">
        <v>32</v>
      </c>
      <c r="E2128" s="323">
        <v>570</v>
      </c>
      <c r="F2128" s="35" t="s">
        <v>303</v>
      </c>
      <c r="G2128" s="326" t="s">
        <v>4832</v>
      </c>
      <c r="H2128" s="350">
        <f t="shared" si="33"/>
        <v>4201096.53</v>
      </c>
      <c r="I2128" s="326" t="s">
        <v>4643</v>
      </c>
      <c r="J2128" s="42" t="str">
        <f>VLOOKUP(D2128,DEPARTMENTS!B:B,1,0)</f>
        <v>YOUTH</v>
      </c>
      <c r="K2128" s="326"/>
    </row>
    <row r="2129" spans="1:11" s="35" customFormat="1" hidden="1" x14ac:dyDescent="0.2">
      <c r="A2129" s="326" t="s">
        <v>4798</v>
      </c>
      <c r="B2129" s="326" t="s">
        <v>7</v>
      </c>
      <c r="C2129" s="326">
        <v>2</v>
      </c>
      <c r="D2129" s="326" t="s">
        <v>32</v>
      </c>
      <c r="E2129" s="323">
        <v>570</v>
      </c>
      <c r="F2129" s="35" t="s">
        <v>303</v>
      </c>
      <c r="G2129" s="326" t="s">
        <v>4832</v>
      </c>
      <c r="H2129" s="350">
        <f t="shared" si="33"/>
        <v>4201666.53</v>
      </c>
      <c r="I2129" s="326" t="s">
        <v>4644</v>
      </c>
      <c r="J2129" s="42" t="str">
        <f>VLOOKUP(D2129,DEPARTMENTS!B:B,1,0)</f>
        <v>YOUTH</v>
      </c>
      <c r="K2129" s="326"/>
    </row>
    <row r="2130" spans="1:11" s="35" customFormat="1" hidden="1" x14ac:dyDescent="0.2">
      <c r="A2130" s="326" t="s">
        <v>4799</v>
      </c>
      <c r="B2130" s="326" t="s">
        <v>7</v>
      </c>
      <c r="C2130" s="326">
        <v>2</v>
      </c>
      <c r="D2130" s="326" t="s">
        <v>32</v>
      </c>
      <c r="E2130" s="323">
        <v>670</v>
      </c>
      <c r="F2130" s="35" t="s">
        <v>303</v>
      </c>
      <c r="G2130" s="326" t="s">
        <v>4832</v>
      </c>
      <c r="H2130" s="350">
        <f t="shared" si="33"/>
        <v>4202336.53</v>
      </c>
      <c r="I2130" s="326" t="s">
        <v>4645</v>
      </c>
      <c r="J2130" s="42" t="str">
        <f>VLOOKUP(D2130,DEPARTMENTS!B:B,1,0)</f>
        <v>YOUTH</v>
      </c>
      <c r="K2130" s="326"/>
    </row>
    <row r="2131" spans="1:11" s="35" customFormat="1" hidden="1" x14ac:dyDescent="0.2">
      <c r="A2131" s="326" t="s">
        <v>4800</v>
      </c>
      <c r="B2131" s="326" t="s">
        <v>7</v>
      </c>
      <c r="C2131" s="326">
        <v>2</v>
      </c>
      <c r="D2131" s="326" t="s">
        <v>32</v>
      </c>
      <c r="E2131" s="323">
        <v>1710</v>
      </c>
      <c r="F2131" s="35" t="s">
        <v>303</v>
      </c>
      <c r="G2131" s="326" t="s">
        <v>4832</v>
      </c>
      <c r="H2131" s="350">
        <f t="shared" si="33"/>
        <v>4204046.53</v>
      </c>
      <c r="I2131" s="326" t="s">
        <v>4646</v>
      </c>
      <c r="J2131" s="42" t="str">
        <f>VLOOKUP(D2131,DEPARTMENTS!B:B,1,0)</f>
        <v>YOUTH</v>
      </c>
      <c r="K2131" s="326"/>
    </row>
    <row r="2132" spans="1:11" s="35" customFormat="1" hidden="1" x14ac:dyDescent="0.2">
      <c r="A2132" s="326" t="s">
        <v>4801</v>
      </c>
      <c r="B2132" s="326" t="s">
        <v>7</v>
      </c>
      <c r="C2132" s="326">
        <v>2</v>
      </c>
      <c r="D2132" s="326" t="s">
        <v>32</v>
      </c>
      <c r="E2132" s="323">
        <v>570</v>
      </c>
      <c r="F2132" s="35" t="s">
        <v>303</v>
      </c>
      <c r="G2132" s="326" t="s">
        <v>4832</v>
      </c>
      <c r="H2132" s="350">
        <f t="shared" ref="H2132:H2195" si="34">H2131+E2132</f>
        <v>4204616.53</v>
      </c>
      <c r="I2132" s="326" t="s">
        <v>4647</v>
      </c>
      <c r="J2132" s="42" t="str">
        <f>VLOOKUP(D2132,DEPARTMENTS!B:B,1,0)</f>
        <v>YOUTH</v>
      </c>
      <c r="K2132" s="326"/>
    </row>
    <row r="2133" spans="1:11" s="35" customFormat="1" hidden="1" x14ac:dyDescent="0.2">
      <c r="A2133" s="326" t="s">
        <v>4802</v>
      </c>
      <c r="B2133" s="326" t="s">
        <v>7</v>
      </c>
      <c r="C2133" s="326">
        <v>2</v>
      </c>
      <c r="D2133" s="326" t="s">
        <v>32</v>
      </c>
      <c r="E2133" s="323">
        <v>570</v>
      </c>
      <c r="F2133" s="35" t="s">
        <v>303</v>
      </c>
      <c r="G2133" s="326" t="s">
        <v>4832</v>
      </c>
      <c r="H2133" s="350">
        <f t="shared" si="34"/>
        <v>4205186.53</v>
      </c>
      <c r="I2133" s="326" t="s">
        <v>4648</v>
      </c>
      <c r="J2133" s="42" t="str">
        <f>VLOOKUP(D2133,DEPARTMENTS!B:B,1,0)</f>
        <v>YOUTH</v>
      </c>
      <c r="K2133" s="326"/>
    </row>
    <row r="2134" spans="1:11" s="35" customFormat="1" hidden="1" x14ac:dyDescent="0.2">
      <c r="A2134" s="326" t="s">
        <v>4803</v>
      </c>
      <c r="B2134" s="326" t="s">
        <v>7</v>
      </c>
      <c r="C2134" s="326">
        <v>2</v>
      </c>
      <c r="D2134" s="326" t="s">
        <v>32</v>
      </c>
      <c r="E2134" s="323">
        <v>570</v>
      </c>
      <c r="F2134" s="35" t="s">
        <v>303</v>
      </c>
      <c r="G2134" s="326" t="s">
        <v>4832</v>
      </c>
      <c r="H2134" s="350">
        <f t="shared" si="34"/>
        <v>4205756.53</v>
      </c>
      <c r="I2134" s="326" t="s">
        <v>4649</v>
      </c>
      <c r="J2134" s="42" t="str">
        <f>VLOOKUP(D2134,DEPARTMENTS!B:B,1,0)</f>
        <v>YOUTH</v>
      </c>
      <c r="K2134" s="326"/>
    </row>
    <row r="2135" spans="1:11" s="35" customFormat="1" hidden="1" x14ac:dyDescent="0.2">
      <c r="A2135" s="326" t="s">
        <v>4804</v>
      </c>
      <c r="B2135" s="326" t="s">
        <v>7</v>
      </c>
      <c r="C2135" s="326">
        <v>2</v>
      </c>
      <c r="D2135" s="326" t="s">
        <v>32</v>
      </c>
      <c r="E2135" s="323">
        <v>570</v>
      </c>
      <c r="F2135" s="35" t="s">
        <v>303</v>
      </c>
      <c r="G2135" s="326" t="s">
        <v>4832</v>
      </c>
      <c r="H2135" s="350">
        <f t="shared" si="34"/>
        <v>4206326.53</v>
      </c>
      <c r="I2135" s="326" t="s">
        <v>4650</v>
      </c>
      <c r="J2135" s="42" t="str">
        <f>VLOOKUP(D2135,DEPARTMENTS!B:B,1,0)</f>
        <v>YOUTH</v>
      </c>
      <c r="K2135" s="326"/>
    </row>
    <row r="2136" spans="1:11" s="35" customFormat="1" hidden="1" x14ac:dyDescent="0.2">
      <c r="A2136" s="326" t="s">
        <v>4805</v>
      </c>
      <c r="B2136" s="326" t="s">
        <v>7</v>
      </c>
      <c r="C2136" s="326">
        <v>2</v>
      </c>
      <c r="D2136" s="326" t="s">
        <v>32</v>
      </c>
      <c r="E2136" s="323">
        <v>570</v>
      </c>
      <c r="F2136" s="35" t="s">
        <v>303</v>
      </c>
      <c r="G2136" s="326" t="s">
        <v>4832</v>
      </c>
      <c r="H2136" s="350">
        <f t="shared" si="34"/>
        <v>4206896.53</v>
      </c>
      <c r="I2136" s="326" t="s">
        <v>4651</v>
      </c>
      <c r="J2136" s="42" t="str">
        <f>VLOOKUP(D2136,DEPARTMENTS!B:B,1,0)</f>
        <v>YOUTH</v>
      </c>
      <c r="K2136" s="326"/>
    </row>
    <row r="2137" spans="1:11" s="35" customFormat="1" hidden="1" x14ac:dyDescent="0.2">
      <c r="A2137" s="326" t="s">
        <v>4806</v>
      </c>
      <c r="B2137" s="326" t="s">
        <v>7</v>
      </c>
      <c r="C2137" s="326">
        <v>2</v>
      </c>
      <c r="D2137" s="326" t="s">
        <v>130</v>
      </c>
      <c r="E2137" s="323">
        <v>1000</v>
      </c>
      <c r="F2137" s="35" t="s">
        <v>303</v>
      </c>
      <c r="G2137" s="326" t="s">
        <v>4832</v>
      </c>
      <c r="H2137" s="350">
        <f t="shared" si="34"/>
        <v>4207896.53</v>
      </c>
      <c r="I2137" s="326" t="s">
        <v>4652</v>
      </c>
      <c r="J2137" s="42" t="str">
        <f>VLOOKUP(D2137,DEPARTMENTS!B:B,1,0)</f>
        <v>DEV_GROUP_11</v>
      </c>
      <c r="K2137" s="326"/>
    </row>
    <row r="2138" spans="1:11" s="35" customFormat="1" hidden="1" x14ac:dyDescent="0.2">
      <c r="A2138" s="326" t="s">
        <v>4807</v>
      </c>
      <c r="B2138" s="326" t="s">
        <v>7</v>
      </c>
      <c r="C2138" s="326">
        <v>2</v>
      </c>
      <c r="D2138" s="326" t="s">
        <v>32</v>
      </c>
      <c r="E2138" s="323">
        <v>570</v>
      </c>
      <c r="F2138" s="35" t="s">
        <v>303</v>
      </c>
      <c r="G2138" s="326" t="s">
        <v>4832</v>
      </c>
      <c r="H2138" s="350">
        <f t="shared" si="34"/>
        <v>4208466.53</v>
      </c>
      <c r="I2138" s="326" t="s">
        <v>4653</v>
      </c>
      <c r="J2138" s="42" t="str">
        <f>VLOOKUP(D2138,DEPARTMENTS!B:B,1,0)</f>
        <v>YOUTH</v>
      </c>
      <c r="K2138" s="326"/>
    </row>
    <row r="2139" spans="1:11" s="35" customFormat="1" hidden="1" x14ac:dyDescent="0.2">
      <c r="A2139" s="326" t="s">
        <v>4808</v>
      </c>
      <c r="B2139" s="326" t="s">
        <v>7</v>
      </c>
      <c r="C2139" s="326">
        <v>2</v>
      </c>
      <c r="D2139" s="326" t="s">
        <v>182</v>
      </c>
      <c r="E2139" s="323">
        <v>1000</v>
      </c>
      <c r="F2139" s="35" t="s">
        <v>303</v>
      </c>
      <c r="G2139" s="326" t="s">
        <v>4832</v>
      </c>
      <c r="H2139" s="350">
        <f t="shared" si="34"/>
        <v>4209466.53</v>
      </c>
      <c r="I2139" s="326" t="s">
        <v>4654</v>
      </c>
      <c r="J2139" s="42" t="str">
        <f>VLOOKUP(D2139,DEPARTMENTS!B:B,1,0)</f>
        <v>DEV_GROUP_23</v>
      </c>
      <c r="K2139" s="326"/>
    </row>
    <row r="2140" spans="1:11" s="35" customFormat="1" hidden="1" x14ac:dyDescent="0.2">
      <c r="A2140" s="326" t="s">
        <v>4809</v>
      </c>
      <c r="B2140" s="326" t="s">
        <v>7</v>
      </c>
      <c r="C2140" s="326">
        <v>2</v>
      </c>
      <c r="D2140" s="326" t="s">
        <v>32</v>
      </c>
      <c r="E2140" s="323">
        <v>1710</v>
      </c>
      <c r="F2140" s="35" t="s">
        <v>303</v>
      </c>
      <c r="G2140" s="326" t="s">
        <v>4832</v>
      </c>
      <c r="H2140" s="350">
        <f t="shared" si="34"/>
        <v>4211176.53</v>
      </c>
      <c r="I2140" s="326" t="s">
        <v>4655</v>
      </c>
      <c r="J2140" s="42" t="str">
        <f>VLOOKUP(D2140,DEPARTMENTS!B:B,1,0)</f>
        <v>YOUTH</v>
      </c>
      <c r="K2140" s="326"/>
    </row>
    <row r="2141" spans="1:11" s="35" customFormat="1" hidden="1" x14ac:dyDescent="0.2">
      <c r="A2141" s="326" t="s">
        <v>4810</v>
      </c>
      <c r="B2141" s="326" t="s">
        <v>7</v>
      </c>
      <c r="C2141" s="326">
        <v>2</v>
      </c>
      <c r="D2141" s="326" t="s">
        <v>32</v>
      </c>
      <c r="E2141" s="323">
        <v>570</v>
      </c>
      <c r="F2141" s="35" t="s">
        <v>303</v>
      </c>
      <c r="G2141" s="326" t="s">
        <v>4832</v>
      </c>
      <c r="H2141" s="350">
        <f t="shared" si="34"/>
        <v>4211746.53</v>
      </c>
      <c r="I2141" s="326" t="s">
        <v>4656</v>
      </c>
      <c r="J2141" s="42" t="str">
        <f>VLOOKUP(D2141,DEPARTMENTS!B:B,1,0)</f>
        <v>YOUTH</v>
      </c>
      <c r="K2141" s="326"/>
    </row>
    <row r="2142" spans="1:11" s="35" customFormat="1" hidden="1" x14ac:dyDescent="0.2">
      <c r="A2142" s="326" t="s">
        <v>4811</v>
      </c>
      <c r="B2142" s="326" t="s">
        <v>7</v>
      </c>
      <c r="C2142" s="326">
        <v>2</v>
      </c>
      <c r="D2142" s="326" t="s">
        <v>37</v>
      </c>
      <c r="E2142" s="323">
        <v>300</v>
      </c>
      <c r="F2142" s="35" t="s">
        <v>303</v>
      </c>
      <c r="G2142" s="326" t="s">
        <v>4832</v>
      </c>
      <c r="H2142" s="350">
        <f t="shared" si="34"/>
        <v>4212046.53</v>
      </c>
      <c r="I2142" s="326" t="s">
        <v>4657</v>
      </c>
      <c r="J2142" s="42" t="str">
        <f>VLOOKUP(D2142,DEPARTMENTS!B:B,1,0)</f>
        <v>ADVENTURERS</v>
      </c>
      <c r="K2142" s="326"/>
    </row>
    <row r="2143" spans="1:11" s="35" customFormat="1" hidden="1" x14ac:dyDescent="0.2">
      <c r="A2143" s="326" t="s">
        <v>4812</v>
      </c>
      <c r="B2143" s="326" t="s">
        <v>7</v>
      </c>
      <c r="C2143" s="326">
        <v>2</v>
      </c>
      <c r="D2143" s="326" t="s">
        <v>32</v>
      </c>
      <c r="E2143" s="323">
        <v>1000</v>
      </c>
      <c r="F2143" s="35" t="s">
        <v>303</v>
      </c>
      <c r="G2143" s="326" t="s">
        <v>4832</v>
      </c>
      <c r="H2143" s="350">
        <f t="shared" si="34"/>
        <v>4213046.53</v>
      </c>
      <c r="I2143" s="326" t="s">
        <v>4658</v>
      </c>
      <c r="J2143" s="42" t="str">
        <f>VLOOKUP(D2143,DEPARTMENTS!B:B,1,0)</f>
        <v>YOUTH</v>
      </c>
      <c r="K2143" s="326"/>
    </row>
    <row r="2144" spans="1:11" s="35" customFormat="1" hidden="1" x14ac:dyDescent="0.2">
      <c r="A2144" s="326" t="s">
        <v>4813</v>
      </c>
      <c r="B2144" s="326" t="s">
        <v>7</v>
      </c>
      <c r="C2144" s="326">
        <v>2</v>
      </c>
      <c r="D2144" s="326" t="s">
        <v>32</v>
      </c>
      <c r="E2144" s="323">
        <v>800</v>
      </c>
      <c r="F2144" s="35" t="s">
        <v>303</v>
      </c>
      <c r="G2144" s="326" t="s">
        <v>4832</v>
      </c>
      <c r="H2144" s="350">
        <f t="shared" si="34"/>
        <v>4213846.53</v>
      </c>
      <c r="I2144" s="326" t="s">
        <v>4659</v>
      </c>
      <c r="J2144" s="42" t="str">
        <f>VLOOKUP(D2144,DEPARTMENTS!B:B,1,0)</f>
        <v>YOUTH</v>
      </c>
      <c r="K2144" s="326"/>
    </row>
    <row r="2145" spans="1:11" s="35" customFormat="1" hidden="1" x14ac:dyDescent="0.2">
      <c r="A2145" s="326" t="s">
        <v>4814</v>
      </c>
      <c r="B2145" s="326" t="s">
        <v>7</v>
      </c>
      <c r="C2145" s="326">
        <v>2</v>
      </c>
      <c r="D2145" s="326" t="s">
        <v>24</v>
      </c>
      <c r="E2145" s="323">
        <v>1743</v>
      </c>
      <c r="F2145" s="35" t="s">
        <v>303</v>
      </c>
      <c r="G2145" s="326" t="s">
        <v>4832</v>
      </c>
      <c r="H2145" s="350">
        <f t="shared" si="34"/>
        <v>4215589.53</v>
      </c>
      <c r="I2145" s="326" t="s">
        <v>4660</v>
      </c>
      <c r="J2145" s="42" t="str">
        <f>VLOOKUP(D2145,DEPARTMENTS!B:B,1,0)</f>
        <v>ENVELOPES</v>
      </c>
      <c r="K2145" s="326"/>
    </row>
    <row r="2146" spans="1:11" s="35" customFormat="1" hidden="1" x14ac:dyDescent="0.2">
      <c r="A2146" s="326" t="s">
        <v>4815</v>
      </c>
      <c r="B2146" s="326" t="s">
        <v>7</v>
      </c>
      <c r="C2146" s="326">
        <v>2</v>
      </c>
      <c r="D2146" s="326" t="s">
        <v>160</v>
      </c>
      <c r="E2146" s="323">
        <v>200</v>
      </c>
      <c r="F2146" s="35" t="s">
        <v>303</v>
      </c>
      <c r="G2146" s="326" t="s">
        <v>4832</v>
      </c>
      <c r="H2146" s="350">
        <f t="shared" si="34"/>
        <v>4215789.53</v>
      </c>
      <c r="I2146" s="326" t="s">
        <v>4661</v>
      </c>
      <c r="J2146" s="42" t="str">
        <f>VLOOKUP(D2146,DEPARTMENTS!B:B,1,0)</f>
        <v>DEV_GROUP_20</v>
      </c>
      <c r="K2146" s="326"/>
    </row>
    <row r="2147" spans="1:11" s="35" customFormat="1" hidden="1" x14ac:dyDescent="0.2">
      <c r="A2147" s="326" t="s">
        <v>4816</v>
      </c>
      <c r="B2147" s="326" t="s">
        <v>7</v>
      </c>
      <c r="C2147" s="326">
        <v>2</v>
      </c>
      <c r="D2147" s="326" t="s">
        <v>160</v>
      </c>
      <c r="E2147" s="323">
        <v>200</v>
      </c>
      <c r="F2147" s="35" t="s">
        <v>303</v>
      </c>
      <c r="G2147" s="326" t="s">
        <v>4832</v>
      </c>
      <c r="H2147" s="350">
        <f t="shared" si="34"/>
        <v>4215989.53</v>
      </c>
      <c r="I2147" s="326" t="s">
        <v>4662</v>
      </c>
      <c r="J2147" s="42" t="str">
        <f>VLOOKUP(D2147,DEPARTMENTS!B:B,1,0)</f>
        <v>DEV_GROUP_20</v>
      </c>
      <c r="K2147" s="326"/>
    </row>
    <row r="2148" spans="1:11" s="35" customFormat="1" hidden="1" x14ac:dyDescent="0.2">
      <c r="A2148" s="326" t="s">
        <v>4817</v>
      </c>
      <c r="B2148" s="326" t="s">
        <v>7</v>
      </c>
      <c r="C2148" s="326">
        <v>2</v>
      </c>
      <c r="D2148" s="326" t="s">
        <v>160</v>
      </c>
      <c r="E2148" s="323">
        <v>100</v>
      </c>
      <c r="F2148" s="35" t="s">
        <v>303</v>
      </c>
      <c r="G2148" s="326" t="s">
        <v>4832</v>
      </c>
      <c r="H2148" s="350">
        <f t="shared" si="34"/>
        <v>4216089.53</v>
      </c>
      <c r="I2148" s="326" t="s">
        <v>4663</v>
      </c>
      <c r="J2148" s="42" t="str">
        <f>VLOOKUP(D2148,DEPARTMENTS!B:B,1,0)</f>
        <v>DEV_GROUP_20</v>
      </c>
      <c r="K2148" s="326"/>
    </row>
    <row r="2149" spans="1:11" s="35" customFormat="1" hidden="1" x14ac:dyDescent="0.2">
      <c r="A2149" s="326" t="s">
        <v>4818</v>
      </c>
      <c r="B2149" s="326" t="s">
        <v>7</v>
      </c>
      <c r="C2149" s="326">
        <v>2</v>
      </c>
      <c r="D2149" s="326" t="s">
        <v>24</v>
      </c>
      <c r="E2149" s="323">
        <v>5000</v>
      </c>
      <c r="F2149" s="35" t="s">
        <v>303</v>
      </c>
      <c r="G2149" s="326" t="s">
        <v>4832</v>
      </c>
      <c r="H2149" s="350">
        <f t="shared" si="34"/>
        <v>4221089.53</v>
      </c>
      <c r="I2149" s="326" t="s">
        <v>4664</v>
      </c>
      <c r="J2149" s="42" t="str">
        <f>VLOOKUP(D2149,DEPARTMENTS!B:B,1,0)</f>
        <v>ENVELOPES</v>
      </c>
      <c r="K2149" s="326"/>
    </row>
    <row r="2150" spans="1:11" s="35" customFormat="1" hidden="1" x14ac:dyDescent="0.2">
      <c r="A2150" s="326" t="s">
        <v>4819</v>
      </c>
      <c r="B2150" s="326" t="s">
        <v>7</v>
      </c>
      <c r="C2150" s="326">
        <v>2</v>
      </c>
      <c r="D2150" s="326" t="s">
        <v>24</v>
      </c>
      <c r="E2150" s="323">
        <v>5000</v>
      </c>
      <c r="F2150" s="35" t="s">
        <v>303</v>
      </c>
      <c r="G2150" s="326" t="s">
        <v>4832</v>
      </c>
      <c r="H2150" s="350">
        <f t="shared" si="34"/>
        <v>4226089.53</v>
      </c>
      <c r="I2150" s="326" t="s">
        <v>4665</v>
      </c>
      <c r="J2150" s="42" t="str">
        <f>VLOOKUP(D2150,DEPARTMENTS!B:B,1,0)</f>
        <v>ENVELOPES</v>
      </c>
      <c r="K2150" s="326"/>
    </row>
    <row r="2151" spans="1:11" s="35" customFormat="1" hidden="1" x14ac:dyDescent="0.2">
      <c r="A2151" s="326" t="s">
        <v>4820</v>
      </c>
      <c r="B2151" s="326" t="s">
        <v>7</v>
      </c>
      <c r="C2151" s="326">
        <v>2</v>
      </c>
      <c r="D2151" s="326" t="s">
        <v>44</v>
      </c>
      <c r="E2151" s="323">
        <v>100</v>
      </c>
      <c r="F2151" s="35" t="s">
        <v>303</v>
      </c>
      <c r="G2151" s="326" t="s">
        <v>4832</v>
      </c>
      <c r="H2151" s="350">
        <f t="shared" si="34"/>
        <v>4226189.53</v>
      </c>
      <c r="I2151" s="326" t="s">
        <v>4666</v>
      </c>
      <c r="J2151" s="42" t="str">
        <f>VLOOKUP(D2151,DEPARTMENTS!B:B,1,0)</f>
        <v>AMBASSADORS</v>
      </c>
      <c r="K2151" s="326"/>
    </row>
    <row r="2152" spans="1:11" s="35" customFormat="1" hidden="1" x14ac:dyDescent="0.2">
      <c r="A2152" s="326" t="s">
        <v>4821</v>
      </c>
      <c r="B2152" s="326" t="s">
        <v>7</v>
      </c>
      <c r="C2152" s="326">
        <v>2</v>
      </c>
      <c r="D2152" s="326" t="s">
        <v>114</v>
      </c>
      <c r="E2152" s="323">
        <v>1000</v>
      </c>
      <c r="F2152" s="35" t="s">
        <v>303</v>
      </c>
      <c r="G2152" s="326" t="s">
        <v>4832</v>
      </c>
      <c r="H2152" s="350">
        <f t="shared" si="34"/>
        <v>4227189.53</v>
      </c>
      <c r="I2152" s="326" t="s">
        <v>4667</v>
      </c>
      <c r="J2152" s="42" t="str">
        <f>VLOOKUP(D2152,DEPARTMENTS!B:B,1,0)</f>
        <v>DEV_GROUP_1</v>
      </c>
      <c r="K2152" s="326"/>
    </row>
    <row r="2153" spans="1:11" s="35" customFormat="1" hidden="1" x14ac:dyDescent="0.2">
      <c r="A2153" s="326" t="s">
        <v>4822</v>
      </c>
      <c r="B2153" s="326" t="s">
        <v>7</v>
      </c>
      <c r="C2153" s="326">
        <v>2</v>
      </c>
      <c r="D2153" s="326" t="s">
        <v>134</v>
      </c>
      <c r="E2153" s="323">
        <v>1000</v>
      </c>
      <c r="F2153" s="35" t="s">
        <v>303</v>
      </c>
      <c r="G2153" s="326" t="s">
        <v>4832</v>
      </c>
      <c r="H2153" s="350">
        <f t="shared" si="34"/>
        <v>4228189.53</v>
      </c>
      <c r="I2153" s="326" t="s">
        <v>4668</v>
      </c>
      <c r="J2153" s="42" t="str">
        <f>VLOOKUP(D2153,DEPARTMENTS!B:B,1,0)</f>
        <v>DEV_GROUP_12</v>
      </c>
      <c r="K2153" s="326"/>
    </row>
    <row r="2154" spans="1:11" s="35" customFormat="1" hidden="1" x14ac:dyDescent="0.2">
      <c r="A2154" s="326" t="s">
        <v>4823</v>
      </c>
      <c r="B2154" s="326" t="s">
        <v>7</v>
      </c>
      <c r="C2154" s="326">
        <v>2</v>
      </c>
      <c r="D2154" s="326" t="s">
        <v>24</v>
      </c>
      <c r="E2154" s="323">
        <v>1000</v>
      </c>
      <c r="F2154" s="35" t="s">
        <v>303</v>
      </c>
      <c r="G2154" s="326" t="s">
        <v>4832</v>
      </c>
      <c r="H2154" s="350">
        <f t="shared" si="34"/>
        <v>4229189.53</v>
      </c>
      <c r="I2154" s="326" t="s">
        <v>4669</v>
      </c>
      <c r="J2154" s="42" t="str">
        <f>VLOOKUP(D2154,DEPARTMENTS!B:B,1,0)</f>
        <v>ENVELOPES</v>
      </c>
      <c r="K2154" s="326"/>
    </row>
    <row r="2155" spans="1:11" s="35" customFormat="1" hidden="1" x14ac:dyDescent="0.2">
      <c r="A2155" s="326" t="s">
        <v>4824</v>
      </c>
      <c r="B2155" s="326" t="s">
        <v>7</v>
      </c>
      <c r="C2155" s="326">
        <v>2</v>
      </c>
      <c r="D2155" s="326" t="s">
        <v>32</v>
      </c>
      <c r="E2155" s="323">
        <v>570</v>
      </c>
      <c r="F2155" s="35" t="s">
        <v>303</v>
      </c>
      <c r="G2155" s="326" t="s">
        <v>4832</v>
      </c>
      <c r="H2155" s="350">
        <f t="shared" si="34"/>
        <v>4229759.53</v>
      </c>
      <c r="I2155" s="326" t="s">
        <v>4670</v>
      </c>
      <c r="J2155" s="42" t="str">
        <f>VLOOKUP(D2155,DEPARTMENTS!B:B,1,0)</f>
        <v>YOUTH</v>
      </c>
      <c r="K2155" s="326"/>
    </row>
    <row r="2156" spans="1:11" s="35" customFormat="1" hidden="1" x14ac:dyDescent="0.2">
      <c r="A2156" s="326" t="s">
        <v>4825</v>
      </c>
      <c r="B2156" s="326" t="s">
        <v>7</v>
      </c>
      <c r="C2156" s="326">
        <v>2</v>
      </c>
      <c r="D2156" s="326" t="s">
        <v>32</v>
      </c>
      <c r="E2156" s="323">
        <v>570</v>
      </c>
      <c r="F2156" s="35" t="s">
        <v>303</v>
      </c>
      <c r="G2156" s="326" t="s">
        <v>4832</v>
      </c>
      <c r="H2156" s="350">
        <f t="shared" si="34"/>
        <v>4230329.53</v>
      </c>
      <c r="I2156" s="326" t="s">
        <v>4671</v>
      </c>
      <c r="J2156" s="42" t="str">
        <f>VLOOKUP(D2156,DEPARTMENTS!B:B,1,0)</f>
        <v>YOUTH</v>
      </c>
      <c r="K2156" s="326"/>
    </row>
    <row r="2157" spans="1:11" s="35" customFormat="1" hidden="1" x14ac:dyDescent="0.2">
      <c r="A2157" s="326" t="s">
        <v>4826</v>
      </c>
      <c r="B2157" s="326" t="s">
        <v>7</v>
      </c>
      <c r="C2157" s="326">
        <v>2</v>
      </c>
      <c r="D2157" s="326" t="s">
        <v>134</v>
      </c>
      <c r="E2157" s="323">
        <v>1000</v>
      </c>
      <c r="F2157" s="35" t="s">
        <v>303</v>
      </c>
      <c r="G2157" s="326" t="s">
        <v>4833</v>
      </c>
      <c r="H2157" s="350">
        <f t="shared" si="34"/>
        <v>4231329.53</v>
      </c>
      <c r="I2157" s="326" t="s">
        <v>4672</v>
      </c>
      <c r="J2157" s="42" t="str">
        <f>VLOOKUP(D2157,DEPARTMENTS!B:B,1,0)</f>
        <v>DEV_GROUP_12</v>
      </c>
      <c r="K2157" s="326"/>
    </row>
    <row r="2158" spans="1:11" s="35" customFormat="1" hidden="1" x14ac:dyDescent="0.2">
      <c r="A2158" s="326" t="s">
        <v>4939</v>
      </c>
      <c r="B2158" s="326" t="s">
        <v>7</v>
      </c>
      <c r="C2158" s="326">
        <v>2</v>
      </c>
      <c r="D2158" s="326" t="s">
        <v>24</v>
      </c>
      <c r="E2158" s="323">
        <v>1000</v>
      </c>
      <c r="F2158" s="35" t="s">
        <v>303</v>
      </c>
      <c r="G2158" s="326" t="s">
        <v>4833</v>
      </c>
      <c r="H2158" s="350">
        <f t="shared" si="34"/>
        <v>4232329.53</v>
      </c>
      <c r="I2158" s="326" t="s">
        <v>4839</v>
      </c>
      <c r="J2158" s="42" t="str">
        <f>VLOOKUP(D2158,DEPARTMENTS!B:B,1,0)</f>
        <v>ENVELOPES</v>
      </c>
      <c r="K2158" s="326"/>
    </row>
    <row r="2159" spans="1:11" s="35" customFormat="1" hidden="1" x14ac:dyDescent="0.2">
      <c r="A2159" s="326" t="s">
        <v>4940</v>
      </c>
      <c r="B2159" s="326" t="s">
        <v>7</v>
      </c>
      <c r="C2159" s="326">
        <v>2</v>
      </c>
      <c r="D2159" s="326" t="s">
        <v>118</v>
      </c>
      <c r="E2159" s="323">
        <v>500</v>
      </c>
      <c r="F2159" s="35" t="s">
        <v>303</v>
      </c>
      <c r="G2159" s="326" t="s">
        <v>4833</v>
      </c>
      <c r="H2159" s="350">
        <f t="shared" si="34"/>
        <v>4232829.53</v>
      </c>
      <c r="I2159" s="326" t="s">
        <v>4840</v>
      </c>
      <c r="J2159" s="42" t="str">
        <f>VLOOKUP(D2159,DEPARTMENTS!B:B,1,0)</f>
        <v>DEV_GROUP_3</v>
      </c>
      <c r="K2159" s="326"/>
    </row>
    <row r="2160" spans="1:11" s="35" customFormat="1" hidden="1" x14ac:dyDescent="0.2">
      <c r="A2160" s="326" t="s">
        <v>4941</v>
      </c>
      <c r="B2160" s="326" t="s">
        <v>7</v>
      </c>
      <c r="C2160" s="326">
        <v>2</v>
      </c>
      <c r="D2160" s="326" t="s">
        <v>24</v>
      </c>
      <c r="E2160" s="323">
        <v>100</v>
      </c>
      <c r="F2160" s="35" t="s">
        <v>303</v>
      </c>
      <c r="G2160" s="326" t="s">
        <v>4833</v>
      </c>
      <c r="H2160" s="350">
        <f t="shared" si="34"/>
        <v>4232929.53</v>
      </c>
      <c r="I2160" s="326" t="s">
        <v>4841</v>
      </c>
      <c r="J2160" s="42" t="str">
        <f>VLOOKUP(D2160,DEPARTMENTS!B:B,1,0)</f>
        <v>ENVELOPES</v>
      </c>
      <c r="K2160" s="326"/>
    </row>
    <row r="2161" spans="1:11" s="35" customFormat="1" hidden="1" x14ac:dyDescent="0.2">
      <c r="A2161" s="326" t="s">
        <v>4942</v>
      </c>
      <c r="B2161" s="326" t="s">
        <v>7</v>
      </c>
      <c r="C2161" s="326">
        <v>2</v>
      </c>
      <c r="D2161" s="326" t="s">
        <v>24</v>
      </c>
      <c r="E2161" s="323">
        <v>30</v>
      </c>
      <c r="F2161" s="35" t="s">
        <v>303</v>
      </c>
      <c r="G2161" s="326" t="s">
        <v>4833</v>
      </c>
      <c r="H2161" s="350">
        <f t="shared" si="34"/>
        <v>4232959.53</v>
      </c>
      <c r="I2161" s="326" t="s">
        <v>4842</v>
      </c>
      <c r="J2161" s="42" t="str">
        <f>VLOOKUP(D2161,DEPARTMENTS!B:B,1,0)</f>
        <v>ENVELOPES</v>
      </c>
      <c r="K2161" s="326"/>
    </row>
    <row r="2162" spans="1:11" s="35" customFormat="1" hidden="1" x14ac:dyDescent="0.2">
      <c r="A2162" s="326" t="s">
        <v>4943</v>
      </c>
      <c r="B2162" s="326" t="s">
        <v>7</v>
      </c>
      <c r="C2162" s="326">
        <v>2</v>
      </c>
      <c r="D2162" s="326" t="s">
        <v>24</v>
      </c>
      <c r="E2162" s="323">
        <v>5000</v>
      </c>
      <c r="F2162" s="35" t="s">
        <v>303</v>
      </c>
      <c r="G2162" s="326" t="s">
        <v>4833</v>
      </c>
      <c r="H2162" s="350">
        <f t="shared" si="34"/>
        <v>4237959.53</v>
      </c>
      <c r="I2162" s="326" t="s">
        <v>4843</v>
      </c>
      <c r="J2162" s="42" t="str">
        <f>VLOOKUP(D2162,DEPARTMENTS!B:B,1,0)</f>
        <v>ENVELOPES</v>
      </c>
      <c r="K2162" s="326"/>
    </row>
    <row r="2163" spans="1:11" s="35" customFormat="1" hidden="1" x14ac:dyDescent="0.2">
      <c r="A2163" s="326" t="s">
        <v>4944</v>
      </c>
      <c r="B2163" s="326" t="s">
        <v>7</v>
      </c>
      <c r="C2163" s="326">
        <v>2</v>
      </c>
      <c r="D2163" s="326" t="s">
        <v>24</v>
      </c>
      <c r="E2163" s="323">
        <v>100</v>
      </c>
      <c r="F2163" s="35" t="s">
        <v>303</v>
      </c>
      <c r="G2163" s="326" t="s">
        <v>4833</v>
      </c>
      <c r="H2163" s="350">
        <f t="shared" si="34"/>
        <v>4238059.53</v>
      </c>
      <c r="I2163" s="326" t="s">
        <v>4844</v>
      </c>
      <c r="J2163" s="42" t="str">
        <f>VLOOKUP(D2163,DEPARTMENTS!B:B,1,0)</f>
        <v>ENVELOPES</v>
      </c>
      <c r="K2163" s="326"/>
    </row>
    <row r="2164" spans="1:11" s="35" customFormat="1" hidden="1" x14ac:dyDescent="0.2">
      <c r="A2164" s="326" t="s">
        <v>4945</v>
      </c>
      <c r="B2164" s="326" t="s">
        <v>7</v>
      </c>
      <c r="C2164" s="326">
        <v>2</v>
      </c>
      <c r="D2164" s="326" t="s">
        <v>24</v>
      </c>
      <c r="E2164" s="323">
        <v>800</v>
      </c>
      <c r="F2164" s="35" t="s">
        <v>303</v>
      </c>
      <c r="G2164" s="326" t="s">
        <v>4833</v>
      </c>
      <c r="H2164" s="350">
        <f t="shared" si="34"/>
        <v>4238859.53</v>
      </c>
      <c r="I2164" s="326" t="s">
        <v>4845</v>
      </c>
      <c r="J2164" s="42" t="str">
        <f>VLOOKUP(D2164,DEPARTMENTS!B:B,1,0)</f>
        <v>ENVELOPES</v>
      </c>
      <c r="K2164" s="326"/>
    </row>
    <row r="2165" spans="1:11" s="35" customFormat="1" hidden="1" x14ac:dyDescent="0.2">
      <c r="A2165" s="326" t="s">
        <v>4946</v>
      </c>
      <c r="B2165" s="326" t="s">
        <v>7</v>
      </c>
      <c r="C2165" s="326">
        <v>2</v>
      </c>
      <c r="D2165" s="326" t="s">
        <v>24</v>
      </c>
      <c r="E2165" s="323">
        <v>300</v>
      </c>
      <c r="F2165" s="35" t="s">
        <v>303</v>
      </c>
      <c r="G2165" s="326" t="s">
        <v>4833</v>
      </c>
      <c r="H2165" s="350">
        <f t="shared" si="34"/>
        <v>4239159.53</v>
      </c>
      <c r="I2165" s="326" t="s">
        <v>4846</v>
      </c>
      <c r="J2165" s="42" t="str">
        <f>VLOOKUP(D2165,DEPARTMENTS!B:B,1,0)</f>
        <v>ENVELOPES</v>
      </c>
      <c r="K2165" s="326"/>
    </row>
    <row r="2166" spans="1:11" s="35" customFormat="1" hidden="1" x14ac:dyDescent="0.2">
      <c r="A2166" s="326" t="s">
        <v>4947</v>
      </c>
      <c r="B2166" s="326" t="s">
        <v>7</v>
      </c>
      <c r="C2166" s="326">
        <v>2</v>
      </c>
      <c r="D2166" s="326" t="s">
        <v>24</v>
      </c>
      <c r="E2166" s="323">
        <v>200</v>
      </c>
      <c r="F2166" s="35" t="s">
        <v>303</v>
      </c>
      <c r="G2166" s="326" t="s">
        <v>4833</v>
      </c>
      <c r="H2166" s="350">
        <f t="shared" si="34"/>
        <v>4239359.53</v>
      </c>
      <c r="I2166" s="326" t="s">
        <v>4847</v>
      </c>
      <c r="J2166" s="42" t="str">
        <f>VLOOKUP(D2166,DEPARTMENTS!B:B,1,0)</f>
        <v>ENVELOPES</v>
      </c>
      <c r="K2166" s="326"/>
    </row>
    <row r="2167" spans="1:11" s="35" customFormat="1" hidden="1" x14ac:dyDescent="0.2">
      <c r="A2167" s="326" t="s">
        <v>4948</v>
      </c>
      <c r="B2167" s="326" t="s">
        <v>7</v>
      </c>
      <c r="C2167" s="326">
        <v>2</v>
      </c>
      <c r="D2167" s="326" t="s">
        <v>24</v>
      </c>
      <c r="E2167" s="323">
        <v>200</v>
      </c>
      <c r="F2167" s="35" t="s">
        <v>303</v>
      </c>
      <c r="G2167" s="326" t="s">
        <v>4833</v>
      </c>
      <c r="H2167" s="350">
        <f t="shared" si="34"/>
        <v>4239559.53</v>
      </c>
      <c r="I2167" s="326" t="s">
        <v>4848</v>
      </c>
      <c r="J2167" s="42" t="str">
        <f>VLOOKUP(D2167,DEPARTMENTS!B:B,1,0)</f>
        <v>ENVELOPES</v>
      </c>
      <c r="K2167" s="326"/>
    </row>
    <row r="2168" spans="1:11" s="35" customFormat="1" hidden="1" x14ac:dyDescent="0.2">
      <c r="A2168" s="326" t="s">
        <v>4949</v>
      </c>
      <c r="B2168" s="326" t="s">
        <v>7</v>
      </c>
      <c r="C2168" s="326">
        <v>2</v>
      </c>
      <c r="D2168" s="326" t="s">
        <v>24</v>
      </c>
      <c r="E2168" s="323">
        <v>500</v>
      </c>
      <c r="F2168" s="35" t="s">
        <v>303</v>
      </c>
      <c r="G2168" s="326" t="s">
        <v>4833</v>
      </c>
      <c r="H2168" s="350">
        <f t="shared" si="34"/>
        <v>4240059.53</v>
      </c>
      <c r="I2168" s="326" t="s">
        <v>4849</v>
      </c>
      <c r="J2168" s="42" t="str">
        <f>VLOOKUP(D2168,DEPARTMENTS!B:B,1,0)</f>
        <v>ENVELOPES</v>
      </c>
      <c r="K2168" s="326"/>
    </row>
    <row r="2169" spans="1:11" s="35" customFormat="1" hidden="1" x14ac:dyDescent="0.2">
      <c r="A2169" s="326" t="s">
        <v>4950</v>
      </c>
      <c r="B2169" s="326" t="s">
        <v>7</v>
      </c>
      <c r="C2169" s="326">
        <v>2</v>
      </c>
      <c r="D2169" s="326" t="s">
        <v>24</v>
      </c>
      <c r="E2169" s="323">
        <v>200</v>
      </c>
      <c r="F2169" s="35" t="s">
        <v>303</v>
      </c>
      <c r="G2169" s="326" t="s">
        <v>4833</v>
      </c>
      <c r="H2169" s="350">
        <f t="shared" si="34"/>
        <v>4240259.53</v>
      </c>
      <c r="I2169" s="326" t="s">
        <v>4850</v>
      </c>
      <c r="J2169" s="42" t="str">
        <f>VLOOKUP(D2169,DEPARTMENTS!B:B,1,0)</f>
        <v>ENVELOPES</v>
      </c>
      <c r="K2169" s="326"/>
    </row>
    <row r="2170" spans="1:11" s="35" customFormat="1" hidden="1" x14ac:dyDescent="0.2">
      <c r="A2170" s="326" t="s">
        <v>4951</v>
      </c>
      <c r="B2170" s="326" t="s">
        <v>7</v>
      </c>
      <c r="C2170" s="326">
        <v>2</v>
      </c>
      <c r="D2170" s="326" t="s">
        <v>35</v>
      </c>
      <c r="E2170" s="323">
        <v>500</v>
      </c>
      <c r="F2170" s="35" t="s">
        <v>303</v>
      </c>
      <c r="G2170" s="326" t="s">
        <v>4833</v>
      </c>
      <c r="H2170" s="350">
        <f t="shared" si="34"/>
        <v>4240759.53</v>
      </c>
      <c r="I2170" s="326" t="s">
        <v>4851</v>
      </c>
      <c r="J2170" s="42" t="str">
        <f>VLOOKUP(D2170,DEPARTMENTS!B:B,1,0)</f>
        <v>BENEVOLENT FUND</v>
      </c>
      <c r="K2170" s="326"/>
    </row>
    <row r="2171" spans="1:11" s="35" customFormat="1" hidden="1" x14ac:dyDescent="0.2">
      <c r="A2171" s="326" t="s">
        <v>4952</v>
      </c>
      <c r="B2171" s="326" t="s">
        <v>7</v>
      </c>
      <c r="C2171" s="326">
        <v>2</v>
      </c>
      <c r="D2171" s="326" t="s">
        <v>24</v>
      </c>
      <c r="E2171" s="323">
        <v>150</v>
      </c>
      <c r="F2171" s="35" t="s">
        <v>303</v>
      </c>
      <c r="G2171" s="326" t="s">
        <v>4833</v>
      </c>
      <c r="H2171" s="350">
        <f t="shared" si="34"/>
        <v>4240909.53</v>
      </c>
      <c r="I2171" s="326" t="s">
        <v>4852</v>
      </c>
      <c r="J2171" s="42" t="str">
        <f>VLOOKUP(D2171,DEPARTMENTS!B:B,1,0)</f>
        <v>ENVELOPES</v>
      </c>
      <c r="K2171" s="326"/>
    </row>
    <row r="2172" spans="1:11" s="35" customFormat="1" hidden="1" x14ac:dyDescent="0.2">
      <c r="A2172" s="326" t="s">
        <v>4953</v>
      </c>
      <c r="B2172" s="326" t="s">
        <v>7</v>
      </c>
      <c r="C2172" s="326">
        <v>2</v>
      </c>
      <c r="D2172" s="326" t="s">
        <v>24</v>
      </c>
      <c r="E2172" s="323">
        <v>2400</v>
      </c>
      <c r="F2172" s="35" t="s">
        <v>303</v>
      </c>
      <c r="G2172" s="326" t="s">
        <v>4833</v>
      </c>
      <c r="H2172" s="350">
        <f t="shared" si="34"/>
        <v>4243309.53</v>
      </c>
      <c r="I2172" s="326" t="s">
        <v>4853</v>
      </c>
      <c r="J2172" s="42" t="str">
        <f>VLOOKUP(D2172,DEPARTMENTS!B:B,1,0)</f>
        <v>ENVELOPES</v>
      </c>
      <c r="K2172" s="326"/>
    </row>
    <row r="2173" spans="1:11" s="35" customFormat="1" hidden="1" x14ac:dyDescent="0.2">
      <c r="A2173" s="326" t="s">
        <v>4954</v>
      </c>
      <c r="B2173" s="326" t="s">
        <v>7</v>
      </c>
      <c r="C2173" s="326">
        <v>2</v>
      </c>
      <c r="D2173" s="326" t="s">
        <v>118</v>
      </c>
      <c r="E2173" s="323">
        <v>500</v>
      </c>
      <c r="F2173" s="35" t="s">
        <v>303</v>
      </c>
      <c r="G2173" s="326" t="s">
        <v>4833</v>
      </c>
      <c r="H2173" s="350">
        <f t="shared" si="34"/>
        <v>4243809.53</v>
      </c>
      <c r="I2173" s="326" t="s">
        <v>4854</v>
      </c>
      <c r="J2173" s="42" t="str">
        <f>VLOOKUP(D2173,DEPARTMENTS!B:B,1,0)</f>
        <v>DEV_GROUP_3</v>
      </c>
      <c r="K2173" s="326"/>
    </row>
    <row r="2174" spans="1:11" s="35" customFormat="1" hidden="1" x14ac:dyDescent="0.2">
      <c r="A2174" s="326" t="s">
        <v>4955</v>
      </c>
      <c r="B2174" s="326" t="s">
        <v>7</v>
      </c>
      <c r="C2174" s="326">
        <v>2</v>
      </c>
      <c r="D2174" s="326" t="s">
        <v>24</v>
      </c>
      <c r="E2174" s="323">
        <v>1000</v>
      </c>
      <c r="F2174" s="35" t="s">
        <v>303</v>
      </c>
      <c r="G2174" s="326" t="s">
        <v>4833</v>
      </c>
      <c r="H2174" s="350">
        <f t="shared" si="34"/>
        <v>4244809.53</v>
      </c>
      <c r="I2174" s="326" t="s">
        <v>4855</v>
      </c>
      <c r="J2174" s="42" t="str">
        <f>VLOOKUP(D2174,DEPARTMENTS!B:B,1,0)</f>
        <v>ENVELOPES</v>
      </c>
      <c r="K2174" s="326"/>
    </row>
    <row r="2175" spans="1:11" s="35" customFormat="1" hidden="1" x14ac:dyDescent="0.2">
      <c r="A2175" s="326" t="s">
        <v>4956</v>
      </c>
      <c r="B2175" s="326" t="s">
        <v>7</v>
      </c>
      <c r="C2175" s="326">
        <v>2</v>
      </c>
      <c r="D2175" s="326" t="s">
        <v>24</v>
      </c>
      <c r="E2175" s="323">
        <v>50</v>
      </c>
      <c r="F2175" s="35" t="s">
        <v>303</v>
      </c>
      <c r="G2175" s="326" t="s">
        <v>4833</v>
      </c>
      <c r="H2175" s="350">
        <f t="shared" si="34"/>
        <v>4244859.53</v>
      </c>
      <c r="I2175" s="326" t="s">
        <v>4856</v>
      </c>
      <c r="J2175" s="42" t="str">
        <f>VLOOKUP(D2175,DEPARTMENTS!B:B,1,0)</f>
        <v>ENVELOPES</v>
      </c>
      <c r="K2175" s="326"/>
    </row>
    <row r="2176" spans="1:11" s="35" customFormat="1" hidden="1" x14ac:dyDescent="0.2">
      <c r="A2176" s="326" t="s">
        <v>4957</v>
      </c>
      <c r="B2176" s="326" t="s">
        <v>7</v>
      </c>
      <c r="C2176" s="326">
        <v>2</v>
      </c>
      <c r="D2176" s="326" t="s">
        <v>24</v>
      </c>
      <c r="E2176" s="323">
        <v>100</v>
      </c>
      <c r="F2176" s="35" t="s">
        <v>303</v>
      </c>
      <c r="G2176" s="326" t="s">
        <v>4833</v>
      </c>
      <c r="H2176" s="350">
        <f t="shared" si="34"/>
        <v>4244959.53</v>
      </c>
      <c r="I2176" s="326" t="s">
        <v>4857</v>
      </c>
      <c r="J2176" s="42" t="str">
        <f>VLOOKUP(D2176,DEPARTMENTS!B:B,1,0)</f>
        <v>ENVELOPES</v>
      </c>
      <c r="K2176" s="326"/>
    </row>
    <row r="2177" spans="1:11" s="35" customFormat="1" hidden="1" x14ac:dyDescent="0.2">
      <c r="A2177" s="326" t="s">
        <v>4958</v>
      </c>
      <c r="B2177" s="326" t="s">
        <v>7</v>
      </c>
      <c r="C2177" s="326">
        <v>2</v>
      </c>
      <c r="D2177" s="326" t="s">
        <v>24</v>
      </c>
      <c r="E2177" s="323">
        <v>500</v>
      </c>
      <c r="F2177" s="35" t="s">
        <v>303</v>
      </c>
      <c r="G2177" s="326" t="s">
        <v>4833</v>
      </c>
      <c r="H2177" s="350">
        <f t="shared" si="34"/>
        <v>4245459.53</v>
      </c>
      <c r="I2177" s="326" t="s">
        <v>4858</v>
      </c>
      <c r="J2177" s="42" t="str">
        <f>VLOOKUP(D2177,DEPARTMENTS!B:B,1,0)</f>
        <v>ENVELOPES</v>
      </c>
      <c r="K2177" s="326"/>
    </row>
    <row r="2178" spans="1:11" s="35" customFormat="1" hidden="1" x14ac:dyDescent="0.2">
      <c r="A2178" s="326" t="s">
        <v>4959</v>
      </c>
      <c r="B2178" s="326" t="s">
        <v>7</v>
      </c>
      <c r="C2178" s="326">
        <v>2</v>
      </c>
      <c r="D2178" s="326" t="s">
        <v>24</v>
      </c>
      <c r="E2178" s="323">
        <v>70</v>
      </c>
      <c r="F2178" s="35" t="s">
        <v>303</v>
      </c>
      <c r="G2178" s="326" t="s">
        <v>4833</v>
      </c>
      <c r="H2178" s="350">
        <f t="shared" si="34"/>
        <v>4245529.53</v>
      </c>
      <c r="I2178" s="326" t="s">
        <v>4859</v>
      </c>
      <c r="J2178" s="42" t="str">
        <f>VLOOKUP(D2178,DEPARTMENTS!B:B,1,0)</f>
        <v>ENVELOPES</v>
      </c>
      <c r="K2178" s="326"/>
    </row>
    <row r="2179" spans="1:11" s="35" customFormat="1" hidden="1" x14ac:dyDescent="0.2">
      <c r="A2179" s="326" t="s">
        <v>4960</v>
      </c>
      <c r="B2179" s="326" t="s">
        <v>7</v>
      </c>
      <c r="C2179" s="326">
        <v>2</v>
      </c>
      <c r="D2179" s="326" t="s">
        <v>24</v>
      </c>
      <c r="E2179" s="323">
        <v>200</v>
      </c>
      <c r="F2179" s="35" t="s">
        <v>303</v>
      </c>
      <c r="G2179" s="326" t="s">
        <v>4833</v>
      </c>
      <c r="H2179" s="350">
        <f t="shared" si="34"/>
        <v>4245729.53</v>
      </c>
      <c r="I2179" s="326" t="s">
        <v>4860</v>
      </c>
      <c r="J2179" s="42" t="str">
        <f>VLOOKUP(D2179,DEPARTMENTS!B:B,1,0)</f>
        <v>ENVELOPES</v>
      </c>
      <c r="K2179" s="326"/>
    </row>
    <row r="2180" spans="1:11" s="35" customFormat="1" hidden="1" x14ac:dyDescent="0.2">
      <c r="A2180" s="326" t="s">
        <v>4961</v>
      </c>
      <c r="B2180" s="326" t="s">
        <v>7</v>
      </c>
      <c r="C2180" s="326">
        <v>2</v>
      </c>
      <c r="D2180" s="326" t="s">
        <v>24</v>
      </c>
      <c r="E2180" s="323">
        <v>1000</v>
      </c>
      <c r="F2180" s="35" t="s">
        <v>303</v>
      </c>
      <c r="G2180" s="326" t="s">
        <v>4833</v>
      </c>
      <c r="H2180" s="350">
        <f t="shared" si="34"/>
        <v>4246729.53</v>
      </c>
      <c r="I2180" s="326" t="s">
        <v>4861</v>
      </c>
      <c r="J2180" s="42" t="str">
        <f>VLOOKUP(D2180,DEPARTMENTS!B:B,1,0)</f>
        <v>ENVELOPES</v>
      </c>
      <c r="K2180" s="326"/>
    </row>
    <row r="2181" spans="1:11" s="35" customFormat="1" hidden="1" x14ac:dyDescent="0.2">
      <c r="A2181" s="326" t="s">
        <v>4962</v>
      </c>
      <c r="B2181" s="326" t="s">
        <v>7</v>
      </c>
      <c r="C2181" s="326">
        <v>2</v>
      </c>
      <c r="D2181" s="326" t="s">
        <v>24</v>
      </c>
      <c r="E2181" s="323">
        <v>30</v>
      </c>
      <c r="F2181" s="35" t="s">
        <v>303</v>
      </c>
      <c r="G2181" s="326" t="s">
        <v>4833</v>
      </c>
      <c r="H2181" s="350">
        <f t="shared" si="34"/>
        <v>4246759.53</v>
      </c>
      <c r="I2181" s="326" t="s">
        <v>4862</v>
      </c>
      <c r="J2181" s="42" t="str">
        <f>VLOOKUP(D2181,DEPARTMENTS!B:B,1,0)</f>
        <v>ENVELOPES</v>
      </c>
      <c r="K2181" s="326"/>
    </row>
    <row r="2182" spans="1:11" s="35" customFormat="1" hidden="1" x14ac:dyDescent="0.2">
      <c r="A2182" s="326" t="s">
        <v>4963</v>
      </c>
      <c r="B2182" s="326" t="s">
        <v>7</v>
      </c>
      <c r="C2182" s="326">
        <v>2</v>
      </c>
      <c r="D2182" s="326" t="s">
        <v>24</v>
      </c>
      <c r="E2182" s="323">
        <v>500</v>
      </c>
      <c r="F2182" s="35" t="s">
        <v>303</v>
      </c>
      <c r="G2182" s="326" t="s">
        <v>4833</v>
      </c>
      <c r="H2182" s="350">
        <f t="shared" si="34"/>
        <v>4247259.53</v>
      </c>
      <c r="I2182" s="326" t="s">
        <v>4863</v>
      </c>
      <c r="J2182" s="42" t="str">
        <f>VLOOKUP(D2182,DEPARTMENTS!B:B,1,0)</f>
        <v>ENVELOPES</v>
      </c>
      <c r="K2182" s="326"/>
    </row>
    <row r="2183" spans="1:11" s="35" customFormat="1" hidden="1" x14ac:dyDescent="0.2">
      <c r="A2183" s="326" t="s">
        <v>4964</v>
      </c>
      <c r="B2183" s="326" t="s">
        <v>7</v>
      </c>
      <c r="C2183" s="326">
        <v>2</v>
      </c>
      <c r="D2183" s="326" t="s">
        <v>24</v>
      </c>
      <c r="E2183" s="323">
        <v>500</v>
      </c>
      <c r="F2183" s="35" t="s">
        <v>303</v>
      </c>
      <c r="G2183" s="326" t="s">
        <v>4833</v>
      </c>
      <c r="H2183" s="350">
        <f t="shared" si="34"/>
        <v>4247759.53</v>
      </c>
      <c r="I2183" s="326" t="s">
        <v>4864</v>
      </c>
      <c r="J2183" s="42" t="str">
        <f>VLOOKUP(D2183,DEPARTMENTS!B:B,1,0)</f>
        <v>ENVELOPES</v>
      </c>
      <c r="K2183" s="326"/>
    </row>
    <row r="2184" spans="1:11" s="35" customFormat="1" hidden="1" x14ac:dyDescent="0.2">
      <c r="A2184" s="326" t="s">
        <v>4965</v>
      </c>
      <c r="B2184" s="326" t="s">
        <v>7</v>
      </c>
      <c r="C2184" s="326">
        <v>2</v>
      </c>
      <c r="D2184" s="326" t="s">
        <v>24</v>
      </c>
      <c r="E2184" s="323">
        <v>100</v>
      </c>
      <c r="F2184" s="35" t="s">
        <v>303</v>
      </c>
      <c r="G2184" s="326" t="s">
        <v>4833</v>
      </c>
      <c r="H2184" s="350">
        <f t="shared" si="34"/>
        <v>4247859.53</v>
      </c>
      <c r="I2184" s="326" t="s">
        <v>4865</v>
      </c>
      <c r="J2184" s="42" t="str">
        <f>VLOOKUP(D2184,DEPARTMENTS!B:B,1,0)</f>
        <v>ENVELOPES</v>
      </c>
      <c r="K2184" s="326"/>
    </row>
    <row r="2185" spans="1:11" s="35" customFormat="1" hidden="1" x14ac:dyDescent="0.2">
      <c r="A2185" s="326" t="s">
        <v>4966</v>
      </c>
      <c r="B2185" s="326" t="s">
        <v>7</v>
      </c>
      <c r="C2185" s="326">
        <v>2</v>
      </c>
      <c r="D2185" s="326" t="s">
        <v>24</v>
      </c>
      <c r="E2185" s="323">
        <v>20</v>
      </c>
      <c r="F2185" s="35" t="s">
        <v>303</v>
      </c>
      <c r="G2185" s="326" t="s">
        <v>4833</v>
      </c>
      <c r="H2185" s="350">
        <f t="shared" si="34"/>
        <v>4247879.53</v>
      </c>
      <c r="I2185" s="326" t="s">
        <v>4866</v>
      </c>
      <c r="J2185" s="42" t="str">
        <f>VLOOKUP(D2185,DEPARTMENTS!B:B,1,0)</f>
        <v>ENVELOPES</v>
      </c>
      <c r="K2185" s="326"/>
    </row>
    <row r="2186" spans="1:11" s="35" customFormat="1" hidden="1" x14ac:dyDescent="0.2">
      <c r="A2186" s="326" t="s">
        <v>4967</v>
      </c>
      <c r="B2186" s="326" t="s">
        <v>7</v>
      </c>
      <c r="C2186" s="326">
        <v>2</v>
      </c>
      <c r="D2186" s="326" t="s">
        <v>24</v>
      </c>
      <c r="E2186" s="323">
        <v>100</v>
      </c>
      <c r="F2186" s="35" t="s">
        <v>303</v>
      </c>
      <c r="G2186" s="326" t="s">
        <v>4833</v>
      </c>
      <c r="H2186" s="350">
        <f t="shared" si="34"/>
        <v>4247979.53</v>
      </c>
      <c r="I2186" s="326" t="s">
        <v>4867</v>
      </c>
      <c r="J2186" s="42" t="str">
        <f>VLOOKUP(D2186,DEPARTMENTS!B:B,1,0)</f>
        <v>ENVELOPES</v>
      </c>
      <c r="K2186" s="326"/>
    </row>
    <row r="2187" spans="1:11" s="35" customFormat="1" hidden="1" x14ac:dyDescent="0.2">
      <c r="A2187" s="326" t="s">
        <v>4968</v>
      </c>
      <c r="B2187" s="326" t="s">
        <v>7</v>
      </c>
      <c r="C2187" s="326">
        <v>2</v>
      </c>
      <c r="D2187" s="326" t="s">
        <v>24</v>
      </c>
      <c r="E2187" s="323">
        <v>38500</v>
      </c>
      <c r="F2187" s="35" t="s">
        <v>303</v>
      </c>
      <c r="G2187" s="326" t="s">
        <v>4833</v>
      </c>
      <c r="H2187" s="350">
        <f t="shared" si="34"/>
        <v>4286479.53</v>
      </c>
      <c r="I2187" s="326" t="s">
        <v>4868</v>
      </c>
      <c r="J2187" s="42" t="str">
        <f>VLOOKUP(D2187,DEPARTMENTS!B:B,1,0)</f>
        <v>ENVELOPES</v>
      </c>
      <c r="K2187" s="326"/>
    </row>
    <row r="2188" spans="1:11" s="35" customFormat="1" hidden="1" x14ac:dyDescent="0.2">
      <c r="A2188" s="326" t="s">
        <v>4969</v>
      </c>
      <c r="B2188" s="326" t="s">
        <v>7</v>
      </c>
      <c r="C2188" s="326">
        <v>2</v>
      </c>
      <c r="D2188" s="326" t="s">
        <v>24</v>
      </c>
      <c r="E2188" s="323">
        <v>80</v>
      </c>
      <c r="F2188" s="35" t="s">
        <v>303</v>
      </c>
      <c r="G2188" s="326" t="s">
        <v>4833</v>
      </c>
      <c r="H2188" s="350">
        <f t="shared" si="34"/>
        <v>4286559.53</v>
      </c>
      <c r="I2188" s="326" t="s">
        <v>4869</v>
      </c>
      <c r="J2188" s="42" t="str">
        <f>VLOOKUP(D2188,DEPARTMENTS!B:B,1,0)</f>
        <v>ENVELOPES</v>
      </c>
      <c r="K2188" s="326"/>
    </row>
    <row r="2189" spans="1:11" s="35" customFormat="1" hidden="1" x14ac:dyDescent="0.2">
      <c r="A2189" s="326" t="s">
        <v>4970</v>
      </c>
      <c r="B2189" s="326" t="s">
        <v>7</v>
      </c>
      <c r="C2189" s="326">
        <v>2</v>
      </c>
      <c r="D2189" s="326" t="s">
        <v>24</v>
      </c>
      <c r="E2189" s="323">
        <v>500</v>
      </c>
      <c r="F2189" s="35" t="s">
        <v>303</v>
      </c>
      <c r="G2189" s="326" t="s">
        <v>4833</v>
      </c>
      <c r="H2189" s="350">
        <f t="shared" si="34"/>
        <v>4287059.53</v>
      </c>
      <c r="I2189" s="326" t="s">
        <v>4870</v>
      </c>
      <c r="J2189" s="42" t="str">
        <f>VLOOKUP(D2189,DEPARTMENTS!B:B,1,0)</f>
        <v>ENVELOPES</v>
      </c>
      <c r="K2189" s="326"/>
    </row>
    <row r="2190" spans="1:11" s="35" customFormat="1" hidden="1" x14ac:dyDescent="0.2">
      <c r="A2190" s="326" t="s">
        <v>4971</v>
      </c>
      <c r="B2190" s="326" t="s">
        <v>7</v>
      </c>
      <c r="C2190" s="326">
        <v>2</v>
      </c>
      <c r="D2190" s="326" t="s">
        <v>24</v>
      </c>
      <c r="E2190" s="323">
        <v>400</v>
      </c>
      <c r="F2190" s="35" t="s">
        <v>303</v>
      </c>
      <c r="G2190" s="326" t="s">
        <v>4833</v>
      </c>
      <c r="H2190" s="350">
        <f t="shared" si="34"/>
        <v>4287459.53</v>
      </c>
      <c r="I2190" s="326" t="s">
        <v>4871</v>
      </c>
      <c r="J2190" s="42" t="str">
        <f>VLOOKUP(D2190,DEPARTMENTS!B:B,1,0)</f>
        <v>ENVELOPES</v>
      </c>
      <c r="K2190" s="326"/>
    </row>
    <row r="2191" spans="1:11" s="35" customFormat="1" hidden="1" x14ac:dyDescent="0.2">
      <c r="A2191" s="326" t="s">
        <v>4972</v>
      </c>
      <c r="B2191" s="326" t="s">
        <v>7</v>
      </c>
      <c r="C2191" s="326">
        <v>2</v>
      </c>
      <c r="D2191" s="326" t="s">
        <v>24</v>
      </c>
      <c r="E2191" s="323">
        <v>300</v>
      </c>
      <c r="F2191" s="35" t="s">
        <v>303</v>
      </c>
      <c r="G2191" s="326" t="s">
        <v>4833</v>
      </c>
      <c r="H2191" s="350">
        <f t="shared" si="34"/>
        <v>4287759.53</v>
      </c>
      <c r="I2191" s="326" t="s">
        <v>4872</v>
      </c>
      <c r="J2191" s="42" t="str">
        <f>VLOOKUP(D2191,DEPARTMENTS!B:B,1,0)</f>
        <v>ENVELOPES</v>
      </c>
      <c r="K2191" s="326"/>
    </row>
    <row r="2192" spans="1:11" s="35" customFormat="1" hidden="1" x14ac:dyDescent="0.2">
      <c r="A2192" s="326" t="s">
        <v>4973</v>
      </c>
      <c r="B2192" s="326" t="s">
        <v>7</v>
      </c>
      <c r="C2192" s="326">
        <v>2</v>
      </c>
      <c r="D2192" s="326" t="s">
        <v>24</v>
      </c>
      <c r="E2192" s="323">
        <v>20</v>
      </c>
      <c r="F2192" s="35" t="s">
        <v>303</v>
      </c>
      <c r="G2192" s="326" t="s">
        <v>4833</v>
      </c>
      <c r="H2192" s="350">
        <f t="shared" si="34"/>
        <v>4287779.53</v>
      </c>
      <c r="I2192" s="326" t="s">
        <v>4873</v>
      </c>
      <c r="J2192" s="42" t="str">
        <f>VLOOKUP(D2192,DEPARTMENTS!B:B,1,0)</f>
        <v>ENVELOPES</v>
      </c>
      <c r="K2192" s="326"/>
    </row>
    <row r="2193" spans="1:11" s="35" customFormat="1" hidden="1" x14ac:dyDescent="0.2">
      <c r="A2193" s="326" t="s">
        <v>4974</v>
      </c>
      <c r="B2193" s="326" t="s">
        <v>7</v>
      </c>
      <c r="C2193" s="326">
        <v>2</v>
      </c>
      <c r="D2193" s="326" t="s">
        <v>24</v>
      </c>
      <c r="E2193" s="323">
        <v>100</v>
      </c>
      <c r="F2193" s="35" t="s">
        <v>303</v>
      </c>
      <c r="G2193" s="326" t="s">
        <v>4833</v>
      </c>
      <c r="H2193" s="350">
        <f t="shared" si="34"/>
        <v>4287879.53</v>
      </c>
      <c r="I2193" s="326" t="s">
        <v>4874</v>
      </c>
      <c r="J2193" s="42" t="str">
        <f>VLOOKUP(D2193,DEPARTMENTS!B:B,1,0)</f>
        <v>ENVELOPES</v>
      </c>
      <c r="K2193" s="326"/>
    </row>
    <row r="2194" spans="1:11" s="35" customFormat="1" hidden="1" x14ac:dyDescent="0.2">
      <c r="A2194" s="326" t="s">
        <v>4975</v>
      </c>
      <c r="B2194" s="326" t="s">
        <v>7</v>
      </c>
      <c r="C2194" s="326">
        <v>2</v>
      </c>
      <c r="D2194" s="326" t="s">
        <v>24</v>
      </c>
      <c r="E2194" s="323">
        <v>100</v>
      </c>
      <c r="F2194" s="35" t="s">
        <v>303</v>
      </c>
      <c r="G2194" s="326" t="s">
        <v>4833</v>
      </c>
      <c r="H2194" s="350">
        <f t="shared" si="34"/>
        <v>4287979.53</v>
      </c>
      <c r="I2194" s="326" t="s">
        <v>4875</v>
      </c>
      <c r="J2194" s="42" t="str">
        <f>VLOOKUP(D2194,DEPARTMENTS!B:B,1,0)</f>
        <v>ENVELOPES</v>
      </c>
      <c r="K2194" s="326"/>
    </row>
    <row r="2195" spans="1:11" s="35" customFormat="1" hidden="1" x14ac:dyDescent="0.2">
      <c r="A2195" s="326" t="s">
        <v>4976</v>
      </c>
      <c r="B2195" s="326" t="s">
        <v>7</v>
      </c>
      <c r="C2195" s="326">
        <v>2</v>
      </c>
      <c r="D2195" s="326" t="s">
        <v>24</v>
      </c>
      <c r="E2195" s="323">
        <v>50</v>
      </c>
      <c r="F2195" s="35" t="s">
        <v>303</v>
      </c>
      <c r="G2195" s="326" t="s">
        <v>4833</v>
      </c>
      <c r="H2195" s="350">
        <f t="shared" si="34"/>
        <v>4288029.53</v>
      </c>
      <c r="I2195" s="326" t="s">
        <v>4876</v>
      </c>
      <c r="J2195" s="42" t="str">
        <f>VLOOKUP(D2195,DEPARTMENTS!B:B,1,0)</f>
        <v>ENVELOPES</v>
      </c>
      <c r="K2195" s="326"/>
    </row>
    <row r="2196" spans="1:11" s="35" customFormat="1" hidden="1" x14ac:dyDescent="0.2">
      <c r="A2196" s="326" t="s">
        <v>4977</v>
      </c>
      <c r="B2196" s="326" t="s">
        <v>7</v>
      </c>
      <c r="C2196" s="326">
        <v>2</v>
      </c>
      <c r="D2196" s="326" t="s">
        <v>158</v>
      </c>
      <c r="E2196" s="323">
        <v>500</v>
      </c>
      <c r="F2196" s="35" t="s">
        <v>303</v>
      </c>
      <c r="G2196" s="326" t="s">
        <v>4833</v>
      </c>
      <c r="H2196" s="350">
        <f t="shared" ref="H2196:H2259" si="35">H2195+E2196</f>
        <v>4288529.53</v>
      </c>
      <c r="I2196" s="326" t="s">
        <v>4877</v>
      </c>
      <c r="J2196" s="42" t="str">
        <f>VLOOKUP(D2196,DEPARTMENTS!B:B,1,0)</f>
        <v>DEV_GROUP_26</v>
      </c>
      <c r="K2196" s="326"/>
    </row>
    <row r="2197" spans="1:11" s="35" customFormat="1" hidden="1" x14ac:dyDescent="0.2">
      <c r="A2197" s="326" t="s">
        <v>4978</v>
      </c>
      <c r="B2197" s="326" t="s">
        <v>7</v>
      </c>
      <c r="C2197" s="326">
        <v>2</v>
      </c>
      <c r="D2197" s="326" t="s">
        <v>24</v>
      </c>
      <c r="E2197" s="323">
        <v>100</v>
      </c>
      <c r="F2197" s="35" t="s">
        <v>303</v>
      </c>
      <c r="G2197" s="326" t="s">
        <v>4833</v>
      </c>
      <c r="H2197" s="350">
        <f t="shared" si="35"/>
        <v>4288629.53</v>
      </c>
      <c r="I2197" s="326" t="s">
        <v>4878</v>
      </c>
      <c r="J2197" s="42" t="str">
        <f>VLOOKUP(D2197,DEPARTMENTS!B:B,1,0)</f>
        <v>ENVELOPES</v>
      </c>
      <c r="K2197" s="326"/>
    </row>
    <row r="2198" spans="1:11" s="35" customFormat="1" hidden="1" x14ac:dyDescent="0.2">
      <c r="A2198" s="326" t="s">
        <v>4979</v>
      </c>
      <c r="B2198" s="326" t="s">
        <v>7</v>
      </c>
      <c r="C2198" s="326">
        <v>2</v>
      </c>
      <c r="D2198" s="326" t="s">
        <v>24</v>
      </c>
      <c r="E2198" s="323">
        <v>100</v>
      </c>
      <c r="F2198" s="35" t="s">
        <v>303</v>
      </c>
      <c r="G2198" s="326" t="s">
        <v>4833</v>
      </c>
      <c r="H2198" s="350">
        <f t="shared" si="35"/>
        <v>4288729.53</v>
      </c>
      <c r="I2198" s="326" t="s">
        <v>4879</v>
      </c>
      <c r="J2198" s="42" t="str">
        <f>VLOOKUP(D2198,DEPARTMENTS!B:B,1,0)</f>
        <v>ENVELOPES</v>
      </c>
      <c r="K2198" s="326"/>
    </row>
    <row r="2199" spans="1:11" s="35" customFormat="1" hidden="1" x14ac:dyDescent="0.2">
      <c r="A2199" s="326" t="s">
        <v>4980</v>
      </c>
      <c r="B2199" s="326" t="s">
        <v>7</v>
      </c>
      <c r="C2199" s="326">
        <v>2</v>
      </c>
      <c r="D2199" s="326" t="s">
        <v>24</v>
      </c>
      <c r="E2199" s="323">
        <v>50</v>
      </c>
      <c r="F2199" s="35" t="s">
        <v>303</v>
      </c>
      <c r="G2199" s="326" t="s">
        <v>4833</v>
      </c>
      <c r="H2199" s="350">
        <f t="shared" si="35"/>
        <v>4288779.53</v>
      </c>
      <c r="I2199" s="326" t="s">
        <v>4880</v>
      </c>
      <c r="J2199" s="42" t="str">
        <f>VLOOKUP(D2199,DEPARTMENTS!B:B,1,0)</f>
        <v>ENVELOPES</v>
      </c>
      <c r="K2199" s="326"/>
    </row>
    <row r="2200" spans="1:11" s="35" customFormat="1" hidden="1" x14ac:dyDescent="0.2">
      <c r="A2200" s="326" t="s">
        <v>4981</v>
      </c>
      <c r="B2200" s="326" t="s">
        <v>7</v>
      </c>
      <c r="C2200" s="326">
        <v>2</v>
      </c>
      <c r="D2200" s="326" t="s">
        <v>24</v>
      </c>
      <c r="E2200" s="323">
        <v>50</v>
      </c>
      <c r="F2200" s="35" t="s">
        <v>303</v>
      </c>
      <c r="G2200" s="326" t="s">
        <v>4833</v>
      </c>
      <c r="H2200" s="350">
        <f t="shared" si="35"/>
        <v>4288829.53</v>
      </c>
      <c r="I2200" s="326" t="s">
        <v>4881</v>
      </c>
      <c r="J2200" s="42" t="str">
        <f>VLOOKUP(D2200,DEPARTMENTS!B:B,1,0)</f>
        <v>ENVELOPES</v>
      </c>
      <c r="K2200" s="326"/>
    </row>
    <row r="2201" spans="1:11" s="35" customFormat="1" hidden="1" x14ac:dyDescent="0.2">
      <c r="A2201" s="326" t="s">
        <v>4982</v>
      </c>
      <c r="B2201" s="326" t="s">
        <v>7</v>
      </c>
      <c r="C2201" s="326">
        <v>2</v>
      </c>
      <c r="D2201" s="326" t="s">
        <v>24</v>
      </c>
      <c r="E2201" s="323">
        <v>200</v>
      </c>
      <c r="F2201" s="35" t="s">
        <v>303</v>
      </c>
      <c r="G2201" s="326" t="s">
        <v>4833</v>
      </c>
      <c r="H2201" s="350">
        <f t="shared" si="35"/>
        <v>4289029.53</v>
      </c>
      <c r="I2201" s="326" t="s">
        <v>4882</v>
      </c>
      <c r="J2201" s="42" t="str">
        <f>VLOOKUP(D2201,DEPARTMENTS!B:B,1,0)</f>
        <v>ENVELOPES</v>
      </c>
      <c r="K2201" s="326"/>
    </row>
    <row r="2202" spans="1:11" s="35" customFormat="1" hidden="1" x14ac:dyDescent="0.2">
      <c r="A2202" s="326" t="s">
        <v>4983</v>
      </c>
      <c r="B2202" s="326" t="s">
        <v>7</v>
      </c>
      <c r="C2202" s="326">
        <v>2</v>
      </c>
      <c r="D2202" s="326" t="s">
        <v>24</v>
      </c>
      <c r="E2202" s="323">
        <v>1000</v>
      </c>
      <c r="F2202" s="35" t="s">
        <v>303</v>
      </c>
      <c r="G2202" s="326" t="s">
        <v>4833</v>
      </c>
      <c r="H2202" s="350">
        <f t="shared" si="35"/>
        <v>4290029.53</v>
      </c>
      <c r="I2202" s="326" t="s">
        <v>4883</v>
      </c>
      <c r="J2202" s="42" t="str">
        <f>VLOOKUP(D2202,DEPARTMENTS!B:B,1,0)</f>
        <v>ENVELOPES</v>
      </c>
      <c r="K2202" s="326"/>
    </row>
    <row r="2203" spans="1:11" s="35" customFormat="1" hidden="1" x14ac:dyDescent="0.2">
      <c r="A2203" s="326" t="s">
        <v>4984</v>
      </c>
      <c r="B2203" s="326" t="s">
        <v>7</v>
      </c>
      <c r="C2203" s="326">
        <v>2</v>
      </c>
      <c r="D2203" s="326" t="s">
        <v>24</v>
      </c>
      <c r="E2203" s="323">
        <v>50</v>
      </c>
      <c r="F2203" s="35" t="s">
        <v>303</v>
      </c>
      <c r="G2203" s="326" t="s">
        <v>4833</v>
      </c>
      <c r="H2203" s="350">
        <f t="shared" si="35"/>
        <v>4290079.53</v>
      </c>
      <c r="I2203" s="326" t="s">
        <v>4884</v>
      </c>
      <c r="J2203" s="42" t="str">
        <f>VLOOKUP(D2203,DEPARTMENTS!B:B,1,0)</f>
        <v>ENVELOPES</v>
      </c>
      <c r="K2203" s="326"/>
    </row>
    <row r="2204" spans="1:11" s="35" customFormat="1" hidden="1" x14ac:dyDescent="0.2">
      <c r="A2204" s="326" t="s">
        <v>4985</v>
      </c>
      <c r="B2204" s="326" t="s">
        <v>7</v>
      </c>
      <c r="C2204" s="326">
        <v>2</v>
      </c>
      <c r="D2204" s="326" t="s">
        <v>24</v>
      </c>
      <c r="E2204" s="323">
        <v>1000</v>
      </c>
      <c r="F2204" s="35" t="s">
        <v>303</v>
      </c>
      <c r="G2204" s="326" t="s">
        <v>4833</v>
      </c>
      <c r="H2204" s="350">
        <f t="shared" si="35"/>
        <v>4291079.53</v>
      </c>
      <c r="I2204" s="326" t="s">
        <v>4885</v>
      </c>
      <c r="J2204" s="42" t="str">
        <f>VLOOKUP(D2204,DEPARTMENTS!B:B,1,0)</f>
        <v>ENVELOPES</v>
      </c>
      <c r="K2204" s="326"/>
    </row>
    <row r="2205" spans="1:11" s="35" customFormat="1" hidden="1" x14ac:dyDescent="0.2">
      <c r="A2205" s="326" t="s">
        <v>4986</v>
      </c>
      <c r="B2205" s="326" t="s">
        <v>7</v>
      </c>
      <c r="C2205" s="326">
        <v>2</v>
      </c>
      <c r="D2205" s="326" t="s">
        <v>24</v>
      </c>
      <c r="E2205" s="323">
        <v>40</v>
      </c>
      <c r="F2205" s="35" t="s">
        <v>303</v>
      </c>
      <c r="G2205" s="326" t="s">
        <v>4833</v>
      </c>
      <c r="H2205" s="350">
        <f t="shared" si="35"/>
        <v>4291119.53</v>
      </c>
      <c r="I2205" s="326" t="s">
        <v>4886</v>
      </c>
      <c r="J2205" s="42" t="str">
        <f>VLOOKUP(D2205,DEPARTMENTS!B:B,1,0)</f>
        <v>ENVELOPES</v>
      </c>
      <c r="K2205" s="326"/>
    </row>
    <row r="2206" spans="1:11" s="35" customFormat="1" hidden="1" x14ac:dyDescent="0.2">
      <c r="A2206" s="326" t="s">
        <v>4987</v>
      </c>
      <c r="B2206" s="326" t="s">
        <v>7</v>
      </c>
      <c r="C2206" s="326">
        <v>2</v>
      </c>
      <c r="D2206" s="326" t="s">
        <v>24</v>
      </c>
      <c r="E2206" s="323">
        <v>100</v>
      </c>
      <c r="F2206" s="35" t="s">
        <v>303</v>
      </c>
      <c r="G2206" s="326" t="s">
        <v>4833</v>
      </c>
      <c r="H2206" s="350">
        <f t="shared" si="35"/>
        <v>4291219.53</v>
      </c>
      <c r="I2206" s="326" t="s">
        <v>4887</v>
      </c>
      <c r="J2206" s="42" t="str">
        <f>VLOOKUP(D2206,DEPARTMENTS!B:B,1,0)</f>
        <v>ENVELOPES</v>
      </c>
      <c r="K2206" s="326"/>
    </row>
    <row r="2207" spans="1:11" s="35" customFormat="1" hidden="1" x14ac:dyDescent="0.2">
      <c r="A2207" s="326" t="s">
        <v>4988</v>
      </c>
      <c r="B2207" s="326" t="s">
        <v>7</v>
      </c>
      <c r="C2207" s="326">
        <v>2</v>
      </c>
      <c r="D2207" s="326" t="s">
        <v>24</v>
      </c>
      <c r="E2207" s="323">
        <v>200</v>
      </c>
      <c r="F2207" s="35" t="s">
        <v>303</v>
      </c>
      <c r="G2207" s="326" t="s">
        <v>4833</v>
      </c>
      <c r="H2207" s="350">
        <f t="shared" si="35"/>
        <v>4291419.53</v>
      </c>
      <c r="I2207" s="326" t="s">
        <v>4888</v>
      </c>
      <c r="J2207" s="42" t="str">
        <f>VLOOKUP(D2207,DEPARTMENTS!B:B,1,0)</f>
        <v>ENVELOPES</v>
      </c>
      <c r="K2207" s="326"/>
    </row>
    <row r="2208" spans="1:11" s="35" customFormat="1" hidden="1" x14ac:dyDescent="0.2">
      <c r="A2208" s="326" t="s">
        <v>4989</v>
      </c>
      <c r="B2208" s="326" t="s">
        <v>7</v>
      </c>
      <c r="C2208" s="326">
        <v>2</v>
      </c>
      <c r="D2208" s="326" t="s">
        <v>24</v>
      </c>
      <c r="E2208" s="323">
        <v>100</v>
      </c>
      <c r="F2208" s="35" t="s">
        <v>303</v>
      </c>
      <c r="G2208" s="326" t="s">
        <v>4833</v>
      </c>
      <c r="H2208" s="350">
        <f t="shared" si="35"/>
        <v>4291519.53</v>
      </c>
      <c r="I2208" s="326" t="s">
        <v>4889</v>
      </c>
      <c r="J2208" s="42" t="str">
        <f>VLOOKUP(D2208,DEPARTMENTS!B:B,1,0)</f>
        <v>ENVELOPES</v>
      </c>
      <c r="K2208" s="326"/>
    </row>
    <row r="2209" spans="1:11" s="35" customFormat="1" hidden="1" x14ac:dyDescent="0.2">
      <c r="A2209" s="326" t="s">
        <v>4990</v>
      </c>
      <c r="B2209" s="326" t="s">
        <v>7</v>
      </c>
      <c r="C2209" s="326">
        <v>2</v>
      </c>
      <c r="D2209" s="326" t="s">
        <v>24</v>
      </c>
      <c r="E2209" s="323">
        <v>100</v>
      </c>
      <c r="F2209" s="35" t="s">
        <v>303</v>
      </c>
      <c r="G2209" s="326" t="s">
        <v>4833</v>
      </c>
      <c r="H2209" s="350">
        <f t="shared" si="35"/>
        <v>4291619.53</v>
      </c>
      <c r="I2209" s="326" t="s">
        <v>4890</v>
      </c>
      <c r="J2209" s="42" t="str">
        <f>VLOOKUP(D2209,DEPARTMENTS!B:B,1,0)</f>
        <v>ENVELOPES</v>
      </c>
      <c r="K2209" s="326"/>
    </row>
    <row r="2210" spans="1:11" s="35" customFormat="1" hidden="1" x14ac:dyDescent="0.2">
      <c r="A2210" s="326" t="s">
        <v>4991</v>
      </c>
      <c r="B2210" s="326" t="s">
        <v>7</v>
      </c>
      <c r="C2210" s="326">
        <v>2</v>
      </c>
      <c r="D2210" s="326" t="s">
        <v>24</v>
      </c>
      <c r="E2210" s="323">
        <v>20</v>
      </c>
      <c r="F2210" s="35" t="s">
        <v>303</v>
      </c>
      <c r="G2210" s="326" t="s">
        <v>4833</v>
      </c>
      <c r="H2210" s="350">
        <f t="shared" si="35"/>
        <v>4291639.53</v>
      </c>
      <c r="I2210" s="326" t="s">
        <v>4891</v>
      </c>
      <c r="J2210" s="42" t="str">
        <f>VLOOKUP(D2210,DEPARTMENTS!B:B,1,0)</f>
        <v>ENVELOPES</v>
      </c>
      <c r="K2210" s="326"/>
    </row>
    <row r="2211" spans="1:11" s="35" customFormat="1" hidden="1" x14ac:dyDescent="0.2">
      <c r="A2211" s="326" t="s">
        <v>4992</v>
      </c>
      <c r="B2211" s="326" t="s">
        <v>7</v>
      </c>
      <c r="C2211" s="326">
        <v>2</v>
      </c>
      <c r="D2211" s="326" t="s">
        <v>154</v>
      </c>
      <c r="E2211" s="323">
        <v>1000</v>
      </c>
      <c r="F2211" s="35" t="s">
        <v>303</v>
      </c>
      <c r="G2211" s="326" t="s">
        <v>4833</v>
      </c>
      <c r="H2211" s="350">
        <f t="shared" si="35"/>
        <v>4292639.53</v>
      </c>
      <c r="I2211" s="326" t="s">
        <v>4892</v>
      </c>
      <c r="J2211" s="42" t="str">
        <f>VLOOKUP(D2211,DEPARTMENTS!B:B,1,0)</f>
        <v>DEV_GROUP_10</v>
      </c>
      <c r="K2211" s="326"/>
    </row>
    <row r="2212" spans="1:11" s="35" customFormat="1" hidden="1" x14ac:dyDescent="0.2">
      <c r="A2212" s="326" t="s">
        <v>4993</v>
      </c>
      <c r="B2212" s="326" t="s">
        <v>7</v>
      </c>
      <c r="C2212" s="326">
        <v>2</v>
      </c>
      <c r="D2212" s="326" t="s">
        <v>24</v>
      </c>
      <c r="E2212" s="323">
        <v>50</v>
      </c>
      <c r="F2212" s="35" t="s">
        <v>303</v>
      </c>
      <c r="G2212" s="326" t="s">
        <v>4833</v>
      </c>
      <c r="H2212" s="350">
        <f t="shared" si="35"/>
        <v>4292689.53</v>
      </c>
      <c r="I2212" s="326" t="s">
        <v>4893</v>
      </c>
      <c r="J2212" s="42" t="str">
        <f>VLOOKUP(D2212,DEPARTMENTS!B:B,1,0)</f>
        <v>ENVELOPES</v>
      </c>
      <c r="K2212" s="326"/>
    </row>
    <row r="2213" spans="1:11" s="35" customFormat="1" hidden="1" x14ac:dyDescent="0.2">
      <c r="A2213" s="326" t="s">
        <v>4994</v>
      </c>
      <c r="B2213" s="326" t="s">
        <v>7</v>
      </c>
      <c r="C2213" s="326">
        <v>2</v>
      </c>
      <c r="D2213" s="326" t="s">
        <v>24</v>
      </c>
      <c r="E2213" s="323">
        <v>50</v>
      </c>
      <c r="F2213" s="35" t="s">
        <v>303</v>
      </c>
      <c r="G2213" s="326" t="s">
        <v>4833</v>
      </c>
      <c r="H2213" s="350">
        <f t="shared" si="35"/>
        <v>4292739.53</v>
      </c>
      <c r="I2213" s="326" t="s">
        <v>4894</v>
      </c>
      <c r="J2213" s="42" t="str">
        <f>VLOOKUP(D2213,DEPARTMENTS!B:B,1,0)</f>
        <v>ENVELOPES</v>
      </c>
      <c r="K2213" s="326"/>
    </row>
    <row r="2214" spans="1:11" s="35" customFormat="1" hidden="1" x14ac:dyDescent="0.2">
      <c r="A2214" s="326" t="s">
        <v>4995</v>
      </c>
      <c r="B2214" s="326" t="s">
        <v>7</v>
      </c>
      <c r="C2214" s="326">
        <v>2</v>
      </c>
      <c r="D2214" s="326" t="s">
        <v>24</v>
      </c>
      <c r="E2214" s="323">
        <v>150</v>
      </c>
      <c r="F2214" s="35" t="s">
        <v>303</v>
      </c>
      <c r="G2214" s="326" t="s">
        <v>4833</v>
      </c>
      <c r="H2214" s="350">
        <f t="shared" si="35"/>
        <v>4292889.53</v>
      </c>
      <c r="I2214" s="326" t="s">
        <v>4895</v>
      </c>
      <c r="J2214" s="42" t="str">
        <f>VLOOKUP(D2214,DEPARTMENTS!B:B,1,0)</f>
        <v>ENVELOPES</v>
      </c>
      <c r="K2214" s="326"/>
    </row>
    <row r="2215" spans="1:11" s="35" customFormat="1" hidden="1" x14ac:dyDescent="0.2">
      <c r="A2215" s="326" t="s">
        <v>4996</v>
      </c>
      <c r="B2215" s="326" t="s">
        <v>7</v>
      </c>
      <c r="C2215" s="326">
        <v>2</v>
      </c>
      <c r="D2215" s="326" t="s">
        <v>24</v>
      </c>
      <c r="E2215" s="323">
        <v>20</v>
      </c>
      <c r="F2215" s="35" t="s">
        <v>303</v>
      </c>
      <c r="G2215" s="326" t="s">
        <v>4833</v>
      </c>
      <c r="H2215" s="350">
        <f t="shared" si="35"/>
        <v>4292909.53</v>
      </c>
      <c r="I2215" s="326" t="s">
        <v>4896</v>
      </c>
      <c r="J2215" s="42" t="str">
        <f>VLOOKUP(D2215,DEPARTMENTS!B:B,1,0)</f>
        <v>ENVELOPES</v>
      </c>
      <c r="K2215" s="326"/>
    </row>
    <row r="2216" spans="1:11" s="35" customFormat="1" hidden="1" x14ac:dyDescent="0.2">
      <c r="A2216" s="326" t="s">
        <v>4997</v>
      </c>
      <c r="B2216" s="326" t="s">
        <v>7</v>
      </c>
      <c r="C2216" s="326">
        <v>2</v>
      </c>
      <c r="D2216" s="326" t="s">
        <v>24</v>
      </c>
      <c r="E2216" s="323">
        <v>30</v>
      </c>
      <c r="F2216" s="35" t="s">
        <v>303</v>
      </c>
      <c r="G2216" s="326" t="s">
        <v>4833</v>
      </c>
      <c r="H2216" s="350">
        <f t="shared" si="35"/>
        <v>4292939.53</v>
      </c>
      <c r="I2216" s="326" t="s">
        <v>4897</v>
      </c>
      <c r="J2216" s="42" t="str">
        <f>VLOOKUP(D2216,DEPARTMENTS!B:B,1,0)</f>
        <v>ENVELOPES</v>
      </c>
      <c r="K2216" s="326"/>
    </row>
    <row r="2217" spans="1:11" s="35" customFormat="1" hidden="1" x14ac:dyDescent="0.2">
      <c r="A2217" s="326" t="s">
        <v>4998</v>
      </c>
      <c r="B2217" s="326" t="s">
        <v>7</v>
      </c>
      <c r="C2217" s="326">
        <v>2</v>
      </c>
      <c r="D2217" s="326" t="s">
        <v>24</v>
      </c>
      <c r="E2217" s="323">
        <v>50</v>
      </c>
      <c r="F2217" s="35" t="s">
        <v>303</v>
      </c>
      <c r="G2217" s="326" t="s">
        <v>4833</v>
      </c>
      <c r="H2217" s="350">
        <f t="shared" si="35"/>
        <v>4292989.53</v>
      </c>
      <c r="I2217" s="326" t="s">
        <v>4898</v>
      </c>
      <c r="J2217" s="42" t="str">
        <f>VLOOKUP(D2217,DEPARTMENTS!B:B,1,0)</f>
        <v>ENVELOPES</v>
      </c>
      <c r="K2217" s="326"/>
    </row>
    <row r="2218" spans="1:11" s="35" customFormat="1" hidden="1" x14ac:dyDescent="0.2">
      <c r="A2218" s="326" t="s">
        <v>4999</v>
      </c>
      <c r="B2218" s="326" t="s">
        <v>7</v>
      </c>
      <c r="C2218" s="326">
        <v>2</v>
      </c>
      <c r="D2218" s="326" t="s">
        <v>24</v>
      </c>
      <c r="E2218" s="323">
        <v>50</v>
      </c>
      <c r="F2218" s="35" t="s">
        <v>303</v>
      </c>
      <c r="G2218" s="326" t="s">
        <v>4833</v>
      </c>
      <c r="H2218" s="350">
        <f t="shared" si="35"/>
        <v>4293039.53</v>
      </c>
      <c r="I2218" s="326" t="s">
        <v>4899</v>
      </c>
      <c r="J2218" s="42" t="str">
        <f>VLOOKUP(D2218,DEPARTMENTS!B:B,1,0)</f>
        <v>ENVELOPES</v>
      </c>
      <c r="K2218" s="326"/>
    </row>
    <row r="2219" spans="1:11" s="35" customFormat="1" hidden="1" x14ac:dyDescent="0.2">
      <c r="A2219" s="326" t="s">
        <v>5000</v>
      </c>
      <c r="B2219" s="326" t="s">
        <v>7</v>
      </c>
      <c r="C2219" s="326">
        <v>2</v>
      </c>
      <c r="D2219" s="326" t="s">
        <v>24</v>
      </c>
      <c r="E2219" s="323">
        <v>100</v>
      </c>
      <c r="F2219" s="35" t="s">
        <v>303</v>
      </c>
      <c r="G2219" s="326" t="s">
        <v>4833</v>
      </c>
      <c r="H2219" s="350">
        <f t="shared" si="35"/>
        <v>4293139.53</v>
      </c>
      <c r="I2219" s="326" t="s">
        <v>4900</v>
      </c>
      <c r="J2219" s="42" t="str">
        <f>VLOOKUP(D2219,DEPARTMENTS!B:B,1,0)</f>
        <v>ENVELOPES</v>
      </c>
      <c r="K2219" s="326"/>
    </row>
    <row r="2220" spans="1:11" s="35" customFormat="1" hidden="1" x14ac:dyDescent="0.2">
      <c r="A2220" s="326" t="s">
        <v>5001</v>
      </c>
      <c r="B2220" s="326" t="s">
        <v>7</v>
      </c>
      <c r="C2220" s="326">
        <v>2</v>
      </c>
      <c r="D2220" s="326" t="s">
        <v>24</v>
      </c>
      <c r="E2220" s="323">
        <v>100</v>
      </c>
      <c r="F2220" s="35" t="s">
        <v>303</v>
      </c>
      <c r="G2220" s="326" t="s">
        <v>4833</v>
      </c>
      <c r="H2220" s="350">
        <f t="shared" si="35"/>
        <v>4293239.53</v>
      </c>
      <c r="I2220" s="326" t="s">
        <v>4901</v>
      </c>
      <c r="J2220" s="42" t="str">
        <f>VLOOKUP(D2220,DEPARTMENTS!B:B,1,0)</f>
        <v>ENVELOPES</v>
      </c>
      <c r="K2220" s="326"/>
    </row>
    <row r="2221" spans="1:11" s="35" customFormat="1" hidden="1" x14ac:dyDescent="0.2">
      <c r="A2221" s="326" t="s">
        <v>5002</v>
      </c>
      <c r="B2221" s="326" t="s">
        <v>7</v>
      </c>
      <c r="C2221" s="326">
        <v>2</v>
      </c>
      <c r="D2221" s="326" t="s">
        <v>24</v>
      </c>
      <c r="E2221" s="323">
        <v>200</v>
      </c>
      <c r="F2221" s="35" t="s">
        <v>303</v>
      </c>
      <c r="G2221" s="326" t="s">
        <v>4833</v>
      </c>
      <c r="H2221" s="350">
        <f t="shared" si="35"/>
        <v>4293439.53</v>
      </c>
      <c r="I2221" s="326" t="s">
        <v>4902</v>
      </c>
      <c r="J2221" s="42" t="str">
        <f>VLOOKUP(D2221,DEPARTMENTS!B:B,1,0)</f>
        <v>ENVELOPES</v>
      </c>
      <c r="K2221" s="326"/>
    </row>
    <row r="2222" spans="1:11" s="35" customFormat="1" hidden="1" x14ac:dyDescent="0.2">
      <c r="A2222" s="326" t="s">
        <v>5003</v>
      </c>
      <c r="B2222" s="326" t="s">
        <v>7</v>
      </c>
      <c r="C2222" s="326">
        <v>2</v>
      </c>
      <c r="D2222" s="326" t="s">
        <v>24</v>
      </c>
      <c r="E2222" s="323">
        <v>1000</v>
      </c>
      <c r="F2222" s="35" t="s">
        <v>303</v>
      </c>
      <c r="G2222" s="326" t="s">
        <v>4833</v>
      </c>
      <c r="H2222" s="350">
        <f t="shared" si="35"/>
        <v>4294439.53</v>
      </c>
      <c r="I2222" s="326" t="s">
        <v>4903</v>
      </c>
      <c r="J2222" s="42" t="str">
        <f>VLOOKUP(D2222,DEPARTMENTS!B:B,1,0)</f>
        <v>ENVELOPES</v>
      </c>
      <c r="K2222" s="326"/>
    </row>
    <row r="2223" spans="1:11" s="35" customFormat="1" hidden="1" x14ac:dyDescent="0.2">
      <c r="A2223" s="326" t="s">
        <v>5004</v>
      </c>
      <c r="B2223" s="326" t="s">
        <v>7</v>
      </c>
      <c r="C2223" s="326">
        <v>2</v>
      </c>
      <c r="D2223" s="326" t="s">
        <v>24</v>
      </c>
      <c r="E2223" s="323">
        <v>50</v>
      </c>
      <c r="F2223" s="35" t="s">
        <v>303</v>
      </c>
      <c r="G2223" s="326" t="s">
        <v>4833</v>
      </c>
      <c r="H2223" s="350">
        <f t="shared" si="35"/>
        <v>4294489.53</v>
      </c>
      <c r="I2223" s="326" t="s">
        <v>4904</v>
      </c>
      <c r="J2223" s="42" t="str">
        <f>VLOOKUP(D2223,DEPARTMENTS!B:B,1,0)</f>
        <v>ENVELOPES</v>
      </c>
      <c r="K2223" s="326"/>
    </row>
    <row r="2224" spans="1:11" s="35" customFormat="1" hidden="1" x14ac:dyDescent="0.2">
      <c r="A2224" s="326" t="s">
        <v>5005</v>
      </c>
      <c r="B2224" s="326" t="s">
        <v>7</v>
      </c>
      <c r="C2224" s="326">
        <v>2</v>
      </c>
      <c r="D2224" s="326" t="s">
        <v>24</v>
      </c>
      <c r="E2224" s="323">
        <v>1500</v>
      </c>
      <c r="F2224" s="35" t="s">
        <v>303</v>
      </c>
      <c r="G2224" s="326" t="s">
        <v>4833</v>
      </c>
      <c r="H2224" s="350">
        <f t="shared" si="35"/>
        <v>4295989.53</v>
      </c>
      <c r="I2224" s="326" t="s">
        <v>4905</v>
      </c>
      <c r="J2224" s="42" t="str">
        <f>VLOOKUP(D2224,DEPARTMENTS!B:B,1,0)</f>
        <v>ENVELOPES</v>
      </c>
      <c r="K2224" s="326"/>
    </row>
    <row r="2225" spans="1:11" s="35" customFormat="1" hidden="1" x14ac:dyDescent="0.2">
      <c r="A2225" s="326" t="s">
        <v>5006</v>
      </c>
      <c r="B2225" s="326" t="s">
        <v>7</v>
      </c>
      <c r="C2225" s="326">
        <v>2</v>
      </c>
      <c r="D2225" s="326" t="s">
        <v>24</v>
      </c>
      <c r="E2225" s="323">
        <v>50</v>
      </c>
      <c r="F2225" s="35" t="s">
        <v>303</v>
      </c>
      <c r="G2225" s="326" t="s">
        <v>4833</v>
      </c>
      <c r="H2225" s="350">
        <f t="shared" si="35"/>
        <v>4296039.53</v>
      </c>
      <c r="I2225" s="326" t="s">
        <v>4906</v>
      </c>
      <c r="J2225" s="42" t="str">
        <f>VLOOKUP(D2225,DEPARTMENTS!B:B,1,0)</f>
        <v>ENVELOPES</v>
      </c>
      <c r="K2225" s="326"/>
    </row>
    <row r="2226" spans="1:11" s="35" customFormat="1" hidden="1" x14ac:dyDescent="0.2">
      <c r="A2226" s="326" t="s">
        <v>5007</v>
      </c>
      <c r="B2226" s="326" t="s">
        <v>7</v>
      </c>
      <c r="C2226" s="326">
        <v>2</v>
      </c>
      <c r="D2226" s="326" t="s">
        <v>24</v>
      </c>
      <c r="E2226" s="323">
        <v>50</v>
      </c>
      <c r="F2226" s="35" t="s">
        <v>303</v>
      </c>
      <c r="G2226" s="326" t="s">
        <v>4833</v>
      </c>
      <c r="H2226" s="350">
        <f t="shared" si="35"/>
        <v>4296089.53</v>
      </c>
      <c r="I2226" s="326" t="s">
        <v>4907</v>
      </c>
      <c r="J2226" s="42" t="str">
        <f>VLOOKUP(D2226,DEPARTMENTS!B:B,1,0)</f>
        <v>ENVELOPES</v>
      </c>
      <c r="K2226" s="326"/>
    </row>
    <row r="2227" spans="1:11" s="35" customFormat="1" hidden="1" x14ac:dyDescent="0.2">
      <c r="A2227" s="326" t="s">
        <v>5008</v>
      </c>
      <c r="B2227" s="326" t="s">
        <v>7</v>
      </c>
      <c r="C2227" s="326">
        <v>2</v>
      </c>
      <c r="D2227" s="326" t="s">
        <v>162</v>
      </c>
      <c r="E2227" s="323">
        <v>1000</v>
      </c>
      <c r="F2227" s="35" t="s">
        <v>303</v>
      </c>
      <c r="G2227" s="326" t="s">
        <v>4833</v>
      </c>
      <c r="H2227" s="350">
        <f t="shared" si="35"/>
        <v>4297089.53</v>
      </c>
      <c r="I2227" s="326" t="s">
        <v>4908</v>
      </c>
      <c r="J2227" s="42" t="str">
        <f>VLOOKUP(D2227,DEPARTMENTS!B:B,1,0)</f>
        <v>DEV_GROUP_14</v>
      </c>
      <c r="K2227" s="326"/>
    </row>
    <row r="2228" spans="1:11" s="35" customFormat="1" hidden="1" x14ac:dyDescent="0.2">
      <c r="A2228" s="326" t="s">
        <v>5009</v>
      </c>
      <c r="B2228" s="326" t="s">
        <v>7</v>
      </c>
      <c r="C2228" s="326">
        <v>2</v>
      </c>
      <c r="D2228" s="326" t="s">
        <v>24</v>
      </c>
      <c r="E2228" s="323">
        <v>50</v>
      </c>
      <c r="F2228" s="35" t="s">
        <v>303</v>
      </c>
      <c r="G2228" s="326" t="s">
        <v>4833</v>
      </c>
      <c r="H2228" s="350">
        <f t="shared" si="35"/>
        <v>4297139.53</v>
      </c>
      <c r="I2228" s="326" t="s">
        <v>4909</v>
      </c>
      <c r="J2228" s="42" t="str">
        <f>VLOOKUP(D2228,DEPARTMENTS!B:B,1,0)</f>
        <v>ENVELOPES</v>
      </c>
      <c r="K2228" s="326"/>
    </row>
    <row r="2229" spans="1:11" s="35" customFormat="1" hidden="1" x14ac:dyDescent="0.2">
      <c r="A2229" s="326" t="s">
        <v>5010</v>
      </c>
      <c r="B2229" s="326" t="s">
        <v>7</v>
      </c>
      <c r="C2229" s="326">
        <v>2</v>
      </c>
      <c r="D2229" s="326" t="s">
        <v>24</v>
      </c>
      <c r="E2229" s="323">
        <v>500</v>
      </c>
      <c r="F2229" s="35" t="s">
        <v>303</v>
      </c>
      <c r="G2229" s="326" t="s">
        <v>4833</v>
      </c>
      <c r="H2229" s="350">
        <f t="shared" si="35"/>
        <v>4297639.53</v>
      </c>
      <c r="I2229" s="326" t="s">
        <v>4910</v>
      </c>
      <c r="J2229" s="42" t="str">
        <f>VLOOKUP(D2229,DEPARTMENTS!B:B,1,0)</f>
        <v>ENVELOPES</v>
      </c>
      <c r="K2229" s="326"/>
    </row>
    <row r="2230" spans="1:11" s="35" customFormat="1" hidden="1" x14ac:dyDescent="0.2">
      <c r="A2230" s="326" t="s">
        <v>5011</v>
      </c>
      <c r="B2230" s="326" t="s">
        <v>7</v>
      </c>
      <c r="C2230" s="326">
        <v>2</v>
      </c>
      <c r="D2230" s="326" t="s">
        <v>24</v>
      </c>
      <c r="E2230" s="323">
        <v>100</v>
      </c>
      <c r="F2230" s="35" t="s">
        <v>303</v>
      </c>
      <c r="G2230" s="326" t="s">
        <v>4833</v>
      </c>
      <c r="H2230" s="350">
        <f t="shared" si="35"/>
        <v>4297739.53</v>
      </c>
      <c r="I2230" s="326" t="s">
        <v>4911</v>
      </c>
      <c r="J2230" s="42" t="str">
        <f>VLOOKUP(D2230,DEPARTMENTS!B:B,1,0)</f>
        <v>ENVELOPES</v>
      </c>
      <c r="K2230" s="326"/>
    </row>
    <row r="2231" spans="1:11" s="35" customFormat="1" hidden="1" x14ac:dyDescent="0.2">
      <c r="A2231" s="326" t="s">
        <v>5012</v>
      </c>
      <c r="B2231" s="326" t="s">
        <v>7</v>
      </c>
      <c r="C2231" s="326">
        <v>2</v>
      </c>
      <c r="D2231" s="326" t="s">
        <v>24</v>
      </c>
      <c r="E2231" s="323">
        <v>100</v>
      </c>
      <c r="F2231" s="35" t="s">
        <v>303</v>
      </c>
      <c r="G2231" s="326" t="s">
        <v>4833</v>
      </c>
      <c r="H2231" s="350">
        <f t="shared" si="35"/>
        <v>4297839.53</v>
      </c>
      <c r="I2231" s="326" t="s">
        <v>4912</v>
      </c>
      <c r="J2231" s="42" t="str">
        <f>VLOOKUP(D2231,DEPARTMENTS!B:B,1,0)</f>
        <v>ENVELOPES</v>
      </c>
      <c r="K2231" s="326"/>
    </row>
    <row r="2232" spans="1:11" s="35" customFormat="1" hidden="1" x14ac:dyDescent="0.2">
      <c r="A2232" s="326" t="s">
        <v>5013</v>
      </c>
      <c r="B2232" s="326" t="s">
        <v>7</v>
      </c>
      <c r="C2232" s="326">
        <v>2</v>
      </c>
      <c r="D2232" s="326" t="s">
        <v>24</v>
      </c>
      <c r="E2232" s="323">
        <v>100</v>
      </c>
      <c r="F2232" s="35" t="s">
        <v>303</v>
      </c>
      <c r="G2232" s="326" t="s">
        <v>4833</v>
      </c>
      <c r="H2232" s="350">
        <f t="shared" si="35"/>
        <v>4297939.53</v>
      </c>
      <c r="I2232" s="326" t="s">
        <v>4913</v>
      </c>
      <c r="J2232" s="42" t="str">
        <f>VLOOKUP(D2232,DEPARTMENTS!B:B,1,0)</f>
        <v>ENVELOPES</v>
      </c>
      <c r="K2232" s="326"/>
    </row>
    <row r="2233" spans="1:11" s="35" customFormat="1" hidden="1" x14ac:dyDescent="0.2">
      <c r="A2233" s="326" t="s">
        <v>5014</v>
      </c>
      <c r="B2233" s="326" t="s">
        <v>7</v>
      </c>
      <c r="C2233" s="326">
        <v>2</v>
      </c>
      <c r="D2233" s="326" t="s">
        <v>24</v>
      </c>
      <c r="E2233" s="323">
        <v>50</v>
      </c>
      <c r="F2233" s="35" t="s">
        <v>303</v>
      </c>
      <c r="G2233" s="326" t="s">
        <v>4833</v>
      </c>
      <c r="H2233" s="350">
        <f t="shared" si="35"/>
        <v>4297989.53</v>
      </c>
      <c r="I2233" s="326" t="s">
        <v>4914</v>
      </c>
      <c r="J2233" s="42" t="str">
        <f>VLOOKUP(D2233,DEPARTMENTS!B:B,1,0)</f>
        <v>ENVELOPES</v>
      </c>
      <c r="K2233" s="326"/>
    </row>
    <row r="2234" spans="1:11" s="35" customFormat="1" hidden="1" x14ac:dyDescent="0.2">
      <c r="A2234" s="326" t="s">
        <v>5015</v>
      </c>
      <c r="B2234" s="326" t="s">
        <v>7</v>
      </c>
      <c r="C2234" s="326">
        <v>2</v>
      </c>
      <c r="D2234" s="326" t="s">
        <v>36</v>
      </c>
      <c r="E2234" s="323">
        <v>100</v>
      </c>
      <c r="F2234" s="35" t="s">
        <v>303</v>
      </c>
      <c r="G2234" s="326" t="s">
        <v>4833</v>
      </c>
      <c r="H2234" s="350">
        <f t="shared" si="35"/>
        <v>4298089.53</v>
      </c>
      <c r="I2234" s="326" t="s">
        <v>4915</v>
      </c>
      <c r="J2234" s="42" t="str">
        <f>VLOOKUP(D2234,DEPARTMENTS!B:B,1,0)</f>
        <v>AWM</v>
      </c>
      <c r="K2234" s="326"/>
    </row>
    <row r="2235" spans="1:11" s="35" customFormat="1" hidden="1" x14ac:dyDescent="0.2">
      <c r="A2235" s="326" t="s">
        <v>5016</v>
      </c>
      <c r="B2235" s="326" t="s">
        <v>7</v>
      </c>
      <c r="C2235" s="326">
        <v>2</v>
      </c>
      <c r="D2235" s="326" t="s">
        <v>32</v>
      </c>
      <c r="E2235" s="323">
        <v>500</v>
      </c>
      <c r="F2235" s="35" t="s">
        <v>303</v>
      </c>
      <c r="G2235" s="326" t="s">
        <v>4833</v>
      </c>
      <c r="H2235" s="350">
        <f t="shared" si="35"/>
        <v>4298589.53</v>
      </c>
      <c r="I2235" s="326" t="s">
        <v>4916</v>
      </c>
      <c r="J2235" s="42" t="str">
        <f>VLOOKUP(D2235,DEPARTMENTS!B:B,1,0)</f>
        <v>YOUTH</v>
      </c>
      <c r="K2235" s="326"/>
    </row>
    <row r="2236" spans="1:11" s="35" customFormat="1" hidden="1" x14ac:dyDescent="0.2">
      <c r="A2236" s="326" t="s">
        <v>5017</v>
      </c>
      <c r="B2236" s="326" t="s">
        <v>7</v>
      </c>
      <c r="C2236" s="326">
        <v>2</v>
      </c>
      <c r="D2236" s="326" t="s">
        <v>32</v>
      </c>
      <c r="E2236" s="323">
        <v>300</v>
      </c>
      <c r="F2236" s="35" t="s">
        <v>303</v>
      </c>
      <c r="G2236" s="326" t="s">
        <v>4833</v>
      </c>
      <c r="H2236" s="350">
        <f t="shared" si="35"/>
        <v>4298889.53</v>
      </c>
      <c r="I2236" s="326" t="s">
        <v>4917</v>
      </c>
      <c r="J2236" s="42" t="str">
        <f>VLOOKUP(D2236,DEPARTMENTS!B:B,1,0)</f>
        <v>YOUTH</v>
      </c>
      <c r="K2236" s="326"/>
    </row>
    <row r="2237" spans="1:11" s="35" customFormat="1" hidden="1" x14ac:dyDescent="0.2">
      <c r="A2237" s="326" t="s">
        <v>5018</v>
      </c>
      <c r="B2237" s="326" t="s">
        <v>7</v>
      </c>
      <c r="C2237" s="326">
        <v>2</v>
      </c>
      <c r="D2237" s="326" t="s">
        <v>32</v>
      </c>
      <c r="E2237" s="323">
        <v>150</v>
      </c>
      <c r="F2237" s="35" t="s">
        <v>303</v>
      </c>
      <c r="G2237" s="326" t="s">
        <v>4833</v>
      </c>
      <c r="H2237" s="350">
        <f t="shared" si="35"/>
        <v>4299039.53</v>
      </c>
      <c r="I2237" s="326" t="s">
        <v>4918</v>
      </c>
      <c r="J2237" s="42" t="str">
        <f>VLOOKUP(D2237,DEPARTMENTS!B:B,1,0)</f>
        <v>YOUTH</v>
      </c>
      <c r="K2237" s="326"/>
    </row>
    <row r="2238" spans="1:11" s="35" customFormat="1" hidden="1" x14ac:dyDescent="0.2">
      <c r="A2238" s="326" t="s">
        <v>5019</v>
      </c>
      <c r="B2238" s="326" t="s">
        <v>7</v>
      </c>
      <c r="C2238" s="326">
        <v>2</v>
      </c>
      <c r="D2238" s="326" t="s">
        <v>32</v>
      </c>
      <c r="E2238" s="323">
        <v>50</v>
      </c>
      <c r="F2238" s="35" t="s">
        <v>303</v>
      </c>
      <c r="G2238" s="326" t="s">
        <v>4833</v>
      </c>
      <c r="H2238" s="350">
        <f t="shared" si="35"/>
        <v>4299089.53</v>
      </c>
      <c r="I2238" s="326" t="s">
        <v>4919</v>
      </c>
      <c r="J2238" s="42" t="str">
        <f>VLOOKUP(D2238,DEPARTMENTS!B:B,1,0)</f>
        <v>YOUTH</v>
      </c>
      <c r="K2238" s="326"/>
    </row>
    <row r="2239" spans="1:11" s="35" customFormat="1" hidden="1" x14ac:dyDescent="0.2">
      <c r="A2239" s="326" t="s">
        <v>5020</v>
      </c>
      <c r="B2239" s="326" t="s">
        <v>7</v>
      </c>
      <c r="C2239" s="326">
        <v>2</v>
      </c>
      <c r="D2239" s="326" t="s">
        <v>32</v>
      </c>
      <c r="E2239" s="323">
        <v>200</v>
      </c>
      <c r="F2239" s="35" t="s">
        <v>303</v>
      </c>
      <c r="G2239" s="326" t="s">
        <v>4833</v>
      </c>
      <c r="H2239" s="350">
        <f t="shared" si="35"/>
        <v>4299289.53</v>
      </c>
      <c r="I2239" s="326" t="s">
        <v>4920</v>
      </c>
      <c r="J2239" s="42" t="str">
        <f>VLOOKUP(D2239,DEPARTMENTS!B:B,1,0)</f>
        <v>YOUTH</v>
      </c>
      <c r="K2239" s="326"/>
    </row>
    <row r="2240" spans="1:11" s="35" customFormat="1" hidden="1" x14ac:dyDescent="0.2">
      <c r="A2240" s="326" t="s">
        <v>5021</v>
      </c>
      <c r="B2240" s="326" t="s">
        <v>7</v>
      </c>
      <c r="C2240" s="326">
        <v>2</v>
      </c>
      <c r="D2240" s="326" t="s">
        <v>32</v>
      </c>
      <c r="E2240" s="323">
        <v>150</v>
      </c>
      <c r="F2240" s="35" t="s">
        <v>303</v>
      </c>
      <c r="G2240" s="326" t="s">
        <v>4833</v>
      </c>
      <c r="H2240" s="350">
        <f t="shared" si="35"/>
        <v>4299439.53</v>
      </c>
      <c r="I2240" s="326" t="s">
        <v>4921</v>
      </c>
      <c r="J2240" s="42" t="str">
        <f>VLOOKUP(D2240,DEPARTMENTS!B:B,1,0)</f>
        <v>YOUTH</v>
      </c>
      <c r="K2240" s="326"/>
    </row>
    <row r="2241" spans="1:11" s="35" customFormat="1" hidden="1" x14ac:dyDescent="0.2">
      <c r="A2241" s="326" t="s">
        <v>5022</v>
      </c>
      <c r="B2241" s="326" t="s">
        <v>7</v>
      </c>
      <c r="C2241" s="326">
        <v>2</v>
      </c>
      <c r="D2241" s="326" t="s">
        <v>32</v>
      </c>
      <c r="E2241" s="323">
        <v>350</v>
      </c>
      <c r="F2241" s="35" t="s">
        <v>303</v>
      </c>
      <c r="G2241" s="326" t="s">
        <v>4833</v>
      </c>
      <c r="H2241" s="350">
        <f t="shared" si="35"/>
        <v>4299789.53</v>
      </c>
      <c r="I2241" s="326" t="s">
        <v>4922</v>
      </c>
      <c r="J2241" s="42" t="str">
        <f>VLOOKUP(D2241,DEPARTMENTS!B:B,1,0)</f>
        <v>YOUTH</v>
      </c>
      <c r="K2241" s="326"/>
    </row>
    <row r="2242" spans="1:11" s="35" customFormat="1" hidden="1" x14ac:dyDescent="0.2">
      <c r="A2242" s="326" t="s">
        <v>5023</v>
      </c>
      <c r="B2242" s="326" t="s">
        <v>7</v>
      </c>
      <c r="C2242" s="326">
        <v>2</v>
      </c>
      <c r="D2242" s="326" t="s">
        <v>32</v>
      </c>
      <c r="E2242" s="323">
        <v>100</v>
      </c>
      <c r="F2242" s="35" t="s">
        <v>303</v>
      </c>
      <c r="G2242" s="326" t="s">
        <v>4833</v>
      </c>
      <c r="H2242" s="350">
        <f t="shared" si="35"/>
        <v>4299889.53</v>
      </c>
      <c r="I2242" s="326" t="s">
        <v>4923</v>
      </c>
      <c r="J2242" s="42" t="str">
        <f>VLOOKUP(D2242,DEPARTMENTS!B:B,1,0)</f>
        <v>YOUTH</v>
      </c>
      <c r="K2242" s="326"/>
    </row>
    <row r="2243" spans="1:11" s="35" customFormat="1" hidden="1" x14ac:dyDescent="0.2">
      <c r="A2243" s="326" t="s">
        <v>5024</v>
      </c>
      <c r="B2243" s="326" t="s">
        <v>7</v>
      </c>
      <c r="C2243" s="326">
        <v>2</v>
      </c>
      <c r="D2243" s="326" t="s">
        <v>32</v>
      </c>
      <c r="E2243" s="323">
        <v>150</v>
      </c>
      <c r="F2243" s="35" t="s">
        <v>303</v>
      </c>
      <c r="G2243" s="326" t="s">
        <v>4833</v>
      </c>
      <c r="H2243" s="350">
        <f t="shared" si="35"/>
        <v>4300039.53</v>
      </c>
      <c r="I2243" s="326" t="s">
        <v>4924</v>
      </c>
      <c r="J2243" s="42" t="str">
        <f>VLOOKUP(D2243,DEPARTMENTS!B:B,1,0)</f>
        <v>YOUTH</v>
      </c>
      <c r="K2243" s="326"/>
    </row>
    <row r="2244" spans="1:11" s="35" customFormat="1" hidden="1" x14ac:dyDescent="0.2">
      <c r="A2244" s="326" t="s">
        <v>5025</v>
      </c>
      <c r="B2244" s="326" t="s">
        <v>7</v>
      </c>
      <c r="C2244" s="326">
        <v>2</v>
      </c>
      <c r="D2244" s="326" t="s">
        <v>32</v>
      </c>
      <c r="E2244" s="323">
        <v>100</v>
      </c>
      <c r="F2244" s="35" t="s">
        <v>303</v>
      </c>
      <c r="G2244" s="326" t="s">
        <v>4833</v>
      </c>
      <c r="H2244" s="350">
        <f t="shared" si="35"/>
        <v>4300139.53</v>
      </c>
      <c r="I2244" s="326" t="s">
        <v>4925</v>
      </c>
      <c r="J2244" s="42" t="str">
        <f>VLOOKUP(D2244,DEPARTMENTS!B:B,1,0)</f>
        <v>YOUTH</v>
      </c>
      <c r="K2244" s="326"/>
    </row>
    <row r="2245" spans="1:11" s="35" customFormat="1" hidden="1" x14ac:dyDescent="0.2">
      <c r="A2245" s="326" t="s">
        <v>5026</v>
      </c>
      <c r="B2245" s="326" t="s">
        <v>7</v>
      </c>
      <c r="C2245" s="326">
        <v>2</v>
      </c>
      <c r="D2245" s="326" t="s">
        <v>32</v>
      </c>
      <c r="E2245" s="323">
        <v>100</v>
      </c>
      <c r="F2245" s="35" t="s">
        <v>303</v>
      </c>
      <c r="G2245" s="326" t="s">
        <v>4833</v>
      </c>
      <c r="H2245" s="350">
        <f t="shared" si="35"/>
        <v>4300239.53</v>
      </c>
      <c r="I2245" s="326" t="s">
        <v>4926</v>
      </c>
      <c r="J2245" s="42" t="str">
        <f>VLOOKUP(D2245,DEPARTMENTS!B:B,1,0)</f>
        <v>YOUTH</v>
      </c>
      <c r="K2245" s="326"/>
    </row>
    <row r="2246" spans="1:11" s="35" customFormat="1" hidden="1" x14ac:dyDescent="0.2">
      <c r="A2246" s="326" t="s">
        <v>5027</v>
      </c>
      <c r="B2246" s="326" t="s">
        <v>7</v>
      </c>
      <c r="C2246" s="326">
        <v>2</v>
      </c>
      <c r="D2246" s="326" t="s">
        <v>32</v>
      </c>
      <c r="E2246" s="323">
        <v>400</v>
      </c>
      <c r="F2246" s="35" t="s">
        <v>303</v>
      </c>
      <c r="G2246" s="326" t="s">
        <v>4833</v>
      </c>
      <c r="H2246" s="350">
        <f t="shared" si="35"/>
        <v>4300639.53</v>
      </c>
      <c r="I2246" s="326" t="s">
        <v>4927</v>
      </c>
      <c r="J2246" s="42" t="str">
        <f>VLOOKUP(D2246,DEPARTMENTS!B:B,1,0)</f>
        <v>YOUTH</v>
      </c>
      <c r="K2246" s="326"/>
    </row>
    <row r="2247" spans="1:11" s="35" customFormat="1" hidden="1" x14ac:dyDescent="0.2">
      <c r="A2247" s="326" t="s">
        <v>5028</v>
      </c>
      <c r="B2247" s="326" t="s">
        <v>7</v>
      </c>
      <c r="C2247" s="326">
        <v>2</v>
      </c>
      <c r="D2247" s="326" t="s">
        <v>24</v>
      </c>
      <c r="E2247" s="323">
        <v>50</v>
      </c>
      <c r="F2247" s="35" t="s">
        <v>303</v>
      </c>
      <c r="G2247" s="326" t="s">
        <v>4833</v>
      </c>
      <c r="H2247" s="350">
        <f t="shared" si="35"/>
        <v>4300689.53</v>
      </c>
      <c r="I2247" s="326" t="s">
        <v>4928</v>
      </c>
      <c r="J2247" s="42" t="str">
        <f>VLOOKUP(D2247,DEPARTMENTS!B:B,1,0)</f>
        <v>ENVELOPES</v>
      </c>
      <c r="K2247" s="326"/>
    </row>
    <row r="2248" spans="1:11" s="35" customFormat="1" hidden="1" x14ac:dyDescent="0.2">
      <c r="A2248" s="326" t="s">
        <v>5029</v>
      </c>
      <c r="B2248" s="326" t="s">
        <v>7</v>
      </c>
      <c r="C2248" s="326">
        <v>2</v>
      </c>
      <c r="D2248" s="326" t="s">
        <v>24</v>
      </c>
      <c r="E2248" s="323">
        <v>100</v>
      </c>
      <c r="F2248" s="35" t="s">
        <v>303</v>
      </c>
      <c r="G2248" s="326" t="s">
        <v>4833</v>
      </c>
      <c r="H2248" s="350">
        <f t="shared" si="35"/>
        <v>4300789.53</v>
      </c>
      <c r="I2248" s="326" t="s">
        <v>4929</v>
      </c>
      <c r="J2248" s="42" t="str">
        <f>VLOOKUP(D2248,DEPARTMENTS!B:B,1,0)</f>
        <v>ENVELOPES</v>
      </c>
      <c r="K2248" s="326"/>
    </row>
    <row r="2249" spans="1:11" s="35" customFormat="1" hidden="1" x14ac:dyDescent="0.2">
      <c r="A2249" s="326" t="s">
        <v>5030</v>
      </c>
      <c r="B2249" s="326" t="s">
        <v>7</v>
      </c>
      <c r="C2249" s="326">
        <v>2</v>
      </c>
      <c r="D2249" s="326" t="s">
        <v>24</v>
      </c>
      <c r="E2249" s="323">
        <v>50</v>
      </c>
      <c r="F2249" s="35" t="s">
        <v>303</v>
      </c>
      <c r="G2249" s="326" t="s">
        <v>4833</v>
      </c>
      <c r="H2249" s="350">
        <f t="shared" si="35"/>
        <v>4300839.53</v>
      </c>
      <c r="I2249" s="326" t="s">
        <v>4930</v>
      </c>
      <c r="J2249" s="42" t="str">
        <f>VLOOKUP(D2249,DEPARTMENTS!B:B,1,0)</f>
        <v>ENVELOPES</v>
      </c>
      <c r="K2249" s="326"/>
    </row>
    <row r="2250" spans="1:11" s="35" customFormat="1" hidden="1" x14ac:dyDescent="0.2">
      <c r="A2250" s="326" t="s">
        <v>5031</v>
      </c>
      <c r="B2250" s="326" t="s">
        <v>7</v>
      </c>
      <c r="C2250" s="326">
        <v>2</v>
      </c>
      <c r="D2250" s="326" t="s">
        <v>120</v>
      </c>
      <c r="E2250" s="323">
        <v>300</v>
      </c>
      <c r="F2250" s="35" t="s">
        <v>303</v>
      </c>
      <c r="G2250" s="326" t="s">
        <v>4833</v>
      </c>
      <c r="H2250" s="350">
        <f t="shared" si="35"/>
        <v>4301139.53</v>
      </c>
      <c r="I2250" s="326" t="s">
        <v>4931</v>
      </c>
      <c r="J2250" s="42" t="str">
        <f>VLOOKUP(D2250,DEPARTMENTS!B:B,1,0)</f>
        <v>DEV_GROUP_17</v>
      </c>
      <c r="K2250" s="326"/>
    </row>
    <row r="2251" spans="1:11" s="35" customFormat="1" hidden="1" x14ac:dyDescent="0.2">
      <c r="A2251" s="326" t="s">
        <v>5032</v>
      </c>
      <c r="B2251" s="326" t="s">
        <v>7</v>
      </c>
      <c r="C2251" s="326">
        <v>2</v>
      </c>
      <c r="D2251" s="326" t="s">
        <v>24</v>
      </c>
      <c r="E2251" s="323">
        <v>100</v>
      </c>
      <c r="F2251" s="35" t="s">
        <v>303</v>
      </c>
      <c r="G2251" s="326" t="s">
        <v>4833</v>
      </c>
      <c r="H2251" s="350">
        <f t="shared" si="35"/>
        <v>4301239.53</v>
      </c>
      <c r="I2251" s="326" t="s">
        <v>4932</v>
      </c>
      <c r="J2251" s="42" t="str">
        <f>VLOOKUP(D2251,DEPARTMENTS!B:B,1,0)</f>
        <v>ENVELOPES</v>
      </c>
      <c r="K2251" s="326"/>
    </row>
    <row r="2252" spans="1:11" s="35" customFormat="1" hidden="1" x14ac:dyDescent="0.2">
      <c r="A2252" s="326" t="s">
        <v>5033</v>
      </c>
      <c r="B2252" s="326" t="s">
        <v>7</v>
      </c>
      <c r="C2252" s="326">
        <v>2</v>
      </c>
      <c r="D2252" s="326" t="s">
        <v>24</v>
      </c>
      <c r="E2252" s="323">
        <v>20</v>
      </c>
      <c r="F2252" s="35" t="s">
        <v>303</v>
      </c>
      <c r="G2252" s="326" t="s">
        <v>4833</v>
      </c>
      <c r="H2252" s="350">
        <f t="shared" si="35"/>
        <v>4301259.53</v>
      </c>
      <c r="I2252" s="326" t="s">
        <v>4933</v>
      </c>
      <c r="J2252" s="42" t="str">
        <f>VLOOKUP(D2252,DEPARTMENTS!B:B,1,0)</f>
        <v>ENVELOPES</v>
      </c>
      <c r="K2252" s="326"/>
    </row>
    <row r="2253" spans="1:11" s="35" customFormat="1" hidden="1" x14ac:dyDescent="0.2">
      <c r="A2253" s="326" t="s">
        <v>5034</v>
      </c>
      <c r="B2253" s="326" t="s">
        <v>7</v>
      </c>
      <c r="C2253" s="326">
        <v>2</v>
      </c>
      <c r="D2253" s="326" t="s">
        <v>24</v>
      </c>
      <c r="E2253" s="323">
        <v>100</v>
      </c>
      <c r="F2253" s="35" t="s">
        <v>303</v>
      </c>
      <c r="G2253" s="326" t="s">
        <v>4833</v>
      </c>
      <c r="H2253" s="350">
        <f t="shared" si="35"/>
        <v>4301359.53</v>
      </c>
      <c r="I2253" s="326" t="s">
        <v>4934</v>
      </c>
      <c r="J2253" s="42" t="str">
        <f>VLOOKUP(D2253,DEPARTMENTS!B:B,1,0)</f>
        <v>ENVELOPES</v>
      </c>
      <c r="K2253" s="326"/>
    </row>
    <row r="2254" spans="1:11" s="35" customFormat="1" hidden="1" x14ac:dyDescent="0.2">
      <c r="A2254" s="326" t="s">
        <v>5035</v>
      </c>
      <c r="B2254" s="326" t="s">
        <v>7</v>
      </c>
      <c r="C2254" s="326">
        <v>2</v>
      </c>
      <c r="D2254" s="326" t="s">
        <v>24</v>
      </c>
      <c r="E2254" s="323">
        <v>1000</v>
      </c>
      <c r="F2254" s="35" t="s">
        <v>303</v>
      </c>
      <c r="G2254" s="326" t="s">
        <v>4833</v>
      </c>
      <c r="H2254" s="350">
        <f t="shared" si="35"/>
        <v>4302359.53</v>
      </c>
      <c r="I2254" s="326" t="s">
        <v>4935</v>
      </c>
      <c r="J2254" s="42" t="str">
        <f>VLOOKUP(D2254,DEPARTMENTS!B:B,1,0)</f>
        <v>ENVELOPES</v>
      </c>
      <c r="K2254" s="326"/>
    </row>
    <row r="2255" spans="1:11" s="35" customFormat="1" hidden="1" x14ac:dyDescent="0.2">
      <c r="A2255" s="326" t="s">
        <v>5036</v>
      </c>
      <c r="B2255" s="326" t="s">
        <v>7</v>
      </c>
      <c r="C2255" s="326">
        <v>2</v>
      </c>
      <c r="D2255" s="326" t="s">
        <v>24</v>
      </c>
      <c r="E2255" s="323">
        <v>14</v>
      </c>
      <c r="F2255" s="35" t="s">
        <v>303</v>
      </c>
      <c r="G2255" s="326" t="s">
        <v>4833</v>
      </c>
      <c r="H2255" s="350">
        <f t="shared" si="35"/>
        <v>4302373.53</v>
      </c>
      <c r="I2255" s="326" t="s">
        <v>4936</v>
      </c>
      <c r="J2255" s="42" t="str">
        <f>VLOOKUP(D2255,DEPARTMENTS!B:B,1,0)</f>
        <v>ENVELOPES</v>
      </c>
      <c r="K2255" s="326"/>
    </row>
    <row r="2256" spans="1:11" s="35" customFormat="1" hidden="1" x14ac:dyDescent="0.2">
      <c r="A2256" s="326" t="s">
        <v>5037</v>
      </c>
      <c r="B2256" s="326" t="s">
        <v>7</v>
      </c>
      <c r="C2256" s="326">
        <v>2</v>
      </c>
      <c r="D2256" s="326" t="s">
        <v>172</v>
      </c>
      <c r="E2256" s="323">
        <v>1000</v>
      </c>
      <c r="F2256" s="35" t="s">
        <v>303</v>
      </c>
      <c r="G2256" s="326" t="s">
        <v>4833</v>
      </c>
      <c r="H2256" s="350">
        <f t="shared" si="35"/>
        <v>4303373.53</v>
      </c>
      <c r="I2256" s="326" t="s">
        <v>4937</v>
      </c>
      <c r="J2256" s="42" t="str">
        <f>VLOOKUP(D2256,DEPARTMENTS!B:B,1,0)</f>
        <v>DEV_GROUP_25</v>
      </c>
      <c r="K2256" s="326"/>
    </row>
    <row r="2257" spans="1:11" s="35" customFormat="1" hidden="1" x14ac:dyDescent="0.2">
      <c r="A2257" s="326" t="s">
        <v>5038</v>
      </c>
      <c r="B2257" s="326" t="s">
        <v>7</v>
      </c>
      <c r="C2257" s="326">
        <v>2</v>
      </c>
      <c r="D2257" s="326" t="s">
        <v>24</v>
      </c>
      <c r="E2257" s="323">
        <v>1530</v>
      </c>
      <c r="F2257" s="35" t="s">
        <v>303</v>
      </c>
      <c r="G2257" s="326" t="s">
        <v>4833</v>
      </c>
      <c r="H2257" s="350">
        <f t="shared" si="35"/>
        <v>4304903.53</v>
      </c>
      <c r="I2257" s="326" t="s">
        <v>4938</v>
      </c>
      <c r="J2257" s="42" t="str">
        <f>VLOOKUP(D2257,DEPARTMENTS!B:B,1,0)</f>
        <v>ENVELOPES</v>
      </c>
      <c r="K2257" s="326"/>
    </row>
    <row r="2258" spans="1:11" s="35" customFormat="1" hidden="1" x14ac:dyDescent="0.2">
      <c r="A2258" s="326" t="s">
        <v>5241</v>
      </c>
      <c r="B2258" s="326" t="s">
        <v>7</v>
      </c>
      <c r="C2258" s="326">
        <v>3</v>
      </c>
      <c r="D2258" s="326" t="s">
        <v>32</v>
      </c>
      <c r="E2258" s="323">
        <v>570</v>
      </c>
      <c r="F2258" s="35" t="s">
        <v>303</v>
      </c>
      <c r="G2258" s="326" t="s">
        <v>4833</v>
      </c>
      <c r="H2258" s="350">
        <f t="shared" si="35"/>
        <v>4305473.53</v>
      </c>
      <c r="I2258" s="326" t="s">
        <v>5042</v>
      </c>
      <c r="J2258" s="42" t="str">
        <f>VLOOKUP(D2258,DEPARTMENTS!B:B,1,0)</f>
        <v>YOUTH</v>
      </c>
      <c r="K2258" s="326"/>
    </row>
    <row r="2259" spans="1:11" s="35" customFormat="1" hidden="1" x14ac:dyDescent="0.2">
      <c r="A2259" s="326" t="s">
        <v>5242</v>
      </c>
      <c r="B2259" s="326" t="s">
        <v>7</v>
      </c>
      <c r="C2259" s="326">
        <v>3</v>
      </c>
      <c r="D2259" s="326" t="s">
        <v>24</v>
      </c>
      <c r="E2259" s="323">
        <v>3000</v>
      </c>
      <c r="F2259" s="35" t="s">
        <v>303</v>
      </c>
      <c r="G2259" s="326" t="s">
        <v>4833</v>
      </c>
      <c r="H2259" s="350">
        <f t="shared" si="35"/>
        <v>4308473.53</v>
      </c>
      <c r="I2259" s="326" t="s">
        <v>5043</v>
      </c>
      <c r="J2259" s="42" t="str">
        <f>VLOOKUP(D2259,DEPARTMENTS!B:B,1,0)</f>
        <v>ENVELOPES</v>
      </c>
      <c r="K2259" s="326"/>
    </row>
    <row r="2260" spans="1:11" s="35" customFormat="1" hidden="1" x14ac:dyDescent="0.2">
      <c r="A2260" s="326" t="s">
        <v>5243</v>
      </c>
      <c r="B2260" s="326" t="s">
        <v>7</v>
      </c>
      <c r="C2260" s="326">
        <v>3</v>
      </c>
      <c r="D2260" s="326" t="s">
        <v>24</v>
      </c>
      <c r="E2260" s="323">
        <v>200</v>
      </c>
      <c r="F2260" s="35" t="s">
        <v>303</v>
      </c>
      <c r="G2260" s="326" t="s">
        <v>4833</v>
      </c>
      <c r="H2260" s="350">
        <f t="shared" ref="H2260:H2323" si="36">H2259+E2260</f>
        <v>4308673.53</v>
      </c>
      <c r="I2260" s="326" t="s">
        <v>5044</v>
      </c>
      <c r="J2260" s="42" t="str">
        <f>VLOOKUP(D2260,DEPARTMENTS!B:B,1,0)</f>
        <v>ENVELOPES</v>
      </c>
      <c r="K2260" s="326"/>
    </row>
    <row r="2261" spans="1:11" s="35" customFormat="1" hidden="1" x14ac:dyDescent="0.2">
      <c r="A2261" s="326" t="s">
        <v>5244</v>
      </c>
      <c r="B2261" s="326" t="s">
        <v>7</v>
      </c>
      <c r="C2261" s="326">
        <v>3</v>
      </c>
      <c r="D2261" s="326" t="s">
        <v>24</v>
      </c>
      <c r="E2261" s="323">
        <v>500</v>
      </c>
      <c r="F2261" s="35" t="s">
        <v>303</v>
      </c>
      <c r="G2261" s="326" t="s">
        <v>4833</v>
      </c>
      <c r="H2261" s="350">
        <f t="shared" si="36"/>
        <v>4309173.53</v>
      </c>
      <c r="I2261" s="326" t="s">
        <v>5045</v>
      </c>
      <c r="J2261" s="42" t="str">
        <f>VLOOKUP(D2261,DEPARTMENTS!B:B,1,0)</f>
        <v>ENVELOPES</v>
      </c>
      <c r="K2261" s="326"/>
    </row>
    <row r="2262" spans="1:11" s="35" customFormat="1" hidden="1" x14ac:dyDescent="0.2">
      <c r="A2262" s="326" t="s">
        <v>348</v>
      </c>
      <c r="B2262" s="326" t="s">
        <v>7</v>
      </c>
      <c r="C2262" s="326">
        <v>3</v>
      </c>
      <c r="D2262" s="326" t="s">
        <v>24</v>
      </c>
      <c r="E2262" s="323">
        <v>2515</v>
      </c>
      <c r="F2262" s="35" t="s">
        <v>303</v>
      </c>
      <c r="G2262" s="326" t="s">
        <v>5235</v>
      </c>
      <c r="H2262" s="350">
        <f t="shared" si="36"/>
        <v>4311688.53</v>
      </c>
      <c r="I2262" s="326" t="s">
        <v>5046</v>
      </c>
      <c r="J2262" s="42" t="str">
        <f>VLOOKUP(D2262,DEPARTMENTS!B:B,1,0)</f>
        <v>ENVELOPES</v>
      </c>
      <c r="K2262" s="326"/>
    </row>
    <row r="2263" spans="1:11" s="35" customFormat="1" hidden="1" x14ac:dyDescent="0.2">
      <c r="A2263" s="326" t="s">
        <v>5245</v>
      </c>
      <c r="B2263" s="326" t="s">
        <v>7</v>
      </c>
      <c r="C2263" s="326">
        <v>3</v>
      </c>
      <c r="D2263" s="326" t="s">
        <v>134</v>
      </c>
      <c r="E2263" s="323">
        <v>100</v>
      </c>
      <c r="F2263" s="35" t="s">
        <v>303</v>
      </c>
      <c r="G2263" s="326" t="s">
        <v>5235</v>
      </c>
      <c r="H2263" s="350">
        <f t="shared" si="36"/>
        <v>4311788.53</v>
      </c>
      <c r="I2263" s="326" t="s">
        <v>5047</v>
      </c>
      <c r="J2263" s="42" t="str">
        <f>VLOOKUP(D2263,DEPARTMENTS!B:B,1,0)</f>
        <v>DEV_GROUP_12</v>
      </c>
      <c r="K2263" s="326"/>
    </row>
    <row r="2264" spans="1:11" s="35" customFormat="1" hidden="1" x14ac:dyDescent="0.2">
      <c r="A2264" s="326" t="s">
        <v>5246</v>
      </c>
      <c r="B2264" s="326" t="s">
        <v>7</v>
      </c>
      <c r="C2264" s="326">
        <v>3</v>
      </c>
      <c r="D2264" s="326" t="s">
        <v>32</v>
      </c>
      <c r="E2264" s="323">
        <v>358</v>
      </c>
      <c r="F2264" s="35" t="s">
        <v>303</v>
      </c>
      <c r="G2264" s="326" t="s">
        <v>5235</v>
      </c>
      <c r="H2264" s="350">
        <f t="shared" si="36"/>
        <v>4312146.53</v>
      </c>
      <c r="I2264" s="326" t="s">
        <v>5048</v>
      </c>
      <c r="J2264" s="42" t="str">
        <f>VLOOKUP(D2264,DEPARTMENTS!B:B,1,0)</f>
        <v>YOUTH</v>
      </c>
      <c r="K2264" s="326"/>
    </row>
    <row r="2265" spans="1:11" s="35" customFormat="1" hidden="1" x14ac:dyDescent="0.2">
      <c r="A2265" s="326" t="s">
        <v>5247</v>
      </c>
      <c r="B2265" s="326" t="s">
        <v>7</v>
      </c>
      <c r="C2265" s="326">
        <v>3</v>
      </c>
      <c r="D2265" s="326" t="s">
        <v>24</v>
      </c>
      <c r="E2265" s="323">
        <v>500</v>
      </c>
      <c r="F2265" s="35" t="s">
        <v>303</v>
      </c>
      <c r="G2265" s="326" t="s">
        <v>5235</v>
      </c>
      <c r="H2265" s="350">
        <f t="shared" si="36"/>
        <v>4312646.53</v>
      </c>
      <c r="I2265" s="326" t="s">
        <v>5049</v>
      </c>
      <c r="J2265" s="42" t="str">
        <f>VLOOKUP(D2265,DEPARTMENTS!B:B,1,0)</f>
        <v>ENVELOPES</v>
      </c>
      <c r="K2265" s="326"/>
    </row>
    <row r="2266" spans="1:11" s="35" customFormat="1" hidden="1" x14ac:dyDescent="0.2">
      <c r="A2266" s="326" t="s">
        <v>5248</v>
      </c>
      <c r="B2266" s="326" t="s">
        <v>7</v>
      </c>
      <c r="C2266" s="326">
        <v>3</v>
      </c>
      <c r="D2266" s="326" t="s">
        <v>44</v>
      </c>
      <c r="E2266" s="323">
        <v>100</v>
      </c>
      <c r="F2266" s="35" t="s">
        <v>303</v>
      </c>
      <c r="G2266" s="326" t="s">
        <v>5235</v>
      </c>
      <c r="H2266" s="350">
        <f t="shared" si="36"/>
        <v>4312746.53</v>
      </c>
      <c r="I2266" s="326" t="s">
        <v>5050</v>
      </c>
      <c r="J2266" s="42" t="str">
        <f>VLOOKUP(D2266,DEPARTMENTS!B:B,1,0)</f>
        <v>AMBASSADORS</v>
      </c>
      <c r="K2266" s="326"/>
    </row>
    <row r="2267" spans="1:11" s="35" customFormat="1" hidden="1" x14ac:dyDescent="0.2">
      <c r="A2267" s="326" t="s">
        <v>5249</v>
      </c>
      <c r="B2267" s="326" t="s">
        <v>7</v>
      </c>
      <c r="C2267" s="326">
        <v>3</v>
      </c>
      <c r="D2267" s="326" t="s">
        <v>122</v>
      </c>
      <c r="E2267" s="323">
        <v>450</v>
      </c>
      <c r="F2267" s="35" t="s">
        <v>303</v>
      </c>
      <c r="G2267" s="326" t="s">
        <v>5235</v>
      </c>
      <c r="H2267" s="350">
        <f t="shared" si="36"/>
        <v>4313196.53</v>
      </c>
      <c r="I2267" s="326" t="s">
        <v>5051</v>
      </c>
      <c r="J2267" s="42" t="str">
        <f>VLOOKUP(D2267,DEPARTMENTS!B:B,1,0)</f>
        <v>DEV_GROUP_16</v>
      </c>
      <c r="K2267" s="326"/>
    </row>
    <row r="2268" spans="1:11" s="35" customFormat="1" hidden="1" x14ac:dyDescent="0.2">
      <c r="A2268" s="326" t="s">
        <v>5250</v>
      </c>
      <c r="B2268" s="326" t="s">
        <v>7</v>
      </c>
      <c r="C2268" s="326">
        <v>3</v>
      </c>
      <c r="D2268" s="326" t="s">
        <v>24</v>
      </c>
      <c r="E2268" s="323">
        <v>1562</v>
      </c>
      <c r="F2268" s="35" t="s">
        <v>303</v>
      </c>
      <c r="G2268" s="326" t="s">
        <v>5236</v>
      </c>
      <c r="H2268" s="350">
        <f t="shared" si="36"/>
        <v>4314758.53</v>
      </c>
      <c r="I2268" s="326" t="s">
        <v>5052</v>
      </c>
      <c r="J2268" s="42" t="str">
        <f>VLOOKUP(D2268,DEPARTMENTS!B:B,1,0)</f>
        <v>ENVELOPES</v>
      </c>
      <c r="K2268" s="326"/>
    </row>
    <row r="2269" spans="1:11" s="35" customFormat="1" hidden="1" x14ac:dyDescent="0.2">
      <c r="A2269" s="326" t="s">
        <v>5251</v>
      </c>
      <c r="B2269" s="326" t="s">
        <v>7</v>
      </c>
      <c r="C2269" s="326">
        <v>3</v>
      </c>
      <c r="D2269" s="326" t="s">
        <v>126</v>
      </c>
      <c r="E2269" s="323">
        <v>200</v>
      </c>
      <c r="F2269" s="35" t="s">
        <v>303</v>
      </c>
      <c r="G2269" s="326" t="s">
        <v>5236</v>
      </c>
      <c r="H2269" s="350">
        <f t="shared" si="36"/>
        <v>4314958.53</v>
      </c>
      <c r="I2269" s="326" t="s">
        <v>5053</v>
      </c>
      <c r="J2269" s="42" t="str">
        <f>VLOOKUP(D2269,DEPARTMENTS!B:B,1,0)</f>
        <v>DEV_GROUP_6</v>
      </c>
      <c r="K2269" s="326"/>
    </row>
    <row r="2270" spans="1:11" s="35" customFormat="1" hidden="1" x14ac:dyDescent="0.2">
      <c r="A2270" s="326" t="s">
        <v>5252</v>
      </c>
      <c r="B2270" s="326" t="s">
        <v>7</v>
      </c>
      <c r="C2270" s="326">
        <v>3</v>
      </c>
      <c r="D2270" s="326" t="s">
        <v>126</v>
      </c>
      <c r="E2270" s="323">
        <v>200</v>
      </c>
      <c r="F2270" s="35" t="s">
        <v>303</v>
      </c>
      <c r="G2270" s="326" t="s">
        <v>5236</v>
      </c>
      <c r="H2270" s="350">
        <f t="shared" si="36"/>
        <v>4315158.53</v>
      </c>
      <c r="I2270" s="326" t="s">
        <v>5054</v>
      </c>
      <c r="J2270" s="42" t="str">
        <f>VLOOKUP(D2270,DEPARTMENTS!B:B,1,0)</f>
        <v>DEV_GROUP_6</v>
      </c>
      <c r="K2270" s="326"/>
    </row>
    <row r="2271" spans="1:11" s="35" customFormat="1" hidden="1" x14ac:dyDescent="0.2">
      <c r="A2271" s="326" t="s">
        <v>5253</v>
      </c>
      <c r="B2271" s="326" t="s">
        <v>7</v>
      </c>
      <c r="C2271" s="326">
        <v>3</v>
      </c>
      <c r="D2271" s="326" t="s">
        <v>126</v>
      </c>
      <c r="E2271" s="323">
        <v>200</v>
      </c>
      <c r="F2271" s="35" t="s">
        <v>303</v>
      </c>
      <c r="G2271" s="326" t="s">
        <v>5236</v>
      </c>
      <c r="H2271" s="350">
        <f t="shared" si="36"/>
        <v>4315358.53</v>
      </c>
      <c r="I2271" s="326" t="s">
        <v>5055</v>
      </c>
      <c r="J2271" s="42" t="str">
        <f>VLOOKUP(D2271,DEPARTMENTS!B:B,1,0)</f>
        <v>DEV_GROUP_6</v>
      </c>
      <c r="K2271" s="326"/>
    </row>
    <row r="2272" spans="1:11" s="35" customFormat="1" hidden="1" x14ac:dyDescent="0.2">
      <c r="A2272" s="326" t="s">
        <v>5254</v>
      </c>
      <c r="B2272" s="326" t="s">
        <v>7</v>
      </c>
      <c r="C2272" s="326">
        <v>3</v>
      </c>
      <c r="D2272" s="326" t="s">
        <v>144</v>
      </c>
      <c r="E2272" s="323">
        <v>100</v>
      </c>
      <c r="F2272" s="35" t="s">
        <v>303</v>
      </c>
      <c r="G2272" s="326" t="s">
        <v>5236</v>
      </c>
      <c r="H2272" s="350">
        <f t="shared" si="36"/>
        <v>4315458.53</v>
      </c>
      <c r="I2272" s="326" t="s">
        <v>5056</v>
      </c>
      <c r="J2272" s="42" t="str">
        <f>VLOOKUP(D2272,DEPARTMENTS!B:B,1,0)</f>
        <v>DEV_GROUP_2</v>
      </c>
      <c r="K2272" s="326"/>
    </row>
    <row r="2273" spans="1:11" s="35" customFormat="1" hidden="1" x14ac:dyDescent="0.2">
      <c r="A2273" s="326" t="s">
        <v>5255</v>
      </c>
      <c r="B2273" s="326" t="s">
        <v>7</v>
      </c>
      <c r="C2273" s="326">
        <v>3</v>
      </c>
      <c r="D2273" s="326" t="s">
        <v>126</v>
      </c>
      <c r="E2273" s="323">
        <v>200</v>
      </c>
      <c r="F2273" s="35" t="s">
        <v>303</v>
      </c>
      <c r="G2273" s="326" t="s">
        <v>5236</v>
      </c>
      <c r="H2273" s="350">
        <f t="shared" si="36"/>
        <v>4315658.53</v>
      </c>
      <c r="I2273" s="326" t="s">
        <v>5057</v>
      </c>
      <c r="J2273" s="42" t="str">
        <f>VLOOKUP(D2273,DEPARTMENTS!B:B,1,0)</f>
        <v>DEV_GROUP_6</v>
      </c>
      <c r="K2273" s="326"/>
    </row>
    <row r="2274" spans="1:11" s="35" customFormat="1" hidden="1" x14ac:dyDescent="0.2">
      <c r="A2274" s="326" t="s">
        <v>5256</v>
      </c>
      <c r="B2274" s="326" t="s">
        <v>7</v>
      </c>
      <c r="C2274" s="326">
        <v>3</v>
      </c>
      <c r="D2274" s="326" t="s">
        <v>24</v>
      </c>
      <c r="E2274" s="323">
        <v>5000</v>
      </c>
      <c r="F2274" s="35" t="s">
        <v>303</v>
      </c>
      <c r="G2274" s="326" t="s">
        <v>5236</v>
      </c>
      <c r="H2274" s="350">
        <f t="shared" si="36"/>
        <v>4320658.53</v>
      </c>
      <c r="I2274" s="326" t="s">
        <v>5058</v>
      </c>
      <c r="J2274" s="42" t="str">
        <f>VLOOKUP(D2274,DEPARTMENTS!B:B,1,0)</f>
        <v>ENVELOPES</v>
      </c>
      <c r="K2274" s="326"/>
    </row>
    <row r="2275" spans="1:11" s="35" customFormat="1" hidden="1" x14ac:dyDescent="0.2">
      <c r="A2275" s="326" t="s">
        <v>5257</v>
      </c>
      <c r="B2275" s="326" t="s">
        <v>7</v>
      </c>
      <c r="C2275" s="326">
        <v>3</v>
      </c>
      <c r="D2275" s="326" t="s">
        <v>24</v>
      </c>
      <c r="E2275" s="323">
        <v>2500</v>
      </c>
      <c r="F2275" s="35" t="s">
        <v>303</v>
      </c>
      <c r="G2275" s="326" t="s">
        <v>5236</v>
      </c>
      <c r="H2275" s="350">
        <f t="shared" si="36"/>
        <v>4323158.53</v>
      </c>
      <c r="I2275" s="326" t="s">
        <v>5059</v>
      </c>
      <c r="J2275" s="42" t="str">
        <f>VLOOKUP(D2275,DEPARTMENTS!B:B,1,0)</f>
        <v>ENVELOPES</v>
      </c>
      <c r="K2275" s="326"/>
    </row>
    <row r="2276" spans="1:11" s="35" customFormat="1" hidden="1" x14ac:dyDescent="0.2">
      <c r="A2276" s="326" t="s">
        <v>5258</v>
      </c>
      <c r="B2276" s="326" t="s">
        <v>7</v>
      </c>
      <c r="C2276" s="326">
        <v>3</v>
      </c>
      <c r="D2276" s="326" t="s">
        <v>160</v>
      </c>
      <c r="E2276" s="323">
        <v>500</v>
      </c>
      <c r="F2276" s="35" t="s">
        <v>303</v>
      </c>
      <c r="G2276" s="326" t="s">
        <v>5236</v>
      </c>
      <c r="H2276" s="350">
        <f t="shared" si="36"/>
        <v>4323658.53</v>
      </c>
      <c r="I2276" s="326" t="s">
        <v>5060</v>
      </c>
      <c r="J2276" s="42" t="str">
        <f>VLOOKUP(D2276,DEPARTMENTS!B:B,1,0)</f>
        <v>DEV_GROUP_20</v>
      </c>
      <c r="K2276" s="326"/>
    </row>
    <row r="2277" spans="1:11" s="35" customFormat="1" hidden="1" x14ac:dyDescent="0.2">
      <c r="A2277" s="326" t="s">
        <v>5259</v>
      </c>
      <c r="B2277" s="326" t="s">
        <v>7</v>
      </c>
      <c r="C2277" s="326">
        <v>3</v>
      </c>
      <c r="D2277" s="326" t="s">
        <v>24</v>
      </c>
      <c r="E2277" s="323">
        <v>2500</v>
      </c>
      <c r="F2277" s="35" t="s">
        <v>303</v>
      </c>
      <c r="G2277" s="326" t="s">
        <v>5236</v>
      </c>
      <c r="H2277" s="350">
        <f t="shared" si="36"/>
        <v>4326158.53</v>
      </c>
      <c r="I2277" s="326" t="s">
        <v>5061</v>
      </c>
      <c r="J2277" s="42" t="str">
        <f>VLOOKUP(D2277,DEPARTMENTS!B:B,1,0)</f>
        <v>ENVELOPES</v>
      </c>
      <c r="K2277" s="326"/>
    </row>
    <row r="2278" spans="1:11" s="35" customFormat="1" hidden="1" x14ac:dyDescent="0.2">
      <c r="A2278" s="326" t="s">
        <v>5260</v>
      </c>
      <c r="B2278" s="326" t="s">
        <v>7</v>
      </c>
      <c r="C2278" s="326">
        <v>3</v>
      </c>
      <c r="D2278" s="326" t="s">
        <v>24</v>
      </c>
      <c r="E2278" s="323">
        <v>85</v>
      </c>
      <c r="F2278" s="35" t="s">
        <v>303</v>
      </c>
      <c r="G2278" s="326" t="s">
        <v>5236</v>
      </c>
      <c r="H2278" s="350">
        <f t="shared" si="36"/>
        <v>4326243.53</v>
      </c>
      <c r="I2278" s="326" t="s">
        <v>5062</v>
      </c>
      <c r="J2278" s="42" t="str">
        <f>VLOOKUP(D2278,DEPARTMENTS!B:B,1,0)</f>
        <v>ENVELOPES</v>
      </c>
      <c r="K2278" s="326"/>
    </row>
    <row r="2279" spans="1:11" s="35" customFormat="1" hidden="1" x14ac:dyDescent="0.2">
      <c r="A2279" s="326" t="s">
        <v>5261</v>
      </c>
      <c r="B2279" s="326" t="s">
        <v>7</v>
      </c>
      <c r="C2279" s="326">
        <v>3</v>
      </c>
      <c r="D2279" s="326" t="s">
        <v>126</v>
      </c>
      <c r="E2279" s="323">
        <v>500</v>
      </c>
      <c r="F2279" s="35" t="s">
        <v>303</v>
      </c>
      <c r="G2279" s="326" t="s">
        <v>5236</v>
      </c>
      <c r="H2279" s="350">
        <f t="shared" si="36"/>
        <v>4326743.53</v>
      </c>
      <c r="I2279" s="326" t="s">
        <v>5063</v>
      </c>
      <c r="J2279" s="42" t="str">
        <f>VLOOKUP(D2279,DEPARTMENTS!B:B,1,0)</f>
        <v>DEV_GROUP_6</v>
      </c>
      <c r="K2279" s="326"/>
    </row>
    <row r="2280" spans="1:11" s="35" customFormat="1" hidden="1" x14ac:dyDescent="0.2">
      <c r="A2280" s="326" t="s">
        <v>5262</v>
      </c>
      <c r="B2280" s="326" t="s">
        <v>7</v>
      </c>
      <c r="C2280" s="326">
        <v>3</v>
      </c>
      <c r="D2280" s="326" t="s">
        <v>126</v>
      </c>
      <c r="E2280" s="323">
        <v>59</v>
      </c>
      <c r="F2280" s="35" t="s">
        <v>303</v>
      </c>
      <c r="G2280" s="326" t="s">
        <v>5236</v>
      </c>
      <c r="H2280" s="350">
        <f t="shared" si="36"/>
        <v>4326802.53</v>
      </c>
      <c r="I2280" s="326" t="s">
        <v>5064</v>
      </c>
      <c r="J2280" s="42" t="str">
        <f>VLOOKUP(D2280,DEPARTMENTS!B:B,1,0)</f>
        <v>DEV_GROUP_6</v>
      </c>
      <c r="K2280" s="326"/>
    </row>
    <row r="2281" spans="1:11" s="35" customFormat="1" hidden="1" x14ac:dyDescent="0.2">
      <c r="A2281" s="326" t="s">
        <v>5263</v>
      </c>
      <c r="B2281" s="326" t="s">
        <v>7</v>
      </c>
      <c r="C2281" s="326">
        <v>3</v>
      </c>
      <c r="D2281" s="326" t="s">
        <v>44</v>
      </c>
      <c r="E2281" s="323">
        <v>200</v>
      </c>
      <c r="F2281" s="35" t="s">
        <v>303</v>
      </c>
      <c r="G2281" s="326" t="s">
        <v>5236</v>
      </c>
      <c r="H2281" s="350">
        <f t="shared" si="36"/>
        <v>4327002.53</v>
      </c>
      <c r="I2281" s="326" t="s">
        <v>5065</v>
      </c>
      <c r="J2281" s="42" t="str">
        <f>VLOOKUP(D2281,DEPARTMENTS!B:B,1,0)</f>
        <v>AMBASSADORS</v>
      </c>
      <c r="K2281" s="326"/>
    </row>
    <row r="2282" spans="1:11" s="35" customFormat="1" hidden="1" x14ac:dyDescent="0.2">
      <c r="A2282" s="326" t="s">
        <v>5264</v>
      </c>
      <c r="B2282" s="326" t="s">
        <v>7</v>
      </c>
      <c r="C2282" s="326">
        <v>3</v>
      </c>
      <c r="D2282" s="326" t="s">
        <v>160</v>
      </c>
      <c r="E2282" s="323">
        <v>300</v>
      </c>
      <c r="F2282" s="35" t="s">
        <v>303</v>
      </c>
      <c r="G2282" s="326" t="s">
        <v>5236</v>
      </c>
      <c r="H2282" s="350">
        <f t="shared" si="36"/>
        <v>4327302.53</v>
      </c>
      <c r="I2282" s="326" t="s">
        <v>5066</v>
      </c>
      <c r="J2282" s="42" t="str">
        <f>VLOOKUP(D2282,DEPARTMENTS!B:B,1,0)</f>
        <v>DEV_GROUP_20</v>
      </c>
      <c r="K2282" s="326"/>
    </row>
    <row r="2283" spans="1:11" s="35" customFormat="1" hidden="1" x14ac:dyDescent="0.2">
      <c r="A2283" s="326" t="s">
        <v>5265</v>
      </c>
      <c r="B2283" s="326" t="s">
        <v>7</v>
      </c>
      <c r="C2283" s="326">
        <v>3</v>
      </c>
      <c r="D2283" s="326" t="s">
        <v>160</v>
      </c>
      <c r="E2283" s="323">
        <v>200</v>
      </c>
      <c r="F2283" s="35" t="s">
        <v>303</v>
      </c>
      <c r="G2283" s="326" t="s">
        <v>5236</v>
      </c>
      <c r="H2283" s="350">
        <f t="shared" si="36"/>
        <v>4327502.53</v>
      </c>
      <c r="I2283" s="326" t="s">
        <v>5067</v>
      </c>
      <c r="J2283" s="42" t="str">
        <f>VLOOKUP(D2283,DEPARTMENTS!B:B,1,0)</f>
        <v>DEV_GROUP_20</v>
      </c>
      <c r="K2283" s="326"/>
    </row>
    <row r="2284" spans="1:11" s="35" customFormat="1" hidden="1" x14ac:dyDescent="0.2">
      <c r="A2284" s="326" t="s">
        <v>5266</v>
      </c>
      <c r="B2284" s="326" t="s">
        <v>7</v>
      </c>
      <c r="C2284" s="326">
        <v>3</v>
      </c>
      <c r="D2284" s="326" t="s">
        <v>126</v>
      </c>
      <c r="E2284" s="323">
        <v>500</v>
      </c>
      <c r="F2284" s="35" t="s">
        <v>303</v>
      </c>
      <c r="G2284" s="326" t="s">
        <v>5236</v>
      </c>
      <c r="H2284" s="350">
        <f t="shared" si="36"/>
        <v>4328002.53</v>
      </c>
      <c r="I2284" s="326" t="s">
        <v>5068</v>
      </c>
      <c r="J2284" s="42" t="str">
        <f>VLOOKUP(D2284,DEPARTMENTS!B:B,1,0)</f>
        <v>DEV_GROUP_6</v>
      </c>
      <c r="K2284" s="326"/>
    </row>
    <row r="2285" spans="1:11" s="35" customFormat="1" hidden="1" x14ac:dyDescent="0.2">
      <c r="A2285" s="326" t="s">
        <v>5267</v>
      </c>
      <c r="B2285" s="326" t="s">
        <v>7</v>
      </c>
      <c r="C2285" s="326">
        <v>3</v>
      </c>
      <c r="D2285" s="326" t="s">
        <v>126</v>
      </c>
      <c r="E2285" s="323">
        <v>200</v>
      </c>
      <c r="F2285" s="35" t="s">
        <v>303</v>
      </c>
      <c r="G2285" s="326" t="s">
        <v>5236</v>
      </c>
      <c r="H2285" s="350">
        <f t="shared" si="36"/>
        <v>4328202.53</v>
      </c>
      <c r="I2285" s="326" t="s">
        <v>5069</v>
      </c>
      <c r="J2285" s="42" t="str">
        <f>VLOOKUP(D2285,DEPARTMENTS!B:B,1,0)</f>
        <v>DEV_GROUP_6</v>
      </c>
      <c r="K2285" s="326"/>
    </row>
    <row r="2286" spans="1:11" s="35" customFormat="1" hidden="1" x14ac:dyDescent="0.2">
      <c r="A2286" s="326" t="s">
        <v>5268</v>
      </c>
      <c r="B2286" s="326" t="s">
        <v>7</v>
      </c>
      <c r="C2286" s="326">
        <v>3</v>
      </c>
      <c r="D2286" s="326" t="s">
        <v>166</v>
      </c>
      <c r="E2286" s="323">
        <v>1000</v>
      </c>
      <c r="F2286" s="35" t="s">
        <v>303</v>
      </c>
      <c r="G2286" s="326" t="s">
        <v>5236</v>
      </c>
      <c r="H2286" s="350">
        <f t="shared" si="36"/>
        <v>4329202.53</v>
      </c>
      <c r="I2286" s="326" t="s">
        <v>5070</v>
      </c>
      <c r="J2286" s="42" t="str">
        <f>VLOOKUP(D2286,DEPARTMENTS!B:B,1,0)</f>
        <v>DEV_GROUP_30</v>
      </c>
      <c r="K2286" s="326"/>
    </row>
    <row r="2287" spans="1:11" s="35" customFormat="1" hidden="1" x14ac:dyDescent="0.2">
      <c r="A2287" s="326" t="s">
        <v>5269</v>
      </c>
      <c r="B2287" s="326" t="s">
        <v>7</v>
      </c>
      <c r="C2287" s="326">
        <v>3</v>
      </c>
      <c r="D2287" s="326" t="s">
        <v>138</v>
      </c>
      <c r="E2287" s="323">
        <v>1000</v>
      </c>
      <c r="F2287" s="35" t="s">
        <v>303</v>
      </c>
      <c r="G2287" s="326" t="s">
        <v>5237</v>
      </c>
      <c r="H2287" s="350">
        <f t="shared" si="36"/>
        <v>4330202.53</v>
      </c>
      <c r="I2287" s="326" t="s">
        <v>5071</v>
      </c>
      <c r="J2287" s="42" t="str">
        <f>VLOOKUP(D2287,DEPARTMENTS!B:B,1,0)</f>
        <v>DEV_GROUP_4</v>
      </c>
      <c r="K2287" s="326"/>
    </row>
    <row r="2288" spans="1:11" s="35" customFormat="1" hidden="1" x14ac:dyDescent="0.2">
      <c r="A2288" s="326" t="s">
        <v>5270</v>
      </c>
      <c r="B2288" s="326" t="s">
        <v>7</v>
      </c>
      <c r="C2288" s="326">
        <v>3</v>
      </c>
      <c r="D2288" s="326" t="s">
        <v>144</v>
      </c>
      <c r="E2288" s="323">
        <v>70</v>
      </c>
      <c r="F2288" s="35" t="s">
        <v>303</v>
      </c>
      <c r="G2288" s="326" t="s">
        <v>5237</v>
      </c>
      <c r="H2288" s="350">
        <f t="shared" si="36"/>
        <v>4330272.53</v>
      </c>
      <c r="I2288" s="326" t="s">
        <v>5072</v>
      </c>
      <c r="J2288" s="42" t="str">
        <f>VLOOKUP(D2288,DEPARTMENTS!B:B,1,0)</f>
        <v>DEV_GROUP_2</v>
      </c>
      <c r="K2288" s="326"/>
    </row>
    <row r="2289" spans="1:11" s="35" customFormat="1" hidden="1" x14ac:dyDescent="0.2">
      <c r="A2289" s="326" t="s">
        <v>5271</v>
      </c>
      <c r="B2289" s="326" t="s">
        <v>7</v>
      </c>
      <c r="C2289" s="326">
        <v>3</v>
      </c>
      <c r="D2289" s="326" t="s">
        <v>138</v>
      </c>
      <c r="E2289" s="323">
        <v>200</v>
      </c>
      <c r="F2289" s="35" t="s">
        <v>303</v>
      </c>
      <c r="G2289" s="326" t="s">
        <v>5237</v>
      </c>
      <c r="H2289" s="350">
        <f t="shared" si="36"/>
        <v>4330472.53</v>
      </c>
      <c r="I2289" s="326" t="s">
        <v>5073</v>
      </c>
      <c r="J2289" s="42" t="str">
        <f>VLOOKUP(D2289,DEPARTMENTS!B:B,1,0)</f>
        <v>DEV_GROUP_4</v>
      </c>
      <c r="K2289" s="326"/>
    </row>
    <row r="2290" spans="1:11" s="35" customFormat="1" hidden="1" x14ac:dyDescent="0.2">
      <c r="A2290" s="326" t="s">
        <v>5272</v>
      </c>
      <c r="B2290" s="326" t="s">
        <v>7</v>
      </c>
      <c r="C2290" s="326">
        <v>3</v>
      </c>
      <c r="D2290" s="326" t="s">
        <v>126</v>
      </c>
      <c r="E2290" s="323">
        <v>100</v>
      </c>
      <c r="F2290" s="35" t="s">
        <v>303</v>
      </c>
      <c r="G2290" s="326" t="s">
        <v>5237</v>
      </c>
      <c r="H2290" s="350">
        <f t="shared" si="36"/>
        <v>4330572.53</v>
      </c>
      <c r="I2290" s="326" t="s">
        <v>5074</v>
      </c>
      <c r="J2290" s="42" t="str">
        <f>VLOOKUP(D2290,DEPARTMENTS!B:B,1,0)</f>
        <v>DEV_GROUP_6</v>
      </c>
      <c r="K2290" s="326"/>
    </row>
    <row r="2291" spans="1:11" s="35" customFormat="1" hidden="1" x14ac:dyDescent="0.2">
      <c r="A2291" s="326" t="s">
        <v>5273</v>
      </c>
      <c r="B2291" s="326" t="s">
        <v>7</v>
      </c>
      <c r="C2291" s="326">
        <v>3</v>
      </c>
      <c r="D2291" s="326" t="s">
        <v>114</v>
      </c>
      <c r="E2291" s="323">
        <v>500</v>
      </c>
      <c r="F2291" s="35" t="s">
        <v>303</v>
      </c>
      <c r="G2291" s="326" t="s">
        <v>5237</v>
      </c>
      <c r="H2291" s="350">
        <f t="shared" si="36"/>
        <v>4331072.53</v>
      </c>
      <c r="I2291" s="326" t="s">
        <v>5075</v>
      </c>
      <c r="J2291" s="42" t="str">
        <f>VLOOKUP(D2291,DEPARTMENTS!B:B,1,0)</f>
        <v>DEV_GROUP_1</v>
      </c>
      <c r="K2291" s="326"/>
    </row>
    <row r="2292" spans="1:11" s="35" customFormat="1" hidden="1" x14ac:dyDescent="0.2">
      <c r="A2292" s="326" t="s">
        <v>5274</v>
      </c>
      <c r="B2292" s="326" t="s">
        <v>7</v>
      </c>
      <c r="C2292" s="326">
        <v>3</v>
      </c>
      <c r="D2292" s="326" t="s">
        <v>182</v>
      </c>
      <c r="E2292" s="323">
        <v>600</v>
      </c>
      <c r="F2292" s="35" t="s">
        <v>303</v>
      </c>
      <c r="G2292" s="326" t="s">
        <v>5237</v>
      </c>
      <c r="H2292" s="350">
        <f t="shared" si="36"/>
        <v>4331672.53</v>
      </c>
      <c r="I2292" s="326" t="s">
        <v>5076</v>
      </c>
      <c r="J2292" s="42" t="str">
        <f>VLOOKUP(D2292,DEPARTMENTS!B:B,1,0)</f>
        <v>DEV_GROUP_23</v>
      </c>
      <c r="K2292" s="326"/>
    </row>
    <row r="2293" spans="1:11" s="35" customFormat="1" hidden="1" x14ac:dyDescent="0.2">
      <c r="A2293" s="326" t="s">
        <v>5275</v>
      </c>
      <c r="B2293" s="326" t="s">
        <v>7</v>
      </c>
      <c r="C2293" s="326">
        <v>3</v>
      </c>
      <c r="D2293" s="326" t="s">
        <v>182</v>
      </c>
      <c r="E2293" s="323">
        <v>400</v>
      </c>
      <c r="F2293" s="35" t="s">
        <v>303</v>
      </c>
      <c r="G2293" s="326" t="s">
        <v>5237</v>
      </c>
      <c r="H2293" s="350">
        <f t="shared" si="36"/>
        <v>4332072.53</v>
      </c>
      <c r="I2293" s="326" t="s">
        <v>5077</v>
      </c>
      <c r="J2293" s="42" t="str">
        <f>VLOOKUP(D2293,DEPARTMENTS!B:B,1,0)</f>
        <v>DEV_GROUP_23</v>
      </c>
      <c r="K2293" s="326"/>
    </row>
    <row r="2294" spans="1:11" s="35" customFormat="1" hidden="1" x14ac:dyDescent="0.2">
      <c r="A2294" s="326" t="s">
        <v>5276</v>
      </c>
      <c r="B2294" s="326" t="s">
        <v>7</v>
      </c>
      <c r="C2294" s="326">
        <v>3</v>
      </c>
      <c r="D2294" s="326" t="s">
        <v>144</v>
      </c>
      <c r="E2294" s="323">
        <v>100</v>
      </c>
      <c r="F2294" s="35" t="s">
        <v>303</v>
      </c>
      <c r="G2294" s="326" t="s">
        <v>5237</v>
      </c>
      <c r="H2294" s="350">
        <f t="shared" si="36"/>
        <v>4332172.53</v>
      </c>
      <c r="I2294" s="326" t="s">
        <v>5078</v>
      </c>
      <c r="J2294" s="42" t="str">
        <f>VLOOKUP(D2294,DEPARTMENTS!B:B,1,0)</f>
        <v>DEV_GROUP_2</v>
      </c>
      <c r="K2294" s="326"/>
    </row>
    <row r="2295" spans="1:11" s="35" customFormat="1" hidden="1" x14ac:dyDescent="0.2">
      <c r="A2295" s="326" t="s">
        <v>5277</v>
      </c>
      <c r="B2295" s="326" t="s">
        <v>7</v>
      </c>
      <c r="C2295" s="326">
        <v>3</v>
      </c>
      <c r="D2295" s="326" t="s">
        <v>142</v>
      </c>
      <c r="E2295" s="323">
        <v>100</v>
      </c>
      <c r="F2295" s="35" t="s">
        <v>303</v>
      </c>
      <c r="G2295" s="326" t="s">
        <v>5237</v>
      </c>
      <c r="H2295" s="350">
        <f t="shared" si="36"/>
        <v>4332272.53</v>
      </c>
      <c r="I2295" s="326" t="s">
        <v>5079</v>
      </c>
      <c r="J2295" s="42" t="str">
        <f>VLOOKUP(D2295,DEPARTMENTS!B:B,1,0)</f>
        <v>DEV_GROUP_8</v>
      </c>
      <c r="K2295" s="326"/>
    </row>
    <row r="2296" spans="1:11" s="35" customFormat="1" hidden="1" x14ac:dyDescent="0.2">
      <c r="A2296" s="326" t="s">
        <v>5278</v>
      </c>
      <c r="B2296" s="326" t="s">
        <v>7</v>
      </c>
      <c r="C2296" s="326">
        <v>3</v>
      </c>
      <c r="D2296" s="326" t="s">
        <v>182</v>
      </c>
      <c r="E2296" s="323">
        <v>100</v>
      </c>
      <c r="F2296" s="35" t="s">
        <v>303</v>
      </c>
      <c r="G2296" s="326" t="s">
        <v>5237</v>
      </c>
      <c r="H2296" s="350">
        <f t="shared" si="36"/>
        <v>4332372.53</v>
      </c>
      <c r="I2296" s="326" t="s">
        <v>5080</v>
      </c>
      <c r="J2296" s="42" t="str">
        <f>VLOOKUP(D2296,DEPARTMENTS!B:B,1,0)</f>
        <v>DEV_GROUP_23</v>
      </c>
      <c r="K2296" s="326"/>
    </row>
    <row r="2297" spans="1:11" s="35" customFormat="1" hidden="1" x14ac:dyDescent="0.2">
      <c r="A2297" s="326" t="s">
        <v>5279</v>
      </c>
      <c r="B2297" s="326" t="s">
        <v>7</v>
      </c>
      <c r="C2297" s="326">
        <v>3</v>
      </c>
      <c r="D2297" s="326" t="s">
        <v>126</v>
      </c>
      <c r="E2297" s="323">
        <v>500</v>
      </c>
      <c r="F2297" s="35" t="s">
        <v>303</v>
      </c>
      <c r="G2297" s="326" t="s">
        <v>5237</v>
      </c>
      <c r="H2297" s="350">
        <f t="shared" si="36"/>
        <v>4332872.53</v>
      </c>
      <c r="I2297" s="326" t="s">
        <v>5081</v>
      </c>
      <c r="J2297" s="42" t="str">
        <f>VLOOKUP(D2297,DEPARTMENTS!B:B,1,0)</f>
        <v>DEV_GROUP_6</v>
      </c>
      <c r="K2297" s="326"/>
    </row>
    <row r="2298" spans="1:11" s="35" customFormat="1" hidden="1" x14ac:dyDescent="0.2">
      <c r="A2298" s="326" t="s">
        <v>5280</v>
      </c>
      <c r="B2298" s="326" t="s">
        <v>7</v>
      </c>
      <c r="C2298" s="326">
        <v>3</v>
      </c>
      <c r="D2298" s="326" t="s">
        <v>134</v>
      </c>
      <c r="E2298" s="323">
        <v>500</v>
      </c>
      <c r="F2298" s="35" t="s">
        <v>303</v>
      </c>
      <c r="G2298" s="326" t="s">
        <v>5237</v>
      </c>
      <c r="H2298" s="350">
        <f t="shared" si="36"/>
        <v>4333372.53</v>
      </c>
      <c r="I2298" s="326" t="s">
        <v>5082</v>
      </c>
      <c r="J2298" s="42" t="str">
        <f>VLOOKUP(D2298,DEPARTMENTS!B:B,1,0)</f>
        <v>DEV_GROUP_12</v>
      </c>
      <c r="K2298" s="326"/>
    </row>
    <row r="2299" spans="1:11" s="35" customFormat="1" hidden="1" x14ac:dyDescent="0.2">
      <c r="A2299" s="326" t="s">
        <v>5281</v>
      </c>
      <c r="B2299" s="326" t="s">
        <v>7</v>
      </c>
      <c r="C2299" s="326">
        <v>3</v>
      </c>
      <c r="D2299" s="326" t="s">
        <v>132</v>
      </c>
      <c r="E2299" s="323">
        <v>500</v>
      </c>
      <c r="F2299" s="35" t="s">
        <v>303</v>
      </c>
      <c r="G2299" s="326" t="s">
        <v>5237</v>
      </c>
      <c r="H2299" s="350">
        <f t="shared" si="36"/>
        <v>4333872.53</v>
      </c>
      <c r="I2299" s="326" t="s">
        <v>5083</v>
      </c>
      <c r="J2299" s="42" t="str">
        <f>VLOOKUP(D2299,DEPARTMENTS!B:B,1,0)</f>
        <v>DEV_GROUP_41</v>
      </c>
      <c r="K2299" s="326"/>
    </row>
    <row r="2300" spans="1:11" s="35" customFormat="1" hidden="1" x14ac:dyDescent="0.2">
      <c r="A2300" s="326" t="s">
        <v>5282</v>
      </c>
      <c r="B2300" s="326" t="s">
        <v>7</v>
      </c>
      <c r="C2300" s="326">
        <v>3</v>
      </c>
      <c r="D2300" s="326" t="s">
        <v>24</v>
      </c>
      <c r="E2300" s="323">
        <v>600</v>
      </c>
      <c r="F2300" s="35" t="s">
        <v>303</v>
      </c>
      <c r="G2300" s="326" t="s">
        <v>5237</v>
      </c>
      <c r="H2300" s="350">
        <f t="shared" si="36"/>
        <v>4334472.53</v>
      </c>
      <c r="I2300" s="326" t="s">
        <v>5084</v>
      </c>
      <c r="J2300" s="42" t="str">
        <f>VLOOKUP(D2300,DEPARTMENTS!B:B,1,0)</f>
        <v>ENVELOPES</v>
      </c>
      <c r="K2300" s="326"/>
    </row>
    <row r="2301" spans="1:11" s="35" customFormat="1" hidden="1" x14ac:dyDescent="0.2">
      <c r="A2301" s="326" t="s">
        <v>5283</v>
      </c>
      <c r="B2301" s="326" t="s">
        <v>7</v>
      </c>
      <c r="C2301" s="326">
        <v>3</v>
      </c>
      <c r="D2301" s="326" t="s">
        <v>126</v>
      </c>
      <c r="E2301" s="323">
        <v>100</v>
      </c>
      <c r="F2301" s="35" t="s">
        <v>303</v>
      </c>
      <c r="G2301" s="326" t="s">
        <v>5237</v>
      </c>
      <c r="H2301" s="350">
        <f t="shared" si="36"/>
        <v>4334572.53</v>
      </c>
      <c r="I2301" s="326" t="s">
        <v>5085</v>
      </c>
      <c r="J2301" s="42" t="str">
        <f>VLOOKUP(D2301,DEPARTMENTS!B:B,1,0)</f>
        <v>DEV_GROUP_6</v>
      </c>
      <c r="K2301" s="326"/>
    </row>
    <row r="2302" spans="1:11" s="35" customFormat="1" hidden="1" x14ac:dyDescent="0.2">
      <c r="A2302" s="326" t="s">
        <v>5284</v>
      </c>
      <c r="B2302" s="326" t="s">
        <v>7</v>
      </c>
      <c r="C2302" s="326">
        <v>3</v>
      </c>
      <c r="D2302" s="326" t="s">
        <v>126</v>
      </c>
      <c r="E2302" s="323">
        <v>100</v>
      </c>
      <c r="F2302" s="35" t="s">
        <v>303</v>
      </c>
      <c r="G2302" s="326" t="s">
        <v>5237</v>
      </c>
      <c r="H2302" s="350">
        <f t="shared" si="36"/>
        <v>4334672.53</v>
      </c>
      <c r="I2302" s="326" t="s">
        <v>5086</v>
      </c>
      <c r="J2302" s="42" t="str">
        <f>VLOOKUP(D2302,DEPARTMENTS!B:B,1,0)</f>
        <v>DEV_GROUP_6</v>
      </c>
      <c r="K2302" s="326"/>
    </row>
    <row r="2303" spans="1:11" s="35" customFormat="1" hidden="1" x14ac:dyDescent="0.2">
      <c r="A2303" s="326" t="s">
        <v>5285</v>
      </c>
      <c r="B2303" s="326" t="s">
        <v>7</v>
      </c>
      <c r="C2303" s="326">
        <v>3</v>
      </c>
      <c r="D2303" s="326" t="s">
        <v>126</v>
      </c>
      <c r="E2303" s="323">
        <v>300</v>
      </c>
      <c r="F2303" s="35" t="s">
        <v>303</v>
      </c>
      <c r="G2303" s="326" t="s">
        <v>5237</v>
      </c>
      <c r="H2303" s="350">
        <f t="shared" si="36"/>
        <v>4334972.53</v>
      </c>
      <c r="I2303" s="326" t="s">
        <v>5087</v>
      </c>
      <c r="J2303" s="42" t="str">
        <f>VLOOKUP(D2303,DEPARTMENTS!B:B,1,0)</f>
        <v>DEV_GROUP_6</v>
      </c>
      <c r="K2303" s="326"/>
    </row>
    <row r="2304" spans="1:11" s="35" customFormat="1" hidden="1" x14ac:dyDescent="0.2">
      <c r="A2304" s="326" t="s">
        <v>5286</v>
      </c>
      <c r="B2304" s="326" t="s">
        <v>7</v>
      </c>
      <c r="C2304" s="326">
        <v>3</v>
      </c>
      <c r="D2304" s="326" t="s">
        <v>182</v>
      </c>
      <c r="E2304" s="323">
        <v>100</v>
      </c>
      <c r="F2304" s="35" t="s">
        <v>303</v>
      </c>
      <c r="G2304" s="326" t="s">
        <v>5237</v>
      </c>
      <c r="H2304" s="350">
        <f t="shared" si="36"/>
        <v>4335072.53</v>
      </c>
      <c r="I2304" s="326" t="s">
        <v>5088</v>
      </c>
      <c r="J2304" s="42" t="str">
        <f>VLOOKUP(D2304,DEPARTMENTS!B:B,1,0)</f>
        <v>DEV_GROUP_23</v>
      </c>
      <c r="K2304" s="326"/>
    </row>
    <row r="2305" spans="1:11" s="35" customFormat="1" hidden="1" x14ac:dyDescent="0.2">
      <c r="A2305" s="326" t="s">
        <v>5287</v>
      </c>
      <c r="B2305" s="326" t="s">
        <v>7</v>
      </c>
      <c r="C2305" s="326">
        <v>3</v>
      </c>
      <c r="D2305" s="326" t="s">
        <v>160</v>
      </c>
      <c r="E2305" s="323">
        <v>150</v>
      </c>
      <c r="F2305" s="35" t="s">
        <v>303</v>
      </c>
      <c r="G2305" s="326" t="s">
        <v>5237</v>
      </c>
      <c r="H2305" s="350">
        <f t="shared" si="36"/>
        <v>4335222.53</v>
      </c>
      <c r="I2305" s="326" t="s">
        <v>5089</v>
      </c>
      <c r="J2305" s="42" t="str">
        <f>VLOOKUP(D2305,DEPARTMENTS!B:B,1,0)</f>
        <v>DEV_GROUP_20</v>
      </c>
      <c r="K2305" s="326"/>
    </row>
    <row r="2306" spans="1:11" s="35" customFormat="1" hidden="1" x14ac:dyDescent="0.2">
      <c r="A2306" s="326" t="s">
        <v>5288</v>
      </c>
      <c r="B2306" s="326" t="s">
        <v>7</v>
      </c>
      <c r="C2306" s="326">
        <v>3</v>
      </c>
      <c r="D2306" s="326" t="s">
        <v>168</v>
      </c>
      <c r="E2306" s="323">
        <v>100</v>
      </c>
      <c r="F2306" s="35" t="s">
        <v>303</v>
      </c>
      <c r="G2306" s="326" t="s">
        <v>5237</v>
      </c>
      <c r="H2306" s="350">
        <f t="shared" si="36"/>
        <v>4335322.53</v>
      </c>
      <c r="I2306" s="326" t="s">
        <v>5090</v>
      </c>
      <c r="J2306" s="42" t="str">
        <f>VLOOKUP(D2306,DEPARTMENTS!B:B,1,0)</f>
        <v>DEV_GROUP_35</v>
      </c>
      <c r="K2306" s="326"/>
    </row>
    <row r="2307" spans="1:11" s="35" customFormat="1" hidden="1" x14ac:dyDescent="0.2">
      <c r="A2307" s="326" t="s">
        <v>5289</v>
      </c>
      <c r="B2307" s="326" t="s">
        <v>7</v>
      </c>
      <c r="C2307" s="326">
        <v>3</v>
      </c>
      <c r="D2307" s="326" t="s">
        <v>126</v>
      </c>
      <c r="E2307" s="323">
        <v>100</v>
      </c>
      <c r="F2307" s="35" t="s">
        <v>303</v>
      </c>
      <c r="G2307" s="326" t="s">
        <v>5237</v>
      </c>
      <c r="H2307" s="350">
        <f t="shared" si="36"/>
        <v>4335422.53</v>
      </c>
      <c r="I2307" s="326" t="s">
        <v>5091</v>
      </c>
      <c r="J2307" s="42" t="str">
        <f>VLOOKUP(D2307,DEPARTMENTS!B:B,1,0)</f>
        <v>DEV_GROUP_6</v>
      </c>
      <c r="K2307" s="326"/>
    </row>
    <row r="2308" spans="1:11" s="35" customFormat="1" hidden="1" x14ac:dyDescent="0.2">
      <c r="A2308" s="326" t="s">
        <v>5290</v>
      </c>
      <c r="B2308" s="326" t="s">
        <v>7</v>
      </c>
      <c r="C2308" s="326">
        <v>3</v>
      </c>
      <c r="D2308" s="326" t="s">
        <v>126</v>
      </c>
      <c r="E2308" s="323">
        <v>300</v>
      </c>
      <c r="F2308" s="35" t="s">
        <v>303</v>
      </c>
      <c r="G2308" s="326" t="s">
        <v>5237</v>
      </c>
      <c r="H2308" s="350">
        <f t="shared" si="36"/>
        <v>4335722.53</v>
      </c>
      <c r="I2308" s="326" t="s">
        <v>5092</v>
      </c>
      <c r="J2308" s="42" t="str">
        <f>VLOOKUP(D2308,DEPARTMENTS!B:B,1,0)</f>
        <v>DEV_GROUP_6</v>
      </c>
      <c r="K2308" s="326"/>
    </row>
    <row r="2309" spans="1:11" s="35" customFormat="1" hidden="1" x14ac:dyDescent="0.2">
      <c r="A2309" s="326" t="s">
        <v>5291</v>
      </c>
      <c r="B2309" s="326" t="s">
        <v>7</v>
      </c>
      <c r="C2309" s="326">
        <v>3</v>
      </c>
      <c r="D2309" s="326" t="s">
        <v>126</v>
      </c>
      <c r="E2309" s="323">
        <v>300</v>
      </c>
      <c r="F2309" s="35" t="s">
        <v>303</v>
      </c>
      <c r="G2309" s="326" t="s">
        <v>5237</v>
      </c>
      <c r="H2309" s="350">
        <f t="shared" si="36"/>
        <v>4336022.53</v>
      </c>
      <c r="I2309" s="326" t="s">
        <v>5093</v>
      </c>
      <c r="J2309" s="42" t="str">
        <f>VLOOKUP(D2309,DEPARTMENTS!B:B,1,0)</f>
        <v>DEV_GROUP_6</v>
      </c>
      <c r="K2309" s="326"/>
    </row>
    <row r="2310" spans="1:11" s="35" customFormat="1" hidden="1" x14ac:dyDescent="0.2">
      <c r="A2310" s="326" t="s">
        <v>5292</v>
      </c>
      <c r="B2310" s="326" t="s">
        <v>7</v>
      </c>
      <c r="C2310" s="326">
        <v>3</v>
      </c>
      <c r="D2310" s="326" t="s">
        <v>126</v>
      </c>
      <c r="E2310" s="323">
        <v>91</v>
      </c>
      <c r="F2310" s="35" t="s">
        <v>303</v>
      </c>
      <c r="G2310" s="326" t="s">
        <v>5237</v>
      </c>
      <c r="H2310" s="350">
        <f t="shared" si="36"/>
        <v>4336113.53</v>
      </c>
      <c r="I2310" s="326" t="s">
        <v>5094</v>
      </c>
      <c r="J2310" s="42" t="str">
        <f>VLOOKUP(D2310,DEPARTMENTS!B:B,1,0)</f>
        <v>DEV_GROUP_6</v>
      </c>
      <c r="K2310" s="326"/>
    </row>
    <row r="2311" spans="1:11" s="35" customFormat="1" hidden="1" x14ac:dyDescent="0.2">
      <c r="A2311" s="326" t="s">
        <v>5293</v>
      </c>
      <c r="B2311" s="326" t="s">
        <v>7</v>
      </c>
      <c r="C2311" s="326">
        <v>3</v>
      </c>
      <c r="D2311" s="326" t="s">
        <v>126</v>
      </c>
      <c r="E2311" s="323">
        <v>100</v>
      </c>
      <c r="F2311" s="35" t="s">
        <v>303</v>
      </c>
      <c r="G2311" s="326" t="s">
        <v>5237</v>
      </c>
      <c r="H2311" s="350">
        <f t="shared" si="36"/>
        <v>4336213.53</v>
      </c>
      <c r="I2311" s="326" t="s">
        <v>5095</v>
      </c>
      <c r="J2311" s="42" t="str">
        <f>VLOOKUP(D2311,DEPARTMENTS!B:B,1,0)</f>
        <v>DEV_GROUP_6</v>
      </c>
      <c r="K2311" s="326"/>
    </row>
    <row r="2312" spans="1:11" s="35" customFormat="1" hidden="1" x14ac:dyDescent="0.2">
      <c r="A2312" s="326" t="s">
        <v>5294</v>
      </c>
      <c r="B2312" s="326" t="s">
        <v>7</v>
      </c>
      <c r="C2312" s="326">
        <v>3</v>
      </c>
      <c r="D2312" s="326" t="s">
        <v>126</v>
      </c>
      <c r="E2312" s="323">
        <v>29</v>
      </c>
      <c r="F2312" s="35" t="s">
        <v>303</v>
      </c>
      <c r="G2312" s="326" t="s">
        <v>5237</v>
      </c>
      <c r="H2312" s="350">
        <f t="shared" si="36"/>
        <v>4336242.53</v>
      </c>
      <c r="I2312" s="326" t="s">
        <v>5096</v>
      </c>
      <c r="J2312" s="42" t="str">
        <f>VLOOKUP(D2312,DEPARTMENTS!B:B,1,0)</f>
        <v>DEV_GROUP_6</v>
      </c>
      <c r="K2312" s="326"/>
    </row>
    <row r="2313" spans="1:11" s="35" customFormat="1" hidden="1" x14ac:dyDescent="0.2">
      <c r="A2313" s="326" t="s">
        <v>5295</v>
      </c>
      <c r="B2313" s="326" t="s">
        <v>7</v>
      </c>
      <c r="C2313" s="326">
        <v>3</v>
      </c>
      <c r="D2313" s="326" t="s">
        <v>130</v>
      </c>
      <c r="E2313" s="323">
        <v>200</v>
      </c>
      <c r="F2313" s="35" t="s">
        <v>303</v>
      </c>
      <c r="G2313" s="326" t="s">
        <v>5237</v>
      </c>
      <c r="H2313" s="350">
        <f t="shared" si="36"/>
        <v>4336442.53</v>
      </c>
      <c r="I2313" s="326" t="s">
        <v>5097</v>
      </c>
      <c r="J2313" s="42" t="str">
        <f>VLOOKUP(D2313,DEPARTMENTS!B:B,1,0)</f>
        <v>DEV_GROUP_11</v>
      </c>
      <c r="K2313" s="326"/>
    </row>
    <row r="2314" spans="1:11" s="35" customFormat="1" hidden="1" x14ac:dyDescent="0.2">
      <c r="A2314" s="326" t="s">
        <v>5296</v>
      </c>
      <c r="B2314" s="326" t="s">
        <v>7</v>
      </c>
      <c r="C2314" s="326">
        <v>3</v>
      </c>
      <c r="D2314" s="326" t="s">
        <v>126</v>
      </c>
      <c r="E2314" s="323">
        <v>200</v>
      </c>
      <c r="F2314" s="35" t="s">
        <v>303</v>
      </c>
      <c r="G2314" s="326" t="s">
        <v>5237</v>
      </c>
      <c r="H2314" s="350">
        <f t="shared" si="36"/>
        <v>4336642.53</v>
      </c>
      <c r="I2314" s="326" t="s">
        <v>5098</v>
      </c>
      <c r="J2314" s="42" t="str">
        <f>VLOOKUP(D2314,DEPARTMENTS!B:B,1,0)</f>
        <v>DEV_GROUP_6</v>
      </c>
      <c r="K2314" s="326"/>
    </row>
    <row r="2315" spans="1:11" s="35" customFormat="1" hidden="1" x14ac:dyDescent="0.2">
      <c r="A2315" s="326" t="s">
        <v>5297</v>
      </c>
      <c r="B2315" s="326" t="s">
        <v>7</v>
      </c>
      <c r="C2315" s="326">
        <v>3</v>
      </c>
      <c r="D2315" s="326" t="s">
        <v>126</v>
      </c>
      <c r="E2315" s="323">
        <v>280</v>
      </c>
      <c r="F2315" s="35" t="s">
        <v>303</v>
      </c>
      <c r="G2315" s="326" t="s">
        <v>5237</v>
      </c>
      <c r="H2315" s="350">
        <f t="shared" si="36"/>
        <v>4336922.53</v>
      </c>
      <c r="I2315" s="326" t="s">
        <v>5099</v>
      </c>
      <c r="J2315" s="42" t="str">
        <f>VLOOKUP(D2315,DEPARTMENTS!B:B,1,0)</f>
        <v>DEV_GROUP_6</v>
      </c>
      <c r="K2315" s="326"/>
    </row>
    <row r="2316" spans="1:11" s="35" customFormat="1" hidden="1" x14ac:dyDescent="0.2">
      <c r="A2316" s="326" t="s">
        <v>5298</v>
      </c>
      <c r="B2316" s="326" t="s">
        <v>7</v>
      </c>
      <c r="C2316" s="326">
        <v>3</v>
      </c>
      <c r="D2316" s="326" t="s">
        <v>182</v>
      </c>
      <c r="E2316" s="323">
        <v>100</v>
      </c>
      <c r="F2316" s="35" t="s">
        <v>303</v>
      </c>
      <c r="G2316" s="326" t="s">
        <v>5237</v>
      </c>
      <c r="H2316" s="350">
        <f t="shared" si="36"/>
        <v>4337022.53</v>
      </c>
      <c r="I2316" s="326" t="s">
        <v>5100</v>
      </c>
      <c r="J2316" s="42" t="str">
        <f>VLOOKUP(D2316,DEPARTMENTS!B:B,1,0)</f>
        <v>DEV_GROUP_23</v>
      </c>
      <c r="K2316" s="326"/>
    </row>
    <row r="2317" spans="1:11" s="35" customFormat="1" hidden="1" x14ac:dyDescent="0.2">
      <c r="A2317" s="326" t="s">
        <v>5299</v>
      </c>
      <c r="B2317" s="326" t="s">
        <v>7</v>
      </c>
      <c r="C2317" s="326">
        <v>3</v>
      </c>
      <c r="D2317" s="326" t="s">
        <v>126</v>
      </c>
      <c r="E2317" s="323">
        <v>100</v>
      </c>
      <c r="F2317" s="35" t="s">
        <v>303</v>
      </c>
      <c r="G2317" s="326" t="s">
        <v>5237</v>
      </c>
      <c r="H2317" s="350">
        <f t="shared" si="36"/>
        <v>4337122.53</v>
      </c>
      <c r="I2317" s="326" t="s">
        <v>5101</v>
      </c>
      <c r="J2317" s="42" t="str">
        <f>VLOOKUP(D2317,DEPARTMENTS!B:B,1,0)</f>
        <v>DEV_GROUP_6</v>
      </c>
      <c r="K2317" s="326"/>
    </row>
    <row r="2318" spans="1:11" s="35" customFormat="1" hidden="1" x14ac:dyDescent="0.2">
      <c r="A2318" s="326" t="s">
        <v>5300</v>
      </c>
      <c r="B2318" s="326" t="s">
        <v>7</v>
      </c>
      <c r="C2318" s="326">
        <v>3</v>
      </c>
      <c r="D2318" s="326" t="s">
        <v>130</v>
      </c>
      <c r="E2318" s="323">
        <v>200</v>
      </c>
      <c r="F2318" s="35" t="s">
        <v>303</v>
      </c>
      <c r="G2318" s="326" t="s">
        <v>5238</v>
      </c>
      <c r="H2318" s="350">
        <f t="shared" si="36"/>
        <v>4337322.53</v>
      </c>
      <c r="I2318" s="326" t="s">
        <v>5102</v>
      </c>
      <c r="J2318" s="42" t="str">
        <f>VLOOKUP(D2318,DEPARTMENTS!B:B,1,0)</f>
        <v>DEV_GROUP_11</v>
      </c>
      <c r="K2318" s="326"/>
    </row>
    <row r="2319" spans="1:11" s="35" customFormat="1" hidden="1" x14ac:dyDescent="0.2">
      <c r="A2319" s="326" t="s">
        <v>5301</v>
      </c>
      <c r="B2319" s="326" t="s">
        <v>7</v>
      </c>
      <c r="C2319" s="326">
        <v>3</v>
      </c>
      <c r="D2319" s="326" t="s">
        <v>134</v>
      </c>
      <c r="E2319" s="323">
        <v>500</v>
      </c>
      <c r="F2319" s="35" t="s">
        <v>303</v>
      </c>
      <c r="G2319" s="326" t="s">
        <v>5238</v>
      </c>
      <c r="H2319" s="350">
        <f t="shared" si="36"/>
        <v>4337822.53</v>
      </c>
      <c r="I2319" s="326" t="s">
        <v>5103</v>
      </c>
      <c r="J2319" s="42" t="str">
        <f>VLOOKUP(D2319,DEPARTMENTS!B:B,1,0)</f>
        <v>DEV_GROUP_12</v>
      </c>
      <c r="K2319" s="326"/>
    </row>
    <row r="2320" spans="1:11" s="35" customFormat="1" hidden="1" x14ac:dyDescent="0.2">
      <c r="A2320" s="326" t="s">
        <v>5302</v>
      </c>
      <c r="B2320" s="326" t="s">
        <v>7</v>
      </c>
      <c r="C2320" s="326">
        <v>3</v>
      </c>
      <c r="D2320" s="326" t="s">
        <v>126</v>
      </c>
      <c r="E2320" s="323">
        <v>100</v>
      </c>
      <c r="F2320" s="35" t="s">
        <v>303</v>
      </c>
      <c r="G2320" s="326" t="s">
        <v>5238</v>
      </c>
      <c r="H2320" s="350">
        <f t="shared" si="36"/>
        <v>4337922.53</v>
      </c>
      <c r="I2320" s="326" t="s">
        <v>5104</v>
      </c>
      <c r="J2320" s="42" t="str">
        <f>VLOOKUP(D2320,DEPARTMENTS!B:B,1,0)</f>
        <v>DEV_GROUP_6</v>
      </c>
      <c r="K2320" s="326"/>
    </row>
    <row r="2321" spans="1:11" s="35" customFormat="1" hidden="1" x14ac:dyDescent="0.2">
      <c r="A2321" s="326" t="s">
        <v>5303</v>
      </c>
      <c r="B2321" s="326" t="s">
        <v>7</v>
      </c>
      <c r="C2321" s="326">
        <v>3</v>
      </c>
      <c r="D2321" s="326" t="s">
        <v>126</v>
      </c>
      <c r="E2321" s="323">
        <v>500</v>
      </c>
      <c r="F2321" s="35" t="s">
        <v>303</v>
      </c>
      <c r="G2321" s="326" t="s">
        <v>5238</v>
      </c>
      <c r="H2321" s="350">
        <f t="shared" si="36"/>
        <v>4338422.53</v>
      </c>
      <c r="I2321" s="326" t="s">
        <v>5105</v>
      </c>
      <c r="J2321" s="42" t="str">
        <f>VLOOKUP(D2321,DEPARTMENTS!B:B,1,0)</f>
        <v>DEV_GROUP_6</v>
      </c>
      <c r="K2321" s="326"/>
    </row>
    <row r="2322" spans="1:11" s="35" customFormat="1" hidden="1" x14ac:dyDescent="0.2">
      <c r="A2322" s="326" t="s">
        <v>5304</v>
      </c>
      <c r="B2322" s="326" t="s">
        <v>7</v>
      </c>
      <c r="C2322" s="326">
        <v>3</v>
      </c>
      <c r="D2322" s="326" t="s">
        <v>126</v>
      </c>
      <c r="E2322" s="323">
        <v>200</v>
      </c>
      <c r="F2322" s="35" t="s">
        <v>303</v>
      </c>
      <c r="G2322" s="326" t="s">
        <v>5238</v>
      </c>
      <c r="H2322" s="350">
        <f t="shared" si="36"/>
        <v>4338622.53</v>
      </c>
      <c r="I2322" s="326" t="s">
        <v>5106</v>
      </c>
      <c r="J2322" s="42" t="str">
        <f>VLOOKUP(D2322,DEPARTMENTS!B:B,1,0)</f>
        <v>DEV_GROUP_6</v>
      </c>
      <c r="K2322" s="326"/>
    </row>
    <row r="2323" spans="1:11" s="35" customFormat="1" hidden="1" x14ac:dyDescent="0.2">
      <c r="A2323" s="326" t="s">
        <v>5305</v>
      </c>
      <c r="B2323" s="326" t="s">
        <v>7</v>
      </c>
      <c r="C2323" s="326">
        <v>3</v>
      </c>
      <c r="D2323" s="326" t="s">
        <v>126</v>
      </c>
      <c r="E2323" s="323">
        <v>200</v>
      </c>
      <c r="F2323" s="35" t="s">
        <v>303</v>
      </c>
      <c r="G2323" s="326" t="s">
        <v>5238</v>
      </c>
      <c r="H2323" s="350">
        <f t="shared" si="36"/>
        <v>4338822.53</v>
      </c>
      <c r="I2323" s="326" t="s">
        <v>5107</v>
      </c>
      <c r="J2323" s="42" t="str">
        <f>VLOOKUP(D2323,DEPARTMENTS!B:B,1,0)</f>
        <v>DEV_GROUP_6</v>
      </c>
      <c r="K2323" s="326"/>
    </row>
    <row r="2324" spans="1:11" s="35" customFormat="1" hidden="1" x14ac:dyDescent="0.2">
      <c r="A2324" s="326" t="s">
        <v>5306</v>
      </c>
      <c r="B2324" s="326" t="s">
        <v>7</v>
      </c>
      <c r="C2324" s="326">
        <v>3</v>
      </c>
      <c r="D2324" s="326" t="s">
        <v>138</v>
      </c>
      <c r="E2324" s="323">
        <v>500</v>
      </c>
      <c r="F2324" s="35" t="s">
        <v>303</v>
      </c>
      <c r="G2324" s="326" t="s">
        <v>5238</v>
      </c>
      <c r="H2324" s="350">
        <f t="shared" ref="H2324:H2387" si="37">H2323+E2324</f>
        <v>4339322.53</v>
      </c>
      <c r="I2324" s="326" t="s">
        <v>5108</v>
      </c>
      <c r="J2324" s="42" t="str">
        <f>VLOOKUP(D2324,DEPARTMENTS!B:B,1,0)</f>
        <v>DEV_GROUP_4</v>
      </c>
      <c r="K2324" s="326"/>
    </row>
    <row r="2325" spans="1:11" s="35" customFormat="1" hidden="1" x14ac:dyDescent="0.2">
      <c r="A2325" s="326" t="s">
        <v>5307</v>
      </c>
      <c r="B2325" s="326" t="s">
        <v>7</v>
      </c>
      <c r="C2325" s="326">
        <v>3</v>
      </c>
      <c r="D2325" s="326" t="s">
        <v>120</v>
      </c>
      <c r="E2325" s="323">
        <v>200</v>
      </c>
      <c r="F2325" s="35" t="s">
        <v>303</v>
      </c>
      <c r="G2325" s="326" t="s">
        <v>5238</v>
      </c>
      <c r="H2325" s="350">
        <f t="shared" si="37"/>
        <v>4339522.53</v>
      </c>
      <c r="I2325" s="326" t="s">
        <v>5109</v>
      </c>
      <c r="J2325" s="42" t="str">
        <f>VLOOKUP(D2325,DEPARTMENTS!B:B,1,0)</f>
        <v>DEV_GROUP_17</v>
      </c>
      <c r="K2325" s="326"/>
    </row>
    <row r="2326" spans="1:11" s="35" customFormat="1" hidden="1" x14ac:dyDescent="0.2">
      <c r="A2326" s="326" t="s">
        <v>5308</v>
      </c>
      <c r="B2326" s="326" t="s">
        <v>7</v>
      </c>
      <c r="C2326" s="326">
        <v>3</v>
      </c>
      <c r="D2326" s="326" t="s">
        <v>128</v>
      </c>
      <c r="E2326" s="323">
        <v>300</v>
      </c>
      <c r="F2326" s="35" t="s">
        <v>303</v>
      </c>
      <c r="G2326" s="326" t="s">
        <v>5238</v>
      </c>
      <c r="H2326" s="350">
        <f t="shared" si="37"/>
        <v>4339822.53</v>
      </c>
      <c r="I2326" s="326" t="s">
        <v>5110</v>
      </c>
      <c r="J2326" s="42" t="str">
        <f>VLOOKUP(D2326,DEPARTMENTS!B:B,1,0)</f>
        <v>DEV_GROUP_5</v>
      </c>
      <c r="K2326" s="326"/>
    </row>
    <row r="2327" spans="1:11" s="35" customFormat="1" hidden="1" x14ac:dyDescent="0.2">
      <c r="A2327" s="326" t="s">
        <v>5309</v>
      </c>
      <c r="B2327" s="326" t="s">
        <v>7</v>
      </c>
      <c r="C2327" s="326">
        <v>3</v>
      </c>
      <c r="D2327" s="326" t="s">
        <v>126</v>
      </c>
      <c r="E2327" s="323">
        <v>200</v>
      </c>
      <c r="F2327" s="35" t="s">
        <v>303</v>
      </c>
      <c r="G2327" s="326" t="s">
        <v>5238</v>
      </c>
      <c r="H2327" s="350">
        <f t="shared" si="37"/>
        <v>4340022.53</v>
      </c>
      <c r="I2327" s="326" t="s">
        <v>5111</v>
      </c>
      <c r="J2327" s="42" t="str">
        <f>VLOOKUP(D2327,DEPARTMENTS!B:B,1,0)</f>
        <v>DEV_GROUP_6</v>
      </c>
      <c r="K2327" s="326"/>
    </row>
    <row r="2328" spans="1:11" s="35" customFormat="1" hidden="1" x14ac:dyDescent="0.2">
      <c r="A2328" s="326" t="s">
        <v>5310</v>
      </c>
      <c r="B2328" s="326" t="s">
        <v>7</v>
      </c>
      <c r="C2328" s="326">
        <v>3</v>
      </c>
      <c r="D2328" s="326" t="s">
        <v>75</v>
      </c>
      <c r="E2328" s="323">
        <v>-400000</v>
      </c>
      <c r="F2328" s="35" t="s">
        <v>109</v>
      </c>
      <c r="G2328" s="326" t="s">
        <v>5238</v>
      </c>
      <c r="H2328" s="350">
        <f t="shared" si="37"/>
        <v>3940022.5300000003</v>
      </c>
      <c r="I2328" s="326" t="s">
        <v>5112</v>
      </c>
      <c r="J2328" s="42" t="str">
        <f>VLOOKUP(D2328,DEPARTMENTS!B:B,1,0)</f>
        <v>WITHDRAWAL</v>
      </c>
      <c r="K2328" s="326"/>
    </row>
    <row r="2329" spans="1:11" s="35" customFormat="1" hidden="1" x14ac:dyDescent="0.2">
      <c r="A2329" s="326" t="s">
        <v>5311</v>
      </c>
      <c r="B2329" s="326" t="s">
        <v>7</v>
      </c>
      <c r="C2329" s="326">
        <v>3</v>
      </c>
      <c r="D2329" s="326" t="s">
        <v>138</v>
      </c>
      <c r="E2329" s="323">
        <v>300</v>
      </c>
      <c r="F2329" s="35" t="s">
        <v>303</v>
      </c>
      <c r="G2329" s="326" t="s">
        <v>5238</v>
      </c>
      <c r="H2329" s="350">
        <f t="shared" si="37"/>
        <v>3940322.5300000003</v>
      </c>
      <c r="I2329" s="326" t="s">
        <v>5113</v>
      </c>
      <c r="J2329" s="42" t="str">
        <f>VLOOKUP(D2329,DEPARTMENTS!B:B,1,0)</f>
        <v>DEV_GROUP_4</v>
      </c>
      <c r="K2329" s="326"/>
    </row>
    <row r="2330" spans="1:11" s="35" customFormat="1" hidden="1" x14ac:dyDescent="0.2">
      <c r="A2330" s="326" t="s">
        <v>5312</v>
      </c>
      <c r="B2330" s="326" t="s">
        <v>7</v>
      </c>
      <c r="C2330" s="326">
        <v>3</v>
      </c>
      <c r="D2330" s="326" t="s">
        <v>126</v>
      </c>
      <c r="E2330" s="323">
        <v>200</v>
      </c>
      <c r="F2330" s="35" t="s">
        <v>303</v>
      </c>
      <c r="G2330" s="326" t="s">
        <v>5238</v>
      </c>
      <c r="H2330" s="350">
        <f t="shared" si="37"/>
        <v>3940522.5300000003</v>
      </c>
      <c r="I2330" s="326" t="s">
        <v>5114</v>
      </c>
      <c r="J2330" s="42" t="str">
        <f>VLOOKUP(D2330,DEPARTMENTS!B:B,1,0)</f>
        <v>DEV_GROUP_6</v>
      </c>
      <c r="K2330" s="326"/>
    </row>
    <row r="2331" spans="1:11" s="35" customFormat="1" hidden="1" x14ac:dyDescent="0.2">
      <c r="A2331" s="326" t="s">
        <v>5313</v>
      </c>
      <c r="B2331" s="326" t="s">
        <v>7</v>
      </c>
      <c r="C2331" s="326">
        <v>3</v>
      </c>
      <c r="D2331" s="326" t="s">
        <v>36</v>
      </c>
      <c r="E2331" s="323">
        <v>200</v>
      </c>
      <c r="F2331" s="35" t="s">
        <v>303</v>
      </c>
      <c r="G2331" s="326" t="s">
        <v>5238</v>
      </c>
      <c r="H2331" s="350">
        <f t="shared" si="37"/>
        <v>3940722.5300000003</v>
      </c>
      <c r="I2331" s="326" t="s">
        <v>5115</v>
      </c>
      <c r="J2331" s="42" t="str">
        <f>VLOOKUP(D2331,DEPARTMENTS!B:B,1,0)</f>
        <v>AWM</v>
      </c>
      <c r="K2331" s="326"/>
    </row>
    <row r="2332" spans="1:11" s="35" customFormat="1" hidden="1" x14ac:dyDescent="0.2">
      <c r="A2332" s="326" t="s">
        <v>5314</v>
      </c>
      <c r="B2332" s="326" t="s">
        <v>7</v>
      </c>
      <c r="C2332" s="326">
        <v>3</v>
      </c>
      <c r="D2332" s="326" t="s">
        <v>126</v>
      </c>
      <c r="E2332" s="323">
        <v>300</v>
      </c>
      <c r="F2332" s="35" t="s">
        <v>303</v>
      </c>
      <c r="G2332" s="326" t="s">
        <v>5238</v>
      </c>
      <c r="H2332" s="350">
        <f t="shared" si="37"/>
        <v>3941022.5300000003</v>
      </c>
      <c r="I2332" s="326" t="s">
        <v>5116</v>
      </c>
      <c r="J2332" s="42" t="str">
        <f>VLOOKUP(D2332,DEPARTMENTS!B:B,1,0)</f>
        <v>DEV_GROUP_6</v>
      </c>
      <c r="K2332" s="326"/>
    </row>
    <row r="2333" spans="1:11" s="35" customFormat="1" hidden="1" x14ac:dyDescent="0.2">
      <c r="A2333" s="326" t="s">
        <v>5315</v>
      </c>
      <c r="B2333" s="326" t="s">
        <v>7</v>
      </c>
      <c r="C2333" s="326">
        <v>3</v>
      </c>
      <c r="D2333" s="326" t="s">
        <v>182</v>
      </c>
      <c r="E2333" s="323">
        <v>100</v>
      </c>
      <c r="F2333" s="35" t="s">
        <v>303</v>
      </c>
      <c r="G2333" s="326" t="s">
        <v>5238</v>
      </c>
      <c r="H2333" s="350">
        <f t="shared" si="37"/>
        <v>3941122.5300000003</v>
      </c>
      <c r="I2333" s="326" t="s">
        <v>5117</v>
      </c>
      <c r="J2333" s="42" t="str">
        <f>VLOOKUP(D2333,DEPARTMENTS!B:B,1,0)</f>
        <v>DEV_GROUP_23</v>
      </c>
      <c r="K2333" s="326"/>
    </row>
    <row r="2334" spans="1:11" s="35" customFormat="1" hidden="1" x14ac:dyDescent="0.2">
      <c r="A2334" s="326" t="s">
        <v>5316</v>
      </c>
      <c r="B2334" s="326" t="s">
        <v>7</v>
      </c>
      <c r="C2334" s="326">
        <v>3</v>
      </c>
      <c r="D2334" s="326" t="s">
        <v>126</v>
      </c>
      <c r="E2334" s="323">
        <v>150</v>
      </c>
      <c r="F2334" s="35" t="s">
        <v>303</v>
      </c>
      <c r="G2334" s="326" t="s">
        <v>5238</v>
      </c>
      <c r="H2334" s="350">
        <f t="shared" si="37"/>
        <v>3941272.5300000003</v>
      </c>
      <c r="I2334" s="326" t="s">
        <v>5118</v>
      </c>
      <c r="J2334" s="42" t="str">
        <f>VLOOKUP(D2334,DEPARTMENTS!B:B,1,0)</f>
        <v>DEV_GROUP_6</v>
      </c>
      <c r="K2334" s="326"/>
    </row>
    <row r="2335" spans="1:11" s="35" customFormat="1" hidden="1" x14ac:dyDescent="0.2">
      <c r="A2335" s="326" t="s">
        <v>5317</v>
      </c>
      <c r="B2335" s="326" t="s">
        <v>7</v>
      </c>
      <c r="C2335" s="326">
        <v>3</v>
      </c>
      <c r="D2335" s="326" t="s">
        <v>182</v>
      </c>
      <c r="E2335" s="323">
        <v>250</v>
      </c>
      <c r="F2335" s="35" t="s">
        <v>303</v>
      </c>
      <c r="G2335" s="326" t="s">
        <v>5238</v>
      </c>
      <c r="H2335" s="350">
        <f t="shared" si="37"/>
        <v>3941522.5300000003</v>
      </c>
      <c r="I2335" s="326" t="s">
        <v>5119</v>
      </c>
      <c r="J2335" s="42" t="str">
        <f>VLOOKUP(D2335,DEPARTMENTS!B:B,1,0)</f>
        <v>DEV_GROUP_23</v>
      </c>
      <c r="K2335" s="326"/>
    </row>
    <row r="2336" spans="1:11" s="35" customFormat="1" hidden="1" x14ac:dyDescent="0.2">
      <c r="A2336" s="326" t="s">
        <v>5318</v>
      </c>
      <c r="B2336" s="326" t="s">
        <v>7</v>
      </c>
      <c r="C2336" s="326">
        <v>3</v>
      </c>
      <c r="D2336" s="326" t="s">
        <v>182</v>
      </c>
      <c r="E2336" s="323">
        <v>200</v>
      </c>
      <c r="F2336" s="35" t="s">
        <v>303</v>
      </c>
      <c r="G2336" s="326" t="s">
        <v>5238</v>
      </c>
      <c r="H2336" s="350">
        <f t="shared" si="37"/>
        <v>3941722.5300000003</v>
      </c>
      <c r="I2336" s="326" t="s">
        <v>5120</v>
      </c>
      <c r="J2336" s="42" t="str">
        <f>VLOOKUP(D2336,DEPARTMENTS!B:B,1,0)</f>
        <v>DEV_GROUP_23</v>
      </c>
      <c r="K2336" s="326"/>
    </row>
    <row r="2337" spans="1:11" s="35" customFormat="1" hidden="1" x14ac:dyDescent="0.2">
      <c r="A2337" s="326" t="s">
        <v>5319</v>
      </c>
      <c r="B2337" s="326" t="s">
        <v>7</v>
      </c>
      <c r="C2337" s="326">
        <v>3</v>
      </c>
      <c r="D2337" s="326" t="s">
        <v>126</v>
      </c>
      <c r="E2337" s="323">
        <v>50</v>
      </c>
      <c r="F2337" s="35" t="s">
        <v>303</v>
      </c>
      <c r="G2337" s="326" t="s">
        <v>5238</v>
      </c>
      <c r="H2337" s="350">
        <f t="shared" si="37"/>
        <v>3941772.5300000003</v>
      </c>
      <c r="I2337" s="326" t="s">
        <v>5121</v>
      </c>
      <c r="J2337" s="42" t="str">
        <f>VLOOKUP(D2337,DEPARTMENTS!B:B,1,0)</f>
        <v>DEV_GROUP_6</v>
      </c>
      <c r="K2337" s="326"/>
    </row>
    <row r="2338" spans="1:11" s="35" customFormat="1" hidden="1" x14ac:dyDescent="0.2">
      <c r="A2338" s="326" t="s">
        <v>5320</v>
      </c>
      <c r="B2338" s="326" t="s">
        <v>7</v>
      </c>
      <c r="C2338" s="326">
        <v>3</v>
      </c>
      <c r="D2338" s="326" t="s">
        <v>182</v>
      </c>
      <c r="E2338" s="323">
        <v>200</v>
      </c>
      <c r="F2338" s="35" t="s">
        <v>303</v>
      </c>
      <c r="G2338" s="326" t="s">
        <v>5238</v>
      </c>
      <c r="H2338" s="350">
        <f t="shared" si="37"/>
        <v>3941972.5300000003</v>
      </c>
      <c r="I2338" s="326" t="s">
        <v>5122</v>
      </c>
      <c r="J2338" s="42" t="str">
        <f>VLOOKUP(D2338,DEPARTMENTS!B:B,1,0)</f>
        <v>DEV_GROUP_23</v>
      </c>
      <c r="K2338" s="326"/>
    </row>
    <row r="2339" spans="1:11" s="35" customFormat="1" hidden="1" x14ac:dyDescent="0.2">
      <c r="A2339" s="326" t="s">
        <v>5321</v>
      </c>
      <c r="B2339" s="326" t="s">
        <v>7</v>
      </c>
      <c r="C2339" s="326">
        <v>3</v>
      </c>
      <c r="D2339" s="326" t="s">
        <v>126</v>
      </c>
      <c r="E2339" s="323">
        <v>100</v>
      </c>
      <c r="F2339" s="35" t="s">
        <v>303</v>
      </c>
      <c r="G2339" s="326" t="s">
        <v>5238</v>
      </c>
      <c r="H2339" s="350">
        <f t="shared" si="37"/>
        <v>3942072.5300000003</v>
      </c>
      <c r="I2339" s="326" t="s">
        <v>5123</v>
      </c>
      <c r="J2339" s="42" t="str">
        <f>VLOOKUP(D2339,DEPARTMENTS!B:B,1,0)</f>
        <v>DEV_GROUP_6</v>
      </c>
      <c r="K2339" s="326"/>
    </row>
    <row r="2340" spans="1:11" s="35" customFormat="1" hidden="1" x14ac:dyDescent="0.2">
      <c r="A2340" s="326" t="s">
        <v>5322</v>
      </c>
      <c r="B2340" s="326" t="s">
        <v>7</v>
      </c>
      <c r="C2340" s="326">
        <v>3</v>
      </c>
      <c r="D2340" s="326" t="s">
        <v>24</v>
      </c>
      <c r="E2340" s="323">
        <v>100</v>
      </c>
      <c r="F2340" s="35" t="s">
        <v>303</v>
      </c>
      <c r="G2340" s="326" t="s">
        <v>5238</v>
      </c>
      <c r="H2340" s="350">
        <f t="shared" si="37"/>
        <v>3942172.5300000003</v>
      </c>
      <c r="I2340" s="326" t="s">
        <v>5124</v>
      </c>
      <c r="J2340" s="42" t="str">
        <f>VLOOKUP(D2340,DEPARTMENTS!B:B,1,0)</f>
        <v>ENVELOPES</v>
      </c>
      <c r="K2340" s="326"/>
    </row>
    <row r="2341" spans="1:11" s="35" customFormat="1" hidden="1" x14ac:dyDescent="0.2">
      <c r="A2341" s="326" t="s">
        <v>5323</v>
      </c>
      <c r="B2341" s="326" t="s">
        <v>7</v>
      </c>
      <c r="C2341" s="326">
        <v>3</v>
      </c>
      <c r="D2341" s="326" t="s">
        <v>126</v>
      </c>
      <c r="E2341" s="323">
        <v>200</v>
      </c>
      <c r="F2341" s="35" t="s">
        <v>303</v>
      </c>
      <c r="G2341" s="326" t="s">
        <v>5238</v>
      </c>
      <c r="H2341" s="350">
        <f t="shared" si="37"/>
        <v>3942372.5300000003</v>
      </c>
      <c r="I2341" s="326" t="s">
        <v>5125</v>
      </c>
      <c r="J2341" s="42" t="str">
        <f>VLOOKUP(D2341,DEPARTMENTS!B:B,1,0)</f>
        <v>DEV_GROUP_6</v>
      </c>
      <c r="K2341" s="326"/>
    </row>
    <row r="2342" spans="1:11" s="35" customFormat="1" hidden="1" x14ac:dyDescent="0.2">
      <c r="A2342" s="326" t="s">
        <v>5324</v>
      </c>
      <c r="B2342" s="326" t="s">
        <v>7</v>
      </c>
      <c r="C2342" s="326">
        <v>3</v>
      </c>
      <c r="D2342" s="326" t="s">
        <v>126</v>
      </c>
      <c r="E2342" s="323">
        <v>450</v>
      </c>
      <c r="F2342" s="35" t="s">
        <v>303</v>
      </c>
      <c r="G2342" s="326" t="s">
        <v>5238</v>
      </c>
      <c r="H2342" s="350">
        <f t="shared" si="37"/>
        <v>3942822.5300000003</v>
      </c>
      <c r="I2342" s="326" t="s">
        <v>5126</v>
      </c>
      <c r="J2342" s="42" t="str">
        <f>VLOOKUP(D2342,DEPARTMENTS!B:B,1,0)</f>
        <v>DEV_GROUP_6</v>
      </c>
      <c r="K2342" s="326"/>
    </row>
    <row r="2343" spans="1:11" s="35" customFormat="1" hidden="1" x14ac:dyDescent="0.2">
      <c r="A2343" s="326" t="s">
        <v>5325</v>
      </c>
      <c r="B2343" s="326" t="s">
        <v>7</v>
      </c>
      <c r="C2343" s="326">
        <v>3</v>
      </c>
      <c r="D2343" s="326" t="s">
        <v>126</v>
      </c>
      <c r="E2343" s="323">
        <v>2000</v>
      </c>
      <c r="F2343" s="35" t="s">
        <v>303</v>
      </c>
      <c r="G2343" s="326" t="s">
        <v>5238</v>
      </c>
      <c r="H2343" s="350">
        <f t="shared" si="37"/>
        <v>3944822.5300000003</v>
      </c>
      <c r="I2343" s="326" t="s">
        <v>5127</v>
      </c>
      <c r="J2343" s="42" t="str">
        <f>VLOOKUP(D2343,DEPARTMENTS!B:B,1,0)</f>
        <v>DEV_GROUP_6</v>
      </c>
      <c r="K2343" s="326"/>
    </row>
    <row r="2344" spans="1:11" s="35" customFormat="1" hidden="1" x14ac:dyDescent="0.2">
      <c r="A2344" s="326" t="s">
        <v>5326</v>
      </c>
      <c r="B2344" s="326" t="s">
        <v>7</v>
      </c>
      <c r="C2344" s="326">
        <v>3</v>
      </c>
      <c r="D2344" s="326" t="s">
        <v>182</v>
      </c>
      <c r="E2344" s="323">
        <v>100</v>
      </c>
      <c r="F2344" s="35" t="s">
        <v>303</v>
      </c>
      <c r="G2344" s="326" t="s">
        <v>5238</v>
      </c>
      <c r="H2344" s="350">
        <f t="shared" si="37"/>
        <v>3944922.5300000003</v>
      </c>
      <c r="I2344" s="326" t="s">
        <v>5128</v>
      </c>
      <c r="J2344" s="42" t="str">
        <f>VLOOKUP(D2344,DEPARTMENTS!B:B,1,0)</f>
        <v>DEV_GROUP_23</v>
      </c>
      <c r="K2344" s="326"/>
    </row>
    <row r="2345" spans="1:11" s="35" customFormat="1" hidden="1" x14ac:dyDescent="0.2">
      <c r="A2345" s="326" t="s">
        <v>5327</v>
      </c>
      <c r="B2345" s="326" t="s">
        <v>7</v>
      </c>
      <c r="C2345" s="326">
        <v>3</v>
      </c>
      <c r="D2345" s="326" t="s">
        <v>126</v>
      </c>
      <c r="E2345" s="323">
        <v>50</v>
      </c>
      <c r="F2345" s="35" t="s">
        <v>303</v>
      </c>
      <c r="G2345" s="326" t="s">
        <v>5238</v>
      </c>
      <c r="H2345" s="350">
        <f t="shared" si="37"/>
        <v>3944972.5300000003</v>
      </c>
      <c r="I2345" s="326" t="s">
        <v>5129</v>
      </c>
      <c r="J2345" s="42" t="str">
        <f>VLOOKUP(D2345,DEPARTMENTS!B:B,1,0)</f>
        <v>DEV_GROUP_6</v>
      </c>
      <c r="K2345" s="326"/>
    </row>
    <row r="2346" spans="1:11" s="35" customFormat="1" hidden="1" x14ac:dyDescent="0.2">
      <c r="A2346" s="326" t="s">
        <v>5328</v>
      </c>
      <c r="B2346" s="326" t="s">
        <v>7</v>
      </c>
      <c r="C2346" s="326">
        <v>3</v>
      </c>
      <c r="D2346" s="326" t="s">
        <v>44</v>
      </c>
      <c r="E2346" s="323">
        <v>100</v>
      </c>
      <c r="F2346" s="35" t="s">
        <v>303</v>
      </c>
      <c r="G2346" s="326" t="s">
        <v>5238</v>
      </c>
      <c r="H2346" s="350">
        <f t="shared" si="37"/>
        <v>3945072.5300000003</v>
      </c>
      <c r="I2346" s="326" t="s">
        <v>5130</v>
      </c>
      <c r="J2346" s="42" t="str">
        <f>VLOOKUP(D2346,DEPARTMENTS!B:B,1,0)</f>
        <v>AMBASSADORS</v>
      </c>
      <c r="K2346" s="326"/>
    </row>
    <row r="2347" spans="1:11" s="35" customFormat="1" hidden="1" x14ac:dyDescent="0.2">
      <c r="A2347" s="326" t="s">
        <v>5329</v>
      </c>
      <c r="B2347" s="326" t="s">
        <v>7</v>
      </c>
      <c r="C2347" s="326">
        <v>3</v>
      </c>
      <c r="D2347" s="326" t="s">
        <v>126</v>
      </c>
      <c r="E2347" s="323">
        <v>200</v>
      </c>
      <c r="F2347" s="35" t="s">
        <v>303</v>
      </c>
      <c r="G2347" s="326" t="s">
        <v>5238</v>
      </c>
      <c r="H2347" s="350">
        <f t="shared" si="37"/>
        <v>3945272.5300000003</v>
      </c>
      <c r="I2347" s="326" t="s">
        <v>5131</v>
      </c>
      <c r="J2347" s="42" t="str">
        <f>VLOOKUP(D2347,DEPARTMENTS!B:B,1,0)</f>
        <v>DEV_GROUP_6</v>
      </c>
      <c r="K2347" s="326"/>
    </row>
    <row r="2348" spans="1:11" s="35" customFormat="1" hidden="1" x14ac:dyDescent="0.2">
      <c r="A2348" s="326" t="s">
        <v>5330</v>
      </c>
      <c r="B2348" s="326" t="s">
        <v>7</v>
      </c>
      <c r="C2348" s="326">
        <v>3</v>
      </c>
      <c r="D2348" s="326" t="s">
        <v>160</v>
      </c>
      <c r="E2348" s="323">
        <v>500</v>
      </c>
      <c r="F2348" s="35" t="s">
        <v>303</v>
      </c>
      <c r="G2348" s="326" t="s">
        <v>5238</v>
      </c>
      <c r="H2348" s="350">
        <f t="shared" si="37"/>
        <v>3945772.5300000003</v>
      </c>
      <c r="I2348" s="326" t="s">
        <v>5132</v>
      </c>
      <c r="J2348" s="42" t="str">
        <f>VLOOKUP(D2348,DEPARTMENTS!B:B,1,0)</f>
        <v>DEV_GROUP_20</v>
      </c>
      <c r="K2348" s="326"/>
    </row>
    <row r="2349" spans="1:11" s="35" customFormat="1" hidden="1" x14ac:dyDescent="0.2">
      <c r="A2349" s="326" t="s">
        <v>5331</v>
      </c>
      <c r="B2349" s="326" t="s">
        <v>7</v>
      </c>
      <c r="C2349" s="326">
        <v>3</v>
      </c>
      <c r="D2349" s="326" t="s">
        <v>126</v>
      </c>
      <c r="E2349" s="323">
        <v>200</v>
      </c>
      <c r="F2349" s="35" t="s">
        <v>303</v>
      </c>
      <c r="G2349" s="326" t="s">
        <v>5238</v>
      </c>
      <c r="H2349" s="350">
        <f t="shared" si="37"/>
        <v>3945972.5300000003</v>
      </c>
      <c r="I2349" s="326" t="s">
        <v>5133</v>
      </c>
      <c r="J2349" s="42" t="str">
        <f>VLOOKUP(D2349,DEPARTMENTS!B:B,1,0)</f>
        <v>DEV_GROUP_6</v>
      </c>
      <c r="K2349" s="326"/>
    </row>
    <row r="2350" spans="1:11" s="35" customFormat="1" hidden="1" x14ac:dyDescent="0.2">
      <c r="A2350" s="326" t="s">
        <v>5332</v>
      </c>
      <c r="B2350" s="326" t="s">
        <v>7</v>
      </c>
      <c r="C2350" s="326">
        <v>3</v>
      </c>
      <c r="D2350" s="326" t="s">
        <v>126</v>
      </c>
      <c r="E2350" s="323">
        <v>100</v>
      </c>
      <c r="F2350" s="35" t="s">
        <v>303</v>
      </c>
      <c r="G2350" s="326" t="s">
        <v>5239</v>
      </c>
      <c r="H2350" s="350">
        <f t="shared" si="37"/>
        <v>3946072.5300000003</v>
      </c>
      <c r="I2350" s="326" t="s">
        <v>5134</v>
      </c>
      <c r="J2350" s="42" t="str">
        <f>VLOOKUP(D2350,DEPARTMENTS!B:B,1,0)</f>
        <v>DEV_GROUP_6</v>
      </c>
      <c r="K2350" s="326"/>
    </row>
    <row r="2351" spans="1:11" s="35" customFormat="1" hidden="1" x14ac:dyDescent="0.2">
      <c r="A2351" s="326" t="s">
        <v>5333</v>
      </c>
      <c r="B2351" s="326" t="s">
        <v>7</v>
      </c>
      <c r="C2351" s="326">
        <v>3</v>
      </c>
      <c r="D2351" s="326" t="s">
        <v>126</v>
      </c>
      <c r="E2351" s="323">
        <v>200</v>
      </c>
      <c r="F2351" s="35" t="s">
        <v>303</v>
      </c>
      <c r="G2351" s="326" t="s">
        <v>5239</v>
      </c>
      <c r="H2351" s="350">
        <f t="shared" si="37"/>
        <v>3946272.5300000003</v>
      </c>
      <c r="I2351" s="326" t="s">
        <v>5135</v>
      </c>
      <c r="J2351" s="42" t="str">
        <f>VLOOKUP(D2351,DEPARTMENTS!B:B,1,0)</f>
        <v>DEV_GROUP_6</v>
      </c>
      <c r="K2351" s="326"/>
    </row>
    <row r="2352" spans="1:11" s="35" customFormat="1" hidden="1" x14ac:dyDescent="0.2">
      <c r="A2352" s="326" t="s">
        <v>5334</v>
      </c>
      <c r="B2352" s="326" t="s">
        <v>7</v>
      </c>
      <c r="C2352" s="326">
        <v>3</v>
      </c>
      <c r="D2352" s="326" t="s">
        <v>166</v>
      </c>
      <c r="E2352" s="323">
        <v>1000</v>
      </c>
      <c r="F2352" s="35" t="s">
        <v>303</v>
      </c>
      <c r="G2352" s="326" t="s">
        <v>5239</v>
      </c>
      <c r="H2352" s="350">
        <f t="shared" si="37"/>
        <v>3947272.5300000003</v>
      </c>
      <c r="I2352" s="326" t="s">
        <v>5136</v>
      </c>
      <c r="J2352" s="42" t="str">
        <f>VLOOKUP(D2352,DEPARTMENTS!B:B,1,0)</f>
        <v>DEV_GROUP_30</v>
      </c>
      <c r="K2352" s="326"/>
    </row>
    <row r="2353" spans="1:11" s="35" customFormat="1" hidden="1" x14ac:dyDescent="0.2">
      <c r="A2353" s="326" t="s">
        <v>5335</v>
      </c>
      <c r="B2353" s="326" t="s">
        <v>7</v>
      </c>
      <c r="C2353" s="326">
        <v>3</v>
      </c>
      <c r="D2353" s="326" t="s">
        <v>126</v>
      </c>
      <c r="E2353" s="323">
        <v>300</v>
      </c>
      <c r="F2353" s="35" t="s">
        <v>303</v>
      </c>
      <c r="G2353" s="326" t="s">
        <v>5239</v>
      </c>
      <c r="H2353" s="350">
        <f t="shared" si="37"/>
        <v>3947572.5300000003</v>
      </c>
      <c r="I2353" s="326" t="s">
        <v>5137</v>
      </c>
      <c r="J2353" s="42" t="str">
        <f>VLOOKUP(D2353,DEPARTMENTS!B:B,1,0)</f>
        <v>DEV_GROUP_6</v>
      </c>
      <c r="K2353" s="326"/>
    </row>
    <row r="2354" spans="1:11" s="35" customFormat="1" hidden="1" x14ac:dyDescent="0.2">
      <c r="A2354" s="326" t="s">
        <v>5336</v>
      </c>
      <c r="B2354" s="326" t="s">
        <v>7</v>
      </c>
      <c r="C2354" s="326">
        <v>3</v>
      </c>
      <c r="D2354" s="326" t="s">
        <v>126</v>
      </c>
      <c r="E2354" s="323">
        <v>400</v>
      </c>
      <c r="F2354" s="35" t="s">
        <v>303</v>
      </c>
      <c r="G2354" s="326" t="s">
        <v>5239</v>
      </c>
      <c r="H2354" s="350">
        <f t="shared" si="37"/>
        <v>3947972.5300000003</v>
      </c>
      <c r="I2354" s="326" t="s">
        <v>5138</v>
      </c>
      <c r="J2354" s="42" t="str">
        <f>VLOOKUP(D2354,DEPARTMENTS!B:B,1,0)</f>
        <v>DEV_GROUP_6</v>
      </c>
      <c r="K2354" s="326"/>
    </row>
    <row r="2355" spans="1:11" s="35" customFormat="1" hidden="1" x14ac:dyDescent="0.2">
      <c r="A2355" s="326" t="s">
        <v>5337</v>
      </c>
      <c r="B2355" s="326" t="s">
        <v>7</v>
      </c>
      <c r="C2355" s="326">
        <v>3</v>
      </c>
      <c r="D2355" s="326" t="s">
        <v>128</v>
      </c>
      <c r="E2355" s="323">
        <v>1000</v>
      </c>
      <c r="F2355" s="35" t="s">
        <v>303</v>
      </c>
      <c r="G2355" s="326" t="s">
        <v>5239</v>
      </c>
      <c r="H2355" s="350">
        <f t="shared" si="37"/>
        <v>3948972.5300000003</v>
      </c>
      <c r="I2355" s="326" t="s">
        <v>5139</v>
      </c>
      <c r="J2355" s="42" t="str">
        <f>VLOOKUP(D2355,DEPARTMENTS!B:B,1,0)</f>
        <v>DEV_GROUP_5</v>
      </c>
      <c r="K2355" s="326"/>
    </row>
    <row r="2356" spans="1:11" s="35" customFormat="1" hidden="1" x14ac:dyDescent="0.2">
      <c r="A2356" s="326" t="s">
        <v>5338</v>
      </c>
      <c r="B2356" s="326" t="s">
        <v>7</v>
      </c>
      <c r="C2356" s="326">
        <v>3</v>
      </c>
      <c r="D2356" s="326" t="s">
        <v>182</v>
      </c>
      <c r="E2356" s="323">
        <v>400</v>
      </c>
      <c r="F2356" s="35" t="s">
        <v>303</v>
      </c>
      <c r="G2356" s="326" t="s">
        <v>5239</v>
      </c>
      <c r="H2356" s="350">
        <f t="shared" si="37"/>
        <v>3949372.5300000003</v>
      </c>
      <c r="I2356" s="326" t="s">
        <v>5140</v>
      </c>
      <c r="J2356" s="42" t="str">
        <f>VLOOKUP(D2356,DEPARTMENTS!B:B,1,0)</f>
        <v>DEV_GROUP_23</v>
      </c>
      <c r="K2356" s="326"/>
    </row>
    <row r="2357" spans="1:11" s="35" customFormat="1" hidden="1" x14ac:dyDescent="0.2">
      <c r="A2357" s="326" t="s">
        <v>5339</v>
      </c>
      <c r="B2357" s="326" t="s">
        <v>7</v>
      </c>
      <c r="C2357" s="326">
        <v>3</v>
      </c>
      <c r="D2357" s="326" t="s">
        <v>146</v>
      </c>
      <c r="E2357" s="323">
        <v>300</v>
      </c>
      <c r="F2357" s="35" t="s">
        <v>303</v>
      </c>
      <c r="G2357" s="326" t="s">
        <v>5239</v>
      </c>
      <c r="H2357" s="350">
        <f t="shared" si="37"/>
        <v>3949672.5300000003</v>
      </c>
      <c r="I2357" s="326" t="s">
        <v>5141</v>
      </c>
      <c r="J2357" s="42" t="str">
        <f>VLOOKUP(D2357,DEPARTMENTS!B:B,1,0)</f>
        <v>DEV_GROUP_18</v>
      </c>
      <c r="K2357" s="326"/>
    </row>
    <row r="2358" spans="1:11" s="35" customFormat="1" hidden="1" x14ac:dyDescent="0.2">
      <c r="A2358" s="326" t="s">
        <v>5340</v>
      </c>
      <c r="B2358" s="326" t="s">
        <v>7</v>
      </c>
      <c r="C2358" s="326">
        <v>3</v>
      </c>
      <c r="D2358" s="326" t="s">
        <v>146</v>
      </c>
      <c r="E2358" s="323">
        <v>300</v>
      </c>
      <c r="F2358" s="35" t="s">
        <v>303</v>
      </c>
      <c r="G2358" s="326" t="s">
        <v>5239</v>
      </c>
      <c r="H2358" s="350">
        <f t="shared" si="37"/>
        <v>3949972.5300000003</v>
      </c>
      <c r="I2358" s="326" t="s">
        <v>5142</v>
      </c>
      <c r="J2358" s="42" t="str">
        <f>VLOOKUP(D2358,DEPARTMENTS!B:B,1,0)</f>
        <v>DEV_GROUP_18</v>
      </c>
      <c r="K2358" s="326"/>
    </row>
    <row r="2359" spans="1:11" s="35" customFormat="1" hidden="1" x14ac:dyDescent="0.2">
      <c r="A2359" s="326" t="s">
        <v>5341</v>
      </c>
      <c r="B2359" s="326" t="s">
        <v>7</v>
      </c>
      <c r="C2359" s="326">
        <v>3</v>
      </c>
      <c r="D2359" s="326" t="s">
        <v>146</v>
      </c>
      <c r="E2359" s="323">
        <v>400</v>
      </c>
      <c r="F2359" s="35" t="s">
        <v>303</v>
      </c>
      <c r="G2359" s="326" t="s">
        <v>5239</v>
      </c>
      <c r="H2359" s="350">
        <f t="shared" si="37"/>
        <v>3950372.5300000003</v>
      </c>
      <c r="I2359" s="326" t="s">
        <v>5143</v>
      </c>
      <c r="J2359" s="42" t="str">
        <f>VLOOKUP(D2359,DEPARTMENTS!B:B,1,0)</f>
        <v>DEV_GROUP_18</v>
      </c>
      <c r="K2359" s="326"/>
    </row>
    <row r="2360" spans="1:11" s="35" customFormat="1" hidden="1" x14ac:dyDescent="0.2">
      <c r="A2360" s="326" t="s">
        <v>5342</v>
      </c>
      <c r="B2360" s="326" t="s">
        <v>7</v>
      </c>
      <c r="C2360" s="326">
        <v>3</v>
      </c>
      <c r="D2360" s="326" t="s">
        <v>128</v>
      </c>
      <c r="E2360" s="323">
        <v>500</v>
      </c>
      <c r="F2360" s="35" t="s">
        <v>303</v>
      </c>
      <c r="G2360" s="326" t="s">
        <v>5239</v>
      </c>
      <c r="H2360" s="350">
        <f t="shared" si="37"/>
        <v>3950872.5300000003</v>
      </c>
      <c r="I2360" s="326" t="s">
        <v>5144</v>
      </c>
      <c r="J2360" s="42" t="str">
        <f>VLOOKUP(D2360,DEPARTMENTS!B:B,1,0)</f>
        <v>DEV_GROUP_5</v>
      </c>
      <c r="K2360" s="326"/>
    </row>
    <row r="2361" spans="1:11" s="35" customFormat="1" hidden="1" x14ac:dyDescent="0.2">
      <c r="A2361" s="326" t="s">
        <v>5343</v>
      </c>
      <c r="B2361" s="326" t="s">
        <v>7</v>
      </c>
      <c r="C2361" s="326">
        <v>3</v>
      </c>
      <c r="D2361" s="326" t="s">
        <v>126</v>
      </c>
      <c r="E2361" s="323">
        <v>300</v>
      </c>
      <c r="F2361" s="35" t="s">
        <v>303</v>
      </c>
      <c r="G2361" s="326" t="s">
        <v>5239</v>
      </c>
      <c r="H2361" s="350">
        <f t="shared" si="37"/>
        <v>3951172.5300000003</v>
      </c>
      <c r="I2361" s="326" t="s">
        <v>5145</v>
      </c>
      <c r="J2361" s="42" t="str">
        <f>VLOOKUP(D2361,DEPARTMENTS!B:B,1,0)</f>
        <v>DEV_GROUP_6</v>
      </c>
      <c r="K2361" s="326"/>
    </row>
    <row r="2362" spans="1:11" s="35" customFormat="1" hidden="1" x14ac:dyDescent="0.2">
      <c r="A2362" s="326" t="s">
        <v>5344</v>
      </c>
      <c r="B2362" s="326" t="s">
        <v>7</v>
      </c>
      <c r="C2362" s="326">
        <v>3</v>
      </c>
      <c r="D2362" s="326" t="s">
        <v>126</v>
      </c>
      <c r="E2362" s="323">
        <v>1000</v>
      </c>
      <c r="F2362" s="35" t="s">
        <v>303</v>
      </c>
      <c r="G2362" s="326" t="s">
        <v>5239</v>
      </c>
      <c r="H2362" s="350">
        <f t="shared" si="37"/>
        <v>3952172.5300000003</v>
      </c>
      <c r="I2362" s="326" t="s">
        <v>5146</v>
      </c>
      <c r="J2362" s="42" t="str">
        <f>VLOOKUP(D2362,DEPARTMENTS!B:B,1,0)</f>
        <v>DEV_GROUP_6</v>
      </c>
      <c r="K2362" s="326"/>
    </row>
    <row r="2363" spans="1:11" s="35" customFormat="1" hidden="1" x14ac:dyDescent="0.2">
      <c r="A2363" s="326" t="s">
        <v>5345</v>
      </c>
      <c r="B2363" s="326" t="s">
        <v>7</v>
      </c>
      <c r="C2363" s="326">
        <v>3</v>
      </c>
      <c r="D2363" s="326" t="s">
        <v>126</v>
      </c>
      <c r="E2363" s="323">
        <v>200</v>
      </c>
      <c r="F2363" s="35" t="s">
        <v>303</v>
      </c>
      <c r="G2363" s="326" t="s">
        <v>5239</v>
      </c>
      <c r="H2363" s="350">
        <f t="shared" si="37"/>
        <v>3952372.5300000003</v>
      </c>
      <c r="I2363" s="326" t="s">
        <v>5147</v>
      </c>
      <c r="J2363" s="42" t="str">
        <f>VLOOKUP(D2363,DEPARTMENTS!B:B,1,0)</f>
        <v>DEV_GROUP_6</v>
      </c>
      <c r="K2363" s="326"/>
    </row>
    <row r="2364" spans="1:11" s="35" customFormat="1" hidden="1" x14ac:dyDescent="0.2">
      <c r="A2364" s="326" t="s">
        <v>5346</v>
      </c>
      <c r="B2364" s="326" t="s">
        <v>7</v>
      </c>
      <c r="C2364" s="326">
        <v>3</v>
      </c>
      <c r="D2364" s="326" t="s">
        <v>126</v>
      </c>
      <c r="E2364" s="323">
        <v>200</v>
      </c>
      <c r="F2364" s="35" t="s">
        <v>303</v>
      </c>
      <c r="G2364" s="326" t="s">
        <v>5239</v>
      </c>
      <c r="H2364" s="350">
        <f t="shared" si="37"/>
        <v>3952572.5300000003</v>
      </c>
      <c r="I2364" s="326" t="s">
        <v>5148</v>
      </c>
      <c r="J2364" s="42" t="str">
        <f>VLOOKUP(D2364,DEPARTMENTS!B:B,1,0)</f>
        <v>DEV_GROUP_6</v>
      </c>
      <c r="K2364" s="326"/>
    </row>
    <row r="2365" spans="1:11" s="35" customFormat="1" hidden="1" x14ac:dyDescent="0.2">
      <c r="A2365" s="326" t="s">
        <v>5347</v>
      </c>
      <c r="B2365" s="326" t="s">
        <v>7</v>
      </c>
      <c r="C2365" s="326">
        <v>3</v>
      </c>
      <c r="D2365" s="326" t="s">
        <v>126</v>
      </c>
      <c r="E2365" s="323">
        <v>100</v>
      </c>
      <c r="F2365" s="35" t="s">
        <v>303</v>
      </c>
      <c r="G2365" s="326" t="s">
        <v>5239</v>
      </c>
      <c r="H2365" s="350">
        <f t="shared" si="37"/>
        <v>3952672.5300000003</v>
      </c>
      <c r="I2365" s="326" t="s">
        <v>5149</v>
      </c>
      <c r="J2365" s="42" t="str">
        <f>VLOOKUP(D2365,DEPARTMENTS!B:B,1,0)</f>
        <v>DEV_GROUP_6</v>
      </c>
      <c r="K2365" s="326"/>
    </row>
    <row r="2366" spans="1:11" s="35" customFormat="1" hidden="1" x14ac:dyDescent="0.2">
      <c r="A2366" s="326" t="s">
        <v>5348</v>
      </c>
      <c r="B2366" s="326" t="s">
        <v>7</v>
      </c>
      <c r="C2366" s="326">
        <v>3</v>
      </c>
      <c r="D2366" s="326" t="s">
        <v>126</v>
      </c>
      <c r="E2366" s="323">
        <v>100</v>
      </c>
      <c r="F2366" s="35" t="s">
        <v>303</v>
      </c>
      <c r="G2366" s="326" t="s">
        <v>5239</v>
      </c>
      <c r="H2366" s="350">
        <f t="shared" si="37"/>
        <v>3952772.5300000003</v>
      </c>
      <c r="I2366" s="326" t="s">
        <v>5150</v>
      </c>
      <c r="J2366" s="42" t="str">
        <f>VLOOKUP(D2366,DEPARTMENTS!B:B,1,0)</f>
        <v>DEV_GROUP_6</v>
      </c>
      <c r="K2366" s="326"/>
    </row>
    <row r="2367" spans="1:11" s="35" customFormat="1" hidden="1" x14ac:dyDescent="0.2">
      <c r="A2367" s="326" t="s">
        <v>5349</v>
      </c>
      <c r="B2367" s="326" t="s">
        <v>7</v>
      </c>
      <c r="C2367" s="326">
        <v>3</v>
      </c>
      <c r="D2367" s="326" t="s">
        <v>32</v>
      </c>
      <c r="E2367" s="323">
        <v>1140</v>
      </c>
      <c r="F2367" s="35" t="s">
        <v>303</v>
      </c>
      <c r="G2367" s="326" t="s">
        <v>5239</v>
      </c>
      <c r="H2367" s="350">
        <f t="shared" si="37"/>
        <v>3953912.5300000003</v>
      </c>
      <c r="I2367" s="326" t="s">
        <v>5151</v>
      </c>
      <c r="J2367" s="42" t="str">
        <f>VLOOKUP(D2367,DEPARTMENTS!B:B,1,0)</f>
        <v>YOUTH</v>
      </c>
      <c r="K2367" s="326"/>
    </row>
    <row r="2368" spans="1:11" s="35" customFormat="1" hidden="1" x14ac:dyDescent="0.2">
      <c r="A2368" s="326" t="s">
        <v>5350</v>
      </c>
      <c r="B2368" s="326" t="s">
        <v>7</v>
      </c>
      <c r="C2368" s="326">
        <v>3</v>
      </c>
      <c r="D2368" s="326" t="s">
        <v>182</v>
      </c>
      <c r="E2368" s="323">
        <v>200</v>
      </c>
      <c r="F2368" s="35" t="s">
        <v>303</v>
      </c>
      <c r="G2368" s="326" t="s">
        <v>5239</v>
      </c>
      <c r="H2368" s="350">
        <f t="shared" si="37"/>
        <v>3954112.5300000003</v>
      </c>
      <c r="I2368" s="326" t="s">
        <v>5152</v>
      </c>
      <c r="J2368" s="42" t="str">
        <f>VLOOKUP(D2368,DEPARTMENTS!B:B,1,0)</f>
        <v>DEV_GROUP_23</v>
      </c>
      <c r="K2368" s="326"/>
    </row>
    <row r="2369" spans="1:11" s="35" customFormat="1" hidden="1" x14ac:dyDescent="0.2">
      <c r="A2369" s="326" t="s">
        <v>5351</v>
      </c>
      <c r="B2369" s="326" t="s">
        <v>7</v>
      </c>
      <c r="C2369" s="326">
        <v>3</v>
      </c>
      <c r="D2369" s="326" t="s">
        <v>126</v>
      </c>
      <c r="E2369" s="323">
        <v>200</v>
      </c>
      <c r="F2369" s="35" t="s">
        <v>303</v>
      </c>
      <c r="G2369" s="326" t="s">
        <v>5239</v>
      </c>
      <c r="H2369" s="350">
        <f t="shared" si="37"/>
        <v>3954312.5300000003</v>
      </c>
      <c r="I2369" s="326" t="s">
        <v>5153</v>
      </c>
      <c r="J2369" s="42" t="str">
        <f>VLOOKUP(D2369,DEPARTMENTS!B:B,1,0)</f>
        <v>DEV_GROUP_6</v>
      </c>
      <c r="K2369" s="326"/>
    </row>
    <row r="2370" spans="1:11" s="35" customFormat="1" hidden="1" x14ac:dyDescent="0.2">
      <c r="A2370" s="326" t="s">
        <v>5352</v>
      </c>
      <c r="B2370" s="326" t="s">
        <v>7</v>
      </c>
      <c r="C2370" s="326">
        <v>3</v>
      </c>
      <c r="D2370" s="326" t="s">
        <v>126</v>
      </c>
      <c r="E2370" s="323">
        <v>50</v>
      </c>
      <c r="F2370" s="35" t="s">
        <v>303</v>
      </c>
      <c r="G2370" s="326" t="s">
        <v>5239</v>
      </c>
      <c r="H2370" s="350">
        <f t="shared" si="37"/>
        <v>3954362.5300000003</v>
      </c>
      <c r="I2370" s="326" t="s">
        <v>5154</v>
      </c>
      <c r="J2370" s="42" t="str">
        <f>VLOOKUP(D2370,DEPARTMENTS!B:B,1,0)</f>
        <v>DEV_GROUP_6</v>
      </c>
      <c r="K2370" s="326"/>
    </row>
    <row r="2371" spans="1:11" s="35" customFormat="1" hidden="1" x14ac:dyDescent="0.2">
      <c r="A2371" s="326" t="s">
        <v>5353</v>
      </c>
      <c r="B2371" s="326" t="s">
        <v>7</v>
      </c>
      <c r="C2371" s="326">
        <v>3</v>
      </c>
      <c r="D2371" s="326" t="s">
        <v>24</v>
      </c>
      <c r="E2371" s="323">
        <v>440</v>
      </c>
      <c r="F2371" s="35" t="s">
        <v>303</v>
      </c>
      <c r="G2371" s="326" t="s">
        <v>5239</v>
      </c>
      <c r="H2371" s="350">
        <f t="shared" si="37"/>
        <v>3954802.5300000003</v>
      </c>
      <c r="I2371" s="326" t="s">
        <v>5155</v>
      </c>
      <c r="J2371" s="42" t="str">
        <f>VLOOKUP(D2371,DEPARTMENTS!B:B,1,0)</f>
        <v>ENVELOPES</v>
      </c>
      <c r="K2371" s="326"/>
    </row>
    <row r="2372" spans="1:11" s="35" customFormat="1" x14ac:dyDescent="0.2">
      <c r="A2372" s="326" t="s">
        <v>5354</v>
      </c>
      <c r="B2372" s="326" t="s">
        <v>7</v>
      </c>
      <c r="C2372" s="326">
        <v>3</v>
      </c>
      <c r="D2372" s="326" t="s">
        <v>112</v>
      </c>
      <c r="E2372" s="323">
        <v>1000</v>
      </c>
      <c r="F2372" s="35" t="s">
        <v>303</v>
      </c>
      <c r="G2372" s="326" t="s">
        <v>5239</v>
      </c>
      <c r="H2372" s="350">
        <f t="shared" si="37"/>
        <v>3955802.5300000003</v>
      </c>
      <c r="I2372" s="326" t="s">
        <v>5156</v>
      </c>
      <c r="J2372" s="42" t="str">
        <f>VLOOKUP(D2372,DEPARTMENTS!B:B,1,0)</f>
        <v>DEV_GROUP_13</v>
      </c>
      <c r="K2372" s="326"/>
    </row>
    <row r="2373" spans="1:11" s="35" customFormat="1" hidden="1" x14ac:dyDescent="0.2">
      <c r="A2373" s="326" t="s">
        <v>5355</v>
      </c>
      <c r="B2373" s="326" t="s">
        <v>7</v>
      </c>
      <c r="C2373" s="326">
        <v>3</v>
      </c>
      <c r="D2373" s="326" t="s">
        <v>126</v>
      </c>
      <c r="E2373" s="323">
        <v>300</v>
      </c>
      <c r="F2373" s="35" t="s">
        <v>303</v>
      </c>
      <c r="G2373" s="326" t="s">
        <v>5239</v>
      </c>
      <c r="H2373" s="350">
        <f t="shared" si="37"/>
        <v>3956102.5300000003</v>
      </c>
      <c r="I2373" s="326" t="s">
        <v>5157</v>
      </c>
      <c r="J2373" s="42" t="str">
        <f>VLOOKUP(D2373,DEPARTMENTS!B:B,1,0)</f>
        <v>DEV_GROUP_6</v>
      </c>
      <c r="K2373" s="326"/>
    </row>
    <row r="2374" spans="1:11" s="35" customFormat="1" hidden="1" x14ac:dyDescent="0.2">
      <c r="A2374" s="326" t="s">
        <v>5356</v>
      </c>
      <c r="B2374" s="326" t="s">
        <v>7</v>
      </c>
      <c r="C2374" s="326">
        <v>3</v>
      </c>
      <c r="D2374" s="326" t="s">
        <v>182</v>
      </c>
      <c r="E2374" s="323">
        <v>200</v>
      </c>
      <c r="F2374" s="35" t="s">
        <v>303</v>
      </c>
      <c r="G2374" s="326" t="s">
        <v>5239</v>
      </c>
      <c r="H2374" s="350">
        <f t="shared" si="37"/>
        <v>3956302.5300000003</v>
      </c>
      <c r="I2374" s="326" t="s">
        <v>5158</v>
      </c>
      <c r="J2374" s="42" t="str">
        <f>VLOOKUP(D2374,DEPARTMENTS!B:B,1,0)</f>
        <v>DEV_GROUP_23</v>
      </c>
      <c r="K2374" s="326"/>
    </row>
    <row r="2375" spans="1:11" s="35" customFormat="1" hidden="1" x14ac:dyDescent="0.2">
      <c r="A2375" s="326" t="s">
        <v>5357</v>
      </c>
      <c r="B2375" s="326" t="s">
        <v>7</v>
      </c>
      <c r="C2375" s="326">
        <v>3</v>
      </c>
      <c r="D2375" s="326" t="s">
        <v>126</v>
      </c>
      <c r="E2375" s="323">
        <v>1000</v>
      </c>
      <c r="F2375" s="35" t="s">
        <v>303</v>
      </c>
      <c r="G2375" s="326" t="s">
        <v>5239</v>
      </c>
      <c r="H2375" s="350">
        <f t="shared" si="37"/>
        <v>3957302.5300000003</v>
      </c>
      <c r="I2375" s="326" t="s">
        <v>5159</v>
      </c>
      <c r="J2375" s="42" t="str">
        <f>VLOOKUP(D2375,DEPARTMENTS!B:B,1,0)</f>
        <v>DEV_GROUP_6</v>
      </c>
      <c r="K2375" s="326"/>
    </row>
    <row r="2376" spans="1:11" s="35" customFormat="1" hidden="1" x14ac:dyDescent="0.2">
      <c r="A2376" s="326" t="s">
        <v>5358</v>
      </c>
      <c r="B2376" s="326" t="s">
        <v>7</v>
      </c>
      <c r="C2376" s="326">
        <v>3</v>
      </c>
      <c r="D2376" s="326" t="s">
        <v>126</v>
      </c>
      <c r="E2376" s="323">
        <v>1500</v>
      </c>
      <c r="F2376" s="35" t="s">
        <v>303</v>
      </c>
      <c r="G2376" s="326" t="s">
        <v>5239</v>
      </c>
      <c r="H2376" s="350">
        <f t="shared" si="37"/>
        <v>3958802.5300000003</v>
      </c>
      <c r="I2376" s="326" t="s">
        <v>5160</v>
      </c>
      <c r="J2376" s="42" t="str">
        <f>VLOOKUP(D2376,DEPARTMENTS!B:B,1,0)</f>
        <v>DEV_GROUP_6</v>
      </c>
      <c r="K2376" s="326"/>
    </row>
    <row r="2377" spans="1:11" s="35" customFormat="1" hidden="1" x14ac:dyDescent="0.2">
      <c r="A2377" s="326" t="s">
        <v>5359</v>
      </c>
      <c r="B2377" s="326" t="s">
        <v>7</v>
      </c>
      <c r="C2377" s="326">
        <v>3</v>
      </c>
      <c r="D2377" s="326" t="s">
        <v>160</v>
      </c>
      <c r="E2377" s="323">
        <v>200</v>
      </c>
      <c r="F2377" s="35" t="s">
        <v>303</v>
      </c>
      <c r="G2377" s="326" t="s">
        <v>5239</v>
      </c>
      <c r="H2377" s="350">
        <f t="shared" si="37"/>
        <v>3959002.5300000003</v>
      </c>
      <c r="I2377" s="326" t="s">
        <v>5161</v>
      </c>
      <c r="J2377" s="42" t="str">
        <f>VLOOKUP(D2377,DEPARTMENTS!B:B,1,0)</f>
        <v>DEV_GROUP_20</v>
      </c>
      <c r="K2377" s="326"/>
    </row>
    <row r="2378" spans="1:11" s="35" customFormat="1" hidden="1" x14ac:dyDescent="0.2">
      <c r="A2378" s="326" t="s">
        <v>5360</v>
      </c>
      <c r="B2378" s="326" t="s">
        <v>7</v>
      </c>
      <c r="C2378" s="326">
        <v>3</v>
      </c>
      <c r="D2378" s="326" t="s">
        <v>188</v>
      </c>
      <c r="E2378" s="323">
        <v>3350</v>
      </c>
      <c r="F2378" s="35" t="s">
        <v>303</v>
      </c>
      <c r="G2378" s="326" t="s">
        <v>5239</v>
      </c>
      <c r="H2378" s="350">
        <f t="shared" si="37"/>
        <v>3962352.5300000003</v>
      </c>
      <c r="I2378" s="326" t="s">
        <v>5162</v>
      </c>
      <c r="J2378" s="42" t="str">
        <f>VLOOKUP(D2378,DEPARTMENTS!B:B,1,0)</f>
        <v>DEV_GROUP_38</v>
      </c>
      <c r="K2378" s="326"/>
    </row>
    <row r="2379" spans="1:11" s="35" customFormat="1" hidden="1" x14ac:dyDescent="0.2">
      <c r="A2379" s="326" t="s">
        <v>5361</v>
      </c>
      <c r="B2379" s="326" t="s">
        <v>7</v>
      </c>
      <c r="C2379" s="326">
        <v>3</v>
      </c>
      <c r="D2379" s="326" t="s">
        <v>126</v>
      </c>
      <c r="E2379" s="323">
        <v>150</v>
      </c>
      <c r="F2379" s="35" t="s">
        <v>303</v>
      </c>
      <c r="G2379" s="326" t="s">
        <v>5239</v>
      </c>
      <c r="H2379" s="350">
        <f t="shared" si="37"/>
        <v>3962502.5300000003</v>
      </c>
      <c r="I2379" s="326" t="s">
        <v>5163</v>
      </c>
      <c r="J2379" s="42" t="str">
        <f>VLOOKUP(D2379,DEPARTMENTS!B:B,1,0)</f>
        <v>DEV_GROUP_6</v>
      </c>
      <c r="K2379" s="326"/>
    </row>
    <row r="2380" spans="1:11" s="35" customFormat="1" hidden="1" x14ac:dyDescent="0.2">
      <c r="A2380" s="326" t="s">
        <v>5362</v>
      </c>
      <c r="B2380" s="326" t="s">
        <v>7</v>
      </c>
      <c r="C2380" s="326">
        <v>3</v>
      </c>
      <c r="D2380" s="326" t="s">
        <v>126</v>
      </c>
      <c r="E2380" s="323">
        <v>300</v>
      </c>
      <c r="F2380" s="35" t="s">
        <v>303</v>
      </c>
      <c r="G2380" s="326" t="s">
        <v>5239</v>
      </c>
      <c r="H2380" s="350">
        <f t="shared" si="37"/>
        <v>3962802.5300000003</v>
      </c>
      <c r="I2380" s="326" t="s">
        <v>5164</v>
      </c>
      <c r="J2380" s="42" t="str">
        <f>VLOOKUP(D2380,DEPARTMENTS!B:B,1,0)</f>
        <v>DEV_GROUP_6</v>
      </c>
      <c r="K2380" s="326"/>
    </row>
    <row r="2381" spans="1:11" s="35" customFormat="1" hidden="1" x14ac:dyDescent="0.2">
      <c r="A2381" s="326" t="s">
        <v>5363</v>
      </c>
      <c r="B2381" s="326" t="s">
        <v>7</v>
      </c>
      <c r="C2381" s="326">
        <v>3</v>
      </c>
      <c r="D2381" s="326" t="s">
        <v>126</v>
      </c>
      <c r="E2381" s="323">
        <v>200</v>
      </c>
      <c r="F2381" s="35" t="s">
        <v>303</v>
      </c>
      <c r="G2381" s="326" t="s">
        <v>5239</v>
      </c>
      <c r="H2381" s="350">
        <f t="shared" si="37"/>
        <v>3963002.5300000003</v>
      </c>
      <c r="I2381" s="326" t="s">
        <v>5165</v>
      </c>
      <c r="J2381" s="42" t="str">
        <f>VLOOKUP(D2381,DEPARTMENTS!B:B,1,0)</f>
        <v>DEV_GROUP_6</v>
      </c>
      <c r="K2381" s="326"/>
    </row>
    <row r="2382" spans="1:11" s="35" customFormat="1" hidden="1" x14ac:dyDescent="0.2">
      <c r="A2382" s="326" t="s">
        <v>5364</v>
      </c>
      <c r="B2382" s="326" t="s">
        <v>7</v>
      </c>
      <c r="C2382" s="326">
        <v>3</v>
      </c>
      <c r="D2382" s="326" t="s">
        <v>126</v>
      </c>
      <c r="E2382" s="323">
        <v>100</v>
      </c>
      <c r="F2382" s="35" t="s">
        <v>303</v>
      </c>
      <c r="G2382" s="326" t="s">
        <v>5239</v>
      </c>
      <c r="H2382" s="350">
        <f t="shared" si="37"/>
        <v>3963102.5300000003</v>
      </c>
      <c r="I2382" s="326" t="s">
        <v>5166</v>
      </c>
      <c r="J2382" s="42" t="str">
        <f>VLOOKUP(D2382,DEPARTMENTS!B:B,1,0)</f>
        <v>DEV_GROUP_6</v>
      </c>
      <c r="K2382" s="326"/>
    </row>
    <row r="2383" spans="1:11" s="35" customFormat="1" hidden="1" x14ac:dyDescent="0.2">
      <c r="A2383" s="326" t="s">
        <v>5365</v>
      </c>
      <c r="B2383" s="326" t="s">
        <v>7</v>
      </c>
      <c r="C2383" s="326">
        <v>3</v>
      </c>
      <c r="D2383" s="326" t="s">
        <v>24</v>
      </c>
      <c r="E2383" s="323">
        <v>2300</v>
      </c>
      <c r="F2383" s="35" t="s">
        <v>303</v>
      </c>
      <c r="G2383" s="326" t="s">
        <v>5239</v>
      </c>
      <c r="H2383" s="350">
        <f t="shared" si="37"/>
        <v>3965402.5300000003</v>
      </c>
      <c r="I2383" s="326" t="s">
        <v>5167</v>
      </c>
      <c r="J2383" s="42" t="str">
        <f>VLOOKUP(D2383,DEPARTMENTS!B:B,1,0)</f>
        <v>ENVELOPES</v>
      </c>
      <c r="K2383" s="326"/>
    </row>
    <row r="2384" spans="1:11" s="35" customFormat="1" hidden="1" x14ac:dyDescent="0.2">
      <c r="A2384" s="326" t="s">
        <v>5366</v>
      </c>
      <c r="B2384" s="326" t="s">
        <v>7</v>
      </c>
      <c r="C2384" s="326">
        <v>3</v>
      </c>
      <c r="D2384" s="326" t="s">
        <v>126</v>
      </c>
      <c r="E2384" s="323">
        <v>100</v>
      </c>
      <c r="F2384" s="35" t="s">
        <v>303</v>
      </c>
      <c r="G2384" s="326" t="s">
        <v>5239</v>
      </c>
      <c r="H2384" s="350">
        <f t="shared" si="37"/>
        <v>3965502.5300000003</v>
      </c>
      <c r="I2384" s="326" t="s">
        <v>5168</v>
      </c>
      <c r="J2384" s="42" t="str">
        <f>VLOOKUP(D2384,DEPARTMENTS!B:B,1,0)</f>
        <v>DEV_GROUP_6</v>
      </c>
      <c r="K2384" s="326"/>
    </row>
    <row r="2385" spans="1:11" s="35" customFormat="1" hidden="1" x14ac:dyDescent="0.2">
      <c r="A2385" s="326" t="s">
        <v>5367</v>
      </c>
      <c r="B2385" s="326" t="s">
        <v>7</v>
      </c>
      <c r="C2385" s="326">
        <v>3</v>
      </c>
      <c r="D2385" s="326" t="s">
        <v>126</v>
      </c>
      <c r="E2385" s="323">
        <v>200</v>
      </c>
      <c r="F2385" s="35" t="s">
        <v>303</v>
      </c>
      <c r="G2385" s="326" t="s">
        <v>5239</v>
      </c>
      <c r="H2385" s="350">
        <f t="shared" si="37"/>
        <v>3965702.5300000003</v>
      </c>
      <c r="I2385" s="326" t="s">
        <v>5169</v>
      </c>
      <c r="J2385" s="42" t="str">
        <f>VLOOKUP(D2385,DEPARTMENTS!B:B,1,0)</f>
        <v>DEV_GROUP_6</v>
      </c>
      <c r="K2385" s="326"/>
    </row>
    <row r="2386" spans="1:11" s="35" customFormat="1" hidden="1" x14ac:dyDescent="0.2">
      <c r="A2386" s="326" t="s">
        <v>5368</v>
      </c>
      <c r="B2386" s="326" t="s">
        <v>7</v>
      </c>
      <c r="C2386" s="326">
        <v>3</v>
      </c>
      <c r="D2386" s="326" t="s">
        <v>126</v>
      </c>
      <c r="E2386" s="323">
        <v>100</v>
      </c>
      <c r="F2386" s="35" t="s">
        <v>303</v>
      </c>
      <c r="G2386" s="326" t="s">
        <v>5239</v>
      </c>
      <c r="H2386" s="350">
        <f t="shared" si="37"/>
        <v>3965802.5300000003</v>
      </c>
      <c r="I2386" s="326" t="s">
        <v>5170</v>
      </c>
      <c r="J2386" s="42" t="str">
        <f>VLOOKUP(D2386,DEPARTMENTS!B:B,1,0)</f>
        <v>DEV_GROUP_6</v>
      </c>
      <c r="K2386" s="326"/>
    </row>
    <row r="2387" spans="1:11" s="35" customFormat="1" hidden="1" x14ac:dyDescent="0.2">
      <c r="A2387" s="326" t="s">
        <v>5369</v>
      </c>
      <c r="B2387" s="326" t="s">
        <v>7</v>
      </c>
      <c r="C2387" s="326">
        <v>3</v>
      </c>
      <c r="D2387" s="326" t="s">
        <v>160</v>
      </c>
      <c r="E2387" s="323">
        <v>200</v>
      </c>
      <c r="F2387" s="35" t="s">
        <v>303</v>
      </c>
      <c r="G2387" s="326" t="s">
        <v>5240</v>
      </c>
      <c r="H2387" s="350">
        <f t="shared" si="37"/>
        <v>3966002.5300000003</v>
      </c>
      <c r="I2387" s="326" t="s">
        <v>5171</v>
      </c>
      <c r="J2387" s="42" t="str">
        <f>VLOOKUP(D2387,DEPARTMENTS!B:B,1,0)</f>
        <v>DEV_GROUP_20</v>
      </c>
      <c r="K2387" s="326"/>
    </row>
    <row r="2388" spans="1:11" s="35" customFormat="1" hidden="1" x14ac:dyDescent="0.2">
      <c r="A2388" s="326" t="s">
        <v>5370</v>
      </c>
      <c r="B2388" s="326" t="s">
        <v>7</v>
      </c>
      <c r="C2388" s="326">
        <v>3</v>
      </c>
      <c r="D2388" s="326" t="s">
        <v>126</v>
      </c>
      <c r="E2388" s="323">
        <v>200</v>
      </c>
      <c r="F2388" s="35" t="s">
        <v>303</v>
      </c>
      <c r="G2388" s="326" t="s">
        <v>5240</v>
      </c>
      <c r="H2388" s="350">
        <f t="shared" ref="H2388:H2451" si="38">H2387+E2388</f>
        <v>3966202.5300000003</v>
      </c>
      <c r="I2388" s="326" t="s">
        <v>5172</v>
      </c>
      <c r="J2388" s="42" t="str">
        <f>VLOOKUP(D2388,DEPARTMENTS!B:B,1,0)</f>
        <v>DEV_GROUP_6</v>
      </c>
      <c r="K2388" s="326"/>
    </row>
    <row r="2389" spans="1:11" s="35" customFormat="1" hidden="1" x14ac:dyDescent="0.2">
      <c r="A2389" s="326" t="s">
        <v>5371</v>
      </c>
      <c r="B2389" s="326" t="s">
        <v>7</v>
      </c>
      <c r="C2389" s="326">
        <v>3</v>
      </c>
      <c r="D2389" s="326" t="s">
        <v>126</v>
      </c>
      <c r="E2389" s="323">
        <v>150</v>
      </c>
      <c r="F2389" s="35" t="s">
        <v>303</v>
      </c>
      <c r="G2389" s="326" t="s">
        <v>5240</v>
      </c>
      <c r="H2389" s="350">
        <f t="shared" si="38"/>
        <v>3966352.5300000003</v>
      </c>
      <c r="I2389" s="326" t="s">
        <v>5173</v>
      </c>
      <c r="J2389" s="42" t="str">
        <f>VLOOKUP(D2389,DEPARTMENTS!B:B,1,0)</f>
        <v>DEV_GROUP_6</v>
      </c>
      <c r="K2389" s="326"/>
    </row>
    <row r="2390" spans="1:11" s="35" customFormat="1" hidden="1" x14ac:dyDescent="0.2">
      <c r="A2390" s="326" t="s">
        <v>5372</v>
      </c>
      <c r="B2390" s="326" t="s">
        <v>7</v>
      </c>
      <c r="C2390" s="326">
        <v>3</v>
      </c>
      <c r="D2390" s="326" t="s">
        <v>144</v>
      </c>
      <c r="E2390" s="323">
        <v>500</v>
      </c>
      <c r="F2390" s="35" t="s">
        <v>303</v>
      </c>
      <c r="G2390" s="326" t="s">
        <v>5240</v>
      </c>
      <c r="H2390" s="350">
        <f t="shared" si="38"/>
        <v>3966852.5300000003</v>
      </c>
      <c r="I2390" s="326" t="s">
        <v>5174</v>
      </c>
      <c r="J2390" s="42" t="str">
        <f>VLOOKUP(D2390,DEPARTMENTS!B:B,1,0)</f>
        <v>DEV_GROUP_2</v>
      </c>
      <c r="K2390" s="326"/>
    </row>
    <row r="2391" spans="1:11" s="35" customFormat="1" hidden="1" x14ac:dyDescent="0.2">
      <c r="A2391" s="326" t="s">
        <v>5373</v>
      </c>
      <c r="B2391" s="326" t="s">
        <v>7</v>
      </c>
      <c r="C2391" s="326">
        <v>3</v>
      </c>
      <c r="D2391" s="326" t="s">
        <v>126</v>
      </c>
      <c r="E2391" s="323">
        <v>200</v>
      </c>
      <c r="F2391" s="35" t="s">
        <v>303</v>
      </c>
      <c r="G2391" s="326" t="s">
        <v>5240</v>
      </c>
      <c r="H2391" s="350">
        <f t="shared" si="38"/>
        <v>3967052.5300000003</v>
      </c>
      <c r="I2391" s="326" t="s">
        <v>5175</v>
      </c>
      <c r="J2391" s="42" t="str">
        <f>VLOOKUP(D2391,DEPARTMENTS!B:B,1,0)</f>
        <v>DEV_GROUP_6</v>
      </c>
      <c r="K2391" s="326"/>
    </row>
    <row r="2392" spans="1:11" s="35" customFormat="1" hidden="1" x14ac:dyDescent="0.2">
      <c r="A2392" s="326" t="s">
        <v>5374</v>
      </c>
      <c r="B2392" s="326" t="s">
        <v>7</v>
      </c>
      <c r="C2392" s="326">
        <v>3</v>
      </c>
      <c r="D2392" s="326" t="s">
        <v>128</v>
      </c>
      <c r="E2392" s="323">
        <v>300</v>
      </c>
      <c r="F2392" s="35" t="s">
        <v>303</v>
      </c>
      <c r="G2392" s="326" t="s">
        <v>5240</v>
      </c>
      <c r="H2392" s="350">
        <f t="shared" si="38"/>
        <v>3967352.5300000003</v>
      </c>
      <c r="I2392" s="326" t="s">
        <v>5176</v>
      </c>
      <c r="J2392" s="42" t="str">
        <f>VLOOKUP(D2392,DEPARTMENTS!B:B,1,0)</f>
        <v>DEV_GROUP_5</v>
      </c>
      <c r="K2392" s="326"/>
    </row>
    <row r="2393" spans="1:11" s="35" customFormat="1" hidden="1" x14ac:dyDescent="0.2">
      <c r="A2393" s="326" t="s">
        <v>5375</v>
      </c>
      <c r="B2393" s="326" t="s">
        <v>7</v>
      </c>
      <c r="C2393" s="326">
        <v>3</v>
      </c>
      <c r="D2393" s="326" t="s">
        <v>126</v>
      </c>
      <c r="E2393" s="323">
        <v>700</v>
      </c>
      <c r="F2393" s="35" t="s">
        <v>303</v>
      </c>
      <c r="G2393" s="326" t="s">
        <v>5240</v>
      </c>
      <c r="H2393" s="350">
        <f t="shared" si="38"/>
        <v>3968052.5300000003</v>
      </c>
      <c r="I2393" s="326" t="s">
        <v>5177</v>
      </c>
      <c r="J2393" s="42" t="str">
        <f>VLOOKUP(D2393,DEPARTMENTS!B:B,1,0)</f>
        <v>DEV_GROUP_6</v>
      </c>
      <c r="K2393" s="326"/>
    </row>
    <row r="2394" spans="1:11" s="35" customFormat="1" hidden="1" x14ac:dyDescent="0.2">
      <c r="A2394" s="326" t="s">
        <v>5376</v>
      </c>
      <c r="B2394" s="326" t="s">
        <v>7</v>
      </c>
      <c r="C2394" s="326">
        <v>3</v>
      </c>
      <c r="D2394" s="326" t="s">
        <v>114</v>
      </c>
      <c r="E2394" s="323">
        <v>1000</v>
      </c>
      <c r="F2394" s="35" t="s">
        <v>303</v>
      </c>
      <c r="G2394" s="326" t="s">
        <v>5240</v>
      </c>
      <c r="H2394" s="350">
        <f t="shared" si="38"/>
        <v>3969052.5300000003</v>
      </c>
      <c r="I2394" s="326" t="s">
        <v>5178</v>
      </c>
      <c r="J2394" s="42" t="str">
        <f>VLOOKUP(D2394,DEPARTMENTS!B:B,1,0)</f>
        <v>DEV_GROUP_1</v>
      </c>
      <c r="K2394" s="326"/>
    </row>
    <row r="2395" spans="1:11" s="35" customFormat="1" hidden="1" x14ac:dyDescent="0.2">
      <c r="A2395" s="326" t="s">
        <v>5377</v>
      </c>
      <c r="B2395" s="326" t="s">
        <v>7</v>
      </c>
      <c r="C2395" s="326">
        <v>3</v>
      </c>
      <c r="D2395" s="326" t="s">
        <v>126</v>
      </c>
      <c r="E2395" s="323">
        <v>400</v>
      </c>
      <c r="F2395" s="35" t="s">
        <v>303</v>
      </c>
      <c r="G2395" s="326" t="s">
        <v>5240</v>
      </c>
      <c r="H2395" s="350">
        <f t="shared" si="38"/>
        <v>3969452.5300000003</v>
      </c>
      <c r="I2395" s="326" t="s">
        <v>5179</v>
      </c>
      <c r="J2395" s="42" t="str">
        <f>VLOOKUP(D2395,DEPARTMENTS!B:B,1,0)</f>
        <v>DEV_GROUP_6</v>
      </c>
      <c r="K2395" s="326"/>
    </row>
    <row r="2396" spans="1:11" s="35" customFormat="1" hidden="1" x14ac:dyDescent="0.2">
      <c r="A2396" s="326" t="s">
        <v>5378</v>
      </c>
      <c r="B2396" s="326" t="s">
        <v>7</v>
      </c>
      <c r="C2396" s="326">
        <v>3</v>
      </c>
      <c r="D2396" s="326" t="s">
        <v>114</v>
      </c>
      <c r="E2396" s="323">
        <v>2000</v>
      </c>
      <c r="F2396" s="35" t="s">
        <v>303</v>
      </c>
      <c r="G2396" s="326" t="s">
        <v>5240</v>
      </c>
      <c r="H2396" s="350">
        <f t="shared" si="38"/>
        <v>3971452.5300000003</v>
      </c>
      <c r="I2396" s="326" t="s">
        <v>5180</v>
      </c>
      <c r="J2396" s="42" t="str">
        <f>VLOOKUP(D2396,DEPARTMENTS!B:B,1,0)</f>
        <v>DEV_GROUP_1</v>
      </c>
      <c r="K2396" s="326"/>
    </row>
    <row r="2397" spans="1:11" s="35" customFormat="1" hidden="1" x14ac:dyDescent="0.2">
      <c r="A2397" s="326" t="s">
        <v>5379</v>
      </c>
      <c r="B2397" s="326" t="s">
        <v>7</v>
      </c>
      <c r="C2397" s="326">
        <v>3</v>
      </c>
      <c r="D2397" s="326" t="s">
        <v>182</v>
      </c>
      <c r="E2397" s="323">
        <v>500</v>
      </c>
      <c r="F2397" s="35" t="s">
        <v>303</v>
      </c>
      <c r="G2397" s="326" t="s">
        <v>5240</v>
      </c>
      <c r="H2397" s="350">
        <f t="shared" si="38"/>
        <v>3971952.5300000003</v>
      </c>
      <c r="I2397" s="326" t="s">
        <v>5181</v>
      </c>
      <c r="J2397" s="42" t="str">
        <f>VLOOKUP(D2397,DEPARTMENTS!B:B,1,0)</f>
        <v>DEV_GROUP_23</v>
      </c>
      <c r="K2397" s="326"/>
    </row>
    <row r="2398" spans="1:11" s="35" customFormat="1" hidden="1" x14ac:dyDescent="0.2">
      <c r="A2398" s="326" t="s">
        <v>5380</v>
      </c>
      <c r="B2398" s="326" t="s">
        <v>7</v>
      </c>
      <c r="C2398" s="326">
        <v>3</v>
      </c>
      <c r="D2398" s="326" t="s">
        <v>126</v>
      </c>
      <c r="E2398" s="323">
        <v>1000</v>
      </c>
      <c r="F2398" s="35" t="s">
        <v>303</v>
      </c>
      <c r="G2398" s="326" t="s">
        <v>5240</v>
      </c>
      <c r="H2398" s="350">
        <f t="shared" si="38"/>
        <v>3972952.5300000003</v>
      </c>
      <c r="I2398" s="326" t="s">
        <v>5182</v>
      </c>
      <c r="J2398" s="42" t="str">
        <f>VLOOKUP(D2398,DEPARTMENTS!B:B,1,0)</f>
        <v>DEV_GROUP_6</v>
      </c>
      <c r="K2398" s="326"/>
    </row>
    <row r="2399" spans="1:11" s="35" customFormat="1" hidden="1" x14ac:dyDescent="0.2">
      <c r="A2399" s="326" t="s">
        <v>5381</v>
      </c>
      <c r="B2399" s="326" t="s">
        <v>7</v>
      </c>
      <c r="C2399" s="326">
        <v>3</v>
      </c>
      <c r="D2399" s="326" t="s">
        <v>182</v>
      </c>
      <c r="E2399" s="323">
        <v>200</v>
      </c>
      <c r="F2399" s="35" t="s">
        <v>303</v>
      </c>
      <c r="G2399" s="326" t="s">
        <v>5240</v>
      </c>
      <c r="H2399" s="350">
        <f t="shared" si="38"/>
        <v>3973152.5300000003</v>
      </c>
      <c r="I2399" s="326" t="s">
        <v>5183</v>
      </c>
      <c r="J2399" s="42" t="str">
        <f>VLOOKUP(D2399,DEPARTMENTS!B:B,1,0)</f>
        <v>DEV_GROUP_23</v>
      </c>
      <c r="K2399" s="326"/>
    </row>
    <row r="2400" spans="1:11" s="35" customFormat="1" hidden="1" x14ac:dyDescent="0.2">
      <c r="A2400" s="326" t="s">
        <v>5382</v>
      </c>
      <c r="B2400" s="326" t="s">
        <v>7</v>
      </c>
      <c r="C2400" s="326">
        <v>3</v>
      </c>
      <c r="D2400" s="326" t="s">
        <v>166</v>
      </c>
      <c r="E2400" s="323">
        <v>500</v>
      </c>
      <c r="F2400" s="35" t="s">
        <v>303</v>
      </c>
      <c r="G2400" s="326" t="s">
        <v>5240</v>
      </c>
      <c r="H2400" s="350">
        <f t="shared" si="38"/>
        <v>3973652.5300000003</v>
      </c>
      <c r="I2400" s="326" t="s">
        <v>5184</v>
      </c>
      <c r="J2400" s="42" t="str">
        <f>VLOOKUP(D2400,DEPARTMENTS!B:B,1,0)</f>
        <v>DEV_GROUP_30</v>
      </c>
      <c r="K2400" s="326"/>
    </row>
    <row r="2401" spans="1:11" s="35" customFormat="1" hidden="1" x14ac:dyDescent="0.2">
      <c r="A2401" s="326" t="s">
        <v>5383</v>
      </c>
      <c r="B2401" s="326" t="s">
        <v>7</v>
      </c>
      <c r="C2401" s="326">
        <v>3</v>
      </c>
      <c r="D2401" s="326" t="s">
        <v>126</v>
      </c>
      <c r="E2401" s="323">
        <v>150</v>
      </c>
      <c r="F2401" s="35" t="s">
        <v>303</v>
      </c>
      <c r="G2401" s="326" t="s">
        <v>5240</v>
      </c>
      <c r="H2401" s="350">
        <f t="shared" si="38"/>
        <v>3973802.5300000003</v>
      </c>
      <c r="I2401" s="326" t="s">
        <v>5185</v>
      </c>
      <c r="J2401" s="42" t="str">
        <f>VLOOKUP(D2401,DEPARTMENTS!B:B,1,0)</f>
        <v>DEV_GROUP_6</v>
      </c>
      <c r="K2401" s="326"/>
    </row>
    <row r="2402" spans="1:11" s="35" customFormat="1" hidden="1" x14ac:dyDescent="0.2">
      <c r="A2402" s="326" t="s">
        <v>5384</v>
      </c>
      <c r="B2402" s="326" t="s">
        <v>7</v>
      </c>
      <c r="C2402" s="326">
        <v>3</v>
      </c>
      <c r="D2402" s="326" t="s">
        <v>126</v>
      </c>
      <c r="E2402" s="323">
        <v>300</v>
      </c>
      <c r="F2402" s="35" t="s">
        <v>303</v>
      </c>
      <c r="G2402" s="326" t="s">
        <v>5240</v>
      </c>
      <c r="H2402" s="350">
        <f t="shared" si="38"/>
        <v>3974102.5300000003</v>
      </c>
      <c r="I2402" s="326" t="s">
        <v>5186</v>
      </c>
      <c r="J2402" s="42" t="str">
        <f>VLOOKUP(D2402,DEPARTMENTS!B:B,1,0)</f>
        <v>DEV_GROUP_6</v>
      </c>
      <c r="K2402" s="326"/>
    </row>
    <row r="2403" spans="1:11" s="35" customFormat="1" hidden="1" x14ac:dyDescent="0.2">
      <c r="A2403" s="326" t="s">
        <v>5385</v>
      </c>
      <c r="B2403" s="326" t="s">
        <v>7</v>
      </c>
      <c r="C2403" s="326">
        <v>3</v>
      </c>
      <c r="D2403" s="326" t="s">
        <v>126</v>
      </c>
      <c r="E2403" s="323">
        <v>200</v>
      </c>
      <c r="F2403" s="35" t="s">
        <v>303</v>
      </c>
      <c r="G2403" s="326" t="s">
        <v>5240</v>
      </c>
      <c r="H2403" s="350">
        <f t="shared" si="38"/>
        <v>3974302.5300000003</v>
      </c>
      <c r="I2403" s="326" t="s">
        <v>5187</v>
      </c>
      <c r="J2403" s="42" t="str">
        <f>VLOOKUP(D2403,DEPARTMENTS!B:B,1,0)</f>
        <v>DEV_GROUP_6</v>
      </c>
      <c r="K2403" s="326"/>
    </row>
    <row r="2404" spans="1:11" s="35" customFormat="1" hidden="1" x14ac:dyDescent="0.2">
      <c r="A2404" s="326" t="s">
        <v>5386</v>
      </c>
      <c r="B2404" s="326" t="s">
        <v>7</v>
      </c>
      <c r="C2404" s="326">
        <v>3</v>
      </c>
      <c r="D2404" s="326" t="s">
        <v>24</v>
      </c>
      <c r="E2404" s="323">
        <v>1400</v>
      </c>
      <c r="F2404" s="35" t="s">
        <v>303</v>
      </c>
      <c r="G2404" s="326" t="s">
        <v>5240</v>
      </c>
      <c r="H2404" s="350">
        <f t="shared" si="38"/>
        <v>3975702.5300000003</v>
      </c>
      <c r="I2404" s="326" t="s">
        <v>5188</v>
      </c>
      <c r="J2404" s="42" t="str">
        <f>VLOOKUP(D2404,DEPARTMENTS!B:B,1,0)</f>
        <v>ENVELOPES</v>
      </c>
      <c r="K2404" s="326"/>
    </row>
    <row r="2405" spans="1:11" s="35" customFormat="1" hidden="1" x14ac:dyDescent="0.2">
      <c r="A2405" s="326" t="s">
        <v>5387</v>
      </c>
      <c r="B2405" s="326" t="s">
        <v>7</v>
      </c>
      <c r="C2405" s="326">
        <v>3</v>
      </c>
      <c r="D2405" s="326" t="s">
        <v>126</v>
      </c>
      <c r="E2405" s="323">
        <v>400</v>
      </c>
      <c r="F2405" s="35" t="s">
        <v>303</v>
      </c>
      <c r="G2405" s="326" t="s">
        <v>5240</v>
      </c>
      <c r="H2405" s="350">
        <f t="shared" si="38"/>
        <v>3976102.5300000003</v>
      </c>
      <c r="I2405" s="326" t="s">
        <v>5189</v>
      </c>
      <c r="J2405" s="42" t="str">
        <f>VLOOKUP(D2405,DEPARTMENTS!B:B,1,0)</f>
        <v>DEV_GROUP_6</v>
      </c>
      <c r="K2405" s="326"/>
    </row>
    <row r="2406" spans="1:11" s="35" customFormat="1" hidden="1" x14ac:dyDescent="0.2">
      <c r="A2406" s="326" t="s">
        <v>5388</v>
      </c>
      <c r="B2406" s="326" t="s">
        <v>7</v>
      </c>
      <c r="C2406" s="326">
        <v>3</v>
      </c>
      <c r="D2406" s="326" t="s">
        <v>182</v>
      </c>
      <c r="E2406" s="323">
        <v>100</v>
      </c>
      <c r="F2406" s="35" t="s">
        <v>303</v>
      </c>
      <c r="G2406" s="326" t="s">
        <v>5240</v>
      </c>
      <c r="H2406" s="350">
        <f t="shared" si="38"/>
        <v>3976202.5300000003</v>
      </c>
      <c r="I2406" s="326" t="s">
        <v>5190</v>
      </c>
      <c r="J2406" s="42" t="str">
        <f>VLOOKUP(D2406,DEPARTMENTS!B:B,1,0)</f>
        <v>DEV_GROUP_23</v>
      </c>
      <c r="K2406" s="326"/>
    </row>
    <row r="2407" spans="1:11" s="35" customFormat="1" hidden="1" x14ac:dyDescent="0.2">
      <c r="A2407" s="326" t="s">
        <v>5389</v>
      </c>
      <c r="B2407" s="326" t="s">
        <v>7</v>
      </c>
      <c r="C2407" s="326">
        <v>3</v>
      </c>
      <c r="D2407" s="326" t="s">
        <v>182</v>
      </c>
      <c r="E2407" s="323">
        <v>200</v>
      </c>
      <c r="F2407" s="35" t="s">
        <v>303</v>
      </c>
      <c r="G2407" s="326" t="s">
        <v>5240</v>
      </c>
      <c r="H2407" s="350">
        <f t="shared" si="38"/>
        <v>3976402.5300000003</v>
      </c>
      <c r="I2407" s="326" t="s">
        <v>5191</v>
      </c>
      <c r="J2407" s="42" t="str">
        <f>VLOOKUP(D2407,DEPARTMENTS!B:B,1,0)</f>
        <v>DEV_GROUP_23</v>
      </c>
      <c r="K2407" s="326"/>
    </row>
    <row r="2408" spans="1:11" s="35" customFormat="1" hidden="1" x14ac:dyDescent="0.2">
      <c r="A2408" s="326" t="s">
        <v>5390</v>
      </c>
      <c r="B2408" s="326" t="s">
        <v>7</v>
      </c>
      <c r="C2408" s="326">
        <v>3</v>
      </c>
      <c r="D2408" s="326" t="s">
        <v>182</v>
      </c>
      <c r="E2408" s="323">
        <v>100</v>
      </c>
      <c r="F2408" s="35" t="s">
        <v>303</v>
      </c>
      <c r="G2408" s="326" t="s">
        <v>5240</v>
      </c>
      <c r="H2408" s="350">
        <f t="shared" si="38"/>
        <v>3976502.5300000003</v>
      </c>
      <c r="I2408" s="326" t="s">
        <v>5192</v>
      </c>
      <c r="J2408" s="42" t="str">
        <f>VLOOKUP(D2408,DEPARTMENTS!B:B,1,0)</f>
        <v>DEV_GROUP_23</v>
      </c>
      <c r="K2408" s="326"/>
    </row>
    <row r="2409" spans="1:11" s="35" customFormat="1" hidden="1" x14ac:dyDescent="0.2">
      <c r="A2409" s="326" t="s">
        <v>5391</v>
      </c>
      <c r="B2409" s="326" t="s">
        <v>7</v>
      </c>
      <c r="C2409" s="326">
        <v>3</v>
      </c>
      <c r="D2409" s="326" t="s">
        <v>126</v>
      </c>
      <c r="E2409" s="323">
        <v>200</v>
      </c>
      <c r="F2409" s="35" t="s">
        <v>303</v>
      </c>
      <c r="G2409" s="326" t="s">
        <v>5240</v>
      </c>
      <c r="H2409" s="350">
        <f t="shared" si="38"/>
        <v>3976702.5300000003</v>
      </c>
      <c r="I2409" s="326" t="s">
        <v>5193</v>
      </c>
      <c r="J2409" s="42" t="str">
        <f>VLOOKUP(D2409,DEPARTMENTS!B:B,1,0)</f>
        <v>DEV_GROUP_6</v>
      </c>
      <c r="K2409" s="326"/>
    </row>
    <row r="2410" spans="1:11" s="35" customFormat="1" hidden="1" x14ac:dyDescent="0.2">
      <c r="A2410" s="326" t="s">
        <v>5392</v>
      </c>
      <c r="B2410" s="326" t="s">
        <v>7</v>
      </c>
      <c r="C2410" s="326">
        <v>3</v>
      </c>
      <c r="D2410" s="326" t="s">
        <v>24</v>
      </c>
      <c r="E2410" s="323">
        <v>1400</v>
      </c>
      <c r="F2410" s="35" t="s">
        <v>303</v>
      </c>
      <c r="G2410" s="326" t="s">
        <v>5240</v>
      </c>
      <c r="H2410" s="350">
        <f t="shared" si="38"/>
        <v>3978102.5300000003</v>
      </c>
      <c r="I2410" s="326" t="s">
        <v>5194</v>
      </c>
      <c r="J2410" s="42" t="str">
        <f>VLOOKUP(D2410,DEPARTMENTS!B:B,1,0)</f>
        <v>ENVELOPES</v>
      </c>
      <c r="K2410" s="326"/>
    </row>
    <row r="2411" spans="1:11" s="35" customFormat="1" hidden="1" x14ac:dyDescent="0.2">
      <c r="A2411" s="326" t="s">
        <v>5393</v>
      </c>
      <c r="B2411" s="326" t="s">
        <v>7</v>
      </c>
      <c r="C2411" s="326">
        <v>3</v>
      </c>
      <c r="D2411" s="326" t="s">
        <v>126</v>
      </c>
      <c r="E2411" s="323">
        <v>300</v>
      </c>
      <c r="F2411" s="35" t="s">
        <v>303</v>
      </c>
      <c r="G2411" s="326" t="s">
        <v>5240</v>
      </c>
      <c r="H2411" s="350">
        <f t="shared" si="38"/>
        <v>3978402.5300000003</v>
      </c>
      <c r="I2411" s="326" t="s">
        <v>5195</v>
      </c>
      <c r="J2411" s="42" t="str">
        <f>VLOOKUP(D2411,DEPARTMENTS!B:B,1,0)</f>
        <v>DEV_GROUP_6</v>
      </c>
      <c r="K2411" s="326"/>
    </row>
    <row r="2412" spans="1:11" s="35" customFormat="1" hidden="1" x14ac:dyDescent="0.2">
      <c r="A2412" s="326" t="s">
        <v>5394</v>
      </c>
      <c r="B2412" s="326" t="s">
        <v>7</v>
      </c>
      <c r="C2412" s="326">
        <v>3</v>
      </c>
      <c r="D2412" s="326" t="s">
        <v>144</v>
      </c>
      <c r="E2412" s="323">
        <v>200</v>
      </c>
      <c r="F2412" s="35" t="s">
        <v>303</v>
      </c>
      <c r="G2412" s="326" t="s">
        <v>5240</v>
      </c>
      <c r="H2412" s="350">
        <f t="shared" si="38"/>
        <v>3978602.5300000003</v>
      </c>
      <c r="I2412" s="326" t="s">
        <v>5196</v>
      </c>
      <c r="J2412" s="42" t="str">
        <f>VLOOKUP(D2412,DEPARTMENTS!B:B,1,0)</f>
        <v>DEV_GROUP_2</v>
      </c>
      <c r="K2412" s="326"/>
    </row>
    <row r="2413" spans="1:11" s="35" customFormat="1" hidden="1" x14ac:dyDescent="0.2">
      <c r="A2413" s="326" t="s">
        <v>5395</v>
      </c>
      <c r="B2413" s="326" t="s">
        <v>7</v>
      </c>
      <c r="C2413" s="326">
        <v>3</v>
      </c>
      <c r="D2413" s="326" t="s">
        <v>126</v>
      </c>
      <c r="E2413" s="323">
        <v>500</v>
      </c>
      <c r="F2413" s="35" t="s">
        <v>303</v>
      </c>
      <c r="G2413" s="326" t="s">
        <v>5240</v>
      </c>
      <c r="H2413" s="350">
        <f t="shared" si="38"/>
        <v>3979102.5300000003</v>
      </c>
      <c r="I2413" s="326" t="s">
        <v>5197</v>
      </c>
      <c r="J2413" s="42" t="str">
        <f>VLOOKUP(D2413,DEPARTMENTS!B:B,1,0)</f>
        <v>DEV_GROUP_6</v>
      </c>
      <c r="K2413" s="326"/>
    </row>
    <row r="2414" spans="1:11" s="35" customFormat="1" hidden="1" x14ac:dyDescent="0.2">
      <c r="A2414" s="326" t="s">
        <v>5396</v>
      </c>
      <c r="B2414" s="326" t="s">
        <v>7</v>
      </c>
      <c r="C2414" s="326">
        <v>3</v>
      </c>
      <c r="D2414" s="326" t="s">
        <v>126</v>
      </c>
      <c r="E2414" s="323">
        <v>500</v>
      </c>
      <c r="F2414" s="35" t="s">
        <v>303</v>
      </c>
      <c r="G2414" s="326" t="s">
        <v>5240</v>
      </c>
      <c r="H2414" s="350">
        <f t="shared" si="38"/>
        <v>3979602.5300000003</v>
      </c>
      <c r="I2414" s="326" t="s">
        <v>5198</v>
      </c>
      <c r="J2414" s="42" t="str">
        <f>VLOOKUP(D2414,DEPARTMENTS!B:B,1,0)</f>
        <v>DEV_GROUP_6</v>
      </c>
      <c r="K2414" s="326"/>
    </row>
    <row r="2415" spans="1:11" s="35" customFormat="1" hidden="1" x14ac:dyDescent="0.2">
      <c r="A2415" s="326" t="s">
        <v>5397</v>
      </c>
      <c r="B2415" s="326" t="s">
        <v>7</v>
      </c>
      <c r="C2415" s="326">
        <v>3</v>
      </c>
      <c r="D2415" s="326" t="s">
        <v>126</v>
      </c>
      <c r="E2415" s="323">
        <v>100</v>
      </c>
      <c r="F2415" s="35" t="s">
        <v>303</v>
      </c>
      <c r="G2415" s="326" t="s">
        <v>5240</v>
      </c>
      <c r="H2415" s="350">
        <f t="shared" si="38"/>
        <v>3979702.5300000003</v>
      </c>
      <c r="I2415" s="326" t="s">
        <v>5199</v>
      </c>
      <c r="J2415" s="42" t="str">
        <f>VLOOKUP(D2415,DEPARTMENTS!B:B,1,0)</f>
        <v>DEV_GROUP_6</v>
      </c>
      <c r="K2415" s="326"/>
    </row>
    <row r="2416" spans="1:11" s="35" customFormat="1" hidden="1" x14ac:dyDescent="0.2">
      <c r="A2416" s="326" t="s">
        <v>5398</v>
      </c>
      <c r="B2416" s="326" t="s">
        <v>7</v>
      </c>
      <c r="C2416" s="326">
        <v>3</v>
      </c>
      <c r="D2416" s="326" t="s">
        <v>144</v>
      </c>
      <c r="E2416" s="323">
        <v>200</v>
      </c>
      <c r="F2416" s="35" t="s">
        <v>303</v>
      </c>
      <c r="G2416" s="326" t="s">
        <v>5240</v>
      </c>
      <c r="H2416" s="350">
        <f t="shared" si="38"/>
        <v>3979902.5300000003</v>
      </c>
      <c r="I2416" s="326" t="s">
        <v>5200</v>
      </c>
      <c r="J2416" s="42" t="str">
        <f>VLOOKUP(D2416,DEPARTMENTS!B:B,1,0)</f>
        <v>DEV_GROUP_2</v>
      </c>
      <c r="K2416" s="326"/>
    </row>
    <row r="2417" spans="1:11" s="35" customFormat="1" hidden="1" x14ac:dyDescent="0.2">
      <c r="A2417" s="326" t="s">
        <v>5399</v>
      </c>
      <c r="B2417" s="326" t="s">
        <v>7</v>
      </c>
      <c r="C2417" s="326">
        <v>3</v>
      </c>
      <c r="D2417" s="326" t="s">
        <v>126</v>
      </c>
      <c r="E2417" s="323">
        <v>100</v>
      </c>
      <c r="F2417" s="35" t="s">
        <v>303</v>
      </c>
      <c r="G2417" s="326" t="s">
        <v>5240</v>
      </c>
      <c r="H2417" s="350">
        <f t="shared" si="38"/>
        <v>3980002.5300000003</v>
      </c>
      <c r="I2417" s="326" t="s">
        <v>5201</v>
      </c>
      <c r="J2417" s="42" t="str">
        <f>VLOOKUP(D2417,DEPARTMENTS!B:B,1,0)</f>
        <v>DEV_GROUP_6</v>
      </c>
      <c r="K2417" s="326"/>
    </row>
    <row r="2418" spans="1:11" s="35" customFormat="1" hidden="1" x14ac:dyDescent="0.2">
      <c r="A2418" s="326" t="s">
        <v>5400</v>
      </c>
      <c r="B2418" s="326" t="s">
        <v>7</v>
      </c>
      <c r="C2418" s="326">
        <v>3</v>
      </c>
      <c r="D2418" s="326" t="s">
        <v>32</v>
      </c>
      <c r="E2418" s="323">
        <v>1140</v>
      </c>
      <c r="F2418" s="35" t="s">
        <v>303</v>
      </c>
      <c r="G2418" s="326" t="s">
        <v>5240</v>
      </c>
      <c r="H2418" s="350">
        <f t="shared" si="38"/>
        <v>3981142.5300000003</v>
      </c>
      <c r="I2418" s="326" t="s">
        <v>5202</v>
      </c>
      <c r="J2418" s="42" t="str">
        <f>VLOOKUP(D2418,DEPARTMENTS!B:B,1,0)</f>
        <v>YOUTH</v>
      </c>
      <c r="K2418" s="326"/>
    </row>
    <row r="2419" spans="1:11" s="35" customFormat="1" hidden="1" x14ac:dyDescent="0.2">
      <c r="A2419" s="326" t="s">
        <v>5401</v>
      </c>
      <c r="B2419" s="326" t="s">
        <v>7</v>
      </c>
      <c r="C2419" s="326">
        <v>3</v>
      </c>
      <c r="D2419" s="326" t="s">
        <v>114</v>
      </c>
      <c r="E2419" s="323">
        <v>1000</v>
      </c>
      <c r="F2419" s="35" t="s">
        <v>303</v>
      </c>
      <c r="G2419" s="326" t="s">
        <v>5240</v>
      </c>
      <c r="H2419" s="350">
        <f t="shared" si="38"/>
        <v>3982142.5300000003</v>
      </c>
      <c r="I2419" s="326" t="s">
        <v>5203</v>
      </c>
      <c r="J2419" s="42" t="str">
        <f>VLOOKUP(D2419,DEPARTMENTS!B:B,1,0)</f>
        <v>DEV_GROUP_1</v>
      </c>
      <c r="K2419" s="326"/>
    </row>
    <row r="2420" spans="1:11" s="35" customFormat="1" hidden="1" x14ac:dyDescent="0.2">
      <c r="A2420" s="326" t="s">
        <v>5402</v>
      </c>
      <c r="B2420" s="326" t="s">
        <v>7</v>
      </c>
      <c r="C2420" s="326">
        <v>3</v>
      </c>
      <c r="D2420" s="326" t="s">
        <v>114</v>
      </c>
      <c r="E2420" s="323">
        <v>1000</v>
      </c>
      <c r="F2420" s="35" t="s">
        <v>303</v>
      </c>
      <c r="G2420" s="326" t="s">
        <v>5240</v>
      </c>
      <c r="H2420" s="350">
        <f t="shared" si="38"/>
        <v>3983142.5300000003</v>
      </c>
      <c r="I2420" s="326" t="s">
        <v>5204</v>
      </c>
      <c r="J2420" s="42" t="str">
        <f>VLOOKUP(D2420,DEPARTMENTS!B:B,1,0)</f>
        <v>DEV_GROUP_1</v>
      </c>
      <c r="K2420" s="326"/>
    </row>
    <row r="2421" spans="1:11" s="35" customFormat="1" hidden="1" x14ac:dyDescent="0.2">
      <c r="A2421" s="326" t="s">
        <v>5403</v>
      </c>
      <c r="B2421" s="326" t="s">
        <v>7</v>
      </c>
      <c r="C2421" s="326">
        <v>3</v>
      </c>
      <c r="D2421" s="326" t="s">
        <v>182</v>
      </c>
      <c r="E2421" s="323">
        <v>200</v>
      </c>
      <c r="F2421" s="35" t="s">
        <v>303</v>
      </c>
      <c r="G2421" s="326" t="s">
        <v>5240</v>
      </c>
      <c r="H2421" s="350">
        <f t="shared" si="38"/>
        <v>3983342.5300000003</v>
      </c>
      <c r="I2421" s="326" t="s">
        <v>5205</v>
      </c>
      <c r="J2421" s="42" t="str">
        <f>VLOOKUP(D2421,DEPARTMENTS!B:B,1,0)</f>
        <v>DEV_GROUP_23</v>
      </c>
      <c r="K2421" s="326"/>
    </row>
    <row r="2422" spans="1:11" s="35" customFormat="1" hidden="1" x14ac:dyDescent="0.2">
      <c r="A2422" s="326" t="s">
        <v>5404</v>
      </c>
      <c r="B2422" s="326" t="s">
        <v>7</v>
      </c>
      <c r="C2422" s="326">
        <v>3</v>
      </c>
      <c r="D2422" s="326" t="s">
        <v>144</v>
      </c>
      <c r="E2422" s="323">
        <v>500</v>
      </c>
      <c r="F2422" s="35" t="s">
        <v>303</v>
      </c>
      <c r="G2422" s="326" t="s">
        <v>5240</v>
      </c>
      <c r="H2422" s="350">
        <f t="shared" si="38"/>
        <v>3983842.5300000003</v>
      </c>
      <c r="I2422" s="326" t="s">
        <v>5206</v>
      </c>
      <c r="J2422" s="42" t="str">
        <f>VLOOKUP(D2422,DEPARTMENTS!B:B,1,0)</f>
        <v>DEV_GROUP_2</v>
      </c>
      <c r="K2422" s="326"/>
    </row>
    <row r="2423" spans="1:11" s="35" customFormat="1" hidden="1" x14ac:dyDescent="0.2">
      <c r="A2423" s="326" t="s">
        <v>5405</v>
      </c>
      <c r="B2423" s="326" t="s">
        <v>7</v>
      </c>
      <c r="C2423" s="326">
        <v>3</v>
      </c>
      <c r="D2423" s="326" t="s">
        <v>126</v>
      </c>
      <c r="E2423" s="323">
        <v>300</v>
      </c>
      <c r="F2423" s="35" t="s">
        <v>303</v>
      </c>
      <c r="G2423" s="326" t="s">
        <v>5240</v>
      </c>
      <c r="H2423" s="350">
        <f t="shared" si="38"/>
        <v>3984142.5300000003</v>
      </c>
      <c r="I2423" s="326" t="s">
        <v>5207</v>
      </c>
      <c r="J2423" s="42" t="str">
        <f>VLOOKUP(D2423,DEPARTMENTS!B:B,1,0)</f>
        <v>DEV_GROUP_6</v>
      </c>
      <c r="K2423" s="326"/>
    </row>
    <row r="2424" spans="1:11" s="35" customFormat="1" hidden="1" x14ac:dyDescent="0.2">
      <c r="A2424" s="326" t="s">
        <v>5406</v>
      </c>
      <c r="B2424" s="326" t="s">
        <v>7</v>
      </c>
      <c r="C2424" s="326">
        <v>3</v>
      </c>
      <c r="D2424" s="326" t="s">
        <v>126</v>
      </c>
      <c r="E2424" s="323">
        <v>1500</v>
      </c>
      <c r="F2424" s="35" t="s">
        <v>303</v>
      </c>
      <c r="G2424" s="326" t="s">
        <v>5240</v>
      </c>
      <c r="H2424" s="350">
        <f t="shared" si="38"/>
        <v>3985642.5300000003</v>
      </c>
      <c r="I2424" s="326" t="s">
        <v>5208</v>
      </c>
      <c r="J2424" s="42" t="str">
        <f>VLOOKUP(D2424,DEPARTMENTS!B:B,1,0)</f>
        <v>DEV_GROUP_6</v>
      </c>
      <c r="K2424" s="326"/>
    </row>
    <row r="2425" spans="1:11" s="35" customFormat="1" hidden="1" x14ac:dyDescent="0.2">
      <c r="A2425" s="326" t="s">
        <v>5407</v>
      </c>
      <c r="B2425" s="326" t="s">
        <v>7</v>
      </c>
      <c r="C2425" s="326">
        <v>3</v>
      </c>
      <c r="D2425" s="326" t="s">
        <v>126</v>
      </c>
      <c r="E2425" s="323">
        <v>200</v>
      </c>
      <c r="F2425" s="35" t="s">
        <v>303</v>
      </c>
      <c r="G2425" s="326" t="s">
        <v>5240</v>
      </c>
      <c r="H2425" s="350">
        <f t="shared" si="38"/>
        <v>3985842.5300000003</v>
      </c>
      <c r="I2425" s="326" t="s">
        <v>5209</v>
      </c>
      <c r="J2425" s="42" t="str">
        <f>VLOOKUP(D2425,DEPARTMENTS!B:B,1,0)</f>
        <v>DEV_GROUP_6</v>
      </c>
      <c r="K2425" s="326"/>
    </row>
    <row r="2426" spans="1:11" s="35" customFormat="1" hidden="1" x14ac:dyDescent="0.2">
      <c r="A2426" s="326" t="s">
        <v>5408</v>
      </c>
      <c r="B2426" s="326" t="s">
        <v>7</v>
      </c>
      <c r="C2426" s="326">
        <v>3</v>
      </c>
      <c r="D2426" s="326" t="s">
        <v>114</v>
      </c>
      <c r="E2426" s="323">
        <v>2500</v>
      </c>
      <c r="F2426" s="35" t="s">
        <v>303</v>
      </c>
      <c r="G2426" s="326" t="s">
        <v>5240</v>
      </c>
      <c r="H2426" s="350">
        <f t="shared" si="38"/>
        <v>3988342.5300000003</v>
      </c>
      <c r="I2426" s="326" t="s">
        <v>5210</v>
      </c>
      <c r="J2426" s="42" t="str">
        <f>VLOOKUP(D2426,DEPARTMENTS!B:B,1,0)</f>
        <v>DEV_GROUP_1</v>
      </c>
      <c r="K2426" s="326"/>
    </row>
    <row r="2427" spans="1:11" s="35" customFormat="1" hidden="1" x14ac:dyDescent="0.2">
      <c r="A2427" s="326" t="s">
        <v>5409</v>
      </c>
      <c r="B2427" s="326" t="s">
        <v>7</v>
      </c>
      <c r="C2427" s="326">
        <v>3</v>
      </c>
      <c r="D2427" s="326" t="s">
        <v>144</v>
      </c>
      <c r="E2427" s="323">
        <v>100</v>
      </c>
      <c r="F2427" s="35" t="s">
        <v>303</v>
      </c>
      <c r="G2427" s="326" t="s">
        <v>5240</v>
      </c>
      <c r="H2427" s="350">
        <f t="shared" si="38"/>
        <v>3988442.5300000003</v>
      </c>
      <c r="I2427" s="326" t="s">
        <v>5211</v>
      </c>
      <c r="J2427" s="42" t="str">
        <f>VLOOKUP(D2427,DEPARTMENTS!B:B,1,0)</f>
        <v>DEV_GROUP_2</v>
      </c>
      <c r="K2427" s="326"/>
    </row>
    <row r="2428" spans="1:11" s="35" customFormat="1" hidden="1" x14ac:dyDescent="0.2">
      <c r="A2428" s="326" t="s">
        <v>5410</v>
      </c>
      <c r="B2428" s="326" t="s">
        <v>7</v>
      </c>
      <c r="C2428" s="326">
        <v>3</v>
      </c>
      <c r="D2428" s="326" t="s">
        <v>126</v>
      </c>
      <c r="E2428" s="323">
        <v>200</v>
      </c>
      <c r="F2428" s="35" t="s">
        <v>303</v>
      </c>
      <c r="G2428" s="326" t="s">
        <v>5240</v>
      </c>
      <c r="H2428" s="350">
        <f t="shared" si="38"/>
        <v>3988642.5300000003</v>
      </c>
      <c r="I2428" s="326" t="s">
        <v>5212</v>
      </c>
      <c r="J2428" s="42" t="str">
        <f>VLOOKUP(D2428,DEPARTMENTS!B:B,1,0)</f>
        <v>DEV_GROUP_6</v>
      </c>
      <c r="K2428" s="326"/>
    </row>
    <row r="2429" spans="1:11" s="35" customFormat="1" hidden="1" x14ac:dyDescent="0.2">
      <c r="A2429" s="326" t="s">
        <v>5411</v>
      </c>
      <c r="B2429" s="326" t="s">
        <v>7</v>
      </c>
      <c r="C2429" s="326">
        <v>3</v>
      </c>
      <c r="D2429" s="326" t="s">
        <v>126</v>
      </c>
      <c r="E2429" s="323">
        <v>2000</v>
      </c>
      <c r="F2429" s="35" t="s">
        <v>303</v>
      </c>
      <c r="G2429" s="326" t="s">
        <v>5240</v>
      </c>
      <c r="H2429" s="350">
        <f t="shared" si="38"/>
        <v>3990642.5300000003</v>
      </c>
      <c r="I2429" s="326" t="s">
        <v>5213</v>
      </c>
      <c r="J2429" s="42" t="str">
        <f>VLOOKUP(D2429,DEPARTMENTS!B:B,1,0)</f>
        <v>DEV_GROUP_6</v>
      </c>
      <c r="K2429" s="326"/>
    </row>
    <row r="2430" spans="1:11" s="35" customFormat="1" hidden="1" x14ac:dyDescent="0.2">
      <c r="A2430" s="326" t="s">
        <v>5412</v>
      </c>
      <c r="B2430" s="326" t="s">
        <v>7</v>
      </c>
      <c r="C2430" s="326">
        <v>3</v>
      </c>
      <c r="D2430" s="326" t="s">
        <v>144</v>
      </c>
      <c r="E2430" s="323">
        <v>100</v>
      </c>
      <c r="F2430" s="35" t="s">
        <v>303</v>
      </c>
      <c r="G2430" s="326" t="s">
        <v>5240</v>
      </c>
      <c r="H2430" s="350">
        <f t="shared" si="38"/>
        <v>3990742.5300000003</v>
      </c>
      <c r="I2430" s="326" t="s">
        <v>5214</v>
      </c>
      <c r="J2430" s="42" t="str">
        <f>VLOOKUP(D2430,DEPARTMENTS!B:B,1,0)</f>
        <v>DEV_GROUP_2</v>
      </c>
      <c r="K2430" s="326"/>
    </row>
    <row r="2431" spans="1:11" s="35" customFormat="1" hidden="1" x14ac:dyDescent="0.2">
      <c r="A2431" s="326" t="s">
        <v>5413</v>
      </c>
      <c r="B2431" s="326" t="s">
        <v>7</v>
      </c>
      <c r="C2431" s="326">
        <v>3</v>
      </c>
      <c r="D2431" s="326" t="s">
        <v>114</v>
      </c>
      <c r="E2431" s="323">
        <v>500</v>
      </c>
      <c r="F2431" s="35" t="s">
        <v>303</v>
      </c>
      <c r="G2431" s="326" t="s">
        <v>5240</v>
      </c>
      <c r="H2431" s="350">
        <f t="shared" si="38"/>
        <v>3991242.5300000003</v>
      </c>
      <c r="I2431" s="326" t="s">
        <v>5215</v>
      </c>
      <c r="J2431" s="42" t="str">
        <f>VLOOKUP(D2431,DEPARTMENTS!B:B,1,0)</f>
        <v>DEV_GROUP_1</v>
      </c>
      <c r="K2431" s="326"/>
    </row>
    <row r="2432" spans="1:11" s="35" customFormat="1" hidden="1" x14ac:dyDescent="0.2">
      <c r="A2432" s="326" t="s">
        <v>5414</v>
      </c>
      <c r="B2432" s="326" t="s">
        <v>7</v>
      </c>
      <c r="C2432" s="326">
        <v>3</v>
      </c>
      <c r="D2432" s="326" t="s">
        <v>144</v>
      </c>
      <c r="E2432" s="323">
        <v>100</v>
      </c>
      <c r="F2432" s="35" t="s">
        <v>303</v>
      </c>
      <c r="G2432" s="326" t="s">
        <v>5240</v>
      </c>
      <c r="H2432" s="350">
        <f t="shared" si="38"/>
        <v>3991342.5300000003</v>
      </c>
      <c r="I2432" s="326" t="s">
        <v>5216</v>
      </c>
      <c r="J2432" s="42" t="str">
        <f>VLOOKUP(D2432,DEPARTMENTS!B:B,1,0)</f>
        <v>DEV_GROUP_2</v>
      </c>
      <c r="K2432" s="326"/>
    </row>
    <row r="2433" spans="1:11" s="35" customFormat="1" hidden="1" x14ac:dyDescent="0.2">
      <c r="A2433" s="326" t="s">
        <v>5415</v>
      </c>
      <c r="B2433" s="326" t="s">
        <v>7</v>
      </c>
      <c r="C2433" s="326">
        <v>3</v>
      </c>
      <c r="D2433" s="326" t="s">
        <v>126</v>
      </c>
      <c r="E2433" s="323">
        <v>500</v>
      </c>
      <c r="F2433" s="35" t="s">
        <v>303</v>
      </c>
      <c r="G2433" s="326" t="s">
        <v>5240</v>
      </c>
      <c r="H2433" s="350">
        <f t="shared" si="38"/>
        <v>3991842.5300000003</v>
      </c>
      <c r="I2433" s="326" t="s">
        <v>5217</v>
      </c>
      <c r="J2433" s="42" t="str">
        <f>VLOOKUP(D2433,DEPARTMENTS!B:B,1,0)</f>
        <v>DEV_GROUP_6</v>
      </c>
      <c r="K2433" s="326"/>
    </row>
    <row r="2434" spans="1:11" s="35" customFormat="1" hidden="1" x14ac:dyDescent="0.2">
      <c r="A2434" s="326" t="s">
        <v>5416</v>
      </c>
      <c r="B2434" s="326" t="s">
        <v>7</v>
      </c>
      <c r="C2434" s="326">
        <v>3</v>
      </c>
      <c r="D2434" s="326" t="s">
        <v>189</v>
      </c>
      <c r="E2434" s="323">
        <v>101</v>
      </c>
      <c r="F2434" s="35" t="s">
        <v>303</v>
      </c>
      <c r="G2434" s="326" t="s">
        <v>5240</v>
      </c>
      <c r="H2434" s="350">
        <f t="shared" si="38"/>
        <v>3991943.5300000003</v>
      </c>
      <c r="I2434" s="326" t="s">
        <v>5218</v>
      </c>
      <c r="J2434" s="42" t="str">
        <f>VLOOKUP(D2434,DEPARTMENTS!B:B,1,0)</f>
        <v>DEV_GROUP_36</v>
      </c>
      <c r="K2434" s="326"/>
    </row>
    <row r="2435" spans="1:11" s="35" customFormat="1" hidden="1" x14ac:dyDescent="0.2">
      <c r="A2435" s="326" t="s">
        <v>5417</v>
      </c>
      <c r="B2435" s="326" t="s">
        <v>7</v>
      </c>
      <c r="C2435" s="326">
        <v>3</v>
      </c>
      <c r="D2435" s="326" t="s">
        <v>114</v>
      </c>
      <c r="E2435" s="323">
        <v>150</v>
      </c>
      <c r="F2435" s="35" t="s">
        <v>303</v>
      </c>
      <c r="G2435" s="326" t="s">
        <v>5240</v>
      </c>
      <c r="H2435" s="350">
        <f t="shared" si="38"/>
        <v>3992093.5300000003</v>
      </c>
      <c r="I2435" s="326" t="s">
        <v>5219</v>
      </c>
      <c r="J2435" s="42" t="str">
        <f>VLOOKUP(D2435,DEPARTMENTS!B:B,1,0)</f>
        <v>DEV_GROUP_1</v>
      </c>
      <c r="K2435" s="326"/>
    </row>
    <row r="2436" spans="1:11" s="35" customFormat="1" hidden="1" x14ac:dyDescent="0.2">
      <c r="A2436" s="326" t="s">
        <v>5418</v>
      </c>
      <c r="B2436" s="326" t="s">
        <v>7</v>
      </c>
      <c r="C2436" s="326">
        <v>3</v>
      </c>
      <c r="D2436" s="326" t="s">
        <v>186</v>
      </c>
      <c r="E2436" s="323">
        <v>500</v>
      </c>
      <c r="F2436" s="35" t="s">
        <v>303</v>
      </c>
      <c r="G2436" s="326" t="s">
        <v>5240</v>
      </c>
      <c r="H2436" s="350">
        <f t="shared" si="38"/>
        <v>3992593.5300000003</v>
      </c>
      <c r="I2436" s="326" t="s">
        <v>5220</v>
      </c>
      <c r="J2436" s="42" t="str">
        <f>VLOOKUP(D2436,DEPARTMENTS!B:B,1,0)</f>
        <v>DEV_GROUP_37</v>
      </c>
      <c r="K2436" s="326"/>
    </row>
    <row r="2437" spans="1:11" s="35" customFormat="1" hidden="1" x14ac:dyDescent="0.2">
      <c r="A2437" s="326" t="s">
        <v>5419</v>
      </c>
      <c r="B2437" s="326" t="s">
        <v>7</v>
      </c>
      <c r="C2437" s="326">
        <v>3</v>
      </c>
      <c r="D2437" s="326" t="s">
        <v>126</v>
      </c>
      <c r="E2437" s="323">
        <v>100</v>
      </c>
      <c r="F2437" s="35" t="s">
        <v>303</v>
      </c>
      <c r="G2437" s="326" t="s">
        <v>5240</v>
      </c>
      <c r="H2437" s="350">
        <f t="shared" si="38"/>
        <v>3992693.5300000003</v>
      </c>
      <c r="I2437" s="326" t="s">
        <v>5221</v>
      </c>
      <c r="J2437" s="42" t="str">
        <f>VLOOKUP(D2437,DEPARTMENTS!B:B,1,0)</f>
        <v>DEV_GROUP_6</v>
      </c>
      <c r="K2437" s="326"/>
    </row>
    <row r="2438" spans="1:11" s="35" customFormat="1" hidden="1" x14ac:dyDescent="0.2">
      <c r="A2438" s="326" t="s">
        <v>5420</v>
      </c>
      <c r="B2438" s="326" t="s">
        <v>7</v>
      </c>
      <c r="C2438" s="326">
        <v>3</v>
      </c>
      <c r="D2438" s="326" t="s">
        <v>126</v>
      </c>
      <c r="E2438" s="323">
        <v>100</v>
      </c>
      <c r="F2438" s="35" t="s">
        <v>303</v>
      </c>
      <c r="G2438" s="326" t="s">
        <v>5240</v>
      </c>
      <c r="H2438" s="350">
        <f t="shared" si="38"/>
        <v>3992793.5300000003</v>
      </c>
      <c r="I2438" s="326" t="s">
        <v>5222</v>
      </c>
      <c r="J2438" s="42" t="str">
        <f>VLOOKUP(D2438,DEPARTMENTS!B:B,1,0)</f>
        <v>DEV_GROUP_6</v>
      </c>
      <c r="K2438" s="326"/>
    </row>
    <row r="2439" spans="1:11" s="35" customFormat="1" hidden="1" x14ac:dyDescent="0.2">
      <c r="A2439" s="326" t="s">
        <v>5421</v>
      </c>
      <c r="B2439" s="326" t="s">
        <v>7</v>
      </c>
      <c r="C2439" s="326">
        <v>3</v>
      </c>
      <c r="D2439" s="326" t="s">
        <v>128</v>
      </c>
      <c r="E2439" s="323">
        <v>400</v>
      </c>
      <c r="F2439" s="35" t="s">
        <v>303</v>
      </c>
      <c r="G2439" s="326" t="s">
        <v>5240</v>
      </c>
      <c r="H2439" s="350">
        <f t="shared" si="38"/>
        <v>3993193.5300000003</v>
      </c>
      <c r="I2439" s="326" t="s">
        <v>5223</v>
      </c>
      <c r="J2439" s="42" t="str">
        <f>VLOOKUP(D2439,DEPARTMENTS!B:B,1,0)</f>
        <v>DEV_GROUP_5</v>
      </c>
      <c r="K2439" s="326"/>
    </row>
    <row r="2440" spans="1:11" s="35" customFormat="1" hidden="1" x14ac:dyDescent="0.2">
      <c r="A2440" s="326" t="s">
        <v>5422</v>
      </c>
      <c r="B2440" s="326" t="s">
        <v>7</v>
      </c>
      <c r="C2440" s="326">
        <v>3</v>
      </c>
      <c r="D2440" s="326" t="s">
        <v>114</v>
      </c>
      <c r="E2440" s="323">
        <v>300</v>
      </c>
      <c r="F2440" s="35" t="s">
        <v>303</v>
      </c>
      <c r="G2440" s="326" t="s">
        <v>5240</v>
      </c>
      <c r="H2440" s="350">
        <f t="shared" si="38"/>
        <v>3993493.5300000003</v>
      </c>
      <c r="I2440" s="326" t="s">
        <v>5224</v>
      </c>
      <c r="J2440" s="42" t="str">
        <f>VLOOKUP(D2440,DEPARTMENTS!B:B,1,0)</f>
        <v>DEV_GROUP_1</v>
      </c>
      <c r="K2440" s="326"/>
    </row>
    <row r="2441" spans="1:11" s="35" customFormat="1" hidden="1" x14ac:dyDescent="0.2">
      <c r="A2441" s="326" t="s">
        <v>5423</v>
      </c>
      <c r="B2441" s="326" t="s">
        <v>7</v>
      </c>
      <c r="C2441" s="326">
        <v>3</v>
      </c>
      <c r="D2441" s="326" t="s">
        <v>126</v>
      </c>
      <c r="E2441" s="323">
        <v>200</v>
      </c>
      <c r="F2441" s="35" t="s">
        <v>303</v>
      </c>
      <c r="G2441" s="326" t="s">
        <v>5240</v>
      </c>
      <c r="H2441" s="350">
        <f t="shared" si="38"/>
        <v>3993693.5300000003</v>
      </c>
      <c r="I2441" s="326" t="s">
        <v>5225</v>
      </c>
      <c r="J2441" s="42" t="str">
        <f>VLOOKUP(D2441,DEPARTMENTS!B:B,1,0)</f>
        <v>DEV_GROUP_6</v>
      </c>
      <c r="K2441" s="326"/>
    </row>
    <row r="2442" spans="1:11" s="35" customFormat="1" hidden="1" x14ac:dyDescent="0.2">
      <c r="A2442" s="326" t="s">
        <v>5424</v>
      </c>
      <c r="B2442" s="326" t="s">
        <v>7</v>
      </c>
      <c r="C2442" s="326">
        <v>3</v>
      </c>
      <c r="D2442" s="326" t="s">
        <v>126</v>
      </c>
      <c r="E2442" s="323">
        <v>190</v>
      </c>
      <c r="F2442" s="35" t="s">
        <v>303</v>
      </c>
      <c r="G2442" s="326" t="s">
        <v>5240</v>
      </c>
      <c r="H2442" s="350">
        <f t="shared" si="38"/>
        <v>3993883.5300000003</v>
      </c>
      <c r="I2442" s="326" t="s">
        <v>5226</v>
      </c>
      <c r="J2442" s="42" t="str">
        <f>VLOOKUP(D2442,DEPARTMENTS!B:B,1,0)</f>
        <v>DEV_GROUP_6</v>
      </c>
      <c r="K2442" s="326"/>
    </row>
    <row r="2443" spans="1:11" s="35" customFormat="1" hidden="1" x14ac:dyDescent="0.2">
      <c r="A2443" s="326" t="s">
        <v>5425</v>
      </c>
      <c r="B2443" s="326" t="s">
        <v>7</v>
      </c>
      <c r="C2443" s="326">
        <v>3</v>
      </c>
      <c r="D2443" s="326" t="s">
        <v>126</v>
      </c>
      <c r="E2443" s="323">
        <v>100</v>
      </c>
      <c r="F2443" s="35" t="s">
        <v>303</v>
      </c>
      <c r="G2443" s="326" t="s">
        <v>5240</v>
      </c>
      <c r="H2443" s="350">
        <f t="shared" si="38"/>
        <v>3993983.5300000003</v>
      </c>
      <c r="I2443" s="326" t="s">
        <v>5227</v>
      </c>
      <c r="J2443" s="42" t="str">
        <f>VLOOKUP(D2443,DEPARTMENTS!B:B,1,0)</f>
        <v>DEV_GROUP_6</v>
      </c>
      <c r="K2443" s="326"/>
    </row>
    <row r="2444" spans="1:11" s="35" customFormat="1" hidden="1" x14ac:dyDescent="0.2">
      <c r="A2444" s="326" t="s">
        <v>5426</v>
      </c>
      <c r="B2444" s="326" t="s">
        <v>7</v>
      </c>
      <c r="C2444" s="326">
        <v>3</v>
      </c>
      <c r="D2444" s="326" t="s">
        <v>126</v>
      </c>
      <c r="E2444" s="323">
        <v>179</v>
      </c>
      <c r="F2444" s="35" t="s">
        <v>303</v>
      </c>
      <c r="G2444" s="326" t="s">
        <v>5240</v>
      </c>
      <c r="H2444" s="350">
        <f t="shared" si="38"/>
        <v>3994162.5300000003</v>
      </c>
      <c r="I2444" s="326" t="s">
        <v>5228</v>
      </c>
      <c r="J2444" s="42" t="str">
        <f>VLOOKUP(D2444,DEPARTMENTS!B:B,1,0)</f>
        <v>DEV_GROUP_6</v>
      </c>
      <c r="K2444" s="326"/>
    </row>
    <row r="2445" spans="1:11" s="35" customFormat="1" hidden="1" x14ac:dyDescent="0.2">
      <c r="A2445" s="326" t="s">
        <v>5427</v>
      </c>
      <c r="B2445" s="326" t="s">
        <v>7</v>
      </c>
      <c r="C2445" s="326">
        <v>3</v>
      </c>
      <c r="D2445" s="326" t="s">
        <v>126</v>
      </c>
      <c r="E2445" s="323">
        <v>209</v>
      </c>
      <c r="F2445" s="35" t="s">
        <v>303</v>
      </c>
      <c r="G2445" s="326" t="s">
        <v>5240</v>
      </c>
      <c r="H2445" s="350">
        <f t="shared" si="38"/>
        <v>3994371.5300000003</v>
      </c>
      <c r="I2445" s="326" t="s">
        <v>5229</v>
      </c>
      <c r="J2445" s="42" t="str">
        <f>VLOOKUP(D2445,DEPARTMENTS!B:B,1,0)</f>
        <v>DEV_GROUP_6</v>
      </c>
      <c r="K2445" s="326"/>
    </row>
    <row r="2446" spans="1:11" s="35" customFormat="1" hidden="1" x14ac:dyDescent="0.2">
      <c r="A2446" s="326" t="s">
        <v>5428</v>
      </c>
      <c r="B2446" s="326" t="s">
        <v>7</v>
      </c>
      <c r="C2446" s="326">
        <v>3</v>
      </c>
      <c r="D2446" s="326" t="s">
        <v>126</v>
      </c>
      <c r="E2446" s="323">
        <v>300</v>
      </c>
      <c r="F2446" s="35" t="s">
        <v>303</v>
      </c>
      <c r="G2446" s="326" t="s">
        <v>5240</v>
      </c>
      <c r="H2446" s="350">
        <f t="shared" si="38"/>
        <v>3994671.5300000003</v>
      </c>
      <c r="I2446" s="326" t="s">
        <v>5230</v>
      </c>
      <c r="J2446" s="42" t="str">
        <f>VLOOKUP(D2446,DEPARTMENTS!B:B,1,0)</f>
        <v>DEV_GROUP_6</v>
      </c>
      <c r="K2446" s="326"/>
    </row>
    <row r="2447" spans="1:11" s="35" customFormat="1" hidden="1" x14ac:dyDescent="0.2">
      <c r="A2447" s="326" t="s">
        <v>5429</v>
      </c>
      <c r="B2447" s="326" t="s">
        <v>7</v>
      </c>
      <c r="C2447" s="326">
        <v>3</v>
      </c>
      <c r="D2447" s="326" t="s">
        <v>126</v>
      </c>
      <c r="E2447" s="323">
        <v>12</v>
      </c>
      <c r="F2447" s="35" t="s">
        <v>303</v>
      </c>
      <c r="G2447" s="326" t="s">
        <v>5240</v>
      </c>
      <c r="H2447" s="350">
        <f t="shared" si="38"/>
        <v>3994683.5300000003</v>
      </c>
      <c r="I2447" s="326" t="s">
        <v>5231</v>
      </c>
      <c r="J2447" s="42" t="str">
        <f>VLOOKUP(D2447,DEPARTMENTS!B:B,1,0)</f>
        <v>DEV_GROUP_6</v>
      </c>
      <c r="K2447" s="326"/>
    </row>
    <row r="2448" spans="1:11" s="35" customFormat="1" hidden="1" x14ac:dyDescent="0.2">
      <c r="A2448" s="326" t="s">
        <v>5430</v>
      </c>
      <c r="B2448" s="326" t="s">
        <v>7</v>
      </c>
      <c r="C2448" s="326">
        <v>3</v>
      </c>
      <c r="D2448" s="326" t="s">
        <v>128</v>
      </c>
      <c r="E2448" s="323">
        <v>500</v>
      </c>
      <c r="F2448" s="35" t="s">
        <v>303</v>
      </c>
      <c r="G2448" s="326" t="s">
        <v>5240</v>
      </c>
      <c r="H2448" s="350">
        <f t="shared" si="38"/>
        <v>3995183.5300000003</v>
      </c>
      <c r="I2448" s="326" t="s">
        <v>5232</v>
      </c>
      <c r="J2448" s="42" t="str">
        <f>VLOOKUP(D2448,DEPARTMENTS!B:B,1,0)</f>
        <v>DEV_GROUP_5</v>
      </c>
      <c r="K2448" s="326"/>
    </row>
    <row r="2449" spans="1:11" s="35" customFormat="1" hidden="1" x14ac:dyDescent="0.2">
      <c r="A2449" s="326" t="s">
        <v>5431</v>
      </c>
      <c r="B2449" s="326" t="s">
        <v>7</v>
      </c>
      <c r="C2449" s="326">
        <v>3</v>
      </c>
      <c r="D2449" s="326" t="s">
        <v>114</v>
      </c>
      <c r="E2449" s="323">
        <v>50</v>
      </c>
      <c r="F2449" s="35" t="s">
        <v>303</v>
      </c>
      <c r="G2449" s="326" t="s">
        <v>5240</v>
      </c>
      <c r="H2449" s="350">
        <f t="shared" si="38"/>
        <v>3995233.5300000003</v>
      </c>
      <c r="I2449" s="326" t="s">
        <v>5233</v>
      </c>
      <c r="J2449" s="42" t="str">
        <f>VLOOKUP(D2449,DEPARTMENTS!B:B,1,0)</f>
        <v>DEV_GROUP_1</v>
      </c>
      <c r="K2449" s="326"/>
    </row>
    <row r="2450" spans="1:11" s="35" customFormat="1" hidden="1" x14ac:dyDescent="0.2">
      <c r="A2450" s="326" t="s">
        <v>5432</v>
      </c>
      <c r="B2450" s="326" t="s">
        <v>7</v>
      </c>
      <c r="C2450" s="326">
        <v>3</v>
      </c>
      <c r="D2450" s="326" t="s">
        <v>144</v>
      </c>
      <c r="E2450" s="323">
        <v>200</v>
      </c>
      <c r="F2450" s="35" t="s">
        <v>303</v>
      </c>
      <c r="G2450" s="326" t="s">
        <v>5240</v>
      </c>
      <c r="H2450" s="350">
        <f t="shared" si="38"/>
        <v>3995433.5300000003</v>
      </c>
      <c r="I2450" s="326" t="s">
        <v>5234</v>
      </c>
      <c r="J2450" s="42" t="str">
        <f>VLOOKUP(D2450,DEPARTMENTS!B:B,1,0)</f>
        <v>DEV_GROUP_2</v>
      </c>
      <c r="K2450" s="326"/>
    </row>
    <row r="2451" spans="1:11" s="35" customFormat="1" hidden="1" x14ac:dyDescent="0.2">
      <c r="A2451" s="326" t="s">
        <v>5598</v>
      </c>
      <c r="B2451" s="326" t="s">
        <v>7</v>
      </c>
      <c r="C2451" s="326">
        <v>3</v>
      </c>
      <c r="D2451" s="326" t="s">
        <v>118</v>
      </c>
      <c r="E2451" s="323">
        <v>5000</v>
      </c>
      <c r="F2451" s="35" t="s">
        <v>303</v>
      </c>
      <c r="G2451" s="326" t="s">
        <v>5596</v>
      </c>
      <c r="H2451" s="350">
        <f t="shared" si="38"/>
        <v>4000433.5300000003</v>
      </c>
      <c r="I2451" s="326" t="s">
        <v>5433</v>
      </c>
      <c r="J2451" s="42" t="str">
        <f>VLOOKUP(D2451,DEPARTMENTS!B:B,1,0)</f>
        <v>DEV_GROUP_3</v>
      </c>
      <c r="K2451" s="326"/>
    </row>
    <row r="2452" spans="1:11" s="35" customFormat="1" hidden="1" x14ac:dyDescent="0.2">
      <c r="A2452" s="326" t="s">
        <v>5599</v>
      </c>
      <c r="B2452" s="326" t="s">
        <v>7</v>
      </c>
      <c r="C2452" s="326">
        <v>3</v>
      </c>
      <c r="D2452" s="326" t="s">
        <v>118</v>
      </c>
      <c r="E2452" s="323">
        <v>500</v>
      </c>
      <c r="F2452" s="35" t="s">
        <v>303</v>
      </c>
      <c r="G2452" s="326" t="s">
        <v>5596</v>
      </c>
      <c r="H2452" s="350">
        <f t="shared" ref="H2452:H2515" si="39">H2451+E2452</f>
        <v>4000933.5300000003</v>
      </c>
      <c r="I2452" s="326" t="s">
        <v>5434</v>
      </c>
      <c r="J2452" s="42" t="str">
        <f>VLOOKUP(D2452,DEPARTMENTS!B:B,1,0)</f>
        <v>DEV_GROUP_3</v>
      </c>
      <c r="K2452" s="326"/>
    </row>
    <row r="2453" spans="1:11" s="35" customFormat="1" hidden="1" x14ac:dyDescent="0.2">
      <c r="A2453" s="326" t="s">
        <v>5600</v>
      </c>
      <c r="B2453" s="326" t="s">
        <v>7</v>
      </c>
      <c r="C2453" s="326">
        <v>3</v>
      </c>
      <c r="D2453" s="326" t="s">
        <v>24</v>
      </c>
      <c r="E2453" s="323">
        <v>15000</v>
      </c>
      <c r="F2453" s="35" t="s">
        <v>303</v>
      </c>
      <c r="G2453" s="326" t="s">
        <v>5596</v>
      </c>
      <c r="H2453" s="350">
        <f t="shared" si="39"/>
        <v>4015933.5300000003</v>
      </c>
      <c r="I2453" s="326" t="s">
        <v>5435</v>
      </c>
      <c r="J2453" s="42" t="str">
        <f>VLOOKUP(D2453,DEPARTMENTS!B:B,1,0)</f>
        <v>ENVELOPES</v>
      </c>
      <c r="K2453" s="326"/>
    </row>
    <row r="2454" spans="1:11" s="35" customFormat="1" hidden="1" x14ac:dyDescent="0.2">
      <c r="A2454" s="326" t="s">
        <v>5601</v>
      </c>
      <c r="B2454" s="326" t="s">
        <v>7</v>
      </c>
      <c r="C2454" s="326">
        <v>3</v>
      </c>
      <c r="D2454" s="326" t="s">
        <v>120</v>
      </c>
      <c r="E2454" s="323">
        <v>200</v>
      </c>
      <c r="F2454" s="35" t="s">
        <v>303</v>
      </c>
      <c r="G2454" s="326" t="s">
        <v>5596</v>
      </c>
      <c r="H2454" s="350">
        <f t="shared" si="39"/>
        <v>4016133.5300000003</v>
      </c>
      <c r="I2454" s="326" t="s">
        <v>5436</v>
      </c>
      <c r="J2454" s="42" t="str">
        <f>VLOOKUP(D2454,DEPARTMENTS!B:B,1,0)</f>
        <v>DEV_GROUP_17</v>
      </c>
      <c r="K2454" s="326"/>
    </row>
    <row r="2455" spans="1:11" s="35" customFormat="1" hidden="1" x14ac:dyDescent="0.2">
      <c r="A2455" s="326" t="s">
        <v>5602</v>
      </c>
      <c r="B2455" s="326" t="s">
        <v>7</v>
      </c>
      <c r="C2455" s="326">
        <v>3</v>
      </c>
      <c r="D2455" s="326" t="s">
        <v>146</v>
      </c>
      <c r="E2455" s="323">
        <v>300</v>
      </c>
      <c r="F2455" s="35" t="s">
        <v>303</v>
      </c>
      <c r="G2455" s="326" t="s">
        <v>5596</v>
      </c>
      <c r="H2455" s="350">
        <f t="shared" si="39"/>
        <v>4016433.5300000003</v>
      </c>
      <c r="I2455" s="326" t="s">
        <v>5437</v>
      </c>
      <c r="J2455" s="42" t="str">
        <f>VLOOKUP(D2455,DEPARTMENTS!B:B,1,0)</f>
        <v>DEV_GROUP_18</v>
      </c>
      <c r="K2455" s="326"/>
    </row>
    <row r="2456" spans="1:11" s="35" customFormat="1" hidden="1" x14ac:dyDescent="0.2">
      <c r="A2456" s="326" t="s">
        <v>5603</v>
      </c>
      <c r="B2456" s="326" t="s">
        <v>7</v>
      </c>
      <c r="C2456" s="326">
        <v>3</v>
      </c>
      <c r="D2456" s="326" t="s">
        <v>5597</v>
      </c>
      <c r="E2456" s="323">
        <v>200</v>
      </c>
      <c r="F2456" s="35" t="s">
        <v>303</v>
      </c>
      <c r="G2456" s="326" t="s">
        <v>5596</v>
      </c>
      <c r="H2456" s="350">
        <f t="shared" si="39"/>
        <v>4016633.5300000003</v>
      </c>
      <c r="I2456" s="326" t="s">
        <v>5438</v>
      </c>
      <c r="J2456" s="42" t="str">
        <f>VLOOKUP(D2456,DEPARTMENTS!B:B,1,0)</f>
        <v>SOCIAL_SUNDAY</v>
      </c>
      <c r="K2456" s="326"/>
    </row>
    <row r="2457" spans="1:11" s="35" customFormat="1" hidden="1" x14ac:dyDescent="0.2">
      <c r="A2457" s="326" t="s">
        <v>5604</v>
      </c>
      <c r="B2457" s="326" t="s">
        <v>7</v>
      </c>
      <c r="C2457" s="326">
        <v>3</v>
      </c>
      <c r="D2457" s="326" t="s">
        <v>5597</v>
      </c>
      <c r="E2457" s="323">
        <v>100</v>
      </c>
      <c r="F2457" s="35" t="s">
        <v>303</v>
      </c>
      <c r="G2457" s="326" t="s">
        <v>5596</v>
      </c>
      <c r="H2457" s="350">
        <f t="shared" si="39"/>
        <v>4016733.5300000003</v>
      </c>
      <c r="I2457" s="326" t="s">
        <v>5439</v>
      </c>
      <c r="J2457" s="42" t="str">
        <f>VLOOKUP(D2457,DEPARTMENTS!B:B,1,0)</f>
        <v>SOCIAL_SUNDAY</v>
      </c>
      <c r="K2457" s="326"/>
    </row>
    <row r="2458" spans="1:11" s="35" customFormat="1" hidden="1" x14ac:dyDescent="0.2">
      <c r="A2458" s="326" t="s">
        <v>5605</v>
      </c>
      <c r="B2458" s="326" t="s">
        <v>7</v>
      </c>
      <c r="C2458" s="326">
        <v>3</v>
      </c>
      <c r="D2458" s="326" t="s">
        <v>5597</v>
      </c>
      <c r="E2458" s="323">
        <v>100</v>
      </c>
      <c r="F2458" s="35" t="s">
        <v>303</v>
      </c>
      <c r="G2458" s="326" t="s">
        <v>5596</v>
      </c>
      <c r="H2458" s="350">
        <f t="shared" si="39"/>
        <v>4016833.5300000003</v>
      </c>
      <c r="I2458" s="326" t="s">
        <v>5440</v>
      </c>
      <c r="J2458" s="42" t="str">
        <f>VLOOKUP(D2458,DEPARTMENTS!B:B,1,0)</f>
        <v>SOCIAL_SUNDAY</v>
      </c>
      <c r="K2458" s="326"/>
    </row>
    <row r="2459" spans="1:11" s="35" customFormat="1" hidden="1" x14ac:dyDescent="0.2">
      <c r="A2459" s="326" t="s">
        <v>5606</v>
      </c>
      <c r="B2459" s="326" t="s">
        <v>7</v>
      </c>
      <c r="C2459" s="326">
        <v>3</v>
      </c>
      <c r="D2459" s="326" t="s">
        <v>5597</v>
      </c>
      <c r="E2459" s="323">
        <v>200</v>
      </c>
      <c r="F2459" s="35" t="s">
        <v>303</v>
      </c>
      <c r="G2459" s="326" t="s">
        <v>5596</v>
      </c>
      <c r="H2459" s="350">
        <f t="shared" si="39"/>
        <v>4017033.5300000003</v>
      </c>
      <c r="I2459" s="326" t="s">
        <v>5441</v>
      </c>
      <c r="J2459" s="42" t="str">
        <f>VLOOKUP(D2459,DEPARTMENTS!B:B,1,0)</f>
        <v>SOCIAL_SUNDAY</v>
      </c>
      <c r="K2459" s="326"/>
    </row>
    <row r="2460" spans="1:11" s="35" customFormat="1" hidden="1" x14ac:dyDescent="0.2">
      <c r="A2460" s="326" t="s">
        <v>5607</v>
      </c>
      <c r="B2460" s="326" t="s">
        <v>7</v>
      </c>
      <c r="C2460" s="326">
        <v>3</v>
      </c>
      <c r="D2460" s="326" t="s">
        <v>5597</v>
      </c>
      <c r="E2460" s="323">
        <v>50</v>
      </c>
      <c r="F2460" s="35" t="s">
        <v>303</v>
      </c>
      <c r="G2460" s="326" t="s">
        <v>5596</v>
      </c>
      <c r="H2460" s="350">
        <f t="shared" si="39"/>
        <v>4017083.5300000003</v>
      </c>
      <c r="I2460" s="326" t="s">
        <v>5442</v>
      </c>
      <c r="J2460" s="42" t="str">
        <f>VLOOKUP(D2460,DEPARTMENTS!B:B,1,0)</f>
        <v>SOCIAL_SUNDAY</v>
      </c>
      <c r="K2460" s="326"/>
    </row>
    <row r="2461" spans="1:11" s="35" customFormat="1" hidden="1" x14ac:dyDescent="0.2">
      <c r="A2461" s="326" t="s">
        <v>5608</v>
      </c>
      <c r="B2461" s="326" t="s">
        <v>7</v>
      </c>
      <c r="C2461" s="326">
        <v>3</v>
      </c>
      <c r="D2461" s="326" t="s">
        <v>5597</v>
      </c>
      <c r="E2461" s="323">
        <v>100</v>
      </c>
      <c r="F2461" s="35" t="s">
        <v>303</v>
      </c>
      <c r="G2461" s="326" t="s">
        <v>5596</v>
      </c>
      <c r="H2461" s="350">
        <f t="shared" si="39"/>
        <v>4017183.5300000003</v>
      </c>
      <c r="I2461" s="326" t="s">
        <v>5443</v>
      </c>
      <c r="J2461" s="42" t="str">
        <f>VLOOKUP(D2461,DEPARTMENTS!B:B,1,0)</f>
        <v>SOCIAL_SUNDAY</v>
      </c>
      <c r="K2461" s="326"/>
    </row>
    <row r="2462" spans="1:11" s="35" customFormat="1" hidden="1" x14ac:dyDescent="0.2">
      <c r="A2462" s="326" t="s">
        <v>5609</v>
      </c>
      <c r="B2462" s="326" t="s">
        <v>7</v>
      </c>
      <c r="C2462" s="326">
        <v>3</v>
      </c>
      <c r="D2462" s="326" t="s">
        <v>5597</v>
      </c>
      <c r="E2462" s="323">
        <v>100</v>
      </c>
      <c r="F2462" s="35" t="s">
        <v>303</v>
      </c>
      <c r="G2462" s="326" t="s">
        <v>5596</v>
      </c>
      <c r="H2462" s="350">
        <f t="shared" si="39"/>
        <v>4017283.5300000003</v>
      </c>
      <c r="I2462" s="326" t="s">
        <v>5444</v>
      </c>
      <c r="J2462" s="42" t="str">
        <f>VLOOKUP(D2462,DEPARTMENTS!B:B,1,0)</f>
        <v>SOCIAL_SUNDAY</v>
      </c>
      <c r="K2462" s="326"/>
    </row>
    <row r="2463" spans="1:11" s="35" customFormat="1" hidden="1" x14ac:dyDescent="0.2">
      <c r="A2463" s="326" t="s">
        <v>5610</v>
      </c>
      <c r="B2463" s="326" t="s">
        <v>7</v>
      </c>
      <c r="C2463" s="326">
        <v>3</v>
      </c>
      <c r="D2463" s="326" t="s">
        <v>5597</v>
      </c>
      <c r="E2463" s="323">
        <v>50</v>
      </c>
      <c r="F2463" s="35" t="s">
        <v>303</v>
      </c>
      <c r="G2463" s="326" t="s">
        <v>5596</v>
      </c>
      <c r="H2463" s="350">
        <f t="shared" si="39"/>
        <v>4017333.5300000003</v>
      </c>
      <c r="I2463" s="326" t="s">
        <v>5445</v>
      </c>
      <c r="J2463" s="42" t="str">
        <f>VLOOKUP(D2463,DEPARTMENTS!B:B,1,0)</f>
        <v>SOCIAL_SUNDAY</v>
      </c>
      <c r="K2463" s="326"/>
    </row>
    <row r="2464" spans="1:11" s="35" customFormat="1" hidden="1" x14ac:dyDescent="0.2">
      <c r="A2464" s="326" t="s">
        <v>5611</v>
      </c>
      <c r="B2464" s="326" t="s">
        <v>7</v>
      </c>
      <c r="C2464" s="326">
        <v>3</v>
      </c>
      <c r="D2464" s="326" t="s">
        <v>5597</v>
      </c>
      <c r="E2464" s="323">
        <v>50</v>
      </c>
      <c r="F2464" s="35" t="s">
        <v>303</v>
      </c>
      <c r="G2464" s="326" t="s">
        <v>5596</v>
      </c>
      <c r="H2464" s="350">
        <f t="shared" si="39"/>
        <v>4017383.5300000003</v>
      </c>
      <c r="I2464" s="326" t="s">
        <v>5446</v>
      </c>
      <c r="J2464" s="42" t="str">
        <f>VLOOKUP(D2464,DEPARTMENTS!B:B,1,0)</f>
        <v>SOCIAL_SUNDAY</v>
      </c>
      <c r="K2464" s="326"/>
    </row>
    <row r="2465" spans="1:11" s="35" customFormat="1" hidden="1" x14ac:dyDescent="0.2">
      <c r="A2465" s="326" t="s">
        <v>5612</v>
      </c>
      <c r="B2465" s="326" t="s">
        <v>7</v>
      </c>
      <c r="C2465" s="326">
        <v>3</v>
      </c>
      <c r="D2465" s="326" t="s">
        <v>5597</v>
      </c>
      <c r="E2465" s="323">
        <v>500</v>
      </c>
      <c r="F2465" s="35" t="s">
        <v>303</v>
      </c>
      <c r="G2465" s="326" t="s">
        <v>5596</v>
      </c>
      <c r="H2465" s="350">
        <f t="shared" si="39"/>
        <v>4017883.5300000003</v>
      </c>
      <c r="I2465" s="326" t="s">
        <v>5447</v>
      </c>
      <c r="J2465" s="42" t="str">
        <f>VLOOKUP(D2465,DEPARTMENTS!B:B,1,0)</f>
        <v>SOCIAL_SUNDAY</v>
      </c>
      <c r="K2465" s="326"/>
    </row>
    <row r="2466" spans="1:11" s="35" customFormat="1" hidden="1" x14ac:dyDescent="0.2">
      <c r="A2466" s="326" t="s">
        <v>5613</v>
      </c>
      <c r="B2466" s="326" t="s">
        <v>7</v>
      </c>
      <c r="C2466" s="326">
        <v>3</v>
      </c>
      <c r="D2466" s="326" t="s">
        <v>5597</v>
      </c>
      <c r="E2466" s="323">
        <v>100</v>
      </c>
      <c r="F2466" s="35" t="s">
        <v>303</v>
      </c>
      <c r="G2466" s="326" t="s">
        <v>5596</v>
      </c>
      <c r="H2466" s="350">
        <f t="shared" si="39"/>
        <v>4017983.5300000003</v>
      </c>
      <c r="I2466" s="326" t="s">
        <v>5448</v>
      </c>
      <c r="J2466" s="42" t="str">
        <f>VLOOKUP(D2466,DEPARTMENTS!B:B,1,0)</f>
        <v>SOCIAL_SUNDAY</v>
      </c>
      <c r="K2466" s="326"/>
    </row>
    <row r="2467" spans="1:11" s="35" customFormat="1" hidden="1" x14ac:dyDescent="0.2">
      <c r="A2467" s="326" t="s">
        <v>5614</v>
      </c>
      <c r="B2467" s="326" t="s">
        <v>7</v>
      </c>
      <c r="C2467" s="326">
        <v>3</v>
      </c>
      <c r="D2467" s="326" t="s">
        <v>5597</v>
      </c>
      <c r="E2467" s="323">
        <v>200</v>
      </c>
      <c r="F2467" s="35" t="s">
        <v>303</v>
      </c>
      <c r="G2467" s="326" t="s">
        <v>5596</v>
      </c>
      <c r="H2467" s="350">
        <f t="shared" si="39"/>
        <v>4018183.5300000003</v>
      </c>
      <c r="I2467" s="326" t="s">
        <v>5449</v>
      </c>
      <c r="J2467" s="42" t="str">
        <f>VLOOKUP(D2467,DEPARTMENTS!B:B,1,0)</f>
        <v>SOCIAL_SUNDAY</v>
      </c>
      <c r="K2467" s="326"/>
    </row>
    <row r="2468" spans="1:11" s="35" customFormat="1" hidden="1" x14ac:dyDescent="0.2">
      <c r="A2468" s="326" t="s">
        <v>5615</v>
      </c>
      <c r="B2468" s="326" t="s">
        <v>7</v>
      </c>
      <c r="C2468" s="326">
        <v>3</v>
      </c>
      <c r="D2468" s="326" t="s">
        <v>5597</v>
      </c>
      <c r="E2468" s="323">
        <v>100</v>
      </c>
      <c r="F2468" s="35" t="s">
        <v>303</v>
      </c>
      <c r="G2468" s="326" t="s">
        <v>5596</v>
      </c>
      <c r="H2468" s="350">
        <f t="shared" si="39"/>
        <v>4018283.5300000003</v>
      </c>
      <c r="I2468" s="326" t="s">
        <v>5450</v>
      </c>
      <c r="J2468" s="42" t="str">
        <f>VLOOKUP(D2468,DEPARTMENTS!B:B,1,0)</f>
        <v>SOCIAL_SUNDAY</v>
      </c>
      <c r="K2468" s="326"/>
    </row>
    <row r="2469" spans="1:11" s="35" customFormat="1" hidden="1" x14ac:dyDescent="0.2">
      <c r="A2469" s="326" t="s">
        <v>5616</v>
      </c>
      <c r="B2469" s="326" t="s">
        <v>7</v>
      </c>
      <c r="C2469" s="326">
        <v>3</v>
      </c>
      <c r="D2469" s="326" t="s">
        <v>5597</v>
      </c>
      <c r="E2469" s="323">
        <v>50</v>
      </c>
      <c r="F2469" s="35" t="s">
        <v>303</v>
      </c>
      <c r="G2469" s="326" t="s">
        <v>5596</v>
      </c>
      <c r="H2469" s="350">
        <f t="shared" si="39"/>
        <v>4018333.5300000003</v>
      </c>
      <c r="I2469" s="326" t="s">
        <v>5451</v>
      </c>
      <c r="J2469" s="42" t="str">
        <f>VLOOKUP(D2469,DEPARTMENTS!B:B,1,0)</f>
        <v>SOCIAL_SUNDAY</v>
      </c>
      <c r="K2469" s="326"/>
    </row>
    <row r="2470" spans="1:11" s="35" customFormat="1" hidden="1" x14ac:dyDescent="0.2">
      <c r="A2470" s="326" t="s">
        <v>5617</v>
      </c>
      <c r="B2470" s="326" t="s">
        <v>7</v>
      </c>
      <c r="C2470" s="326">
        <v>3</v>
      </c>
      <c r="D2470" s="326" t="s">
        <v>5597</v>
      </c>
      <c r="E2470" s="323">
        <v>100</v>
      </c>
      <c r="F2470" s="35" t="s">
        <v>303</v>
      </c>
      <c r="G2470" s="326" t="s">
        <v>5596</v>
      </c>
      <c r="H2470" s="350">
        <f t="shared" si="39"/>
        <v>4018433.5300000003</v>
      </c>
      <c r="I2470" s="326" t="s">
        <v>5452</v>
      </c>
      <c r="J2470" s="42" t="str">
        <f>VLOOKUP(D2470,DEPARTMENTS!B:B,1,0)</f>
        <v>SOCIAL_SUNDAY</v>
      </c>
      <c r="K2470" s="326"/>
    </row>
    <row r="2471" spans="1:11" s="35" customFormat="1" hidden="1" x14ac:dyDescent="0.2">
      <c r="A2471" s="326" t="s">
        <v>5618</v>
      </c>
      <c r="B2471" s="326" t="s">
        <v>7</v>
      </c>
      <c r="C2471" s="326">
        <v>3</v>
      </c>
      <c r="D2471" s="326" t="s">
        <v>5597</v>
      </c>
      <c r="E2471" s="323">
        <v>100</v>
      </c>
      <c r="F2471" s="35" t="s">
        <v>303</v>
      </c>
      <c r="G2471" s="326" t="s">
        <v>5596</v>
      </c>
      <c r="H2471" s="350">
        <f t="shared" si="39"/>
        <v>4018533.5300000003</v>
      </c>
      <c r="I2471" s="326" t="s">
        <v>5453</v>
      </c>
      <c r="J2471" s="42" t="str">
        <f>VLOOKUP(D2471,DEPARTMENTS!B:B,1,0)</f>
        <v>SOCIAL_SUNDAY</v>
      </c>
      <c r="K2471" s="326"/>
    </row>
    <row r="2472" spans="1:11" s="35" customFormat="1" hidden="1" x14ac:dyDescent="0.2">
      <c r="A2472" s="326" t="s">
        <v>5619</v>
      </c>
      <c r="B2472" s="326" t="s">
        <v>7</v>
      </c>
      <c r="C2472" s="326">
        <v>3</v>
      </c>
      <c r="D2472" s="326" t="s">
        <v>5597</v>
      </c>
      <c r="E2472" s="323">
        <v>100</v>
      </c>
      <c r="F2472" s="35" t="s">
        <v>303</v>
      </c>
      <c r="G2472" s="326" t="s">
        <v>5596</v>
      </c>
      <c r="H2472" s="350">
        <f t="shared" si="39"/>
        <v>4018633.5300000003</v>
      </c>
      <c r="I2472" s="326" t="s">
        <v>5454</v>
      </c>
      <c r="J2472" s="42" t="str">
        <f>VLOOKUP(D2472,DEPARTMENTS!B:B,1,0)</f>
        <v>SOCIAL_SUNDAY</v>
      </c>
      <c r="K2472" s="326"/>
    </row>
    <row r="2473" spans="1:11" s="35" customFormat="1" hidden="1" x14ac:dyDescent="0.2">
      <c r="A2473" s="326" t="s">
        <v>5620</v>
      </c>
      <c r="B2473" s="326" t="s">
        <v>7</v>
      </c>
      <c r="C2473" s="326">
        <v>3</v>
      </c>
      <c r="D2473" s="326" t="s">
        <v>5597</v>
      </c>
      <c r="E2473" s="323">
        <v>100</v>
      </c>
      <c r="F2473" s="35" t="s">
        <v>303</v>
      </c>
      <c r="G2473" s="326" t="s">
        <v>5596</v>
      </c>
      <c r="H2473" s="350">
        <f t="shared" si="39"/>
        <v>4018733.5300000003</v>
      </c>
      <c r="I2473" s="326" t="s">
        <v>5455</v>
      </c>
      <c r="J2473" s="42" t="str">
        <f>VLOOKUP(D2473,DEPARTMENTS!B:B,1,0)</f>
        <v>SOCIAL_SUNDAY</v>
      </c>
      <c r="K2473" s="326"/>
    </row>
    <row r="2474" spans="1:11" s="35" customFormat="1" hidden="1" x14ac:dyDescent="0.2">
      <c r="A2474" s="326" t="s">
        <v>5621</v>
      </c>
      <c r="B2474" s="326" t="s">
        <v>7</v>
      </c>
      <c r="C2474" s="326">
        <v>3</v>
      </c>
      <c r="D2474" s="326" t="s">
        <v>5597</v>
      </c>
      <c r="E2474" s="323">
        <v>50</v>
      </c>
      <c r="F2474" s="35" t="s">
        <v>303</v>
      </c>
      <c r="G2474" s="326" t="s">
        <v>5596</v>
      </c>
      <c r="H2474" s="350">
        <f t="shared" si="39"/>
        <v>4018783.5300000003</v>
      </c>
      <c r="I2474" s="326" t="s">
        <v>5456</v>
      </c>
      <c r="J2474" s="42" t="str">
        <f>VLOOKUP(D2474,DEPARTMENTS!B:B,1,0)</f>
        <v>SOCIAL_SUNDAY</v>
      </c>
      <c r="K2474" s="326"/>
    </row>
    <row r="2475" spans="1:11" s="35" customFormat="1" hidden="1" x14ac:dyDescent="0.2">
      <c r="A2475" s="326" t="s">
        <v>5622</v>
      </c>
      <c r="B2475" s="326" t="s">
        <v>7</v>
      </c>
      <c r="C2475" s="326">
        <v>3</v>
      </c>
      <c r="D2475" s="326" t="s">
        <v>5597</v>
      </c>
      <c r="E2475" s="323">
        <v>50</v>
      </c>
      <c r="F2475" s="35" t="s">
        <v>303</v>
      </c>
      <c r="G2475" s="326" t="s">
        <v>5596</v>
      </c>
      <c r="H2475" s="350">
        <f t="shared" si="39"/>
        <v>4018833.5300000003</v>
      </c>
      <c r="I2475" s="326" t="s">
        <v>5457</v>
      </c>
      <c r="J2475" s="42" t="str">
        <f>VLOOKUP(D2475,DEPARTMENTS!B:B,1,0)</f>
        <v>SOCIAL_SUNDAY</v>
      </c>
      <c r="K2475" s="326"/>
    </row>
    <row r="2476" spans="1:11" s="35" customFormat="1" hidden="1" x14ac:dyDescent="0.2">
      <c r="A2476" s="326" t="s">
        <v>5623</v>
      </c>
      <c r="B2476" s="326" t="s">
        <v>7</v>
      </c>
      <c r="C2476" s="326">
        <v>3</v>
      </c>
      <c r="D2476" s="326" t="s">
        <v>5597</v>
      </c>
      <c r="E2476" s="323">
        <v>100</v>
      </c>
      <c r="F2476" s="35" t="s">
        <v>303</v>
      </c>
      <c r="G2476" s="326" t="s">
        <v>5596</v>
      </c>
      <c r="H2476" s="350">
        <f t="shared" si="39"/>
        <v>4018933.5300000003</v>
      </c>
      <c r="I2476" s="326" t="s">
        <v>5458</v>
      </c>
      <c r="J2476" s="42" t="str">
        <f>VLOOKUP(D2476,DEPARTMENTS!B:B,1,0)</f>
        <v>SOCIAL_SUNDAY</v>
      </c>
      <c r="K2476" s="326"/>
    </row>
    <row r="2477" spans="1:11" s="35" customFormat="1" hidden="1" x14ac:dyDescent="0.2">
      <c r="A2477" s="326" t="s">
        <v>5624</v>
      </c>
      <c r="B2477" s="326" t="s">
        <v>7</v>
      </c>
      <c r="C2477" s="326">
        <v>3</v>
      </c>
      <c r="D2477" s="326" t="s">
        <v>5597</v>
      </c>
      <c r="E2477" s="323">
        <v>50</v>
      </c>
      <c r="F2477" s="35" t="s">
        <v>303</v>
      </c>
      <c r="G2477" s="326" t="s">
        <v>5596</v>
      </c>
      <c r="H2477" s="350">
        <f t="shared" si="39"/>
        <v>4018983.5300000003</v>
      </c>
      <c r="I2477" s="326" t="s">
        <v>5459</v>
      </c>
      <c r="J2477" s="42" t="str">
        <f>VLOOKUP(D2477,DEPARTMENTS!B:B,1,0)</f>
        <v>SOCIAL_SUNDAY</v>
      </c>
      <c r="K2477" s="326"/>
    </row>
    <row r="2478" spans="1:11" s="35" customFormat="1" hidden="1" x14ac:dyDescent="0.2">
      <c r="A2478" s="326" t="s">
        <v>5625</v>
      </c>
      <c r="B2478" s="326" t="s">
        <v>7</v>
      </c>
      <c r="C2478" s="326">
        <v>3</v>
      </c>
      <c r="D2478" s="326" t="s">
        <v>5597</v>
      </c>
      <c r="E2478" s="323">
        <v>100</v>
      </c>
      <c r="F2478" s="35" t="s">
        <v>303</v>
      </c>
      <c r="G2478" s="326" t="s">
        <v>5596</v>
      </c>
      <c r="H2478" s="350">
        <f t="shared" si="39"/>
        <v>4019083.5300000003</v>
      </c>
      <c r="I2478" s="326" t="s">
        <v>5460</v>
      </c>
      <c r="J2478" s="42" t="str">
        <f>VLOOKUP(D2478,DEPARTMENTS!B:B,1,0)</f>
        <v>SOCIAL_SUNDAY</v>
      </c>
      <c r="K2478" s="326"/>
    </row>
    <row r="2479" spans="1:11" s="35" customFormat="1" hidden="1" x14ac:dyDescent="0.2">
      <c r="A2479" s="326" t="s">
        <v>5626</v>
      </c>
      <c r="B2479" s="326" t="s">
        <v>7</v>
      </c>
      <c r="C2479" s="326">
        <v>3</v>
      </c>
      <c r="D2479" s="326" t="s">
        <v>5597</v>
      </c>
      <c r="E2479" s="323">
        <v>200</v>
      </c>
      <c r="F2479" s="35" t="s">
        <v>303</v>
      </c>
      <c r="G2479" s="326" t="s">
        <v>5596</v>
      </c>
      <c r="H2479" s="350">
        <f t="shared" si="39"/>
        <v>4019283.5300000003</v>
      </c>
      <c r="I2479" s="326" t="s">
        <v>5461</v>
      </c>
      <c r="J2479" s="42" t="str">
        <f>VLOOKUP(D2479,DEPARTMENTS!B:B,1,0)</f>
        <v>SOCIAL_SUNDAY</v>
      </c>
      <c r="K2479" s="326"/>
    </row>
    <row r="2480" spans="1:11" s="35" customFormat="1" hidden="1" x14ac:dyDescent="0.2">
      <c r="A2480" s="326" t="s">
        <v>5627</v>
      </c>
      <c r="B2480" s="326" t="s">
        <v>7</v>
      </c>
      <c r="C2480" s="326">
        <v>3</v>
      </c>
      <c r="D2480" s="326" t="s">
        <v>5597</v>
      </c>
      <c r="E2480" s="323">
        <v>150</v>
      </c>
      <c r="F2480" s="35" t="s">
        <v>303</v>
      </c>
      <c r="G2480" s="326" t="s">
        <v>5596</v>
      </c>
      <c r="H2480" s="350">
        <f t="shared" si="39"/>
        <v>4019433.5300000003</v>
      </c>
      <c r="I2480" s="326" t="s">
        <v>5462</v>
      </c>
      <c r="J2480" s="42" t="str">
        <f>VLOOKUP(D2480,DEPARTMENTS!B:B,1,0)</f>
        <v>SOCIAL_SUNDAY</v>
      </c>
      <c r="K2480" s="326"/>
    </row>
    <row r="2481" spans="1:11" s="35" customFormat="1" hidden="1" x14ac:dyDescent="0.2">
      <c r="A2481" s="326" t="s">
        <v>5628</v>
      </c>
      <c r="B2481" s="326" t="s">
        <v>7</v>
      </c>
      <c r="C2481" s="326">
        <v>3</v>
      </c>
      <c r="D2481" s="326" t="s">
        <v>5597</v>
      </c>
      <c r="E2481" s="323">
        <v>100</v>
      </c>
      <c r="F2481" s="35" t="s">
        <v>303</v>
      </c>
      <c r="G2481" s="326" t="s">
        <v>5596</v>
      </c>
      <c r="H2481" s="350">
        <f t="shared" si="39"/>
        <v>4019533.5300000003</v>
      </c>
      <c r="I2481" s="326" t="s">
        <v>5463</v>
      </c>
      <c r="J2481" s="42" t="str">
        <f>VLOOKUP(D2481,DEPARTMENTS!B:B,1,0)</f>
        <v>SOCIAL_SUNDAY</v>
      </c>
      <c r="K2481" s="326"/>
    </row>
    <row r="2482" spans="1:11" s="35" customFormat="1" hidden="1" x14ac:dyDescent="0.2">
      <c r="A2482" s="326" t="s">
        <v>5629</v>
      </c>
      <c r="B2482" s="326" t="s">
        <v>7</v>
      </c>
      <c r="C2482" s="326">
        <v>3</v>
      </c>
      <c r="D2482" s="326" t="s">
        <v>5597</v>
      </c>
      <c r="E2482" s="323">
        <v>200</v>
      </c>
      <c r="F2482" s="35" t="s">
        <v>303</v>
      </c>
      <c r="G2482" s="326" t="s">
        <v>5596</v>
      </c>
      <c r="H2482" s="350">
        <f t="shared" si="39"/>
        <v>4019733.5300000003</v>
      </c>
      <c r="I2482" s="326" t="s">
        <v>5464</v>
      </c>
      <c r="J2482" s="42" t="str">
        <f>VLOOKUP(D2482,DEPARTMENTS!B:B,1,0)</f>
        <v>SOCIAL_SUNDAY</v>
      </c>
      <c r="K2482" s="326"/>
    </row>
    <row r="2483" spans="1:11" s="35" customFormat="1" hidden="1" x14ac:dyDescent="0.2">
      <c r="A2483" s="326" t="s">
        <v>5630</v>
      </c>
      <c r="B2483" s="326" t="s">
        <v>7</v>
      </c>
      <c r="C2483" s="326">
        <v>3</v>
      </c>
      <c r="D2483" s="326" t="s">
        <v>5597</v>
      </c>
      <c r="E2483" s="323">
        <v>100</v>
      </c>
      <c r="F2483" s="35" t="s">
        <v>303</v>
      </c>
      <c r="G2483" s="326" t="s">
        <v>5596</v>
      </c>
      <c r="H2483" s="350">
        <f t="shared" si="39"/>
        <v>4019833.5300000003</v>
      </c>
      <c r="I2483" s="326" t="s">
        <v>5465</v>
      </c>
      <c r="J2483" s="42" t="str">
        <f>VLOOKUP(D2483,DEPARTMENTS!B:B,1,0)</f>
        <v>SOCIAL_SUNDAY</v>
      </c>
      <c r="K2483" s="326"/>
    </row>
    <row r="2484" spans="1:11" s="35" customFormat="1" hidden="1" x14ac:dyDescent="0.2">
      <c r="A2484" s="326" t="s">
        <v>5631</v>
      </c>
      <c r="B2484" s="326" t="s">
        <v>7</v>
      </c>
      <c r="C2484" s="326">
        <v>3</v>
      </c>
      <c r="D2484" s="326" t="s">
        <v>5597</v>
      </c>
      <c r="E2484" s="323">
        <v>100</v>
      </c>
      <c r="F2484" s="35" t="s">
        <v>303</v>
      </c>
      <c r="G2484" s="326" t="s">
        <v>5596</v>
      </c>
      <c r="H2484" s="350">
        <f t="shared" si="39"/>
        <v>4019933.5300000003</v>
      </c>
      <c r="I2484" s="326" t="s">
        <v>5466</v>
      </c>
      <c r="J2484" s="42" t="str">
        <f>VLOOKUP(D2484,DEPARTMENTS!B:B,1,0)</f>
        <v>SOCIAL_SUNDAY</v>
      </c>
      <c r="K2484" s="326"/>
    </row>
    <row r="2485" spans="1:11" s="35" customFormat="1" hidden="1" x14ac:dyDescent="0.2">
      <c r="A2485" s="326" t="s">
        <v>5632</v>
      </c>
      <c r="B2485" s="326" t="s">
        <v>7</v>
      </c>
      <c r="C2485" s="326">
        <v>3</v>
      </c>
      <c r="D2485" s="326" t="s">
        <v>5597</v>
      </c>
      <c r="E2485" s="323">
        <v>50</v>
      </c>
      <c r="F2485" s="35" t="s">
        <v>303</v>
      </c>
      <c r="G2485" s="326" t="s">
        <v>5596</v>
      </c>
      <c r="H2485" s="350">
        <f t="shared" si="39"/>
        <v>4019983.5300000003</v>
      </c>
      <c r="I2485" s="326" t="s">
        <v>5467</v>
      </c>
      <c r="J2485" s="42" t="str">
        <f>VLOOKUP(D2485,DEPARTMENTS!B:B,1,0)</f>
        <v>SOCIAL_SUNDAY</v>
      </c>
      <c r="K2485" s="326"/>
    </row>
    <row r="2486" spans="1:11" s="35" customFormat="1" hidden="1" x14ac:dyDescent="0.2">
      <c r="A2486" s="326" t="s">
        <v>5633</v>
      </c>
      <c r="B2486" s="326" t="s">
        <v>7</v>
      </c>
      <c r="C2486" s="326">
        <v>3</v>
      </c>
      <c r="D2486" s="326" t="s">
        <v>5597</v>
      </c>
      <c r="E2486" s="323">
        <v>100</v>
      </c>
      <c r="F2486" s="35" t="s">
        <v>303</v>
      </c>
      <c r="G2486" s="326" t="s">
        <v>5596</v>
      </c>
      <c r="H2486" s="350">
        <f t="shared" si="39"/>
        <v>4020083.5300000003</v>
      </c>
      <c r="I2486" s="326" t="s">
        <v>5468</v>
      </c>
      <c r="J2486" s="42" t="str">
        <f>VLOOKUP(D2486,DEPARTMENTS!B:B,1,0)</f>
        <v>SOCIAL_SUNDAY</v>
      </c>
      <c r="K2486" s="326"/>
    </row>
    <row r="2487" spans="1:11" s="35" customFormat="1" hidden="1" x14ac:dyDescent="0.2">
      <c r="A2487" s="326" t="s">
        <v>5634</v>
      </c>
      <c r="B2487" s="326" t="s">
        <v>7</v>
      </c>
      <c r="C2487" s="326">
        <v>3</v>
      </c>
      <c r="D2487" s="326" t="s">
        <v>5597</v>
      </c>
      <c r="E2487" s="323">
        <v>100</v>
      </c>
      <c r="F2487" s="35" t="s">
        <v>303</v>
      </c>
      <c r="G2487" s="326" t="s">
        <v>5596</v>
      </c>
      <c r="H2487" s="350">
        <f t="shared" si="39"/>
        <v>4020183.5300000003</v>
      </c>
      <c r="I2487" s="326" t="s">
        <v>5469</v>
      </c>
      <c r="J2487" s="42" t="str">
        <f>VLOOKUP(D2487,DEPARTMENTS!B:B,1,0)</f>
        <v>SOCIAL_SUNDAY</v>
      </c>
      <c r="K2487" s="326"/>
    </row>
    <row r="2488" spans="1:11" s="35" customFormat="1" hidden="1" x14ac:dyDescent="0.2">
      <c r="A2488" s="326" t="s">
        <v>5635</v>
      </c>
      <c r="B2488" s="326" t="s">
        <v>7</v>
      </c>
      <c r="C2488" s="326">
        <v>3</v>
      </c>
      <c r="D2488" s="326" t="s">
        <v>5597</v>
      </c>
      <c r="E2488" s="323">
        <v>100</v>
      </c>
      <c r="F2488" s="35" t="s">
        <v>303</v>
      </c>
      <c r="G2488" s="326" t="s">
        <v>5596</v>
      </c>
      <c r="H2488" s="350">
        <f t="shared" si="39"/>
        <v>4020283.5300000003</v>
      </c>
      <c r="I2488" s="326" t="s">
        <v>5470</v>
      </c>
      <c r="J2488" s="42" t="str">
        <f>VLOOKUP(D2488,DEPARTMENTS!B:B,1,0)</f>
        <v>SOCIAL_SUNDAY</v>
      </c>
      <c r="K2488" s="326"/>
    </row>
    <row r="2489" spans="1:11" s="35" customFormat="1" hidden="1" x14ac:dyDescent="0.2">
      <c r="A2489" s="326" t="s">
        <v>5636</v>
      </c>
      <c r="B2489" s="326" t="s">
        <v>7</v>
      </c>
      <c r="C2489" s="326">
        <v>3</v>
      </c>
      <c r="D2489" s="326" t="s">
        <v>5597</v>
      </c>
      <c r="E2489" s="323">
        <v>50</v>
      </c>
      <c r="F2489" s="35" t="s">
        <v>303</v>
      </c>
      <c r="G2489" s="326" t="s">
        <v>5596</v>
      </c>
      <c r="H2489" s="350">
        <f t="shared" si="39"/>
        <v>4020333.5300000003</v>
      </c>
      <c r="I2489" s="326" t="s">
        <v>5471</v>
      </c>
      <c r="J2489" s="42" t="str">
        <f>VLOOKUP(D2489,DEPARTMENTS!B:B,1,0)</f>
        <v>SOCIAL_SUNDAY</v>
      </c>
      <c r="K2489" s="326"/>
    </row>
    <row r="2490" spans="1:11" s="35" customFormat="1" hidden="1" x14ac:dyDescent="0.2">
      <c r="A2490" s="326" t="s">
        <v>5637</v>
      </c>
      <c r="B2490" s="326" t="s">
        <v>7</v>
      </c>
      <c r="C2490" s="326">
        <v>3</v>
      </c>
      <c r="D2490" s="326" t="s">
        <v>5597</v>
      </c>
      <c r="E2490" s="323">
        <v>20</v>
      </c>
      <c r="F2490" s="35" t="s">
        <v>303</v>
      </c>
      <c r="G2490" s="326" t="s">
        <v>5596</v>
      </c>
      <c r="H2490" s="350">
        <f t="shared" si="39"/>
        <v>4020353.5300000003</v>
      </c>
      <c r="I2490" s="326" t="s">
        <v>5472</v>
      </c>
      <c r="J2490" s="42" t="str">
        <f>VLOOKUP(D2490,DEPARTMENTS!B:B,1,0)</f>
        <v>SOCIAL_SUNDAY</v>
      </c>
      <c r="K2490" s="326"/>
    </row>
    <row r="2491" spans="1:11" s="35" customFormat="1" hidden="1" x14ac:dyDescent="0.2">
      <c r="A2491" s="326" t="s">
        <v>5638</v>
      </c>
      <c r="B2491" s="326" t="s">
        <v>7</v>
      </c>
      <c r="C2491" s="326">
        <v>3</v>
      </c>
      <c r="D2491" s="326" t="s">
        <v>5597</v>
      </c>
      <c r="E2491" s="323">
        <v>150</v>
      </c>
      <c r="F2491" s="35" t="s">
        <v>303</v>
      </c>
      <c r="G2491" s="326" t="s">
        <v>5596</v>
      </c>
      <c r="H2491" s="350">
        <f t="shared" si="39"/>
        <v>4020503.5300000003</v>
      </c>
      <c r="I2491" s="326" t="s">
        <v>5473</v>
      </c>
      <c r="J2491" s="42" t="str">
        <f>VLOOKUP(D2491,DEPARTMENTS!B:B,1,0)</f>
        <v>SOCIAL_SUNDAY</v>
      </c>
      <c r="K2491" s="326"/>
    </row>
    <row r="2492" spans="1:11" s="35" customFormat="1" hidden="1" x14ac:dyDescent="0.2">
      <c r="A2492" s="326" t="s">
        <v>5639</v>
      </c>
      <c r="B2492" s="326" t="s">
        <v>7</v>
      </c>
      <c r="C2492" s="326">
        <v>3</v>
      </c>
      <c r="D2492" s="326" t="s">
        <v>5597</v>
      </c>
      <c r="E2492" s="323">
        <v>150</v>
      </c>
      <c r="F2492" s="35" t="s">
        <v>303</v>
      </c>
      <c r="G2492" s="326" t="s">
        <v>5596</v>
      </c>
      <c r="H2492" s="350">
        <f t="shared" si="39"/>
        <v>4020653.5300000003</v>
      </c>
      <c r="I2492" s="326" t="s">
        <v>5474</v>
      </c>
      <c r="J2492" s="42" t="str">
        <f>VLOOKUP(D2492,DEPARTMENTS!B:B,1,0)</f>
        <v>SOCIAL_SUNDAY</v>
      </c>
      <c r="K2492" s="326"/>
    </row>
    <row r="2493" spans="1:11" s="35" customFormat="1" hidden="1" x14ac:dyDescent="0.2">
      <c r="A2493" s="326" t="s">
        <v>5640</v>
      </c>
      <c r="B2493" s="326" t="s">
        <v>7</v>
      </c>
      <c r="C2493" s="326">
        <v>3</v>
      </c>
      <c r="D2493" s="326" t="s">
        <v>5597</v>
      </c>
      <c r="E2493" s="323">
        <v>50</v>
      </c>
      <c r="F2493" s="35" t="s">
        <v>303</v>
      </c>
      <c r="G2493" s="326" t="s">
        <v>5596</v>
      </c>
      <c r="H2493" s="350">
        <f t="shared" si="39"/>
        <v>4020703.5300000003</v>
      </c>
      <c r="I2493" s="326" t="s">
        <v>5475</v>
      </c>
      <c r="J2493" s="42" t="str">
        <f>VLOOKUP(D2493,DEPARTMENTS!B:B,1,0)</f>
        <v>SOCIAL_SUNDAY</v>
      </c>
      <c r="K2493" s="326"/>
    </row>
    <row r="2494" spans="1:11" s="35" customFormat="1" hidden="1" x14ac:dyDescent="0.2">
      <c r="A2494" s="326" t="s">
        <v>5641</v>
      </c>
      <c r="B2494" s="326" t="s">
        <v>7</v>
      </c>
      <c r="C2494" s="326">
        <v>3</v>
      </c>
      <c r="D2494" s="326" t="s">
        <v>5597</v>
      </c>
      <c r="E2494" s="323">
        <v>100</v>
      </c>
      <c r="F2494" s="35" t="s">
        <v>303</v>
      </c>
      <c r="G2494" s="326" t="s">
        <v>5596</v>
      </c>
      <c r="H2494" s="350">
        <f t="shared" si="39"/>
        <v>4020803.5300000003</v>
      </c>
      <c r="I2494" s="326" t="s">
        <v>5476</v>
      </c>
      <c r="J2494" s="42" t="str">
        <f>VLOOKUP(D2494,DEPARTMENTS!B:B,1,0)</f>
        <v>SOCIAL_SUNDAY</v>
      </c>
      <c r="K2494" s="326"/>
    </row>
    <row r="2495" spans="1:11" s="35" customFormat="1" hidden="1" x14ac:dyDescent="0.2">
      <c r="A2495" s="326" t="s">
        <v>5642</v>
      </c>
      <c r="B2495" s="326" t="s">
        <v>7</v>
      </c>
      <c r="C2495" s="326">
        <v>3</v>
      </c>
      <c r="D2495" s="326" t="s">
        <v>5597</v>
      </c>
      <c r="E2495" s="323">
        <v>100</v>
      </c>
      <c r="F2495" s="35" t="s">
        <v>303</v>
      </c>
      <c r="G2495" s="326" t="s">
        <v>5596</v>
      </c>
      <c r="H2495" s="350">
        <f t="shared" si="39"/>
        <v>4020903.5300000003</v>
      </c>
      <c r="I2495" s="326" t="s">
        <v>5477</v>
      </c>
      <c r="J2495" s="42" t="str">
        <f>VLOOKUP(D2495,DEPARTMENTS!B:B,1,0)</f>
        <v>SOCIAL_SUNDAY</v>
      </c>
      <c r="K2495" s="326"/>
    </row>
    <row r="2496" spans="1:11" s="35" customFormat="1" hidden="1" x14ac:dyDescent="0.2">
      <c r="A2496" s="326" t="s">
        <v>5643</v>
      </c>
      <c r="B2496" s="326" t="s">
        <v>7</v>
      </c>
      <c r="C2496" s="326">
        <v>3</v>
      </c>
      <c r="D2496" s="326" t="s">
        <v>5597</v>
      </c>
      <c r="E2496" s="323">
        <v>100</v>
      </c>
      <c r="F2496" s="35" t="s">
        <v>303</v>
      </c>
      <c r="G2496" s="326" t="s">
        <v>5596</v>
      </c>
      <c r="H2496" s="350">
        <f t="shared" si="39"/>
        <v>4021003.5300000003</v>
      </c>
      <c r="I2496" s="326" t="s">
        <v>5478</v>
      </c>
      <c r="J2496" s="42" t="str">
        <f>VLOOKUP(D2496,DEPARTMENTS!B:B,1,0)</f>
        <v>SOCIAL_SUNDAY</v>
      </c>
      <c r="K2496" s="326"/>
    </row>
    <row r="2497" spans="1:11" s="35" customFormat="1" hidden="1" x14ac:dyDescent="0.2">
      <c r="A2497" s="326" t="s">
        <v>5644</v>
      </c>
      <c r="B2497" s="326" t="s">
        <v>7</v>
      </c>
      <c r="C2497" s="326">
        <v>3</v>
      </c>
      <c r="D2497" s="326" t="s">
        <v>5597</v>
      </c>
      <c r="E2497" s="323">
        <v>200</v>
      </c>
      <c r="F2497" s="35" t="s">
        <v>303</v>
      </c>
      <c r="G2497" s="326" t="s">
        <v>5596</v>
      </c>
      <c r="H2497" s="350">
        <f t="shared" si="39"/>
        <v>4021203.5300000003</v>
      </c>
      <c r="I2497" s="326" t="s">
        <v>5479</v>
      </c>
      <c r="J2497" s="42" t="str">
        <f>VLOOKUP(D2497,DEPARTMENTS!B:B,1,0)</f>
        <v>SOCIAL_SUNDAY</v>
      </c>
      <c r="K2497" s="326"/>
    </row>
    <row r="2498" spans="1:11" s="35" customFormat="1" hidden="1" x14ac:dyDescent="0.2">
      <c r="A2498" s="326" t="s">
        <v>5645</v>
      </c>
      <c r="B2498" s="326" t="s">
        <v>7</v>
      </c>
      <c r="C2498" s="326">
        <v>3</v>
      </c>
      <c r="D2498" s="326" t="s">
        <v>5597</v>
      </c>
      <c r="E2498" s="323">
        <v>50</v>
      </c>
      <c r="F2498" s="35" t="s">
        <v>303</v>
      </c>
      <c r="G2498" s="326" t="s">
        <v>5596</v>
      </c>
      <c r="H2498" s="350">
        <f t="shared" si="39"/>
        <v>4021253.5300000003</v>
      </c>
      <c r="I2498" s="326" t="s">
        <v>5480</v>
      </c>
      <c r="J2498" s="42" t="str">
        <f>VLOOKUP(D2498,DEPARTMENTS!B:B,1,0)</f>
        <v>SOCIAL_SUNDAY</v>
      </c>
      <c r="K2498" s="326"/>
    </row>
    <row r="2499" spans="1:11" s="35" customFormat="1" hidden="1" x14ac:dyDescent="0.2">
      <c r="A2499" s="326" t="s">
        <v>5646</v>
      </c>
      <c r="B2499" s="326" t="s">
        <v>7</v>
      </c>
      <c r="C2499" s="326">
        <v>3</v>
      </c>
      <c r="D2499" s="326" t="s">
        <v>5597</v>
      </c>
      <c r="E2499" s="323">
        <v>100</v>
      </c>
      <c r="F2499" s="35" t="s">
        <v>303</v>
      </c>
      <c r="G2499" s="326" t="s">
        <v>5596</v>
      </c>
      <c r="H2499" s="350">
        <f t="shared" si="39"/>
        <v>4021353.5300000003</v>
      </c>
      <c r="I2499" s="326" t="s">
        <v>5481</v>
      </c>
      <c r="J2499" s="42" t="str">
        <f>VLOOKUP(D2499,DEPARTMENTS!B:B,1,0)</f>
        <v>SOCIAL_SUNDAY</v>
      </c>
      <c r="K2499" s="326"/>
    </row>
    <row r="2500" spans="1:11" s="35" customFormat="1" hidden="1" x14ac:dyDescent="0.2">
      <c r="A2500" s="326" t="s">
        <v>5647</v>
      </c>
      <c r="B2500" s="326" t="s">
        <v>7</v>
      </c>
      <c r="C2500" s="326">
        <v>3</v>
      </c>
      <c r="D2500" s="326" t="s">
        <v>5597</v>
      </c>
      <c r="E2500" s="323">
        <v>50</v>
      </c>
      <c r="F2500" s="35" t="s">
        <v>303</v>
      </c>
      <c r="G2500" s="326" t="s">
        <v>5596</v>
      </c>
      <c r="H2500" s="350">
        <f t="shared" si="39"/>
        <v>4021403.5300000003</v>
      </c>
      <c r="I2500" s="326" t="s">
        <v>5482</v>
      </c>
      <c r="J2500" s="42" t="str">
        <f>VLOOKUP(D2500,DEPARTMENTS!B:B,1,0)</f>
        <v>SOCIAL_SUNDAY</v>
      </c>
      <c r="K2500" s="326"/>
    </row>
    <row r="2501" spans="1:11" s="35" customFormat="1" hidden="1" x14ac:dyDescent="0.2">
      <c r="A2501" s="326" t="s">
        <v>5648</v>
      </c>
      <c r="B2501" s="326" t="s">
        <v>7</v>
      </c>
      <c r="C2501" s="326">
        <v>3</v>
      </c>
      <c r="D2501" s="326" t="s">
        <v>5597</v>
      </c>
      <c r="E2501" s="323">
        <v>100</v>
      </c>
      <c r="F2501" s="35" t="s">
        <v>303</v>
      </c>
      <c r="G2501" s="326" t="s">
        <v>5596</v>
      </c>
      <c r="H2501" s="350">
        <f t="shared" si="39"/>
        <v>4021503.5300000003</v>
      </c>
      <c r="I2501" s="326" t="s">
        <v>5483</v>
      </c>
      <c r="J2501" s="42" t="str">
        <f>VLOOKUP(D2501,DEPARTMENTS!B:B,1,0)</f>
        <v>SOCIAL_SUNDAY</v>
      </c>
      <c r="K2501" s="326"/>
    </row>
    <row r="2502" spans="1:11" s="35" customFormat="1" hidden="1" x14ac:dyDescent="0.2">
      <c r="A2502" s="326" t="s">
        <v>5649</v>
      </c>
      <c r="B2502" s="326" t="s">
        <v>7</v>
      </c>
      <c r="C2502" s="326">
        <v>3</v>
      </c>
      <c r="D2502" s="326" t="s">
        <v>5597</v>
      </c>
      <c r="E2502" s="323">
        <v>200</v>
      </c>
      <c r="F2502" s="35" t="s">
        <v>303</v>
      </c>
      <c r="G2502" s="326" t="s">
        <v>5596</v>
      </c>
      <c r="H2502" s="350">
        <f t="shared" si="39"/>
        <v>4021703.5300000003</v>
      </c>
      <c r="I2502" s="326" t="s">
        <v>5484</v>
      </c>
      <c r="J2502" s="42" t="str">
        <f>VLOOKUP(D2502,DEPARTMENTS!B:B,1,0)</f>
        <v>SOCIAL_SUNDAY</v>
      </c>
      <c r="K2502" s="326"/>
    </row>
    <row r="2503" spans="1:11" s="35" customFormat="1" hidden="1" x14ac:dyDescent="0.2">
      <c r="A2503" s="326" t="s">
        <v>5650</v>
      </c>
      <c r="B2503" s="326" t="s">
        <v>7</v>
      </c>
      <c r="C2503" s="326">
        <v>3</v>
      </c>
      <c r="D2503" s="326" t="s">
        <v>5597</v>
      </c>
      <c r="E2503" s="323">
        <v>50</v>
      </c>
      <c r="F2503" s="35" t="s">
        <v>303</v>
      </c>
      <c r="G2503" s="326" t="s">
        <v>5596</v>
      </c>
      <c r="H2503" s="350">
        <f t="shared" si="39"/>
        <v>4021753.5300000003</v>
      </c>
      <c r="I2503" s="326" t="s">
        <v>5485</v>
      </c>
      <c r="J2503" s="42" t="str">
        <f>VLOOKUP(D2503,DEPARTMENTS!B:B,1,0)</f>
        <v>SOCIAL_SUNDAY</v>
      </c>
      <c r="K2503" s="326"/>
    </row>
    <row r="2504" spans="1:11" s="35" customFormat="1" hidden="1" x14ac:dyDescent="0.2">
      <c r="A2504" s="326" t="s">
        <v>5651</v>
      </c>
      <c r="B2504" s="326" t="s">
        <v>7</v>
      </c>
      <c r="C2504" s="326">
        <v>3</v>
      </c>
      <c r="D2504" s="326" t="s">
        <v>5597</v>
      </c>
      <c r="E2504" s="323">
        <v>100</v>
      </c>
      <c r="F2504" s="35" t="s">
        <v>303</v>
      </c>
      <c r="G2504" s="326" t="s">
        <v>5596</v>
      </c>
      <c r="H2504" s="350">
        <f t="shared" si="39"/>
        <v>4021853.5300000003</v>
      </c>
      <c r="I2504" s="326" t="s">
        <v>5486</v>
      </c>
      <c r="J2504" s="42" t="str">
        <f>VLOOKUP(D2504,DEPARTMENTS!B:B,1,0)</f>
        <v>SOCIAL_SUNDAY</v>
      </c>
      <c r="K2504" s="326"/>
    </row>
    <row r="2505" spans="1:11" s="35" customFormat="1" hidden="1" x14ac:dyDescent="0.2">
      <c r="A2505" s="326" t="s">
        <v>5652</v>
      </c>
      <c r="B2505" s="326" t="s">
        <v>7</v>
      </c>
      <c r="C2505" s="326">
        <v>3</v>
      </c>
      <c r="D2505" s="326" t="s">
        <v>182</v>
      </c>
      <c r="E2505" s="323">
        <v>200</v>
      </c>
      <c r="F2505" s="35" t="s">
        <v>303</v>
      </c>
      <c r="G2505" s="326" t="s">
        <v>5596</v>
      </c>
      <c r="H2505" s="350">
        <f t="shared" si="39"/>
        <v>4022053.5300000003</v>
      </c>
      <c r="I2505" s="326" t="s">
        <v>5487</v>
      </c>
      <c r="J2505" s="42" t="str">
        <f>VLOOKUP(D2505,DEPARTMENTS!B:B,1,0)</f>
        <v>DEV_GROUP_23</v>
      </c>
      <c r="K2505" s="326"/>
    </row>
    <row r="2506" spans="1:11" s="35" customFormat="1" hidden="1" x14ac:dyDescent="0.2">
      <c r="A2506" s="326" t="s">
        <v>5653</v>
      </c>
      <c r="B2506" s="326" t="s">
        <v>7</v>
      </c>
      <c r="C2506" s="326">
        <v>3</v>
      </c>
      <c r="D2506" s="326" t="s">
        <v>5597</v>
      </c>
      <c r="E2506" s="323">
        <v>200</v>
      </c>
      <c r="F2506" s="35" t="s">
        <v>303</v>
      </c>
      <c r="G2506" s="326" t="s">
        <v>5596</v>
      </c>
      <c r="H2506" s="350">
        <f t="shared" si="39"/>
        <v>4022253.5300000003</v>
      </c>
      <c r="I2506" s="326" t="s">
        <v>5488</v>
      </c>
      <c r="J2506" s="42" t="str">
        <f>VLOOKUP(D2506,DEPARTMENTS!B:B,1,0)</f>
        <v>SOCIAL_SUNDAY</v>
      </c>
      <c r="K2506" s="326"/>
    </row>
    <row r="2507" spans="1:11" s="35" customFormat="1" hidden="1" x14ac:dyDescent="0.2">
      <c r="A2507" s="326" t="s">
        <v>5654</v>
      </c>
      <c r="B2507" s="326" t="s">
        <v>7</v>
      </c>
      <c r="C2507" s="326">
        <v>3</v>
      </c>
      <c r="D2507" s="326" t="s">
        <v>5597</v>
      </c>
      <c r="E2507" s="323">
        <v>200</v>
      </c>
      <c r="F2507" s="35" t="s">
        <v>303</v>
      </c>
      <c r="G2507" s="326" t="s">
        <v>5596</v>
      </c>
      <c r="H2507" s="350">
        <f t="shared" si="39"/>
        <v>4022453.5300000003</v>
      </c>
      <c r="I2507" s="326" t="s">
        <v>5489</v>
      </c>
      <c r="J2507" s="42" t="str">
        <f>VLOOKUP(D2507,DEPARTMENTS!B:B,1,0)</f>
        <v>SOCIAL_SUNDAY</v>
      </c>
      <c r="K2507" s="326"/>
    </row>
    <row r="2508" spans="1:11" s="35" customFormat="1" hidden="1" x14ac:dyDescent="0.2">
      <c r="A2508" s="326" t="s">
        <v>5655</v>
      </c>
      <c r="B2508" s="326" t="s">
        <v>7</v>
      </c>
      <c r="C2508" s="326">
        <v>3</v>
      </c>
      <c r="D2508" s="326" t="s">
        <v>5597</v>
      </c>
      <c r="E2508" s="323">
        <v>300</v>
      </c>
      <c r="F2508" s="35" t="s">
        <v>303</v>
      </c>
      <c r="G2508" s="326" t="s">
        <v>5596</v>
      </c>
      <c r="H2508" s="350">
        <f t="shared" si="39"/>
        <v>4022753.5300000003</v>
      </c>
      <c r="I2508" s="326" t="s">
        <v>5490</v>
      </c>
      <c r="J2508" s="42" t="str">
        <f>VLOOKUP(D2508,DEPARTMENTS!B:B,1,0)</f>
        <v>SOCIAL_SUNDAY</v>
      </c>
      <c r="K2508" s="326"/>
    </row>
    <row r="2509" spans="1:11" s="35" customFormat="1" hidden="1" x14ac:dyDescent="0.2">
      <c r="A2509" s="326" t="s">
        <v>5656</v>
      </c>
      <c r="B2509" s="326" t="s">
        <v>7</v>
      </c>
      <c r="C2509" s="326">
        <v>3</v>
      </c>
      <c r="D2509" s="326" t="s">
        <v>5597</v>
      </c>
      <c r="E2509" s="323">
        <v>100</v>
      </c>
      <c r="F2509" s="35" t="s">
        <v>303</v>
      </c>
      <c r="G2509" s="326" t="s">
        <v>5596</v>
      </c>
      <c r="H2509" s="350">
        <f t="shared" si="39"/>
        <v>4022853.5300000003</v>
      </c>
      <c r="I2509" s="326" t="s">
        <v>5491</v>
      </c>
      <c r="J2509" s="42" t="str">
        <f>VLOOKUP(D2509,DEPARTMENTS!B:B,1,0)</f>
        <v>SOCIAL_SUNDAY</v>
      </c>
      <c r="K2509" s="326"/>
    </row>
    <row r="2510" spans="1:11" s="35" customFormat="1" hidden="1" x14ac:dyDescent="0.2">
      <c r="A2510" s="326" t="s">
        <v>5657</v>
      </c>
      <c r="B2510" s="326" t="s">
        <v>7</v>
      </c>
      <c r="C2510" s="326">
        <v>3</v>
      </c>
      <c r="D2510" s="326" t="s">
        <v>5597</v>
      </c>
      <c r="E2510" s="323">
        <v>50</v>
      </c>
      <c r="F2510" s="35" t="s">
        <v>303</v>
      </c>
      <c r="G2510" s="326" t="s">
        <v>5596</v>
      </c>
      <c r="H2510" s="350">
        <f t="shared" si="39"/>
        <v>4022903.5300000003</v>
      </c>
      <c r="I2510" s="326" t="s">
        <v>5492</v>
      </c>
      <c r="J2510" s="42" t="str">
        <f>VLOOKUP(D2510,DEPARTMENTS!B:B,1,0)</f>
        <v>SOCIAL_SUNDAY</v>
      </c>
      <c r="K2510" s="326"/>
    </row>
    <row r="2511" spans="1:11" s="35" customFormat="1" hidden="1" x14ac:dyDescent="0.2">
      <c r="A2511" s="326" t="s">
        <v>5658</v>
      </c>
      <c r="B2511" s="326" t="s">
        <v>7</v>
      </c>
      <c r="C2511" s="326">
        <v>3</v>
      </c>
      <c r="D2511" s="326" t="s">
        <v>5597</v>
      </c>
      <c r="E2511" s="323">
        <v>100</v>
      </c>
      <c r="F2511" s="35" t="s">
        <v>303</v>
      </c>
      <c r="G2511" s="326" t="s">
        <v>5596</v>
      </c>
      <c r="H2511" s="350">
        <f t="shared" si="39"/>
        <v>4023003.5300000003</v>
      </c>
      <c r="I2511" s="326" t="s">
        <v>5493</v>
      </c>
      <c r="J2511" s="42" t="str">
        <f>VLOOKUP(D2511,DEPARTMENTS!B:B,1,0)</f>
        <v>SOCIAL_SUNDAY</v>
      </c>
      <c r="K2511" s="326"/>
    </row>
    <row r="2512" spans="1:11" s="35" customFormat="1" hidden="1" x14ac:dyDescent="0.2">
      <c r="A2512" s="326" t="s">
        <v>5659</v>
      </c>
      <c r="B2512" s="326" t="s">
        <v>7</v>
      </c>
      <c r="C2512" s="326">
        <v>3</v>
      </c>
      <c r="D2512" s="326" t="s">
        <v>5597</v>
      </c>
      <c r="E2512" s="323">
        <v>200</v>
      </c>
      <c r="F2512" s="35" t="s">
        <v>303</v>
      </c>
      <c r="G2512" s="326" t="s">
        <v>5596</v>
      </c>
      <c r="H2512" s="350">
        <f t="shared" si="39"/>
        <v>4023203.5300000003</v>
      </c>
      <c r="I2512" s="326" t="s">
        <v>5494</v>
      </c>
      <c r="J2512" s="42" t="str">
        <f>VLOOKUP(D2512,DEPARTMENTS!B:B,1,0)</f>
        <v>SOCIAL_SUNDAY</v>
      </c>
      <c r="K2512" s="326"/>
    </row>
    <row r="2513" spans="1:11" s="35" customFormat="1" hidden="1" x14ac:dyDescent="0.2">
      <c r="A2513" s="326" t="s">
        <v>5660</v>
      </c>
      <c r="B2513" s="326" t="s">
        <v>7</v>
      </c>
      <c r="C2513" s="326">
        <v>3</v>
      </c>
      <c r="D2513" s="326" t="s">
        <v>5597</v>
      </c>
      <c r="E2513" s="323">
        <v>200</v>
      </c>
      <c r="F2513" s="35" t="s">
        <v>303</v>
      </c>
      <c r="G2513" s="326" t="s">
        <v>5596</v>
      </c>
      <c r="H2513" s="350">
        <f t="shared" si="39"/>
        <v>4023403.5300000003</v>
      </c>
      <c r="I2513" s="326" t="s">
        <v>5495</v>
      </c>
      <c r="J2513" s="42" t="str">
        <f>VLOOKUP(D2513,DEPARTMENTS!B:B,1,0)</f>
        <v>SOCIAL_SUNDAY</v>
      </c>
      <c r="K2513" s="326"/>
    </row>
    <row r="2514" spans="1:11" s="35" customFormat="1" hidden="1" x14ac:dyDescent="0.2">
      <c r="A2514" s="326" t="s">
        <v>5661</v>
      </c>
      <c r="B2514" s="326" t="s">
        <v>7</v>
      </c>
      <c r="C2514" s="326">
        <v>3</v>
      </c>
      <c r="D2514" s="326" t="s">
        <v>5597</v>
      </c>
      <c r="E2514" s="323">
        <v>30</v>
      </c>
      <c r="F2514" s="35" t="s">
        <v>303</v>
      </c>
      <c r="G2514" s="326" t="s">
        <v>5596</v>
      </c>
      <c r="H2514" s="350">
        <f t="shared" si="39"/>
        <v>4023433.5300000003</v>
      </c>
      <c r="I2514" s="326" t="s">
        <v>5496</v>
      </c>
      <c r="J2514" s="42" t="str">
        <f>VLOOKUP(D2514,DEPARTMENTS!B:B,1,0)</f>
        <v>SOCIAL_SUNDAY</v>
      </c>
      <c r="K2514" s="326"/>
    </row>
    <row r="2515" spans="1:11" s="35" customFormat="1" hidden="1" x14ac:dyDescent="0.2">
      <c r="A2515" s="326" t="s">
        <v>5662</v>
      </c>
      <c r="B2515" s="326" t="s">
        <v>7</v>
      </c>
      <c r="C2515" s="326">
        <v>3</v>
      </c>
      <c r="D2515" s="326" t="s">
        <v>24</v>
      </c>
      <c r="E2515" s="323">
        <v>3000</v>
      </c>
      <c r="F2515" s="35" t="s">
        <v>303</v>
      </c>
      <c r="G2515" s="326" t="s">
        <v>5596</v>
      </c>
      <c r="H2515" s="350">
        <f t="shared" si="39"/>
        <v>4026433.5300000003</v>
      </c>
      <c r="I2515" s="326" t="s">
        <v>5497</v>
      </c>
      <c r="J2515" s="42" t="str">
        <f>VLOOKUP(D2515,DEPARTMENTS!B:B,1,0)</f>
        <v>ENVELOPES</v>
      </c>
      <c r="K2515" s="326"/>
    </row>
    <row r="2516" spans="1:11" s="35" customFormat="1" hidden="1" x14ac:dyDescent="0.2">
      <c r="A2516" s="326" t="s">
        <v>5663</v>
      </c>
      <c r="B2516" s="326" t="s">
        <v>7</v>
      </c>
      <c r="C2516" s="326">
        <v>3</v>
      </c>
      <c r="D2516" s="326" t="s">
        <v>5597</v>
      </c>
      <c r="E2516" s="323">
        <v>200</v>
      </c>
      <c r="F2516" s="35" t="s">
        <v>303</v>
      </c>
      <c r="G2516" s="326" t="s">
        <v>5596</v>
      </c>
      <c r="H2516" s="350">
        <f t="shared" ref="H2516:H2579" si="40">H2515+E2516</f>
        <v>4026633.5300000003</v>
      </c>
      <c r="I2516" s="326" t="s">
        <v>5498</v>
      </c>
      <c r="J2516" s="42" t="str">
        <f>VLOOKUP(D2516,DEPARTMENTS!B:B,1,0)</f>
        <v>SOCIAL_SUNDAY</v>
      </c>
      <c r="K2516" s="326"/>
    </row>
    <row r="2517" spans="1:11" s="35" customFormat="1" hidden="1" x14ac:dyDescent="0.2">
      <c r="A2517" s="326" t="s">
        <v>5664</v>
      </c>
      <c r="B2517" s="326" t="s">
        <v>7</v>
      </c>
      <c r="C2517" s="326">
        <v>3</v>
      </c>
      <c r="D2517" s="326" t="s">
        <v>5597</v>
      </c>
      <c r="E2517" s="323">
        <v>50</v>
      </c>
      <c r="F2517" s="35" t="s">
        <v>303</v>
      </c>
      <c r="G2517" s="326" t="s">
        <v>5596</v>
      </c>
      <c r="H2517" s="350">
        <f t="shared" si="40"/>
        <v>4026683.5300000003</v>
      </c>
      <c r="I2517" s="326" t="s">
        <v>5499</v>
      </c>
      <c r="J2517" s="42" t="str">
        <f>VLOOKUP(D2517,DEPARTMENTS!B:B,1,0)</f>
        <v>SOCIAL_SUNDAY</v>
      </c>
      <c r="K2517" s="326"/>
    </row>
    <row r="2518" spans="1:11" s="35" customFormat="1" hidden="1" x14ac:dyDescent="0.2">
      <c r="A2518" s="326" t="s">
        <v>5665</v>
      </c>
      <c r="B2518" s="326" t="s">
        <v>7</v>
      </c>
      <c r="C2518" s="326">
        <v>3</v>
      </c>
      <c r="D2518" s="326" t="s">
        <v>5597</v>
      </c>
      <c r="E2518" s="323">
        <v>50</v>
      </c>
      <c r="F2518" s="35" t="s">
        <v>303</v>
      </c>
      <c r="G2518" s="326" t="s">
        <v>5596</v>
      </c>
      <c r="H2518" s="350">
        <f t="shared" si="40"/>
        <v>4026733.5300000003</v>
      </c>
      <c r="I2518" s="326" t="s">
        <v>5500</v>
      </c>
      <c r="J2518" s="42" t="str">
        <f>VLOOKUP(D2518,DEPARTMENTS!B:B,1,0)</f>
        <v>SOCIAL_SUNDAY</v>
      </c>
      <c r="K2518" s="326"/>
    </row>
    <row r="2519" spans="1:11" s="35" customFormat="1" hidden="1" x14ac:dyDescent="0.2">
      <c r="A2519" s="326" t="s">
        <v>5666</v>
      </c>
      <c r="B2519" s="326" t="s">
        <v>7</v>
      </c>
      <c r="C2519" s="326">
        <v>3</v>
      </c>
      <c r="D2519" s="326" t="s">
        <v>5597</v>
      </c>
      <c r="E2519" s="323">
        <v>100</v>
      </c>
      <c r="F2519" s="35" t="s">
        <v>303</v>
      </c>
      <c r="G2519" s="326" t="s">
        <v>5596</v>
      </c>
      <c r="H2519" s="350">
        <f t="shared" si="40"/>
        <v>4026833.5300000003</v>
      </c>
      <c r="I2519" s="326" t="s">
        <v>5501</v>
      </c>
      <c r="J2519" s="42" t="str">
        <f>VLOOKUP(D2519,DEPARTMENTS!B:B,1,0)</f>
        <v>SOCIAL_SUNDAY</v>
      </c>
      <c r="K2519" s="326"/>
    </row>
    <row r="2520" spans="1:11" s="35" customFormat="1" hidden="1" x14ac:dyDescent="0.2">
      <c r="A2520" s="326" t="s">
        <v>5667</v>
      </c>
      <c r="B2520" s="326" t="s">
        <v>7</v>
      </c>
      <c r="C2520" s="326">
        <v>3</v>
      </c>
      <c r="D2520" s="326" t="s">
        <v>5597</v>
      </c>
      <c r="E2520" s="323">
        <v>500</v>
      </c>
      <c r="F2520" s="35" t="s">
        <v>303</v>
      </c>
      <c r="G2520" s="326" t="s">
        <v>5596</v>
      </c>
      <c r="H2520" s="350">
        <f t="shared" si="40"/>
        <v>4027333.5300000003</v>
      </c>
      <c r="I2520" s="326" t="s">
        <v>5502</v>
      </c>
      <c r="J2520" s="42" t="str">
        <f>VLOOKUP(D2520,DEPARTMENTS!B:B,1,0)</f>
        <v>SOCIAL_SUNDAY</v>
      </c>
      <c r="K2520" s="326"/>
    </row>
    <row r="2521" spans="1:11" s="35" customFormat="1" hidden="1" x14ac:dyDescent="0.2">
      <c r="A2521" s="326" t="s">
        <v>5668</v>
      </c>
      <c r="B2521" s="326" t="s">
        <v>7</v>
      </c>
      <c r="C2521" s="326">
        <v>3</v>
      </c>
      <c r="D2521" s="326" t="s">
        <v>5597</v>
      </c>
      <c r="E2521" s="323">
        <v>50</v>
      </c>
      <c r="F2521" s="35" t="s">
        <v>303</v>
      </c>
      <c r="G2521" s="326" t="s">
        <v>5596</v>
      </c>
      <c r="H2521" s="350">
        <f t="shared" si="40"/>
        <v>4027383.5300000003</v>
      </c>
      <c r="I2521" s="326" t="s">
        <v>5503</v>
      </c>
      <c r="J2521" s="42" t="str">
        <f>VLOOKUP(D2521,DEPARTMENTS!B:B,1,0)</f>
        <v>SOCIAL_SUNDAY</v>
      </c>
      <c r="K2521" s="326"/>
    </row>
    <row r="2522" spans="1:11" s="35" customFormat="1" hidden="1" x14ac:dyDescent="0.2">
      <c r="A2522" s="326" t="s">
        <v>5669</v>
      </c>
      <c r="B2522" s="326" t="s">
        <v>7</v>
      </c>
      <c r="C2522" s="326">
        <v>3</v>
      </c>
      <c r="D2522" s="326" t="s">
        <v>5597</v>
      </c>
      <c r="E2522" s="323">
        <v>50</v>
      </c>
      <c r="F2522" s="35" t="s">
        <v>303</v>
      </c>
      <c r="G2522" s="326" t="s">
        <v>5596</v>
      </c>
      <c r="H2522" s="350">
        <f t="shared" si="40"/>
        <v>4027433.5300000003</v>
      </c>
      <c r="I2522" s="326" t="s">
        <v>5504</v>
      </c>
      <c r="J2522" s="42" t="str">
        <f>VLOOKUP(D2522,DEPARTMENTS!B:B,1,0)</f>
        <v>SOCIAL_SUNDAY</v>
      </c>
      <c r="K2522" s="326"/>
    </row>
    <row r="2523" spans="1:11" s="35" customFormat="1" hidden="1" x14ac:dyDescent="0.2">
      <c r="A2523" s="326" t="s">
        <v>5670</v>
      </c>
      <c r="B2523" s="326" t="s">
        <v>7</v>
      </c>
      <c r="C2523" s="326">
        <v>3</v>
      </c>
      <c r="D2523" s="326" t="s">
        <v>5597</v>
      </c>
      <c r="E2523" s="323">
        <v>100</v>
      </c>
      <c r="F2523" s="35" t="s">
        <v>303</v>
      </c>
      <c r="G2523" s="326" t="s">
        <v>5596</v>
      </c>
      <c r="H2523" s="350">
        <f t="shared" si="40"/>
        <v>4027533.5300000003</v>
      </c>
      <c r="I2523" s="326" t="s">
        <v>5505</v>
      </c>
      <c r="J2523" s="42" t="str">
        <f>VLOOKUP(D2523,DEPARTMENTS!B:B,1,0)</f>
        <v>SOCIAL_SUNDAY</v>
      </c>
      <c r="K2523" s="326"/>
    </row>
    <row r="2524" spans="1:11" s="35" customFormat="1" hidden="1" x14ac:dyDescent="0.2">
      <c r="A2524" s="326" t="s">
        <v>5671</v>
      </c>
      <c r="B2524" s="326" t="s">
        <v>7</v>
      </c>
      <c r="C2524" s="326">
        <v>3</v>
      </c>
      <c r="D2524" s="326" t="s">
        <v>5597</v>
      </c>
      <c r="E2524" s="323">
        <v>60</v>
      </c>
      <c r="F2524" s="35" t="s">
        <v>303</v>
      </c>
      <c r="G2524" s="326" t="s">
        <v>5596</v>
      </c>
      <c r="H2524" s="350">
        <f t="shared" si="40"/>
        <v>4027593.5300000003</v>
      </c>
      <c r="I2524" s="326" t="s">
        <v>5506</v>
      </c>
      <c r="J2524" s="42" t="str">
        <f>VLOOKUP(D2524,DEPARTMENTS!B:B,1,0)</f>
        <v>SOCIAL_SUNDAY</v>
      </c>
      <c r="K2524" s="326"/>
    </row>
    <row r="2525" spans="1:11" s="35" customFormat="1" hidden="1" x14ac:dyDescent="0.2">
      <c r="A2525" s="326" t="s">
        <v>5672</v>
      </c>
      <c r="B2525" s="326" t="s">
        <v>7</v>
      </c>
      <c r="C2525" s="326">
        <v>3</v>
      </c>
      <c r="D2525" s="326" t="s">
        <v>5597</v>
      </c>
      <c r="E2525" s="323">
        <v>50</v>
      </c>
      <c r="F2525" s="35" t="s">
        <v>303</v>
      </c>
      <c r="G2525" s="326" t="s">
        <v>5596</v>
      </c>
      <c r="H2525" s="350">
        <f t="shared" si="40"/>
        <v>4027643.5300000003</v>
      </c>
      <c r="I2525" s="326" t="s">
        <v>5507</v>
      </c>
      <c r="J2525" s="42" t="str">
        <f>VLOOKUP(D2525,DEPARTMENTS!B:B,1,0)</f>
        <v>SOCIAL_SUNDAY</v>
      </c>
      <c r="K2525" s="326"/>
    </row>
    <row r="2526" spans="1:11" s="35" customFormat="1" hidden="1" x14ac:dyDescent="0.2">
      <c r="A2526" s="326" t="s">
        <v>5673</v>
      </c>
      <c r="B2526" s="326" t="s">
        <v>7</v>
      </c>
      <c r="C2526" s="326">
        <v>3</v>
      </c>
      <c r="D2526" s="326" t="s">
        <v>24</v>
      </c>
      <c r="E2526" s="323">
        <v>300</v>
      </c>
      <c r="F2526" s="35" t="s">
        <v>303</v>
      </c>
      <c r="G2526" s="326" t="s">
        <v>5596</v>
      </c>
      <c r="H2526" s="350">
        <f t="shared" si="40"/>
        <v>4027943.5300000003</v>
      </c>
      <c r="I2526" s="326" t="s">
        <v>5508</v>
      </c>
      <c r="J2526" s="42" t="str">
        <f>VLOOKUP(D2526,DEPARTMENTS!B:B,1,0)</f>
        <v>ENVELOPES</v>
      </c>
      <c r="K2526" s="326"/>
    </row>
    <row r="2527" spans="1:11" s="35" customFormat="1" hidden="1" x14ac:dyDescent="0.2">
      <c r="A2527" s="326" t="s">
        <v>5674</v>
      </c>
      <c r="B2527" s="326" t="s">
        <v>7</v>
      </c>
      <c r="C2527" s="326">
        <v>3</v>
      </c>
      <c r="D2527" s="326" t="s">
        <v>5597</v>
      </c>
      <c r="E2527" s="323">
        <v>50</v>
      </c>
      <c r="F2527" s="35" t="s">
        <v>303</v>
      </c>
      <c r="G2527" s="326" t="s">
        <v>5596</v>
      </c>
      <c r="H2527" s="350">
        <f t="shared" si="40"/>
        <v>4027993.5300000003</v>
      </c>
      <c r="I2527" s="326" t="s">
        <v>5509</v>
      </c>
      <c r="J2527" s="42" t="str">
        <f>VLOOKUP(D2527,DEPARTMENTS!B:B,1,0)</f>
        <v>SOCIAL_SUNDAY</v>
      </c>
      <c r="K2527" s="326"/>
    </row>
    <row r="2528" spans="1:11" s="35" customFormat="1" hidden="1" x14ac:dyDescent="0.2">
      <c r="A2528" s="326" t="s">
        <v>5675</v>
      </c>
      <c r="B2528" s="326" t="s">
        <v>7</v>
      </c>
      <c r="C2528" s="326">
        <v>3</v>
      </c>
      <c r="D2528" s="326" t="s">
        <v>5597</v>
      </c>
      <c r="E2528" s="323">
        <v>100</v>
      </c>
      <c r="F2528" s="35" t="s">
        <v>303</v>
      </c>
      <c r="G2528" s="326" t="s">
        <v>5596</v>
      </c>
      <c r="H2528" s="350">
        <f t="shared" si="40"/>
        <v>4028093.5300000003</v>
      </c>
      <c r="I2528" s="326" t="s">
        <v>5510</v>
      </c>
      <c r="J2528" s="42" t="str">
        <f>VLOOKUP(D2528,DEPARTMENTS!B:B,1,0)</f>
        <v>SOCIAL_SUNDAY</v>
      </c>
      <c r="K2528" s="326"/>
    </row>
    <row r="2529" spans="1:11" s="35" customFormat="1" hidden="1" x14ac:dyDescent="0.2">
      <c r="A2529" s="326" t="s">
        <v>5676</v>
      </c>
      <c r="B2529" s="326" t="s">
        <v>7</v>
      </c>
      <c r="C2529" s="326">
        <v>3</v>
      </c>
      <c r="D2529" s="326" t="s">
        <v>5597</v>
      </c>
      <c r="E2529" s="323">
        <v>50</v>
      </c>
      <c r="F2529" s="35" t="s">
        <v>303</v>
      </c>
      <c r="G2529" s="326" t="s">
        <v>5596</v>
      </c>
      <c r="H2529" s="350">
        <f t="shared" si="40"/>
        <v>4028143.5300000003</v>
      </c>
      <c r="I2529" s="326" t="s">
        <v>5511</v>
      </c>
      <c r="J2529" s="42" t="str">
        <f>VLOOKUP(D2529,DEPARTMENTS!B:B,1,0)</f>
        <v>SOCIAL_SUNDAY</v>
      </c>
      <c r="K2529" s="326"/>
    </row>
    <row r="2530" spans="1:11" s="35" customFormat="1" hidden="1" x14ac:dyDescent="0.2">
      <c r="A2530" s="326" t="s">
        <v>5677</v>
      </c>
      <c r="B2530" s="326" t="s">
        <v>7</v>
      </c>
      <c r="C2530" s="326">
        <v>3</v>
      </c>
      <c r="D2530" s="326" t="s">
        <v>24</v>
      </c>
      <c r="E2530" s="323">
        <v>100</v>
      </c>
      <c r="F2530" s="35" t="s">
        <v>303</v>
      </c>
      <c r="G2530" s="326" t="s">
        <v>5596</v>
      </c>
      <c r="H2530" s="350">
        <f t="shared" si="40"/>
        <v>4028243.5300000003</v>
      </c>
      <c r="I2530" s="326" t="s">
        <v>5512</v>
      </c>
      <c r="J2530" s="42" t="str">
        <f>VLOOKUP(D2530,DEPARTMENTS!B:B,1,0)</f>
        <v>ENVELOPES</v>
      </c>
      <c r="K2530" s="326"/>
    </row>
    <row r="2531" spans="1:11" s="35" customFormat="1" hidden="1" x14ac:dyDescent="0.2">
      <c r="A2531" s="326" t="s">
        <v>5678</v>
      </c>
      <c r="B2531" s="326" t="s">
        <v>7</v>
      </c>
      <c r="C2531" s="326">
        <v>3</v>
      </c>
      <c r="D2531" s="326" t="s">
        <v>5597</v>
      </c>
      <c r="E2531" s="323">
        <v>100</v>
      </c>
      <c r="F2531" s="35" t="s">
        <v>303</v>
      </c>
      <c r="G2531" s="326" t="s">
        <v>5596</v>
      </c>
      <c r="H2531" s="350">
        <f t="shared" si="40"/>
        <v>4028343.5300000003</v>
      </c>
      <c r="I2531" s="326" t="s">
        <v>5513</v>
      </c>
      <c r="J2531" s="42" t="str">
        <f>VLOOKUP(D2531,DEPARTMENTS!B:B,1,0)</f>
        <v>SOCIAL_SUNDAY</v>
      </c>
      <c r="K2531" s="326"/>
    </row>
    <row r="2532" spans="1:11" s="35" customFormat="1" hidden="1" x14ac:dyDescent="0.2">
      <c r="A2532" s="326" t="s">
        <v>5679</v>
      </c>
      <c r="B2532" s="326" t="s">
        <v>7</v>
      </c>
      <c r="C2532" s="326">
        <v>3</v>
      </c>
      <c r="D2532" s="326" t="s">
        <v>5597</v>
      </c>
      <c r="E2532" s="323">
        <v>50</v>
      </c>
      <c r="F2532" s="35" t="s">
        <v>303</v>
      </c>
      <c r="G2532" s="326" t="s">
        <v>5596</v>
      </c>
      <c r="H2532" s="350">
        <f t="shared" si="40"/>
        <v>4028393.5300000003</v>
      </c>
      <c r="I2532" s="326" t="s">
        <v>5514</v>
      </c>
      <c r="J2532" s="42" t="str">
        <f>VLOOKUP(D2532,DEPARTMENTS!B:B,1,0)</f>
        <v>SOCIAL_SUNDAY</v>
      </c>
      <c r="K2532" s="326"/>
    </row>
    <row r="2533" spans="1:11" s="35" customFormat="1" hidden="1" x14ac:dyDescent="0.2">
      <c r="A2533" s="326" t="s">
        <v>5680</v>
      </c>
      <c r="B2533" s="326" t="s">
        <v>7</v>
      </c>
      <c r="C2533" s="326">
        <v>3</v>
      </c>
      <c r="D2533" s="326" t="s">
        <v>24</v>
      </c>
      <c r="E2533" s="323">
        <v>100</v>
      </c>
      <c r="F2533" s="35" t="s">
        <v>303</v>
      </c>
      <c r="G2533" s="326" t="s">
        <v>5596</v>
      </c>
      <c r="H2533" s="350">
        <f t="shared" si="40"/>
        <v>4028493.5300000003</v>
      </c>
      <c r="I2533" s="326" t="s">
        <v>5515</v>
      </c>
      <c r="J2533" s="42" t="str">
        <f>VLOOKUP(D2533,DEPARTMENTS!B:B,1,0)</f>
        <v>ENVELOPES</v>
      </c>
      <c r="K2533" s="326"/>
    </row>
    <row r="2534" spans="1:11" s="35" customFormat="1" hidden="1" x14ac:dyDescent="0.2">
      <c r="A2534" s="326" t="s">
        <v>5681</v>
      </c>
      <c r="B2534" s="326" t="s">
        <v>7</v>
      </c>
      <c r="C2534" s="326">
        <v>3</v>
      </c>
      <c r="D2534" s="326" t="s">
        <v>5597</v>
      </c>
      <c r="E2534" s="323">
        <v>20</v>
      </c>
      <c r="F2534" s="35" t="s">
        <v>303</v>
      </c>
      <c r="G2534" s="326" t="s">
        <v>5596</v>
      </c>
      <c r="H2534" s="350">
        <f t="shared" si="40"/>
        <v>4028513.5300000003</v>
      </c>
      <c r="I2534" s="326" t="s">
        <v>5516</v>
      </c>
      <c r="J2534" s="42" t="str">
        <f>VLOOKUP(D2534,DEPARTMENTS!B:B,1,0)</f>
        <v>SOCIAL_SUNDAY</v>
      </c>
      <c r="K2534" s="326"/>
    </row>
    <row r="2535" spans="1:11" s="35" customFormat="1" hidden="1" x14ac:dyDescent="0.2">
      <c r="A2535" s="326" t="s">
        <v>5682</v>
      </c>
      <c r="B2535" s="326" t="s">
        <v>7</v>
      </c>
      <c r="C2535" s="326">
        <v>3</v>
      </c>
      <c r="D2535" s="326" t="s">
        <v>5597</v>
      </c>
      <c r="E2535" s="323">
        <v>100</v>
      </c>
      <c r="F2535" s="35" t="s">
        <v>303</v>
      </c>
      <c r="G2535" s="326" t="s">
        <v>5596</v>
      </c>
      <c r="H2535" s="350">
        <f t="shared" si="40"/>
        <v>4028613.5300000003</v>
      </c>
      <c r="I2535" s="326" t="s">
        <v>5517</v>
      </c>
      <c r="J2535" s="42" t="str">
        <f>VLOOKUP(D2535,DEPARTMENTS!B:B,1,0)</f>
        <v>SOCIAL_SUNDAY</v>
      </c>
      <c r="K2535" s="326"/>
    </row>
    <row r="2536" spans="1:11" s="35" customFormat="1" hidden="1" x14ac:dyDescent="0.2">
      <c r="A2536" s="326" t="s">
        <v>5683</v>
      </c>
      <c r="B2536" s="326" t="s">
        <v>7</v>
      </c>
      <c r="C2536" s="326">
        <v>3</v>
      </c>
      <c r="D2536" s="326" t="s">
        <v>24</v>
      </c>
      <c r="E2536" s="323">
        <v>200</v>
      </c>
      <c r="F2536" s="35" t="s">
        <v>303</v>
      </c>
      <c r="G2536" s="326" t="s">
        <v>5596</v>
      </c>
      <c r="H2536" s="350">
        <f t="shared" si="40"/>
        <v>4028813.5300000003</v>
      </c>
      <c r="I2536" s="326" t="s">
        <v>5518</v>
      </c>
      <c r="J2536" s="42" t="str">
        <f>VLOOKUP(D2536,DEPARTMENTS!B:B,1,0)</f>
        <v>ENVELOPES</v>
      </c>
      <c r="K2536" s="326"/>
    </row>
    <row r="2537" spans="1:11" s="35" customFormat="1" hidden="1" x14ac:dyDescent="0.2">
      <c r="A2537" s="326" t="s">
        <v>5684</v>
      </c>
      <c r="B2537" s="326" t="s">
        <v>7</v>
      </c>
      <c r="C2537" s="326">
        <v>3</v>
      </c>
      <c r="D2537" s="326" t="s">
        <v>5597</v>
      </c>
      <c r="E2537" s="323">
        <v>500</v>
      </c>
      <c r="F2537" s="35" t="s">
        <v>303</v>
      </c>
      <c r="G2537" s="326" t="s">
        <v>5596</v>
      </c>
      <c r="H2537" s="350">
        <f t="shared" si="40"/>
        <v>4029313.5300000003</v>
      </c>
      <c r="I2537" s="326" t="s">
        <v>5519</v>
      </c>
      <c r="J2537" s="42" t="str">
        <f>VLOOKUP(D2537,DEPARTMENTS!B:B,1,0)</f>
        <v>SOCIAL_SUNDAY</v>
      </c>
      <c r="K2537" s="326"/>
    </row>
    <row r="2538" spans="1:11" s="35" customFormat="1" hidden="1" x14ac:dyDescent="0.2">
      <c r="A2538" s="326" t="s">
        <v>5685</v>
      </c>
      <c r="B2538" s="326" t="s">
        <v>7</v>
      </c>
      <c r="C2538" s="326">
        <v>3</v>
      </c>
      <c r="D2538" s="326" t="s">
        <v>120</v>
      </c>
      <c r="E2538" s="323">
        <v>500</v>
      </c>
      <c r="F2538" s="35" t="s">
        <v>303</v>
      </c>
      <c r="G2538" s="326" t="s">
        <v>5596</v>
      </c>
      <c r="H2538" s="350">
        <f t="shared" si="40"/>
        <v>4029813.5300000003</v>
      </c>
      <c r="I2538" s="326" t="s">
        <v>5520</v>
      </c>
      <c r="J2538" s="42" t="str">
        <f>VLOOKUP(D2538,DEPARTMENTS!B:B,1,0)</f>
        <v>DEV_GROUP_17</v>
      </c>
      <c r="K2538" s="326"/>
    </row>
    <row r="2539" spans="1:11" s="35" customFormat="1" hidden="1" x14ac:dyDescent="0.2">
      <c r="A2539" s="326" t="s">
        <v>5686</v>
      </c>
      <c r="B2539" s="326" t="s">
        <v>7</v>
      </c>
      <c r="C2539" s="326">
        <v>3</v>
      </c>
      <c r="D2539" s="326" t="s">
        <v>5597</v>
      </c>
      <c r="E2539" s="323">
        <v>1000</v>
      </c>
      <c r="F2539" s="35" t="s">
        <v>303</v>
      </c>
      <c r="G2539" s="326" t="s">
        <v>5596</v>
      </c>
      <c r="H2539" s="350">
        <f t="shared" si="40"/>
        <v>4030813.5300000003</v>
      </c>
      <c r="I2539" s="326" t="s">
        <v>5521</v>
      </c>
      <c r="J2539" s="42" t="str">
        <f>VLOOKUP(D2539,DEPARTMENTS!B:B,1,0)</f>
        <v>SOCIAL_SUNDAY</v>
      </c>
      <c r="K2539" s="326"/>
    </row>
    <row r="2540" spans="1:11" s="35" customFormat="1" hidden="1" x14ac:dyDescent="0.2">
      <c r="A2540" s="326" t="s">
        <v>5687</v>
      </c>
      <c r="B2540" s="326" t="s">
        <v>7</v>
      </c>
      <c r="C2540" s="326">
        <v>3</v>
      </c>
      <c r="D2540" s="326" t="s">
        <v>5597</v>
      </c>
      <c r="E2540" s="323">
        <v>400</v>
      </c>
      <c r="F2540" s="35" t="s">
        <v>303</v>
      </c>
      <c r="G2540" s="326" t="s">
        <v>5596</v>
      </c>
      <c r="H2540" s="350">
        <f t="shared" si="40"/>
        <v>4031213.5300000003</v>
      </c>
      <c r="I2540" s="326" t="s">
        <v>5522</v>
      </c>
      <c r="J2540" s="42" t="str">
        <f>VLOOKUP(D2540,DEPARTMENTS!B:B,1,0)</f>
        <v>SOCIAL_SUNDAY</v>
      </c>
      <c r="K2540" s="326"/>
    </row>
    <row r="2541" spans="1:11" s="35" customFormat="1" hidden="1" x14ac:dyDescent="0.2">
      <c r="A2541" s="326" t="s">
        <v>5688</v>
      </c>
      <c r="B2541" s="326" t="s">
        <v>7</v>
      </c>
      <c r="C2541" s="326">
        <v>3</v>
      </c>
      <c r="D2541" s="326" t="s">
        <v>24</v>
      </c>
      <c r="E2541" s="323">
        <v>300</v>
      </c>
      <c r="F2541" s="35" t="s">
        <v>303</v>
      </c>
      <c r="G2541" s="326" t="s">
        <v>5596</v>
      </c>
      <c r="H2541" s="350">
        <f t="shared" si="40"/>
        <v>4031513.5300000003</v>
      </c>
      <c r="I2541" s="326" t="s">
        <v>5523</v>
      </c>
      <c r="J2541" s="42" t="str">
        <f>VLOOKUP(D2541,DEPARTMENTS!B:B,1,0)</f>
        <v>ENVELOPES</v>
      </c>
      <c r="K2541" s="326"/>
    </row>
    <row r="2542" spans="1:11" s="35" customFormat="1" hidden="1" x14ac:dyDescent="0.2">
      <c r="A2542" s="326" t="s">
        <v>5689</v>
      </c>
      <c r="B2542" s="326" t="s">
        <v>7</v>
      </c>
      <c r="C2542" s="326">
        <v>3</v>
      </c>
      <c r="D2542" s="326" t="s">
        <v>5597</v>
      </c>
      <c r="E2542" s="323">
        <v>100</v>
      </c>
      <c r="F2542" s="35" t="s">
        <v>303</v>
      </c>
      <c r="G2542" s="326" t="s">
        <v>5596</v>
      </c>
      <c r="H2542" s="350">
        <f t="shared" si="40"/>
        <v>4031613.5300000003</v>
      </c>
      <c r="I2542" s="326" t="s">
        <v>5524</v>
      </c>
      <c r="J2542" s="42" t="str">
        <f>VLOOKUP(D2542,DEPARTMENTS!B:B,1,0)</f>
        <v>SOCIAL_SUNDAY</v>
      </c>
      <c r="K2542" s="326"/>
    </row>
    <row r="2543" spans="1:11" s="35" customFormat="1" hidden="1" x14ac:dyDescent="0.2">
      <c r="A2543" s="326" t="s">
        <v>5690</v>
      </c>
      <c r="B2543" s="326" t="s">
        <v>7</v>
      </c>
      <c r="C2543" s="326">
        <v>3</v>
      </c>
      <c r="D2543" s="326" t="s">
        <v>24</v>
      </c>
      <c r="E2543" s="323">
        <v>240</v>
      </c>
      <c r="F2543" s="35" t="s">
        <v>303</v>
      </c>
      <c r="G2543" s="326" t="s">
        <v>5596</v>
      </c>
      <c r="H2543" s="350">
        <f t="shared" si="40"/>
        <v>4031853.5300000003</v>
      </c>
      <c r="I2543" s="326" t="s">
        <v>5525</v>
      </c>
      <c r="J2543" s="42" t="str">
        <f>VLOOKUP(D2543,DEPARTMENTS!B:B,1,0)</f>
        <v>ENVELOPES</v>
      </c>
      <c r="K2543" s="326"/>
    </row>
    <row r="2544" spans="1:11" s="35" customFormat="1" hidden="1" x14ac:dyDescent="0.2">
      <c r="A2544" s="326" t="s">
        <v>5691</v>
      </c>
      <c r="B2544" s="326" t="s">
        <v>7</v>
      </c>
      <c r="C2544" s="326">
        <v>3</v>
      </c>
      <c r="D2544" s="326" t="s">
        <v>24</v>
      </c>
      <c r="E2544" s="323">
        <v>50</v>
      </c>
      <c r="F2544" s="35" t="s">
        <v>303</v>
      </c>
      <c r="G2544" s="326" t="s">
        <v>5596</v>
      </c>
      <c r="H2544" s="350">
        <f t="shared" si="40"/>
        <v>4031903.5300000003</v>
      </c>
      <c r="I2544" s="326" t="s">
        <v>5526</v>
      </c>
      <c r="J2544" s="42" t="str">
        <f>VLOOKUP(D2544,DEPARTMENTS!B:B,1,0)</f>
        <v>ENVELOPES</v>
      </c>
      <c r="K2544" s="326"/>
    </row>
    <row r="2545" spans="1:11" s="35" customFormat="1" hidden="1" x14ac:dyDescent="0.2">
      <c r="A2545" s="326" t="s">
        <v>5692</v>
      </c>
      <c r="B2545" s="326" t="s">
        <v>7</v>
      </c>
      <c r="C2545" s="326">
        <v>3</v>
      </c>
      <c r="D2545" s="326" t="s">
        <v>24</v>
      </c>
      <c r="E2545" s="323">
        <v>4350</v>
      </c>
      <c r="F2545" s="35" t="s">
        <v>303</v>
      </c>
      <c r="G2545" s="326" t="s">
        <v>5596</v>
      </c>
      <c r="H2545" s="350">
        <f t="shared" si="40"/>
        <v>4036253.5300000003</v>
      </c>
      <c r="I2545" s="326" t="s">
        <v>5527</v>
      </c>
      <c r="J2545" s="42" t="str">
        <f>VLOOKUP(D2545,DEPARTMENTS!B:B,1,0)</f>
        <v>ENVELOPES</v>
      </c>
      <c r="K2545" s="326"/>
    </row>
    <row r="2546" spans="1:11" s="35" customFormat="1" hidden="1" x14ac:dyDescent="0.2">
      <c r="A2546" s="326" t="s">
        <v>5693</v>
      </c>
      <c r="B2546" s="326" t="s">
        <v>7</v>
      </c>
      <c r="C2546" s="326">
        <v>3</v>
      </c>
      <c r="D2546" s="326" t="s">
        <v>24</v>
      </c>
      <c r="E2546" s="323">
        <v>50</v>
      </c>
      <c r="F2546" s="35" t="s">
        <v>303</v>
      </c>
      <c r="G2546" s="326" t="s">
        <v>5596</v>
      </c>
      <c r="H2546" s="350">
        <f t="shared" si="40"/>
        <v>4036303.5300000003</v>
      </c>
      <c r="I2546" s="326" t="s">
        <v>5528</v>
      </c>
      <c r="J2546" s="42" t="str">
        <f>VLOOKUP(D2546,DEPARTMENTS!B:B,1,0)</f>
        <v>ENVELOPES</v>
      </c>
      <c r="K2546" s="326"/>
    </row>
    <row r="2547" spans="1:11" s="35" customFormat="1" hidden="1" x14ac:dyDescent="0.2">
      <c r="A2547" s="326" t="s">
        <v>5694</v>
      </c>
      <c r="B2547" s="326" t="s">
        <v>7</v>
      </c>
      <c r="C2547" s="326">
        <v>3</v>
      </c>
      <c r="D2547" s="326" t="s">
        <v>24</v>
      </c>
      <c r="E2547" s="323">
        <v>200</v>
      </c>
      <c r="F2547" s="35" t="s">
        <v>303</v>
      </c>
      <c r="G2547" s="326" t="s">
        <v>5596</v>
      </c>
      <c r="H2547" s="350">
        <f t="shared" si="40"/>
        <v>4036503.5300000003</v>
      </c>
      <c r="I2547" s="326" t="s">
        <v>5529</v>
      </c>
      <c r="J2547" s="42" t="str">
        <f>VLOOKUP(D2547,DEPARTMENTS!B:B,1,0)</f>
        <v>ENVELOPES</v>
      </c>
      <c r="K2547" s="326"/>
    </row>
    <row r="2548" spans="1:11" s="35" customFormat="1" hidden="1" x14ac:dyDescent="0.2">
      <c r="A2548" s="326" t="s">
        <v>5695</v>
      </c>
      <c r="B2548" s="326" t="s">
        <v>7</v>
      </c>
      <c r="C2548" s="326">
        <v>3</v>
      </c>
      <c r="D2548" s="326" t="s">
        <v>24</v>
      </c>
      <c r="E2548" s="323">
        <v>510</v>
      </c>
      <c r="F2548" s="35" t="s">
        <v>303</v>
      </c>
      <c r="G2548" s="326" t="s">
        <v>5596</v>
      </c>
      <c r="H2548" s="350">
        <f t="shared" si="40"/>
        <v>4037013.5300000003</v>
      </c>
      <c r="I2548" s="326" t="s">
        <v>5530</v>
      </c>
      <c r="J2548" s="42" t="str">
        <f>VLOOKUP(D2548,DEPARTMENTS!B:B,1,0)</f>
        <v>ENVELOPES</v>
      </c>
      <c r="K2548" s="326"/>
    </row>
    <row r="2549" spans="1:11" s="35" customFormat="1" hidden="1" x14ac:dyDescent="0.2">
      <c r="A2549" s="326" t="s">
        <v>5696</v>
      </c>
      <c r="B2549" s="326" t="s">
        <v>7</v>
      </c>
      <c r="C2549" s="326">
        <v>3</v>
      </c>
      <c r="D2549" s="326" t="s">
        <v>24</v>
      </c>
      <c r="E2549" s="323">
        <v>150</v>
      </c>
      <c r="F2549" s="35" t="s">
        <v>303</v>
      </c>
      <c r="G2549" s="326" t="s">
        <v>5596</v>
      </c>
      <c r="H2549" s="350">
        <f t="shared" si="40"/>
        <v>4037163.5300000003</v>
      </c>
      <c r="I2549" s="326" t="s">
        <v>5531</v>
      </c>
      <c r="J2549" s="42" t="str">
        <f>VLOOKUP(D2549,DEPARTMENTS!B:B,1,0)</f>
        <v>ENVELOPES</v>
      </c>
      <c r="K2549" s="326"/>
    </row>
    <row r="2550" spans="1:11" s="35" customFormat="1" hidden="1" x14ac:dyDescent="0.2">
      <c r="A2550" s="326" t="s">
        <v>5697</v>
      </c>
      <c r="B2550" s="326" t="s">
        <v>7</v>
      </c>
      <c r="C2550" s="326">
        <v>3</v>
      </c>
      <c r="D2550" s="326" t="s">
        <v>162</v>
      </c>
      <c r="E2550" s="323">
        <v>1500</v>
      </c>
      <c r="F2550" s="35" t="s">
        <v>303</v>
      </c>
      <c r="G2550" s="326" t="s">
        <v>5596</v>
      </c>
      <c r="H2550" s="350">
        <f t="shared" si="40"/>
        <v>4038663.5300000003</v>
      </c>
      <c r="I2550" s="326" t="s">
        <v>5532</v>
      </c>
      <c r="J2550" s="42" t="str">
        <f>VLOOKUP(D2550,DEPARTMENTS!B:B,1,0)</f>
        <v>DEV_GROUP_14</v>
      </c>
      <c r="K2550" s="326"/>
    </row>
    <row r="2551" spans="1:11" s="35" customFormat="1" hidden="1" x14ac:dyDescent="0.2">
      <c r="A2551" s="326" t="s">
        <v>5698</v>
      </c>
      <c r="B2551" s="326" t="s">
        <v>7</v>
      </c>
      <c r="C2551" s="326">
        <v>3</v>
      </c>
      <c r="D2551" s="326" t="s">
        <v>24</v>
      </c>
      <c r="E2551" s="323">
        <v>100</v>
      </c>
      <c r="F2551" s="35" t="s">
        <v>303</v>
      </c>
      <c r="G2551" s="326" t="s">
        <v>5596</v>
      </c>
      <c r="H2551" s="350">
        <f t="shared" si="40"/>
        <v>4038763.5300000003</v>
      </c>
      <c r="I2551" s="326" t="s">
        <v>5533</v>
      </c>
      <c r="J2551" s="42" t="str">
        <f>VLOOKUP(D2551,DEPARTMENTS!B:B,1,0)</f>
        <v>ENVELOPES</v>
      </c>
      <c r="K2551" s="326"/>
    </row>
    <row r="2552" spans="1:11" s="35" customFormat="1" hidden="1" x14ac:dyDescent="0.2">
      <c r="A2552" s="326" t="s">
        <v>5699</v>
      </c>
      <c r="B2552" s="326" t="s">
        <v>7</v>
      </c>
      <c r="C2552" s="326">
        <v>3</v>
      </c>
      <c r="D2552" s="326" t="s">
        <v>24</v>
      </c>
      <c r="E2552" s="323">
        <v>500</v>
      </c>
      <c r="F2552" s="35" t="s">
        <v>303</v>
      </c>
      <c r="G2552" s="326" t="s">
        <v>5596</v>
      </c>
      <c r="H2552" s="350">
        <f t="shared" si="40"/>
        <v>4039263.5300000003</v>
      </c>
      <c r="I2552" s="326" t="s">
        <v>5534</v>
      </c>
      <c r="J2552" s="42" t="str">
        <f>VLOOKUP(D2552,DEPARTMENTS!B:B,1,0)</f>
        <v>ENVELOPES</v>
      </c>
      <c r="K2552" s="326"/>
    </row>
    <row r="2553" spans="1:11" s="35" customFormat="1" hidden="1" x14ac:dyDescent="0.2">
      <c r="A2553" s="326" t="s">
        <v>5700</v>
      </c>
      <c r="B2553" s="326" t="s">
        <v>7</v>
      </c>
      <c r="C2553" s="326">
        <v>3</v>
      </c>
      <c r="D2553" s="326" t="s">
        <v>24</v>
      </c>
      <c r="E2553" s="323">
        <v>100</v>
      </c>
      <c r="F2553" s="35" t="s">
        <v>303</v>
      </c>
      <c r="G2553" s="326" t="s">
        <v>5596</v>
      </c>
      <c r="H2553" s="350">
        <f t="shared" si="40"/>
        <v>4039363.5300000003</v>
      </c>
      <c r="I2553" s="326" t="s">
        <v>5535</v>
      </c>
      <c r="J2553" s="42" t="str">
        <f>VLOOKUP(D2553,DEPARTMENTS!B:B,1,0)</f>
        <v>ENVELOPES</v>
      </c>
      <c r="K2553" s="326"/>
    </row>
    <row r="2554" spans="1:11" s="35" customFormat="1" hidden="1" x14ac:dyDescent="0.2">
      <c r="A2554" s="326" t="s">
        <v>5701</v>
      </c>
      <c r="B2554" s="326" t="s">
        <v>7</v>
      </c>
      <c r="C2554" s="326">
        <v>3</v>
      </c>
      <c r="D2554" s="326" t="s">
        <v>24</v>
      </c>
      <c r="E2554" s="323">
        <v>100</v>
      </c>
      <c r="F2554" s="35" t="s">
        <v>303</v>
      </c>
      <c r="G2554" s="326" t="s">
        <v>5596</v>
      </c>
      <c r="H2554" s="350">
        <f t="shared" si="40"/>
        <v>4039463.5300000003</v>
      </c>
      <c r="I2554" s="326" t="s">
        <v>5536</v>
      </c>
      <c r="J2554" s="42" t="str">
        <f>VLOOKUP(D2554,DEPARTMENTS!B:B,1,0)</f>
        <v>ENVELOPES</v>
      </c>
      <c r="K2554" s="326"/>
    </row>
    <row r="2555" spans="1:11" s="35" customFormat="1" hidden="1" x14ac:dyDescent="0.2">
      <c r="A2555" s="326" t="s">
        <v>5702</v>
      </c>
      <c r="B2555" s="326" t="s">
        <v>7</v>
      </c>
      <c r="C2555" s="326">
        <v>3</v>
      </c>
      <c r="D2555" s="326" t="s">
        <v>24</v>
      </c>
      <c r="E2555" s="323">
        <v>10000</v>
      </c>
      <c r="F2555" s="35" t="s">
        <v>303</v>
      </c>
      <c r="G2555" s="326" t="s">
        <v>5596</v>
      </c>
      <c r="H2555" s="350">
        <f t="shared" si="40"/>
        <v>4049463.5300000003</v>
      </c>
      <c r="I2555" s="326" t="s">
        <v>5537</v>
      </c>
      <c r="J2555" s="42" t="str">
        <f>VLOOKUP(D2555,DEPARTMENTS!B:B,1,0)</f>
        <v>ENVELOPES</v>
      </c>
      <c r="K2555" s="326"/>
    </row>
    <row r="2556" spans="1:11" s="35" customFormat="1" hidden="1" x14ac:dyDescent="0.2">
      <c r="A2556" s="326" t="s">
        <v>5703</v>
      </c>
      <c r="B2556" s="326" t="s">
        <v>7</v>
      </c>
      <c r="C2556" s="326">
        <v>3</v>
      </c>
      <c r="D2556" s="326" t="s">
        <v>24</v>
      </c>
      <c r="E2556" s="323">
        <v>100</v>
      </c>
      <c r="F2556" s="35" t="s">
        <v>303</v>
      </c>
      <c r="G2556" s="326" t="s">
        <v>5596</v>
      </c>
      <c r="H2556" s="350">
        <f t="shared" si="40"/>
        <v>4049563.5300000003</v>
      </c>
      <c r="I2556" s="326" t="s">
        <v>5538</v>
      </c>
      <c r="J2556" s="42" t="str">
        <f>VLOOKUP(D2556,DEPARTMENTS!B:B,1,0)</f>
        <v>ENVELOPES</v>
      </c>
      <c r="K2556" s="326"/>
    </row>
    <row r="2557" spans="1:11" s="35" customFormat="1" hidden="1" x14ac:dyDescent="0.2">
      <c r="A2557" s="326" t="s">
        <v>5704</v>
      </c>
      <c r="B2557" s="326" t="s">
        <v>7</v>
      </c>
      <c r="C2557" s="326">
        <v>3</v>
      </c>
      <c r="D2557" s="326" t="s">
        <v>24</v>
      </c>
      <c r="E2557" s="323">
        <v>200</v>
      </c>
      <c r="F2557" s="35" t="s">
        <v>303</v>
      </c>
      <c r="G2557" s="326" t="s">
        <v>5596</v>
      </c>
      <c r="H2557" s="350">
        <f t="shared" si="40"/>
        <v>4049763.5300000003</v>
      </c>
      <c r="I2557" s="326" t="s">
        <v>5539</v>
      </c>
      <c r="J2557" s="42" t="str">
        <f>VLOOKUP(D2557,DEPARTMENTS!B:B,1,0)</f>
        <v>ENVELOPES</v>
      </c>
      <c r="K2557" s="326"/>
    </row>
    <row r="2558" spans="1:11" s="35" customFormat="1" hidden="1" x14ac:dyDescent="0.2">
      <c r="A2558" s="326" t="s">
        <v>5705</v>
      </c>
      <c r="B2558" s="326" t="s">
        <v>7</v>
      </c>
      <c r="C2558" s="326">
        <v>3</v>
      </c>
      <c r="D2558" s="326" t="s">
        <v>24</v>
      </c>
      <c r="E2558" s="323">
        <v>50</v>
      </c>
      <c r="F2558" s="35" t="s">
        <v>303</v>
      </c>
      <c r="G2558" s="326" t="s">
        <v>5596</v>
      </c>
      <c r="H2558" s="350">
        <f t="shared" si="40"/>
        <v>4049813.5300000003</v>
      </c>
      <c r="I2558" s="326" t="s">
        <v>5540</v>
      </c>
      <c r="J2558" s="42" t="str">
        <f>VLOOKUP(D2558,DEPARTMENTS!B:B,1,0)</f>
        <v>ENVELOPES</v>
      </c>
      <c r="K2558" s="326"/>
    </row>
    <row r="2559" spans="1:11" s="35" customFormat="1" hidden="1" x14ac:dyDescent="0.2">
      <c r="A2559" s="326" t="s">
        <v>5706</v>
      </c>
      <c r="B2559" s="326" t="s">
        <v>7</v>
      </c>
      <c r="C2559" s="326">
        <v>3</v>
      </c>
      <c r="D2559" s="326" t="s">
        <v>24</v>
      </c>
      <c r="E2559" s="323">
        <v>1000</v>
      </c>
      <c r="F2559" s="35" t="s">
        <v>303</v>
      </c>
      <c r="G2559" s="326" t="s">
        <v>5596</v>
      </c>
      <c r="H2559" s="350">
        <f t="shared" si="40"/>
        <v>4050813.5300000003</v>
      </c>
      <c r="I2559" s="326" t="s">
        <v>5541</v>
      </c>
      <c r="J2559" s="42" t="str">
        <f>VLOOKUP(D2559,DEPARTMENTS!B:B,1,0)</f>
        <v>ENVELOPES</v>
      </c>
      <c r="K2559" s="326"/>
    </row>
    <row r="2560" spans="1:11" s="35" customFormat="1" hidden="1" x14ac:dyDescent="0.2">
      <c r="A2560" s="326" t="s">
        <v>5707</v>
      </c>
      <c r="B2560" s="326" t="s">
        <v>7</v>
      </c>
      <c r="C2560" s="326">
        <v>3</v>
      </c>
      <c r="D2560" s="326" t="s">
        <v>24</v>
      </c>
      <c r="E2560" s="323">
        <v>100</v>
      </c>
      <c r="F2560" s="35" t="s">
        <v>303</v>
      </c>
      <c r="G2560" s="326" t="s">
        <v>5596</v>
      </c>
      <c r="H2560" s="350">
        <f t="shared" si="40"/>
        <v>4050913.5300000003</v>
      </c>
      <c r="I2560" s="326" t="s">
        <v>5542</v>
      </c>
      <c r="J2560" s="42" t="str">
        <f>VLOOKUP(D2560,DEPARTMENTS!B:B,1,0)</f>
        <v>ENVELOPES</v>
      </c>
      <c r="K2560" s="326"/>
    </row>
    <row r="2561" spans="1:11" s="35" customFormat="1" hidden="1" x14ac:dyDescent="0.2">
      <c r="A2561" s="326" t="s">
        <v>5708</v>
      </c>
      <c r="B2561" s="326" t="s">
        <v>7</v>
      </c>
      <c r="C2561" s="326">
        <v>3</v>
      </c>
      <c r="D2561" s="326" t="s">
        <v>148</v>
      </c>
      <c r="E2561" s="323">
        <v>50</v>
      </c>
      <c r="F2561" s="35" t="s">
        <v>303</v>
      </c>
      <c r="G2561" s="326" t="s">
        <v>5596</v>
      </c>
      <c r="H2561" s="350">
        <f t="shared" si="40"/>
        <v>4050963.5300000003</v>
      </c>
      <c r="I2561" s="326" t="s">
        <v>5543</v>
      </c>
      <c r="J2561" s="42" t="str">
        <f>VLOOKUP(D2561,DEPARTMENTS!B:B,1,0)</f>
        <v>DEV_GROUP_NA</v>
      </c>
      <c r="K2561" s="326"/>
    </row>
    <row r="2562" spans="1:11" s="35" customFormat="1" hidden="1" x14ac:dyDescent="0.2">
      <c r="A2562" s="326" t="s">
        <v>5709</v>
      </c>
      <c r="B2562" s="326" t="s">
        <v>7</v>
      </c>
      <c r="C2562" s="326">
        <v>3</v>
      </c>
      <c r="D2562" s="326" t="s">
        <v>24</v>
      </c>
      <c r="E2562" s="323">
        <v>150</v>
      </c>
      <c r="F2562" s="35" t="s">
        <v>303</v>
      </c>
      <c r="G2562" s="326" t="s">
        <v>5596</v>
      </c>
      <c r="H2562" s="350">
        <f t="shared" si="40"/>
        <v>4051113.5300000003</v>
      </c>
      <c r="I2562" s="326" t="s">
        <v>5544</v>
      </c>
      <c r="J2562" s="42" t="str">
        <f>VLOOKUP(D2562,DEPARTMENTS!B:B,1,0)</f>
        <v>ENVELOPES</v>
      </c>
      <c r="K2562" s="326"/>
    </row>
    <row r="2563" spans="1:11" s="35" customFormat="1" hidden="1" x14ac:dyDescent="0.2">
      <c r="A2563" s="326" t="s">
        <v>5710</v>
      </c>
      <c r="B2563" s="326" t="s">
        <v>7</v>
      </c>
      <c r="C2563" s="326">
        <v>3</v>
      </c>
      <c r="D2563" s="326" t="s">
        <v>24</v>
      </c>
      <c r="E2563" s="323">
        <v>100</v>
      </c>
      <c r="F2563" s="35" t="s">
        <v>303</v>
      </c>
      <c r="G2563" s="326" t="s">
        <v>5596</v>
      </c>
      <c r="H2563" s="350">
        <f t="shared" si="40"/>
        <v>4051213.5300000003</v>
      </c>
      <c r="I2563" s="326" t="s">
        <v>5545</v>
      </c>
      <c r="J2563" s="42" t="str">
        <f>VLOOKUP(D2563,DEPARTMENTS!B:B,1,0)</f>
        <v>ENVELOPES</v>
      </c>
      <c r="K2563" s="326"/>
    </row>
    <row r="2564" spans="1:11" s="35" customFormat="1" hidden="1" x14ac:dyDescent="0.2">
      <c r="A2564" s="326" t="s">
        <v>5711</v>
      </c>
      <c r="B2564" s="326" t="s">
        <v>7</v>
      </c>
      <c r="C2564" s="326">
        <v>3</v>
      </c>
      <c r="D2564" s="326" t="s">
        <v>24</v>
      </c>
      <c r="E2564" s="323">
        <v>50</v>
      </c>
      <c r="F2564" s="35" t="s">
        <v>303</v>
      </c>
      <c r="G2564" s="326" t="s">
        <v>5596</v>
      </c>
      <c r="H2564" s="350">
        <f t="shared" si="40"/>
        <v>4051263.5300000003</v>
      </c>
      <c r="I2564" s="326" t="s">
        <v>5546</v>
      </c>
      <c r="J2564" s="42" t="str">
        <f>VLOOKUP(D2564,DEPARTMENTS!B:B,1,0)</f>
        <v>ENVELOPES</v>
      </c>
      <c r="K2564" s="326"/>
    </row>
    <row r="2565" spans="1:11" s="35" customFormat="1" hidden="1" x14ac:dyDescent="0.2">
      <c r="A2565" s="326" t="s">
        <v>5712</v>
      </c>
      <c r="B2565" s="326" t="s">
        <v>7</v>
      </c>
      <c r="C2565" s="326">
        <v>3</v>
      </c>
      <c r="D2565" s="326" t="s">
        <v>24</v>
      </c>
      <c r="E2565" s="323">
        <v>100</v>
      </c>
      <c r="F2565" s="35" t="s">
        <v>303</v>
      </c>
      <c r="G2565" s="326" t="s">
        <v>5596</v>
      </c>
      <c r="H2565" s="350">
        <f t="shared" si="40"/>
        <v>4051363.5300000003</v>
      </c>
      <c r="I2565" s="326" t="s">
        <v>5547</v>
      </c>
      <c r="J2565" s="42" t="str">
        <f>VLOOKUP(D2565,DEPARTMENTS!B:B,1,0)</f>
        <v>ENVELOPES</v>
      </c>
      <c r="K2565" s="326"/>
    </row>
    <row r="2566" spans="1:11" s="35" customFormat="1" hidden="1" x14ac:dyDescent="0.2">
      <c r="A2566" s="326" t="s">
        <v>5713</v>
      </c>
      <c r="B2566" s="326" t="s">
        <v>7</v>
      </c>
      <c r="C2566" s="326">
        <v>3</v>
      </c>
      <c r="D2566" s="326" t="s">
        <v>24</v>
      </c>
      <c r="E2566" s="323">
        <v>30</v>
      </c>
      <c r="F2566" s="35" t="s">
        <v>303</v>
      </c>
      <c r="G2566" s="326" t="s">
        <v>5596</v>
      </c>
      <c r="H2566" s="350">
        <f t="shared" si="40"/>
        <v>4051393.5300000003</v>
      </c>
      <c r="I2566" s="326" t="s">
        <v>5548</v>
      </c>
      <c r="J2566" s="42" t="str">
        <f>VLOOKUP(D2566,DEPARTMENTS!B:B,1,0)</f>
        <v>ENVELOPES</v>
      </c>
      <c r="K2566" s="326"/>
    </row>
    <row r="2567" spans="1:11" s="35" customFormat="1" hidden="1" x14ac:dyDescent="0.2">
      <c r="A2567" s="326" t="s">
        <v>5714</v>
      </c>
      <c r="B2567" s="326" t="s">
        <v>7</v>
      </c>
      <c r="C2567" s="326">
        <v>3</v>
      </c>
      <c r="D2567" s="326" t="s">
        <v>24</v>
      </c>
      <c r="E2567" s="323">
        <v>200</v>
      </c>
      <c r="F2567" s="35" t="s">
        <v>303</v>
      </c>
      <c r="G2567" s="326" t="s">
        <v>5596</v>
      </c>
      <c r="H2567" s="350">
        <f t="shared" si="40"/>
        <v>4051593.5300000003</v>
      </c>
      <c r="I2567" s="326" t="s">
        <v>5549</v>
      </c>
      <c r="J2567" s="42" t="str">
        <f>VLOOKUP(D2567,DEPARTMENTS!B:B,1,0)</f>
        <v>ENVELOPES</v>
      </c>
      <c r="K2567" s="326"/>
    </row>
    <row r="2568" spans="1:11" s="35" customFormat="1" hidden="1" x14ac:dyDescent="0.2">
      <c r="A2568" s="326" t="s">
        <v>5715</v>
      </c>
      <c r="B2568" s="326" t="s">
        <v>7</v>
      </c>
      <c r="C2568" s="326">
        <v>3</v>
      </c>
      <c r="D2568" s="326" t="s">
        <v>24</v>
      </c>
      <c r="E2568" s="323">
        <v>100</v>
      </c>
      <c r="F2568" s="35" t="s">
        <v>303</v>
      </c>
      <c r="G2568" s="326" t="s">
        <v>5596</v>
      </c>
      <c r="H2568" s="350">
        <f t="shared" si="40"/>
        <v>4051693.5300000003</v>
      </c>
      <c r="I2568" s="326" t="s">
        <v>5550</v>
      </c>
      <c r="J2568" s="42" t="str">
        <f>VLOOKUP(D2568,DEPARTMENTS!B:B,1,0)</f>
        <v>ENVELOPES</v>
      </c>
      <c r="K2568" s="326"/>
    </row>
    <row r="2569" spans="1:11" s="35" customFormat="1" hidden="1" x14ac:dyDescent="0.2">
      <c r="A2569" s="326" t="s">
        <v>5716</v>
      </c>
      <c r="B2569" s="326" t="s">
        <v>7</v>
      </c>
      <c r="C2569" s="326">
        <v>3</v>
      </c>
      <c r="D2569" s="326" t="s">
        <v>188</v>
      </c>
      <c r="E2569" s="323">
        <v>500</v>
      </c>
      <c r="F2569" s="35" t="s">
        <v>303</v>
      </c>
      <c r="G2569" s="326" t="s">
        <v>5596</v>
      </c>
      <c r="H2569" s="350">
        <f t="shared" si="40"/>
        <v>4052193.5300000003</v>
      </c>
      <c r="I2569" s="326" t="s">
        <v>5551</v>
      </c>
      <c r="J2569" s="42" t="str">
        <f>VLOOKUP(D2569,DEPARTMENTS!B:B,1,0)</f>
        <v>DEV_GROUP_38</v>
      </c>
      <c r="K2569" s="326"/>
    </row>
    <row r="2570" spans="1:11" s="35" customFormat="1" hidden="1" x14ac:dyDescent="0.2">
      <c r="A2570" s="326" t="s">
        <v>5717</v>
      </c>
      <c r="B2570" s="326" t="s">
        <v>7</v>
      </c>
      <c r="C2570" s="326">
        <v>3</v>
      </c>
      <c r="D2570" s="326" t="s">
        <v>24</v>
      </c>
      <c r="E2570" s="323">
        <v>20</v>
      </c>
      <c r="F2570" s="35" t="s">
        <v>303</v>
      </c>
      <c r="G2570" s="326" t="s">
        <v>5596</v>
      </c>
      <c r="H2570" s="350">
        <f t="shared" si="40"/>
        <v>4052213.5300000003</v>
      </c>
      <c r="I2570" s="326" t="s">
        <v>5552</v>
      </c>
      <c r="J2570" s="42" t="str">
        <f>VLOOKUP(D2570,DEPARTMENTS!B:B,1,0)</f>
        <v>ENVELOPES</v>
      </c>
      <c r="K2570" s="326"/>
    </row>
    <row r="2571" spans="1:11" s="35" customFormat="1" hidden="1" x14ac:dyDescent="0.2">
      <c r="A2571" s="326" t="s">
        <v>5718</v>
      </c>
      <c r="B2571" s="326" t="s">
        <v>7</v>
      </c>
      <c r="C2571" s="326">
        <v>3</v>
      </c>
      <c r="D2571" s="326" t="s">
        <v>24</v>
      </c>
      <c r="E2571" s="323">
        <v>100</v>
      </c>
      <c r="F2571" s="35" t="s">
        <v>303</v>
      </c>
      <c r="G2571" s="326" t="s">
        <v>5596</v>
      </c>
      <c r="H2571" s="350">
        <f t="shared" si="40"/>
        <v>4052313.5300000003</v>
      </c>
      <c r="I2571" s="326" t="s">
        <v>5553</v>
      </c>
      <c r="J2571" s="42" t="str">
        <f>VLOOKUP(D2571,DEPARTMENTS!B:B,1,0)</f>
        <v>ENVELOPES</v>
      </c>
      <c r="K2571" s="326"/>
    </row>
    <row r="2572" spans="1:11" s="35" customFormat="1" hidden="1" x14ac:dyDescent="0.2">
      <c r="A2572" s="326" t="s">
        <v>5719</v>
      </c>
      <c r="B2572" s="326" t="s">
        <v>7</v>
      </c>
      <c r="C2572" s="326">
        <v>3</v>
      </c>
      <c r="D2572" s="326" t="s">
        <v>24</v>
      </c>
      <c r="E2572" s="323">
        <v>100</v>
      </c>
      <c r="F2572" s="35" t="s">
        <v>303</v>
      </c>
      <c r="G2572" s="326" t="s">
        <v>5596</v>
      </c>
      <c r="H2572" s="350">
        <f t="shared" si="40"/>
        <v>4052413.5300000003</v>
      </c>
      <c r="I2572" s="326" t="s">
        <v>5554</v>
      </c>
      <c r="J2572" s="42" t="str">
        <f>VLOOKUP(D2572,DEPARTMENTS!B:B,1,0)</f>
        <v>ENVELOPES</v>
      </c>
      <c r="K2572" s="326"/>
    </row>
    <row r="2573" spans="1:11" s="35" customFormat="1" hidden="1" x14ac:dyDescent="0.2">
      <c r="A2573" s="326" t="s">
        <v>5720</v>
      </c>
      <c r="B2573" s="326" t="s">
        <v>7</v>
      </c>
      <c r="C2573" s="326">
        <v>3</v>
      </c>
      <c r="D2573" s="326" t="s">
        <v>24</v>
      </c>
      <c r="E2573" s="323">
        <v>100</v>
      </c>
      <c r="F2573" s="35" t="s">
        <v>303</v>
      </c>
      <c r="G2573" s="326" t="s">
        <v>5596</v>
      </c>
      <c r="H2573" s="350">
        <f t="shared" si="40"/>
        <v>4052513.5300000003</v>
      </c>
      <c r="I2573" s="326" t="s">
        <v>5555</v>
      </c>
      <c r="J2573" s="42" t="str">
        <f>VLOOKUP(D2573,DEPARTMENTS!B:B,1,0)</f>
        <v>ENVELOPES</v>
      </c>
      <c r="K2573" s="326"/>
    </row>
    <row r="2574" spans="1:11" s="35" customFormat="1" hidden="1" x14ac:dyDescent="0.2">
      <c r="A2574" s="326" t="s">
        <v>5721</v>
      </c>
      <c r="B2574" s="326" t="s">
        <v>7</v>
      </c>
      <c r="C2574" s="326">
        <v>3</v>
      </c>
      <c r="D2574" s="326" t="s">
        <v>148</v>
      </c>
      <c r="E2574" s="323">
        <v>30</v>
      </c>
      <c r="F2574" s="35" t="s">
        <v>303</v>
      </c>
      <c r="G2574" s="326" t="s">
        <v>5596</v>
      </c>
      <c r="H2574" s="350">
        <f t="shared" si="40"/>
        <v>4052543.5300000003</v>
      </c>
      <c r="I2574" s="326" t="s">
        <v>5556</v>
      </c>
      <c r="J2574" s="42" t="str">
        <f>VLOOKUP(D2574,DEPARTMENTS!B:B,1,0)</f>
        <v>DEV_GROUP_NA</v>
      </c>
      <c r="K2574" s="326"/>
    </row>
    <row r="2575" spans="1:11" s="35" customFormat="1" hidden="1" x14ac:dyDescent="0.2">
      <c r="A2575" s="326" t="s">
        <v>5722</v>
      </c>
      <c r="B2575" s="326" t="s">
        <v>7</v>
      </c>
      <c r="C2575" s="326">
        <v>3</v>
      </c>
      <c r="D2575" s="326" t="s">
        <v>24</v>
      </c>
      <c r="E2575" s="323">
        <v>50</v>
      </c>
      <c r="F2575" s="35" t="s">
        <v>303</v>
      </c>
      <c r="G2575" s="326" t="s">
        <v>5596</v>
      </c>
      <c r="H2575" s="350">
        <f t="shared" si="40"/>
        <v>4052593.5300000003</v>
      </c>
      <c r="I2575" s="326" t="s">
        <v>5557</v>
      </c>
      <c r="J2575" s="42" t="str">
        <f>VLOOKUP(D2575,DEPARTMENTS!B:B,1,0)</f>
        <v>ENVELOPES</v>
      </c>
      <c r="K2575" s="326"/>
    </row>
    <row r="2576" spans="1:11" s="35" customFormat="1" hidden="1" x14ac:dyDescent="0.2">
      <c r="A2576" s="326" t="s">
        <v>5723</v>
      </c>
      <c r="B2576" s="326" t="s">
        <v>7</v>
      </c>
      <c r="C2576" s="326">
        <v>3</v>
      </c>
      <c r="D2576" s="326" t="s">
        <v>24</v>
      </c>
      <c r="E2576" s="323">
        <v>50</v>
      </c>
      <c r="F2576" s="35" t="s">
        <v>303</v>
      </c>
      <c r="G2576" s="326" t="s">
        <v>5596</v>
      </c>
      <c r="H2576" s="350">
        <f t="shared" si="40"/>
        <v>4052643.5300000003</v>
      </c>
      <c r="I2576" s="326" t="s">
        <v>5558</v>
      </c>
      <c r="J2576" s="42" t="str">
        <f>VLOOKUP(D2576,DEPARTMENTS!B:B,1,0)</f>
        <v>ENVELOPES</v>
      </c>
      <c r="K2576" s="326"/>
    </row>
    <row r="2577" spans="1:11" s="35" customFormat="1" hidden="1" x14ac:dyDescent="0.2">
      <c r="A2577" s="326" t="s">
        <v>5724</v>
      </c>
      <c r="B2577" s="326" t="s">
        <v>7</v>
      </c>
      <c r="C2577" s="326">
        <v>3</v>
      </c>
      <c r="D2577" s="326" t="s">
        <v>24</v>
      </c>
      <c r="E2577" s="323">
        <v>100</v>
      </c>
      <c r="F2577" s="35" t="s">
        <v>303</v>
      </c>
      <c r="G2577" s="326" t="s">
        <v>5596</v>
      </c>
      <c r="H2577" s="350">
        <f t="shared" si="40"/>
        <v>4052743.5300000003</v>
      </c>
      <c r="I2577" s="326" t="s">
        <v>5559</v>
      </c>
      <c r="J2577" s="42" t="str">
        <f>VLOOKUP(D2577,DEPARTMENTS!B:B,1,0)</f>
        <v>ENVELOPES</v>
      </c>
      <c r="K2577" s="326"/>
    </row>
    <row r="2578" spans="1:11" s="35" customFormat="1" hidden="1" x14ac:dyDescent="0.2">
      <c r="A2578" s="326" t="s">
        <v>5725</v>
      </c>
      <c r="B2578" s="326" t="s">
        <v>7</v>
      </c>
      <c r="C2578" s="326">
        <v>3</v>
      </c>
      <c r="D2578" s="326" t="s">
        <v>24</v>
      </c>
      <c r="E2578" s="323">
        <v>50</v>
      </c>
      <c r="F2578" s="35" t="s">
        <v>303</v>
      </c>
      <c r="G2578" s="326" t="s">
        <v>5596</v>
      </c>
      <c r="H2578" s="350">
        <f t="shared" si="40"/>
        <v>4052793.5300000003</v>
      </c>
      <c r="I2578" s="326" t="s">
        <v>5560</v>
      </c>
      <c r="J2578" s="42" t="str">
        <f>VLOOKUP(D2578,DEPARTMENTS!B:B,1,0)</f>
        <v>ENVELOPES</v>
      </c>
      <c r="K2578" s="326"/>
    </row>
    <row r="2579" spans="1:11" s="35" customFormat="1" hidden="1" x14ac:dyDescent="0.2">
      <c r="A2579" s="326" t="s">
        <v>5726</v>
      </c>
      <c r="B2579" s="326" t="s">
        <v>7</v>
      </c>
      <c r="C2579" s="326">
        <v>3</v>
      </c>
      <c r="D2579" s="326" t="s">
        <v>24</v>
      </c>
      <c r="E2579" s="323">
        <v>100</v>
      </c>
      <c r="F2579" s="35" t="s">
        <v>303</v>
      </c>
      <c r="G2579" s="326" t="s">
        <v>5596</v>
      </c>
      <c r="H2579" s="350">
        <f t="shared" si="40"/>
        <v>4052893.5300000003</v>
      </c>
      <c r="I2579" s="326" t="s">
        <v>5561</v>
      </c>
      <c r="J2579" s="42" t="str">
        <f>VLOOKUP(D2579,DEPARTMENTS!B:B,1,0)</f>
        <v>ENVELOPES</v>
      </c>
      <c r="K2579" s="326"/>
    </row>
    <row r="2580" spans="1:11" s="35" customFormat="1" hidden="1" x14ac:dyDescent="0.2">
      <c r="A2580" s="326" t="s">
        <v>5727</v>
      </c>
      <c r="B2580" s="326" t="s">
        <v>7</v>
      </c>
      <c r="C2580" s="326">
        <v>3</v>
      </c>
      <c r="D2580" s="326" t="s">
        <v>24</v>
      </c>
      <c r="E2580" s="323">
        <v>200</v>
      </c>
      <c r="F2580" s="35" t="s">
        <v>303</v>
      </c>
      <c r="G2580" s="326" t="s">
        <v>5596</v>
      </c>
      <c r="H2580" s="350">
        <f t="shared" ref="H2580:H2643" si="41">H2579+E2580</f>
        <v>4053093.5300000003</v>
      </c>
      <c r="I2580" s="326" t="s">
        <v>5562</v>
      </c>
      <c r="J2580" s="42" t="str">
        <f>VLOOKUP(D2580,DEPARTMENTS!B:B,1,0)</f>
        <v>ENVELOPES</v>
      </c>
      <c r="K2580" s="326"/>
    </row>
    <row r="2581" spans="1:11" s="35" customFormat="1" hidden="1" x14ac:dyDescent="0.2">
      <c r="A2581" s="326" t="s">
        <v>5728</v>
      </c>
      <c r="B2581" s="326" t="s">
        <v>7</v>
      </c>
      <c r="C2581" s="326">
        <v>3</v>
      </c>
      <c r="D2581" s="326" t="s">
        <v>24</v>
      </c>
      <c r="E2581" s="323">
        <v>200</v>
      </c>
      <c r="F2581" s="35" t="s">
        <v>303</v>
      </c>
      <c r="G2581" s="326" t="s">
        <v>5596</v>
      </c>
      <c r="H2581" s="350">
        <f t="shared" si="41"/>
        <v>4053293.5300000003</v>
      </c>
      <c r="I2581" s="326" t="s">
        <v>5563</v>
      </c>
      <c r="J2581" s="42" t="str">
        <f>VLOOKUP(D2581,DEPARTMENTS!B:B,1,0)</f>
        <v>ENVELOPES</v>
      </c>
      <c r="K2581" s="326"/>
    </row>
    <row r="2582" spans="1:11" s="35" customFormat="1" hidden="1" x14ac:dyDescent="0.2">
      <c r="A2582" s="326" t="s">
        <v>5729</v>
      </c>
      <c r="B2582" s="326" t="s">
        <v>7</v>
      </c>
      <c r="C2582" s="326">
        <v>3</v>
      </c>
      <c r="D2582" s="326" t="s">
        <v>24</v>
      </c>
      <c r="E2582" s="323">
        <v>100</v>
      </c>
      <c r="F2582" s="35" t="s">
        <v>303</v>
      </c>
      <c r="G2582" s="326" t="s">
        <v>5596</v>
      </c>
      <c r="H2582" s="350">
        <f t="shared" si="41"/>
        <v>4053393.5300000003</v>
      </c>
      <c r="I2582" s="326" t="s">
        <v>5564</v>
      </c>
      <c r="J2582" s="42" t="str">
        <f>VLOOKUP(D2582,DEPARTMENTS!B:B,1,0)</f>
        <v>ENVELOPES</v>
      </c>
      <c r="K2582" s="326"/>
    </row>
    <row r="2583" spans="1:11" s="35" customFormat="1" hidden="1" x14ac:dyDescent="0.2">
      <c r="A2583" s="326" t="s">
        <v>5730</v>
      </c>
      <c r="B2583" s="326" t="s">
        <v>7</v>
      </c>
      <c r="C2583" s="326">
        <v>3</v>
      </c>
      <c r="D2583" s="326" t="s">
        <v>24</v>
      </c>
      <c r="E2583" s="323">
        <v>50</v>
      </c>
      <c r="F2583" s="35" t="s">
        <v>303</v>
      </c>
      <c r="G2583" s="326" t="s">
        <v>5596</v>
      </c>
      <c r="H2583" s="350">
        <f t="shared" si="41"/>
        <v>4053443.5300000003</v>
      </c>
      <c r="I2583" s="326" t="s">
        <v>5565</v>
      </c>
      <c r="J2583" s="42" t="str">
        <f>VLOOKUP(D2583,DEPARTMENTS!B:B,1,0)</f>
        <v>ENVELOPES</v>
      </c>
      <c r="K2583" s="326"/>
    </row>
    <row r="2584" spans="1:11" s="35" customFormat="1" hidden="1" x14ac:dyDescent="0.2">
      <c r="A2584" s="326" t="s">
        <v>5731</v>
      </c>
      <c r="B2584" s="326" t="s">
        <v>7</v>
      </c>
      <c r="C2584" s="326">
        <v>3</v>
      </c>
      <c r="D2584" s="326" t="s">
        <v>24</v>
      </c>
      <c r="E2584" s="323">
        <v>200</v>
      </c>
      <c r="F2584" s="35" t="s">
        <v>303</v>
      </c>
      <c r="G2584" s="326" t="s">
        <v>5596</v>
      </c>
      <c r="H2584" s="350">
        <f t="shared" si="41"/>
        <v>4053643.5300000003</v>
      </c>
      <c r="I2584" s="326" t="s">
        <v>5566</v>
      </c>
      <c r="J2584" s="42" t="str">
        <f>VLOOKUP(D2584,DEPARTMENTS!B:B,1,0)</f>
        <v>ENVELOPES</v>
      </c>
      <c r="K2584" s="326"/>
    </row>
    <row r="2585" spans="1:11" s="35" customFormat="1" hidden="1" x14ac:dyDescent="0.2">
      <c r="A2585" s="326" t="s">
        <v>5732</v>
      </c>
      <c r="B2585" s="326" t="s">
        <v>7</v>
      </c>
      <c r="C2585" s="326">
        <v>3</v>
      </c>
      <c r="D2585" s="326" t="s">
        <v>24</v>
      </c>
      <c r="E2585" s="323">
        <v>50</v>
      </c>
      <c r="F2585" s="35" t="s">
        <v>303</v>
      </c>
      <c r="G2585" s="326" t="s">
        <v>5596</v>
      </c>
      <c r="H2585" s="350">
        <f t="shared" si="41"/>
        <v>4053693.5300000003</v>
      </c>
      <c r="I2585" s="326" t="s">
        <v>5567</v>
      </c>
      <c r="J2585" s="42" t="str">
        <f>VLOOKUP(D2585,DEPARTMENTS!B:B,1,0)</f>
        <v>ENVELOPES</v>
      </c>
      <c r="K2585" s="326"/>
    </row>
    <row r="2586" spans="1:11" s="35" customFormat="1" hidden="1" x14ac:dyDescent="0.2">
      <c r="A2586" s="326" t="s">
        <v>5733</v>
      </c>
      <c r="B2586" s="326" t="s">
        <v>7</v>
      </c>
      <c r="C2586" s="326">
        <v>3</v>
      </c>
      <c r="D2586" s="326" t="s">
        <v>24</v>
      </c>
      <c r="E2586" s="323">
        <v>50</v>
      </c>
      <c r="F2586" s="35" t="s">
        <v>303</v>
      </c>
      <c r="G2586" s="326" t="s">
        <v>5596</v>
      </c>
      <c r="H2586" s="350">
        <f t="shared" si="41"/>
        <v>4053743.5300000003</v>
      </c>
      <c r="I2586" s="326" t="s">
        <v>5568</v>
      </c>
      <c r="J2586" s="42" t="str">
        <f>VLOOKUP(D2586,DEPARTMENTS!B:B,1,0)</f>
        <v>ENVELOPES</v>
      </c>
      <c r="K2586" s="326"/>
    </row>
    <row r="2587" spans="1:11" s="35" customFormat="1" hidden="1" x14ac:dyDescent="0.2">
      <c r="A2587" s="326" t="s">
        <v>5734</v>
      </c>
      <c r="B2587" s="326" t="s">
        <v>7</v>
      </c>
      <c r="C2587" s="326">
        <v>3</v>
      </c>
      <c r="D2587" s="326" t="s">
        <v>24</v>
      </c>
      <c r="E2587" s="323">
        <v>100</v>
      </c>
      <c r="F2587" s="35" t="s">
        <v>303</v>
      </c>
      <c r="G2587" s="326" t="s">
        <v>5596</v>
      </c>
      <c r="H2587" s="350">
        <f t="shared" si="41"/>
        <v>4053843.5300000003</v>
      </c>
      <c r="I2587" s="326" t="s">
        <v>5569</v>
      </c>
      <c r="J2587" s="42" t="str">
        <f>VLOOKUP(D2587,DEPARTMENTS!B:B,1,0)</f>
        <v>ENVELOPES</v>
      </c>
      <c r="K2587" s="326"/>
    </row>
    <row r="2588" spans="1:11" s="35" customFormat="1" hidden="1" x14ac:dyDescent="0.2">
      <c r="A2588" s="326" t="s">
        <v>5735</v>
      </c>
      <c r="B2588" s="326" t="s">
        <v>7</v>
      </c>
      <c r="C2588" s="326">
        <v>3</v>
      </c>
      <c r="D2588" s="326" t="s">
        <v>24</v>
      </c>
      <c r="E2588" s="323">
        <v>100</v>
      </c>
      <c r="F2588" s="35" t="s">
        <v>303</v>
      </c>
      <c r="G2588" s="326" t="s">
        <v>5596</v>
      </c>
      <c r="H2588" s="350">
        <f t="shared" si="41"/>
        <v>4053943.5300000003</v>
      </c>
      <c r="I2588" s="326" t="s">
        <v>5570</v>
      </c>
      <c r="J2588" s="42" t="str">
        <f>VLOOKUP(D2588,DEPARTMENTS!B:B,1,0)</f>
        <v>ENVELOPES</v>
      </c>
      <c r="K2588" s="326"/>
    </row>
    <row r="2589" spans="1:11" s="35" customFormat="1" hidden="1" x14ac:dyDescent="0.2">
      <c r="A2589" s="326" t="s">
        <v>5736</v>
      </c>
      <c r="B2589" s="326" t="s">
        <v>7</v>
      </c>
      <c r="C2589" s="326">
        <v>3</v>
      </c>
      <c r="D2589" s="326" t="s">
        <v>24</v>
      </c>
      <c r="E2589" s="323">
        <v>200</v>
      </c>
      <c r="F2589" s="35" t="s">
        <v>303</v>
      </c>
      <c r="G2589" s="326" t="s">
        <v>5596</v>
      </c>
      <c r="H2589" s="350">
        <f t="shared" si="41"/>
        <v>4054143.5300000003</v>
      </c>
      <c r="I2589" s="326" t="s">
        <v>5571</v>
      </c>
      <c r="J2589" s="42" t="str">
        <f>VLOOKUP(D2589,DEPARTMENTS!B:B,1,0)</f>
        <v>ENVELOPES</v>
      </c>
      <c r="K2589" s="326"/>
    </row>
    <row r="2590" spans="1:11" s="35" customFormat="1" hidden="1" x14ac:dyDescent="0.2">
      <c r="A2590" s="326" t="s">
        <v>5737</v>
      </c>
      <c r="B2590" s="326" t="s">
        <v>7</v>
      </c>
      <c r="C2590" s="326">
        <v>3</v>
      </c>
      <c r="D2590" s="326" t="s">
        <v>24</v>
      </c>
      <c r="E2590" s="323">
        <v>1000</v>
      </c>
      <c r="F2590" s="35" t="s">
        <v>303</v>
      </c>
      <c r="G2590" s="326" t="s">
        <v>5596</v>
      </c>
      <c r="H2590" s="350">
        <f t="shared" si="41"/>
        <v>4055143.5300000003</v>
      </c>
      <c r="I2590" s="326" t="s">
        <v>5572</v>
      </c>
      <c r="J2590" s="42" t="str">
        <f>VLOOKUP(D2590,DEPARTMENTS!B:B,1,0)</f>
        <v>ENVELOPES</v>
      </c>
      <c r="K2590" s="326"/>
    </row>
    <row r="2591" spans="1:11" s="35" customFormat="1" hidden="1" x14ac:dyDescent="0.2">
      <c r="A2591" s="326" t="s">
        <v>5738</v>
      </c>
      <c r="B2591" s="326" t="s">
        <v>7</v>
      </c>
      <c r="C2591" s="326">
        <v>3</v>
      </c>
      <c r="D2591" s="326" t="s">
        <v>24</v>
      </c>
      <c r="E2591" s="323">
        <v>100</v>
      </c>
      <c r="F2591" s="35" t="s">
        <v>303</v>
      </c>
      <c r="G2591" s="326" t="s">
        <v>5596</v>
      </c>
      <c r="H2591" s="350">
        <f t="shared" si="41"/>
        <v>4055243.5300000003</v>
      </c>
      <c r="I2591" s="326" t="s">
        <v>5573</v>
      </c>
      <c r="J2591" s="42" t="str">
        <f>VLOOKUP(D2591,DEPARTMENTS!B:B,1,0)</f>
        <v>ENVELOPES</v>
      </c>
      <c r="K2591" s="326"/>
    </row>
    <row r="2592" spans="1:11" s="35" customFormat="1" hidden="1" x14ac:dyDescent="0.2">
      <c r="A2592" s="326" t="s">
        <v>5739</v>
      </c>
      <c r="B2592" s="326" t="s">
        <v>7</v>
      </c>
      <c r="C2592" s="326">
        <v>3</v>
      </c>
      <c r="D2592" s="326" t="s">
        <v>24</v>
      </c>
      <c r="E2592" s="323">
        <v>100</v>
      </c>
      <c r="F2592" s="35" t="s">
        <v>303</v>
      </c>
      <c r="G2592" s="326" t="s">
        <v>5596</v>
      </c>
      <c r="H2592" s="350">
        <f t="shared" si="41"/>
        <v>4055343.5300000003</v>
      </c>
      <c r="I2592" s="326" t="s">
        <v>5574</v>
      </c>
      <c r="J2592" s="42" t="str">
        <f>VLOOKUP(D2592,DEPARTMENTS!B:B,1,0)</f>
        <v>ENVELOPES</v>
      </c>
      <c r="K2592" s="326"/>
    </row>
    <row r="2593" spans="1:11" s="35" customFormat="1" hidden="1" x14ac:dyDescent="0.2">
      <c r="A2593" s="326" t="s">
        <v>5740</v>
      </c>
      <c r="B2593" s="326" t="s">
        <v>7</v>
      </c>
      <c r="C2593" s="326">
        <v>3</v>
      </c>
      <c r="D2593" s="326" t="s">
        <v>24</v>
      </c>
      <c r="E2593" s="323">
        <v>100</v>
      </c>
      <c r="F2593" s="35" t="s">
        <v>303</v>
      </c>
      <c r="G2593" s="326" t="s">
        <v>5596</v>
      </c>
      <c r="H2593" s="350">
        <f t="shared" si="41"/>
        <v>4055443.5300000003</v>
      </c>
      <c r="I2593" s="326" t="s">
        <v>5575</v>
      </c>
      <c r="J2593" s="42" t="str">
        <f>VLOOKUP(D2593,DEPARTMENTS!B:B,1,0)</f>
        <v>ENVELOPES</v>
      </c>
      <c r="K2593" s="326"/>
    </row>
    <row r="2594" spans="1:11" s="35" customFormat="1" hidden="1" x14ac:dyDescent="0.2">
      <c r="A2594" s="326" t="s">
        <v>5741</v>
      </c>
      <c r="B2594" s="326" t="s">
        <v>7</v>
      </c>
      <c r="C2594" s="326">
        <v>3</v>
      </c>
      <c r="D2594" s="326" t="s">
        <v>24</v>
      </c>
      <c r="E2594" s="323">
        <v>500</v>
      </c>
      <c r="F2594" s="35" t="s">
        <v>303</v>
      </c>
      <c r="G2594" s="326" t="s">
        <v>5596</v>
      </c>
      <c r="H2594" s="350">
        <f t="shared" si="41"/>
        <v>4055943.5300000003</v>
      </c>
      <c r="I2594" s="326" t="s">
        <v>5576</v>
      </c>
      <c r="J2594" s="42" t="str">
        <f>VLOOKUP(D2594,DEPARTMENTS!B:B,1,0)</f>
        <v>ENVELOPES</v>
      </c>
      <c r="K2594" s="326"/>
    </row>
    <row r="2595" spans="1:11" s="35" customFormat="1" hidden="1" x14ac:dyDescent="0.2">
      <c r="A2595" s="326" t="s">
        <v>5742</v>
      </c>
      <c r="B2595" s="326" t="s">
        <v>7</v>
      </c>
      <c r="C2595" s="326">
        <v>3</v>
      </c>
      <c r="D2595" s="326" t="s">
        <v>24</v>
      </c>
      <c r="E2595" s="323">
        <v>80</v>
      </c>
      <c r="F2595" s="35" t="s">
        <v>303</v>
      </c>
      <c r="G2595" s="326" t="s">
        <v>5596</v>
      </c>
      <c r="H2595" s="350">
        <f t="shared" si="41"/>
        <v>4056023.5300000003</v>
      </c>
      <c r="I2595" s="326" t="s">
        <v>5577</v>
      </c>
      <c r="J2595" s="42" t="str">
        <f>VLOOKUP(D2595,DEPARTMENTS!B:B,1,0)</f>
        <v>ENVELOPES</v>
      </c>
      <c r="K2595" s="326"/>
    </row>
    <row r="2596" spans="1:11" s="35" customFormat="1" hidden="1" x14ac:dyDescent="0.2">
      <c r="A2596" s="326" t="s">
        <v>5743</v>
      </c>
      <c r="B2596" s="326" t="s">
        <v>7</v>
      </c>
      <c r="C2596" s="326">
        <v>3</v>
      </c>
      <c r="D2596" s="326" t="s">
        <v>5597</v>
      </c>
      <c r="E2596" s="323">
        <v>50</v>
      </c>
      <c r="F2596" s="35" t="s">
        <v>303</v>
      </c>
      <c r="G2596" s="326" t="s">
        <v>5596</v>
      </c>
      <c r="H2596" s="350">
        <f t="shared" si="41"/>
        <v>4056073.5300000003</v>
      </c>
      <c r="I2596" s="326" t="s">
        <v>5578</v>
      </c>
      <c r="J2596" s="42" t="str">
        <f>VLOOKUP(D2596,DEPARTMENTS!B:B,1,0)</f>
        <v>SOCIAL_SUNDAY</v>
      </c>
      <c r="K2596" s="326"/>
    </row>
    <row r="2597" spans="1:11" s="35" customFormat="1" hidden="1" x14ac:dyDescent="0.2">
      <c r="A2597" s="326" t="s">
        <v>5744</v>
      </c>
      <c r="B2597" s="326" t="s">
        <v>7</v>
      </c>
      <c r="C2597" s="326">
        <v>3</v>
      </c>
      <c r="D2597" s="326" t="s">
        <v>24</v>
      </c>
      <c r="E2597" s="323">
        <v>20</v>
      </c>
      <c r="F2597" s="35" t="s">
        <v>303</v>
      </c>
      <c r="G2597" s="326" t="s">
        <v>5596</v>
      </c>
      <c r="H2597" s="350">
        <f t="shared" si="41"/>
        <v>4056093.5300000003</v>
      </c>
      <c r="I2597" s="326" t="s">
        <v>5579</v>
      </c>
      <c r="J2597" s="42" t="str">
        <f>VLOOKUP(D2597,DEPARTMENTS!B:B,1,0)</f>
        <v>ENVELOPES</v>
      </c>
      <c r="K2597" s="326"/>
    </row>
    <row r="2598" spans="1:11" s="35" customFormat="1" hidden="1" x14ac:dyDescent="0.2">
      <c r="A2598" s="326" t="s">
        <v>5745</v>
      </c>
      <c r="B2598" s="326" t="s">
        <v>7</v>
      </c>
      <c r="C2598" s="326">
        <v>3</v>
      </c>
      <c r="D2598" s="326" t="s">
        <v>24</v>
      </c>
      <c r="E2598" s="323">
        <v>50</v>
      </c>
      <c r="F2598" s="35" t="s">
        <v>303</v>
      </c>
      <c r="G2598" s="326" t="s">
        <v>5596</v>
      </c>
      <c r="H2598" s="350">
        <f t="shared" si="41"/>
        <v>4056143.5300000003</v>
      </c>
      <c r="I2598" s="326" t="s">
        <v>5580</v>
      </c>
      <c r="J2598" s="42" t="str">
        <f>VLOOKUP(D2598,DEPARTMENTS!B:B,1,0)</f>
        <v>ENVELOPES</v>
      </c>
      <c r="K2598" s="326"/>
    </row>
    <row r="2599" spans="1:11" s="35" customFormat="1" hidden="1" x14ac:dyDescent="0.2">
      <c r="A2599" s="326" t="s">
        <v>5746</v>
      </c>
      <c r="B2599" s="326" t="s">
        <v>7</v>
      </c>
      <c r="C2599" s="326">
        <v>3</v>
      </c>
      <c r="D2599" s="326" t="s">
        <v>24</v>
      </c>
      <c r="E2599" s="323">
        <v>500</v>
      </c>
      <c r="F2599" s="35" t="s">
        <v>303</v>
      </c>
      <c r="G2599" s="326" t="s">
        <v>5596</v>
      </c>
      <c r="H2599" s="350">
        <f t="shared" si="41"/>
        <v>4056643.5300000003</v>
      </c>
      <c r="I2599" s="326" t="s">
        <v>5581</v>
      </c>
      <c r="J2599" s="42" t="str">
        <f>VLOOKUP(D2599,DEPARTMENTS!B:B,1,0)</f>
        <v>ENVELOPES</v>
      </c>
      <c r="K2599" s="326"/>
    </row>
    <row r="2600" spans="1:11" s="35" customFormat="1" hidden="1" x14ac:dyDescent="0.2">
      <c r="A2600" s="326" t="s">
        <v>5747</v>
      </c>
      <c r="B2600" s="326" t="s">
        <v>7</v>
      </c>
      <c r="C2600" s="326">
        <v>3</v>
      </c>
      <c r="D2600" s="326" t="s">
        <v>24</v>
      </c>
      <c r="E2600" s="323">
        <v>200</v>
      </c>
      <c r="F2600" s="35" t="s">
        <v>303</v>
      </c>
      <c r="G2600" s="326" t="s">
        <v>5596</v>
      </c>
      <c r="H2600" s="350">
        <f t="shared" si="41"/>
        <v>4056843.5300000003</v>
      </c>
      <c r="I2600" s="326" t="s">
        <v>5582</v>
      </c>
      <c r="J2600" s="42" t="str">
        <f>VLOOKUP(D2600,DEPARTMENTS!B:B,1,0)</f>
        <v>ENVELOPES</v>
      </c>
      <c r="K2600" s="326"/>
    </row>
    <row r="2601" spans="1:11" s="35" customFormat="1" hidden="1" x14ac:dyDescent="0.2">
      <c r="A2601" s="326" t="s">
        <v>5748</v>
      </c>
      <c r="B2601" s="326" t="s">
        <v>7</v>
      </c>
      <c r="C2601" s="326">
        <v>3</v>
      </c>
      <c r="D2601" s="326" t="s">
        <v>24</v>
      </c>
      <c r="E2601" s="323">
        <v>50</v>
      </c>
      <c r="F2601" s="35" t="s">
        <v>303</v>
      </c>
      <c r="G2601" s="326" t="s">
        <v>5596</v>
      </c>
      <c r="H2601" s="350">
        <f t="shared" si="41"/>
        <v>4056893.5300000003</v>
      </c>
      <c r="I2601" s="326" t="s">
        <v>5583</v>
      </c>
      <c r="J2601" s="42" t="str">
        <f>VLOOKUP(D2601,DEPARTMENTS!B:B,1,0)</f>
        <v>ENVELOPES</v>
      </c>
      <c r="K2601" s="326"/>
    </row>
    <row r="2602" spans="1:11" s="35" customFormat="1" hidden="1" x14ac:dyDescent="0.2">
      <c r="A2602" s="326" t="s">
        <v>5749</v>
      </c>
      <c r="B2602" s="326" t="s">
        <v>7</v>
      </c>
      <c r="C2602" s="326">
        <v>3</v>
      </c>
      <c r="D2602" s="326" t="s">
        <v>24</v>
      </c>
      <c r="E2602" s="323">
        <v>50</v>
      </c>
      <c r="F2602" s="35" t="s">
        <v>303</v>
      </c>
      <c r="G2602" s="326" t="s">
        <v>5596</v>
      </c>
      <c r="H2602" s="350">
        <f t="shared" si="41"/>
        <v>4056943.5300000003</v>
      </c>
      <c r="I2602" s="326" t="s">
        <v>5584</v>
      </c>
      <c r="J2602" s="42" t="str">
        <f>VLOOKUP(D2602,DEPARTMENTS!B:B,1,0)</f>
        <v>ENVELOPES</v>
      </c>
      <c r="K2602" s="326"/>
    </row>
    <row r="2603" spans="1:11" s="35" customFormat="1" hidden="1" x14ac:dyDescent="0.2">
      <c r="A2603" s="326" t="s">
        <v>5750</v>
      </c>
      <c r="B2603" s="326" t="s">
        <v>7</v>
      </c>
      <c r="C2603" s="326">
        <v>3</v>
      </c>
      <c r="D2603" s="326" t="s">
        <v>166</v>
      </c>
      <c r="E2603" s="323">
        <v>300</v>
      </c>
      <c r="F2603" s="35" t="s">
        <v>303</v>
      </c>
      <c r="G2603" s="326" t="s">
        <v>5596</v>
      </c>
      <c r="H2603" s="350">
        <f t="shared" si="41"/>
        <v>4057243.5300000003</v>
      </c>
      <c r="I2603" s="326" t="s">
        <v>5585</v>
      </c>
      <c r="J2603" s="42" t="str">
        <f>VLOOKUP(D2603,DEPARTMENTS!B:B,1,0)</f>
        <v>DEV_GROUP_30</v>
      </c>
      <c r="K2603" s="326"/>
    </row>
    <row r="2604" spans="1:11" s="35" customFormat="1" hidden="1" x14ac:dyDescent="0.2">
      <c r="A2604" s="326" t="s">
        <v>5751</v>
      </c>
      <c r="B2604" s="326" t="s">
        <v>7</v>
      </c>
      <c r="C2604" s="326">
        <v>3</v>
      </c>
      <c r="D2604" s="326" t="s">
        <v>24</v>
      </c>
      <c r="E2604" s="323">
        <v>200</v>
      </c>
      <c r="F2604" s="35" t="s">
        <v>303</v>
      </c>
      <c r="G2604" s="326" t="s">
        <v>5596</v>
      </c>
      <c r="H2604" s="350">
        <f t="shared" si="41"/>
        <v>4057443.5300000003</v>
      </c>
      <c r="I2604" s="326" t="s">
        <v>5586</v>
      </c>
      <c r="J2604" s="42" t="str">
        <f>VLOOKUP(D2604,DEPARTMENTS!B:B,1,0)</f>
        <v>ENVELOPES</v>
      </c>
      <c r="K2604" s="326"/>
    </row>
    <row r="2605" spans="1:11" s="35" customFormat="1" hidden="1" x14ac:dyDescent="0.2">
      <c r="A2605" s="326" t="s">
        <v>5752</v>
      </c>
      <c r="B2605" s="326" t="s">
        <v>7</v>
      </c>
      <c r="C2605" s="326">
        <v>3</v>
      </c>
      <c r="D2605" s="326" t="s">
        <v>150</v>
      </c>
      <c r="E2605" s="323">
        <v>500</v>
      </c>
      <c r="F2605" s="35" t="s">
        <v>303</v>
      </c>
      <c r="G2605" s="326" t="s">
        <v>5596</v>
      </c>
      <c r="H2605" s="350">
        <f t="shared" si="41"/>
        <v>4057943.5300000003</v>
      </c>
      <c r="I2605" s="326" t="s">
        <v>5587</v>
      </c>
      <c r="J2605" s="42" t="str">
        <f>VLOOKUP(D2605,DEPARTMENTS!B:B,1,0)</f>
        <v>DEV_GROUP_40</v>
      </c>
      <c r="K2605" s="326"/>
    </row>
    <row r="2606" spans="1:11" s="35" customFormat="1" hidden="1" x14ac:dyDescent="0.2">
      <c r="A2606" s="326" t="s">
        <v>5753</v>
      </c>
      <c r="B2606" s="326" t="s">
        <v>7</v>
      </c>
      <c r="C2606" s="326">
        <v>3</v>
      </c>
      <c r="D2606" s="326" t="s">
        <v>132</v>
      </c>
      <c r="E2606" s="323">
        <v>1000</v>
      </c>
      <c r="F2606" s="35" t="s">
        <v>303</v>
      </c>
      <c r="G2606" s="326" t="s">
        <v>5596</v>
      </c>
      <c r="H2606" s="350">
        <f t="shared" si="41"/>
        <v>4058943.5300000003</v>
      </c>
      <c r="I2606" s="326" t="s">
        <v>5588</v>
      </c>
      <c r="J2606" s="42" t="str">
        <f>VLOOKUP(D2606,DEPARTMENTS!B:B,1,0)</f>
        <v>DEV_GROUP_41</v>
      </c>
      <c r="K2606" s="326"/>
    </row>
    <row r="2607" spans="1:11" s="35" customFormat="1" hidden="1" x14ac:dyDescent="0.2">
      <c r="A2607" s="326" t="s">
        <v>5754</v>
      </c>
      <c r="B2607" s="326" t="s">
        <v>7</v>
      </c>
      <c r="C2607" s="326">
        <v>3</v>
      </c>
      <c r="D2607" s="326" t="s">
        <v>128</v>
      </c>
      <c r="E2607" s="323">
        <v>1000</v>
      </c>
      <c r="F2607" s="35" t="s">
        <v>303</v>
      </c>
      <c r="G2607" s="326" t="s">
        <v>5596</v>
      </c>
      <c r="H2607" s="350">
        <f t="shared" si="41"/>
        <v>4059943.5300000003</v>
      </c>
      <c r="I2607" s="326" t="s">
        <v>5589</v>
      </c>
      <c r="J2607" s="42" t="str">
        <f>VLOOKUP(D2607,DEPARTMENTS!B:B,1,0)</f>
        <v>DEV_GROUP_5</v>
      </c>
      <c r="K2607" s="326"/>
    </row>
    <row r="2608" spans="1:11" s="35" customFormat="1" hidden="1" x14ac:dyDescent="0.2">
      <c r="A2608" s="326" t="s">
        <v>5755</v>
      </c>
      <c r="B2608" s="326" t="s">
        <v>7</v>
      </c>
      <c r="C2608" s="326">
        <v>3</v>
      </c>
      <c r="D2608" s="326" t="s">
        <v>24</v>
      </c>
      <c r="E2608" s="323">
        <v>50</v>
      </c>
      <c r="F2608" s="35" t="s">
        <v>303</v>
      </c>
      <c r="G2608" s="326" t="s">
        <v>5596</v>
      </c>
      <c r="H2608" s="350">
        <f t="shared" si="41"/>
        <v>4059993.5300000003</v>
      </c>
      <c r="I2608" s="326" t="s">
        <v>5590</v>
      </c>
      <c r="J2608" s="42" t="str">
        <f>VLOOKUP(D2608,DEPARTMENTS!B:B,1,0)</f>
        <v>ENVELOPES</v>
      </c>
      <c r="K2608" s="326"/>
    </row>
    <row r="2609" spans="1:11" s="35" customFormat="1" hidden="1" x14ac:dyDescent="0.2">
      <c r="A2609" s="326" t="s">
        <v>5756</v>
      </c>
      <c r="B2609" s="326" t="s">
        <v>7</v>
      </c>
      <c r="C2609" s="326">
        <v>3</v>
      </c>
      <c r="D2609" s="326" t="s">
        <v>24</v>
      </c>
      <c r="E2609" s="323">
        <v>200</v>
      </c>
      <c r="F2609" s="35" t="s">
        <v>303</v>
      </c>
      <c r="G2609" s="326" t="s">
        <v>5596</v>
      </c>
      <c r="H2609" s="350">
        <f t="shared" si="41"/>
        <v>4060193.5300000003</v>
      </c>
      <c r="I2609" s="326" t="s">
        <v>5591</v>
      </c>
      <c r="J2609" s="42" t="str">
        <f>VLOOKUP(D2609,DEPARTMENTS!B:B,1,0)</f>
        <v>ENVELOPES</v>
      </c>
      <c r="K2609" s="326"/>
    </row>
    <row r="2610" spans="1:11" s="35" customFormat="1" hidden="1" x14ac:dyDescent="0.2">
      <c r="A2610" s="326" t="s">
        <v>5757</v>
      </c>
      <c r="B2610" s="326" t="s">
        <v>7</v>
      </c>
      <c r="C2610" s="326">
        <v>3</v>
      </c>
      <c r="D2610" s="326" t="s">
        <v>128</v>
      </c>
      <c r="E2610" s="323">
        <v>1000</v>
      </c>
      <c r="F2610" s="35" t="s">
        <v>303</v>
      </c>
      <c r="G2610" s="326" t="s">
        <v>5596</v>
      </c>
      <c r="H2610" s="350">
        <f t="shared" si="41"/>
        <v>4061193.5300000003</v>
      </c>
      <c r="I2610" s="326" t="s">
        <v>5592</v>
      </c>
      <c r="J2610" s="42" t="str">
        <f>VLOOKUP(D2610,DEPARTMENTS!B:B,1,0)</f>
        <v>DEV_GROUP_5</v>
      </c>
      <c r="K2610" s="326"/>
    </row>
    <row r="2611" spans="1:11" s="35" customFormat="1" hidden="1" x14ac:dyDescent="0.2">
      <c r="A2611" s="326" t="s">
        <v>5758</v>
      </c>
      <c r="B2611" s="326" t="s">
        <v>7</v>
      </c>
      <c r="C2611" s="326">
        <v>3</v>
      </c>
      <c r="D2611" s="326" t="s">
        <v>32</v>
      </c>
      <c r="E2611" s="323">
        <v>300</v>
      </c>
      <c r="F2611" s="35" t="s">
        <v>303</v>
      </c>
      <c r="G2611" s="326" t="s">
        <v>5596</v>
      </c>
      <c r="H2611" s="350">
        <f t="shared" si="41"/>
        <v>4061493.5300000003</v>
      </c>
      <c r="I2611" s="326" t="s">
        <v>5593</v>
      </c>
      <c r="J2611" s="42" t="str">
        <f>VLOOKUP(D2611,DEPARTMENTS!B:B,1,0)</f>
        <v>YOUTH</v>
      </c>
      <c r="K2611" s="326"/>
    </row>
    <row r="2612" spans="1:11" s="35" customFormat="1" hidden="1" x14ac:dyDescent="0.2">
      <c r="A2612" s="326" t="s">
        <v>5759</v>
      </c>
      <c r="B2612" s="326" t="s">
        <v>7</v>
      </c>
      <c r="C2612" s="326">
        <v>3</v>
      </c>
      <c r="D2612" s="326" t="s">
        <v>120</v>
      </c>
      <c r="E2612" s="323">
        <v>1000</v>
      </c>
      <c r="F2612" s="35" t="s">
        <v>303</v>
      </c>
      <c r="G2612" s="326" t="s">
        <v>5596</v>
      </c>
      <c r="H2612" s="350">
        <f t="shared" si="41"/>
        <v>4062493.5300000003</v>
      </c>
      <c r="I2612" s="326" t="s">
        <v>5594</v>
      </c>
      <c r="J2612" s="42" t="str">
        <f>VLOOKUP(D2612,DEPARTMENTS!B:B,1,0)</f>
        <v>DEV_GROUP_17</v>
      </c>
      <c r="K2612" s="326"/>
    </row>
    <row r="2613" spans="1:11" s="35" customFormat="1" hidden="1" x14ac:dyDescent="0.2">
      <c r="A2613" s="326" t="s">
        <v>5760</v>
      </c>
      <c r="B2613" s="326" t="s">
        <v>7</v>
      </c>
      <c r="C2613" s="326">
        <v>3</v>
      </c>
      <c r="D2613" s="326" t="s">
        <v>32</v>
      </c>
      <c r="E2613" s="323">
        <v>700</v>
      </c>
      <c r="F2613" s="35" t="s">
        <v>303</v>
      </c>
      <c r="G2613" s="326" t="s">
        <v>5596</v>
      </c>
      <c r="H2613" s="350">
        <f t="shared" si="41"/>
        <v>4063193.5300000003</v>
      </c>
      <c r="I2613" s="326" t="s">
        <v>5595</v>
      </c>
      <c r="J2613" s="42" t="str">
        <f>VLOOKUP(D2613,DEPARTMENTS!B:B,1,0)</f>
        <v>YOUTH</v>
      </c>
      <c r="K2613" s="326"/>
    </row>
    <row r="2614" spans="1:11" s="35" customFormat="1" hidden="1" x14ac:dyDescent="0.2">
      <c r="A2614" s="326" t="s">
        <v>5999</v>
      </c>
      <c r="B2614" s="326" t="s">
        <v>7</v>
      </c>
      <c r="C2614" s="326">
        <v>4</v>
      </c>
      <c r="D2614" s="326" t="s">
        <v>24</v>
      </c>
      <c r="E2614" s="323">
        <v>617</v>
      </c>
      <c r="F2614" s="35" t="s">
        <v>303</v>
      </c>
      <c r="G2614" s="326" t="s">
        <v>5596</v>
      </c>
      <c r="H2614" s="350">
        <f t="shared" si="41"/>
        <v>4063810.5300000003</v>
      </c>
      <c r="I2614" s="326" t="s">
        <v>5791</v>
      </c>
      <c r="J2614" s="42" t="str">
        <f>VLOOKUP(D2614,DEPARTMENTS!B:B,1,0)</f>
        <v>ENVELOPES</v>
      </c>
      <c r="K2614" s="326"/>
    </row>
    <row r="2615" spans="1:11" s="35" customFormat="1" hidden="1" x14ac:dyDescent="0.2">
      <c r="A2615" s="326" t="s">
        <v>6000</v>
      </c>
      <c r="B2615" s="326" t="s">
        <v>7</v>
      </c>
      <c r="C2615" s="326">
        <v>4</v>
      </c>
      <c r="D2615" s="326" t="s">
        <v>126</v>
      </c>
      <c r="E2615" s="323">
        <v>500</v>
      </c>
      <c r="F2615" s="35" t="s">
        <v>303</v>
      </c>
      <c r="G2615" s="326" t="s">
        <v>5596</v>
      </c>
      <c r="H2615" s="350">
        <f t="shared" si="41"/>
        <v>4064310.5300000003</v>
      </c>
      <c r="I2615" s="326" t="s">
        <v>5792</v>
      </c>
      <c r="J2615" s="42" t="str">
        <f>VLOOKUP(D2615,DEPARTMENTS!B:B,1,0)</f>
        <v>DEV_GROUP_6</v>
      </c>
      <c r="K2615" s="326"/>
    </row>
    <row r="2616" spans="1:11" s="35" customFormat="1" hidden="1" x14ac:dyDescent="0.2">
      <c r="A2616" s="326" t="s">
        <v>6001</v>
      </c>
      <c r="B2616" s="326" t="s">
        <v>7</v>
      </c>
      <c r="C2616" s="326">
        <v>4</v>
      </c>
      <c r="D2616" s="326" t="s">
        <v>120</v>
      </c>
      <c r="E2616" s="323">
        <v>200</v>
      </c>
      <c r="F2616" s="35" t="s">
        <v>303</v>
      </c>
      <c r="G2616" s="326" t="s">
        <v>5596</v>
      </c>
      <c r="H2616" s="350">
        <f t="shared" si="41"/>
        <v>4064510.5300000003</v>
      </c>
      <c r="I2616" s="326" t="s">
        <v>5793</v>
      </c>
      <c r="J2616" s="42" t="str">
        <f>VLOOKUP(D2616,DEPARTMENTS!B:B,1,0)</f>
        <v>DEV_GROUP_17</v>
      </c>
      <c r="K2616" s="326"/>
    </row>
    <row r="2617" spans="1:11" s="35" customFormat="1" hidden="1" x14ac:dyDescent="0.2">
      <c r="A2617" s="326" t="s">
        <v>6002</v>
      </c>
      <c r="B2617" s="326" t="s">
        <v>7</v>
      </c>
      <c r="C2617" s="326">
        <v>4</v>
      </c>
      <c r="D2617" s="326" t="s">
        <v>120</v>
      </c>
      <c r="E2617" s="323">
        <v>200</v>
      </c>
      <c r="F2617" s="35" t="s">
        <v>303</v>
      </c>
      <c r="G2617" s="326" t="s">
        <v>5596</v>
      </c>
      <c r="H2617" s="350">
        <f t="shared" si="41"/>
        <v>4064710.5300000003</v>
      </c>
      <c r="I2617" s="326" t="s">
        <v>5794</v>
      </c>
      <c r="J2617" s="42" t="str">
        <f>VLOOKUP(D2617,DEPARTMENTS!B:B,1,0)</f>
        <v>DEV_GROUP_17</v>
      </c>
      <c r="K2617" s="326"/>
    </row>
    <row r="2618" spans="1:11" s="35" customFormat="1" hidden="1" x14ac:dyDescent="0.2">
      <c r="A2618" s="326" t="s">
        <v>6003</v>
      </c>
      <c r="B2618" s="326" t="s">
        <v>7</v>
      </c>
      <c r="C2618" s="326">
        <v>4</v>
      </c>
      <c r="D2618" s="326" t="s">
        <v>120</v>
      </c>
      <c r="E2618" s="323">
        <v>200</v>
      </c>
      <c r="F2618" s="35" t="s">
        <v>303</v>
      </c>
      <c r="G2618" s="326" t="s">
        <v>5596</v>
      </c>
      <c r="H2618" s="350">
        <f t="shared" si="41"/>
        <v>4064910.5300000003</v>
      </c>
      <c r="I2618" s="326" t="s">
        <v>5795</v>
      </c>
      <c r="J2618" s="42" t="str">
        <f>VLOOKUP(D2618,DEPARTMENTS!B:B,1,0)</f>
        <v>DEV_GROUP_17</v>
      </c>
      <c r="K2618" s="326"/>
    </row>
    <row r="2619" spans="1:11" s="35" customFormat="1" hidden="1" x14ac:dyDescent="0.2">
      <c r="A2619" s="326" t="s">
        <v>6004</v>
      </c>
      <c r="B2619" s="326" t="s">
        <v>7</v>
      </c>
      <c r="C2619" s="326">
        <v>4</v>
      </c>
      <c r="D2619" s="326" t="s">
        <v>168</v>
      </c>
      <c r="E2619" s="323">
        <v>500</v>
      </c>
      <c r="F2619" s="35" t="s">
        <v>303</v>
      </c>
      <c r="G2619" s="326" t="s">
        <v>5596</v>
      </c>
      <c r="H2619" s="350">
        <f t="shared" si="41"/>
        <v>4065410.5300000003</v>
      </c>
      <c r="I2619" s="326" t="s">
        <v>5796</v>
      </c>
      <c r="J2619" s="42" t="str">
        <f>VLOOKUP(D2619,DEPARTMENTS!B:B,1,0)</f>
        <v>DEV_GROUP_35</v>
      </c>
      <c r="K2619" s="326"/>
    </row>
    <row r="2620" spans="1:11" s="35" customFormat="1" hidden="1" x14ac:dyDescent="0.2">
      <c r="A2620" s="326" t="s">
        <v>6005</v>
      </c>
      <c r="B2620" s="326" t="s">
        <v>7</v>
      </c>
      <c r="C2620" s="326">
        <v>4</v>
      </c>
      <c r="D2620" s="326" t="s">
        <v>52</v>
      </c>
      <c r="E2620" s="323">
        <v>200</v>
      </c>
      <c r="F2620" s="35" t="s">
        <v>303</v>
      </c>
      <c r="G2620" s="326" t="s">
        <v>5596</v>
      </c>
      <c r="H2620" s="350">
        <f t="shared" si="41"/>
        <v>4065610.5300000003</v>
      </c>
      <c r="I2620" s="326" t="s">
        <v>5797</v>
      </c>
      <c r="J2620" s="42" t="str">
        <f>VLOOKUP(D2620,DEPARTMENTS!B:B,1,0)</f>
        <v>AMM</v>
      </c>
      <c r="K2620" s="326"/>
    </row>
    <row r="2621" spans="1:11" s="35" customFormat="1" hidden="1" x14ac:dyDescent="0.2">
      <c r="A2621" s="326" t="s">
        <v>6006</v>
      </c>
      <c r="B2621" s="326" t="s">
        <v>7</v>
      </c>
      <c r="C2621" s="326">
        <v>4</v>
      </c>
      <c r="D2621" s="326" t="s">
        <v>120</v>
      </c>
      <c r="E2621" s="323">
        <v>300</v>
      </c>
      <c r="F2621" s="35" t="s">
        <v>303</v>
      </c>
      <c r="G2621" s="326" t="s">
        <v>5596</v>
      </c>
      <c r="H2621" s="350">
        <f t="shared" si="41"/>
        <v>4065910.5300000003</v>
      </c>
      <c r="I2621" s="326" t="s">
        <v>5798</v>
      </c>
      <c r="J2621" s="42" t="str">
        <f>VLOOKUP(D2621,DEPARTMENTS!B:B,1,0)</f>
        <v>DEV_GROUP_17</v>
      </c>
      <c r="K2621" s="326"/>
    </row>
    <row r="2622" spans="1:11" s="35" customFormat="1" hidden="1" x14ac:dyDescent="0.2">
      <c r="A2622" s="326" t="s">
        <v>6007</v>
      </c>
      <c r="B2622" s="326" t="s">
        <v>7</v>
      </c>
      <c r="C2622" s="326">
        <v>4</v>
      </c>
      <c r="D2622" s="326" t="s">
        <v>120</v>
      </c>
      <c r="E2622" s="323">
        <v>400</v>
      </c>
      <c r="F2622" s="35" t="s">
        <v>303</v>
      </c>
      <c r="G2622" s="326" t="s">
        <v>5596</v>
      </c>
      <c r="H2622" s="350">
        <f t="shared" si="41"/>
        <v>4066310.5300000003</v>
      </c>
      <c r="I2622" s="326" t="s">
        <v>5799</v>
      </c>
      <c r="J2622" s="42" t="str">
        <f>VLOOKUP(D2622,DEPARTMENTS!B:B,1,0)</f>
        <v>DEV_GROUP_17</v>
      </c>
      <c r="K2622" s="326"/>
    </row>
    <row r="2623" spans="1:11" s="35" customFormat="1" hidden="1" x14ac:dyDescent="0.2">
      <c r="A2623" s="326" t="s">
        <v>6008</v>
      </c>
      <c r="B2623" s="326" t="s">
        <v>7</v>
      </c>
      <c r="C2623" s="326">
        <v>4</v>
      </c>
      <c r="D2623" s="326" t="s">
        <v>120</v>
      </c>
      <c r="E2623" s="323">
        <v>200</v>
      </c>
      <c r="F2623" s="35" t="s">
        <v>303</v>
      </c>
      <c r="G2623" s="326" t="s">
        <v>5596</v>
      </c>
      <c r="H2623" s="350">
        <f t="shared" si="41"/>
        <v>4066510.5300000003</v>
      </c>
      <c r="I2623" s="326" t="s">
        <v>5800</v>
      </c>
      <c r="J2623" s="42" t="str">
        <f>VLOOKUP(D2623,DEPARTMENTS!B:B,1,0)</f>
        <v>DEV_GROUP_17</v>
      </c>
      <c r="K2623" s="326"/>
    </row>
    <row r="2624" spans="1:11" s="35" customFormat="1" hidden="1" x14ac:dyDescent="0.2">
      <c r="A2624" s="326" t="s">
        <v>6009</v>
      </c>
      <c r="B2624" s="326" t="s">
        <v>7</v>
      </c>
      <c r="C2624" s="326">
        <v>4</v>
      </c>
      <c r="D2624" s="326" t="s">
        <v>120</v>
      </c>
      <c r="E2624" s="323">
        <v>500</v>
      </c>
      <c r="F2624" s="35" t="s">
        <v>303</v>
      </c>
      <c r="G2624" s="326" t="s">
        <v>5596</v>
      </c>
      <c r="H2624" s="350">
        <f t="shared" si="41"/>
        <v>4067010.5300000003</v>
      </c>
      <c r="I2624" s="326" t="s">
        <v>5801</v>
      </c>
      <c r="J2624" s="42" t="str">
        <f>VLOOKUP(D2624,DEPARTMENTS!B:B,1,0)</f>
        <v>DEV_GROUP_17</v>
      </c>
      <c r="K2624" s="326"/>
    </row>
    <row r="2625" spans="1:11" s="35" customFormat="1" hidden="1" x14ac:dyDescent="0.2">
      <c r="A2625" s="326" t="s">
        <v>6010</v>
      </c>
      <c r="B2625" s="326" t="s">
        <v>7</v>
      </c>
      <c r="C2625" s="326">
        <v>4</v>
      </c>
      <c r="D2625" s="326" t="s">
        <v>120</v>
      </c>
      <c r="E2625" s="323">
        <v>950</v>
      </c>
      <c r="F2625" s="35" t="s">
        <v>303</v>
      </c>
      <c r="G2625" s="326" t="s">
        <v>5596</v>
      </c>
      <c r="H2625" s="350">
        <f t="shared" si="41"/>
        <v>4067960.5300000003</v>
      </c>
      <c r="I2625" s="326" t="s">
        <v>5802</v>
      </c>
      <c r="J2625" s="42" t="str">
        <f>VLOOKUP(D2625,DEPARTMENTS!B:B,1,0)</f>
        <v>DEV_GROUP_17</v>
      </c>
      <c r="K2625" s="326"/>
    </row>
    <row r="2626" spans="1:11" s="35" customFormat="1" hidden="1" x14ac:dyDescent="0.2">
      <c r="A2626" s="326" t="s">
        <v>6011</v>
      </c>
      <c r="B2626" s="326" t="s">
        <v>7</v>
      </c>
      <c r="C2626" s="326">
        <v>4</v>
      </c>
      <c r="D2626" s="326" t="s">
        <v>126</v>
      </c>
      <c r="E2626" s="323">
        <v>700</v>
      </c>
      <c r="F2626" s="35" t="s">
        <v>303</v>
      </c>
      <c r="G2626" s="326" t="s">
        <v>6207</v>
      </c>
      <c r="H2626" s="350">
        <f t="shared" si="41"/>
        <v>4068660.5300000003</v>
      </c>
      <c r="I2626" s="326" t="s">
        <v>5803</v>
      </c>
      <c r="J2626" s="42" t="str">
        <f>VLOOKUP(D2626,DEPARTMENTS!B:B,1,0)</f>
        <v>DEV_GROUP_6</v>
      </c>
      <c r="K2626" s="326"/>
    </row>
    <row r="2627" spans="1:11" s="35" customFormat="1" hidden="1" x14ac:dyDescent="0.2">
      <c r="A2627" s="326" t="s">
        <v>6012</v>
      </c>
      <c r="B2627" s="326" t="s">
        <v>7</v>
      </c>
      <c r="C2627" s="326">
        <v>4</v>
      </c>
      <c r="D2627" s="326" t="s">
        <v>126</v>
      </c>
      <c r="E2627" s="323">
        <v>200</v>
      </c>
      <c r="F2627" s="35" t="s">
        <v>303</v>
      </c>
      <c r="G2627" s="326" t="s">
        <v>6207</v>
      </c>
      <c r="H2627" s="350">
        <f t="shared" si="41"/>
        <v>4068860.5300000003</v>
      </c>
      <c r="I2627" s="326" t="s">
        <v>5804</v>
      </c>
      <c r="J2627" s="42" t="str">
        <f>VLOOKUP(D2627,DEPARTMENTS!B:B,1,0)</f>
        <v>DEV_GROUP_6</v>
      </c>
      <c r="K2627" s="326"/>
    </row>
    <row r="2628" spans="1:11" s="35" customFormat="1" hidden="1" x14ac:dyDescent="0.2">
      <c r="A2628" s="326" t="s">
        <v>6013</v>
      </c>
      <c r="B2628" s="326" t="s">
        <v>7</v>
      </c>
      <c r="C2628" s="326">
        <v>4</v>
      </c>
      <c r="D2628" s="326" t="s">
        <v>24</v>
      </c>
      <c r="E2628" s="323">
        <v>1006</v>
      </c>
      <c r="F2628" s="35" t="s">
        <v>303</v>
      </c>
      <c r="G2628" s="326" t="s">
        <v>6207</v>
      </c>
      <c r="H2628" s="350">
        <f t="shared" si="41"/>
        <v>4069866.5300000003</v>
      </c>
      <c r="I2628" s="326" t="s">
        <v>5805</v>
      </c>
      <c r="J2628" s="42" t="str">
        <f>VLOOKUP(D2628,DEPARTMENTS!B:B,1,0)</f>
        <v>ENVELOPES</v>
      </c>
      <c r="K2628" s="326"/>
    </row>
    <row r="2629" spans="1:11" s="35" customFormat="1" hidden="1" x14ac:dyDescent="0.2">
      <c r="A2629" s="326" t="s">
        <v>6014</v>
      </c>
      <c r="B2629" s="326" t="s">
        <v>7</v>
      </c>
      <c r="C2629" s="326">
        <v>4</v>
      </c>
      <c r="D2629" s="326" t="s">
        <v>114</v>
      </c>
      <c r="E2629" s="323">
        <v>500</v>
      </c>
      <c r="F2629" s="35" t="s">
        <v>303</v>
      </c>
      <c r="G2629" s="326" t="s">
        <v>6207</v>
      </c>
      <c r="H2629" s="350">
        <f t="shared" si="41"/>
        <v>4070366.5300000003</v>
      </c>
      <c r="I2629" s="326" t="s">
        <v>5806</v>
      </c>
      <c r="J2629" s="42" t="str">
        <f>VLOOKUP(D2629,DEPARTMENTS!B:B,1,0)</f>
        <v>DEV_GROUP_1</v>
      </c>
      <c r="K2629" s="326"/>
    </row>
    <row r="2630" spans="1:11" s="35" customFormat="1" hidden="1" x14ac:dyDescent="0.2">
      <c r="A2630" s="326" t="s">
        <v>6015</v>
      </c>
      <c r="B2630" s="326" t="s">
        <v>7</v>
      </c>
      <c r="C2630" s="326">
        <v>4</v>
      </c>
      <c r="D2630" s="326" t="s">
        <v>126</v>
      </c>
      <c r="E2630" s="323">
        <v>200</v>
      </c>
      <c r="F2630" s="35" t="s">
        <v>303</v>
      </c>
      <c r="G2630" s="326" t="s">
        <v>6207</v>
      </c>
      <c r="H2630" s="350">
        <f t="shared" si="41"/>
        <v>4070566.5300000003</v>
      </c>
      <c r="I2630" s="326" t="s">
        <v>5807</v>
      </c>
      <c r="J2630" s="42" t="str">
        <f>VLOOKUP(D2630,DEPARTMENTS!B:B,1,0)</f>
        <v>DEV_GROUP_6</v>
      </c>
      <c r="K2630" s="326"/>
    </row>
    <row r="2631" spans="1:11" s="35" customFormat="1" hidden="1" x14ac:dyDescent="0.2">
      <c r="A2631" s="326" t="s">
        <v>6016</v>
      </c>
      <c r="B2631" s="326" t="s">
        <v>7</v>
      </c>
      <c r="C2631" s="326">
        <v>4</v>
      </c>
      <c r="D2631" s="326" t="s">
        <v>126</v>
      </c>
      <c r="E2631" s="323">
        <v>100</v>
      </c>
      <c r="F2631" s="35" t="s">
        <v>303</v>
      </c>
      <c r="G2631" s="326" t="s">
        <v>6207</v>
      </c>
      <c r="H2631" s="350">
        <f t="shared" si="41"/>
        <v>4070666.5300000003</v>
      </c>
      <c r="I2631" s="326" t="s">
        <v>5808</v>
      </c>
      <c r="J2631" s="42" t="str">
        <f>VLOOKUP(D2631,DEPARTMENTS!B:B,1,0)</f>
        <v>DEV_GROUP_6</v>
      </c>
      <c r="K2631" s="326"/>
    </row>
    <row r="2632" spans="1:11" s="35" customFormat="1" hidden="1" x14ac:dyDescent="0.2">
      <c r="A2632" s="326" t="s">
        <v>6017</v>
      </c>
      <c r="B2632" s="326" t="s">
        <v>7</v>
      </c>
      <c r="C2632" s="326">
        <v>4</v>
      </c>
      <c r="D2632" s="326" t="s">
        <v>114</v>
      </c>
      <c r="E2632" s="323">
        <v>1000</v>
      </c>
      <c r="F2632" s="35" t="s">
        <v>303</v>
      </c>
      <c r="G2632" s="326" t="s">
        <v>6207</v>
      </c>
      <c r="H2632" s="350">
        <f t="shared" si="41"/>
        <v>4071666.5300000003</v>
      </c>
      <c r="I2632" s="326" t="s">
        <v>5809</v>
      </c>
      <c r="J2632" s="42" t="str">
        <f>VLOOKUP(D2632,DEPARTMENTS!B:B,1,0)</f>
        <v>DEV_GROUP_1</v>
      </c>
      <c r="K2632" s="326"/>
    </row>
    <row r="2633" spans="1:11" s="35" customFormat="1" hidden="1" x14ac:dyDescent="0.2">
      <c r="A2633" s="326" t="s">
        <v>6018</v>
      </c>
      <c r="B2633" s="326" t="s">
        <v>7</v>
      </c>
      <c r="C2633" s="326">
        <v>4</v>
      </c>
      <c r="D2633" s="326" t="s">
        <v>126</v>
      </c>
      <c r="E2633" s="323">
        <v>150</v>
      </c>
      <c r="F2633" s="35" t="s">
        <v>303</v>
      </c>
      <c r="G2633" s="326" t="s">
        <v>6207</v>
      </c>
      <c r="H2633" s="350">
        <f t="shared" si="41"/>
        <v>4071816.5300000003</v>
      </c>
      <c r="I2633" s="326" t="s">
        <v>5810</v>
      </c>
      <c r="J2633" s="42" t="str">
        <f>VLOOKUP(D2633,DEPARTMENTS!B:B,1,0)</f>
        <v>DEV_GROUP_6</v>
      </c>
      <c r="K2633" s="326"/>
    </row>
    <row r="2634" spans="1:11" s="35" customFormat="1" hidden="1" x14ac:dyDescent="0.2">
      <c r="A2634" s="326" t="s">
        <v>6019</v>
      </c>
      <c r="B2634" s="326" t="s">
        <v>7</v>
      </c>
      <c r="C2634" s="326">
        <v>4</v>
      </c>
      <c r="D2634" s="326" t="s">
        <v>114</v>
      </c>
      <c r="E2634" s="323">
        <v>500</v>
      </c>
      <c r="F2634" s="35" t="s">
        <v>303</v>
      </c>
      <c r="G2634" s="326" t="s">
        <v>6207</v>
      </c>
      <c r="H2634" s="350">
        <f t="shared" si="41"/>
        <v>4072316.5300000003</v>
      </c>
      <c r="I2634" s="326" t="s">
        <v>5811</v>
      </c>
      <c r="J2634" s="42" t="str">
        <f>VLOOKUP(D2634,DEPARTMENTS!B:B,1,0)</f>
        <v>DEV_GROUP_1</v>
      </c>
      <c r="K2634" s="326"/>
    </row>
    <row r="2635" spans="1:11" s="35" customFormat="1" hidden="1" x14ac:dyDescent="0.2">
      <c r="A2635" s="326" t="s">
        <v>6020</v>
      </c>
      <c r="B2635" s="326" t="s">
        <v>7</v>
      </c>
      <c r="C2635" s="326">
        <v>4</v>
      </c>
      <c r="D2635" s="326" t="s">
        <v>140</v>
      </c>
      <c r="E2635" s="323">
        <v>200</v>
      </c>
      <c r="F2635" s="35" t="s">
        <v>303</v>
      </c>
      <c r="G2635" s="326" t="s">
        <v>6207</v>
      </c>
      <c r="H2635" s="350">
        <f t="shared" si="41"/>
        <v>4072516.5300000003</v>
      </c>
      <c r="I2635" s="326" t="s">
        <v>5812</v>
      </c>
      <c r="J2635" s="42" t="str">
        <f>VLOOKUP(D2635,DEPARTMENTS!B:B,1,0)</f>
        <v>DEV_GROUP_19</v>
      </c>
      <c r="K2635" s="326"/>
    </row>
    <row r="2636" spans="1:11" s="35" customFormat="1" hidden="1" x14ac:dyDescent="0.2">
      <c r="A2636" s="326" t="s">
        <v>6021</v>
      </c>
      <c r="B2636" s="326" t="s">
        <v>7</v>
      </c>
      <c r="C2636" s="326">
        <v>4</v>
      </c>
      <c r="D2636" s="326" t="s">
        <v>126</v>
      </c>
      <c r="E2636" s="323">
        <v>500</v>
      </c>
      <c r="F2636" s="35" t="s">
        <v>303</v>
      </c>
      <c r="G2636" s="326" t="s">
        <v>6207</v>
      </c>
      <c r="H2636" s="350">
        <f t="shared" si="41"/>
        <v>4073016.5300000003</v>
      </c>
      <c r="I2636" s="326" t="s">
        <v>5813</v>
      </c>
      <c r="J2636" s="42" t="str">
        <f>VLOOKUP(D2636,DEPARTMENTS!B:B,1,0)</f>
        <v>DEV_GROUP_6</v>
      </c>
      <c r="K2636" s="326"/>
    </row>
    <row r="2637" spans="1:11" s="35" customFormat="1" hidden="1" x14ac:dyDescent="0.2">
      <c r="A2637" s="326" t="s">
        <v>6022</v>
      </c>
      <c r="B2637" s="326" t="s">
        <v>7</v>
      </c>
      <c r="C2637" s="326">
        <v>4</v>
      </c>
      <c r="D2637" s="326" t="s">
        <v>144</v>
      </c>
      <c r="E2637" s="323">
        <v>500</v>
      </c>
      <c r="F2637" s="35" t="s">
        <v>303</v>
      </c>
      <c r="G2637" s="326" t="s">
        <v>6207</v>
      </c>
      <c r="H2637" s="350">
        <f t="shared" si="41"/>
        <v>4073516.5300000003</v>
      </c>
      <c r="I2637" s="326" t="s">
        <v>5814</v>
      </c>
      <c r="J2637" s="42" t="str">
        <f>VLOOKUP(D2637,DEPARTMENTS!B:B,1,0)</f>
        <v>DEV_GROUP_2</v>
      </c>
      <c r="K2637" s="326"/>
    </row>
    <row r="2638" spans="1:11" s="35" customFormat="1" hidden="1" x14ac:dyDescent="0.2">
      <c r="A2638" s="326" t="s">
        <v>6023</v>
      </c>
      <c r="B2638" s="326" t="s">
        <v>7</v>
      </c>
      <c r="C2638" s="326">
        <v>4</v>
      </c>
      <c r="D2638" s="326" t="s">
        <v>114</v>
      </c>
      <c r="E2638" s="323">
        <v>1000</v>
      </c>
      <c r="F2638" s="35" t="s">
        <v>303</v>
      </c>
      <c r="G2638" s="326" t="s">
        <v>6207</v>
      </c>
      <c r="H2638" s="350">
        <f t="shared" si="41"/>
        <v>4074516.5300000003</v>
      </c>
      <c r="I2638" s="326" t="s">
        <v>5815</v>
      </c>
      <c r="J2638" s="42" t="str">
        <f>VLOOKUP(D2638,DEPARTMENTS!B:B,1,0)</f>
        <v>DEV_GROUP_1</v>
      </c>
      <c r="K2638" s="326"/>
    </row>
    <row r="2639" spans="1:11" s="35" customFormat="1" hidden="1" x14ac:dyDescent="0.2">
      <c r="A2639" s="326" t="s">
        <v>6024</v>
      </c>
      <c r="B2639" s="326" t="s">
        <v>7</v>
      </c>
      <c r="C2639" s="326">
        <v>4</v>
      </c>
      <c r="D2639" s="326" t="s">
        <v>120</v>
      </c>
      <c r="E2639" s="323">
        <v>100</v>
      </c>
      <c r="F2639" s="35" t="s">
        <v>303</v>
      </c>
      <c r="G2639" s="326" t="s">
        <v>6207</v>
      </c>
      <c r="H2639" s="350">
        <f t="shared" si="41"/>
        <v>4074616.5300000003</v>
      </c>
      <c r="I2639" s="326" t="s">
        <v>5816</v>
      </c>
      <c r="J2639" s="42" t="str">
        <f>VLOOKUP(D2639,DEPARTMENTS!B:B,1,0)</f>
        <v>DEV_GROUP_17</v>
      </c>
      <c r="K2639" s="326"/>
    </row>
    <row r="2640" spans="1:11" s="35" customFormat="1" hidden="1" x14ac:dyDescent="0.2">
      <c r="A2640" s="326" t="s">
        <v>6025</v>
      </c>
      <c r="B2640" s="326" t="s">
        <v>7</v>
      </c>
      <c r="C2640" s="326">
        <v>4</v>
      </c>
      <c r="D2640" s="326" t="s">
        <v>120</v>
      </c>
      <c r="E2640" s="323">
        <v>200</v>
      </c>
      <c r="F2640" s="35" t="s">
        <v>303</v>
      </c>
      <c r="G2640" s="326" t="s">
        <v>6207</v>
      </c>
      <c r="H2640" s="350">
        <f t="shared" si="41"/>
        <v>4074816.5300000003</v>
      </c>
      <c r="I2640" s="326" t="s">
        <v>5817</v>
      </c>
      <c r="J2640" s="42" t="str">
        <f>VLOOKUP(D2640,DEPARTMENTS!B:B,1,0)</f>
        <v>DEV_GROUP_17</v>
      </c>
      <c r="K2640" s="326"/>
    </row>
    <row r="2641" spans="1:11" s="35" customFormat="1" hidden="1" x14ac:dyDescent="0.2">
      <c r="A2641" s="326" t="s">
        <v>6026</v>
      </c>
      <c r="B2641" s="326" t="s">
        <v>7</v>
      </c>
      <c r="C2641" s="326">
        <v>4</v>
      </c>
      <c r="D2641" s="326" t="s">
        <v>144</v>
      </c>
      <c r="E2641" s="323">
        <v>200</v>
      </c>
      <c r="F2641" s="35" t="s">
        <v>303</v>
      </c>
      <c r="G2641" s="326" t="s">
        <v>6207</v>
      </c>
      <c r="H2641" s="350">
        <f t="shared" si="41"/>
        <v>4075016.5300000003</v>
      </c>
      <c r="I2641" s="326" t="s">
        <v>5818</v>
      </c>
      <c r="J2641" s="42" t="str">
        <f>VLOOKUP(D2641,DEPARTMENTS!B:B,1,0)</f>
        <v>DEV_GROUP_2</v>
      </c>
      <c r="K2641" s="326"/>
    </row>
    <row r="2642" spans="1:11" s="35" customFormat="1" hidden="1" x14ac:dyDescent="0.2">
      <c r="A2642" s="326" t="s">
        <v>6027</v>
      </c>
      <c r="B2642" s="326" t="s">
        <v>7</v>
      </c>
      <c r="C2642" s="326">
        <v>4</v>
      </c>
      <c r="D2642" s="326" t="s">
        <v>144</v>
      </c>
      <c r="E2642" s="323">
        <v>100</v>
      </c>
      <c r="F2642" s="35" t="s">
        <v>303</v>
      </c>
      <c r="G2642" s="326" t="s">
        <v>6207</v>
      </c>
      <c r="H2642" s="350">
        <f t="shared" si="41"/>
        <v>4075116.5300000003</v>
      </c>
      <c r="I2642" s="326" t="s">
        <v>5819</v>
      </c>
      <c r="J2642" s="42" t="str">
        <f>VLOOKUP(D2642,DEPARTMENTS!B:B,1,0)</f>
        <v>DEV_GROUP_2</v>
      </c>
      <c r="K2642" s="326"/>
    </row>
    <row r="2643" spans="1:11" s="35" customFormat="1" hidden="1" x14ac:dyDescent="0.2">
      <c r="A2643" s="326" t="s">
        <v>6028</v>
      </c>
      <c r="B2643" s="326" t="s">
        <v>7</v>
      </c>
      <c r="C2643" s="326">
        <v>4</v>
      </c>
      <c r="D2643" s="326" t="s">
        <v>144</v>
      </c>
      <c r="E2643" s="323">
        <v>200</v>
      </c>
      <c r="F2643" s="35" t="s">
        <v>303</v>
      </c>
      <c r="G2643" s="326" t="s">
        <v>6207</v>
      </c>
      <c r="H2643" s="350">
        <f t="shared" si="41"/>
        <v>4075316.5300000003</v>
      </c>
      <c r="I2643" s="326" t="s">
        <v>5820</v>
      </c>
      <c r="J2643" s="42" t="str">
        <f>VLOOKUP(D2643,DEPARTMENTS!B:B,1,0)</f>
        <v>DEV_GROUP_2</v>
      </c>
      <c r="K2643" s="326"/>
    </row>
    <row r="2644" spans="1:11" s="35" customFormat="1" hidden="1" x14ac:dyDescent="0.2">
      <c r="A2644" s="326" t="s">
        <v>6029</v>
      </c>
      <c r="B2644" s="326" t="s">
        <v>7</v>
      </c>
      <c r="C2644" s="326">
        <v>4</v>
      </c>
      <c r="D2644" s="326" t="s">
        <v>126</v>
      </c>
      <c r="E2644" s="323">
        <v>200</v>
      </c>
      <c r="F2644" s="35" t="s">
        <v>303</v>
      </c>
      <c r="G2644" s="326" t="s">
        <v>6207</v>
      </c>
      <c r="H2644" s="350">
        <f t="shared" ref="H2644:H2707" si="42">H2643+E2644</f>
        <v>4075516.5300000003</v>
      </c>
      <c r="I2644" s="326" t="s">
        <v>5821</v>
      </c>
      <c r="J2644" s="42" t="str">
        <f>VLOOKUP(D2644,DEPARTMENTS!B:B,1,0)</f>
        <v>DEV_GROUP_6</v>
      </c>
      <c r="K2644" s="326"/>
    </row>
    <row r="2645" spans="1:11" s="35" customFormat="1" hidden="1" x14ac:dyDescent="0.2">
      <c r="A2645" s="326" t="s">
        <v>6030</v>
      </c>
      <c r="B2645" s="326" t="s">
        <v>7</v>
      </c>
      <c r="C2645" s="326">
        <v>4</v>
      </c>
      <c r="D2645" s="326" t="s">
        <v>126</v>
      </c>
      <c r="E2645" s="323">
        <v>500</v>
      </c>
      <c r="F2645" s="35" t="s">
        <v>303</v>
      </c>
      <c r="G2645" s="326" t="s">
        <v>6207</v>
      </c>
      <c r="H2645" s="350">
        <f t="shared" si="42"/>
        <v>4076016.5300000003</v>
      </c>
      <c r="I2645" s="326" t="s">
        <v>5822</v>
      </c>
      <c r="J2645" s="42" t="str">
        <f>VLOOKUP(D2645,DEPARTMENTS!B:B,1,0)</f>
        <v>DEV_GROUP_6</v>
      </c>
      <c r="K2645" s="326"/>
    </row>
    <row r="2646" spans="1:11" s="35" customFormat="1" hidden="1" x14ac:dyDescent="0.2">
      <c r="A2646" s="326" t="s">
        <v>6031</v>
      </c>
      <c r="B2646" s="326" t="s">
        <v>7</v>
      </c>
      <c r="C2646" s="326">
        <v>4</v>
      </c>
      <c r="D2646" s="326" t="s">
        <v>126</v>
      </c>
      <c r="E2646" s="323">
        <v>200</v>
      </c>
      <c r="F2646" s="35" t="s">
        <v>303</v>
      </c>
      <c r="G2646" s="326" t="s">
        <v>6207</v>
      </c>
      <c r="H2646" s="350">
        <f t="shared" si="42"/>
        <v>4076216.5300000003</v>
      </c>
      <c r="I2646" s="326" t="s">
        <v>5823</v>
      </c>
      <c r="J2646" s="42" t="str">
        <f>VLOOKUP(D2646,DEPARTMENTS!B:B,1,0)</f>
        <v>DEV_GROUP_6</v>
      </c>
      <c r="K2646" s="326"/>
    </row>
    <row r="2647" spans="1:11" s="35" customFormat="1" hidden="1" x14ac:dyDescent="0.2">
      <c r="A2647" s="326" t="s">
        <v>6032</v>
      </c>
      <c r="B2647" s="326" t="s">
        <v>7</v>
      </c>
      <c r="C2647" s="326">
        <v>4</v>
      </c>
      <c r="D2647" s="326" t="s">
        <v>144</v>
      </c>
      <c r="E2647" s="323">
        <v>100</v>
      </c>
      <c r="F2647" s="35" t="s">
        <v>303</v>
      </c>
      <c r="G2647" s="326" t="s">
        <v>6207</v>
      </c>
      <c r="H2647" s="350">
        <f t="shared" si="42"/>
        <v>4076316.5300000003</v>
      </c>
      <c r="I2647" s="326" t="s">
        <v>5824</v>
      </c>
      <c r="J2647" s="42" t="str">
        <f>VLOOKUP(D2647,DEPARTMENTS!B:B,1,0)</f>
        <v>DEV_GROUP_2</v>
      </c>
      <c r="K2647" s="326"/>
    </row>
    <row r="2648" spans="1:11" s="35" customFormat="1" hidden="1" x14ac:dyDescent="0.2">
      <c r="A2648" s="326" t="s">
        <v>6033</v>
      </c>
      <c r="B2648" s="326" t="s">
        <v>7</v>
      </c>
      <c r="C2648" s="326">
        <v>4</v>
      </c>
      <c r="D2648" s="326" t="s">
        <v>126</v>
      </c>
      <c r="E2648" s="323">
        <v>150</v>
      </c>
      <c r="F2648" s="35" t="s">
        <v>303</v>
      </c>
      <c r="G2648" s="326" t="s">
        <v>6207</v>
      </c>
      <c r="H2648" s="350">
        <f t="shared" si="42"/>
        <v>4076466.5300000003</v>
      </c>
      <c r="I2648" s="326" t="s">
        <v>5825</v>
      </c>
      <c r="J2648" s="42" t="str">
        <f>VLOOKUP(D2648,DEPARTMENTS!B:B,1,0)</f>
        <v>DEV_GROUP_6</v>
      </c>
      <c r="K2648" s="326"/>
    </row>
    <row r="2649" spans="1:11" s="35" customFormat="1" hidden="1" x14ac:dyDescent="0.2">
      <c r="A2649" s="326" t="s">
        <v>6034</v>
      </c>
      <c r="B2649" s="326" t="s">
        <v>7</v>
      </c>
      <c r="C2649" s="326">
        <v>4</v>
      </c>
      <c r="D2649" s="326" t="s">
        <v>126</v>
      </c>
      <c r="E2649" s="323">
        <v>100</v>
      </c>
      <c r="F2649" s="35" t="s">
        <v>303</v>
      </c>
      <c r="G2649" s="326" t="s">
        <v>6207</v>
      </c>
      <c r="H2649" s="350">
        <f t="shared" si="42"/>
        <v>4076566.5300000003</v>
      </c>
      <c r="I2649" s="326" t="s">
        <v>5826</v>
      </c>
      <c r="J2649" s="42" t="str">
        <f>VLOOKUP(D2649,DEPARTMENTS!B:B,1,0)</f>
        <v>DEV_GROUP_6</v>
      </c>
      <c r="K2649" s="326"/>
    </row>
    <row r="2650" spans="1:11" s="35" customFormat="1" hidden="1" x14ac:dyDescent="0.2">
      <c r="A2650" s="326" t="s">
        <v>6035</v>
      </c>
      <c r="B2650" s="326" t="s">
        <v>7</v>
      </c>
      <c r="C2650" s="326">
        <v>4</v>
      </c>
      <c r="D2650" s="326" t="s">
        <v>126</v>
      </c>
      <c r="E2650" s="323">
        <v>1200</v>
      </c>
      <c r="F2650" s="35" t="s">
        <v>303</v>
      </c>
      <c r="G2650" s="326" t="s">
        <v>6207</v>
      </c>
      <c r="H2650" s="350">
        <f t="shared" si="42"/>
        <v>4077766.5300000003</v>
      </c>
      <c r="I2650" s="326" t="s">
        <v>5827</v>
      </c>
      <c r="J2650" s="42" t="str">
        <f>VLOOKUP(D2650,DEPARTMENTS!B:B,1,0)</f>
        <v>DEV_GROUP_6</v>
      </c>
      <c r="K2650" s="326"/>
    </row>
    <row r="2651" spans="1:11" s="35" customFormat="1" hidden="1" x14ac:dyDescent="0.2">
      <c r="A2651" s="326" t="s">
        <v>6036</v>
      </c>
      <c r="B2651" s="326" t="s">
        <v>7</v>
      </c>
      <c r="C2651" s="326">
        <v>4</v>
      </c>
      <c r="D2651" s="326" t="s">
        <v>126</v>
      </c>
      <c r="E2651" s="323">
        <v>150</v>
      </c>
      <c r="F2651" s="35" t="s">
        <v>303</v>
      </c>
      <c r="G2651" s="326" t="s">
        <v>6207</v>
      </c>
      <c r="H2651" s="350">
        <f t="shared" si="42"/>
        <v>4077916.5300000003</v>
      </c>
      <c r="I2651" s="326" t="s">
        <v>5828</v>
      </c>
      <c r="J2651" s="42" t="str">
        <f>VLOOKUP(D2651,DEPARTMENTS!B:B,1,0)</f>
        <v>DEV_GROUP_6</v>
      </c>
      <c r="K2651" s="326"/>
    </row>
    <row r="2652" spans="1:11" s="35" customFormat="1" hidden="1" x14ac:dyDescent="0.2">
      <c r="A2652" s="326" t="s">
        <v>6037</v>
      </c>
      <c r="B2652" s="326" t="s">
        <v>7</v>
      </c>
      <c r="C2652" s="326">
        <v>4</v>
      </c>
      <c r="D2652" s="326" t="s">
        <v>126</v>
      </c>
      <c r="E2652" s="323">
        <v>50</v>
      </c>
      <c r="F2652" s="35" t="s">
        <v>303</v>
      </c>
      <c r="G2652" s="326" t="s">
        <v>6207</v>
      </c>
      <c r="H2652" s="350">
        <f t="shared" si="42"/>
        <v>4077966.5300000003</v>
      </c>
      <c r="I2652" s="326" t="s">
        <v>5829</v>
      </c>
      <c r="J2652" s="42" t="str">
        <f>VLOOKUP(D2652,DEPARTMENTS!B:B,1,0)</f>
        <v>DEV_GROUP_6</v>
      </c>
      <c r="K2652" s="326"/>
    </row>
    <row r="2653" spans="1:11" s="35" customFormat="1" hidden="1" x14ac:dyDescent="0.2">
      <c r="A2653" s="326" t="s">
        <v>6038</v>
      </c>
      <c r="B2653" s="326" t="s">
        <v>7</v>
      </c>
      <c r="C2653" s="326">
        <v>4</v>
      </c>
      <c r="D2653" s="326" t="s">
        <v>126</v>
      </c>
      <c r="E2653" s="323">
        <v>211</v>
      </c>
      <c r="F2653" s="35" t="s">
        <v>303</v>
      </c>
      <c r="G2653" s="326" t="s">
        <v>6207</v>
      </c>
      <c r="H2653" s="350">
        <f t="shared" si="42"/>
        <v>4078177.5300000003</v>
      </c>
      <c r="I2653" s="326" t="s">
        <v>5830</v>
      </c>
      <c r="J2653" s="42" t="str">
        <f>VLOOKUP(D2653,DEPARTMENTS!B:B,1,0)</f>
        <v>DEV_GROUP_6</v>
      </c>
      <c r="K2653" s="326"/>
    </row>
    <row r="2654" spans="1:11" s="35" customFormat="1" hidden="1" x14ac:dyDescent="0.2">
      <c r="A2654" s="326" t="s">
        <v>6039</v>
      </c>
      <c r="B2654" s="326" t="s">
        <v>7</v>
      </c>
      <c r="C2654" s="326">
        <v>4</v>
      </c>
      <c r="D2654" s="326" t="s">
        <v>126</v>
      </c>
      <c r="E2654" s="323">
        <v>200</v>
      </c>
      <c r="F2654" s="35" t="s">
        <v>303</v>
      </c>
      <c r="G2654" s="326" t="s">
        <v>6207</v>
      </c>
      <c r="H2654" s="350">
        <f t="shared" si="42"/>
        <v>4078377.5300000003</v>
      </c>
      <c r="I2654" s="326" t="s">
        <v>5831</v>
      </c>
      <c r="J2654" s="42" t="str">
        <f>VLOOKUP(D2654,DEPARTMENTS!B:B,1,0)</f>
        <v>DEV_GROUP_6</v>
      </c>
      <c r="K2654" s="326"/>
    </row>
    <row r="2655" spans="1:11" s="35" customFormat="1" hidden="1" x14ac:dyDescent="0.2">
      <c r="A2655" s="326" t="s">
        <v>6040</v>
      </c>
      <c r="B2655" s="326" t="s">
        <v>7</v>
      </c>
      <c r="C2655" s="326">
        <v>4</v>
      </c>
      <c r="D2655" s="326" t="s">
        <v>126</v>
      </c>
      <c r="E2655" s="323">
        <v>39</v>
      </c>
      <c r="F2655" s="35" t="s">
        <v>303</v>
      </c>
      <c r="G2655" s="326" t="s">
        <v>6207</v>
      </c>
      <c r="H2655" s="350">
        <f t="shared" si="42"/>
        <v>4078416.5300000003</v>
      </c>
      <c r="I2655" s="326" t="s">
        <v>5832</v>
      </c>
      <c r="J2655" s="42" t="str">
        <f>VLOOKUP(D2655,DEPARTMENTS!B:B,1,0)</f>
        <v>DEV_GROUP_6</v>
      </c>
      <c r="K2655" s="326"/>
    </row>
    <row r="2656" spans="1:11" s="35" customFormat="1" hidden="1" x14ac:dyDescent="0.2">
      <c r="A2656" s="326" t="s">
        <v>6041</v>
      </c>
      <c r="B2656" s="326" t="s">
        <v>7</v>
      </c>
      <c r="C2656" s="326">
        <v>4</v>
      </c>
      <c r="D2656" s="326" t="s">
        <v>114</v>
      </c>
      <c r="E2656" s="323">
        <v>100</v>
      </c>
      <c r="F2656" s="35" t="s">
        <v>303</v>
      </c>
      <c r="G2656" s="326" t="s">
        <v>6208</v>
      </c>
      <c r="H2656" s="350">
        <f t="shared" si="42"/>
        <v>4078516.5300000003</v>
      </c>
      <c r="I2656" s="326" t="s">
        <v>5833</v>
      </c>
      <c r="J2656" s="42" t="str">
        <f>VLOOKUP(D2656,DEPARTMENTS!B:B,1,0)</f>
        <v>DEV_GROUP_1</v>
      </c>
      <c r="K2656" s="326"/>
    </row>
    <row r="2657" spans="1:11" s="35" customFormat="1" hidden="1" x14ac:dyDescent="0.2">
      <c r="A2657" s="326" t="s">
        <v>6042</v>
      </c>
      <c r="B2657" s="326" t="s">
        <v>7</v>
      </c>
      <c r="C2657" s="326">
        <v>4</v>
      </c>
      <c r="D2657" s="326" t="s">
        <v>114</v>
      </c>
      <c r="E2657" s="323">
        <v>300</v>
      </c>
      <c r="F2657" s="35" t="s">
        <v>303</v>
      </c>
      <c r="G2657" s="326" t="s">
        <v>6208</v>
      </c>
      <c r="H2657" s="350">
        <f t="shared" si="42"/>
        <v>4078816.5300000003</v>
      </c>
      <c r="I2657" s="326" t="s">
        <v>5834</v>
      </c>
      <c r="J2657" s="42" t="str">
        <f>VLOOKUP(D2657,DEPARTMENTS!B:B,1,0)</f>
        <v>DEV_GROUP_1</v>
      </c>
      <c r="K2657" s="326"/>
    </row>
    <row r="2658" spans="1:11" s="35" customFormat="1" hidden="1" x14ac:dyDescent="0.2">
      <c r="A2658" s="326" t="s">
        <v>6043</v>
      </c>
      <c r="B2658" s="326" t="s">
        <v>7</v>
      </c>
      <c r="C2658" s="326">
        <v>4</v>
      </c>
      <c r="D2658" s="326" t="s">
        <v>126</v>
      </c>
      <c r="E2658" s="323">
        <v>2000</v>
      </c>
      <c r="F2658" s="35" t="s">
        <v>303</v>
      </c>
      <c r="G2658" s="326" t="s">
        <v>6208</v>
      </c>
      <c r="H2658" s="350">
        <f t="shared" si="42"/>
        <v>4080816.5300000003</v>
      </c>
      <c r="I2658" s="326" t="s">
        <v>5835</v>
      </c>
      <c r="J2658" s="42" t="str">
        <f>VLOOKUP(D2658,DEPARTMENTS!B:B,1,0)</f>
        <v>DEV_GROUP_6</v>
      </c>
      <c r="K2658" s="326"/>
    </row>
    <row r="2659" spans="1:11" s="35" customFormat="1" hidden="1" x14ac:dyDescent="0.2">
      <c r="A2659" s="326" t="s">
        <v>6044</v>
      </c>
      <c r="B2659" s="326" t="s">
        <v>7</v>
      </c>
      <c r="C2659" s="326">
        <v>4</v>
      </c>
      <c r="D2659" s="326" t="s">
        <v>126</v>
      </c>
      <c r="E2659" s="323">
        <v>2500</v>
      </c>
      <c r="F2659" s="35" t="s">
        <v>303</v>
      </c>
      <c r="G2659" s="326" t="s">
        <v>6208</v>
      </c>
      <c r="H2659" s="350">
        <f t="shared" si="42"/>
        <v>4083316.5300000003</v>
      </c>
      <c r="I2659" s="326" t="s">
        <v>5836</v>
      </c>
      <c r="J2659" s="42" t="str">
        <f>VLOOKUP(D2659,DEPARTMENTS!B:B,1,0)</f>
        <v>DEV_GROUP_6</v>
      </c>
      <c r="K2659" s="326"/>
    </row>
    <row r="2660" spans="1:11" s="35" customFormat="1" hidden="1" x14ac:dyDescent="0.2">
      <c r="A2660" s="326" t="s">
        <v>6045</v>
      </c>
      <c r="B2660" s="326" t="s">
        <v>7</v>
      </c>
      <c r="C2660" s="326">
        <v>4</v>
      </c>
      <c r="D2660" s="326" t="s">
        <v>126</v>
      </c>
      <c r="E2660" s="323">
        <v>200</v>
      </c>
      <c r="F2660" s="35" t="s">
        <v>303</v>
      </c>
      <c r="G2660" s="326" t="s">
        <v>6208</v>
      </c>
      <c r="H2660" s="350">
        <f t="shared" si="42"/>
        <v>4083516.5300000003</v>
      </c>
      <c r="I2660" s="326" t="s">
        <v>5837</v>
      </c>
      <c r="J2660" s="42" t="str">
        <f>VLOOKUP(D2660,DEPARTMENTS!B:B,1,0)</f>
        <v>DEV_GROUP_6</v>
      </c>
      <c r="K2660" s="326"/>
    </row>
    <row r="2661" spans="1:11" s="35" customFormat="1" hidden="1" x14ac:dyDescent="0.2">
      <c r="A2661" s="326" t="s">
        <v>6046</v>
      </c>
      <c r="B2661" s="326" t="s">
        <v>7</v>
      </c>
      <c r="C2661" s="326">
        <v>4</v>
      </c>
      <c r="D2661" s="326" t="s">
        <v>24</v>
      </c>
      <c r="E2661" s="323">
        <v>1250</v>
      </c>
      <c r="F2661" s="35" t="s">
        <v>303</v>
      </c>
      <c r="G2661" s="326" t="s">
        <v>6208</v>
      </c>
      <c r="H2661" s="350">
        <f t="shared" si="42"/>
        <v>4084766.5300000003</v>
      </c>
      <c r="I2661" s="326" t="s">
        <v>5838</v>
      </c>
      <c r="J2661" s="42" t="str">
        <f>VLOOKUP(D2661,DEPARTMENTS!B:B,1,0)</f>
        <v>ENVELOPES</v>
      </c>
      <c r="K2661" s="326"/>
    </row>
    <row r="2662" spans="1:11" s="35" customFormat="1" hidden="1" x14ac:dyDescent="0.2">
      <c r="A2662" s="326" t="s">
        <v>6047</v>
      </c>
      <c r="B2662" s="326" t="s">
        <v>7</v>
      </c>
      <c r="C2662" s="326">
        <v>4</v>
      </c>
      <c r="D2662" s="326" t="s">
        <v>182</v>
      </c>
      <c r="E2662" s="323">
        <v>500</v>
      </c>
      <c r="F2662" s="35" t="s">
        <v>303</v>
      </c>
      <c r="G2662" s="326" t="s">
        <v>6208</v>
      </c>
      <c r="H2662" s="350">
        <f t="shared" si="42"/>
        <v>4085266.5300000003</v>
      </c>
      <c r="I2662" s="326" t="s">
        <v>5839</v>
      </c>
      <c r="J2662" s="42" t="str">
        <f>VLOOKUP(D2662,DEPARTMENTS!B:B,1,0)</f>
        <v>DEV_GROUP_23</v>
      </c>
      <c r="K2662" s="326"/>
    </row>
    <row r="2663" spans="1:11" s="35" customFormat="1" hidden="1" x14ac:dyDescent="0.2">
      <c r="A2663" s="326" t="s">
        <v>6048</v>
      </c>
      <c r="B2663" s="326" t="s">
        <v>7</v>
      </c>
      <c r="C2663" s="326">
        <v>4</v>
      </c>
      <c r="D2663" s="326" t="s">
        <v>126</v>
      </c>
      <c r="E2663" s="323">
        <v>300</v>
      </c>
      <c r="F2663" s="35" t="s">
        <v>303</v>
      </c>
      <c r="G2663" s="326" t="s">
        <v>6208</v>
      </c>
      <c r="H2663" s="350">
        <f t="shared" si="42"/>
        <v>4085566.5300000003</v>
      </c>
      <c r="I2663" s="326" t="s">
        <v>5840</v>
      </c>
      <c r="J2663" s="42" t="str">
        <f>VLOOKUP(D2663,DEPARTMENTS!B:B,1,0)</f>
        <v>DEV_GROUP_6</v>
      </c>
      <c r="K2663" s="326"/>
    </row>
    <row r="2664" spans="1:11" s="35" customFormat="1" hidden="1" x14ac:dyDescent="0.2">
      <c r="A2664" s="326" t="s">
        <v>6049</v>
      </c>
      <c r="B2664" s="326" t="s">
        <v>7</v>
      </c>
      <c r="C2664" s="326">
        <v>4</v>
      </c>
      <c r="D2664" s="326" t="s">
        <v>126</v>
      </c>
      <c r="E2664" s="323">
        <v>200</v>
      </c>
      <c r="F2664" s="35" t="s">
        <v>303</v>
      </c>
      <c r="G2664" s="326" t="s">
        <v>6208</v>
      </c>
      <c r="H2664" s="350">
        <f t="shared" si="42"/>
        <v>4085766.5300000003</v>
      </c>
      <c r="I2664" s="326" t="s">
        <v>5841</v>
      </c>
      <c r="J2664" s="42" t="str">
        <f>VLOOKUP(D2664,DEPARTMENTS!B:B,1,0)</f>
        <v>DEV_GROUP_6</v>
      </c>
      <c r="K2664" s="326"/>
    </row>
    <row r="2665" spans="1:11" s="35" customFormat="1" hidden="1" x14ac:dyDescent="0.2">
      <c r="A2665" s="326" t="s">
        <v>6050</v>
      </c>
      <c r="B2665" s="326" t="s">
        <v>7</v>
      </c>
      <c r="C2665" s="326">
        <v>4</v>
      </c>
      <c r="D2665" s="326" t="s">
        <v>32</v>
      </c>
      <c r="E2665" s="323">
        <v>725</v>
      </c>
      <c r="F2665" s="35" t="s">
        <v>303</v>
      </c>
      <c r="G2665" s="326" t="s">
        <v>6208</v>
      </c>
      <c r="H2665" s="350">
        <f t="shared" si="42"/>
        <v>4086491.5300000003</v>
      </c>
      <c r="I2665" s="326" t="s">
        <v>5842</v>
      </c>
      <c r="J2665" s="42" t="str">
        <f>VLOOKUP(D2665,DEPARTMENTS!B:B,1,0)</f>
        <v>YOUTH</v>
      </c>
      <c r="K2665" s="326"/>
    </row>
    <row r="2666" spans="1:11" s="35" customFormat="1" hidden="1" x14ac:dyDescent="0.2">
      <c r="A2666" s="326" t="s">
        <v>6051</v>
      </c>
      <c r="B2666" s="326" t="s">
        <v>7</v>
      </c>
      <c r="C2666" s="326">
        <v>4</v>
      </c>
      <c r="D2666" s="326" t="s">
        <v>182</v>
      </c>
      <c r="E2666" s="323">
        <v>100</v>
      </c>
      <c r="F2666" s="35" t="s">
        <v>303</v>
      </c>
      <c r="G2666" s="326" t="s">
        <v>6208</v>
      </c>
      <c r="H2666" s="350">
        <f t="shared" si="42"/>
        <v>4086591.5300000003</v>
      </c>
      <c r="I2666" s="326" t="s">
        <v>5843</v>
      </c>
      <c r="J2666" s="42" t="str">
        <f>VLOOKUP(D2666,DEPARTMENTS!B:B,1,0)</f>
        <v>DEV_GROUP_23</v>
      </c>
      <c r="K2666" s="326"/>
    </row>
    <row r="2667" spans="1:11" s="35" customFormat="1" hidden="1" x14ac:dyDescent="0.2">
      <c r="A2667" s="326" t="s">
        <v>6052</v>
      </c>
      <c r="B2667" s="326" t="s">
        <v>7</v>
      </c>
      <c r="C2667" s="326">
        <v>4</v>
      </c>
      <c r="D2667" s="326" t="s">
        <v>144</v>
      </c>
      <c r="E2667" s="323">
        <v>1000</v>
      </c>
      <c r="F2667" s="35" t="s">
        <v>303</v>
      </c>
      <c r="G2667" s="326" t="s">
        <v>6208</v>
      </c>
      <c r="H2667" s="350">
        <f t="shared" si="42"/>
        <v>4087591.5300000003</v>
      </c>
      <c r="I2667" s="326" t="s">
        <v>5844</v>
      </c>
      <c r="J2667" s="42" t="str">
        <f>VLOOKUP(D2667,DEPARTMENTS!B:B,1,0)</f>
        <v>DEV_GROUP_2</v>
      </c>
      <c r="K2667" s="326"/>
    </row>
    <row r="2668" spans="1:11" s="35" customFormat="1" hidden="1" x14ac:dyDescent="0.2">
      <c r="A2668" s="326" t="s">
        <v>6053</v>
      </c>
      <c r="B2668" s="326" t="s">
        <v>7</v>
      </c>
      <c r="C2668" s="326">
        <v>4</v>
      </c>
      <c r="D2668" s="326" t="s">
        <v>144</v>
      </c>
      <c r="E2668" s="323">
        <v>200</v>
      </c>
      <c r="F2668" s="35" t="s">
        <v>303</v>
      </c>
      <c r="G2668" s="326" t="s">
        <v>6208</v>
      </c>
      <c r="H2668" s="350">
        <f t="shared" si="42"/>
        <v>4087791.5300000003</v>
      </c>
      <c r="I2668" s="326" t="s">
        <v>5845</v>
      </c>
      <c r="J2668" s="42" t="str">
        <f>VLOOKUP(D2668,DEPARTMENTS!B:B,1,0)</f>
        <v>DEV_GROUP_2</v>
      </c>
      <c r="K2668" s="326"/>
    </row>
    <row r="2669" spans="1:11" s="35" customFormat="1" hidden="1" x14ac:dyDescent="0.2">
      <c r="A2669" s="326" t="s">
        <v>6054</v>
      </c>
      <c r="B2669" s="326" t="s">
        <v>7</v>
      </c>
      <c r="C2669" s="326">
        <v>4</v>
      </c>
      <c r="D2669" s="326" t="s">
        <v>182</v>
      </c>
      <c r="E2669" s="323">
        <v>200</v>
      </c>
      <c r="F2669" s="35" t="s">
        <v>303</v>
      </c>
      <c r="G2669" s="326" t="s">
        <v>6208</v>
      </c>
      <c r="H2669" s="350">
        <f t="shared" si="42"/>
        <v>4087991.5300000003</v>
      </c>
      <c r="I2669" s="326" t="s">
        <v>5846</v>
      </c>
      <c r="J2669" s="42" t="str">
        <f>VLOOKUP(D2669,DEPARTMENTS!B:B,1,0)</f>
        <v>DEV_GROUP_23</v>
      </c>
      <c r="K2669" s="326"/>
    </row>
    <row r="2670" spans="1:11" s="35" customFormat="1" hidden="1" x14ac:dyDescent="0.2">
      <c r="A2670" s="326" t="s">
        <v>6055</v>
      </c>
      <c r="B2670" s="326" t="s">
        <v>7</v>
      </c>
      <c r="C2670" s="326">
        <v>4</v>
      </c>
      <c r="D2670" s="326" t="s">
        <v>114</v>
      </c>
      <c r="E2670" s="323">
        <v>500</v>
      </c>
      <c r="F2670" s="35" t="s">
        <v>303</v>
      </c>
      <c r="G2670" s="326" t="s">
        <v>6208</v>
      </c>
      <c r="H2670" s="350">
        <f t="shared" si="42"/>
        <v>4088491.5300000003</v>
      </c>
      <c r="I2670" s="326" t="s">
        <v>5847</v>
      </c>
      <c r="J2670" s="42" t="str">
        <f>VLOOKUP(D2670,DEPARTMENTS!B:B,1,0)</f>
        <v>DEV_GROUP_1</v>
      </c>
      <c r="K2670" s="326"/>
    </row>
    <row r="2671" spans="1:11" s="35" customFormat="1" hidden="1" x14ac:dyDescent="0.2">
      <c r="A2671" s="326" t="s">
        <v>6056</v>
      </c>
      <c r="B2671" s="326" t="s">
        <v>7</v>
      </c>
      <c r="C2671" s="326">
        <v>4</v>
      </c>
      <c r="D2671" s="326" t="s">
        <v>37</v>
      </c>
      <c r="E2671" s="323">
        <v>600</v>
      </c>
      <c r="F2671" s="35" t="s">
        <v>303</v>
      </c>
      <c r="G2671" s="326" t="s">
        <v>6208</v>
      </c>
      <c r="H2671" s="350">
        <f t="shared" si="42"/>
        <v>4089091.5300000003</v>
      </c>
      <c r="I2671" s="326" t="s">
        <v>5848</v>
      </c>
      <c r="J2671" s="42" t="str">
        <f>VLOOKUP(D2671,DEPARTMENTS!B:B,1,0)</f>
        <v>ADVENTURERS</v>
      </c>
      <c r="K2671" s="326"/>
    </row>
    <row r="2672" spans="1:11" s="35" customFormat="1" hidden="1" x14ac:dyDescent="0.2">
      <c r="A2672" s="326" t="s">
        <v>6057</v>
      </c>
      <c r="B2672" s="326" t="s">
        <v>7</v>
      </c>
      <c r="C2672" s="326">
        <v>4</v>
      </c>
      <c r="D2672" s="326" t="s">
        <v>126</v>
      </c>
      <c r="E2672" s="323">
        <v>200</v>
      </c>
      <c r="F2672" s="35" t="s">
        <v>303</v>
      </c>
      <c r="G2672" s="326" t="s">
        <v>6208</v>
      </c>
      <c r="H2672" s="350">
        <f t="shared" si="42"/>
        <v>4089291.5300000003</v>
      </c>
      <c r="I2672" s="326" t="s">
        <v>5849</v>
      </c>
      <c r="J2672" s="42" t="str">
        <f>VLOOKUP(D2672,DEPARTMENTS!B:B,1,0)</f>
        <v>DEV_GROUP_6</v>
      </c>
      <c r="K2672" s="326"/>
    </row>
    <row r="2673" spans="1:11" s="35" customFormat="1" hidden="1" x14ac:dyDescent="0.2">
      <c r="A2673" s="326" t="s">
        <v>6058</v>
      </c>
      <c r="B2673" s="326" t="s">
        <v>7</v>
      </c>
      <c r="C2673" s="326">
        <v>4</v>
      </c>
      <c r="D2673" s="326" t="s">
        <v>126</v>
      </c>
      <c r="E2673" s="323">
        <v>1000</v>
      </c>
      <c r="F2673" s="35" t="s">
        <v>303</v>
      </c>
      <c r="G2673" s="326" t="s">
        <v>6208</v>
      </c>
      <c r="H2673" s="350">
        <f t="shared" si="42"/>
        <v>4090291.5300000003</v>
      </c>
      <c r="I2673" s="326" t="s">
        <v>5850</v>
      </c>
      <c r="J2673" s="42" t="str">
        <f>VLOOKUP(D2673,DEPARTMENTS!B:B,1,0)</f>
        <v>DEV_GROUP_6</v>
      </c>
      <c r="K2673" s="326"/>
    </row>
    <row r="2674" spans="1:11" s="35" customFormat="1" hidden="1" x14ac:dyDescent="0.2">
      <c r="A2674" s="326" t="s">
        <v>6059</v>
      </c>
      <c r="B2674" s="326" t="s">
        <v>7</v>
      </c>
      <c r="C2674" s="326">
        <v>4</v>
      </c>
      <c r="D2674" s="326" t="s">
        <v>37</v>
      </c>
      <c r="E2674" s="323">
        <v>300</v>
      </c>
      <c r="F2674" s="35" t="s">
        <v>303</v>
      </c>
      <c r="G2674" s="326" t="s">
        <v>6208</v>
      </c>
      <c r="H2674" s="350">
        <f t="shared" si="42"/>
        <v>4090591.5300000003</v>
      </c>
      <c r="I2674" s="326" t="s">
        <v>5851</v>
      </c>
      <c r="J2674" s="42" t="str">
        <f>VLOOKUP(D2674,DEPARTMENTS!B:B,1,0)</f>
        <v>ADVENTURERS</v>
      </c>
      <c r="K2674" s="326"/>
    </row>
    <row r="2675" spans="1:11" s="35" customFormat="1" hidden="1" x14ac:dyDescent="0.2">
      <c r="A2675" s="326" t="s">
        <v>6060</v>
      </c>
      <c r="B2675" s="326" t="s">
        <v>7</v>
      </c>
      <c r="C2675" s="326">
        <v>4</v>
      </c>
      <c r="D2675" s="326" t="s">
        <v>126</v>
      </c>
      <c r="E2675" s="323">
        <v>100</v>
      </c>
      <c r="F2675" s="35" t="s">
        <v>303</v>
      </c>
      <c r="G2675" s="326" t="s">
        <v>6208</v>
      </c>
      <c r="H2675" s="350">
        <f t="shared" si="42"/>
        <v>4090691.5300000003</v>
      </c>
      <c r="I2675" s="326" t="s">
        <v>5852</v>
      </c>
      <c r="J2675" s="42" t="str">
        <f>VLOOKUP(D2675,DEPARTMENTS!B:B,1,0)</f>
        <v>DEV_GROUP_6</v>
      </c>
      <c r="K2675" s="326"/>
    </row>
    <row r="2676" spans="1:11" s="35" customFormat="1" hidden="1" x14ac:dyDescent="0.2">
      <c r="A2676" s="326" t="s">
        <v>6061</v>
      </c>
      <c r="B2676" s="326" t="s">
        <v>7</v>
      </c>
      <c r="C2676" s="326">
        <v>4</v>
      </c>
      <c r="D2676" s="326" t="s">
        <v>126</v>
      </c>
      <c r="E2676" s="323">
        <v>100</v>
      </c>
      <c r="F2676" s="35" t="s">
        <v>303</v>
      </c>
      <c r="G2676" s="326" t="s">
        <v>6208</v>
      </c>
      <c r="H2676" s="350">
        <f t="shared" si="42"/>
        <v>4090791.5300000003</v>
      </c>
      <c r="I2676" s="326" t="s">
        <v>5853</v>
      </c>
      <c r="J2676" s="42" t="str">
        <f>VLOOKUP(D2676,DEPARTMENTS!B:B,1,0)</f>
        <v>DEV_GROUP_6</v>
      </c>
      <c r="K2676" s="326"/>
    </row>
    <row r="2677" spans="1:11" s="35" customFormat="1" hidden="1" x14ac:dyDescent="0.2">
      <c r="A2677" s="326" t="s">
        <v>6062</v>
      </c>
      <c r="B2677" s="326" t="s">
        <v>7</v>
      </c>
      <c r="C2677" s="326">
        <v>4</v>
      </c>
      <c r="D2677" s="326" t="s">
        <v>126</v>
      </c>
      <c r="E2677" s="323">
        <v>500</v>
      </c>
      <c r="F2677" s="35" t="s">
        <v>303</v>
      </c>
      <c r="G2677" s="326" t="s">
        <v>6208</v>
      </c>
      <c r="H2677" s="350">
        <f t="shared" si="42"/>
        <v>4091291.5300000003</v>
      </c>
      <c r="I2677" s="326" t="s">
        <v>5854</v>
      </c>
      <c r="J2677" s="42" t="str">
        <f>VLOOKUP(D2677,DEPARTMENTS!B:B,1,0)</f>
        <v>DEV_GROUP_6</v>
      </c>
      <c r="K2677" s="326"/>
    </row>
    <row r="2678" spans="1:11" s="35" customFormat="1" hidden="1" x14ac:dyDescent="0.2">
      <c r="A2678" s="326" t="s">
        <v>6063</v>
      </c>
      <c r="B2678" s="326" t="s">
        <v>7</v>
      </c>
      <c r="C2678" s="326">
        <v>4</v>
      </c>
      <c r="D2678" s="326" t="s">
        <v>114</v>
      </c>
      <c r="E2678" s="323">
        <v>200</v>
      </c>
      <c r="F2678" s="35" t="s">
        <v>303</v>
      </c>
      <c r="G2678" s="326" t="s">
        <v>6208</v>
      </c>
      <c r="H2678" s="350">
        <f t="shared" si="42"/>
        <v>4091491.5300000003</v>
      </c>
      <c r="I2678" s="326" t="s">
        <v>5855</v>
      </c>
      <c r="J2678" s="42" t="str">
        <f>VLOOKUP(D2678,DEPARTMENTS!B:B,1,0)</f>
        <v>DEV_GROUP_1</v>
      </c>
      <c r="K2678" s="326"/>
    </row>
    <row r="2679" spans="1:11" s="35" customFormat="1" hidden="1" x14ac:dyDescent="0.2">
      <c r="A2679" s="326" t="s">
        <v>6064</v>
      </c>
      <c r="B2679" s="326" t="s">
        <v>7</v>
      </c>
      <c r="C2679" s="326">
        <v>4</v>
      </c>
      <c r="D2679" s="326" t="s">
        <v>160</v>
      </c>
      <c r="E2679" s="323">
        <v>200</v>
      </c>
      <c r="F2679" s="35" t="s">
        <v>303</v>
      </c>
      <c r="G2679" s="326" t="s">
        <v>6208</v>
      </c>
      <c r="H2679" s="350">
        <f t="shared" si="42"/>
        <v>4091691.5300000003</v>
      </c>
      <c r="I2679" s="326" t="s">
        <v>5856</v>
      </c>
      <c r="J2679" s="42" t="str">
        <f>VLOOKUP(D2679,DEPARTMENTS!B:B,1,0)</f>
        <v>DEV_GROUP_20</v>
      </c>
      <c r="K2679" s="326"/>
    </row>
    <row r="2680" spans="1:11" s="35" customFormat="1" hidden="1" x14ac:dyDescent="0.2">
      <c r="A2680" s="326" t="s">
        <v>6065</v>
      </c>
      <c r="B2680" s="326" t="s">
        <v>7</v>
      </c>
      <c r="C2680" s="326">
        <v>4</v>
      </c>
      <c r="D2680" s="326" t="s">
        <v>44</v>
      </c>
      <c r="E2680" s="323">
        <v>300</v>
      </c>
      <c r="F2680" s="35" t="s">
        <v>303</v>
      </c>
      <c r="G2680" s="326" t="s">
        <v>6208</v>
      </c>
      <c r="H2680" s="350">
        <f t="shared" si="42"/>
        <v>4091991.5300000003</v>
      </c>
      <c r="I2680" s="326" t="s">
        <v>5857</v>
      </c>
      <c r="J2680" s="42" t="str">
        <f>VLOOKUP(D2680,DEPARTMENTS!B:B,1,0)</f>
        <v>AMBASSADORS</v>
      </c>
      <c r="K2680" s="326"/>
    </row>
    <row r="2681" spans="1:11" s="35" customFormat="1" hidden="1" x14ac:dyDescent="0.2">
      <c r="A2681" s="326" t="s">
        <v>6066</v>
      </c>
      <c r="B2681" s="326" t="s">
        <v>7</v>
      </c>
      <c r="C2681" s="326">
        <v>4</v>
      </c>
      <c r="D2681" s="326" t="s">
        <v>146</v>
      </c>
      <c r="E2681" s="323">
        <v>100</v>
      </c>
      <c r="F2681" s="35" t="s">
        <v>303</v>
      </c>
      <c r="G2681" s="326" t="s">
        <v>6208</v>
      </c>
      <c r="H2681" s="350">
        <f t="shared" si="42"/>
        <v>4092091.5300000003</v>
      </c>
      <c r="I2681" s="326" t="s">
        <v>5858</v>
      </c>
      <c r="J2681" s="42" t="str">
        <f>VLOOKUP(D2681,DEPARTMENTS!B:B,1,0)</f>
        <v>DEV_GROUP_18</v>
      </c>
      <c r="K2681" s="326"/>
    </row>
    <row r="2682" spans="1:11" s="35" customFormat="1" hidden="1" x14ac:dyDescent="0.2">
      <c r="A2682" s="326" t="s">
        <v>6067</v>
      </c>
      <c r="B2682" s="326" t="s">
        <v>7</v>
      </c>
      <c r="C2682" s="326">
        <v>4</v>
      </c>
      <c r="D2682" s="326" t="s">
        <v>160</v>
      </c>
      <c r="E2682" s="323">
        <v>500</v>
      </c>
      <c r="F2682" s="35" t="s">
        <v>303</v>
      </c>
      <c r="G2682" s="326" t="s">
        <v>6208</v>
      </c>
      <c r="H2682" s="350">
        <f t="shared" si="42"/>
        <v>4092591.5300000003</v>
      </c>
      <c r="I2682" s="326" t="s">
        <v>5859</v>
      </c>
      <c r="J2682" s="42" t="str">
        <f>VLOOKUP(D2682,DEPARTMENTS!B:B,1,0)</f>
        <v>DEV_GROUP_20</v>
      </c>
      <c r="K2682" s="326"/>
    </row>
    <row r="2683" spans="1:11" s="35" customFormat="1" hidden="1" x14ac:dyDescent="0.2">
      <c r="A2683" s="326" t="s">
        <v>6068</v>
      </c>
      <c r="B2683" s="326" t="s">
        <v>7</v>
      </c>
      <c r="C2683" s="326">
        <v>4</v>
      </c>
      <c r="D2683" s="326" t="s">
        <v>44</v>
      </c>
      <c r="E2683" s="323">
        <v>100</v>
      </c>
      <c r="F2683" s="35" t="s">
        <v>303</v>
      </c>
      <c r="G2683" s="326" t="s">
        <v>6208</v>
      </c>
      <c r="H2683" s="350">
        <f t="shared" si="42"/>
        <v>4092691.5300000003</v>
      </c>
      <c r="I2683" s="326" t="s">
        <v>5860</v>
      </c>
      <c r="J2683" s="42" t="str">
        <f>VLOOKUP(D2683,DEPARTMENTS!B:B,1,0)</f>
        <v>AMBASSADORS</v>
      </c>
      <c r="K2683" s="326"/>
    </row>
    <row r="2684" spans="1:11" s="35" customFormat="1" hidden="1" x14ac:dyDescent="0.2">
      <c r="A2684" s="326" t="s">
        <v>6069</v>
      </c>
      <c r="B2684" s="326" t="s">
        <v>7</v>
      </c>
      <c r="C2684" s="326">
        <v>4</v>
      </c>
      <c r="D2684" s="326" t="s">
        <v>44</v>
      </c>
      <c r="E2684" s="323">
        <v>100</v>
      </c>
      <c r="F2684" s="35" t="s">
        <v>303</v>
      </c>
      <c r="G2684" s="326" t="s">
        <v>6208</v>
      </c>
      <c r="H2684" s="350">
        <f t="shared" si="42"/>
        <v>4092791.5300000003</v>
      </c>
      <c r="I2684" s="326" t="s">
        <v>5861</v>
      </c>
      <c r="J2684" s="42" t="str">
        <f>VLOOKUP(D2684,DEPARTMENTS!B:B,1,0)</f>
        <v>AMBASSADORS</v>
      </c>
      <c r="K2684" s="326"/>
    </row>
    <row r="2685" spans="1:11" s="35" customFormat="1" hidden="1" x14ac:dyDescent="0.2">
      <c r="A2685" s="326" t="s">
        <v>6070</v>
      </c>
      <c r="B2685" s="326" t="s">
        <v>7</v>
      </c>
      <c r="C2685" s="326">
        <v>4</v>
      </c>
      <c r="D2685" s="326" t="s">
        <v>37</v>
      </c>
      <c r="E2685" s="323">
        <v>300</v>
      </c>
      <c r="F2685" s="35" t="s">
        <v>303</v>
      </c>
      <c r="G2685" s="326" t="s">
        <v>6208</v>
      </c>
      <c r="H2685" s="350">
        <f t="shared" si="42"/>
        <v>4093091.5300000003</v>
      </c>
      <c r="I2685" s="326" t="s">
        <v>5862</v>
      </c>
      <c r="J2685" s="42" t="str">
        <f>VLOOKUP(D2685,DEPARTMENTS!B:B,1,0)</f>
        <v>ADVENTURERS</v>
      </c>
      <c r="K2685" s="326"/>
    </row>
    <row r="2686" spans="1:11" s="35" customFormat="1" hidden="1" x14ac:dyDescent="0.2">
      <c r="A2686" s="326" t="s">
        <v>6071</v>
      </c>
      <c r="B2686" s="326" t="s">
        <v>7</v>
      </c>
      <c r="C2686" s="326">
        <v>4</v>
      </c>
      <c r="D2686" s="326" t="s">
        <v>126</v>
      </c>
      <c r="E2686" s="323">
        <v>3200</v>
      </c>
      <c r="F2686" s="35" t="s">
        <v>303</v>
      </c>
      <c r="G2686" s="326" t="s">
        <v>6208</v>
      </c>
      <c r="H2686" s="350">
        <f t="shared" si="42"/>
        <v>4096291.5300000003</v>
      </c>
      <c r="I2686" s="326" t="s">
        <v>5863</v>
      </c>
      <c r="J2686" s="42" t="str">
        <f>VLOOKUP(D2686,DEPARTMENTS!B:B,1,0)</f>
        <v>DEV_GROUP_6</v>
      </c>
      <c r="K2686" s="326"/>
    </row>
    <row r="2687" spans="1:11" s="35" customFormat="1" hidden="1" x14ac:dyDescent="0.2">
      <c r="A2687" s="326" t="s">
        <v>6072</v>
      </c>
      <c r="B2687" s="326" t="s">
        <v>7</v>
      </c>
      <c r="C2687" s="326">
        <v>4</v>
      </c>
      <c r="D2687" s="326" t="s">
        <v>124</v>
      </c>
      <c r="E2687" s="323">
        <v>500</v>
      </c>
      <c r="F2687" s="35" t="s">
        <v>303</v>
      </c>
      <c r="G2687" s="326" t="s">
        <v>6208</v>
      </c>
      <c r="H2687" s="350">
        <f t="shared" si="42"/>
        <v>4096791.5300000003</v>
      </c>
      <c r="I2687" s="326" t="s">
        <v>5864</v>
      </c>
      <c r="J2687" s="42" t="str">
        <f>VLOOKUP(D2687,DEPARTMENTS!B:B,1,0)</f>
        <v>DEV_GROUP_7</v>
      </c>
      <c r="K2687" s="326"/>
    </row>
    <row r="2688" spans="1:11" s="35" customFormat="1" hidden="1" x14ac:dyDescent="0.2">
      <c r="A2688" s="326" t="s">
        <v>6073</v>
      </c>
      <c r="B2688" s="326" t="s">
        <v>7</v>
      </c>
      <c r="C2688" s="326">
        <v>4</v>
      </c>
      <c r="D2688" s="326" t="s">
        <v>126</v>
      </c>
      <c r="E2688" s="323">
        <v>200</v>
      </c>
      <c r="F2688" s="35" t="s">
        <v>303</v>
      </c>
      <c r="G2688" s="326" t="s">
        <v>6208</v>
      </c>
      <c r="H2688" s="350">
        <f t="shared" si="42"/>
        <v>4096991.5300000003</v>
      </c>
      <c r="I2688" s="326" t="s">
        <v>5865</v>
      </c>
      <c r="J2688" s="42" t="str">
        <f>VLOOKUP(D2688,DEPARTMENTS!B:B,1,0)</f>
        <v>DEV_GROUP_6</v>
      </c>
      <c r="K2688" s="326"/>
    </row>
    <row r="2689" spans="1:11" s="35" customFormat="1" hidden="1" x14ac:dyDescent="0.2">
      <c r="A2689" s="326" t="s">
        <v>6074</v>
      </c>
      <c r="B2689" s="326" t="s">
        <v>7</v>
      </c>
      <c r="C2689" s="326">
        <v>4</v>
      </c>
      <c r="D2689" s="326" t="s">
        <v>126</v>
      </c>
      <c r="E2689" s="323">
        <v>200</v>
      </c>
      <c r="F2689" s="35" t="s">
        <v>303</v>
      </c>
      <c r="G2689" s="326" t="s">
        <v>6208</v>
      </c>
      <c r="H2689" s="350">
        <f t="shared" si="42"/>
        <v>4097191.5300000003</v>
      </c>
      <c r="I2689" s="326" t="s">
        <v>5866</v>
      </c>
      <c r="J2689" s="42" t="str">
        <f>VLOOKUP(D2689,DEPARTMENTS!B:B,1,0)</f>
        <v>DEV_GROUP_6</v>
      </c>
      <c r="K2689" s="326"/>
    </row>
    <row r="2690" spans="1:11" s="35" customFormat="1" hidden="1" x14ac:dyDescent="0.2">
      <c r="A2690" s="326" t="s">
        <v>6075</v>
      </c>
      <c r="B2690" s="326" t="s">
        <v>7</v>
      </c>
      <c r="C2690" s="326">
        <v>4</v>
      </c>
      <c r="D2690" s="326" t="s">
        <v>182</v>
      </c>
      <c r="E2690" s="323">
        <v>100</v>
      </c>
      <c r="F2690" s="35" t="s">
        <v>303</v>
      </c>
      <c r="G2690" s="326" t="s">
        <v>6208</v>
      </c>
      <c r="H2690" s="350">
        <f t="shared" si="42"/>
        <v>4097291.5300000003</v>
      </c>
      <c r="I2690" s="326" t="s">
        <v>5867</v>
      </c>
      <c r="J2690" s="42" t="str">
        <f>VLOOKUP(D2690,DEPARTMENTS!B:B,1,0)</f>
        <v>DEV_GROUP_23</v>
      </c>
      <c r="K2690" s="326"/>
    </row>
    <row r="2691" spans="1:11" s="35" customFormat="1" hidden="1" x14ac:dyDescent="0.2">
      <c r="A2691" s="326" t="s">
        <v>6076</v>
      </c>
      <c r="B2691" s="326" t="s">
        <v>7</v>
      </c>
      <c r="C2691" s="326">
        <v>4</v>
      </c>
      <c r="D2691" s="326" t="s">
        <v>126</v>
      </c>
      <c r="E2691" s="323">
        <v>100</v>
      </c>
      <c r="F2691" s="35" t="s">
        <v>303</v>
      </c>
      <c r="G2691" s="326" t="s">
        <v>6208</v>
      </c>
      <c r="H2691" s="350">
        <f t="shared" si="42"/>
        <v>4097391.5300000003</v>
      </c>
      <c r="I2691" s="326" t="s">
        <v>5868</v>
      </c>
      <c r="J2691" s="42" t="str">
        <f>VLOOKUP(D2691,DEPARTMENTS!B:B,1,0)</f>
        <v>DEV_GROUP_6</v>
      </c>
      <c r="K2691" s="326"/>
    </row>
    <row r="2692" spans="1:11" s="35" customFormat="1" hidden="1" x14ac:dyDescent="0.2">
      <c r="A2692" s="326" t="s">
        <v>6077</v>
      </c>
      <c r="B2692" s="326" t="s">
        <v>7</v>
      </c>
      <c r="C2692" s="326">
        <v>4</v>
      </c>
      <c r="D2692" s="326" t="s">
        <v>126</v>
      </c>
      <c r="E2692" s="323">
        <v>100</v>
      </c>
      <c r="F2692" s="35" t="s">
        <v>303</v>
      </c>
      <c r="G2692" s="326" t="s">
        <v>6208</v>
      </c>
      <c r="H2692" s="350">
        <f t="shared" si="42"/>
        <v>4097491.5300000003</v>
      </c>
      <c r="I2692" s="326" t="s">
        <v>5869</v>
      </c>
      <c r="J2692" s="42" t="str">
        <f>VLOOKUP(D2692,DEPARTMENTS!B:B,1,0)</f>
        <v>DEV_GROUP_6</v>
      </c>
      <c r="K2692" s="326"/>
    </row>
    <row r="2693" spans="1:11" s="35" customFormat="1" hidden="1" x14ac:dyDescent="0.2">
      <c r="A2693" s="326" t="s">
        <v>6078</v>
      </c>
      <c r="B2693" s="326" t="s">
        <v>7</v>
      </c>
      <c r="C2693" s="326">
        <v>4</v>
      </c>
      <c r="D2693" s="326" t="s">
        <v>37</v>
      </c>
      <c r="E2693" s="323">
        <v>300</v>
      </c>
      <c r="F2693" s="35" t="s">
        <v>303</v>
      </c>
      <c r="G2693" s="326" t="s">
        <v>6208</v>
      </c>
      <c r="H2693" s="350">
        <f t="shared" si="42"/>
        <v>4097791.5300000003</v>
      </c>
      <c r="I2693" s="326" t="s">
        <v>5870</v>
      </c>
      <c r="J2693" s="42" t="str">
        <f>VLOOKUP(D2693,DEPARTMENTS!B:B,1,0)</f>
        <v>ADVENTURERS</v>
      </c>
      <c r="K2693" s="326"/>
    </row>
    <row r="2694" spans="1:11" s="35" customFormat="1" hidden="1" x14ac:dyDescent="0.2">
      <c r="A2694" s="326" t="s">
        <v>6079</v>
      </c>
      <c r="B2694" s="326" t="s">
        <v>7</v>
      </c>
      <c r="C2694" s="326">
        <v>4</v>
      </c>
      <c r="D2694" s="326" t="s">
        <v>144</v>
      </c>
      <c r="E2694" s="323">
        <v>200</v>
      </c>
      <c r="F2694" s="35" t="s">
        <v>303</v>
      </c>
      <c r="G2694" s="326" t="s">
        <v>6208</v>
      </c>
      <c r="H2694" s="350">
        <f t="shared" si="42"/>
        <v>4097991.5300000003</v>
      </c>
      <c r="I2694" s="326" t="s">
        <v>5871</v>
      </c>
      <c r="J2694" s="42" t="str">
        <f>VLOOKUP(D2694,DEPARTMENTS!B:B,1,0)</f>
        <v>DEV_GROUP_2</v>
      </c>
      <c r="K2694" s="326"/>
    </row>
    <row r="2695" spans="1:11" s="35" customFormat="1" hidden="1" x14ac:dyDescent="0.2">
      <c r="A2695" s="326" t="s">
        <v>6080</v>
      </c>
      <c r="B2695" s="326" t="s">
        <v>7</v>
      </c>
      <c r="C2695" s="326">
        <v>4</v>
      </c>
      <c r="D2695" s="326" t="s">
        <v>182</v>
      </c>
      <c r="E2695" s="323">
        <v>200</v>
      </c>
      <c r="F2695" s="35" t="s">
        <v>303</v>
      </c>
      <c r="G2695" s="326" t="s">
        <v>6208</v>
      </c>
      <c r="H2695" s="350">
        <f t="shared" si="42"/>
        <v>4098191.5300000003</v>
      </c>
      <c r="I2695" s="326" t="s">
        <v>5872</v>
      </c>
      <c r="J2695" s="42" t="str">
        <f>VLOOKUP(D2695,DEPARTMENTS!B:B,1,0)</f>
        <v>DEV_GROUP_23</v>
      </c>
      <c r="K2695" s="326"/>
    </row>
    <row r="2696" spans="1:11" s="35" customFormat="1" hidden="1" x14ac:dyDescent="0.2">
      <c r="A2696" s="326" t="s">
        <v>6081</v>
      </c>
      <c r="B2696" s="326" t="s">
        <v>7</v>
      </c>
      <c r="C2696" s="326">
        <v>4</v>
      </c>
      <c r="D2696" s="326" t="s">
        <v>126</v>
      </c>
      <c r="E2696" s="323">
        <v>1000</v>
      </c>
      <c r="F2696" s="35" t="s">
        <v>303</v>
      </c>
      <c r="G2696" s="326" t="s">
        <v>6208</v>
      </c>
      <c r="H2696" s="350">
        <f t="shared" si="42"/>
        <v>4099191.5300000003</v>
      </c>
      <c r="I2696" s="326" t="s">
        <v>5873</v>
      </c>
      <c r="J2696" s="42" t="str">
        <f>VLOOKUP(D2696,DEPARTMENTS!B:B,1,0)</f>
        <v>DEV_GROUP_6</v>
      </c>
      <c r="K2696" s="326"/>
    </row>
    <row r="2697" spans="1:11" s="35" customFormat="1" hidden="1" x14ac:dyDescent="0.2">
      <c r="A2697" s="326" t="s">
        <v>6082</v>
      </c>
      <c r="B2697" s="326" t="s">
        <v>7</v>
      </c>
      <c r="C2697" s="326">
        <v>4</v>
      </c>
      <c r="D2697" s="326" t="s">
        <v>126</v>
      </c>
      <c r="E2697" s="323">
        <v>200</v>
      </c>
      <c r="F2697" s="35" t="s">
        <v>303</v>
      </c>
      <c r="G2697" s="326" t="s">
        <v>6208</v>
      </c>
      <c r="H2697" s="350">
        <f t="shared" si="42"/>
        <v>4099391.5300000003</v>
      </c>
      <c r="I2697" s="326" t="s">
        <v>5874</v>
      </c>
      <c r="J2697" s="42" t="str">
        <f>VLOOKUP(D2697,DEPARTMENTS!B:B,1,0)</f>
        <v>DEV_GROUP_6</v>
      </c>
      <c r="K2697" s="326"/>
    </row>
    <row r="2698" spans="1:11" s="35" customFormat="1" hidden="1" x14ac:dyDescent="0.2">
      <c r="A2698" s="326" t="s">
        <v>6083</v>
      </c>
      <c r="B2698" s="326" t="s">
        <v>7</v>
      </c>
      <c r="C2698" s="326">
        <v>4</v>
      </c>
      <c r="D2698" s="326" t="s">
        <v>126</v>
      </c>
      <c r="E2698" s="323">
        <v>200</v>
      </c>
      <c r="F2698" s="35" t="s">
        <v>303</v>
      </c>
      <c r="G2698" s="326" t="s">
        <v>6208</v>
      </c>
      <c r="H2698" s="350">
        <f t="shared" si="42"/>
        <v>4099591.5300000003</v>
      </c>
      <c r="I2698" s="326" t="s">
        <v>5875</v>
      </c>
      <c r="J2698" s="42" t="str">
        <f>VLOOKUP(D2698,DEPARTMENTS!B:B,1,0)</f>
        <v>DEV_GROUP_6</v>
      </c>
      <c r="K2698" s="326"/>
    </row>
    <row r="2699" spans="1:11" s="35" customFormat="1" hidden="1" x14ac:dyDescent="0.2">
      <c r="A2699" s="326" t="s">
        <v>6084</v>
      </c>
      <c r="B2699" s="326" t="s">
        <v>7</v>
      </c>
      <c r="C2699" s="326">
        <v>4</v>
      </c>
      <c r="D2699" s="326" t="s">
        <v>126</v>
      </c>
      <c r="E2699" s="323">
        <v>10</v>
      </c>
      <c r="F2699" s="35" t="s">
        <v>303</v>
      </c>
      <c r="G2699" s="326" t="s">
        <v>6208</v>
      </c>
      <c r="H2699" s="350">
        <f t="shared" si="42"/>
        <v>4099601.5300000003</v>
      </c>
      <c r="I2699" s="326" t="s">
        <v>5876</v>
      </c>
      <c r="J2699" s="42" t="str">
        <f>VLOOKUP(D2699,DEPARTMENTS!B:B,1,0)</f>
        <v>DEV_GROUP_6</v>
      </c>
      <c r="K2699" s="326"/>
    </row>
    <row r="2700" spans="1:11" s="35" customFormat="1" hidden="1" x14ac:dyDescent="0.2">
      <c r="A2700" s="326" t="s">
        <v>6085</v>
      </c>
      <c r="B2700" s="326" t="s">
        <v>7</v>
      </c>
      <c r="C2700" s="326">
        <v>4</v>
      </c>
      <c r="D2700" s="326" t="s">
        <v>126</v>
      </c>
      <c r="E2700" s="323">
        <v>100</v>
      </c>
      <c r="F2700" s="35" t="s">
        <v>303</v>
      </c>
      <c r="G2700" s="326" t="s">
        <v>6208</v>
      </c>
      <c r="H2700" s="350">
        <f t="shared" si="42"/>
        <v>4099701.5300000003</v>
      </c>
      <c r="I2700" s="326" t="s">
        <v>5877</v>
      </c>
      <c r="J2700" s="42" t="str">
        <f>VLOOKUP(D2700,DEPARTMENTS!B:B,1,0)</f>
        <v>DEV_GROUP_6</v>
      </c>
      <c r="K2700" s="326"/>
    </row>
    <row r="2701" spans="1:11" s="35" customFormat="1" hidden="1" x14ac:dyDescent="0.2">
      <c r="A2701" s="326" t="s">
        <v>6086</v>
      </c>
      <c r="B2701" s="326" t="s">
        <v>7</v>
      </c>
      <c r="C2701" s="326">
        <v>4</v>
      </c>
      <c r="D2701" s="326" t="s">
        <v>126</v>
      </c>
      <c r="E2701" s="323">
        <v>91</v>
      </c>
      <c r="F2701" s="35" t="s">
        <v>303</v>
      </c>
      <c r="G2701" s="326" t="s">
        <v>6208</v>
      </c>
      <c r="H2701" s="350">
        <f t="shared" si="42"/>
        <v>4099792.5300000003</v>
      </c>
      <c r="I2701" s="326" t="s">
        <v>5878</v>
      </c>
      <c r="J2701" s="42" t="str">
        <f>VLOOKUP(D2701,DEPARTMENTS!B:B,1,0)</f>
        <v>DEV_GROUP_6</v>
      </c>
      <c r="K2701" s="326"/>
    </row>
    <row r="2702" spans="1:11" s="35" customFormat="1" hidden="1" x14ac:dyDescent="0.2">
      <c r="A2702" s="326" t="s">
        <v>6087</v>
      </c>
      <c r="B2702" s="326" t="s">
        <v>7</v>
      </c>
      <c r="C2702" s="326">
        <v>4</v>
      </c>
      <c r="D2702" s="326" t="s">
        <v>126</v>
      </c>
      <c r="E2702" s="323">
        <v>100</v>
      </c>
      <c r="F2702" s="35" t="s">
        <v>303</v>
      </c>
      <c r="G2702" s="326" t="s">
        <v>6208</v>
      </c>
      <c r="H2702" s="350">
        <f t="shared" si="42"/>
        <v>4099892.5300000003</v>
      </c>
      <c r="I2702" s="326" t="s">
        <v>5879</v>
      </c>
      <c r="J2702" s="42" t="str">
        <f>VLOOKUP(D2702,DEPARTMENTS!B:B,1,0)</f>
        <v>DEV_GROUP_6</v>
      </c>
      <c r="K2702" s="326"/>
    </row>
    <row r="2703" spans="1:11" s="35" customFormat="1" hidden="1" x14ac:dyDescent="0.2">
      <c r="A2703" s="326" t="s">
        <v>6088</v>
      </c>
      <c r="B2703" s="326" t="s">
        <v>7</v>
      </c>
      <c r="C2703" s="326">
        <v>4</v>
      </c>
      <c r="D2703" s="326" t="s">
        <v>126</v>
      </c>
      <c r="E2703" s="323">
        <v>50</v>
      </c>
      <c r="F2703" s="35" t="s">
        <v>303</v>
      </c>
      <c r="G2703" s="326" t="s">
        <v>6208</v>
      </c>
      <c r="H2703" s="350">
        <f t="shared" si="42"/>
        <v>4099942.5300000003</v>
      </c>
      <c r="I2703" s="326" t="s">
        <v>5880</v>
      </c>
      <c r="J2703" s="42" t="str">
        <f>VLOOKUP(D2703,DEPARTMENTS!B:B,1,0)</f>
        <v>DEV_GROUP_6</v>
      </c>
      <c r="K2703" s="326"/>
    </row>
    <row r="2704" spans="1:11" s="35" customFormat="1" hidden="1" x14ac:dyDescent="0.2">
      <c r="A2704" s="326" t="s">
        <v>6089</v>
      </c>
      <c r="B2704" s="326" t="s">
        <v>7</v>
      </c>
      <c r="C2704" s="326">
        <v>4</v>
      </c>
      <c r="D2704" s="326" t="s">
        <v>24</v>
      </c>
      <c r="E2704" s="323">
        <v>23000</v>
      </c>
      <c r="F2704" s="35" t="s">
        <v>303</v>
      </c>
      <c r="G2704" s="326" t="s">
        <v>6209</v>
      </c>
      <c r="H2704" s="350">
        <f t="shared" si="42"/>
        <v>4122942.5300000003</v>
      </c>
      <c r="I2704" s="326" t="s">
        <v>5881</v>
      </c>
      <c r="J2704" s="42" t="str">
        <f>VLOOKUP(D2704,DEPARTMENTS!B:B,1,0)</f>
        <v>ENVELOPES</v>
      </c>
      <c r="K2704" s="326"/>
    </row>
    <row r="2705" spans="1:11" s="35" customFormat="1" hidden="1" x14ac:dyDescent="0.2">
      <c r="A2705" s="326" t="s">
        <v>6090</v>
      </c>
      <c r="B2705" s="326" t="s">
        <v>7</v>
      </c>
      <c r="C2705" s="326">
        <v>4</v>
      </c>
      <c r="D2705" s="326" t="s">
        <v>126</v>
      </c>
      <c r="E2705" s="323">
        <v>1000</v>
      </c>
      <c r="F2705" s="35" t="s">
        <v>303</v>
      </c>
      <c r="G2705" s="326" t="s">
        <v>6209</v>
      </c>
      <c r="H2705" s="350">
        <f t="shared" si="42"/>
        <v>4123942.5300000003</v>
      </c>
      <c r="I2705" s="326" t="s">
        <v>5882</v>
      </c>
      <c r="J2705" s="42" t="str">
        <f>VLOOKUP(D2705,DEPARTMENTS!B:B,1,0)</f>
        <v>DEV_GROUP_6</v>
      </c>
      <c r="K2705" s="326"/>
    </row>
    <row r="2706" spans="1:11" s="35" customFormat="1" hidden="1" x14ac:dyDescent="0.2">
      <c r="A2706" s="326" t="s">
        <v>6091</v>
      </c>
      <c r="B2706" s="326" t="s">
        <v>7</v>
      </c>
      <c r="C2706" s="326">
        <v>4</v>
      </c>
      <c r="D2706" s="326" t="s">
        <v>114</v>
      </c>
      <c r="E2706" s="323">
        <v>300</v>
      </c>
      <c r="F2706" s="35" t="s">
        <v>303</v>
      </c>
      <c r="G2706" s="326" t="s">
        <v>6209</v>
      </c>
      <c r="H2706" s="350">
        <f t="shared" si="42"/>
        <v>4124242.5300000003</v>
      </c>
      <c r="I2706" s="326" t="s">
        <v>5883</v>
      </c>
      <c r="J2706" s="42" t="str">
        <f>VLOOKUP(D2706,DEPARTMENTS!B:B,1,0)</f>
        <v>DEV_GROUP_1</v>
      </c>
      <c r="K2706" s="326"/>
    </row>
    <row r="2707" spans="1:11" s="35" customFormat="1" hidden="1" x14ac:dyDescent="0.2">
      <c r="A2707" s="326" t="s">
        <v>6092</v>
      </c>
      <c r="B2707" s="326" t="s">
        <v>7</v>
      </c>
      <c r="C2707" s="326">
        <v>4</v>
      </c>
      <c r="D2707" s="326" t="s">
        <v>182</v>
      </c>
      <c r="E2707" s="323">
        <v>250</v>
      </c>
      <c r="F2707" s="35" t="s">
        <v>303</v>
      </c>
      <c r="G2707" s="326" t="s">
        <v>6209</v>
      </c>
      <c r="H2707" s="350">
        <f t="shared" si="42"/>
        <v>4124492.5300000003</v>
      </c>
      <c r="I2707" s="326" t="s">
        <v>5884</v>
      </c>
      <c r="J2707" s="42" t="str">
        <f>VLOOKUP(D2707,DEPARTMENTS!B:B,1,0)</f>
        <v>DEV_GROUP_23</v>
      </c>
      <c r="K2707" s="326"/>
    </row>
    <row r="2708" spans="1:11" s="35" customFormat="1" hidden="1" x14ac:dyDescent="0.2">
      <c r="A2708" s="326" t="s">
        <v>6093</v>
      </c>
      <c r="B2708" s="326" t="s">
        <v>7</v>
      </c>
      <c r="C2708" s="326">
        <v>4</v>
      </c>
      <c r="D2708" s="326" t="s">
        <v>126</v>
      </c>
      <c r="E2708" s="323">
        <v>200</v>
      </c>
      <c r="F2708" s="35" t="s">
        <v>303</v>
      </c>
      <c r="G2708" s="326" t="s">
        <v>6209</v>
      </c>
      <c r="H2708" s="350">
        <f t="shared" ref="H2708:H2771" si="43">H2707+E2708</f>
        <v>4124692.5300000003</v>
      </c>
      <c r="I2708" s="326" t="s">
        <v>5885</v>
      </c>
      <c r="J2708" s="42" t="str">
        <f>VLOOKUP(D2708,DEPARTMENTS!B:B,1,0)</f>
        <v>DEV_GROUP_6</v>
      </c>
      <c r="K2708" s="326"/>
    </row>
    <row r="2709" spans="1:11" s="35" customFormat="1" hidden="1" x14ac:dyDescent="0.2">
      <c r="A2709" s="326" t="s">
        <v>6094</v>
      </c>
      <c r="B2709" s="326" t="s">
        <v>7</v>
      </c>
      <c r="C2709" s="326">
        <v>4</v>
      </c>
      <c r="D2709" s="326" t="s">
        <v>44</v>
      </c>
      <c r="E2709" s="323">
        <v>400</v>
      </c>
      <c r="F2709" s="35" t="s">
        <v>303</v>
      </c>
      <c r="G2709" s="326" t="s">
        <v>6209</v>
      </c>
      <c r="H2709" s="350">
        <f t="shared" si="43"/>
        <v>4125092.5300000003</v>
      </c>
      <c r="I2709" s="326" t="s">
        <v>5886</v>
      </c>
      <c r="J2709" s="42" t="str">
        <f>VLOOKUP(D2709,DEPARTMENTS!B:B,1,0)</f>
        <v>AMBASSADORS</v>
      </c>
      <c r="K2709" s="326"/>
    </row>
    <row r="2710" spans="1:11" s="35" customFormat="1" hidden="1" x14ac:dyDescent="0.2">
      <c r="A2710" s="326" t="s">
        <v>6095</v>
      </c>
      <c r="B2710" s="326" t="s">
        <v>7</v>
      </c>
      <c r="C2710" s="326">
        <v>4</v>
      </c>
      <c r="D2710" s="326" t="s">
        <v>126</v>
      </c>
      <c r="E2710" s="323">
        <v>200</v>
      </c>
      <c r="F2710" s="35" t="s">
        <v>303</v>
      </c>
      <c r="G2710" s="326" t="s">
        <v>6209</v>
      </c>
      <c r="H2710" s="350">
        <f t="shared" si="43"/>
        <v>4125292.5300000003</v>
      </c>
      <c r="I2710" s="326" t="s">
        <v>5887</v>
      </c>
      <c r="J2710" s="42" t="str">
        <f>VLOOKUP(D2710,DEPARTMENTS!B:B,1,0)</f>
        <v>DEV_GROUP_6</v>
      </c>
      <c r="K2710" s="326"/>
    </row>
    <row r="2711" spans="1:11" s="35" customFormat="1" hidden="1" x14ac:dyDescent="0.2">
      <c r="A2711" s="326" t="s">
        <v>6096</v>
      </c>
      <c r="B2711" s="326" t="s">
        <v>7</v>
      </c>
      <c r="C2711" s="326">
        <v>4</v>
      </c>
      <c r="D2711" s="326" t="s">
        <v>134</v>
      </c>
      <c r="E2711" s="323">
        <v>100</v>
      </c>
      <c r="F2711" s="35" t="s">
        <v>303</v>
      </c>
      <c r="G2711" s="326" t="s">
        <v>6209</v>
      </c>
      <c r="H2711" s="350">
        <f t="shared" si="43"/>
        <v>4125392.5300000003</v>
      </c>
      <c r="I2711" s="326" t="s">
        <v>5888</v>
      </c>
      <c r="J2711" s="42" t="str">
        <f>VLOOKUP(D2711,DEPARTMENTS!B:B,1,0)</f>
        <v>DEV_GROUP_12</v>
      </c>
      <c r="K2711" s="326"/>
    </row>
    <row r="2712" spans="1:11" s="35" customFormat="1" hidden="1" x14ac:dyDescent="0.2">
      <c r="A2712" s="326" t="s">
        <v>6097</v>
      </c>
      <c r="B2712" s="326" t="s">
        <v>7</v>
      </c>
      <c r="C2712" s="326">
        <v>4</v>
      </c>
      <c r="D2712" s="326" t="s">
        <v>182</v>
      </c>
      <c r="E2712" s="323">
        <v>100</v>
      </c>
      <c r="F2712" s="35" t="s">
        <v>303</v>
      </c>
      <c r="G2712" s="326" t="s">
        <v>6209</v>
      </c>
      <c r="H2712" s="350">
        <f t="shared" si="43"/>
        <v>4125492.5300000003</v>
      </c>
      <c r="I2712" s="326" t="s">
        <v>5889</v>
      </c>
      <c r="J2712" s="42" t="str">
        <f>VLOOKUP(D2712,DEPARTMENTS!B:B,1,0)</f>
        <v>DEV_GROUP_23</v>
      </c>
      <c r="K2712" s="326"/>
    </row>
    <row r="2713" spans="1:11" s="35" customFormat="1" hidden="1" x14ac:dyDescent="0.2">
      <c r="A2713" s="326" t="s">
        <v>6098</v>
      </c>
      <c r="B2713" s="326" t="s">
        <v>7</v>
      </c>
      <c r="C2713" s="326">
        <v>4</v>
      </c>
      <c r="D2713" s="326" t="s">
        <v>182</v>
      </c>
      <c r="E2713" s="323">
        <v>200</v>
      </c>
      <c r="F2713" s="35" t="s">
        <v>303</v>
      </c>
      <c r="G2713" s="326" t="s">
        <v>6209</v>
      </c>
      <c r="H2713" s="350">
        <f t="shared" si="43"/>
        <v>4125692.5300000003</v>
      </c>
      <c r="I2713" s="326" t="s">
        <v>5890</v>
      </c>
      <c r="J2713" s="42" t="str">
        <f>VLOOKUP(D2713,DEPARTMENTS!B:B,1,0)</f>
        <v>DEV_GROUP_23</v>
      </c>
      <c r="K2713" s="326"/>
    </row>
    <row r="2714" spans="1:11" s="35" customFormat="1" hidden="1" x14ac:dyDescent="0.2">
      <c r="A2714" s="326" t="s">
        <v>6099</v>
      </c>
      <c r="B2714" s="326" t="s">
        <v>7</v>
      </c>
      <c r="C2714" s="326">
        <v>4</v>
      </c>
      <c r="D2714" s="326" t="s">
        <v>126</v>
      </c>
      <c r="E2714" s="323">
        <v>200</v>
      </c>
      <c r="F2714" s="35" t="s">
        <v>303</v>
      </c>
      <c r="G2714" s="326" t="s">
        <v>6209</v>
      </c>
      <c r="H2714" s="350">
        <f t="shared" si="43"/>
        <v>4125892.5300000003</v>
      </c>
      <c r="I2714" s="326" t="s">
        <v>5891</v>
      </c>
      <c r="J2714" s="42" t="str">
        <f>VLOOKUP(D2714,DEPARTMENTS!B:B,1,0)</f>
        <v>DEV_GROUP_6</v>
      </c>
      <c r="K2714" s="326"/>
    </row>
    <row r="2715" spans="1:11" s="35" customFormat="1" hidden="1" x14ac:dyDescent="0.2">
      <c r="A2715" s="326" t="s">
        <v>6100</v>
      </c>
      <c r="B2715" s="326" t="s">
        <v>7</v>
      </c>
      <c r="C2715" s="326">
        <v>4</v>
      </c>
      <c r="D2715" s="326" t="s">
        <v>114</v>
      </c>
      <c r="E2715" s="323">
        <v>1000</v>
      </c>
      <c r="F2715" s="35" t="s">
        <v>303</v>
      </c>
      <c r="G2715" s="326" t="s">
        <v>6209</v>
      </c>
      <c r="H2715" s="350">
        <f t="shared" si="43"/>
        <v>4126892.5300000003</v>
      </c>
      <c r="I2715" s="326" t="s">
        <v>5892</v>
      </c>
      <c r="J2715" s="42" t="str">
        <f>VLOOKUP(D2715,DEPARTMENTS!B:B,1,0)</f>
        <v>DEV_GROUP_1</v>
      </c>
      <c r="K2715" s="326"/>
    </row>
    <row r="2716" spans="1:11" s="35" customFormat="1" hidden="1" x14ac:dyDescent="0.2">
      <c r="A2716" s="326" t="s">
        <v>6101</v>
      </c>
      <c r="B2716" s="326" t="s">
        <v>7</v>
      </c>
      <c r="C2716" s="326">
        <v>4</v>
      </c>
      <c r="D2716" s="326" t="s">
        <v>134</v>
      </c>
      <c r="E2716" s="323">
        <v>1000</v>
      </c>
      <c r="F2716" s="35" t="s">
        <v>303</v>
      </c>
      <c r="G2716" s="326" t="s">
        <v>6209</v>
      </c>
      <c r="H2716" s="350">
        <f t="shared" si="43"/>
        <v>4127892.5300000003</v>
      </c>
      <c r="I2716" s="326" t="s">
        <v>5893</v>
      </c>
      <c r="J2716" s="42" t="str">
        <f>VLOOKUP(D2716,DEPARTMENTS!B:B,1,0)</f>
        <v>DEV_GROUP_12</v>
      </c>
      <c r="K2716" s="326"/>
    </row>
    <row r="2717" spans="1:11" s="35" customFormat="1" hidden="1" x14ac:dyDescent="0.2">
      <c r="A2717" s="326" t="s">
        <v>6102</v>
      </c>
      <c r="B2717" s="326" t="s">
        <v>7</v>
      </c>
      <c r="C2717" s="326">
        <v>4</v>
      </c>
      <c r="D2717" s="326" t="s">
        <v>114</v>
      </c>
      <c r="E2717" s="323">
        <v>1000</v>
      </c>
      <c r="F2717" s="35" t="s">
        <v>303</v>
      </c>
      <c r="G2717" s="326" t="s">
        <v>6209</v>
      </c>
      <c r="H2717" s="350">
        <f t="shared" si="43"/>
        <v>4128892.5300000003</v>
      </c>
      <c r="I2717" s="326" t="s">
        <v>5894</v>
      </c>
      <c r="J2717" s="42" t="str">
        <f>VLOOKUP(D2717,DEPARTMENTS!B:B,1,0)</f>
        <v>DEV_GROUP_1</v>
      </c>
      <c r="K2717" s="326"/>
    </row>
    <row r="2718" spans="1:11" s="35" customFormat="1" hidden="1" x14ac:dyDescent="0.2">
      <c r="A2718" s="326" t="s">
        <v>6103</v>
      </c>
      <c r="B2718" s="326" t="s">
        <v>7</v>
      </c>
      <c r="C2718" s="326">
        <v>4</v>
      </c>
      <c r="D2718" s="326" t="s">
        <v>126</v>
      </c>
      <c r="E2718" s="323">
        <v>200</v>
      </c>
      <c r="F2718" s="35" t="s">
        <v>303</v>
      </c>
      <c r="G2718" s="326" t="s">
        <v>6209</v>
      </c>
      <c r="H2718" s="350">
        <f t="shared" si="43"/>
        <v>4129092.5300000003</v>
      </c>
      <c r="I2718" s="326" t="s">
        <v>5895</v>
      </c>
      <c r="J2718" s="42" t="str">
        <f>VLOOKUP(D2718,DEPARTMENTS!B:B,1,0)</f>
        <v>DEV_GROUP_6</v>
      </c>
      <c r="K2718" s="326"/>
    </row>
    <row r="2719" spans="1:11" s="35" customFormat="1" hidden="1" x14ac:dyDescent="0.2">
      <c r="A2719" s="326" t="s">
        <v>6104</v>
      </c>
      <c r="B2719" s="326" t="s">
        <v>7</v>
      </c>
      <c r="C2719" s="326">
        <v>4</v>
      </c>
      <c r="D2719" s="326" t="s">
        <v>134</v>
      </c>
      <c r="E2719" s="323">
        <v>200</v>
      </c>
      <c r="F2719" s="35" t="s">
        <v>303</v>
      </c>
      <c r="G2719" s="326" t="s">
        <v>6209</v>
      </c>
      <c r="H2719" s="350">
        <f t="shared" si="43"/>
        <v>4129292.5300000003</v>
      </c>
      <c r="I2719" s="326" t="s">
        <v>5896</v>
      </c>
      <c r="J2719" s="42" t="str">
        <f>VLOOKUP(D2719,DEPARTMENTS!B:B,1,0)</f>
        <v>DEV_GROUP_12</v>
      </c>
      <c r="K2719" s="326"/>
    </row>
    <row r="2720" spans="1:11" s="35" customFormat="1" hidden="1" x14ac:dyDescent="0.2">
      <c r="A2720" s="326" t="s">
        <v>6105</v>
      </c>
      <c r="B2720" s="326" t="s">
        <v>7</v>
      </c>
      <c r="C2720" s="326">
        <v>4</v>
      </c>
      <c r="D2720" s="326" t="s">
        <v>126</v>
      </c>
      <c r="E2720" s="323">
        <v>100</v>
      </c>
      <c r="F2720" s="35" t="s">
        <v>303</v>
      </c>
      <c r="G2720" s="326" t="s">
        <v>6209</v>
      </c>
      <c r="H2720" s="350">
        <f t="shared" si="43"/>
        <v>4129392.5300000003</v>
      </c>
      <c r="I2720" s="326" t="s">
        <v>5897</v>
      </c>
      <c r="J2720" s="42" t="str">
        <f>VLOOKUP(D2720,DEPARTMENTS!B:B,1,0)</f>
        <v>DEV_GROUP_6</v>
      </c>
      <c r="K2720" s="326"/>
    </row>
    <row r="2721" spans="1:11" s="35" customFormat="1" hidden="1" x14ac:dyDescent="0.2">
      <c r="A2721" s="326" t="s">
        <v>6106</v>
      </c>
      <c r="B2721" s="326" t="s">
        <v>7</v>
      </c>
      <c r="C2721" s="326">
        <v>4</v>
      </c>
      <c r="D2721" s="326" t="s">
        <v>134</v>
      </c>
      <c r="E2721" s="323">
        <v>100</v>
      </c>
      <c r="F2721" s="35" t="s">
        <v>303</v>
      </c>
      <c r="G2721" s="326" t="s">
        <v>6209</v>
      </c>
      <c r="H2721" s="350">
        <f t="shared" si="43"/>
        <v>4129492.5300000003</v>
      </c>
      <c r="I2721" s="326" t="s">
        <v>5898</v>
      </c>
      <c r="J2721" s="42" t="str">
        <f>VLOOKUP(D2721,DEPARTMENTS!B:B,1,0)</f>
        <v>DEV_GROUP_12</v>
      </c>
      <c r="K2721" s="326"/>
    </row>
    <row r="2722" spans="1:11" s="35" customFormat="1" hidden="1" x14ac:dyDescent="0.2">
      <c r="A2722" s="326" t="s">
        <v>6107</v>
      </c>
      <c r="B2722" s="326" t="s">
        <v>7</v>
      </c>
      <c r="C2722" s="326">
        <v>4</v>
      </c>
      <c r="D2722" s="326" t="s">
        <v>154</v>
      </c>
      <c r="E2722" s="323">
        <v>1500</v>
      </c>
      <c r="F2722" s="35" t="s">
        <v>303</v>
      </c>
      <c r="G2722" s="326" t="s">
        <v>6209</v>
      </c>
      <c r="H2722" s="350">
        <f t="shared" si="43"/>
        <v>4130992.5300000003</v>
      </c>
      <c r="I2722" s="326" t="s">
        <v>5899</v>
      </c>
      <c r="J2722" s="42" t="str">
        <f>VLOOKUP(D2722,DEPARTMENTS!B:B,1,0)</f>
        <v>DEV_GROUP_10</v>
      </c>
      <c r="K2722" s="326"/>
    </row>
    <row r="2723" spans="1:11" s="35" customFormat="1" hidden="1" x14ac:dyDescent="0.2">
      <c r="A2723" s="326" t="s">
        <v>6108</v>
      </c>
      <c r="B2723" s="326" t="s">
        <v>7</v>
      </c>
      <c r="C2723" s="326">
        <v>4</v>
      </c>
      <c r="D2723" s="326" t="s">
        <v>134</v>
      </c>
      <c r="E2723" s="323">
        <v>200</v>
      </c>
      <c r="F2723" s="35" t="s">
        <v>303</v>
      </c>
      <c r="G2723" s="326" t="s">
        <v>6209</v>
      </c>
      <c r="H2723" s="350">
        <f t="shared" si="43"/>
        <v>4131192.5300000003</v>
      </c>
      <c r="I2723" s="326" t="s">
        <v>5900</v>
      </c>
      <c r="J2723" s="42" t="str">
        <f>VLOOKUP(D2723,DEPARTMENTS!B:B,1,0)</f>
        <v>DEV_GROUP_12</v>
      </c>
      <c r="K2723" s="326"/>
    </row>
    <row r="2724" spans="1:11" s="35" customFormat="1" hidden="1" x14ac:dyDescent="0.2">
      <c r="A2724" s="326" t="s">
        <v>6109</v>
      </c>
      <c r="B2724" s="326" t="s">
        <v>7</v>
      </c>
      <c r="C2724" s="326">
        <v>4</v>
      </c>
      <c r="D2724" s="326" t="s">
        <v>134</v>
      </c>
      <c r="E2724" s="323">
        <v>200</v>
      </c>
      <c r="F2724" s="35" t="s">
        <v>303</v>
      </c>
      <c r="G2724" s="326" t="s">
        <v>6209</v>
      </c>
      <c r="H2724" s="350">
        <f t="shared" si="43"/>
        <v>4131392.5300000003</v>
      </c>
      <c r="I2724" s="326" t="s">
        <v>5901</v>
      </c>
      <c r="J2724" s="42" t="str">
        <f>VLOOKUP(D2724,DEPARTMENTS!B:B,1,0)</f>
        <v>DEV_GROUP_12</v>
      </c>
      <c r="K2724" s="326"/>
    </row>
    <row r="2725" spans="1:11" s="35" customFormat="1" hidden="1" x14ac:dyDescent="0.2">
      <c r="A2725" s="326" t="s">
        <v>6110</v>
      </c>
      <c r="B2725" s="326" t="s">
        <v>7</v>
      </c>
      <c r="C2725" s="326">
        <v>4</v>
      </c>
      <c r="D2725" s="326" t="s">
        <v>114</v>
      </c>
      <c r="E2725" s="323">
        <v>700</v>
      </c>
      <c r="F2725" s="35" t="s">
        <v>303</v>
      </c>
      <c r="G2725" s="326" t="s">
        <v>6209</v>
      </c>
      <c r="H2725" s="350">
        <f t="shared" si="43"/>
        <v>4132092.5300000003</v>
      </c>
      <c r="I2725" s="326" t="s">
        <v>5902</v>
      </c>
      <c r="J2725" s="42" t="str">
        <f>VLOOKUP(D2725,DEPARTMENTS!B:B,1,0)</f>
        <v>DEV_GROUP_1</v>
      </c>
      <c r="K2725" s="326"/>
    </row>
    <row r="2726" spans="1:11" s="35" customFormat="1" hidden="1" x14ac:dyDescent="0.2">
      <c r="A2726" s="326" t="s">
        <v>6111</v>
      </c>
      <c r="B2726" s="326" t="s">
        <v>7</v>
      </c>
      <c r="C2726" s="326">
        <v>4</v>
      </c>
      <c r="D2726" s="326" t="s">
        <v>126</v>
      </c>
      <c r="E2726" s="323">
        <v>200</v>
      </c>
      <c r="F2726" s="35" t="s">
        <v>303</v>
      </c>
      <c r="G2726" s="326" t="s">
        <v>6209</v>
      </c>
      <c r="H2726" s="350">
        <f t="shared" si="43"/>
        <v>4132292.5300000003</v>
      </c>
      <c r="I2726" s="326" t="s">
        <v>5903</v>
      </c>
      <c r="J2726" s="42" t="str">
        <f>VLOOKUP(D2726,DEPARTMENTS!B:B,1,0)</f>
        <v>DEV_GROUP_6</v>
      </c>
      <c r="K2726" s="326"/>
    </row>
    <row r="2727" spans="1:11" s="35" customFormat="1" hidden="1" x14ac:dyDescent="0.2">
      <c r="A2727" s="326" t="s">
        <v>6112</v>
      </c>
      <c r="B2727" s="326" t="s">
        <v>7</v>
      </c>
      <c r="C2727" s="326">
        <v>4</v>
      </c>
      <c r="D2727" s="326" t="s">
        <v>126</v>
      </c>
      <c r="E2727" s="323">
        <v>1500</v>
      </c>
      <c r="F2727" s="35" t="s">
        <v>303</v>
      </c>
      <c r="G2727" s="326" t="s">
        <v>6210</v>
      </c>
      <c r="H2727" s="350">
        <f t="shared" si="43"/>
        <v>4133792.5300000003</v>
      </c>
      <c r="I2727" s="326" t="s">
        <v>5904</v>
      </c>
      <c r="J2727" s="42" t="str">
        <f>VLOOKUP(D2727,DEPARTMENTS!B:B,1,0)</f>
        <v>DEV_GROUP_6</v>
      </c>
      <c r="K2727" s="326"/>
    </row>
    <row r="2728" spans="1:11" s="35" customFormat="1" hidden="1" x14ac:dyDescent="0.2">
      <c r="A2728" s="326" t="s">
        <v>6113</v>
      </c>
      <c r="B2728" s="326" t="s">
        <v>7</v>
      </c>
      <c r="C2728" s="326">
        <v>4</v>
      </c>
      <c r="D2728" s="326" t="s">
        <v>126</v>
      </c>
      <c r="E2728" s="323">
        <v>1500</v>
      </c>
      <c r="F2728" s="35" t="s">
        <v>303</v>
      </c>
      <c r="G2728" s="326" t="s">
        <v>6210</v>
      </c>
      <c r="H2728" s="350">
        <f t="shared" si="43"/>
        <v>4135292.5300000003</v>
      </c>
      <c r="I2728" s="326" t="s">
        <v>5905</v>
      </c>
      <c r="J2728" s="42" t="str">
        <f>VLOOKUP(D2728,DEPARTMENTS!B:B,1,0)</f>
        <v>DEV_GROUP_6</v>
      </c>
      <c r="K2728" s="326"/>
    </row>
    <row r="2729" spans="1:11" s="35" customFormat="1" hidden="1" x14ac:dyDescent="0.2">
      <c r="A2729" s="326" t="s">
        <v>6114</v>
      </c>
      <c r="B2729" s="326" t="s">
        <v>7</v>
      </c>
      <c r="C2729" s="326">
        <v>4</v>
      </c>
      <c r="D2729" s="326" t="s">
        <v>126</v>
      </c>
      <c r="E2729" s="323">
        <v>200</v>
      </c>
      <c r="F2729" s="35" t="s">
        <v>303</v>
      </c>
      <c r="G2729" s="326" t="s">
        <v>6210</v>
      </c>
      <c r="H2729" s="350">
        <f t="shared" si="43"/>
        <v>4135492.5300000003</v>
      </c>
      <c r="I2729" s="326" t="s">
        <v>5906</v>
      </c>
      <c r="J2729" s="42" t="str">
        <f>VLOOKUP(D2729,DEPARTMENTS!B:B,1,0)</f>
        <v>DEV_GROUP_6</v>
      </c>
      <c r="K2729" s="326"/>
    </row>
    <row r="2730" spans="1:11" s="35" customFormat="1" hidden="1" x14ac:dyDescent="0.2">
      <c r="A2730" s="326" t="s">
        <v>6115</v>
      </c>
      <c r="B2730" s="326" t="s">
        <v>7</v>
      </c>
      <c r="C2730" s="326">
        <v>4</v>
      </c>
      <c r="D2730" s="326" t="s">
        <v>182</v>
      </c>
      <c r="E2730" s="323">
        <v>300</v>
      </c>
      <c r="F2730" s="35" t="s">
        <v>303</v>
      </c>
      <c r="G2730" s="326" t="s">
        <v>6210</v>
      </c>
      <c r="H2730" s="350">
        <f t="shared" si="43"/>
        <v>4135792.5300000003</v>
      </c>
      <c r="I2730" s="326" t="s">
        <v>5907</v>
      </c>
      <c r="J2730" s="42" t="str">
        <f>VLOOKUP(D2730,DEPARTMENTS!B:B,1,0)</f>
        <v>DEV_GROUP_23</v>
      </c>
      <c r="K2730" s="326"/>
    </row>
    <row r="2731" spans="1:11" s="35" customFormat="1" hidden="1" x14ac:dyDescent="0.2">
      <c r="A2731" s="326" t="s">
        <v>6116</v>
      </c>
      <c r="B2731" s="326" t="s">
        <v>7</v>
      </c>
      <c r="C2731" s="326">
        <v>4</v>
      </c>
      <c r="D2731" s="326" t="s">
        <v>124</v>
      </c>
      <c r="E2731" s="323">
        <v>500</v>
      </c>
      <c r="F2731" s="35" t="s">
        <v>303</v>
      </c>
      <c r="G2731" s="326" t="s">
        <v>6210</v>
      </c>
      <c r="H2731" s="350">
        <f t="shared" si="43"/>
        <v>4136292.5300000003</v>
      </c>
      <c r="I2731" s="326" t="s">
        <v>5908</v>
      </c>
      <c r="J2731" s="42" t="str">
        <f>VLOOKUP(D2731,DEPARTMENTS!B:B,1,0)</f>
        <v>DEV_GROUP_7</v>
      </c>
      <c r="K2731" s="326"/>
    </row>
    <row r="2732" spans="1:11" s="35" customFormat="1" hidden="1" x14ac:dyDescent="0.2">
      <c r="A2732" s="326" t="s">
        <v>6117</v>
      </c>
      <c r="B2732" s="326" t="s">
        <v>7</v>
      </c>
      <c r="C2732" s="326">
        <v>4</v>
      </c>
      <c r="D2732" s="326" t="s">
        <v>182</v>
      </c>
      <c r="E2732" s="323">
        <v>300</v>
      </c>
      <c r="F2732" s="35" t="s">
        <v>303</v>
      </c>
      <c r="G2732" s="326" t="s">
        <v>6210</v>
      </c>
      <c r="H2732" s="350">
        <f t="shared" si="43"/>
        <v>4136592.5300000003</v>
      </c>
      <c r="I2732" s="326" t="s">
        <v>5909</v>
      </c>
      <c r="J2732" s="42" t="str">
        <f>VLOOKUP(D2732,DEPARTMENTS!B:B,1,0)</f>
        <v>DEV_GROUP_23</v>
      </c>
      <c r="K2732" s="326"/>
    </row>
    <row r="2733" spans="1:11" s="35" customFormat="1" hidden="1" x14ac:dyDescent="0.2">
      <c r="A2733" s="326" t="s">
        <v>6118</v>
      </c>
      <c r="B2733" s="326" t="s">
        <v>7</v>
      </c>
      <c r="C2733" s="326">
        <v>4</v>
      </c>
      <c r="D2733" s="326" t="s">
        <v>134</v>
      </c>
      <c r="E2733" s="323">
        <v>1500</v>
      </c>
      <c r="F2733" s="35" t="s">
        <v>303</v>
      </c>
      <c r="G2733" s="326" t="s">
        <v>6210</v>
      </c>
      <c r="H2733" s="350">
        <f t="shared" si="43"/>
        <v>4138092.5300000003</v>
      </c>
      <c r="I2733" s="326" t="s">
        <v>5910</v>
      </c>
      <c r="J2733" s="42" t="str">
        <f>VLOOKUP(D2733,DEPARTMENTS!B:B,1,0)</f>
        <v>DEV_GROUP_12</v>
      </c>
      <c r="K2733" s="326"/>
    </row>
    <row r="2734" spans="1:11" s="35" customFormat="1" hidden="1" x14ac:dyDescent="0.2">
      <c r="A2734" s="326" t="s">
        <v>6119</v>
      </c>
      <c r="B2734" s="326" t="s">
        <v>7</v>
      </c>
      <c r="C2734" s="326">
        <v>4</v>
      </c>
      <c r="D2734" s="326" t="s">
        <v>144</v>
      </c>
      <c r="E2734" s="323">
        <v>500</v>
      </c>
      <c r="F2734" s="35" t="s">
        <v>303</v>
      </c>
      <c r="G2734" s="326" t="s">
        <v>6210</v>
      </c>
      <c r="H2734" s="350">
        <f t="shared" si="43"/>
        <v>4138592.5300000003</v>
      </c>
      <c r="I2734" s="326" t="s">
        <v>5911</v>
      </c>
      <c r="J2734" s="42" t="str">
        <f>VLOOKUP(D2734,DEPARTMENTS!B:B,1,0)</f>
        <v>DEV_GROUP_2</v>
      </c>
      <c r="K2734" s="326"/>
    </row>
    <row r="2735" spans="1:11" s="35" customFormat="1" hidden="1" x14ac:dyDescent="0.2">
      <c r="A2735" s="326" t="s">
        <v>6120</v>
      </c>
      <c r="B2735" s="326" t="s">
        <v>7</v>
      </c>
      <c r="C2735" s="326">
        <v>4</v>
      </c>
      <c r="D2735" s="326" t="s">
        <v>144</v>
      </c>
      <c r="E2735" s="323">
        <v>100</v>
      </c>
      <c r="F2735" s="35" t="s">
        <v>303</v>
      </c>
      <c r="G2735" s="326" t="s">
        <v>6210</v>
      </c>
      <c r="H2735" s="350">
        <f t="shared" si="43"/>
        <v>4138692.5300000003</v>
      </c>
      <c r="I2735" s="326" t="s">
        <v>5912</v>
      </c>
      <c r="J2735" s="42" t="str">
        <f>VLOOKUP(D2735,DEPARTMENTS!B:B,1,0)</f>
        <v>DEV_GROUP_2</v>
      </c>
      <c r="K2735" s="326"/>
    </row>
    <row r="2736" spans="1:11" s="35" customFormat="1" hidden="1" x14ac:dyDescent="0.2">
      <c r="A2736" s="326" t="s">
        <v>6121</v>
      </c>
      <c r="B2736" s="326" t="s">
        <v>7</v>
      </c>
      <c r="C2736" s="326">
        <v>4</v>
      </c>
      <c r="D2736" s="326" t="s">
        <v>134</v>
      </c>
      <c r="E2736" s="323">
        <v>200</v>
      </c>
      <c r="F2736" s="35" t="s">
        <v>303</v>
      </c>
      <c r="G2736" s="326" t="s">
        <v>6210</v>
      </c>
      <c r="H2736" s="350">
        <f t="shared" si="43"/>
        <v>4138892.5300000003</v>
      </c>
      <c r="I2736" s="326" t="s">
        <v>5913</v>
      </c>
      <c r="J2736" s="42" t="str">
        <f>VLOOKUP(D2736,DEPARTMENTS!B:B,1,0)</f>
        <v>DEV_GROUP_12</v>
      </c>
      <c r="K2736" s="326"/>
    </row>
    <row r="2737" spans="1:11" s="35" customFormat="1" hidden="1" x14ac:dyDescent="0.2">
      <c r="A2737" s="326" t="s">
        <v>6122</v>
      </c>
      <c r="B2737" s="326" t="s">
        <v>7</v>
      </c>
      <c r="C2737" s="326">
        <v>4</v>
      </c>
      <c r="D2737" s="326" t="s">
        <v>124</v>
      </c>
      <c r="E2737" s="323">
        <v>500</v>
      </c>
      <c r="F2737" s="35" t="s">
        <v>303</v>
      </c>
      <c r="G2737" s="326" t="s">
        <v>6210</v>
      </c>
      <c r="H2737" s="350">
        <f t="shared" si="43"/>
        <v>4139392.5300000003</v>
      </c>
      <c r="I2737" s="326" t="s">
        <v>5914</v>
      </c>
      <c r="J2737" s="42" t="str">
        <f>VLOOKUP(D2737,DEPARTMENTS!B:B,1,0)</f>
        <v>DEV_GROUP_7</v>
      </c>
      <c r="K2737" s="326"/>
    </row>
    <row r="2738" spans="1:11" s="35" customFormat="1" hidden="1" x14ac:dyDescent="0.2">
      <c r="A2738" s="326" t="s">
        <v>6123</v>
      </c>
      <c r="B2738" s="326" t="s">
        <v>7</v>
      </c>
      <c r="C2738" s="326">
        <v>4</v>
      </c>
      <c r="D2738" s="326" t="s">
        <v>134</v>
      </c>
      <c r="E2738" s="323">
        <v>200</v>
      </c>
      <c r="F2738" s="35" t="s">
        <v>303</v>
      </c>
      <c r="G2738" s="326" t="s">
        <v>6210</v>
      </c>
      <c r="H2738" s="350">
        <f t="shared" si="43"/>
        <v>4139592.5300000003</v>
      </c>
      <c r="I2738" s="326" t="s">
        <v>5915</v>
      </c>
      <c r="J2738" s="42" t="str">
        <f>VLOOKUP(D2738,DEPARTMENTS!B:B,1,0)</f>
        <v>DEV_GROUP_12</v>
      </c>
      <c r="K2738" s="326"/>
    </row>
    <row r="2739" spans="1:11" s="35" customFormat="1" hidden="1" x14ac:dyDescent="0.2">
      <c r="A2739" s="326" t="s">
        <v>6124</v>
      </c>
      <c r="B2739" s="326" t="s">
        <v>7</v>
      </c>
      <c r="C2739" s="326">
        <v>4</v>
      </c>
      <c r="D2739" s="326" t="s">
        <v>114</v>
      </c>
      <c r="E2739" s="323">
        <v>300</v>
      </c>
      <c r="F2739" s="35" t="s">
        <v>303</v>
      </c>
      <c r="G2739" s="326" t="s">
        <v>6210</v>
      </c>
      <c r="H2739" s="350">
        <f t="shared" si="43"/>
        <v>4139892.5300000003</v>
      </c>
      <c r="I2739" s="326" t="s">
        <v>5916</v>
      </c>
      <c r="J2739" s="42" t="str">
        <f>VLOOKUP(D2739,DEPARTMENTS!B:B,1,0)</f>
        <v>DEV_GROUP_1</v>
      </c>
      <c r="K2739" s="326"/>
    </row>
    <row r="2740" spans="1:11" s="35" customFormat="1" hidden="1" x14ac:dyDescent="0.2">
      <c r="A2740" s="326" t="s">
        <v>6125</v>
      </c>
      <c r="B2740" s="326" t="s">
        <v>7</v>
      </c>
      <c r="C2740" s="326">
        <v>4</v>
      </c>
      <c r="D2740" s="326" t="s">
        <v>114</v>
      </c>
      <c r="E2740" s="323">
        <v>50</v>
      </c>
      <c r="F2740" s="35" t="s">
        <v>303</v>
      </c>
      <c r="G2740" s="326" t="s">
        <v>6210</v>
      </c>
      <c r="H2740" s="350">
        <f t="shared" si="43"/>
        <v>4139942.5300000003</v>
      </c>
      <c r="I2740" s="326" t="s">
        <v>5917</v>
      </c>
      <c r="J2740" s="42" t="str">
        <f>VLOOKUP(D2740,DEPARTMENTS!B:B,1,0)</f>
        <v>DEV_GROUP_1</v>
      </c>
      <c r="K2740" s="326"/>
    </row>
    <row r="2741" spans="1:11" s="35" customFormat="1" hidden="1" x14ac:dyDescent="0.2">
      <c r="A2741" s="326" t="s">
        <v>6126</v>
      </c>
      <c r="B2741" s="326" t="s">
        <v>7</v>
      </c>
      <c r="C2741" s="326">
        <v>4</v>
      </c>
      <c r="D2741" s="326" t="s">
        <v>114</v>
      </c>
      <c r="E2741" s="323">
        <v>350</v>
      </c>
      <c r="F2741" s="35" t="s">
        <v>303</v>
      </c>
      <c r="G2741" s="326" t="s">
        <v>6210</v>
      </c>
      <c r="H2741" s="350">
        <f t="shared" si="43"/>
        <v>4140292.5300000003</v>
      </c>
      <c r="I2741" s="326" t="s">
        <v>5918</v>
      </c>
      <c r="J2741" s="42" t="str">
        <f>VLOOKUP(D2741,DEPARTMENTS!B:B,1,0)</f>
        <v>DEV_GROUP_1</v>
      </c>
      <c r="K2741" s="326"/>
    </row>
    <row r="2742" spans="1:11" s="35" customFormat="1" hidden="1" x14ac:dyDescent="0.2">
      <c r="A2742" s="326" t="s">
        <v>6127</v>
      </c>
      <c r="B2742" s="326" t="s">
        <v>7</v>
      </c>
      <c r="C2742" s="326">
        <v>4</v>
      </c>
      <c r="D2742" s="326" t="s">
        <v>124</v>
      </c>
      <c r="E2742" s="323">
        <v>400</v>
      </c>
      <c r="F2742" s="35" t="s">
        <v>303</v>
      </c>
      <c r="G2742" s="326" t="s">
        <v>6210</v>
      </c>
      <c r="H2742" s="350">
        <f t="shared" si="43"/>
        <v>4140692.5300000003</v>
      </c>
      <c r="I2742" s="326" t="s">
        <v>5919</v>
      </c>
      <c r="J2742" s="42" t="str">
        <f>VLOOKUP(D2742,DEPARTMENTS!B:B,1,0)</f>
        <v>DEV_GROUP_7</v>
      </c>
      <c r="K2742" s="326"/>
    </row>
    <row r="2743" spans="1:11" s="35" customFormat="1" hidden="1" x14ac:dyDescent="0.2">
      <c r="A2743" s="326" t="s">
        <v>6128</v>
      </c>
      <c r="B2743" s="326" t="s">
        <v>7</v>
      </c>
      <c r="C2743" s="326">
        <v>4</v>
      </c>
      <c r="D2743" s="326" t="s">
        <v>144</v>
      </c>
      <c r="E2743" s="323">
        <v>200</v>
      </c>
      <c r="F2743" s="35" t="s">
        <v>303</v>
      </c>
      <c r="G2743" s="326" t="s">
        <v>6210</v>
      </c>
      <c r="H2743" s="350">
        <f t="shared" si="43"/>
        <v>4140892.5300000003</v>
      </c>
      <c r="I2743" s="326" t="s">
        <v>5920</v>
      </c>
      <c r="J2743" s="42" t="str">
        <f>VLOOKUP(D2743,DEPARTMENTS!B:B,1,0)</f>
        <v>DEV_GROUP_2</v>
      </c>
      <c r="K2743" s="326"/>
    </row>
    <row r="2744" spans="1:11" s="35" customFormat="1" hidden="1" x14ac:dyDescent="0.2">
      <c r="A2744" s="326" t="s">
        <v>6129</v>
      </c>
      <c r="B2744" s="326" t="s">
        <v>7</v>
      </c>
      <c r="C2744" s="326">
        <v>4</v>
      </c>
      <c r="D2744" s="326" t="s">
        <v>134</v>
      </c>
      <c r="E2744" s="323">
        <v>200</v>
      </c>
      <c r="F2744" s="35" t="s">
        <v>303</v>
      </c>
      <c r="G2744" s="326" t="s">
        <v>6210</v>
      </c>
      <c r="H2744" s="350">
        <f t="shared" si="43"/>
        <v>4141092.5300000003</v>
      </c>
      <c r="I2744" s="326" t="s">
        <v>5921</v>
      </c>
      <c r="J2744" s="42" t="str">
        <f>VLOOKUP(D2744,DEPARTMENTS!B:B,1,0)</f>
        <v>DEV_GROUP_12</v>
      </c>
      <c r="K2744" s="326"/>
    </row>
    <row r="2745" spans="1:11" s="35" customFormat="1" hidden="1" x14ac:dyDescent="0.2">
      <c r="A2745" s="326" t="s">
        <v>6130</v>
      </c>
      <c r="B2745" s="326" t="s">
        <v>7</v>
      </c>
      <c r="C2745" s="326">
        <v>4</v>
      </c>
      <c r="D2745" s="326" t="s">
        <v>144</v>
      </c>
      <c r="E2745" s="323">
        <v>100</v>
      </c>
      <c r="F2745" s="35" t="s">
        <v>303</v>
      </c>
      <c r="G2745" s="326" t="s">
        <v>6210</v>
      </c>
      <c r="H2745" s="350">
        <f t="shared" si="43"/>
        <v>4141192.5300000003</v>
      </c>
      <c r="I2745" s="326" t="s">
        <v>5922</v>
      </c>
      <c r="J2745" s="42" t="str">
        <f>VLOOKUP(D2745,DEPARTMENTS!B:B,1,0)</f>
        <v>DEV_GROUP_2</v>
      </c>
      <c r="K2745" s="326"/>
    </row>
    <row r="2746" spans="1:11" s="35" customFormat="1" hidden="1" x14ac:dyDescent="0.2">
      <c r="A2746" s="326" t="s">
        <v>6131</v>
      </c>
      <c r="B2746" s="326" t="s">
        <v>7</v>
      </c>
      <c r="C2746" s="326">
        <v>4</v>
      </c>
      <c r="D2746" s="326" t="s">
        <v>134</v>
      </c>
      <c r="E2746" s="323">
        <v>100</v>
      </c>
      <c r="F2746" s="35" t="s">
        <v>303</v>
      </c>
      <c r="G2746" s="326" t="s">
        <v>6210</v>
      </c>
      <c r="H2746" s="350">
        <f t="shared" si="43"/>
        <v>4141292.5300000003</v>
      </c>
      <c r="I2746" s="326" t="s">
        <v>5923</v>
      </c>
      <c r="J2746" s="42" t="str">
        <f>VLOOKUP(D2746,DEPARTMENTS!B:B,1,0)</f>
        <v>DEV_GROUP_12</v>
      </c>
      <c r="K2746" s="326"/>
    </row>
    <row r="2747" spans="1:11" s="35" customFormat="1" hidden="1" x14ac:dyDescent="0.2">
      <c r="A2747" s="326" t="s">
        <v>6132</v>
      </c>
      <c r="B2747" s="326" t="s">
        <v>7</v>
      </c>
      <c r="C2747" s="326">
        <v>4</v>
      </c>
      <c r="D2747" s="326" t="s">
        <v>178</v>
      </c>
      <c r="E2747" s="323">
        <v>711</v>
      </c>
      <c r="F2747" s="35" t="s">
        <v>303</v>
      </c>
      <c r="G2747" s="326" t="s">
        <v>6210</v>
      </c>
      <c r="H2747" s="350">
        <f t="shared" si="43"/>
        <v>4142003.5300000003</v>
      </c>
      <c r="I2747" s="326" t="s">
        <v>5924</v>
      </c>
      <c r="J2747" s="42" t="str">
        <f>VLOOKUP(D2747,DEPARTMENTS!B:B,1,0)</f>
        <v>DEV_GROUP_34</v>
      </c>
      <c r="K2747" s="326"/>
    </row>
    <row r="2748" spans="1:11" s="35" customFormat="1" hidden="1" x14ac:dyDescent="0.2">
      <c r="A2748" s="326" t="s">
        <v>6133</v>
      </c>
      <c r="B2748" s="326" t="s">
        <v>7</v>
      </c>
      <c r="C2748" s="326">
        <v>4</v>
      </c>
      <c r="D2748" s="326" t="s">
        <v>126</v>
      </c>
      <c r="E2748" s="323">
        <v>200</v>
      </c>
      <c r="F2748" s="35" t="s">
        <v>303</v>
      </c>
      <c r="G2748" s="326" t="s">
        <v>6210</v>
      </c>
      <c r="H2748" s="350">
        <f t="shared" si="43"/>
        <v>4142203.5300000003</v>
      </c>
      <c r="I2748" s="326" t="s">
        <v>5925</v>
      </c>
      <c r="J2748" s="42" t="str">
        <f>VLOOKUP(D2748,DEPARTMENTS!B:B,1,0)</f>
        <v>DEV_GROUP_6</v>
      </c>
      <c r="K2748" s="326"/>
    </row>
    <row r="2749" spans="1:11" s="35" customFormat="1" hidden="1" x14ac:dyDescent="0.2">
      <c r="A2749" s="326" t="s">
        <v>6134</v>
      </c>
      <c r="B2749" s="326" t="s">
        <v>7</v>
      </c>
      <c r="C2749" s="326">
        <v>4</v>
      </c>
      <c r="D2749" s="326" t="s">
        <v>126</v>
      </c>
      <c r="E2749" s="323">
        <v>200</v>
      </c>
      <c r="F2749" s="35" t="s">
        <v>303</v>
      </c>
      <c r="G2749" s="326" t="s">
        <v>6210</v>
      </c>
      <c r="H2749" s="350">
        <f t="shared" si="43"/>
        <v>4142403.5300000003</v>
      </c>
      <c r="I2749" s="326" t="s">
        <v>5926</v>
      </c>
      <c r="J2749" s="42" t="str">
        <f>VLOOKUP(D2749,DEPARTMENTS!B:B,1,0)</f>
        <v>DEV_GROUP_6</v>
      </c>
      <c r="K2749" s="326"/>
    </row>
    <row r="2750" spans="1:11" s="35" customFormat="1" hidden="1" x14ac:dyDescent="0.2">
      <c r="A2750" s="326" t="s">
        <v>6135</v>
      </c>
      <c r="B2750" s="326" t="s">
        <v>7</v>
      </c>
      <c r="C2750" s="326">
        <v>4</v>
      </c>
      <c r="D2750" s="326" t="s">
        <v>37</v>
      </c>
      <c r="E2750" s="323">
        <v>300</v>
      </c>
      <c r="F2750" s="35" t="s">
        <v>303</v>
      </c>
      <c r="G2750" s="326" t="s">
        <v>6210</v>
      </c>
      <c r="H2750" s="350">
        <f t="shared" si="43"/>
        <v>4142703.5300000003</v>
      </c>
      <c r="I2750" s="326" t="s">
        <v>5927</v>
      </c>
      <c r="J2750" s="42" t="str">
        <f>VLOOKUP(D2750,DEPARTMENTS!B:B,1,0)</f>
        <v>ADVENTURERS</v>
      </c>
      <c r="K2750" s="326"/>
    </row>
    <row r="2751" spans="1:11" s="35" customFormat="1" hidden="1" x14ac:dyDescent="0.2">
      <c r="A2751" s="326" t="s">
        <v>6136</v>
      </c>
      <c r="B2751" s="326" t="s">
        <v>7</v>
      </c>
      <c r="C2751" s="326">
        <v>4</v>
      </c>
      <c r="D2751" s="326" t="s">
        <v>37</v>
      </c>
      <c r="E2751" s="323">
        <v>300</v>
      </c>
      <c r="F2751" s="35" t="s">
        <v>303</v>
      </c>
      <c r="G2751" s="326" t="s">
        <v>6210</v>
      </c>
      <c r="H2751" s="350">
        <f t="shared" si="43"/>
        <v>4143003.5300000003</v>
      </c>
      <c r="I2751" s="326" t="s">
        <v>5928</v>
      </c>
      <c r="J2751" s="42" t="str">
        <f>VLOOKUP(D2751,DEPARTMENTS!B:B,1,0)</f>
        <v>ADVENTURERS</v>
      </c>
      <c r="K2751" s="326"/>
    </row>
    <row r="2752" spans="1:11" s="35" customFormat="1" hidden="1" x14ac:dyDescent="0.2">
      <c r="A2752" s="326" t="s">
        <v>6137</v>
      </c>
      <c r="B2752" s="326" t="s">
        <v>7</v>
      </c>
      <c r="C2752" s="326">
        <v>4</v>
      </c>
      <c r="D2752" s="326" t="s">
        <v>134</v>
      </c>
      <c r="E2752" s="323">
        <v>100</v>
      </c>
      <c r="F2752" s="35" t="s">
        <v>303</v>
      </c>
      <c r="G2752" s="326" t="s">
        <v>6210</v>
      </c>
      <c r="H2752" s="350">
        <f t="shared" si="43"/>
        <v>4143103.5300000003</v>
      </c>
      <c r="I2752" s="326" t="s">
        <v>5929</v>
      </c>
      <c r="J2752" s="42" t="str">
        <f>VLOOKUP(D2752,DEPARTMENTS!B:B,1,0)</f>
        <v>DEV_GROUP_12</v>
      </c>
      <c r="K2752" s="326"/>
    </row>
    <row r="2753" spans="1:11" s="35" customFormat="1" hidden="1" x14ac:dyDescent="0.2">
      <c r="A2753" s="326" t="s">
        <v>6138</v>
      </c>
      <c r="B2753" s="326" t="s">
        <v>7</v>
      </c>
      <c r="C2753" s="326">
        <v>4</v>
      </c>
      <c r="D2753" s="326" t="s">
        <v>134</v>
      </c>
      <c r="E2753" s="323">
        <v>200</v>
      </c>
      <c r="F2753" s="35" t="s">
        <v>303</v>
      </c>
      <c r="G2753" s="326" t="s">
        <v>6210</v>
      </c>
      <c r="H2753" s="350">
        <f t="shared" si="43"/>
        <v>4143303.5300000003</v>
      </c>
      <c r="I2753" s="326" t="s">
        <v>5930</v>
      </c>
      <c r="J2753" s="42" t="str">
        <f>VLOOKUP(D2753,DEPARTMENTS!B:B,1,0)</f>
        <v>DEV_GROUP_12</v>
      </c>
      <c r="K2753" s="326"/>
    </row>
    <row r="2754" spans="1:11" s="35" customFormat="1" hidden="1" x14ac:dyDescent="0.2">
      <c r="A2754" s="326" t="s">
        <v>6139</v>
      </c>
      <c r="B2754" s="326" t="s">
        <v>7</v>
      </c>
      <c r="C2754" s="326">
        <v>4</v>
      </c>
      <c r="D2754" s="326" t="s">
        <v>126</v>
      </c>
      <c r="E2754" s="323">
        <v>100</v>
      </c>
      <c r="F2754" s="35" t="s">
        <v>303</v>
      </c>
      <c r="G2754" s="326" t="s">
        <v>6210</v>
      </c>
      <c r="H2754" s="350">
        <f t="shared" si="43"/>
        <v>4143403.5300000003</v>
      </c>
      <c r="I2754" s="326" t="s">
        <v>5931</v>
      </c>
      <c r="J2754" s="42" t="str">
        <f>VLOOKUP(D2754,DEPARTMENTS!B:B,1,0)</f>
        <v>DEV_GROUP_6</v>
      </c>
      <c r="K2754" s="326"/>
    </row>
    <row r="2755" spans="1:11" s="35" customFormat="1" hidden="1" x14ac:dyDescent="0.2">
      <c r="A2755" s="326" t="s">
        <v>6140</v>
      </c>
      <c r="B2755" s="326" t="s">
        <v>7</v>
      </c>
      <c r="C2755" s="326">
        <v>4</v>
      </c>
      <c r="D2755" s="326" t="s">
        <v>126</v>
      </c>
      <c r="E2755" s="323">
        <v>100</v>
      </c>
      <c r="F2755" s="35" t="s">
        <v>303</v>
      </c>
      <c r="G2755" s="326" t="s">
        <v>6210</v>
      </c>
      <c r="H2755" s="350">
        <f t="shared" si="43"/>
        <v>4143503.5300000003</v>
      </c>
      <c r="I2755" s="326" t="s">
        <v>5932</v>
      </c>
      <c r="J2755" s="42" t="str">
        <f>VLOOKUP(D2755,DEPARTMENTS!B:B,1,0)</f>
        <v>DEV_GROUP_6</v>
      </c>
      <c r="K2755" s="326"/>
    </row>
    <row r="2756" spans="1:11" s="35" customFormat="1" hidden="1" x14ac:dyDescent="0.2">
      <c r="A2756" s="326" t="s">
        <v>6141</v>
      </c>
      <c r="B2756" s="326" t="s">
        <v>7</v>
      </c>
      <c r="C2756" s="326">
        <v>4</v>
      </c>
      <c r="D2756" s="326" t="s">
        <v>180</v>
      </c>
      <c r="E2756" s="323">
        <v>5000</v>
      </c>
      <c r="F2756" s="35" t="s">
        <v>303</v>
      </c>
      <c r="G2756" s="326" t="s">
        <v>6210</v>
      </c>
      <c r="H2756" s="350">
        <f t="shared" si="43"/>
        <v>4148503.5300000003</v>
      </c>
      <c r="I2756" s="326" t="s">
        <v>5933</v>
      </c>
      <c r="J2756" s="42" t="str">
        <f>VLOOKUP(D2756,DEPARTMENTS!B:B,1,0)</f>
        <v>DEV_GROUP_28</v>
      </c>
      <c r="K2756" s="326"/>
    </row>
    <row r="2757" spans="1:11" s="35" customFormat="1" hidden="1" x14ac:dyDescent="0.2">
      <c r="A2757" s="326" t="s">
        <v>6142</v>
      </c>
      <c r="B2757" s="326" t="s">
        <v>7</v>
      </c>
      <c r="C2757" s="326">
        <v>4</v>
      </c>
      <c r="D2757" s="326" t="s">
        <v>32</v>
      </c>
      <c r="E2757" s="323">
        <v>510</v>
      </c>
      <c r="F2757" s="35" t="s">
        <v>303</v>
      </c>
      <c r="G2757" s="326" t="s">
        <v>6210</v>
      </c>
      <c r="H2757" s="350">
        <f t="shared" si="43"/>
        <v>4149013.5300000003</v>
      </c>
      <c r="I2757" s="326" t="s">
        <v>5934</v>
      </c>
      <c r="J2757" s="42" t="str">
        <f>VLOOKUP(D2757,DEPARTMENTS!B:B,1,0)</f>
        <v>YOUTH</v>
      </c>
      <c r="K2757" s="326"/>
    </row>
    <row r="2758" spans="1:11" s="35" customFormat="1" hidden="1" x14ac:dyDescent="0.2">
      <c r="A2758" s="326" t="s">
        <v>6143</v>
      </c>
      <c r="B2758" s="326" t="s">
        <v>7</v>
      </c>
      <c r="C2758" s="326">
        <v>4</v>
      </c>
      <c r="D2758" s="326" t="s">
        <v>114</v>
      </c>
      <c r="E2758" s="323">
        <v>5000</v>
      </c>
      <c r="F2758" s="35" t="s">
        <v>303</v>
      </c>
      <c r="G2758" s="326" t="s">
        <v>6210</v>
      </c>
      <c r="H2758" s="350">
        <f t="shared" si="43"/>
        <v>4154013.5300000003</v>
      </c>
      <c r="I2758" s="326" t="s">
        <v>5935</v>
      </c>
      <c r="J2758" s="42" t="str">
        <f>VLOOKUP(D2758,DEPARTMENTS!B:B,1,0)</f>
        <v>DEV_GROUP_1</v>
      </c>
      <c r="K2758" s="326"/>
    </row>
    <row r="2759" spans="1:11" s="35" customFormat="1" hidden="1" x14ac:dyDescent="0.2">
      <c r="A2759" s="326" t="s">
        <v>6144</v>
      </c>
      <c r="B2759" s="326" t="s">
        <v>7</v>
      </c>
      <c r="C2759" s="326">
        <v>4</v>
      </c>
      <c r="D2759" s="326" t="s">
        <v>126</v>
      </c>
      <c r="E2759" s="323">
        <v>150</v>
      </c>
      <c r="F2759" s="35" t="s">
        <v>303</v>
      </c>
      <c r="G2759" s="326" t="s">
        <v>6210</v>
      </c>
      <c r="H2759" s="350">
        <f t="shared" si="43"/>
        <v>4154163.5300000003</v>
      </c>
      <c r="I2759" s="326" t="s">
        <v>5936</v>
      </c>
      <c r="J2759" s="42" t="str">
        <f>VLOOKUP(D2759,DEPARTMENTS!B:B,1,0)</f>
        <v>DEV_GROUP_6</v>
      </c>
      <c r="K2759" s="326"/>
    </row>
    <row r="2760" spans="1:11" s="35" customFormat="1" hidden="1" x14ac:dyDescent="0.2">
      <c r="A2760" s="326" t="s">
        <v>6145</v>
      </c>
      <c r="B2760" s="326" t="s">
        <v>7</v>
      </c>
      <c r="C2760" s="326">
        <v>4</v>
      </c>
      <c r="D2760" s="326" t="s">
        <v>114</v>
      </c>
      <c r="E2760" s="323">
        <v>300</v>
      </c>
      <c r="F2760" s="35" t="s">
        <v>303</v>
      </c>
      <c r="G2760" s="326" t="s">
        <v>6210</v>
      </c>
      <c r="H2760" s="350">
        <f t="shared" si="43"/>
        <v>4154463.5300000003</v>
      </c>
      <c r="I2760" s="326" t="s">
        <v>5937</v>
      </c>
      <c r="J2760" s="42" t="str">
        <f>VLOOKUP(D2760,DEPARTMENTS!B:B,1,0)</f>
        <v>DEV_GROUP_1</v>
      </c>
      <c r="K2760" s="326"/>
    </row>
    <row r="2761" spans="1:11" s="35" customFormat="1" hidden="1" x14ac:dyDescent="0.2">
      <c r="A2761" s="326" t="s">
        <v>6146</v>
      </c>
      <c r="B2761" s="326" t="s">
        <v>7</v>
      </c>
      <c r="C2761" s="326">
        <v>4</v>
      </c>
      <c r="D2761" s="326" t="s">
        <v>144</v>
      </c>
      <c r="E2761" s="323">
        <v>500</v>
      </c>
      <c r="F2761" s="35" t="s">
        <v>303</v>
      </c>
      <c r="G2761" s="326" t="s">
        <v>6210</v>
      </c>
      <c r="H2761" s="350">
        <f t="shared" si="43"/>
        <v>4154963.5300000003</v>
      </c>
      <c r="I2761" s="326" t="s">
        <v>5938</v>
      </c>
      <c r="J2761" s="42" t="str">
        <f>VLOOKUP(D2761,DEPARTMENTS!B:B,1,0)</f>
        <v>DEV_GROUP_2</v>
      </c>
      <c r="K2761" s="326"/>
    </row>
    <row r="2762" spans="1:11" s="35" customFormat="1" hidden="1" x14ac:dyDescent="0.2">
      <c r="A2762" s="326" t="s">
        <v>6147</v>
      </c>
      <c r="B2762" s="326" t="s">
        <v>7</v>
      </c>
      <c r="C2762" s="326">
        <v>4</v>
      </c>
      <c r="D2762" s="326" t="s">
        <v>144</v>
      </c>
      <c r="E2762" s="323">
        <v>200</v>
      </c>
      <c r="F2762" s="35" t="s">
        <v>303</v>
      </c>
      <c r="G2762" s="326" t="s">
        <v>6210</v>
      </c>
      <c r="H2762" s="350">
        <f t="shared" si="43"/>
        <v>4155163.5300000003</v>
      </c>
      <c r="I2762" s="326" t="s">
        <v>5939</v>
      </c>
      <c r="J2762" s="42" t="str">
        <f>VLOOKUP(D2762,DEPARTMENTS!B:B,1,0)</f>
        <v>DEV_GROUP_2</v>
      </c>
      <c r="K2762" s="326"/>
    </row>
    <row r="2763" spans="1:11" s="35" customFormat="1" hidden="1" x14ac:dyDescent="0.2">
      <c r="A2763" s="326" t="s">
        <v>6148</v>
      </c>
      <c r="B2763" s="326" t="s">
        <v>7</v>
      </c>
      <c r="C2763" s="326">
        <v>4</v>
      </c>
      <c r="D2763" s="326" t="s">
        <v>134</v>
      </c>
      <c r="E2763" s="323">
        <v>100</v>
      </c>
      <c r="F2763" s="35" t="s">
        <v>303</v>
      </c>
      <c r="G2763" s="326" t="s">
        <v>6210</v>
      </c>
      <c r="H2763" s="350">
        <f t="shared" si="43"/>
        <v>4155263.5300000003</v>
      </c>
      <c r="I2763" s="326" t="s">
        <v>5940</v>
      </c>
      <c r="J2763" s="42" t="str">
        <f>VLOOKUP(D2763,DEPARTMENTS!B:B,1,0)</f>
        <v>DEV_GROUP_12</v>
      </c>
      <c r="K2763" s="326"/>
    </row>
    <row r="2764" spans="1:11" s="35" customFormat="1" hidden="1" x14ac:dyDescent="0.2">
      <c r="A2764" s="326" t="s">
        <v>6149</v>
      </c>
      <c r="B2764" s="326" t="s">
        <v>7</v>
      </c>
      <c r="C2764" s="326">
        <v>4</v>
      </c>
      <c r="D2764" s="326" t="s">
        <v>134</v>
      </c>
      <c r="E2764" s="323">
        <v>100</v>
      </c>
      <c r="F2764" s="35" t="s">
        <v>303</v>
      </c>
      <c r="G2764" s="326" t="s">
        <v>6210</v>
      </c>
      <c r="H2764" s="350">
        <f t="shared" si="43"/>
        <v>4155363.5300000003</v>
      </c>
      <c r="I2764" s="326" t="s">
        <v>5941</v>
      </c>
      <c r="J2764" s="42" t="str">
        <f>VLOOKUP(D2764,DEPARTMENTS!B:B,1,0)</f>
        <v>DEV_GROUP_12</v>
      </c>
      <c r="K2764" s="326"/>
    </row>
    <row r="2765" spans="1:11" s="35" customFormat="1" hidden="1" x14ac:dyDescent="0.2">
      <c r="A2765" s="326" t="s">
        <v>6150</v>
      </c>
      <c r="B2765" s="326" t="s">
        <v>7</v>
      </c>
      <c r="C2765" s="326">
        <v>4</v>
      </c>
      <c r="D2765" s="326" t="s">
        <v>24</v>
      </c>
      <c r="E2765" s="323">
        <v>100</v>
      </c>
      <c r="F2765" s="35" t="s">
        <v>303</v>
      </c>
      <c r="G2765" s="326" t="s">
        <v>6210</v>
      </c>
      <c r="H2765" s="350">
        <f t="shared" si="43"/>
        <v>4155463.5300000003</v>
      </c>
      <c r="I2765" s="326" t="s">
        <v>5942</v>
      </c>
      <c r="J2765" s="42" t="str">
        <f>VLOOKUP(D2765,DEPARTMENTS!B:B,1,0)</f>
        <v>ENVELOPES</v>
      </c>
      <c r="K2765" s="326"/>
    </row>
    <row r="2766" spans="1:11" s="35" customFormat="1" hidden="1" x14ac:dyDescent="0.2">
      <c r="A2766" s="326" t="s">
        <v>6151</v>
      </c>
      <c r="B2766" s="326" t="s">
        <v>7</v>
      </c>
      <c r="C2766" s="326">
        <v>4</v>
      </c>
      <c r="D2766" s="326" t="s">
        <v>144</v>
      </c>
      <c r="E2766" s="323">
        <v>200</v>
      </c>
      <c r="F2766" s="35" t="s">
        <v>303</v>
      </c>
      <c r="G2766" s="326" t="s">
        <v>6210</v>
      </c>
      <c r="H2766" s="350">
        <f t="shared" si="43"/>
        <v>4155663.5300000003</v>
      </c>
      <c r="I2766" s="326" t="s">
        <v>5943</v>
      </c>
      <c r="J2766" s="42" t="str">
        <f>VLOOKUP(D2766,DEPARTMENTS!B:B,1,0)</f>
        <v>DEV_GROUP_2</v>
      </c>
      <c r="K2766" s="326"/>
    </row>
    <row r="2767" spans="1:11" s="35" customFormat="1" hidden="1" x14ac:dyDescent="0.2">
      <c r="A2767" s="326" t="s">
        <v>6152</v>
      </c>
      <c r="B2767" s="326" t="s">
        <v>7</v>
      </c>
      <c r="C2767" s="326">
        <v>4</v>
      </c>
      <c r="D2767" s="326" t="s">
        <v>134</v>
      </c>
      <c r="E2767" s="323">
        <v>200</v>
      </c>
      <c r="F2767" s="35" t="s">
        <v>303</v>
      </c>
      <c r="G2767" s="326" t="s">
        <v>6210</v>
      </c>
      <c r="H2767" s="350">
        <f t="shared" si="43"/>
        <v>4155863.5300000003</v>
      </c>
      <c r="I2767" s="326" t="s">
        <v>5944</v>
      </c>
      <c r="J2767" s="42" t="str">
        <f>VLOOKUP(D2767,DEPARTMENTS!B:B,1,0)</f>
        <v>DEV_GROUP_12</v>
      </c>
      <c r="K2767" s="326"/>
    </row>
    <row r="2768" spans="1:11" s="35" customFormat="1" hidden="1" x14ac:dyDescent="0.2">
      <c r="A2768" s="326" t="s">
        <v>6153</v>
      </c>
      <c r="B2768" s="326" t="s">
        <v>7</v>
      </c>
      <c r="C2768" s="326">
        <v>4</v>
      </c>
      <c r="D2768" s="326" t="s">
        <v>126</v>
      </c>
      <c r="E2768" s="323">
        <v>100</v>
      </c>
      <c r="F2768" s="35" t="s">
        <v>303</v>
      </c>
      <c r="G2768" s="326" t="s">
        <v>6210</v>
      </c>
      <c r="H2768" s="350">
        <f t="shared" si="43"/>
        <v>4155963.5300000003</v>
      </c>
      <c r="I2768" s="326" t="s">
        <v>5945</v>
      </c>
      <c r="J2768" s="42" t="str">
        <f>VLOOKUP(D2768,DEPARTMENTS!B:B,1,0)</f>
        <v>DEV_GROUP_6</v>
      </c>
      <c r="K2768" s="326"/>
    </row>
    <row r="2769" spans="1:11" s="35" customFormat="1" hidden="1" x14ac:dyDescent="0.2">
      <c r="A2769" s="326" t="s">
        <v>6154</v>
      </c>
      <c r="B2769" s="326" t="s">
        <v>7</v>
      </c>
      <c r="C2769" s="326">
        <v>4</v>
      </c>
      <c r="D2769" s="326" t="s">
        <v>144</v>
      </c>
      <c r="E2769" s="323">
        <v>100</v>
      </c>
      <c r="F2769" s="35" t="s">
        <v>303</v>
      </c>
      <c r="G2769" s="326" t="s">
        <v>6210</v>
      </c>
      <c r="H2769" s="350">
        <f t="shared" si="43"/>
        <v>4156063.5300000003</v>
      </c>
      <c r="I2769" s="326" t="s">
        <v>5946</v>
      </c>
      <c r="J2769" s="42" t="str">
        <f>VLOOKUP(D2769,DEPARTMENTS!B:B,1,0)</f>
        <v>DEV_GROUP_2</v>
      </c>
      <c r="K2769" s="326"/>
    </row>
    <row r="2770" spans="1:11" s="35" customFormat="1" hidden="1" x14ac:dyDescent="0.2">
      <c r="A2770" s="326" t="s">
        <v>6155</v>
      </c>
      <c r="B2770" s="326" t="s">
        <v>7</v>
      </c>
      <c r="C2770" s="326">
        <v>4</v>
      </c>
      <c r="D2770" s="326" t="s">
        <v>144</v>
      </c>
      <c r="E2770" s="323">
        <v>100</v>
      </c>
      <c r="F2770" s="35" t="s">
        <v>303</v>
      </c>
      <c r="G2770" s="326" t="s">
        <v>6210</v>
      </c>
      <c r="H2770" s="350">
        <f t="shared" si="43"/>
        <v>4156163.5300000003</v>
      </c>
      <c r="I2770" s="326" t="s">
        <v>5947</v>
      </c>
      <c r="J2770" s="42" t="str">
        <f>VLOOKUP(D2770,DEPARTMENTS!B:B,1,0)</f>
        <v>DEV_GROUP_2</v>
      </c>
      <c r="K2770" s="326"/>
    </row>
    <row r="2771" spans="1:11" s="35" customFormat="1" hidden="1" x14ac:dyDescent="0.2">
      <c r="A2771" s="326" t="s">
        <v>6156</v>
      </c>
      <c r="B2771" s="326" t="s">
        <v>7</v>
      </c>
      <c r="C2771" s="326">
        <v>4</v>
      </c>
      <c r="D2771" s="326" t="s">
        <v>126</v>
      </c>
      <c r="E2771" s="323">
        <v>200</v>
      </c>
      <c r="F2771" s="35" t="s">
        <v>303</v>
      </c>
      <c r="G2771" s="326" t="s">
        <v>6210</v>
      </c>
      <c r="H2771" s="350">
        <f t="shared" si="43"/>
        <v>4156363.5300000003</v>
      </c>
      <c r="I2771" s="326" t="s">
        <v>5948</v>
      </c>
      <c r="J2771" s="42" t="str">
        <f>VLOOKUP(D2771,DEPARTMENTS!B:B,1,0)</f>
        <v>DEV_GROUP_6</v>
      </c>
      <c r="K2771" s="326"/>
    </row>
    <row r="2772" spans="1:11" s="35" customFormat="1" hidden="1" x14ac:dyDescent="0.2">
      <c r="A2772" s="326" t="s">
        <v>6157</v>
      </c>
      <c r="B2772" s="326" t="s">
        <v>7</v>
      </c>
      <c r="C2772" s="326">
        <v>4</v>
      </c>
      <c r="D2772" s="326" t="s">
        <v>24</v>
      </c>
      <c r="E2772" s="323">
        <v>100</v>
      </c>
      <c r="F2772" s="35" t="s">
        <v>303</v>
      </c>
      <c r="G2772" s="326" t="s">
        <v>6211</v>
      </c>
      <c r="H2772" s="350">
        <f t="shared" ref="H2772:H2835" si="44">H2771+E2772</f>
        <v>4156463.5300000003</v>
      </c>
      <c r="I2772" s="326" t="s">
        <v>5949</v>
      </c>
      <c r="J2772" s="42" t="str">
        <f>VLOOKUP(D2772,DEPARTMENTS!B:B,1,0)</f>
        <v>ENVELOPES</v>
      </c>
      <c r="K2772" s="326"/>
    </row>
    <row r="2773" spans="1:11" s="35" customFormat="1" hidden="1" x14ac:dyDescent="0.2">
      <c r="A2773" s="326" t="s">
        <v>6158</v>
      </c>
      <c r="B2773" s="326" t="s">
        <v>7</v>
      </c>
      <c r="C2773" s="326">
        <v>4</v>
      </c>
      <c r="D2773" s="326" t="s">
        <v>186</v>
      </c>
      <c r="E2773" s="323">
        <v>1000</v>
      </c>
      <c r="F2773" s="35" t="s">
        <v>303</v>
      </c>
      <c r="G2773" s="326" t="s">
        <v>6211</v>
      </c>
      <c r="H2773" s="350">
        <f t="shared" si="44"/>
        <v>4157463.5300000003</v>
      </c>
      <c r="I2773" s="326" t="s">
        <v>5950</v>
      </c>
      <c r="J2773" s="42" t="str">
        <f>VLOOKUP(D2773,DEPARTMENTS!B:B,1,0)</f>
        <v>DEV_GROUP_37</v>
      </c>
      <c r="K2773" s="326"/>
    </row>
    <row r="2774" spans="1:11" s="35" customFormat="1" hidden="1" x14ac:dyDescent="0.2">
      <c r="A2774" s="326" t="s">
        <v>6159</v>
      </c>
      <c r="B2774" s="326" t="s">
        <v>7</v>
      </c>
      <c r="C2774" s="326">
        <v>4</v>
      </c>
      <c r="D2774" s="326" t="s">
        <v>186</v>
      </c>
      <c r="E2774" s="323">
        <v>500</v>
      </c>
      <c r="F2774" s="35" t="s">
        <v>303</v>
      </c>
      <c r="G2774" s="326" t="s">
        <v>6211</v>
      </c>
      <c r="H2774" s="350">
        <f t="shared" si="44"/>
        <v>4157963.5300000003</v>
      </c>
      <c r="I2774" s="326" t="s">
        <v>5951</v>
      </c>
      <c r="J2774" s="42" t="str">
        <f>VLOOKUP(D2774,DEPARTMENTS!B:B,1,0)</f>
        <v>DEV_GROUP_37</v>
      </c>
      <c r="K2774" s="326"/>
    </row>
    <row r="2775" spans="1:11" s="35" customFormat="1" hidden="1" x14ac:dyDescent="0.2">
      <c r="A2775" s="326" t="s">
        <v>6160</v>
      </c>
      <c r="B2775" s="326" t="s">
        <v>7</v>
      </c>
      <c r="C2775" s="326">
        <v>4</v>
      </c>
      <c r="D2775" s="326" t="s">
        <v>134</v>
      </c>
      <c r="E2775" s="323">
        <v>1500</v>
      </c>
      <c r="F2775" s="35" t="s">
        <v>303</v>
      </c>
      <c r="G2775" s="326" t="s">
        <v>6211</v>
      </c>
      <c r="H2775" s="350">
        <f t="shared" si="44"/>
        <v>4159463.5300000003</v>
      </c>
      <c r="I2775" s="326" t="s">
        <v>5952</v>
      </c>
      <c r="J2775" s="42" t="str">
        <f>VLOOKUP(D2775,DEPARTMENTS!B:B,1,0)</f>
        <v>DEV_GROUP_12</v>
      </c>
      <c r="K2775" s="326"/>
    </row>
    <row r="2776" spans="1:11" s="35" customFormat="1" hidden="1" x14ac:dyDescent="0.2">
      <c r="A2776" s="326" t="s">
        <v>6161</v>
      </c>
      <c r="B2776" s="326" t="s">
        <v>7</v>
      </c>
      <c r="C2776" s="326">
        <v>4</v>
      </c>
      <c r="D2776" s="326" t="s">
        <v>132</v>
      </c>
      <c r="E2776" s="323">
        <v>500</v>
      </c>
      <c r="F2776" s="35" t="s">
        <v>303</v>
      </c>
      <c r="G2776" s="326" t="s">
        <v>6211</v>
      </c>
      <c r="H2776" s="350">
        <f t="shared" si="44"/>
        <v>4159963.5300000003</v>
      </c>
      <c r="I2776" s="326" t="s">
        <v>5953</v>
      </c>
      <c r="J2776" s="42" t="str">
        <f>VLOOKUP(D2776,DEPARTMENTS!B:B,1,0)</f>
        <v>DEV_GROUP_41</v>
      </c>
      <c r="K2776" s="326"/>
    </row>
    <row r="2777" spans="1:11" s="35" customFormat="1" hidden="1" x14ac:dyDescent="0.2">
      <c r="A2777" s="326" t="s">
        <v>6162</v>
      </c>
      <c r="B2777" s="326" t="s">
        <v>7</v>
      </c>
      <c r="C2777" s="326">
        <v>4</v>
      </c>
      <c r="D2777" s="326" t="s">
        <v>128</v>
      </c>
      <c r="E2777" s="323">
        <v>250</v>
      </c>
      <c r="F2777" s="35" t="s">
        <v>303</v>
      </c>
      <c r="G2777" s="326" t="s">
        <v>6211</v>
      </c>
      <c r="H2777" s="350">
        <f t="shared" si="44"/>
        <v>4160213.5300000003</v>
      </c>
      <c r="I2777" s="326" t="s">
        <v>5954</v>
      </c>
      <c r="J2777" s="42" t="str">
        <f>VLOOKUP(D2777,DEPARTMENTS!B:B,1,0)</f>
        <v>DEV_GROUP_5</v>
      </c>
      <c r="K2777" s="326"/>
    </row>
    <row r="2778" spans="1:11" s="35" customFormat="1" hidden="1" x14ac:dyDescent="0.2">
      <c r="A2778" s="326" t="s">
        <v>6163</v>
      </c>
      <c r="B2778" s="326" t="s">
        <v>7</v>
      </c>
      <c r="C2778" s="326">
        <v>4</v>
      </c>
      <c r="D2778" s="326" t="s">
        <v>24</v>
      </c>
      <c r="E2778" s="323">
        <v>1250</v>
      </c>
      <c r="F2778" s="35" t="s">
        <v>303</v>
      </c>
      <c r="G2778" s="326" t="s">
        <v>6211</v>
      </c>
      <c r="H2778" s="350">
        <f t="shared" si="44"/>
        <v>4161463.5300000003</v>
      </c>
      <c r="I2778" s="326" t="s">
        <v>5955</v>
      </c>
      <c r="J2778" s="42" t="str">
        <f>VLOOKUP(D2778,DEPARTMENTS!B:B,1,0)</f>
        <v>ENVELOPES</v>
      </c>
      <c r="K2778" s="326"/>
    </row>
    <row r="2779" spans="1:11" s="35" customFormat="1" hidden="1" x14ac:dyDescent="0.2">
      <c r="A2779" s="326" t="s">
        <v>6164</v>
      </c>
      <c r="B2779" s="326" t="s">
        <v>7</v>
      </c>
      <c r="C2779" s="326">
        <v>4</v>
      </c>
      <c r="D2779" s="326" t="s">
        <v>186</v>
      </c>
      <c r="E2779" s="323">
        <v>500</v>
      </c>
      <c r="F2779" s="35" t="s">
        <v>303</v>
      </c>
      <c r="G2779" s="326" t="s">
        <v>6211</v>
      </c>
      <c r="H2779" s="350">
        <f t="shared" si="44"/>
        <v>4161963.5300000003</v>
      </c>
      <c r="I2779" s="326" t="s">
        <v>5956</v>
      </c>
      <c r="J2779" s="42" t="str">
        <f>VLOOKUP(D2779,DEPARTMENTS!B:B,1,0)</f>
        <v>DEV_GROUP_37</v>
      </c>
      <c r="K2779" s="326"/>
    </row>
    <row r="2780" spans="1:11" s="35" customFormat="1" hidden="1" x14ac:dyDescent="0.2">
      <c r="A2780" s="326" t="s">
        <v>6165</v>
      </c>
      <c r="B2780" s="326" t="s">
        <v>7</v>
      </c>
      <c r="C2780" s="326">
        <v>4</v>
      </c>
      <c r="D2780" s="326" t="s">
        <v>128</v>
      </c>
      <c r="E2780" s="323">
        <v>200</v>
      </c>
      <c r="F2780" s="35" t="s">
        <v>303</v>
      </c>
      <c r="G2780" s="326" t="s">
        <v>6211</v>
      </c>
      <c r="H2780" s="350">
        <f t="shared" si="44"/>
        <v>4162163.5300000003</v>
      </c>
      <c r="I2780" s="326" t="s">
        <v>5957</v>
      </c>
      <c r="J2780" s="42" t="str">
        <f>VLOOKUP(D2780,DEPARTMENTS!B:B,1,0)</f>
        <v>DEV_GROUP_5</v>
      </c>
      <c r="K2780" s="326"/>
    </row>
    <row r="2781" spans="1:11" s="35" customFormat="1" hidden="1" x14ac:dyDescent="0.2">
      <c r="A2781" s="326" t="s">
        <v>6166</v>
      </c>
      <c r="B2781" s="326" t="s">
        <v>7</v>
      </c>
      <c r="C2781" s="326">
        <v>4</v>
      </c>
      <c r="D2781" s="326" t="s">
        <v>182</v>
      </c>
      <c r="E2781" s="323">
        <v>200</v>
      </c>
      <c r="F2781" s="35" t="s">
        <v>303</v>
      </c>
      <c r="G2781" s="326" t="s">
        <v>6211</v>
      </c>
      <c r="H2781" s="350">
        <f t="shared" si="44"/>
        <v>4162363.5300000003</v>
      </c>
      <c r="I2781" s="326" t="s">
        <v>5958</v>
      </c>
      <c r="J2781" s="42" t="str">
        <f>VLOOKUP(D2781,DEPARTMENTS!B:B,1,0)</f>
        <v>DEV_GROUP_23</v>
      </c>
      <c r="K2781" s="326"/>
    </row>
    <row r="2782" spans="1:11" s="35" customFormat="1" hidden="1" x14ac:dyDescent="0.2">
      <c r="A2782" s="326" t="s">
        <v>6167</v>
      </c>
      <c r="B2782" s="326" t="s">
        <v>7</v>
      </c>
      <c r="C2782" s="326">
        <v>4</v>
      </c>
      <c r="D2782" s="326" t="s">
        <v>186</v>
      </c>
      <c r="E2782" s="323">
        <v>200</v>
      </c>
      <c r="F2782" s="35" t="s">
        <v>303</v>
      </c>
      <c r="G2782" s="326" t="s">
        <v>6211</v>
      </c>
      <c r="H2782" s="350">
        <f t="shared" si="44"/>
        <v>4162563.5300000003</v>
      </c>
      <c r="I2782" s="326" t="s">
        <v>5959</v>
      </c>
      <c r="J2782" s="42" t="str">
        <f>VLOOKUP(D2782,DEPARTMENTS!B:B,1,0)</f>
        <v>DEV_GROUP_37</v>
      </c>
      <c r="K2782" s="326"/>
    </row>
    <row r="2783" spans="1:11" s="35" customFormat="1" hidden="1" x14ac:dyDescent="0.2">
      <c r="A2783" s="326" t="s">
        <v>6168</v>
      </c>
      <c r="B2783" s="326" t="s">
        <v>7</v>
      </c>
      <c r="C2783" s="326">
        <v>4</v>
      </c>
      <c r="D2783" s="326" t="s">
        <v>182</v>
      </c>
      <c r="E2783" s="323">
        <v>300</v>
      </c>
      <c r="F2783" s="35" t="s">
        <v>303</v>
      </c>
      <c r="G2783" s="326" t="s">
        <v>6211</v>
      </c>
      <c r="H2783" s="350">
        <f t="shared" si="44"/>
        <v>4162863.5300000003</v>
      </c>
      <c r="I2783" s="326" t="s">
        <v>5960</v>
      </c>
      <c r="J2783" s="42" t="str">
        <f>VLOOKUP(D2783,DEPARTMENTS!B:B,1,0)</f>
        <v>DEV_GROUP_23</v>
      </c>
      <c r="K2783" s="326"/>
    </row>
    <row r="2784" spans="1:11" s="35" customFormat="1" hidden="1" x14ac:dyDescent="0.2">
      <c r="A2784" s="326" t="s">
        <v>6169</v>
      </c>
      <c r="B2784" s="326" t="s">
        <v>7</v>
      </c>
      <c r="C2784" s="326">
        <v>4</v>
      </c>
      <c r="D2784" s="326" t="s">
        <v>186</v>
      </c>
      <c r="E2784" s="323">
        <v>500</v>
      </c>
      <c r="F2784" s="35" t="s">
        <v>303</v>
      </c>
      <c r="G2784" s="326" t="s">
        <v>6211</v>
      </c>
      <c r="H2784" s="350">
        <f t="shared" si="44"/>
        <v>4163363.5300000003</v>
      </c>
      <c r="I2784" s="326" t="s">
        <v>5961</v>
      </c>
      <c r="J2784" s="42" t="str">
        <f>VLOOKUP(D2784,DEPARTMENTS!B:B,1,0)</f>
        <v>DEV_GROUP_37</v>
      </c>
      <c r="K2784" s="326"/>
    </row>
    <row r="2785" spans="1:11" s="35" customFormat="1" hidden="1" x14ac:dyDescent="0.2">
      <c r="A2785" s="326" t="s">
        <v>6170</v>
      </c>
      <c r="B2785" s="326" t="s">
        <v>7</v>
      </c>
      <c r="C2785" s="326">
        <v>4</v>
      </c>
      <c r="D2785" s="326" t="s">
        <v>186</v>
      </c>
      <c r="E2785" s="323">
        <v>50</v>
      </c>
      <c r="F2785" s="35" t="s">
        <v>303</v>
      </c>
      <c r="G2785" s="326" t="s">
        <v>6211</v>
      </c>
      <c r="H2785" s="350">
        <f t="shared" si="44"/>
        <v>4163413.5300000003</v>
      </c>
      <c r="I2785" s="326" t="s">
        <v>5962</v>
      </c>
      <c r="J2785" s="42" t="str">
        <f>VLOOKUP(D2785,DEPARTMENTS!B:B,1,0)</f>
        <v>DEV_GROUP_37</v>
      </c>
      <c r="K2785" s="326"/>
    </row>
    <row r="2786" spans="1:11" s="35" customFormat="1" hidden="1" x14ac:dyDescent="0.2">
      <c r="A2786" s="326" t="s">
        <v>6171</v>
      </c>
      <c r="B2786" s="326" t="s">
        <v>7</v>
      </c>
      <c r="C2786" s="326">
        <v>4</v>
      </c>
      <c r="D2786" s="326" t="s">
        <v>24</v>
      </c>
      <c r="E2786" s="323">
        <v>100</v>
      </c>
      <c r="F2786" s="35" t="s">
        <v>303</v>
      </c>
      <c r="G2786" s="326" t="s">
        <v>6211</v>
      </c>
      <c r="H2786" s="350">
        <f t="shared" si="44"/>
        <v>4163513.5300000003</v>
      </c>
      <c r="I2786" s="326" t="s">
        <v>5963</v>
      </c>
      <c r="J2786" s="42" t="str">
        <f>VLOOKUP(D2786,DEPARTMENTS!B:B,1,0)</f>
        <v>ENVELOPES</v>
      </c>
      <c r="K2786" s="326"/>
    </row>
    <row r="2787" spans="1:11" s="35" customFormat="1" hidden="1" x14ac:dyDescent="0.2">
      <c r="A2787" s="326" t="s">
        <v>6172</v>
      </c>
      <c r="B2787" s="326" t="s">
        <v>7</v>
      </c>
      <c r="C2787" s="326">
        <v>4</v>
      </c>
      <c r="D2787" s="326" t="s">
        <v>186</v>
      </c>
      <c r="E2787" s="323">
        <v>100</v>
      </c>
      <c r="F2787" s="35" t="s">
        <v>303</v>
      </c>
      <c r="G2787" s="326" t="s">
        <v>6211</v>
      </c>
      <c r="H2787" s="350">
        <f t="shared" si="44"/>
        <v>4163613.5300000003</v>
      </c>
      <c r="I2787" s="326" t="s">
        <v>5964</v>
      </c>
      <c r="J2787" s="42" t="str">
        <f>VLOOKUP(D2787,DEPARTMENTS!B:B,1,0)</f>
        <v>DEV_GROUP_37</v>
      </c>
      <c r="K2787" s="326"/>
    </row>
    <row r="2788" spans="1:11" s="35" customFormat="1" hidden="1" x14ac:dyDescent="0.2">
      <c r="A2788" s="326" t="s">
        <v>6173</v>
      </c>
      <c r="B2788" s="326" t="s">
        <v>7</v>
      </c>
      <c r="C2788" s="326">
        <v>4</v>
      </c>
      <c r="D2788" s="326" t="s">
        <v>24</v>
      </c>
      <c r="E2788" s="323">
        <v>1400</v>
      </c>
      <c r="F2788" s="35" t="s">
        <v>303</v>
      </c>
      <c r="G2788" s="326" t="s">
        <v>6211</v>
      </c>
      <c r="H2788" s="350">
        <f t="shared" si="44"/>
        <v>4165013.5300000003</v>
      </c>
      <c r="I2788" s="326" t="s">
        <v>5965</v>
      </c>
      <c r="J2788" s="42" t="str">
        <f>VLOOKUP(D2788,DEPARTMENTS!B:B,1,0)</f>
        <v>ENVELOPES</v>
      </c>
      <c r="K2788" s="326"/>
    </row>
    <row r="2789" spans="1:11" s="35" customFormat="1" hidden="1" x14ac:dyDescent="0.2">
      <c r="A2789" s="326" t="s">
        <v>6174</v>
      </c>
      <c r="B2789" s="326" t="s">
        <v>7</v>
      </c>
      <c r="C2789" s="326">
        <v>4</v>
      </c>
      <c r="D2789" s="326" t="s">
        <v>24</v>
      </c>
      <c r="E2789" s="323">
        <v>1400</v>
      </c>
      <c r="F2789" s="35" t="s">
        <v>303</v>
      </c>
      <c r="G2789" s="326" t="s">
        <v>6211</v>
      </c>
      <c r="H2789" s="350">
        <f t="shared" si="44"/>
        <v>4166413.5300000003</v>
      </c>
      <c r="I2789" s="326" t="s">
        <v>5966</v>
      </c>
      <c r="J2789" s="42" t="str">
        <f>VLOOKUP(D2789,DEPARTMENTS!B:B,1,0)</f>
        <v>ENVELOPES</v>
      </c>
      <c r="K2789" s="326"/>
    </row>
    <row r="2790" spans="1:11" s="35" customFormat="1" hidden="1" x14ac:dyDescent="0.2">
      <c r="A2790" s="326" t="s">
        <v>6175</v>
      </c>
      <c r="B2790" s="326" t="s">
        <v>7</v>
      </c>
      <c r="C2790" s="326">
        <v>4</v>
      </c>
      <c r="D2790" s="326" t="s">
        <v>52</v>
      </c>
      <c r="E2790" s="323">
        <v>3817</v>
      </c>
      <c r="F2790" s="35" t="s">
        <v>303</v>
      </c>
      <c r="G2790" s="326" t="s">
        <v>6211</v>
      </c>
      <c r="H2790" s="350">
        <f t="shared" si="44"/>
        <v>4170230.5300000003</v>
      </c>
      <c r="I2790" s="326" t="s">
        <v>5967</v>
      </c>
      <c r="J2790" s="42" t="str">
        <f>VLOOKUP(D2790,DEPARTMENTS!B:B,1,0)</f>
        <v>AMM</v>
      </c>
      <c r="K2790" s="326"/>
    </row>
    <row r="2791" spans="1:11" s="35" customFormat="1" hidden="1" x14ac:dyDescent="0.2">
      <c r="A2791" s="326" t="s">
        <v>6176</v>
      </c>
      <c r="B2791" s="326" t="s">
        <v>7</v>
      </c>
      <c r="C2791" s="326">
        <v>4</v>
      </c>
      <c r="D2791" s="326" t="s">
        <v>134</v>
      </c>
      <c r="E2791" s="323">
        <v>100</v>
      </c>
      <c r="F2791" s="35" t="s">
        <v>303</v>
      </c>
      <c r="G2791" s="326" t="s">
        <v>6211</v>
      </c>
      <c r="H2791" s="350">
        <f t="shared" si="44"/>
        <v>4170330.5300000003</v>
      </c>
      <c r="I2791" s="326" t="s">
        <v>5968</v>
      </c>
      <c r="J2791" s="42" t="str">
        <f>VLOOKUP(D2791,DEPARTMENTS!B:B,1,0)</f>
        <v>DEV_GROUP_12</v>
      </c>
      <c r="K2791" s="326"/>
    </row>
    <row r="2792" spans="1:11" s="35" customFormat="1" hidden="1" x14ac:dyDescent="0.2">
      <c r="A2792" s="326" t="s">
        <v>6177</v>
      </c>
      <c r="B2792" s="326" t="s">
        <v>7</v>
      </c>
      <c r="C2792" s="326">
        <v>4</v>
      </c>
      <c r="D2792" s="326" t="s">
        <v>126</v>
      </c>
      <c r="E2792" s="323">
        <v>50</v>
      </c>
      <c r="F2792" s="35" t="s">
        <v>303</v>
      </c>
      <c r="G2792" s="326" t="s">
        <v>6211</v>
      </c>
      <c r="H2792" s="350">
        <f t="shared" si="44"/>
        <v>4170380.5300000003</v>
      </c>
      <c r="I2792" s="326" t="s">
        <v>5969</v>
      </c>
      <c r="J2792" s="42" t="str">
        <f>VLOOKUP(D2792,DEPARTMENTS!B:B,1,0)</f>
        <v>DEV_GROUP_6</v>
      </c>
      <c r="K2792" s="326"/>
    </row>
    <row r="2793" spans="1:11" s="35" customFormat="1" hidden="1" x14ac:dyDescent="0.2">
      <c r="A2793" s="326" t="s">
        <v>6178</v>
      </c>
      <c r="B2793" s="326" t="s">
        <v>7</v>
      </c>
      <c r="C2793" s="326">
        <v>4</v>
      </c>
      <c r="D2793" s="326" t="s">
        <v>126</v>
      </c>
      <c r="E2793" s="323">
        <v>50</v>
      </c>
      <c r="F2793" s="35" t="s">
        <v>303</v>
      </c>
      <c r="G2793" s="326" t="s">
        <v>6211</v>
      </c>
      <c r="H2793" s="350">
        <f t="shared" si="44"/>
        <v>4170430.5300000003</v>
      </c>
      <c r="I2793" s="326" t="s">
        <v>5970</v>
      </c>
      <c r="J2793" s="42" t="str">
        <f>VLOOKUP(D2793,DEPARTMENTS!B:B,1,0)</f>
        <v>DEV_GROUP_6</v>
      </c>
      <c r="K2793" s="326"/>
    </row>
    <row r="2794" spans="1:11" s="35" customFormat="1" x14ac:dyDescent="0.2">
      <c r="A2794" s="326" t="s">
        <v>6179</v>
      </c>
      <c r="B2794" s="326" t="s">
        <v>7</v>
      </c>
      <c r="C2794" s="326">
        <v>4</v>
      </c>
      <c r="D2794" s="326" t="s">
        <v>112</v>
      </c>
      <c r="E2794" s="323">
        <v>1000</v>
      </c>
      <c r="F2794" s="35" t="s">
        <v>303</v>
      </c>
      <c r="G2794" s="326" t="s">
        <v>6211</v>
      </c>
      <c r="H2794" s="350">
        <f t="shared" si="44"/>
        <v>4171430.5300000003</v>
      </c>
      <c r="I2794" s="326" t="s">
        <v>5971</v>
      </c>
      <c r="J2794" s="42" t="str">
        <f>VLOOKUP(D2794,DEPARTMENTS!B:B,1,0)</f>
        <v>DEV_GROUP_13</v>
      </c>
      <c r="K2794" s="326"/>
    </row>
    <row r="2795" spans="1:11" s="35" customFormat="1" hidden="1" x14ac:dyDescent="0.2">
      <c r="A2795" s="326" t="s">
        <v>6180</v>
      </c>
      <c r="B2795" s="326" t="s">
        <v>7</v>
      </c>
      <c r="C2795" s="326">
        <v>4</v>
      </c>
      <c r="D2795" s="326" t="s">
        <v>134</v>
      </c>
      <c r="E2795" s="323">
        <v>200</v>
      </c>
      <c r="F2795" s="35" t="s">
        <v>303</v>
      </c>
      <c r="G2795" s="326" t="s">
        <v>6211</v>
      </c>
      <c r="H2795" s="350">
        <f t="shared" si="44"/>
        <v>4171630.5300000003</v>
      </c>
      <c r="I2795" s="326" t="s">
        <v>5972</v>
      </c>
      <c r="J2795" s="42" t="str">
        <f>VLOOKUP(D2795,DEPARTMENTS!B:B,1,0)</f>
        <v>DEV_GROUP_12</v>
      </c>
      <c r="K2795" s="326"/>
    </row>
    <row r="2796" spans="1:11" s="35" customFormat="1" hidden="1" x14ac:dyDescent="0.2">
      <c r="A2796" s="326" t="s">
        <v>6181</v>
      </c>
      <c r="B2796" s="326" t="s">
        <v>7</v>
      </c>
      <c r="C2796" s="326">
        <v>4</v>
      </c>
      <c r="D2796" s="326" t="s">
        <v>44</v>
      </c>
      <c r="E2796" s="323">
        <v>700</v>
      </c>
      <c r="F2796" s="35" t="s">
        <v>303</v>
      </c>
      <c r="G2796" s="326" t="s">
        <v>6211</v>
      </c>
      <c r="H2796" s="350">
        <f t="shared" si="44"/>
        <v>4172330.5300000003</v>
      </c>
      <c r="I2796" s="326" t="s">
        <v>5973</v>
      </c>
      <c r="J2796" s="42" t="str">
        <f>VLOOKUP(D2796,DEPARTMENTS!B:B,1,0)</f>
        <v>AMBASSADORS</v>
      </c>
      <c r="K2796" s="326"/>
    </row>
    <row r="2797" spans="1:11" s="35" customFormat="1" hidden="1" x14ac:dyDescent="0.2">
      <c r="A2797" s="326" t="s">
        <v>6182</v>
      </c>
      <c r="B2797" s="326" t="s">
        <v>7</v>
      </c>
      <c r="C2797" s="326">
        <v>4</v>
      </c>
      <c r="D2797" s="326" t="s">
        <v>126</v>
      </c>
      <c r="E2797" s="323">
        <v>50</v>
      </c>
      <c r="F2797" s="35" t="s">
        <v>303</v>
      </c>
      <c r="G2797" s="326" t="s">
        <v>6211</v>
      </c>
      <c r="H2797" s="350">
        <f t="shared" si="44"/>
        <v>4172380.5300000003</v>
      </c>
      <c r="I2797" s="326" t="s">
        <v>5974</v>
      </c>
      <c r="J2797" s="42" t="str">
        <f>VLOOKUP(D2797,DEPARTMENTS!B:B,1,0)</f>
        <v>DEV_GROUP_6</v>
      </c>
      <c r="K2797" s="326"/>
    </row>
    <row r="2798" spans="1:11" s="35" customFormat="1" hidden="1" x14ac:dyDescent="0.2">
      <c r="A2798" s="326" t="s">
        <v>6183</v>
      </c>
      <c r="B2798" s="326" t="s">
        <v>7</v>
      </c>
      <c r="C2798" s="326">
        <v>4</v>
      </c>
      <c r="D2798" s="326" t="s">
        <v>126</v>
      </c>
      <c r="E2798" s="323">
        <v>50</v>
      </c>
      <c r="F2798" s="35" t="s">
        <v>303</v>
      </c>
      <c r="G2798" s="326" t="s">
        <v>6211</v>
      </c>
      <c r="H2798" s="350">
        <f t="shared" si="44"/>
        <v>4172430.5300000003</v>
      </c>
      <c r="I2798" s="326" t="s">
        <v>5975</v>
      </c>
      <c r="J2798" s="42" t="str">
        <f>VLOOKUP(D2798,DEPARTMENTS!B:B,1,0)</f>
        <v>DEV_GROUP_6</v>
      </c>
      <c r="K2798" s="326"/>
    </row>
    <row r="2799" spans="1:11" s="35" customFormat="1" hidden="1" x14ac:dyDescent="0.2">
      <c r="A2799" s="326" t="s">
        <v>6184</v>
      </c>
      <c r="B2799" s="326" t="s">
        <v>7</v>
      </c>
      <c r="C2799" s="326">
        <v>4</v>
      </c>
      <c r="D2799" s="326" t="s">
        <v>118</v>
      </c>
      <c r="E2799" s="323">
        <v>1000</v>
      </c>
      <c r="F2799" s="35" t="s">
        <v>303</v>
      </c>
      <c r="G2799" s="326" t="s">
        <v>6211</v>
      </c>
      <c r="H2799" s="350">
        <f t="shared" si="44"/>
        <v>4173430.5300000003</v>
      </c>
      <c r="I2799" s="326" t="s">
        <v>5976</v>
      </c>
      <c r="J2799" s="42" t="str">
        <f>VLOOKUP(D2799,DEPARTMENTS!B:B,1,0)</f>
        <v>DEV_GROUP_3</v>
      </c>
      <c r="K2799" s="326"/>
    </row>
    <row r="2800" spans="1:11" s="35" customFormat="1" hidden="1" x14ac:dyDescent="0.2">
      <c r="A2800" s="326" t="s">
        <v>6185</v>
      </c>
      <c r="B2800" s="326" t="s">
        <v>7</v>
      </c>
      <c r="C2800" s="326">
        <v>4</v>
      </c>
      <c r="D2800" s="326" t="s">
        <v>44</v>
      </c>
      <c r="E2800" s="323">
        <v>200</v>
      </c>
      <c r="F2800" s="35" t="s">
        <v>303</v>
      </c>
      <c r="G2800" s="326" t="s">
        <v>6211</v>
      </c>
      <c r="H2800" s="350">
        <f t="shared" si="44"/>
        <v>4173630.5300000003</v>
      </c>
      <c r="I2800" s="326" t="s">
        <v>5977</v>
      </c>
      <c r="J2800" s="42" t="str">
        <f>VLOOKUP(D2800,DEPARTMENTS!B:B,1,0)</f>
        <v>AMBASSADORS</v>
      </c>
      <c r="K2800" s="326"/>
    </row>
    <row r="2801" spans="1:11" s="35" customFormat="1" hidden="1" x14ac:dyDescent="0.2">
      <c r="A2801" s="326" t="s">
        <v>6186</v>
      </c>
      <c r="B2801" s="326" t="s">
        <v>7</v>
      </c>
      <c r="C2801" s="326">
        <v>4</v>
      </c>
      <c r="D2801" s="326" t="s">
        <v>126</v>
      </c>
      <c r="E2801" s="323">
        <v>50</v>
      </c>
      <c r="F2801" s="35" t="s">
        <v>303</v>
      </c>
      <c r="G2801" s="326" t="s">
        <v>6211</v>
      </c>
      <c r="H2801" s="350">
        <f t="shared" si="44"/>
        <v>4173680.5300000003</v>
      </c>
      <c r="I2801" s="326" t="s">
        <v>5978</v>
      </c>
      <c r="J2801" s="42" t="str">
        <f>VLOOKUP(D2801,DEPARTMENTS!B:B,1,0)</f>
        <v>DEV_GROUP_6</v>
      </c>
      <c r="K2801" s="326"/>
    </row>
    <row r="2802" spans="1:11" s="35" customFormat="1" hidden="1" x14ac:dyDescent="0.2">
      <c r="A2802" s="326" t="s">
        <v>6187</v>
      </c>
      <c r="B2802" s="326" t="s">
        <v>7</v>
      </c>
      <c r="C2802" s="326">
        <v>4</v>
      </c>
      <c r="D2802" s="326" t="s">
        <v>134</v>
      </c>
      <c r="E2802" s="323">
        <v>200</v>
      </c>
      <c r="F2802" s="35" t="s">
        <v>303</v>
      </c>
      <c r="G2802" s="326" t="s">
        <v>6211</v>
      </c>
      <c r="H2802" s="350">
        <f t="shared" si="44"/>
        <v>4173880.5300000003</v>
      </c>
      <c r="I2802" s="326" t="s">
        <v>5979</v>
      </c>
      <c r="J2802" s="42" t="str">
        <f>VLOOKUP(D2802,DEPARTMENTS!B:B,1,0)</f>
        <v>DEV_GROUP_12</v>
      </c>
      <c r="K2802" s="326"/>
    </row>
    <row r="2803" spans="1:11" s="35" customFormat="1" hidden="1" x14ac:dyDescent="0.2">
      <c r="A2803" s="326" t="s">
        <v>6188</v>
      </c>
      <c r="B2803" s="326" t="s">
        <v>7</v>
      </c>
      <c r="C2803" s="326">
        <v>4</v>
      </c>
      <c r="D2803" s="326" t="s">
        <v>126</v>
      </c>
      <c r="E2803" s="323">
        <v>50</v>
      </c>
      <c r="F2803" s="35" t="s">
        <v>303</v>
      </c>
      <c r="G2803" s="326" t="s">
        <v>6211</v>
      </c>
      <c r="H2803" s="350">
        <f t="shared" si="44"/>
        <v>4173930.5300000003</v>
      </c>
      <c r="I2803" s="326" t="s">
        <v>5980</v>
      </c>
      <c r="J2803" s="42" t="str">
        <f>VLOOKUP(D2803,DEPARTMENTS!B:B,1,0)</f>
        <v>DEV_GROUP_6</v>
      </c>
      <c r="K2803" s="326"/>
    </row>
    <row r="2804" spans="1:11" s="35" customFormat="1" hidden="1" x14ac:dyDescent="0.2">
      <c r="A2804" s="326" t="s">
        <v>6189</v>
      </c>
      <c r="B2804" s="326" t="s">
        <v>7</v>
      </c>
      <c r="C2804" s="326">
        <v>4</v>
      </c>
      <c r="D2804" s="326" t="s">
        <v>24</v>
      </c>
      <c r="E2804" s="323">
        <v>23000</v>
      </c>
      <c r="F2804" s="35" t="s">
        <v>303</v>
      </c>
      <c r="G2804" s="326" t="s">
        <v>6211</v>
      </c>
      <c r="H2804" s="350">
        <f t="shared" si="44"/>
        <v>4196930.53</v>
      </c>
      <c r="I2804" s="326" t="s">
        <v>5981</v>
      </c>
      <c r="J2804" s="42" t="str">
        <f>VLOOKUP(D2804,DEPARTMENTS!B:B,1,0)</f>
        <v>ENVELOPES</v>
      </c>
      <c r="K2804" s="326"/>
    </row>
    <row r="2805" spans="1:11" s="35" customFormat="1" hidden="1" x14ac:dyDescent="0.2">
      <c r="A2805" s="326" t="s">
        <v>6190</v>
      </c>
      <c r="B2805" s="326" t="s">
        <v>7</v>
      </c>
      <c r="C2805" s="326">
        <v>4</v>
      </c>
      <c r="D2805" s="326" t="s">
        <v>24</v>
      </c>
      <c r="E2805" s="323">
        <v>4000</v>
      </c>
      <c r="F2805" s="35" t="s">
        <v>303</v>
      </c>
      <c r="G2805" s="326" t="s">
        <v>6212</v>
      </c>
      <c r="H2805" s="350">
        <f t="shared" si="44"/>
        <v>4200930.53</v>
      </c>
      <c r="I2805" s="326" t="s">
        <v>5982</v>
      </c>
      <c r="J2805" s="42" t="str">
        <f>VLOOKUP(D2805,DEPARTMENTS!B:B,1,0)</f>
        <v>ENVELOPES</v>
      </c>
      <c r="K2805" s="326"/>
    </row>
    <row r="2806" spans="1:11" s="35" customFormat="1" x14ac:dyDescent="0.2">
      <c r="A2806" s="326" t="s">
        <v>6191</v>
      </c>
      <c r="B2806" s="326" t="s">
        <v>7</v>
      </c>
      <c r="C2806" s="326">
        <v>4</v>
      </c>
      <c r="D2806" s="326" t="s">
        <v>112</v>
      </c>
      <c r="E2806" s="323">
        <v>300</v>
      </c>
      <c r="F2806" s="35" t="s">
        <v>303</v>
      </c>
      <c r="G2806" s="326" t="s">
        <v>6212</v>
      </c>
      <c r="H2806" s="350">
        <f t="shared" si="44"/>
        <v>4201230.53</v>
      </c>
      <c r="I2806" s="326" t="s">
        <v>5983</v>
      </c>
      <c r="J2806" s="42" t="str">
        <f>VLOOKUP(D2806,DEPARTMENTS!B:B,1,0)</f>
        <v>DEV_GROUP_13</v>
      </c>
      <c r="K2806" s="326"/>
    </row>
    <row r="2807" spans="1:11" s="35" customFormat="1" hidden="1" x14ac:dyDescent="0.2">
      <c r="A2807" s="326" t="s">
        <v>6192</v>
      </c>
      <c r="B2807" s="326" t="s">
        <v>7</v>
      </c>
      <c r="C2807" s="326">
        <v>4</v>
      </c>
      <c r="D2807" s="326" t="s">
        <v>144</v>
      </c>
      <c r="E2807" s="323">
        <v>500</v>
      </c>
      <c r="F2807" s="35" t="s">
        <v>303</v>
      </c>
      <c r="G2807" s="326" t="s">
        <v>6212</v>
      </c>
      <c r="H2807" s="350">
        <f t="shared" si="44"/>
        <v>4201730.53</v>
      </c>
      <c r="I2807" s="326" t="s">
        <v>5984</v>
      </c>
      <c r="J2807" s="42" t="str">
        <f>VLOOKUP(D2807,DEPARTMENTS!B:B,1,0)</f>
        <v>DEV_GROUP_2</v>
      </c>
      <c r="K2807" s="326"/>
    </row>
    <row r="2808" spans="1:11" s="35" customFormat="1" hidden="1" x14ac:dyDescent="0.2">
      <c r="A2808" s="326" t="s">
        <v>6193</v>
      </c>
      <c r="B2808" s="326" t="s">
        <v>7</v>
      </c>
      <c r="C2808" s="326">
        <v>4</v>
      </c>
      <c r="D2808" s="326" t="s">
        <v>144</v>
      </c>
      <c r="E2808" s="323">
        <v>270</v>
      </c>
      <c r="F2808" s="35" t="s">
        <v>303</v>
      </c>
      <c r="G2808" s="326" t="s">
        <v>6212</v>
      </c>
      <c r="H2808" s="350">
        <f t="shared" si="44"/>
        <v>4202000.53</v>
      </c>
      <c r="I2808" s="326" t="s">
        <v>5985</v>
      </c>
      <c r="J2808" s="42" t="str">
        <f>VLOOKUP(D2808,DEPARTMENTS!B:B,1,0)</f>
        <v>DEV_GROUP_2</v>
      </c>
      <c r="K2808" s="326"/>
    </row>
    <row r="2809" spans="1:11" s="35" customFormat="1" hidden="1" x14ac:dyDescent="0.2">
      <c r="A2809" s="326" t="s">
        <v>6194</v>
      </c>
      <c r="B2809" s="326" t="s">
        <v>7</v>
      </c>
      <c r="C2809" s="326">
        <v>4</v>
      </c>
      <c r="D2809" s="326" t="s">
        <v>134</v>
      </c>
      <c r="E2809" s="323">
        <v>1000</v>
      </c>
      <c r="F2809" s="35" t="s">
        <v>303</v>
      </c>
      <c r="G2809" s="326" t="s">
        <v>6212</v>
      </c>
      <c r="H2809" s="350">
        <f t="shared" si="44"/>
        <v>4203000.53</v>
      </c>
      <c r="I2809" s="326" t="s">
        <v>5986</v>
      </c>
      <c r="J2809" s="42" t="str">
        <f>VLOOKUP(D2809,DEPARTMENTS!B:B,1,0)</f>
        <v>DEV_GROUP_12</v>
      </c>
      <c r="K2809" s="326"/>
    </row>
    <row r="2810" spans="1:11" s="35" customFormat="1" hidden="1" x14ac:dyDescent="0.2">
      <c r="A2810" s="326" t="s">
        <v>6195</v>
      </c>
      <c r="B2810" s="326" t="s">
        <v>7</v>
      </c>
      <c r="C2810" s="326">
        <v>4</v>
      </c>
      <c r="D2810" s="326" t="s">
        <v>180</v>
      </c>
      <c r="E2810" s="323">
        <v>1000</v>
      </c>
      <c r="F2810" s="35" t="s">
        <v>303</v>
      </c>
      <c r="G2810" s="326" t="s">
        <v>6212</v>
      </c>
      <c r="H2810" s="350">
        <f t="shared" si="44"/>
        <v>4204000.53</v>
      </c>
      <c r="I2810" s="326" t="s">
        <v>5987</v>
      </c>
      <c r="J2810" s="42" t="str">
        <f>VLOOKUP(D2810,DEPARTMENTS!B:B,1,0)</f>
        <v>DEV_GROUP_28</v>
      </c>
      <c r="K2810" s="326"/>
    </row>
    <row r="2811" spans="1:11" s="35" customFormat="1" hidden="1" x14ac:dyDescent="0.2">
      <c r="A2811" s="326" t="s">
        <v>6196</v>
      </c>
      <c r="B2811" s="326" t="s">
        <v>7</v>
      </c>
      <c r="C2811" s="326">
        <v>4</v>
      </c>
      <c r="D2811" s="326" t="s">
        <v>144</v>
      </c>
      <c r="E2811" s="323">
        <v>70</v>
      </c>
      <c r="F2811" s="35" t="s">
        <v>303</v>
      </c>
      <c r="G2811" s="326" t="s">
        <v>6212</v>
      </c>
      <c r="H2811" s="350">
        <f t="shared" si="44"/>
        <v>4204070.53</v>
      </c>
      <c r="I2811" s="326" t="s">
        <v>5988</v>
      </c>
      <c r="J2811" s="42" t="str">
        <f>VLOOKUP(D2811,DEPARTMENTS!B:B,1,0)</f>
        <v>DEV_GROUP_2</v>
      </c>
      <c r="K2811" s="326"/>
    </row>
    <row r="2812" spans="1:11" s="35" customFormat="1" hidden="1" x14ac:dyDescent="0.2">
      <c r="A2812" s="326" t="s">
        <v>6197</v>
      </c>
      <c r="B2812" s="326" t="s">
        <v>7</v>
      </c>
      <c r="C2812" s="326">
        <v>4</v>
      </c>
      <c r="D2812" s="326" t="s">
        <v>144</v>
      </c>
      <c r="E2812" s="323">
        <v>200</v>
      </c>
      <c r="F2812" s="35" t="s">
        <v>303</v>
      </c>
      <c r="G2812" s="326" t="s">
        <v>6212</v>
      </c>
      <c r="H2812" s="350">
        <f t="shared" si="44"/>
        <v>4204270.53</v>
      </c>
      <c r="I2812" s="326" t="s">
        <v>5989</v>
      </c>
      <c r="J2812" s="42" t="str">
        <f>VLOOKUP(D2812,DEPARTMENTS!B:B,1,0)</f>
        <v>DEV_GROUP_2</v>
      </c>
      <c r="K2812" s="326"/>
    </row>
    <row r="2813" spans="1:11" s="35" customFormat="1" hidden="1" x14ac:dyDescent="0.2">
      <c r="A2813" s="326" t="s">
        <v>6198</v>
      </c>
      <c r="B2813" s="326" t="s">
        <v>7</v>
      </c>
      <c r="C2813" s="326">
        <v>4</v>
      </c>
      <c r="D2813" s="326" t="s">
        <v>144</v>
      </c>
      <c r="E2813" s="323">
        <v>60</v>
      </c>
      <c r="F2813" s="35" t="s">
        <v>303</v>
      </c>
      <c r="G2813" s="326" t="s">
        <v>6212</v>
      </c>
      <c r="H2813" s="350">
        <f t="shared" si="44"/>
        <v>4204330.53</v>
      </c>
      <c r="I2813" s="326" t="s">
        <v>5990</v>
      </c>
      <c r="J2813" s="42" t="str">
        <f>VLOOKUP(D2813,DEPARTMENTS!B:B,1,0)</f>
        <v>DEV_GROUP_2</v>
      </c>
      <c r="K2813" s="326"/>
    </row>
    <row r="2814" spans="1:11" s="35" customFormat="1" hidden="1" x14ac:dyDescent="0.2">
      <c r="A2814" s="326" t="s">
        <v>6199</v>
      </c>
      <c r="B2814" s="326" t="s">
        <v>7</v>
      </c>
      <c r="C2814" s="326">
        <v>4</v>
      </c>
      <c r="D2814" s="326" t="s">
        <v>144</v>
      </c>
      <c r="E2814" s="323">
        <v>160</v>
      </c>
      <c r="F2814" s="35" t="s">
        <v>303</v>
      </c>
      <c r="G2814" s="326" t="s">
        <v>6212</v>
      </c>
      <c r="H2814" s="350">
        <f t="shared" si="44"/>
        <v>4204490.53</v>
      </c>
      <c r="I2814" s="326" t="s">
        <v>5991</v>
      </c>
      <c r="J2814" s="42" t="str">
        <f>VLOOKUP(D2814,DEPARTMENTS!B:B,1,0)</f>
        <v>DEV_GROUP_2</v>
      </c>
      <c r="K2814" s="326"/>
    </row>
    <row r="2815" spans="1:11" s="35" customFormat="1" hidden="1" x14ac:dyDescent="0.2">
      <c r="A2815" s="326" t="s">
        <v>6200</v>
      </c>
      <c r="B2815" s="326" t="s">
        <v>7</v>
      </c>
      <c r="C2815" s="326">
        <v>4</v>
      </c>
      <c r="D2815" s="326" t="s">
        <v>144</v>
      </c>
      <c r="E2815" s="323">
        <v>2000</v>
      </c>
      <c r="F2815" s="35" t="s">
        <v>303</v>
      </c>
      <c r="G2815" s="326" t="s">
        <v>6212</v>
      </c>
      <c r="H2815" s="350">
        <f t="shared" si="44"/>
        <v>4206490.53</v>
      </c>
      <c r="I2815" s="326" t="s">
        <v>5992</v>
      </c>
      <c r="J2815" s="42" t="str">
        <f>VLOOKUP(D2815,DEPARTMENTS!B:B,1,0)</f>
        <v>DEV_GROUP_2</v>
      </c>
      <c r="K2815" s="326"/>
    </row>
    <row r="2816" spans="1:11" s="35" customFormat="1" hidden="1" x14ac:dyDescent="0.2">
      <c r="A2816" s="326" t="s">
        <v>6201</v>
      </c>
      <c r="B2816" s="326" t="s">
        <v>7</v>
      </c>
      <c r="C2816" s="326">
        <v>4</v>
      </c>
      <c r="D2816" s="326" t="s">
        <v>148</v>
      </c>
      <c r="E2816" s="323">
        <v>1000</v>
      </c>
      <c r="F2816" s="35" t="s">
        <v>303</v>
      </c>
      <c r="G2816" s="326" t="s">
        <v>6212</v>
      </c>
      <c r="H2816" s="350">
        <f t="shared" si="44"/>
        <v>4207490.53</v>
      </c>
      <c r="I2816" s="326" t="s">
        <v>5993</v>
      </c>
      <c r="J2816" s="42" t="str">
        <f>VLOOKUP(D2816,DEPARTMENTS!B:B,1,0)</f>
        <v>DEV_GROUP_NA</v>
      </c>
      <c r="K2816" s="326"/>
    </row>
    <row r="2817" spans="1:11" s="35" customFormat="1" hidden="1" x14ac:dyDescent="0.2">
      <c r="A2817" s="326" t="s">
        <v>6202</v>
      </c>
      <c r="B2817" s="326" t="s">
        <v>7</v>
      </c>
      <c r="C2817" s="326">
        <v>4</v>
      </c>
      <c r="D2817" s="326" t="s">
        <v>44</v>
      </c>
      <c r="E2817" s="323">
        <v>200</v>
      </c>
      <c r="F2817" s="35" t="s">
        <v>303</v>
      </c>
      <c r="G2817" s="326" t="s">
        <v>6212</v>
      </c>
      <c r="H2817" s="350">
        <f t="shared" si="44"/>
        <v>4207690.53</v>
      </c>
      <c r="I2817" s="326" t="s">
        <v>5994</v>
      </c>
      <c r="J2817" s="42" t="str">
        <f>VLOOKUP(D2817,DEPARTMENTS!B:B,1,0)</f>
        <v>AMBASSADORS</v>
      </c>
      <c r="K2817" s="326"/>
    </row>
    <row r="2818" spans="1:11" s="35" customFormat="1" hidden="1" x14ac:dyDescent="0.2">
      <c r="A2818" s="326" t="s">
        <v>6203</v>
      </c>
      <c r="B2818" s="326" t="s">
        <v>7</v>
      </c>
      <c r="C2818" s="326">
        <v>4</v>
      </c>
      <c r="D2818" s="326" t="s">
        <v>24</v>
      </c>
      <c r="E2818" s="323">
        <v>50</v>
      </c>
      <c r="F2818" s="35" t="s">
        <v>303</v>
      </c>
      <c r="G2818" s="326" t="s">
        <v>6212</v>
      </c>
      <c r="H2818" s="350">
        <f t="shared" si="44"/>
        <v>4207740.53</v>
      </c>
      <c r="I2818" s="326" t="s">
        <v>5995</v>
      </c>
      <c r="J2818" s="42" t="str">
        <f>VLOOKUP(D2818,DEPARTMENTS!B:B,1,0)</f>
        <v>ENVELOPES</v>
      </c>
      <c r="K2818" s="326"/>
    </row>
    <row r="2819" spans="1:11" s="35" customFormat="1" hidden="1" x14ac:dyDescent="0.2">
      <c r="A2819" s="326" t="s">
        <v>6204</v>
      </c>
      <c r="B2819" s="326" t="s">
        <v>7</v>
      </c>
      <c r="C2819" s="326">
        <v>4</v>
      </c>
      <c r="D2819" s="326" t="s">
        <v>142</v>
      </c>
      <c r="E2819" s="323">
        <v>10000</v>
      </c>
      <c r="F2819" s="35" t="s">
        <v>303</v>
      </c>
      <c r="G2819" s="326" t="s">
        <v>6213</v>
      </c>
      <c r="H2819" s="350">
        <f t="shared" si="44"/>
        <v>4217740.53</v>
      </c>
      <c r="I2819" s="326" t="s">
        <v>5996</v>
      </c>
      <c r="J2819" s="42" t="str">
        <f>VLOOKUP(D2819,DEPARTMENTS!B:B,1,0)</f>
        <v>DEV_GROUP_8</v>
      </c>
      <c r="K2819" s="326"/>
    </row>
    <row r="2820" spans="1:11" s="35" customFormat="1" hidden="1" x14ac:dyDescent="0.2">
      <c r="A2820" s="326" t="s">
        <v>6205</v>
      </c>
      <c r="B2820" s="326" t="s">
        <v>7</v>
      </c>
      <c r="C2820" s="326">
        <v>4</v>
      </c>
      <c r="D2820" s="326" t="s">
        <v>126</v>
      </c>
      <c r="E2820" s="323">
        <v>500</v>
      </c>
      <c r="F2820" s="35" t="s">
        <v>303</v>
      </c>
      <c r="G2820" s="326" t="s">
        <v>6213</v>
      </c>
      <c r="H2820" s="350">
        <f t="shared" si="44"/>
        <v>4218240.53</v>
      </c>
      <c r="I2820" s="326" t="s">
        <v>5997</v>
      </c>
      <c r="J2820" s="42" t="str">
        <f>VLOOKUP(D2820,DEPARTMENTS!B:B,1,0)</f>
        <v>DEV_GROUP_6</v>
      </c>
      <c r="K2820" s="326"/>
    </row>
    <row r="2821" spans="1:11" s="35" customFormat="1" hidden="1" x14ac:dyDescent="0.2">
      <c r="A2821" s="326" t="s">
        <v>6206</v>
      </c>
      <c r="B2821" s="326" t="s">
        <v>7</v>
      </c>
      <c r="C2821" s="326">
        <v>4</v>
      </c>
      <c r="D2821" s="326" t="s">
        <v>24</v>
      </c>
      <c r="E2821" s="323">
        <v>5180</v>
      </c>
      <c r="F2821" s="35" t="s">
        <v>303</v>
      </c>
      <c r="G2821" s="326" t="s">
        <v>6213</v>
      </c>
      <c r="H2821" s="350">
        <f t="shared" si="44"/>
        <v>4223420.53</v>
      </c>
      <c r="I2821" s="326" t="s">
        <v>5998</v>
      </c>
      <c r="J2821" s="42" t="str">
        <f>VLOOKUP(D2821,DEPARTMENTS!B:B,1,0)</f>
        <v>ENVELOPES</v>
      </c>
      <c r="K2821" s="326"/>
    </row>
    <row r="2822" spans="1:11" s="35" customFormat="1" hidden="1" x14ac:dyDescent="0.2">
      <c r="A2822" s="326" t="s">
        <v>6391</v>
      </c>
      <c r="B2822" s="326" t="s">
        <v>7</v>
      </c>
      <c r="C2822" s="326">
        <v>4</v>
      </c>
      <c r="D2822" s="326" t="s">
        <v>118</v>
      </c>
      <c r="E2822" s="323">
        <v>1000</v>
      </c>
      <c r="F2822" s="35" t="s">
        <v>303</v>
      </c>
      <c r="G2822" s="326" t="s">
        <v>6213</v>
      </c>
      <c r="H2822" s="350">
        <f t="shared" si="44"/>
        <v>4224420.53</v>
      </c>
      <c r="I2822" s="326" t="s">
        <v>6214</v>
      </c>
      <c r="J2822" s="42" t="str">
        <f>VLOOKUP(D2822,DEPARTMENTS!B:B,1,0)</f>
        <v>DEV_GROUP_3</v>
      </c>
      <c r="K2822" s="326"/>
    </row>
    <row r="2823" spans="1:11" s="35" customFormat="1" hidden="1" x14ac:dyDescent="0.2">
      <c r="A2823" s="326" t="s">
        <v>6392</v>
      </c>
      <c r="B2823" s="326" t="s">
        <v>7</v>
      </c>
      <c r="C2823" s="326">
        <v>4</v>
      </c>
      <c r="D2823" s="326" t="s">
        <v>24</v>
      </c>
      <c r="E2823" s="323">
        <v>50</v>
      </c>
      <c r="F2823" s="35" t="s">
        <v>303</v>
      </c>
      <c r="G2823" s="326" t="s">
        <v>6213</v>
      </c>
      <c r="H2823" s="350">
        <f t="shared" si="44"/>
        <v>4224470.53</v>
      </c>
      <c r="I2823" s="326" t="s">
        <v>6215</v>
      </c>
      <c r="J2823" s="42" t="str">
        <f>VLOOKUP(D2823,DEPARTMENTS!B:B,1,0)</f>
        <v>ENVELOPES</v>
      </c>
      <c r="K2823" s="326"/>
    </row>
    <row r="2824" spans="1:11" s="35" customFormat="1" hidden="1" x14ac:dyDescent="0.2">
      <c r="A2824" s="326" t="s">
        <v>6393</v>
      </c>
      <c r="B2824" s="326" t="s">
        <v>7</v>
      </c>
      <c r="C2824" s="326">
        <v>4</v>
      </c>
      <c r="D2824" s="326" t="s">
        <v>24</v>
      </c>
      <c r="E2824" s="323">
        <v>100</v>
      </c>
      <c r="F2824" s="35" t="s">
        <v>303</v>
      </c>
      <c r="G2824" s="326" t="s">
        <v>6213</v>
      </c>
      <c r="H2824" s="350">
        <f t="shared" si="44"/>
        <v>4224570.53</v>
      </c>
      <c r="I2824" s="326" t="s">
        <v>6216</v>
      </c>
      <c r="J2824" s="42" t="str">
        <f>VLOOKUP(D2824,DEPARTMENTS!B:B,1,0)</f>
        <v>ENVELOPES</v>
      </c>
      <c r="K2824" s="326"/>
    </row>
    <row r="2825" spans="1:11" s="35" customFormat="1" hidden="1" x14ac:dyDescent="0.2">
      <c r="A2825" s="326" t="s">
        <v>6394</v>
      </c>
      <c r="B2825" s="326" t="s">
        <v>7</v>
      </c>
      <c r="C2825" s="326">
        <v>4</v>
      </c>
      <c r="D2825" s="326" t="s">
        <v>168</v>
      </c>
      <c r="E2825" s="323">
        <v>3000</v>
      </c>
      <c r="F2825" s="35" t="s">
        <v>303</v>
      </c>
      <c r="G2825" s="326" t="s">
        <v>6213</v>
      </c>
      <c r="H2825" s="350">
        <f t="shared" si="44"/>
        <v>4227570.53</v>
      </c>
      <c r="I2825" s="326" t="s">
        <v>6217</v>
      </c>
      <c r="J2825" s="42" t="str">
        <f>VLOOKUP(D2825,DEPARTMENTS!B:B,1,0)</f>
        <v>DEV_GROUP_35</v>
      </c>
      <c r="K2825" s="326"/>
    </row>
    <row r="2826" spans="1:11" s="35" customFormat="1" hidden="1" x14ac:dyDescent="0.2">
      <c r="A2826" s="326" t="s">
        <v>6395</v>
      </c>
      <c r="B2826" s="326" t="s">
        <v>7</v>
      </c>
      <c r="C2826" s="326">
        <v>4</v>
      </c>
      <c r="D2826" s="326" t="s">
        <v>146</v>
      </c>
      <c r="E2826" s="323">
        <v>500</v>
      </c>
      <c r="F2826" s="35" t="s">
        <v>303</v>
      </c>
      <c r="G2826" s="326" t="s">
        <v>6213</v>
      </c>
      <c r="H2826" s="350">
        <f t="shared" si="44"/>
        <v>4228070.53</v>
      </c>
      <c r="I2826" s="326" t="s">
        <v>6218</v>
      </c>
      <c r="J2826" s="42" t="str">
        <f>VLOOKUP(D2826,DEPARTMENTS!B:B,1,0)</f>
        <v>DEV_GROUP_18</v>
      </c>
      <c r="K2826" s="326"/>
    </row>
    <row r="2827" spans="1:11" s="35" customFormat="1" hidden="1" x14ac:dyDescent="0.2">
      <c r="A2827" s="326" t="s">
        <v>6396</v>
      </c>
      <c r="B2827" s="326" t="s">
        <v>7</v>
      </c>
      <c r="C2827" s="326">
        <v>4</v>
      </c>
      <c r="D2827" s="326" t="s">
        <v>182</v>
      </c>
      <c r="E2827" s="323">
        <v>500</v>
      </c>
      <c r="F2827" s="35" t="s">
        <v>303</v>
      </c>
      <c r="G2827" s="326" t="s">
        <v>6213</v>
      </c>
      <c r="H2827" s="350">
        <f t="shared" si="44"/>
        <v>4228570.53</v>
      </c>
      <c r="I2827" s="326" t="s">
        <v>6219</v>
      </c>
      <c r="J2827" s="42" t="str">
        <f>VLOOKUP(D2827,DEPARTMENTS!B:B,1,0)</f>
        <v>DEV_GROUP_23</v>
      </c>
      <c r="K2827" s="326"/>
    </row>
    <row r="2828" spans="1:11" s="35" customFormat="1" hidden="1" x14ac:dyDescent="0.2">
      <c r="A2828" s="326" t="s">
        <v>6397</v>
      </c>
      <c r="B2828" s="326" t="s">
        <v>7</v>
      </c>
      <c r="C2828" s="326">
        <v>4</v>
      </c>
      <c r="D2828" s="326" t="s">
        <v>130</v>
      </c>
      <c r="E2828" s="323">
        <v>10000</v>
      </c>
      <c r="F2828" s="35" t="s">
        <v>303</v>
      </c>
      <c r="G2828" s="326" t="s">
        <v>6213</v>
      </c>
      <c r="H2828" s="350">
        <f t="shared" si="44"/>
        <v>4238570.53</v>
      </c>
      <c r="I2828" s="326" t="s">
        <v>6220</v>
      </c>
      <c r="J2828" s="42" t="str">
        <f>VLOOKUP(D2828,DEPARTMENTS!B:B,1,0)</f>
        <v>DEV_GROUP_11</v>
      </c>
      <c r="K2828" s="326"/>
    </row>
    <row r="2829" spans="1:11" s="35" customFormat="1" hidden="1" x14ac:dyDescent="0.2">
      <c r="A2829" s="326" t="s">
        <v>6398</v>
      </c>
      <c r="B2829" s="326" t="s">
        <v>7</v>
      </c>
      <c r="C2829" s="326">
        <v>4</v>
      </c>
      <c r="D2829" s="326" t="s">
        <v>120</v>
      </c>
      <c r="E2829" s="323">
        <v>200</v>
      </c>
      <c r="F2829" s="35" t="s">
        <v>303</v>
      </c>
      <c r="G2829" s="326" t="s">
        <v>6213</v>
      </c>
      <c r="H2829" s="350">
        <f t="shared" si="44"/>
        <v>4238770.53</v>
      </c>
      <c r="I2829" s="326" t="s">
        <v>6221</v>
      </c>
      <c r="J2829" s="42" t="str">
        <f>VLOOKUP(D2829,DEPARTMENTS!B:B,1,0)</f>
        <v>DEV_GROUP_17</v>
      </c>
      <c r="K2829" s="326"/>
    </row>
    <row r="2830" spans="1:11" s="35" customFormat="1" hidden="1" x14ac:dyDescent="0.2">
      <c r="A2830" s="326" t="s">
        <v>6399</v>
      </c>
      <c r="B2830" s="326" t="s">
        <v>7</v>
      </c>
      <c r="C2830" s="326">
        <v>4</v>
      </c>
      <c r="D2830" s="326" t="s">
        <v>146</v>
      </c>
      <c r="E2830" s="323">
        <v>1000</v>
      </c>
      <c r="F2830" s="35" t="s">
        <v>303</v>
      </c>
      <c r="G2830" s="326" t="s">
        <v>6213</v>
      </c>
      <c r="H2830" s="350">
        <f t="shared" si="44"/>
        <v>4239770.53</v>
      </c>
      <c r="I2830" s="326" t="s">
        <v>6222</v>
      </c>
      <c r="J2830" s="42" t="str">
        <f>VLOOKUP(D2830,DEPARTMENTS!B:B,1,0)</f>
        <v>DEV_GROUP_18</v>
      </c>
      <c r="K2830" s="326"/>
    </row>
    <row r="2831" spans="1:11" s="35" customFormat="1" hidden="1" x14ac:dyDescent="0.2">
      <c r="A2831" s="326" t="s">
        <v>6400</v>
      </c>
      <c r="B2831" s="326" t="s">
        <v>7</v>
      </c>
      <c r="C2831" s="326">
        <v>4</v>
      </c>
      <c r="D2831" s="326" t="s">
        <v>114</v>
      </c>
      <c r="E2831" s="323">
        <v>2000</v>
      </c>
      <c r="F2831" s="35" t="s">
        <v>303</v>
      </c>
      <c r="G2831" s="326" t="s">
        <v>6213</v>
      </c>
      <c r="H2831" s="350">
        <f t="shared" si="44"/>
        <v>4241770.53</v>
      </c>
      <c r="I2831" s="326" t="s">
        <v>6223</v>
      </c>
      <c r="J2831" s="42" t="str">
        <f>VLOOKUP(D2831,DEPARTMENTS!B:B,1,0)</f>
        <v>DEV_GROUP_1</v>
      </c>
      <c r="K2831" s="326"/>
    </row>
    <row r="2832" spans="1:11" s="35" customFormat="1" hidden="1" x14ac:dyDescent="0.2">
      <c r="A2832" s="326" t="s">
        <v>6401</v>
      </c>
      <c r="B2832" s="326" t="s">
        <v>7</v>
      </c>
      <c r="C2832" s="326">
        <v>4</v>
      </c>
      <c r="D2832" s="326" t="s">
        <v>24</v>
      </c>
      <c r="E2832" s="323">
        <v>13200</v>
      </c>
      <c r="F2832" s="35" t="s">
        <v>303</v>
      </c>
      <c r="G2832" s="326" t="s">
        <v>6213</v>
      </c>
      <c r="H2832" s="350">
        <f t="shared" si="44"/>
        <v>4254970.53</v>
      </c>
      <c r="I2832" s="326" t="s">
        <v>6224</v>
      </c>
      <c r="J2832" s="42" t="str">
        <f>VLOOKUP(D2832,DEPARTMENTS!B:B,1,0)</f>
        <v>ENVELOPES</v>
      </c>
      <c r="K2832" s="326"/>
    </row>
    <row r="2833" spans="1:11" s="35" customFormat="1" hidden="1" x14ac:dyDescent="0.2">
      <c r="A2833" s="326" t="s">
        <v>6402</v>
      </c>
      <c r="B2833" s="326" t="s">
        <v>7</v>
      </c>
      <c r="C2833" s="326">
        <v>4</v>
      </c>
      <c r="D2833" s="326" t="s">
        <v>148</v>
      </c>
      <c r="E2833" s="323">
        <v>200</v>
      </c>
      <c r="F2833" s="35" t="s">
        <v>303</v>
      </c>
      <c r="G2833" s="326" t="s">
        <v>6213</v>
      </c>
      <c r="H2833" s="350">
        <f t="shared" si="44"/>
        <v>4255170.53</v>
      </c>
      <c r="I2833" s="326" t="s">
        <v>6225</v>
      </c>
      <c r="J2833" s="42" t="str">
        <f>VLOOKUP(D2833,DEPARTMENTS!B:B,1,0)</f>
        <v>DEV_GROUP_NA</v>
      </c>
      <c r="K2833" s="326"/>
    </row>
    <row r="2834" spans="1:11" s="35" customFormat="1" hidden="1" x14ac:dyDescent="0.2">
      <c r="A2834" s="326" t="s">
        <v>6403</v>
      </c>
      <c r="B2834" s="326" t="s">
        <v>7</v>
      </c>
      <c r="C2834" s="326">
        <v>4</v>
      </c>
      <c r="D2834" s="326" t="s">
        <v>130</v>
      </c>
      <c r="E2834" s="323">
        <v>200</v>
      </c>
      <c r="F2834" s="35" t="s">
        <v>303</v>
      </c>
      <c r="G2834" s="326" t="s">
        <v>6213</v>
      </c>
      <c r="H2834" s="350">
        <f t="shared" si="44"/>
        <v>4255370.53</v>
      </c>
      <c r="I2834" s="326" t="s">
        <v>6226</v>
      </c>
      <c r="J2834" s="42" t="str">
        <f>VLOOKUP(D2834,DEPARTMENTS!B:B,1,0)</f>
        <v>DEV_GROUP_11</v>
      </c>
      <c r="K2834" s="326"/>
    </row>
    <row r="2835" spans="1:11" s="35" customFormat="1" hidden="1" x14ac:dyDescent="0.2">
      <c r="A2835" s="326" t="s">
        <v>6404</v>
      </c>
      <c r="B2835" s="326" t="s">
        <v>7</v>
      </c>
      <c r="C2835" s="326">
        <v>4</v>
      </c>
      <c r="D2835" s="326" t="s">
        <v>114</v>
      </c>
      <c r="E2835" s="323">
        <v>1500</v>
      </c>
      <c r="F2835" s="35" t="s">
        <v>303</v>
      </c>
      <c r="G2835" s="326" t="s">
        <v>6213</v>
      </c>
      <c r="H2835" s="350">
        <f t="shared" si="44"/>
        <v>4256870.53</v>
      </c>
      <c r="I2835" s="326" t="s">
        <v>6227</v>
      </c>
      <c r="J2835" s="42" t="str">
        <f>VLOOKUP(D2835,DEPARTMENTS!B:B,1,0)</f>
        <v>DEV_GROUP_1</v>
      </c>
      <c r="K2835" s="326"/>
    </row>
    <row r="2836" spans="1:11" s="35" customFormat="1" hidden="1" x14ac:dyDescent="0.2">
      <c r="A2836" s="326" t="s">
        <v>6405</v>
      </c>
      <c r="B2836" s="326" t="s">
        <v>7</v>
      </c>
      <c r="C2836" s="326">
        <v>4</v>
      </c>
      <c r="D2836" s="326" t="s">
        <v>194</v>
      </c>
      <c r="E2836" s="323">
        <v>1000</v>
      </c>
      <c r="F2836" s="35" t="s">
        <v>303</v>
      </c>
      <c r="G2836" s="326" t="s">
        <v>6213</v>
      </c>
      <c r="H2836" s="350">
        <f t="shared" ref="H2836:H2899" si="45">H2835+E2836</f>
        <v>4257870.53</v>
      </c>
      <c r="I2836" s="326" t="s">
        <v>6228</v>
      </c>
      <c r="J2836" s="42" t="str">
        <f>VLOOKUP(D2836,DEPARTMENTS!B:B,1,0)</f>
        <v>DEV_GROUP_29</v>
      </c>
      <c r="K2836" s="326"/>
    </row>
    <row r="2837" spans="1:11" s="35" customFormat="1" hidden="1" x14ac:dyDescent="0.2">
      <c r="A2837" s="326" t="s">
        <v>6406</v>
      </c>
      <c r="B2837" s="326" t="s">
        <v>7</v>
      </c>
      <c r="C2837" s="326">
        <v>4</v>
      </c>
      <c r="D2837" s="326" t="s">
        <v>126</v>
      </c>
      <c r="E2837" s="323">
        <v>500</v>
      </c>
      <c r="F2837" s="35" t="s">
        <v>303</v>
      </c>
      <c r="G2837" s="326" t="s">
        <v>6213</v>
      </c>
      <c r="H2837" s="350">
        <f t="shared" si="45"/>
        <v>4258370.53</v>
      </c>
      <c r="I2837" s="326" t="s">
        <v>6229</v>
      </c>
      <c r="J2837" s="42" t="str">
        <f>VLOOKUP(D2837,DEPARTMENTS!B:B,1,0)</f>
        <v>DEV_GROUP_6</v>
      </c>
      <c r="K2837" s="326"/>
    </row>
    <row r="2838" spans="1:11" s="35" customFormat="1" hidden="1" x14ac:dyDescent="0.2">
      <c r="A2838" s="326" t="s">
        <v>6407</v>
      </c>
      <c r="B2838" s="326" t="s">
        <v>7</v>
      </c>
      <c r="C2838" s="326">
        <v>4</v>
      </c>
      <c r="D2838" s="326" t="s">
        <v>114</v>
      </c>
      <c r="E2838" s="323">
        <v>1500</v>
      </c>
      <c r="F2838" s="35" t="s">
        <v>303</v>
      </c>
      <c r="G2838" s="326" t="s">
        <v>6213</v>
      </c>
      <c r="H2838" s="350">
        <f t="shared" si="45"/>
        <v>4259870.53</v>
      </c>
      <c r="I2838" s="326" t="s">
        <v>6230</v>
      </c>
      <c r="J2838" s="42" t="str">
        <f>VLOOKUP(D2838,DEPARTMENTS!B:B,1,0)</f>
        <v>DEV_GROUP_1</v>
      </c>
      <c r="K2838" s="326"/>
    </row>
    <row r="2839" spans="1:11" s="35" customFormat="1" hidden="1" x14ac:dyDescent="0.2">
      <c r="A2839" s="326" t="s">
        <v>6408</v>
      </c>
      <c r="B2839" s="326" t="s">
        <v>7</v>
      </c>
      <c r="C2839" s="326">
        <v>4</v>
      </c>
      <c r="D2839" s="326" t="s">
        <v>146</v>
      </c>
      <c r="E2839" s="323">
        <v>1000</v>
      </c>
      <c r="F2839" s="35" t="s">
        <v>303</v>
      </c>
      <c r="G2839" s="326" t="s">
        <v>6213</v>
      </c>
      <c r="H2839" s="350">
        <f t="shared" si="45"/>
        <v>4260870.53</v>
      </c>
      <c r="I2839" s="326" t="s">
        <v>6231</v>
      </c>
      <c r="J2839" s="42" t="str">
        <f>VLOOKUP(D2839,DEPARTMENTS!B:B,1,0)</f>
        <v>DEV_GROUP_18</v>
      </c>
      <c r="K2839" s="326"/>
    </row>
    <row r="2840" spans="1:11" s="35" customFormat="1" hidden="1" x14ac:dyDescent="0.2">
      <c r="A2840" s="326" t="s">
        <v>6409</v>
      </c>
      <c r="B2840" s="326" t="s">
        <v>7</v>
      </c>
      <c r="C2840" s="326">
        <v>4</v>
      </c>
      <c r="D2840" s="326" t="s">
        <v>120</v>
      </c>
      <c r="E2840" s="323">
        <v>1000</v>
      </c>
      <c r="F2840" s="35" t="s">
        <v>303</v>
      </c>
      <c r="G2840" s="326" t="s">
        <v>6213</v>
      </c>
      <c r="H2840" s="350">
        <f t="shared" si="45"/>
        <v>4261870.53</v>
      </c>
      <c r="I2840" s="326" t="s">
        <v>6232</v>
      </c>
      <c r="J2840" s="42" t="str">
        <f>VLOOKUP(D2840,DEPARTMENTS!B:B,1,0)</f>
        <v>DEV_GROUP_17</v>
      </c>
      <c r="K2840" s="326"/>
    </row>
    <row r="2841" spans="1:11" s="35" customFormat="1" hidden="1" x14ac:dyDescent="0.2">
      <c r="A2841" s="326" t="s">
        <v>6410</v>
      </c>
      <c r="B2841" s="326" t="s">
        <v>7</v>
      </c>
      <c r="C2841" s="326">
        <v>4</v>
      </c>
      <c r="D2841" s="326" t="s">
        <v>126</v>
      </c>
      <c r="E2841" s="323">
        <v>500</v>
      </c>
      <c r="F2841" s="35" t="s">
        <v>303</v>
      </c>
      <c r="G2841" s="326" t="s">
        <v>6213</v>
      </c>
      <c r="H2841" s="350">
        <f t="shared" si="45"/>
        <v>4262370.53</v>
      </c>
      <c r="I2841" s="326" t="s">
        <v>6233</v>
      </c>
      <c r="J2841" s="42" t="str">
        <f>VLOOKUP(D2841,DEPARTMENTS!B:B,1,0)</f>
        <v>DEV_GROUP_6</v>
      </c>
      <c r="K2841" s="326"/>
    </row>
    <row r="2842" spans="1:11" s="35" customFormat="1" hidden="1" x14ac:dyDescent="0.2">
      <c r="A2842" s="326" t="s">
        <v>6411</v>
      </c>
      <c r="B2842" s="326" t="s">
        <v>7</v>
      </c>
      <c r="C2842" s="326">
        <v>4</v>
      </c>
      <c r="D2842" s="326" t="s">
        <v>140</v>
      </c>
      <c r="E2842" s="323">
        <v>200</v>
      </c>
      <c r="F2842" s="35" t="s">
        <v>303</v>
      </c>
      <c r="G2842" s="326" t="s">
        <v>6213</v>
      </c>
      <c r="H2842" s="350">
        <f t="shared" si="45"/>
        <v>4262570.53</v>
      </c>
      <c r="I2842" s="326" t="s">
        <v>6234</v>
      </c>
      <c r="J2842" s="42" t="str">
        <f>VLOOKUP(D2842,DEPARTMENTS!B:B,1,0)</f>
        <v>DEV_GROUP_19</v>
      </c>
      <c r="K2842" s="326"/>
    </row>
    <row r="2843" spans="1:11" s="35" customFormat="1" hidden="1" x14ac:dyDescent="0.2">
      <c r="A2843" s="326" t="s">
        <v>6412</v>
      </c>
      <c r="B2843" s="326" t="s">
        <v>7</v>
      </c>
      <c r="C2843" s="326">
        <v>4</v>
      </c>
      <c r="D2843" s="326" t="s">
        <v>150</v>
      </c>
      <c r="E2843" s="323">
        <v>100</v>
      </c>
      <c r="F2843" s="35" t="s">
        <v>303</v>
      </c>
      <c r="G2843" s="326" t="s">
        <v>6213</v>
      </c>
      <c r="H2843" s="350">
        <f t="shared" si="45"/>
        <v>4262670.53</v>
      </c>
      <c r="I2843" s="326" t="s">
        <v>6235</v>
      </c>
      <c r="J2843" s="42" t="str">
        <f>VLOOKUP(D2843,DEPARTMENTS!B:B,1,0)</f>
        <v>DEV_GROUP_40</v>
      </c>
      <c r="K2843" s="326"/>
    </row>
    <row r="2844" spans="1:11" s="35" customFormat="1" hidden="1" x14ac:dyDescent="0.2">
      <c r="A2844" s="326" t="s">
        <v>6413</v>
      </c>
      <c r="B2844" s="326" t="s">
        <v>7</v>
      </c>
      <c r="C2844" s="326">
        <v>4</v>
      </c>
      <c r="D2844" s="326" t="s">
        <v>134</v>
      </c>
      <c r="E2844" s="323">
        <v>500</v>
      </c>
      <c r="F2844" s="35" t="s">
        <v>303</v>
      </c>
      <c r="G2844" s="326" t="s">
        <v>6213</v>
      </c>
      <c r="H2844" s="350">
        <f t="shared" si="45"/>
        <v>4263170.53</v>
      </c>
      <c r="I2844" s="326" t="s">
        <v>6236</v>
      </c>
      <c r="J2844" s="42" t="str">
        <f>VLOOKUP(D2844,DEPARTMENTS!B:B,1,0)</f>
        <v>DEV_GROUP_12</v>
      </c>
      <c r="K2844" s="326"/>
    </row>
    <row r="2845" spans="1:11" s="35" customFormat="1" hidden="1" x14ac:dyDescent="0.2">
      <c r="A2845" s="326" t="s">
        <v>6414</v>
      </c>
      <c r="B2845" s="326" t="s">
        <v>7</v>
      </c>
      <c r="C2845" s="326">
        <v>4</v>
      </c>
      <c r="D2845" s="326" t="s">
        <v>182</v>
      </c>
      <c r="E2845" s="323">
        <v>200</v>
      </c>
      <c r="F2845" s="35" t="s">
        <v>303</v>
      </c>
      <c r="G2845" s="326" t="s">
        <v>6213</v>
      </c>
      <c r="H2845" s="350">
        <f t="shared" si="45"/>
        <v>4263370.53</v>
      </c>
      <c r="I2845" s="326" t="s">
        <v>6237</v>
      </c>
      <c r="J2845" s="42" t="str">
        <f>VLOOKUP(D2845,DEPARTMENTS!B:B,1,0)</f>
        <v>DEV_GROUP_23</v>
      </c>
      <c r="K2845" s="326"/>
    </row>
    <row r="2846" spans="1:11" s="35" customFormat="1" hidden="1" x14ac:dyDescent="0.2">
      <c r="A2846" s="326" t="s">
        <v>6415</v>
      </c>
      <c r="B2846" s="326" t="s">
        <v>7</v>
      </c>
      <c r="C2846" s="326">
        <v>4</v>
      </c>
      <c r="D2846" s="326" t="s">
        <v>144</v>
      </c>
      <c r="E2846" s="323">
        <v>200</v>
      </c>
      <c r="F2846" s="35" t="s">
        <v>303</v>
      </c>
      <c r="G2846" s="326" t="s">
        <v>6213</v>
      </c>
      <c r="H2846" s="350">
        <f t="shared" si="45"/>
        <v>4263570.53</v>
      </c>
      <c r="I2846" s="326" t="s">
        <v>6238</v>
      </c>
      <c r="J2846" s="42" t="str">
        <f>VLOOKUP(D2846,DEPARTMENTS!B:B,1,0)</f>
        <v>DEV_GROUP_2</v>
      </c>
      <c r="K2846" s="326"/>
    </row>
    <row r="2847" spans="1:11" s="35" customFormat="1" hidden="1" x14ac:dyDescent="0.2">
      <c r="A2847" s="326" t="s">
        <v>6416</v>
      </c>
      <c r="B2847" s="326" t="s">
        <v>7</v>
      </c>
      <c r="C2847" s="326">
        <v>4</v>
      </c>
      <c r="D2847" s="326" t="s">
        <v>174</v>
      </c>
      <c r="E2847" s="323">
        <v>300</v>
      </c>
      <c r="F2847" s="35" t="s">
        <v>303</v>
      </c>
      <c r="G2847" s="326" t="s">
        <v>6213</v>
      </c>
      <c r="H2847" s="350">
        <f t="shared" si="45"/>
        <v>4263870.53</v>
      </c>
      <c r="I2847" s="326" t="s">
        <v>6239</v>
      </c>
      <c r="J2847" s="42" t="str">
        <f>VLOOKUP(D2847,DEPARTMENTS!B:B,1,0)</f>
        <v>DEV_GROUP_21</v>
      </c>
      <c r="K2847" s="326"/>
    </row>
    <row r="2848" spans="1:11" s="35" customFormat="1" hidden="1" x14ac:dyDescent="0.2">
      <c r="A2848" s="326" t="s">
        <v>6417</v>
      </c>
      <c r="B2848" s="326" t="s">
        <v>7</v>
      </c>
      <c r="C2848" s="326">
        <v>4</v>
      </c>
      <c r="D2848" s="326" t="s">
        <v>128</v>
      </c>
      <c r="E2848" s="323">
        <v>2000</v>
      </c>
      <c r="F2848" s="35" t="s">
        <v>303</v>
      </c>
      <c r="G2848" s="326" t="s">
        <v>6213</v>
      </c>
      <c r="H2848" s="350">
        <f t="shared" si="45"/>
        <v>4265870.53</v>
      </c>
      <c r="I2848" s="326" t="s">
        <v>6240</v>
      </c>
      <c r="J2848" s="42" t="str">
        <f>VLOOKUP(D2848,DEPARTMENTS!B:B,1,0)</f>
        <v>DEV_GROUP_5</v>
      </c>
      <c r="K2848" s="326"/>
    </row>
    <row r="2849" spans="1:11" s="35" customFormat="1" hidden="1" x14ac:dyDescent="0.2">
      <c r="A2849" s="326" t="s">
        <v>6418</v>
      </c>
      <c r="B2849" s="326" t="s">
        <v>7</v>
      </c>
      <c r="C2849" s="326">
        <v>4</v>
      </c>
      <c r="D2849" s="326" t="s">
        <v>178</v>
      </c>
      <c r="E2849" s="323">
        <v>100</v>
      </c>
      <c r="F2849" s="35" t="s">
        <v>303</v>
      </c>
      <c r="G2849" s="326" t="s">
        <v>6213</v>
      </c>
      <c r="H2849" s="350">
        <f t="shared" si="45"/>
        <v>4265970.53</v>
      </c>
      <c r="I2849" s="326" t="s">
        <v>6241</v>
      </c>
      <c r="J2849" s="42" t="str">
        <f>VLOOKUP(D2849,DEPARTMENTS!B:B,1,0)</f>
        <v>DEV_GROUP_34</v>
      </c>
      <c r="K2849" s="326"/>
    </row>
    <row r="2850" spans="1:11" s="35" customFormat="1" hidden="1" x14ac:dyDescent="0.2">
      <c r="A2850" s="326" t="s">
        <v>6419</v>
      </c>
      <c r="B2850" s="326" t="s">
        <v>7</v>
      </c>
      <c r="C2850" s="326">
        <v>4</v>
      </c>
      <c r="D2850" s="326" t="s">
        <v>116</v>
      </c>
      <c r="E2850" s="323">
        <v>200</v>
      </c>
      <c r="F2850" s="35" t="s">
        <v>303</v>
      </c>
      <c r="G2850" s="326" t="s">
        <v>6213</v>
      </c>
      <c r="H2850" s="350">
        <f t="shared" si="45"/>
        <v>4266170.53</v>
      </c>
      <c r="I2850" s="326" t="s">
        <v>6242</v>
      </c>
      <c r="J2850" s="42" t="str">
        <f>VLOOKUP(D2850,DEPARTMENTS!B:B,1,0)</f>
        <v>DEV_GROUP_15</v>
      </c>
      <c r="K2850" s="326"/>
    </row>
    <row r="2851" spans="1:11" s="35" customFormat="1" hidden="1" x14ac:dyDescent="0.2">
      <c r="A2851" s="326" t="s">
        <v>6420</v>
      </c>
      <c r="B2851" s="326" t="s">
        <v>7</v>
      </c>
      <c r="C2851" s="326">
        <v>4</v>
      </c>
      <c r="D2851" s="326" t="s">
        <v>134</v>
      </c>
      <c r="E2851" s="323">
        <v>300</v>
      </c>
      <c r="F2851" s="35" t="s">
        <v>303</v>
      </c>
      <c r="G2851" s="326" t="s">
        <v>6213</v>
      </c>
      <c r="H2851" s="350">
        <f t="shared" si="45"/>
        <v>4266470.53</v>
      </c>
      <c r="I2851" s="326" t="s">
        <v>6243</v>
      </c>
      <c r="J2851" s="42" t="str">
        <f>VLOOKUP(D2851,DEPARTMENTS!B:B,1,0)</f>
        <v>DEV_GROUP_12</v>
      </c>
      <c r="K2851" s="326"/>
    </row>
    <row r="2852" spans="1:11" s="35" customFormat="1" hidden="1" x14ac:dyDescent="0.2">
      <c r="A2852" s="326" t="s">
        <v>6421</v>
      </c>
      <c r="B2852" s="326" t="s">
        <v>7</v>
      </c>
      <c r="C2852" s="326">
        <v>4</v>
      </c>
      <c r="D2852" s="326" t="s">
        <v>140</v>
      </c>
      <c r="E2852" s="323">
        <v>500</v>
      </c>
      <c r="F2852" s="35" t="s">
        <v>303</v>
      </c>
      <c r="G2852" s="326" t="s">
        <v>6213</v>
      </c>
      <c r="H2852" s="350">
        <f t="shared" si="45"/>
        <v>4266970.53</v>
      </c>
      <c r="I2852" s="326" t="s">
        <v>6244</v>
      </c>
      <c r="J2852" s="42" t="str">
        <f>VLOOKUP(D2852,DEPARTMENTS!B:B,1,0)</f>
        <v>DEV_GROUP_19</v>
      </c>
      <c r="K2852" s="326"/>
    </row>
    <row r="2853" spans="1:11" s="35" customFormat="1" hidden="1" x14ac:dyDescent="0.2">
      <c r="A2853" s="326" t="s">
        <v>6422</v>
      </c>
      <c r="B2853" s="326" t="s">
        <v>7</v>
      </c>
      <c r="C2853" s="326">
        <v>4</v>
      </c>
      <c r="D2853" s="326" t="s">
        <v>122</v>
      </c>
      <c r="E2853" s="323">
        <v>1000</v>
      </c>
      <c r="F2853" s="35" t="s">
        <v>303</v>
      </c>
      <c r="G2853" s="326" t="s">
        <v>6213</v>
      </c>
      <c r="H2853" s="350">
        <f t="shared" si="45"/>
        <v>4267970.53</v>
      </c>
      <c r="I2853" s="326" t="s">
        <v>6245</v>
      </c>
      <c r="J2853" s="42" t="str">
        <f>VLOOKUP(D2853,DEPARTMENTS!B:B,1,0)</f>
        <v>DEV_GROUP_16</v>
      </c>
      <c r="K2853" s="326"/>
    </row>
    <row r="2854" spans="1:11" s="35" customFormat="1" hidden="1" x14ac:dyDescent="0.2">
      <c r="A2854" s="326" t="s">
        <v>6423</v>
      </c>
      <c r="B2854" s="326" t="s">
        <v>7</v>
      </c>
      <c r="C2854" s="326">
        <v>4</v>
      </c>
      <c r="D2854" s="326" t="s">
        <v>174</v>
      </c>
      <c r="E2854" s="323">
        <v>1000</v>
      </c>
      <c r="F2854" s="35" t="s">
        <v>303</v>
      </c>
      <c r="G2854" s="326" t="s">
        <v>6213</v>
      </c>
      <c r="H2854" s="350">
        <f t="shared" si="45"/>
        <v>4268970.53</v>
      </c>
      <c r="I2854" s="326" t="s">
        <v>6246</v>
      </c>
      <c r="J2854" s="42" t="str">
        <f>VLOOKUP(D2854,DEPARTMENTS!B:B,1,0)</f>
        <v>DEV_GROUP_21</v>
      </c>
      <c r="K2854" s="326"/>
    </row>
    <row r="2855" spans="1:11" s="35" customFormat="1" hidden="1" x14ac:dyDescent="0.2">
      <c r="A2855" s="326" t="s">
        <v>6424</v>
      </c>
      <c r="B2855" s="326" t="s">
        <v>7</v>
      </c>
      <c r="C2855" s="326">
        <v>4</v>
      </c>
      <c r="D2855" s="326" t="s">
        <v>148</v>
      </c>
      <c r="E2855" s="323">
        <v>50</v>
      </c>
      <c r="F2855" s="35" t="s">
        <v>303</v>
      </c>
      <c r="G2855" s="326" t="s">
        <v>6213</v>
      </c>
      <c r="H2855" s="350">
        <f t="shared" si="45"/>
        <v>4269020.53</v>
      </c>
      <c r="I2855" s="326" t="s">
        <v>6247</v>
      </c>
      <c r="J2855" s="42" t="str">
        <f>VLOOKUP(D2855,DEPARTMENTS!B:B,1,0)</f>
        <v>DEV_GROUP_NA</v>
      </c>
      <c r="K2855" s="326"/>
    </row>
    <row r="2856" spans="1:11" s="35" customFormat="1" hidden="1" x14ac:dyDescent="0.2">
      <c r="A2856" s="326" t="s">
        <v>6425</v>
      </c>
      <c r="B2856" s="326" t="s">
        <v>7</v>
      </c>
      <c r="C2856" s="326">
        <v>4</v>
      </c>
      <c r="D2856" s="326" t="s">
        <v>140</v>
      </c>
      <c r="E2856" s="323">
        <v>1000</v>
      </c>
      <c r="F2856" s="35" t="s">
        <v>303</v>
      </c>
      <c r="G2856" s="326" t="s">
        <v>6213</v>
      </c>
      <c r="H2856" s="350">
        <f t="shared" si="45"/>
        <v>4270020.53</v>
      </c>
      <c r="I2856" s="326" t="s">
        <v>6248</v>
      </c>
      <c r="J2856" s="42" t="str">
        <f>VLOOKUP(D2856,DEPARTMENTS!B:B,1,0)</f>
        <v>DEV_GROUP_19</v>
      </c>
      <c r="K2856" s="326"/>
    </row>
    <row r="2857" spans="1:11" s="35" customFormat="1" hidden="1" x14ac:dyDescent="0.2">
      <c r="A2857" s="326" t="s">
        <v>6426</v>
      </c>
      <c r="B2857" s="326" t="s">
        <v>7</v>
      </c>
      <c r="C2857" s="326">
        <v>4</v>
      </c>
      <c r="D2857" s="326" t="s">
        <v>148</v>
      </c>
      <c r="E2857" s="323">
        <v>100</v>
      </c>
      <c r="F2857" s="35" t="s">
        <v>303</v>
      </c>
      <c r="G2857" s="326" t="s">
        <v>6213</v>
      </c>
      <c r="H2857" s="350">
        <f t="shared" si="45"/>
        <v>4270120.53</v>
      </c>
      <c r="I2857" s="326" t="s">
        <v>6249</v>
      </c>
      <c r="J2857" s="42" t="str">
        <f>VLOOKUP(D2857,DEPARTMENTS!B:B,1,0)</f>
        <v>DEV_GROUP_NA</v>
      </c>
      <c r="K2857" s="326"/>
    </row>
    <row r="2858" spans="1:11" s="35" customFormat="1" hidden="1" x14ac:dyDescent="0.2">
      <c r="A2858" s="326" t="s">
        <v>6427</v>
      </c>
      <c r="B2858" s="326" t="s">
        <v>7</v>
      </c>
      <c r="C2858" s="326">
        <v>4</v>
      </c>
      <c r="D2858" s="326" t="s">
        <v>144</v>
      </c>
      <c r="E2858" s="323">
        <v>100</v>
      </c>
      <c r="F2858" s="35" t="s">
        <v>303</v>
      </c>
      <c r="G2858" s="326" t="s">
        <v>6213</v>
      </c>
      <c r="H2858" s="350">
        <f t="shared" si="45"/>
        <v>4270220.53</v>
      </c>
      <c r="I2858" s="326" t="s">
        <v>6250</v>
      </c>
      <c r="J2858" s="42" t="str">
        <f>VLOOKUP(D2858,DEPARTMENTS!B:B,1,0)</f>
        <v>DEV_GROUP_2</v>
      </c>
      <c r="K2858" s="326"/>
    </row>
    <row r="2859" spans="1:11" s="35" customFormat="1" hidden="1" x14ac:dyDescent="0.2">
      <c r="A2859" s="326" t="s">
        <v>6428</v>
      </c>
      <c r="B2859" s="326" t="s">
        <v>7</v>
      </c>
      <c r="C2859" s="326">
        <v>4</v>
      </c>
      <c r="D2859" s="326" t="s">
        <v>164</v>
      </c>
      <c r="E2859" s="323">
        <v>2000</v>
      </c>
      <c r="F2859" s="35" t="s">
        <v>303</v>
      </c>
      <c r="G2859" s="326" t="s">
        <v>6213</v>
      </c>
      <c r="H2859" s="350">
        <f t="shared" si="45"/>
        <v>4272220.53</v>
      </c>
      <c r="I2859" s="326" t="s">
        <v>6251</v>
      </c>
      <c r="J2859" s="42" t="str">
        <f>VLOOKUP(D2859,DEPARTMENTS!B:B,1,0)</f>
        <v>DEV_GROUP_22</v>
      </c>
      <c r="K2859" s="326"/>
    </row>
    <row r="2860" spans="1:11" s="35" customFormat="1" hidden="1" x14ac:dyDescent="0.2">
      <c r="A2860" s="326" t="s">
        <v>6429</v>
      </c>
      <c r="B2860" s="326" t="s">
        <v>7</v>
      </c>
      <c r="C2860" s="326">
        <v>4</v>
      </c>
      <c r="D2860" s="326" t="s">
        <v>128</v>
      </c>
      <c r="E2860" s="323">
        <v>500</v>
      </c>
      <c r="F2860" s="35" t="s">
        <v>303</v>
      </c>
      <c r="G2860" s="326" t="s">
        <v>6213</v>
      </c>
      <c r="H2860" s="350">
        <f t="shared" si="45"/>
        <v>4272720.53</v>
      </c>
      <c r="I2860" s="326" t="s">
        <v>6252</v>
      </c>
      <c r="J2860" s="42" t="str">
        <f>VLOOKUP(D2860,DEPARTMENTS!B:B,1,0)</f>
        <v>DEV_GROUP_5</v>
      </c>
      <c r="K2860" s="326"/>
    </row>
    <row r="2861" spans="1:11" s="35" customFormat="1" x14ac:dyDescent="0.2">
      <c r="A2861" s="326" t="s">
        <v>6430</v>
      </c>
      <c r="B2861" s="326" t="s">
        <v>7</v>
      </c>
      <c r="C2861" s="326">
        <v>4</v>
      </c>
      <c r="D2861" s="326" t="s">
        <v>112</v>
      </c>
      <c r="E2861" s="323">
        <v>500</v>
      </c>
      <c r="F2861" s="35" t="s">
        <v>303</v>
      </c>
      <c r="G2861" s="326" t="s">
        <v>6213</v>
      </c>
      <c r="H2861" s="350">
        <f t="shared" si="45"/>
        <v>4273220.53</v>
      </c>
      <c r="I2861" s="326" t="s">
        <v>6253</v>
      </c>
      <c r="J2861" s="42" t="str">
        <f>VLOOKUP(D2861,DEPARTMENTS!B:B,1,0)</f>
        <v>DEV_GROUP_13</v>
      </c>
      <c r="K2861" s="326"/>
    </row>
    <row r="2862" spans="1:11" s="35" customFormat="1" hidden="1" x14ac:dyDescent="0.2">
      <c r="A2862" s="326" t="s">
        <v>6431</v>
      </c>
      <c r="B2862" s="326" t="s">
        <v>7</v>
      </c>
      <c r="C2862" s="326">
        <v>4</v>
      </c>
      <c r="D2862" s="326" t="s">
        <v>182</v>
      </c>
      <c r="E2862" s="323">
        <v>200</v>
      </c>
      <c r="F2862" s="35" t="s">
        <v>303</v>
      </c>
      <c r="G2862" s="326" t="s">
        <v>6213</v>
      </c>
      <c r="H2862" s="350">
        <f t="shared" si="45"/>
        <v>4273420.53</v>
      </c>
      <c r="I2862" s="326" t="s">
        <v>6254</v>
      </c>
      <c r="J2862" s="42" t="str">
        <f>VLOOKUP(D2862,DEPARTMENTS!B:B,1,0)</f>
        <v>DEV_GROUP_23</v>
      </c>
      <c r="K2862" s="326"/>
    </row>
    <row r="2863" spans="1:11" s="35" customFormat="1" hidden="1" x14ac:dyDescent="0.2">
      <c r="A2863" s="326" t="s">
        <v>6432</v>
      </c>
      <c r="B2863" s="326" t="s">
        <v>7</v>
      </c>
      <c r="C2863" s="326">
        <v>4</v>
      </c>
      <c r="D2863" s="326" t="s">
        <v>160</v>
      </c>
      <c r="E2863" s="323">
        <v>1000</v>
      </c>
      <c r="F2863" s="35" t="s">
        <v>303</v>
      </c>
      <c r="G2863" s="326" t="s">
        <v>6213</v>
      </c>
      <c r="H2863" s="350">
        <f t="shared" si="45"/>
        <v>4274420.53</v>
      </c>
      <c r="I2863" s="326" t="s">
        <v>6255</v>
      </c>
      <c r="J2863" s="42" t="str">
        <f>VLOOKUP(D2863,DEPARTMENTS!B:B,1,0)</f>
        <v>DEV_GROUP_20</v>
      </c>
      <c r="K2863" s="326"/>
    </row>
    <row r="2864" spans="1:11" s="35" customFormat="1" hidden="1" x14ac:dyDescent="0.2">
      <c r="A2864" s="326" t="s">
        <v>6433</v>
      </c>
      <c r="B2864" s="326" t="s">
        <v>7</v>
      </c>
      <c r="C2864" s="326">
        <v>4</v>
      </c>
      <c r="D2864" s="326" t="s">
        <v>120</v>
      </c>
      <c r="E2864" s="323">
        <v>200</v>
      </c>
      <c r="F2864" s="35" t="s">
        <v>303</v>
      </c>
      <c r="G2864" s="326" t="s">
        <v>6213</v>
      </c>
      <c r="H2864" s="350">
        <f t="shared" si="45"/>
        <v>4274620.53</v>
      </c>
      <c r="I2864" s="326" t="s">
        <v>6256</v>
      </c>
      <c r="J2864" s="42" t="str">
        <f>VLOOKUP(D2864,DEPARTMENTS!B:B,1,0)</f>
        <v>DEV_GROUP_17</v>
      </c>
      <c r="K2864" s="326"/>
    </row>
    <row r="2865" spans="1:11" s="35" customFormat="1" hidden="1" x14ac:dyDescent="0.2">
      <c r="A2865" s="326" t="s">
        <v>6434</v>
      </c>
      <c r="B2865" s="326" t="s">
        <v>7</v>
      </c>
      <c r="C2865" s="326">
        <v>4</v>
      </c>
      <c r="D2865" s="326" t="s">
        <v>140</v>
      </c>
      <c r="E2865" s="323">
        <v>300</v>
      </c>
      <c r="F2865" s="35" t="s">
        <v>303</v>
      </c>
      <c r="G2865" s="326" t="s">
        <v>6213</v>
      </c>
      <c r="H2865" s="350">
        <f t="shared" si="45"/>
        <v>4274920.53</v>
      </c>
      <c r="I2865" s="326" t="s">
        <v>6257</v>
      </c>
      <c r="J2865" s="42" t="str">
        <f>VLOOKUP(D2865,DEPARTMENTS!B:B,1,0)</f>
        <v>DEV_GROUP_19</v>
      </c>
      <c r="K2865" s="326"/>
    </row>
    <row r="2866" spans="1:11" s="35" customFormat="1" hidden="1" x14ac:dyDescent="0.2">
      <c r="A2866" s="326" t="s">
        <v>6435</v>
      </c>
      <c r="B2866" s="326" t="s">
        <v>7</v>
      </c>
      <c r="C2866" s="326">
        <v>4</v>
      </c>
      <c r="D2866" s="326" t="s">
        <v>150</v>
      </c>
      <c r="E2866" s="323">
        <v>100</v>
      </c>
      <c r="F2866" s="35" t="s">
        <v>303</v>
      </c>
      <c r="G2866" s="326" t="s">
        <v>6213</v>
      </c>
      <c r="H2866" s="350">
        <f t="shared" si="45"/>
        <v>4275020.53</v>
      </c>
      <c r="I2866" s="326" t="s">
        <v>6258</v>
      </c>
      <c r="J2866" s="42" t="str">
        <f>VLOOKUP(D2866,DEPARTMENTS!B:B,1,0)</f>
        <v>DEV_GROUP_40</v>
      </c>
      <c r="K2866" s="326"/>
    </row>
    <row r="2867" spans="1:11" s="35" customFormat="1" hidden="1" x14ac:dyDescent="0.2">
      <c r="A2867" s="326" t="s">
        <v>6436</v>
      </c>
      <c r="B2867" s="326" t="s">
        <v>7</v>
      </c>
      <c r="C2867" s="326">
        <v>4</v>
      </c>
      <c r="D2867" s="326" t="s">
        <v>148</v>
      </c>
      <c r="E2867" s="323">
        <v>50</v>
      </c>
      <c r="F2867" s="35" t="s">
        <v>303</v>
      </c>
      <c r="G2867" s="326" t="s">
        <v>6213</v>
      </c>
      <c r="H2867" s="350">
        <f t="shared" si="45"/>
        <v>4275070.53</v>
      </c>
      <c r="I2867" s="326" t="s">
        <v>6259</v>
      </c>
      <c r="J2867" s="42" t="str">
        <f>VLOOKUP(D2867,DEPARTMENTS!B:B,1,0)</f>
        <v>DEV_GROUP_NA</v>
      </c>
      <c r="K2867" s="326"/>
    </row>
    <row r="2868" spans="1:11" s="35" customFormat="1" hidden="1" x14ac:dyDescent="0.2">
      <c r="A2868" s="326" t="s">
        <v>6437</v>
      </c>
      <c r="B2868" s="326" t="s">
        <v>7</v>
      </c>
      <c r="C2868" s="326">
        <v>4</v>
      </c>
      <c r="D2868" s="326" t="s">
        <v>148</v>
      </c>
      <c r="E2868" s="323">
        <v>50</v>
      </c>
      <c r="F2868" s="35" t="s">
        <v>303</v>
      </c>
      <c r="G2868" s="326" t="s">
        <v>6213</v>
      </c>
      <c r="H2868" s="350">
        <f t="shared" si="45"/>
        <v>4275120.53</v>
      </c>
      <c r="I2868" s="326" t="s">
        <v>6260</v>
      </c>
      <c r="J2868" s="42" t="str">
        <f>VLOOKUP(D2868,DEPARTMENTS!B:B,1,0)</f>
        <v>DEV_GROUP_NA</v>
      </c>
      <c r="K2868" s="326"/>
    </row>
    <row r="2869" spans="1:11" s="35" customFormat="1" hidden="1" x14ac:dyDescent="0.2">
      <c r="A2869" s="326" t="s">
        <v>6438</v>
      </c>
      <c r="B2869" s="326" t="s">
        <v>7</v>
      </c>
      <c r="C2869" s="326">
        <v>4</v>
      </c>
      <c r="D2869" s="326" t="s">
        <v>114</v>
      </c>
      <c r="E2869" s="323">
        <v>1000</v>
      </c>
      <c r="F2869" s="35" t="s">
        <v>303</v>
      </c>
      <c r="G2869" s="326" t="s">
        <v>6213</v>
      </c>
      <c r="H2869" s="350">
        <f t="shared" si="45"/>
        <v>4276120.53</v>
      </c>
      <c r="I2869" s="326" t="s">
        <v>6261</v>
      </c>
      <c r="J2869" s="42" t="str">
        <f>VLOOKUP(D2869,DEPARTMENTS!B:B,1,0)</f>
        <v>DEV_GROUP_1</v>
      </c>
      <c r="K2869" s="326"/>
    </row>
    <row r="2870" spans="1:11" s="35" customFormat="1" x14ac:dyDescent="0.2">
      <c r="A2870" s="326" t="s">
        <v>6439</v>
      </c>
      <c r="B2870" s="326" t="s">
        <v>7</v>
      </c>
      <c r="C2870" s="326">
        <v>4</v>
      </c>
      <c r="D2870" s="326" t="s">
        <v>112</v>
      </c>
      <c r="E2870" s="323">
        <v>1000</v>
      </c>
      <c r="F2870" s="35" t="s">
        <v>303</v>
      </c>
      <c r="G2870" s="326" t="s">
        <v>6213</v>
      </c>
      <c r="H2870" s="350">
        <f t="shared" si="45"/>
        <v>4277120.53</v>
      </c>
      <c r="I2870" s="326" t="s">
        <v>6262</v>
      </c>
      <c r="J2870" s="42" t="str">
        <f>VLOOKUP(D2870,DEPARTMENTS!B:B,1,0)</f>
        <v>DEV_GROUP_13</v>
      </c>
      <c r="K2870" s="326"/>
    </row>
    <row r="2871" spans="1:11" s="35" customFormat="1" hidden="1" x14ac:dyDescent="0.2">
      <c r="A2871" s="326" t="s">
        <v>6440</v>
      </c>
      <c r="B2871" s="326" t="s">
        <v>7</v>
      </c>
      <c r="C2871" s="326">
        <v>4</v>
      </c>
      <c r="D2871" s="326" t="s">
        <v>192</v>
      </c>
      <c r="E2871" s="323">
        <v>1200</v>
      </c>
      <c r="F2871" s="35" t="s">
        <v>303</v>
      </c>
      <c r="G2871" s="326" t="s">
        <v>6213</v>
      </c>
      <c r="H2871" s="350">
        <f t="shared" si="45"/>
        <v>4278320.53</v>
      </c>
      <c r="I2871" s="326" t="s">
        <v>6263</v>
      </c>
      <c r="J2871" s="42" t="str">
        <f>VLOOKUP(D2871,DEPARTMENTS!B:B,1,0)</f>
        <v>DEV_GROUP_31</v>
      </c>
      <c r="K2871" s="326"/>
    </row>
    <row r="2872" spans="1:11" s="35" customFormat="1" hidden="1" x14ac:dyDescent="0.2">
      <c r="A2872" s="326" t="s">
        <v>6441</v>
      </c>
      <c r="B2872" s="326" t="s">
        <v>7</v>
      </c>
      <c r="C2872" s="326">
        <v>4</v>
      </c>
      <c r="D2872" s="326" t="s">
        <v>132</v>
      </c>
      <c r="E2872" s="323">
        <v>500</v>
      </c>
      <c r="F2872" s="35" t="s">
        <v>303</v>
      </c>
      <c r="G2872" s="326" t="s">
        <v>6213</v>
      </c>
      <c r="H2872" s="350">
        <f t="shared" si="45"/>
        <v>4278820.53</v>
      </c>
      <c r="I2872" s="326" t="s">
        <v>6264</v>
      </c>
      <c r="J2872" s="42" t="str">
        <f>VLOOKUP(D2872,DEPARTMENTS!B:B,1,0)</f>
        <v>DEV_GROUP_41</v>
      </c>
      <c r="K2872" s="326"/>
    </row>
    <row r="2873" spans="1:11" s="35" customFormat="1" hidden="1" x14ac:dyDescent="0.2">
      <c r="A2873" s="326" t="s">
        <v>6442</v>
      </c>
      <c r="B2873" s="326" t="s">
        <v>7</v>
      </c>
      <c r="C2873" s="326">
        <v>4</v>
      </c>
      <c r="D2873" s="326" t="s">
        <v>118</v>
      </c>
      <c r="E2873" s="323">
        <v>500</v>
      </c>
      <c r="F2873" s="35" t="s">
        <v>303</v>
      </c>
      <c r="G2873" s="326" t="s">
        <v>6213</v>
      </c>
      <c r="H2873" s="350">
        <f t="shared" si="45"/>
        <v>4279320.53</v>
      </c>
      <c r="I2873" s="326" t="s">
        <v>6265</v>
      </c>
      <c r="J2873" s="42" t="str">
        <f>VLOOKUP(D2873,DEPARTMENTS!B:B,1,0)</f>
        <v>DEV_GROUP_3</v>
      </c>
      <c r="K2873" s="326"/>
    </row>
    <row r="2874" spans="1:11" s="35" customFormat="1" hidden="1" x14ac:dyDescent="0.2">
      <c r="A2874" s="326" t="s">
        <v>6443</v>
      </c>
      <c r="B2874" s="326" t="s">
        <v>7</v>
      </c>
      <c r="C2874" s="326">
        <v>4</v>
      </c>
      <c r="D2874" s="326" t="s">
        <v>180</v>
      </c>
      <c r="E2874" s="323">
        <v>200</v>
      </c>
      <c r="F2874" s="35" t="s">
        <v>303</v>
      </c>
      <c r="G2874" s="326" t="s">
        <v>6213</v>
      </c>
      <c r="H2874" s="350">
        <f t="shared" si="45"/>
        <v>4279520.53</v>
      </c>
      <c r="I2874" s="326" t="s">
        <v>6266</v>
      </c>
      <c r="J2874" s="42" t="str">
        <f>VLOOKUP(D2874,DEPARTMENTS!B:B,1,0)</f>
        <v>DEV_GROUP_28</v>
      </c>
      <c r="K2874" s="326"/>
    </row>
    <row r="2875" spans="1:11" s="35" customFormat="1" hidden="1" x14ac:dyDescent="0.2">
      <c r="A2875" s="326" t="s">
        <v>6444</v>
      </c>
      <c r="B2875" s="326" t="s">
        <v>7</v>
      </c>
      <c r="C2875" s="326">
        <v>4</v>
      </c>
      <c r="D2875" s="326" t="s">
        <v>164</v>
      </c>
      <c r="E2875" s="323">
        <v>1000</v>
      </c>
      <c r="F2875" s="35" t="s">
        <v>303</v>
      </c>
      <c r="G2875" s="326" t="s">
        <v>6213</v>
      </c>
      <c r="H2875" s="350">
        <f t="shared" si="45"/>
        <v>4280520.53</v>
      </c>
      <c r="I2875" s="326" t="s">
        <v>6267</v>
      </c>
      <c r="J2875" s="42" t="str">
        <f>VLOOKUP(D2875,DEPARTMENTS!B:B,1,0)</f>
        <v>DEV_GROUP_22</v>
      </c>
      <c r="K2875" s="326"/>
    </row>
    <row r="2876" spans="1:11" s="35" customFormat="1" hidden="1" x14ac:dyDescent="0.2">
      <c r="A2876" s="326" t="s">
        <v>6445</v>
      </c>
      <c r="B2876" s="326" t="s">
        <v>7</v>
      </c>
      <c r="C2876" s="326">
        <v>4</v>
      </c>
      <c r="D2876" s="326" t="s">
        <v>146</v>
      </c>
      <c r="E2876" s="323">
        <v>200</v>
      </c>
      <c r="F2876" s="35" t="s">
        <v>303</v>
      </c>
      <c r="G2876" s="326" t="s">
        <v>6213</v>
      </c>
      <c r="H2876" s="350">
        <f t="shared" si="45"/>
        <v>4280720.53</v>
      </c>
      <c r="I2876" s="326" t="s">
        <v>6268</v>
      </c>
      <c r="J2876" s="42" t="str">
        <f>VLOOKUP(D2876,DEPARTMENTS!B:B,1,0)</f>
        <v>DEV_GROUP_18</v>
      </c>
      <c r="K2876" s="326"/>
    </row>
    <row r="2877" spans="1:11" s="35" customFormat="1" hidden="1" x14ac:dyDescent="0.2">
      <c r="A2877" s="326" t="s">
        <v>6446</v>
      </c>
      <c r="B2877" s="326" t="s">
        <v>7</v>
      </c>
      <c r="C2877" s="326">
        <v>4</v>
      </c>
      <c r="D2877" s="326" t="s">
        <v>160</v>
      </c>
      <c r="E2877" s="323">
        <v>1000</v>
      </c>
      <c r="F2877" s="35" t="s">
        <v>303</v>
      </c>
      <c r="G2877" s="326" t="s">
        <v>6213</v>
      </c>
      <c r="H2877" s="350">
        <f t="shared" si="45"/>
        <v>4281720.53</v>
      </c>
      <c r="I2877" s="326" t="s">
        <v>6269</v>
      </c>
      <c r="J2877" s="42" t="str">
        <f>VLOOKUP(D2877,DEPARTMENTS!B:B,1,0)</f>
        <v>DEV_GROUP_20</v>
      </c>
      <c r="K2877" s="326"/>
    </row>
    <row r="2878" spans="1:11" s="35" customFormat="1" hidden="1" x14ac:dyDescent="0.2">
      <c r="A2878" s="326" t="s">
        <v>6447</v>
      </c>
      <c r="B2878" s="326" t="s">
        <v>7</v>
      </c>
      <c r="C2878" s="326">
        <v>4</v>
      </c>
      <c r="D2878" s="326" t="s">
        <v>136</v>
      </c>
      <c r="E2878" s="323">
        <v>2000</v>
      </c>
      <c r="F2878" s="35" t="s">
        <v>303</v>
      </c>
      <c r="G2878" s="326" t="s">
        <v>6213</v>
      </c>
      <c r="H2878" s="350">
        <f t="shared" si="45"/>
        <v>4283720.53</v>
      </c>
      <c r="I2878" s="326" t="s">
        <v>6270</v>
      </c>
      <c r="J2878" s="42" t="str">
        <f>VLOOKUP(D2878,DEPARTMENTS!B:B,1,0)</f>
        <v>DEV_GROUP_32</v>
      </c>
      <c r="K2878" s="326"/>
    </row>
    <row r="2879" spans="1:11" s="35" customFormat="1" hidden="1" x14ac:dyDescent="0.2">
      <c r="A2879" s="326" t="s">
        <v>6448</v>
      </c>
      <c r="B2879" s="326" t="s">
        <v>7</v>
      </c>
      <c r="C2879" s="326">
        <v>4</v>
      </c>
      <c r="D2879" s="326" t="s">
        <v>148</v>
      </c>
      <c r="E2879" s="323">
        <v>100</v>
      </c>
      <c r="F2879" s="35" t="s">
        <v>303</v>
      </c>
      <c r="G2879" s="326" t="s">
        <v>6213</v>
      </c>
      <c r="H2879" s="350">
        <f t="shared" si="45"/>
        <v>4283820.53</v>
      </c>
      <c r="I2879" s="326" t="s">
        <v>6271</v>
      </c>
      <c r="J2879" s="42" t="str">
        <f>VLOOKUP(D2879,DEPARTMENTS!B:B,1,0)</f>
        <v>DEV_GROUP_NA</v>
      </c>
      <c r="K2879" s="326"/>
    </row>
    <row r="2880" spans="1:11" s="35" customFormat="1" hidden="1" x14ac:dyDescent="0.2">
      <c r="A2880" s="326" t="s">
        <v>6449</v>
      </c>
      <c r="B2880" s="326" t="s">
        <v>7</v>
      </c>
      <c r="C2880" s="326">
        <v>4</v>
      </c>
      <c r="D2880" s="326" t="s">
        <v>144</v>
      </c>
      <c r="E2880" s="323">
        <v>400</v>
      </c>
      <c r="F2880" s="35" t="s">
        <v>303</v>
      </c>
      <c r="G2880" s="326" t="s">
        <v>6213</v>
      </c>
      <c r="H2880" s="350">
        <f t="shared" si="45"/>
        <v>4284220.53</v>
      </c>
      <c r="I2880" s="326" t="s">
        <v>6272</v>
      </c>
      <c r="J2880" s="42" t="str">
        <f>VLOOKUP(D2880,DEPARTMENTS!B:B,1,0)</f>
        <v>DEV_GROUP_2</v>
      </c>
      <c r="K2880" s="326"/>
    </row>
    <row r="2881" spans="1:11" s="35" customFormat="1" hidden="1" x14ac:dyDescent="0.2">
      <c r="A2881" s="326" t="s">
        <v>6450</v>
      </c>
      <c r="B2881" s="326" t="s">
        <v>7</v>
      </c>
      <c r="C2881" s="326">
        <v>4</v>
      </c>
      <c r="D2881" s="326" t="s">
        <v>142</v>
      </c>
      <c r="E2881" s="323">
        <v>1000</v>
      </c>
      <c r="F2881" s="35" t="s">
        <v>303</v>
      </c>
      <c r="G2881" s="326" t="s">
        <v>6213</v>
      </c>
      <c r="H2881" s="350">
        <f t="shared" si="45"/>
        <v>4285220.53</v>
      </c>
      <c r="I2881" s="326" t="s">
        <v>6273</v>
      </c>
      <c r="J2881" s="42" t="str">
        <f>VLOOKUP(D2881,DEPARTMENTS!B:B,1,0)</f>
        <v>DEV_GROUP_8</v>
      </c>
      <c r="K2881" s="326"/>
    </row>
    <row r="2882" spans="1:11" s="35" customFormat="1" hidden="1" x14ac:dyDescent="0.2">
      <c r="A2882" s="326" t="s">
        <v>6451</v>
      </c>
      <c r="B2882" s="326" t="s">
        <v>7</v>
      </c>
      <c r="C2882" s="326">
        <v>4</v>
      </c>
      <c r="D2882" s="326" t="s">
        <v>146</v>
      </c>
      <c r="E2882" s="323">
        <v>1000</v>
      </c>
      <c r="F2882" s="35" t="s">
        <v>303</v>
      </c>
      <c r="G2882" s="326" t="s">
        <v>6213</v>
      </c>
      <c r="H2882" s="350">
        <f t="shared" si="45"/>
        <v>4286220.53</v>
      </c>
      <c r="I2882" s="326" t="s">
        <v>6274</v>
      </c>
      <c r="J2882" s="42" t="str">
        <f>VLOOKUP(D2882,DEPARTMENTS!B:B,1,0)</f>
        <v>DEV_GROUP_18</v>
      </c>
      <c r="K2882" s="326"/>
    </row>
    <row r="2883" spans="1:11" s="35" customFormat="1" hidden="1" x14ac:dyDescent="0.2">
      <c r="A2883" s="326" t="s">
        <v>6452</v>
      </c>
      <c r="B2883" s="326" t="s">
        <v>7</v>
      </c>
      <c r="C2883" s="326">
        <v>4</v>
      </c>
      <c r="D2883" s="326" t="s">
        <v>128</v>
      </c>
      <c r="E2883" s="323">
        <v>2000</v>
      </c>
      <c r="F2883" s="35" t="s">
        <v>303</v>
      </c>
      <c r="G2883" s="326" t="s">
        <v>6213</v>
      </c>
      <c r="H2883" s="350">
        <f t="shared" si="45"/>
        <v>4288220.53</v>
      </c>
      <c r="I2883" s="326" t="s">
        <v>6275</v>
      </c>
      <c r="J2883" s="42" t="str">
        <f>VLOOKUP(D2883,DEPARTMENTS!B:B,1,0)</f>
        <v>DEV_GROUP_5</v>
      </c>
      <c r="K2883" s="326"/>
    </row>
    <row r="2884" spans="1:11" s="35" customFormat="1" hidden="1" x14ac:dyDescent="0.2">
      <c r="A2884" s="326" t="s">
        <v>6453</v>
      </c>
      <c r="B2884" s="326" t="s">
        <v>7</v>
      </c>
      <c r="C2884" s="326">
        <v>4</v>
      </c>
      <c r="D2884" s="326" t="s">
        <v>168</v>
      </c>
      <c r="E2884" s="323">
        <v>300</v>
      </c>
      <c r="F2884" s="35" t="s">
        <v>303</v>
      </c>
      <c r="G2884" s="326" t="s">
        <v>6213</v>
      </c>
      <c r="H2884" s="350">
        <f t="shared" si="45"/>
        <v>4288520.53</v>
      </c>
      <c r="I2884" s="326" t="s">
        <v>6276</v>
      </c>
      <c r="J2884" s="42" t="str">
        <f>VLOOKUP(D2884,DEPARTMENTS!B:B,1,0)</f>
        <v>DEV_GROUP_35</v>
      </c>
      <c r="K2884" s="326"/>
    </row>
    <row r="2885" spans="1:11" s="35" customFormat="1" hidden="1" x14ac:dyDescent="0.2">
      <c r="A2885" s="326" t="s">
        <v>6454</v>
      </c>
      <c r="B2885" s="326" t="s">
        <v>7</v>
      </c>
      <c r="C2885" s="326">
        <v>4</v>
      </c>
      <c r="D2885" s="326" t="s">
        <v>160</v>
      </c>
      <c r="E2885" s="323">
        <v>500</v>
      </c>
      <c r="F2885" s="35" t="s">
        <v>303</v>
      </c>
      <c r="G2885" s="326" t="s">
        <v>6213</v>
      </c>
      <c r="H2885" s="350">
        <f t="shared" si="45"/>
        <v>4289020.53</v>
      </c>
      <c r="I2885" s="326" t="s">
        <v>6277</v>
      </c>
      <c r="J2885" s="42" t="str">
        <f>VLOOKUP(D2885,DEPARTMENTS!B:B,1,0)</f>
        <v>DEV_GROUP_20</v>
      </c>
      <c r="K2885" s="326"/>
    </row>
    <row r="2886" spans="1:11" s="35" customFormat="1" hidden="1" x14ac:dyDescent="0.2">
      <c r="A2886" s="326" t="s">
        <v>6455</v>
      </c>
      <c r="B2886" s="326" t="s">
        <v>7</v>
      </c>
      <c r="C2886" s="326">
        <v>4</v>
      </c>
      <c r="D2886" s="326" t="s">
        <v>144</v>
      </c>
      <c r="E2886" s="323">
        <v>200</v>
      </c>
      <c r="F2886" s="35" t="s">
        <v>303</v>
      </c>
      <c r="G2886" s="326" t="s">
        <v>6213</v>
      </c>
      <c r="H2886" s="350">
        <f t="shared" si="45"/>
        <v>4289220.53</v>
      </c>
      <c r="I2886" s="326" t="s">
        <v>6278</v>
      </c>
      <c r="J2886" s="42" t="str">
        <f>VLOOKUP(D2886,DEPARTMENTS!B:B,1,0)</f>
        <v>DEV_GROUP_2</v>
      </c>
      <c r="K2886" s="326"/>
    </row>
    <row r="2887" spans="1:11" s="35" customFormat="1" hidden="1" x14ac:dyDescent="0.2">
      <c r="A2887" s="326" t="s">
        <v>6456</v>
      </c>
      <c r="B2887" s="326" t="s">
        <v>7</v>
      </c>
      <c r="C2887" s="326">
        <v>4</v>
      </c>
      <c r="D2887" s="326" t="s">
        <v>194</v>
      </c>
      <c r="E2887" s="323">
        <v>500</v>
      </c>
      <c r="F2887" s="35" t="s">
        <v>303</v>
      </c>
      <c r="G2887" s="326" t="s">
        <v>6213</v>
      </c>
      <c r="H2887" s="350">
        <f t="shared" si="45"/>
        <v>4289720.53</v>
      </c>
      <c r="I2887" s="326" t="s">
        <v>6279</v>
      </c>
      <c r="J2887" s="42" t="str">
        <f>VLOOKUP(D2887,DEPARTMENTS!B:B,1,0)</f>
        <v>DEV_GROUP_29</v>
      </c>
      <c r="K2887" s="326"/>
    </row>
    <row r="2888" spans="1:11" s="35" customFormat="1" hidden="1" x14ac:dyDescent="0.2">
      <c r="A2888" s="326" t="s">
        <v>6457</v>
      </c>
      <c r="B2888" s="326" t="s">
        <v>7</v>
      </c>
      <c r="C2888" s="326">
        <v>4</v>
      </c>
      <c r="D2888" s="326" t="s">
        <v>148</v>
      </c>
      <c r="E2888" s="323">
        <v>50</v>
      </c>
      <c r="F2888" s="35" t="s">
        <v>303</v>
      </c>
      <c r="G2888" s="326" t="s">
        <v>6213</v>
      </c>
      <c r="H2888" s="350">
        <f t="shared" si="45"/>
        <v>4289770.53</v>
      </c>
      <c r="I2888" s="326" t="s">
        <v>6280</v>
      </c>
      <c r="J2888" s="42" t="str">
        <f>VLOOKUP(D2888,DEPARTMENTS!B:B,1,0)</f>
        <v>DEV_GROUP_NA</v>
      </c>
      <c r="K2888" s="326"/>
    </row>
    <row r="2889" spans="1:11" s="35" customFormat="1" hidden="1" x14ac:dyDescent="0.2">
      <c r="A2889" s="326" t="s">
        <v>6458</v>
      </c>
      <c r="B2889" s="326" t="s">
        <v>7</v>
      </c>
      <c r="C2889" s="326">
        <v>4</v>
      </c>
      <c r="D2889" s="326" t="s">
        <v>132</v>
      </c>
      <c r="E2889" s="323">
        <v>500</v>
      </c>
      <c r="F2889" s="35" t="s">
        <v>303</v>
      </c>
      <c r="G2889" s="326" t="s">
        <v>6213</v>
      </c>
      <c r="H2889" s="350">
        <f t="shared" si="45"/>
        <v>4290270.53</v>
      </c>
      <c r="I2889" s="326" t="s">
        <v>6281</v>
      </c>
      <c r="J2889" s="42" t="str">
        <f>VLOOKUP(D2889,DEPARTMENTS!B:B,1,0)</f>
        <v>DEV_GROUP_41</v>
      </c>
      <c r="K2889" s="326"/>
    </row>
    <row r="2890" spans="1:11" s="35" customFormat="1" hidden="1" x14ac:dyDescent="0.2">
      <c r="A2890" s="326" t="s">
        <v>6459</v>
      </c>
      <c r="B2890" s="326" t="s">
        <v>7</v>
      </c>
      <c r="C2890" s="326">
        <v>4</v>
      </c>
      <c r="D2890" s="326" t="s">
        <v>164</v>
      </c>
      <c r="E2890" s="323">
        <v>500</v>
      </c>
      <c r="F2890" s="35" t="s">
        <v>303</v>
      </c>
      <c r="G2890" s="326" t="s">
        <v>6213</v>
      </c>
      <c r="H2890" s="350">
        <f t="shared" si="45"/>
        <v>4290770.53</v>
      </c>
      <c r="I2890" s="326" t="s">
        <v>6282</v>
      </c>
      <c r="J2890" s="42" t="str">
        <f>VLOOKUP(D2890,DEPARTMENTS!B:B,1,0)</f>
        <v>DEV_GROUP_22</v>
      </c>
      <c r="K2890" s="326"/>
    </row>
    <row r="2891" spans="1:11" s="35" customFormat="1" hidden="1" x14ac:dyDescent="0.2">
      <c r="A2891" s="326" t="s">
        <v>6460</v>
      </c>
      <c r="B2891" s="326" t="s">
        <v>7</v>
      </c>
      <c r="C2891" s="326">
        <v>4</v>
      </c>
      <c r="D2891" s="326" t="s">
        <v>130</v>
      </c>
      <c r="E2891" s="323">
        <v>350</v>
      </c>
      <c r="F2891" s="35" t="s">
        <v>303</v>
      </c>
      <c r="G2891" s="326" t="s">
        <v>6213</v>
      </c>
      <c r="H2891" s="350">
        <f t="shared" si="45"/>
        <v>4291120.53</v>
      </c>
      <c r="I2891" s="326" t="s">
        <v>6283</v>
      </c>
      <c r="J2891" s="42" t="str">
        <f>VLOOKUP(D2891,DEPARTMENTS!B:B,1,0)</f>
        <v>DEV_GROUP_11</v>
      </c>
      <c r="K2891" s="326"/>
    </row>
    <row r="2892" spans="1:11" s="35" customFormat="1" hidden="1" x14ac:dyDescent="0.2">
      <c r="A2892" s="326" t="s">
        <v>6461</v>
      </c>
      <c r="B2892" s="326" t="s">
        <v>7</v>
      </c>
      <c r="C2892" s="326">
        <v>4</v>
      </c>
      <c r="D2892" s="326" t="s">
        <v>174</v>
      </c>
      <c r="E2892" s="323">
        <v>300</v>
      </c>
      <c r="F2892" s="35" t="s">
        <v>303</v>
      </c>
      <c r="G2892" s="326" t="s">
        <v>6213</v>
      </c>
      <c r="H2892" s="350">
        <f t="shared" si="45"/>
        <v>4291420.53</v>
      </c>
      <c r="I2892" s="326" t="s">
        <v>6284</v>
      </c>
      <c r="J2892" s="42" t="str">
        <f>VLOOKUP(D2892,DEPARTMENTS!B:B,1,0)</f>
        <v>DEV_GROUP_21</v>
      </c>
      <c r="K2892" s="326"/>
    </row>
    <row r="2893" spans="1:11" s="35" customFormat="1" hidden="1" x14ac:dyDescent="0.2">
      <c r="A2893" s="326" t="s">
        <v>6462</v>
      </c>
      <c r="B2893" s="326" t="s">
        <v>7</v>
      </c>
      <c r="C2893" s="326">
        <v>4</v>
      </c>
      <c r="D2893" s="326" t="s">
        <v>126</v>
      </c>
      <c r="E2893" s="323">
        <v>200</v>
      </c>
      <c r="F2893" s="35" t="s">
        <v>303</v>
      </c>
      <c r="G2893" s="326" t="s">
        <v>6213</v>
      </c>
      <c r="H2893" s="350">
        <f t="shared" si="45"/>
        <v>4291620.53</v>
      </c>
      <c r="I2893" s="326" t="s">
        <v>6285</v>
      </c>
      <c r="J2893" s="42" t="str">
        <f>VLOOKUP(D2893,DEPARTMENTS!B:B,1,0)</f>
        <v>DEV_GROUP_6</v>
      </c>
      <c r="K2893" s="326"/>
    </row>
    <row r="2894" spans="1:11" s="35" customFormat="1" hidden="1" x14ac:dyDescent="0.2">
      <c r="A2894" s="326" t="s">
        <v>6463</v>
      </c>
      <c r="B2894" s="326" t="s">
        <v>7</v>
      </c>
      <c r="C2894" s="326">
        <v>4</v>
      </c>
      <c r="D2894" s="326" t="s">
        <v>24</v>
      </c>
      <c r="E2894" s="323">
        <v>500</v>
      </c>
      <c r="F2894" s="35" t="s">
        <v>303</v>
      </c>
      <c r="G2894" s="326" t="s">
        <v>6213</v>
      </c>
      <c r="H2894" s="350">
        <f t="shared" si="45"/>
        <v>4292120.53</v>
      </c>
      <c r="I2894" s="326" t="s">
        <v>6286</v>
      </c>
      <c r="J2894" s="42" t="str">
        <f>VLOOKUP(D2894,DEPARTMENTS!B:B,1,0)</f>
        <v>ENVELOPES</v>
      </c>
      <c r="K2894" s="326"/>
    </row>
    <row r="2895" spans="1:11" s="35" customFormat="1" hidden="1" x14ac:dyDescent="0.2">
      <c r="A2895" s="326" t="s">
        <v>6464</v>
      </c>
      <c r="B2895" s="326" t="s">
        <v>7</v>
      </c>
      <c r="C2895" s="326">
        <v>4</v>
      </c>
      <c r="D2895" s="326" t="s">
        <v>116</v>
      </c>
      <c r="E2895" s="323">
        <v>1000</v>
      </c>
      <c r="F2895" s="35" t="s">
        <v>303</v>
      </c>
      <c r="G2895" s="326" t="s">
        <v>6213</v>
      </c>
      <c r="H2895" s="350">
        <f t="shared" si="45"/>
        <v>4293120.53</v>
      </c>
      <c r="I2895" s="326" t="s">
        <v>6287</v>
      </c>
      <c r="J2895" s="42" t="str">
        <f>VLOOKUP(D2895,DEPARTMENTS!B:B,1,0)</f>
        <v>DEV_GROUP_15</v>
      </c>
      <c r="K2895" s="326"/>
    </row>
    <row r="2896" spans="1:11" s="35" customFormat="1" hidden="1" x14ac:dyDescent="0.2">
      <c r="A2896" s="326" t="s">
        <v>6465</v>
      </c>
      <c r="B2896" s="326" t="s">
        <v>7</v>
      </c>
      <c r="C2896" s="326">
        <v>4</v>
      </c>
      <c r="D2896" s="326" t="s">
        <v>138</v>
      </c>
      <c r="E2896" s="323">
        <v>5000</v>
      </c>
      <c r="F2896" s="35" t="s">
        <v>303</v>
      </c>
      <c r="G2896" s="326" t="s">
        <v>6213</v>
      </c>
      <c r="H2896" s="350">
        <f t="shared" si="45"/>
        <v>4298120.53</v>
      </c>
      <c r="I2896" s="326" t="s">
        <v>6288</v>
      </c>
      <c r="J2896" s="42" t="str">
        <f>VLOOKUP(D2896,DEPARTMENTS!B:B,1,0)</f>
        <v>DEV_GROUP_4</v>
      </c>
      <c r="K2896" s="326"/>
    </row>
    <row r="2897" spans="1:11" s="35" customFormat="1" hidden="1" x14ac:dyDescent="0.2">
      <c r="A2897" s="326" t="s">
        <v>6466</v>
      </c>
      <c r="B2897" s="326" t="s">
        <v>7</v>
      </c>
      <c r="C2897" s="326">
        <v>4</v>
      </c>
      <c r="D2897" s="326" t="s">
        <v>126</v>
      </c>
      <c r="E2897" s="323">
        <v>500</v>
      </c>
      <c r="F2897" s="35" t="s">
        <v>303</v>
      </c>
      <c r="G2897" s="326" t="s">
        <v>6213</v>
      </c>
      <c r="H2897" s="350">
        <f t="shared" si="45"/>
        <v>4298620.53</v>
      </c>
      <c r="I2897" s="326" t="s">
        <v>6289</v>
      </c>
      <c r="J2897" s="42" t="str">
        <f>VLOOKUP(D2897,DEPARTMENTS!B:B,1,0)</f>
        <v>DEV_GROUP_6</v>
      </c>
      <c r="K2897" s="326"/>
    </row>
    <row r="2898" spans="1:11" s="35" customFormat="1" hidden="1" x14ac:dyDescent="0.2">
      <c r="A2898" s="326" t="s">
        <v>6467</v>
      </c>
      <c r="B2898" s="326" t="s">
        <v>7</v>
      </c>
      <c r="C2898" s="326">
        <v>4</v>
      </c>
      <c r="D2898" s="326" t="s">
        <v>188</v>
      </c>
      <c r="E2898" s="323">
        <v>1000</v>
      </c>
      <c r="F2898" s="35" t="s">
        <v>303</v>
      </c>
      <c r="G2898" s="326" t="s">
        <v>6213</v>
      </c>
      <c r="H2898" s="350">
        <f t="shared" si="45"/>
        <v>4299620.53</v>
      </c>
      <c r="I2898" s="326" t="s">
        <v>6290</v>
      </c>
      <c r="J2898" s="42" t="str">
        <f>VLOOKUP(D2898,DEPARTMENTS!B:B,1,0)</f>
        <v>DEV_GROUP_38</v>
      </c>
      <c r="K2898" s="326"/>
    </row>
    <row r="2899" spans="1:11" s="35" customFormat="1" hidden="1" x14ac:dyDescent="0.2">
      <c r="A2899" s="326" t="s">
        <v>6468</v>
      </c>
      <c r="B2899" s="326" t="s">
        <v>7</v>
      </c>
      <c r="C2899" s="326">
        <v>4</v>
      </c>
      <c r="D2899" s="326" t="s">
        <v>116</v>
      </c>
      <c r="E2899" s="323">
        <v>150</v>
      </c>
      <c r="F2899" s="35" t="s">
        <v>303</v>
      </c>
      <c r="G2899" s="326" t="s">
        <v>6213</v>
      </c>
      <c r="H2899" s="350">
        <f t="shared" si="45"/>
        <v>4299770.53</v>
      </c>
      <c r="I2899" s="326" t="s">
        <v>6291</v>
      </c>
      <c r="J2899" s="42" t="str">
        <f>VLOOKUP(D2899,DEPARTMENTS!B:B,1,0)</f>
        <v>DEV_GROUP_15</v>
      </c>
      <c r="K2899" s="326"/>
    </row>
    <row r="2900" spans="1:11" s="35" customFormat="1" hidden="1" x14ac:dyDescent="0.2">
      <c r="A2900" s="326" t="s">
        <v>6469</v>
      </c>
      <c r="B2900" s="326" t="s">
        <v>7</v>
      </c>
      <c r="C2900" s="326">
        <v>4</v>
      </c>
      <c r="D2900" s="326" t="s">
        <v>188</v>
      </c>
      <c r="E2900" s="323">
        <v>1000</v>
      </c>
      <c r="F2900" s="35" t="s">
        <v>303</v>
      </c>
      <c r="G2900" s="326" t="s">
        <v>6213</v>
      </c>
      <c r="H2900" s="350">
        <f t="shared" ref="H2900:H2963" si="46">H2899+E2900</f>
        <v>4300770.53</v>
      </c>
      <c r="I2900" s="326" t="s">
        <v>6292</v>
      </c>
      <c r="J2900" s="42" t="str">
        <f>VLOOKUP(D2900,DEPARTMENTS!B:B,1,0)</f>
        <v>DEV_GROUP_38</v>
      </c>
      <c r="K2900" s="326"/>
    </row>
    <row r="2901" spans="1:11" s="35" customFormat="1" hidden="1" x14ac:dyDescent="0.2">
      <c r="A2901" s="326" t="s">
        <v>6470</v>
      </c>
      <c r="B2901" s="326" t="s">
        <v>7</v>
      </c>
      <c r="C2901" s="326">
        <v>4</v>
      </c>
      <c r="D2901" s="326" t="s">
        <v>116</v>
      </c>
      <c r="E2901" s="323">
        <v>500</v>
      </c>
      <c r="F2901" s="35" t="s">
        <v>303</v>
      </c>
      <c r="G2901" s="326" t="s">
        <v>6213</v>
      </c>
      <c r="H2901" s="350">
        <f t="shared" si="46"/>
        <v>4301270.53</v>
      </c>
      <c r="I2901" s="326" t="s">
        <v>6293</v>
      </c>
      <c r="J2901" s="42" t="str">
        <f>VLOOKUP(D2901,DEPARTMENTS!B:B,1,0)</f>
        <v>DEV_GROUP_15</v>
      </c>
      <c r="K2901" s="326"/>
    </row>
    <row r="2902" spans="1:11" s="35" customFormat="1" hidden="1" x14ac:dyDescent="0.2">
      <c r="A2902" s="326" t="s">
        <v>6471</v>
      </c>
      <c r="B2902" s="326" t="s">
        <v>7</v>
      </c>
      <c r="C2902" s="326">
        <v>4</v>
      </c>
      <c r="D2902" s="326" t="s">
        <v>134</v>
      </c>
      <c r="E2902" s="323">
        <v>2000</v>
      </c>
      <c r="F2902" s="35" t="s">
        <v>303</v>
      </c>
      <c r="G2902" s="326" t="s">
        <v>6213</v>
      </c>
      <c r="H2902" s="350">
        <f t="shared" si="46"/>
        <v>4303270.53</v>
      </c>
      <c r="I2902" s="326" t="s">
        <v>6294</v>
      </c>
      <c r="J2902" s="42" t="str">
        <f>VLOOKUP(D2902,DEPARTMENTS!B:B,1,0)</f>
        <v>DEV_GROUP_12</v>
      </c>
      <c r="K2902" s="326"/>
    </row>
    <row r="2903" spans="1:11" s="35" customFormat="1" hidden="1" x14ac:dyDescent="0.2">
      <c r="A2903" s="326" t="s">
        <v>6472</v>
      </c>
      <c r="B2903" s="326" t="s">
        <v>7</v>
      </c>
      <c r="C2903" s="326">
        <v>4</v>
      </c>
      <c r="D2903" s="326" t="s">
        <v>188</v>
      </c>
      <c r="E2903" s="323">
        <v>500</v>
      </c>
      <c r="F2903" s="35" t="s">
        <v>303</v>
      </c>
      <c r="G2903" s="326" t="s">
        <v>6213</v>
      </c>
      <c r="H2903" s="350">
        <f t="shared" si="46"/>
        <v>4303770.53</v>
      </c>
      <c r="I2903" s="326" t="s">
        <v>6295</v>
      </c>
      <c r="J2903" s="42" t="str">
        <f>VLOOKUP(D2903,DEPARTMENTS!B:B,1,0)</f>
        <v>DEV_GROUP_38</v>
      </c>
      <c r="K2903" s="326"/>
    </row>
    <row r="2904" spans="1:11" s="35" customFormat="1" hidden="1" x14ac:dyDescent="0.2">
      <c r="A2904" s="326" t="s">
        <v>6473</v>
      </c>
      <c r="B2904" s="326" t="s">
        <v>7</v>
      </c>
      <c r="C2904" s="326">
        <v>4</v>
      </c>
      <c r="D2904" s="326" t="s">
        <v>188</v>
      </c>
      <c r="E2904" s="323">
        <v>500</v>
      </c>
      <c r="F2904" s="35" t="s">
        <v>303</v>
      </c>
      <c r="G2904" s="326" t="s">
        <v>6213</v>
      </c>
      <c r="H2904" s="350">
        <f t="shared" si="46"/>
        <v>4304270.53</v>
      </c>
      <c r="I2904" s="326" t="s">
        <v>6296</v>
      </c>
      <c r="J2904" s="42" t="str">
        <f>VLOOKUP(D2904,DEPARTMENTS!B:B,1,0)</f>
        <v>DEV_GROUP_38</v>
      </c>
      <c r="K2904" s="326"/>
    </row>
    <row r="2905" spans="1:11" s="35" customFormat="1" hidden="1" x14ac:dyDescent="0.2">
      <c r="A2905" s="326" t="s">
        <v>6474</v>
      </c>
      <c r="B2905" s="326" t="s">
        <v>7</v>
      </c>
      <c r="C2905" s="326">
        <v>4</v>
      </c>
      <c r="D2905" s="326" t="s">
        <v>154</v>
      </c>
      <c r="E2905" s="323">
        <v>1200</v>
      </c>
      <c r="F2905" s="35" t="s">
        <v>303</v>
      </c>
      <c r="G2905" s="326" t="s">
        <v>6213</v>
      </c>
      <c r="H2905" s="350">
        <f t="shared" si="46"/>
        <v>4305470.53</v>
      </c>
      <c r="I2905" s="326" t="s">
        <v>6297</v>
      </c>
      <c r="J2905" s="42" t="str">
        <f>VLOOKUP(D2905,DEPARTMENTS!B:B,1,0)</f>
        <v>DEV_GROUP_10</v>
      </c>
      <c r="K2905" s="326"/>
    </row>
    <row r="2906" spans="1:11" s="35" customFormat="1" hidden="1" x14ac:dyDescent="0.2">
      <c r="A2906" s="326" t="s">
        <v>6475</v>
      </c>
      <c r="B2906" s="326" t="s">
        <v>7</v>
      </c>
      <c r="C2906" s="326">
        <v>4</v>
      </c>
      <c r="D2906" s="326" t="s">
        <v>24</v>
      </c>
      <c r="E2906" s="323">
        <v>100</v>
      </c>
      <c r="F2906" s="35" t="s">
        <v>303</v>
      </c>
      <c r="G2906" s="326" t="s">
        <v>6213</v>
      </c>
      <c r="H2906" s="350">
        <f t="shared" si="46"/>
        <v>4305570.53</v>
      </c>
      <c r="I2906" s="326" t="s">
        <v>6298</v>
      </c>
      <c r="J2906" s="42" t="str">
        <f>VLOOKUP(D2906,DEPARTMENTS!B:B,1,0)</f>
        <v>ENVELOPES</v>
      </c>
      <c r="K2906" s="326"/>
    </row>
    <row r="2907" spans="1:11" s="35" customFormat="1" hidden="1" x14ac:dyDescent="0.2">
      <c r="A2907" s="326" t="s">
        <v>6476</v>
      </c>
      <c r="B2907" s="326" t="s">
        <v>7</v>
      </c>
      <c r="C2907" s="326">
        <v>4</v>
      </c>
      <c r="D2907" s="326" t="s">
        <v>164</v>
      </c>
      <c r="E2907" s="323">
        <v>100</v>
      </c>
      <c r="F2907" s="35" t="s">
        <v>303</v>
      </c>
      <c r="G2907" s="326" t="s">
        <v>6213</v>
      </c>
      <c r="H2907" s="350">
        <f t="shared" si="46"/>
        <v>4305670.53</v>
      </c>
      <c r="I2907" s="326" t="s">
        <v>6299</v>
      </c>
      <c r="J2907" s="42" t="str">
        <f>VLOOKUP(D2907,DEPARTMENTS!B:B,1,0)</f>
        <v>DEV_GROUP_22</v>
      </c>
      <c r="K2907" s="326"/>
    </row>
    <row r="2908" spans="1:11" s="35" customFormat="1" hidden="1" x14ac:dyDescent="0.2">
      <c r="A2908" s="326" t="s">
        <v>6477</v>
      </c>
      <c r="B2908" s="326" t="s">
        <v>7</v>
      </c>
      <c r="C2908" s="326">
        <v>4</v>
      </c>
      <c r="D2908" s="326" t="s">
        <v>24</v>
      </c>
      <c r="E2908" s="323">
        <v>1000</v>
      </c>
      <c r="F2908" s="35" t="s">
        <v>303</v>
      </c>
      <c r="G2908" s="326" t="s">
        <v>6213</v>
      </c>
      <c r="H2908" s="350">
        <f t="shared" si="46"/>
        <v>4306670.53</v>
      </c>
      <c r="I2908" s="326" t="s">
        <v>6300</v>
      </c>
      <c r="J2908" s="42" t="str">
        <f>VLOOKUP(D2908,DEPARTMENTS!B:B,1,0)</f>
        <v>ENVELOPES</v>
      </c>
      <c r="K2908" s="326"/>
    </row>
    <row r="2909" spans="1:11" s="35" customFormat="1" hidden="1" x14ac:dyDescent="0.2">
      <c r="A2909" s="326" t="s">
        <v>6478</v>
      </c>
      <c r="B2909" s="326" t="s">
        <v>7</v>
      </c>
      <c r="C2909" s="326">
        <v>4</v>
      </c>
      <c r="D2909" s="326" t="s">
        <v>146</v>
      </c>
      <c r="E2909" s="323">
        <v>1000</v>
      </c>
      <c r="F2909" s="35" t="s">
        <v>303</v>
      </c>
      <c r="G2909" s="326" t="s">
        <v>6213</v>
      </c>
      <c r="H2909" s="350">
        <f t="shared" si="46"/>
        <v>4307670.53</v>
      </c>
      <c r="I2909" s="326" t="s">
        <v>6301</v>
      </c>
      <c r="J2909" s="42" t="str">
        <f>VLOOKUP(D2909,DEPARTMENTS!B:B,1,0)</f>
        <v>DEV_GROUP_18</v>
      </c>
      <c r="K2909" s="326"/>
    </row>
    <row r="2910" spans="1:11" s="35" customFormat="1" hidden="1" x14ac:dyDescent="0.2">
      <c r="A2910" s="326" t="s">
        <v>6479</v>
      </c>
      <c r="B2910" s="326" t="s">
        <v>7</v>
      </c>
      <c r="C2910" s="326">
        <v>4</v>
      </c>
      <c r="D2910" s="326" t="s">
        <v>150</v>
      </c>
      <c r="E2910" s="323">
        <v>500</v>
      </c>
      <c r="F2910" s="35" t="s">
        <v>303</v>
      </c>
      <c r="G2910" s="326" t="s">
        <v>6213</v>
      </c>
      <c r="H2910" s="350">
        <f t="shared" si="46"/>
        <v>4308170.53</v>
      </c>
      <c r="I2910" s="326" t="s">
        <v>6302</v>
      </c>
      <c r="J2910" s="42" t="str">
        <f>VLOOKUP(D2910,DEPARTMENTS!B:B,1,0)</f>
        <v>DEV_GROUP_40</v>
      </c>
      <c r="K2910" s="326"/>
    </row>
    <row r="2911" spans="1:11" s="35" customFormat="1" hidden="1" x14ac:dyDescent="0.2">
      <c r="A2911" s="326" t="s">
        <v>6480</v>
      </c>
      <c r="B2911" s="326" t="s">
        <v>7</v>
      </c>
      <c r="C2911" s="326">
        <v>4</v>
      </c>
      <c r="D2911" s="326" t="s">
        <v>188</v>
      </c>
      <c r="E2911" s="323">
        <v>100</v>
      </c>
      <c r="F2911" s="35" t="s">
        <v>303</v>
      </c>
      <c r="G2911" s="326" t="s">
        <v>6213</v>
      </c>
      <c r="H2911" s="350">
        <f t="shared" si="46"/>
        <v>4308270.53</v>
      </c>
      <c r="I2911" s="326" t="s">
        <v>6303</v>
      </c>
      <c r="J2911" s="42" t="str">
        <f>VLOOKUP(D2911,DEPARTMENTS!B:B,1,0)</f>
        <v>DEV_GROUP_38</v>
      </c>
      <c r="K2911" s="326"/>
    </row>
    <row r="2912" spans="1:11" s="35" customFormat="1" hidden="1" x14ac:dyDescent="0.2">
      <c r="A2912" s="326" t="s">
        <v>6481</v>
      </c>
      <c r="B2912" s="326" t="s">
        <v>7</v>
      </c>
      <c r="C2912" s="326">
        <v>4</v>
      </c>
      <c r="D2912" s="326" t="s">
        <v>168</v>
      </c>
      <c r="E2912" s="323">
        <v>50</v>
      </c>
      <c r="F2912" s="35" t="s">
        <v>303</v>
      </c>
      <c r="G2912" s="326" t="s">
        <v>6213</v>
      </c>
      <c r="H2912" s="350">
        <f t="shared" si="46"/>
        <v>4308320.53</v>
      </c>
      <c r="I2912" s="326" t="s">
        <v>6304</v>
      </c>
      <c r="J2912" s="42" t="str">
        <f>VLOOKUP(D2912,DEPARTMENTS!B:B,1,0)</f>
        <v>DEV_GROUP_35</v>
      </c>
      <c r="K2912" s="326"/>
    </row>
    <row r="2913" spans="1:11" s="35" customFormat="1" x14ac:dyDescent="0.2">
      <c r="A2913" s="326" t="s">
        <v>6482</v>
      </c>
      <c r="B2913" s="326" t="s">
        <v>7</v>
      </c>
      <c r="C2913" s="326">
        <v>4</v>
      </c>
      <c r="D2913" s="326" t="s">
        <v>112</v>
      </c>
      <c r="E2913" s="323">
        <v>100</v>
      </c>
      <c r="F2913" s="35" t="s">
        <v>303</v>
      </c>
      <c r="G2913" s="326" t="s">
        <v>6213</v>
      </c>
      <c r="H2913" s="350">
        <f t="shared" si="46"/>
        <v>4308420.53</v>
      </c>
      <c r="I2913" s="326" t="s">
        <v>6305</v>
      </c>
      <c r="J2913" s="42" t="str">
        <f>VLOOKUP(D2913,DEPARTMENTS!B:B,1,0)</f>
        <v>DEV_GROUP_13</v>
      </c>
      <c r="K2913" s="326"/>
    </row>
    <row r="2914" spans="1:11" s="35" customFormat="1" hidden="1" x14ac:dyDescent="0.2">
      <c r="A2914" s="326" t="s">
        <v>6483</v>
      </c>
      <c r="B2914" s="326" t="s">
        <v>7</v>
      </c>
      <c r="C2914" s="326">
        <v>4</v>
      </c>
      <c r="D2914" s="326" t="s">
        <v>114</v>
      </c>
      <c r="E2914" s="323">
        <v>300</v>
      </c>
      <c r="F2914" s="35" t="s">
        <v>303</v>
      </c>
      <c r="G2914" s="326" t="s">
        <v>6213</v>
      </c>
      <c r="H2914" s="350">
        <f t="shared" si="46"/>
        <v>4308720.53</v>
      </c>
      <c r="I2914" s="326" t="s">
        <v>6306</v>
      </c>
      <c r="J2914" s="42" t="str">
        <f>VLOOKUP(D2914,DEPARTMENTS!B:B,1,0)</f>
        <v>DEV_GROUP_1</v>
      </c>
      <c r="K2914" s="326"/>
    </row>
    <row r="2915" spans="1:11" s="35" customFormat="1" hidden="1" x14ac:dyDescent="0.2">
      <c r="A2915" s="326" t="s">
        <v>6484</v>
      </c>
      <c r="B2915" s="326" t="s">
        <v>7</v>
      </c>
      <c r="C2915" s="326">
        <v>4</v>
      </c>
      <c r="D2915" s="326" t="s">
        <v>178</v>
      </c>
      <c r="E2915" s="323">
        <v>300</v>
      </c>
      <c r="F2915" s="35" t="s">
        <v>303</v>
      </c>
      <c r="G2915" s="326" t="s">
        <v>6213</v>
      </c>
      <c r="H2915" s="350">
        <f t="shared" si="46"/>
        <v>4309020.53</v>
      </c>
      <c r="I2915" s="326" t="s">
        <v>6307</v>
      </c>
      <c r="J2915" s="42" t="str">
        <f>VLOOKUP(D2915,DEPARTMENTS!B:B,1,0)</f>
        <v>DEV_GROUP_34</v>
      </c>
      <c r="K2915" s="326"/>
    </row>
    <row r="2916" spans="1:11" s="35" customFormat="1" hidden="1" x14ac:dyDescent="0.2">
      <c r="A2916" s="326" t="s">
        <v>6485</v>
      </c>
      <c r="B2916" s="326" t="s">
        <v>7</v>
      </c>
      <c r="C2916" s="326">
        <v>4</v>
      </c>
      <c r="D2916" s="326" t="s">
        <v>150</v>
      </c>
      <c r="E2916" s="323">
        <v>1000</v>
      </c>
      <c r="F2916" s="35" t="s">
        <v>303</v>
      </c>
      <c r="G2916" s="326" t="s">
        <v>6213</v>
      </c>
      <c r="H2916" s="350">
        <f t="shared" si="46"/>
        <v>4310020.53</v>
      </c>
      <c r="I2916" s="326" t="s">
        <v>6308</v>
      </c>
      <c r="J2916" s="42" t="str">
        <f>VLOOKUP(D2916,DEPARTMENTS!B:B,1,0)</f>
        <v>DEV_GROUP_40</v>
      </c>
      <c r="K2916" s="326"/>
    </row>
    <row r="2917" spans="1:11" s="35" customFormat="1" hidden="1" x14ac:dyDescent="0.2">
      <c r="A2917" s="326" t="s">
        <v>6486</v>
      </c>
      <c r="B2917" s="326" t="s">
        <v>7</v>
      </c>
      <c r="C2917" s="326">
        <v>4</v>
      </c>
      <c r="D2917" s="326" t="s">
        <v>152</v>
      </c>
      <c r="E2917" s="323">
        <v>200</v>
      </c>
      <c r="F2917" s="35" t="s">
        <v>303</v>
      </c>
      <c r="G2917" s="326" t="s">
        <v>6213</v>
      </c>
      <c r="H2917" s="350">
        <f t="shared" si="46"/>
        <v>4310220.53</v>
      </c>
      <c r="I2917" s="326" t="s">
        <v>6309</v>
      </c>
      <c r="J2917" s="42" t="str">
        <f>VLOOKUP(D2917,DEPARTMENTS!B:B,1,0)</f>
        <v>DEV_GROUP_9</v>
      </c>
      <c r="K2917" s="326"/>
    </row>
    <row r="2918" spans="1:11" s="35" customFormat="1" hidden="1" x14ac:dyDescent="0.2">
      <c r="A2918" s="326" t="s">
        <v>6487</v>
      </c>
      <c r="B2918" s="326" t="s">
        <v>7</v>
      </c>
      <c r="C2918" s="326">
        <v>4</v>
      </c>
      <c r="D2918" s="326" t="s">
        <v>166</v>
      </c>
      <c r="E2918" s="323">
        <v>300</v>
      </c>
      <c r="F2918" s="35" t="s">
        <v>303</v>
      </c>
      <c r="G2918" s="326" t="s">
        <v>6213</v>
      </c>
      <c r="H2918" s="350">
        <f t="shared" si="46"/>
        <v>4310520.53</v>
      </c>
      <c r="I2918" s="326" t="s">
        <v>6310</v>
      </c>
      <c r="J2918" s="42" t="str">
        <f>VLOOKUP(D2918,DEPARTMENTS!B:B,1,0)</f>
        <v>DEV_GROUP_30</v>
      </c>
      <c r="K2918" s="326"/>
    </row>
    <row r="2919" spans="1:11" s="35" customFormat="1" hidden="1" x14ac:dyDescent="0.2">
      <c r="A2919" s="326" t="s">
        <v>6488</v>
      </c>
      <c r="B2919" s="326" t="s">
        <v>7</v>
      </c>
      <c r="C2919" s="326">
        <v>4</v>
      </c>
      <c r="D2919" s="326" t="s">
        <v>130</v>
      </c>
      <c r="E2919" s="323">
        <v>500</v>
      </c>
      <c r="F2919" s="35" t="s">
        <v>303</v>
      </c>
      <c r="G2919" s="326" t="s">
        <v>6213</v>
      </c>
      <c r="H2919" s="350">
        <f t="shared" si="46"/>
        <v>4311020.53</v>
      </c>
      <c r="I2919" s="326" t="s">
        <v>6311</v>
      </c>
      <c r="J2919" s="42" t="str">
        <f>VLOOKUP(D2919,DEPARTMENTS!B:B,1,0)</f>
        <v>DEV_GROUP_11</v>
      </c>
      <c r="K2919" s="326"/>
    </row>
    <row r="2920" spans="1:11" s="35" customFormat="1" hidden="1" x14ac:dyDescent="0.2">
      <c r="A2920" s="326" t="s">
        <v>6489</v>
      </c>
      <c r="B2920" s="326" t="s">
        <v>7</v>
      </c>
      <c r="C2920" s="326">
        <v>4</v>
      </c>
      <c r="D2920" s="326" t="s">
        <v>124</v>
      </c>
      <c r="E2920" s="323">
        <v>1000</v>
      </c>
      <c r="F2920" s="35" t="s">
        <v>303</v>
      </c>
      <c r="G2920" s="326" t="s">
        <v>6213</v>
      </c>
      <c r="H2920" s="350">
        <f t="shared" si="46"/>
        <v>4312020.53</v>
      </c>
      <c r="I2920" s="326" t="s">
        <v>6312</v>
      </c>
      <c r="J2920" s="42" t="str">
        <f>VLOOKUP(D2920,DEPARTMENTS!B:B,1,0)</f>
        <v>DEV_GROUP_7</v>
      </c>
      <c r="K2920" s="326"/>
    </row>
    <row r="2921" spans="1:11" s="35" customFormat="1" hidden="1" x14ac:dyDescent="0.2">
      <c r="A2921" s="326" t="s">
        <v>6490</v>
      </c>
      <c r="B2921" s="326" t="s">
        <v>7</v>
      </c>
      <c r="C2921" s="326">
        <v>4</v>
      </c>
      <c r="D2921" s="326" t="s">
        <v>120</v>
      </c>
      <c r="E2921" s="323">
        <v>200</v>
      </c>
      <c r="F2921" s="35" t="s">
        <v>303</v>
      </c>
      <c r="G2921" s="326" t="s">
        <v>6213</v>
      </c>
      <c r="H2921" s="350">
        <f t="shared" si="46"/>
        <v>4312220.53</v>
      </c>
      <c r="I2921" s="326" t="s">
        <v>6313</v>
      </c>
      <c r="J2921" s="42" t="str">
        <f>VLOOKUP(D2921,DEPARTMENTS!B:B,1,0)</f>
        <v>DEV_GROUP_17</v>
      </c>
      <c r="K2921" s="326"/>
    </row>
    <row r="2922" spans="1:11" s="35" customFormat="1" hidden="1" x14ac:dyDescent="0.2">
      <c r="A2922" s="326" t="s">
        <v>6491</v>
      </c>
      <c r="B2922" s="326" t="s">
        <v>7</v>
      </c>
      <c r="C2922" s="326">
        <v>4</v>
      </c>
      <c r="D2922" s="326" t="s">
        <v>166</v>
      </c>
      <c r="E2922" s="323">
        <v>1000</v>
      </c>
      <c r="F2922" s="35" t="s">
        <v>303</v>
      </c>
      <c r="G2922" s="326" t="s">
        <v>6213</v>
      </c>
      <c r="H2922" s="350">
        <f t="shared" si="46"/>
        <v>4313220.53</v>
      </c>
      <c r="I2922" s="326" t="s">
        <v>6314</v>
      </c>
      <c r="J2922" s="42" t="str">
        <f>VLOOKUP(D2922,DEPARTMENTS!B:B,1,0)</f>
        <v>DEV_GROUP_30</v>
      </c>
      <c r="K2922" s="326"/>
    </row>
    <row r="2923" spans="1:11" s="35" customFormat="1" hidden="1" x14ac:dyDescent="0.2">
      <c r="A2923" s="326" t="s">
        <v>6492</v>
      </c>
      <c r="B2923" s="326" t="s">
        <v>7</v>
      </c>
      <c r="C2923" s="326">
        <v>4</v>
      </c>
      <c r="D2923" s="326" t="s">
        <v>120</v>
      </c>
      <c r="E2923" s="323">
        <v>1000</v>
      </c>
      <c r="F2923" s="35" t="s">
        <v>303</v>
      </c>
      <c r="G2923" s="326" t="s">
        <v>6213</v>
      </c>
      <c r="H2923" s="350">
        <f t="shared" si="46"/>
        <v>4314220.53</v>
      </c>
      <c r="I2923" s="326" t="s">
        <v>6315</v>
      </c>
      <c r="J2923" s="42" t="str">
        <f>VLOOKUP(D2923,DEPARTMENTS!B:B,1,0)</f>
        <v>DEV_GROUP_17</v>
      </c>
      <c r="K2923" s="326"/>
    </row>
    <row r="2924" spans="1:11" s="35" customFormat="1" hidden="1" x14ac:dyDescent="0.2">
      <c r="A2924" s="326" t="s">
        <v>6493</v>
      </c>
      <c r="B2924" s="326" t="s">
        <v>7</v>
      </c>
      <c r="C2924" s="326">
        <v>4</v>
      </c>
      <c r="D2924" s="326" t="s">
        <v>144</v>
      </c>
      <c r="E2924" s="323">
        <v>1000</v>
      </c>
      <c r="F2924" s="35" t="s">
        <v>303</v>
      </c>
      <c r="G2924" s="326" t="s">
        <v>6213</v>
      </c>
      <c r="H2924" s="350">
        <f t="shared" si="46"/>
        <v>4315220.53</v>
      </c>
      <c r="I2924" s="326" t="s">
        <v>6316</v>
      </c>
      <c r="J2924" s="42" t="str">
        <f>VLOOKUP(D2924,DEPARTMENTS!B:B,1,0)</f>
        <v>DEV_GROUP_2</v>
      </c>
      <c r="K2924" s="326"/>
    </row>
    <row r="2925" spans="1:11" s="35" customFormat="1" hidden="1" x14ac:dyDescent="0.2">
      <c r="A2925" s="326" t="s">
        <v>6494</v>
      </c>
      <c r="B2925" s="326" t="s">
        <v>7</v>
      </c>
      <c r="C2925" s="326">
        <v>4</v>
      </c>
      <c r="D2925" s="326" t="s">
        <v>144</v>
      </c>
      <c r="E2925" s="323">
        <v>500</v>
      </c>
      <c r="F2925" s="35" t="s">
        <v>303</v>
      </c>
      <c r="G2925" s="326" t="s">
        <v>6213</v>
      </c>
      <c r="H2925" s="350">
        <f t="shared" si="46"/>
        <v>4315720.53</v>
      </c>
      <c r="I2925" s="326" t="s">
        <v>6317</v>
      </c>
      <c r="J2925" s="42" t="str">
        <f>VLOOKUP(D2925,DEPARTMENTS!B:B,1,0)</f>
        <v>DEV_GROUP_2</v>
      </c>
      <c r="K2925" s="326"/>
    </row>
    <row r="2926" spans="1:11" s="35" customFormat="1" hidden="1" x14ac:dyDescent="0.2">
      <c r="A2926" s="326" t="s">
        <v>6495</v>
      </c>
      <c r="B2926" s="326" t="s">
        <v>7</v>
      </c>
      <c r="C2926" s="326">
        <v>4</v>
      </c>
      <c r="D2926" s="326" t="s">
        <v>156</v>
      </c>
      <c r="E2926" s="323">
        <v>800</v>
      </c>
      <c r="F2926" s="35" t="s">
        <v>303</v>
      </c>
      <c r="G2926" s="326" t="s">
        <v>6213</v>
      </c>
      <c r="H2926" s="350">
        <f t="shared" si="46"/>
        <v>4316520.53</v>
      </c>
      <c r="I2926" s="326" t="s">
        <v>6318</v>
      </c>
      <c r="J2926" s="42" t="str">
        <f>VLOOKUP(D2926,DEPARTMENTS!B:B,1,0)</f>
        <v>DEV_GROUP_39</v>
      </c>
      <c r="K2926" s="326"/>
    </row>
    <row r="2927" spans="1:11" s="35" customFormat="1" hidden="1" x14ac:dyDescent="0.2">
      <c r="A2927" s="326" t="s">
        <v>6496</v>
      </c>
      <c r="B2927" s="326" t="s">
        <v>7</v>
      </c>
      <c r="C2927" s="326">
        <v>4</v>
      </c>
      <c r="D2927" s="326" t="s">
        <v>24</v>
      </c>
      <c r="E2927" s="323">
        <v>1000</v>
      </c>
      <c r="F2927" s="35" t="s">
        <v>303</v>
      </c>
      <c r="G2927" s="326" t="s">
        <v>6213</v>
      </c>
      <c r="H2927" s="350">
        <f t="shared" si="46"/>
        <v>4317520.53</v>
      </c>
      <c r="I2927" s="326" t="s">
        <v>6319</v>
      </c>
      <c r="J2927" s="42" t="str">
        <f>VLOOKUP(D2927,DEPARTMENTS!B:B,1,0)</f>
        <v>ENVELOPES</v>
      </c>
      <c r="K2927" s="326"/>
    </row>
    <row r="2928" spans="1:11" s="35" customFormat="1" hidden="1" x14ac:dyDescent="0.2">
      <c r="A2928" s="326" t="s">
        <v>6497</v>
      </c>
      <c r="B2928" s="326" t="s">
        <v>7</v>
      </c>
      <c r="C2928" s="326">
        <v>4</v>
      </c>
      <c r="D2928" s="326" t="s">
        <v>120</v>
      </c>
      <c r="E2928" s="323">
        <v>500</v>
      </c>
      <c r="F2928" s="35" t="s">
        <v>303</v>
      </c>
      <c r="G2928" s="326" t="s">
        <v>6213</v>
      </c>
      <c r="H2928" s="350">
        <f t="shared" si="46"/>
        <v>4318020.53</v>
      </c>
      <c r="I2928" s="326" t="s">
        <v>6320</v>
      </c>
      <c r="J2928" s="42" t="str">
        <f>VLOOKUP(D2928,DEPARTMENTS!B:B,1,0)</f>
        <v>DEV_GROUP_17</v>
      </c>
      <c r="K2928" s="326"/>
    </row>
    <row r="2929" spans="1:11" s="35" customFormat="1" hidden="1" x14ac:dyDescent="0.2">
      <c r="A2929" s="326" t="s">
        <v>6498</v>
      </c>
      <c r="B2929" s="326" t="s">
        <v>7</v>
      </c>
      <c r="C2929" s="326">
        <v>4</v>
      </c>
      <c r="D2929" s="326" t="s">
        <v>126</v>
      </c>
      <c r="E2929" s="323">
        <v>200</v>
      </c>
      <c r="F2929" s="35" t="s">
        <v>303</v>
      </c>
      <c r="G2929" s="326" t="s">
        <v>6213</v>
      </c>
      <c r="H2929" s="350">
        <f t="shared" si="46"/>
        <v>4318220.53</v>
      </c>
      <c r="I2929" s="326" t="s">
        <v>6321</v>
      </c>
      <c r="J2929" s="42" t="str">
        <f>VLOOKUP(D2929,DEPARTMENTS!B:B,1,0)</f>
        <v>DEV_GROUP_6</v>
      </c>
      <c r="K2929" s="326"/>
    </row>
    <row r="2930" spans="1:11" s="35" customFormat="1" hidden="1" x14ac:dyDescent="0.2">
      <c r="A2930" s="326" t="s">
        <v>6499</v>
      </c>
      <c r="B2930" s="326" t="s">
        <v>7</v>
      </c>
      <c r="C2930" s="326">
        <v>4</v>
      </c>
      <c r="D2930" s="326" t="s">
        <v>116</v>
      </c>
      <c r="E2930" s="323">
        <v>1000</v>
      </c>
      <c r="F2930" s="35" t="s">
        <v>303</v>
      </c>
      <c r="G2930" s="326" t="s">
        <v>6213</v>
      </c>
      <c r="H2930" s="350">
        <f t="shared" si="46"/>
        <v>4319220.53</v>
      </c>
      <c r="I2930" s="326" t="s">
        <v>6322</v>
      </c>
      <c r="J2930" s="42" t="str">
        <f>VLOOKUP(D2930,DEPARTMENTS!B:B,1,0)</f>
        <v>DEV_GROUP_15</v>
      </c>
      <c r="K2930" s="326"/>
    </row>
    <row r="2931" spans="1:11" s="35" customFormat="1" hidden="1" x14ac:dyDescent="0.2">
      <c r="A2931" s="326" t="s">
        <v>6500</v>
      </c>
      <c r="B2931" s="326" t="s">
        <v>7</v>
      </c>
      <c r="C2931" s="326">
        <v>4</v>
      </c>
      <c r="D2931" s="326" t="s">
        <v>130</v>
      </c>
      <c r="E2931" s="323">
        <v>300</v>
      </c>
      <c r="F2931" s="35" t="s">
        <v>303</v>
      </c>
      <c r="G2931" s="326" t="s">
        <v>6213</v>
      </c>
      <c r="H2931" s="350">
        <f t="shared" si="46"/>
        <v>4319520.53</v>
      </c>
      <c r="I2931" s="326" t="s">
        <v>6323</v>
      </c>
      <c r="J2931" s="42" t="str">
        <f>VLOOKUP(D2931,DEPARTMENTS!B:B,1,0)</f>
        <v>DEV_GROUP_11</v>
      </c>
      <c r="K2931" s="326"/>
    </row>
    <row r="2932" spans="1:11" s="35" customFormat="1" hidden="1" x14ac:dyDescent="0.2">
      <c r="A2932" s="326" t="s">
        <v>6501</v>
      </c>
      <c r="B2932" s="326" t="s">
        <v>7</v>
      </c>
      <c r="C2932" s="326">
        <v>4</v>
      </c>
      <c r="D2932" s="326" t="s">
        <v>124</v>
      </c>
      <c r="E2932" s="323">
        <v>1000</v>
      </c>
      <c r="F2932" s="35" t="s">
        <v>303</v>
      </c>
      <c r="G2932" s="326" t="s">
        <v>6213</v>
      </c>
      <c r="H2932" s="350">
        <f t="shared" si="46"/>
        <v>4320520.53</v>
      </c>
      <c r="I2932" s="326" t="s">
        <v>6324</v>
      </c>
      <c r="J2932" s="42" t="str">
        <f>VLOOKUP(D2932,DEPARTMENTS!B:B,1,0)</f>
        <v>DEV_GROUP_7</v>
      </c>
      <c r="K2932" s="326"/>
    </row>
    <row r="2933" spans="1:11" s="35" customFormat="1" hidden="1" x14ac:dyDescent="0.2">
      <c r="A2933" s="326" t="s">
        <v>6502</v>
      </c>
      <c r="B2933" s="326" t="s">
        <v>7</v>
      </c>
      <c r="C2933" s="326">
        <v>4</v>
      </c>
      <c r="D2933" s="326" t="s">
        <v>24</v>
      </c>
      <c r="E2933" s="323">
        <v>34100</v>
      </c>
      <c r="F2933" s="35" t="s">
        <v>303</v>
      </c>
      <c r="G2933" s="326" t="s">
        <v>6213</v>
      </c>
      <c r="H2933" s="350">
        <f t="shared" si="46"/>
        <v>4354620.53</v>
      </c>
      <c r="I2933" s="326" t="s">
        <v>6325</v>
      </c>
      <c r="J2933" s="42" t="str">
        <f>VLOOKUP(D2933,DEPARTMENTS!B:B,1,0)</f>
        <v>ENVELOPES</v>
      </c>
      <c r="K2933" s="326"/>
    </row>
    <row r="2934" spans="1:11" s="35" customFormat="1" hidden="1" x14ac:dyDescent="0.2">
      <c r="A2934" s="326" t="s">
        <v>6503</v>
      </c>
      <c r="B2934" s="326" t="s">
        <v>7</v>
      </c>
      <c r="C2934" s="326">
        <v>4</v>
      </c>
      <c r="D2934" s="326" t="s">
        <v>114</v>
      </c>
      <c r="E2934" s="323">
        <v>5000</v>
      </c>
      <c r="F2934" s="35" t="s">
        <v>303</v>
      </c>
      <c r="G2934" s="326" t="s">
        <v>6213</v>
      </c>
      <c r="H2934" s="350">
        <f t="shared" si="46"/>
        <v>4359620.53</v>
      </c>
      <c r="I2934" s="326" t="s">
        <v>6326</v>
      </c>
      <c r="J2934" s="42" t="str">
        <f>VLOOKUP(D2934,DEPARTMENTS!B:B,1,0)</f>
        <v>DEV_GROUP_1</v>
      </c>
      <c r="K2934" s="326"/>
    </row>
    <row r="2935" spans="1:11" s="35" customFormat="1" hidden="1" x14ac:dyDescent="0.2">
      <c r="A2935" s="326" t="s">
        <v>6504</v>
      </c>
      <c r="B2935" s="326" t="s">
        <v>7</v>
      </c>
      <c r="C2935" s="326">
        <v>4</v>
      </c>
      <c r="D2935" s="326" t="s">
        <v>126</v>
      </c>
      <c r="E2935" s="323">
        <v>200</v>
      </c>
      <c r="F2935" s="35" t="s">
        <v>303</v>
      </c>
      <c r="G2935" s="326" t="s">
        <v>6213</v>
      </c>
      <c r="H2935" s="350">
        <f t="shared" si="46"/>
        <v>4359820.53</v>
      </c>
      <c r="I2935" s="326" t="s">
        <v>6327</v>
      </c>
      <c r="J2935" s="42" t="str">
        <f>VLOOKUP(D2935,DEPARTMENTS!B:B,1,0)</f>
        <v>DEV_GROUP_6</v>
      </c>
      <c r="K2935" s="326"/>
    </row>
    <row r="2936" spans="1:11" s="35" customFormat="1" hidden="1" x14ac:dyDescent="0.2">
      <c r="A2936" s="326" t="s">
        <v>6505</v>
      </c>
      <c r="B2936" s="326" t="s">
        <v>7</v>
      </c>
      <c r="C2936" s="326">
        <v>4</v>
      </c>
      <c r="D2936" s="326" t="s">
        <v>144</v>
      </c>
      <c r="E2936" s="323">
        <v>500</v>
      </c>
      <c r="F2936" s="35" t="s">
        <v>303</v>
      </c>
      <c r="G2936" s="326" t="s">
        <v>6213</v>
      </c>
      <c r="H2936" s="350">
        <f t="shared" si="46"/>
        <v>4360320.53</v>
      </c>
      <c r="I2936" s="326" t="s">
        <v>6328</v>
      </c>
      <c r="J2936" s="42" t="str">
        <f>VLOOKUP(D2936,DEPARTMENTS!B:B,1,0)</f>
        <v>DEV_GROUP_2</v>
      </c>
      <c r="K2936" s="326"/>
    </row>
    <row r="2937" spans="1:11" s="35" customFormat="1" hidden="1" x14ac:dyDescent="0.2">
      <c r="A2937" s="326" t="s">
        <v>6506</v>
      </c>
      <c r="B2937" s="326" t="s">
        <v>7</v>
      </c>
      <c r="C2937" s="326">
        <v>4</v>
      </c>
      <c r="D2937" s="326" t="s">
        <v>138</v>
      </c>
      <c r="E2937" s="323">
        <v>500</v>
      </c>
      <c r="F2937" s="35" t="s">
        <v>303</v>
      </c>
      <c r="G2937" s="326" t="s">
        <v>6213</v>
      </c>
      <c r="H2937" s="350">
        <f t="shared" si="46"/>
        <v>4360820.53</v>
      </c>
      <c r="I2937" s="326" t="s">
        <v>6329</v>
      </c>
      <c r="J2937" s="42" t="str">
        <f>VLOOKUP(D2937,DEPARTMENTS!B:B,1,0)</f>
        <v>DEV_GROUP_4</v>
      </c>
      <c r="K2937" s="326"/>
    </row>
    <row r="2938" spans="1:11" s="35" customFormat="1" hidden="1" x14ac:dyDescent="0.2">
      <c r="A2938" s="326" t="s">
        <v>6507</v>
      </c>
      <c r="B2938" s="326" t="s">
        <v>7</v>
      </c>
      <c r="C2938" s="326">
        <v>4</v>
      </c>
      <c r="D2938" s="326" t="s">
        <v>124</v>
      </c>
      <c r="E2938" s="323">
        <v>500</v>
      </c>
      <c r="F2938" s="35" t="s">
        <v>303</v>
      </c>
      <c r="G2938" s="326" t="s">
        <v>6213</v>
      </c>
      <c r="H2938" s="350">
        <f t="shared" si="46"/>
        <v>4361320.53</v>
      </c>
      <c r="I2938" s="326" t="s">
        <v>6330</v>
      </c>
      <c r="J2938" s="42" t="str">
        <f>VLOOKUP(D2938,DEPARTMENTS!B:B,1,0)</f>
        <v>DEV_GROUP_7</v>
      </c>
      <c r="K2938" s="326"/>
    </row>
    <row r="2939" spans="1:11" s="35" customFormat="1" hidden="1" x14ac:dyDescent="0.2">
      <c r="A2939" s="326" t="s">
        <v>6508</v>
      </c>
      <c r="B2939" s="326" t="s">
        <v>7</v>
      </c>
      <c r="C2939" s="326">
        <v>4</v>
      </c>
      <c r="D2939" s="326" t="s">
        <v>120</v>
      </c>
      <c r="E2939" s="323">
        <v>300</v>
      </c>
      <c r="F2939" s="35" t="s">
        <v>303</v>
      </c>
      <c r="G2939" s="326" t="s">
        <v>6213</v>
      </c>
      <c r="H2939" s="350">
        <f t="shared" si="46"/>
        <v>4361620.53</v>
      </c>
      <c r="I2939" s="326" t="s">
        <v>6331</v>
      </c>
      <c r="J2939" s="42" t="str">
        <f>VLOOKUP(D2939,DEPARTMENTS!B:B,1,0)</f>
        <v>DEV_GROUP_17</v>
      </c>
      <c r="K2939" s="326"/>
    </row>
    <row r="2940" spans="1:11" s="35" customFormat="1" hidden="1" x14ac:dyDescent="0.2">
      <c r="A2940" s="326" t="s">
        <v>6509</v>
      </c>
      <c r="B2940" s="326" t="s">
        <v>7</v>
      </c>
      <c r="C2940" s="326">
        <v>4</v>
      </c>
      <c r="D2940" s="326" t="s">
        <v>168</v>
      </c>
      <c r="E2940" s="323">
        <v>100</v>
      </c>
      <c r="F2940" s="35" t="s">
        <v>303</v>
      </c>
      <c r="G2940" s="326" t="s">
        <v>6213</v>
      </c>
      <c r="H2940" s="350">
        <f t="shared" si="46"/>
        <v>4361720.53</v>
      </c>
      <c r="I2940" s="326" t="s">
        <v>6332</v>
      </c>
      <c r="J2940" s="42" t="str">
        <f>VLOOKUP(D2940,DEPARTMENTS!B:B,1,0)</f>
        <v>DEV_GROUP_35</v>
      </c>
      <c r="K2940" s="326"/>
    </row>
    <row r="2941" spans="1:11" s="35" customFormat="1" hidden="1" x14ac:dyDescent="0.2">
      <c r="A2941" s="326" t="s">
        <v>6510</v>
      </c>
      <c r="B2941" s="326" t="s">
        <v>7</v>
      </c>
      <c r="C2941" s="326">
        <v>4</v>
      </c>
      <c r="D2941" s="326" t="s">
        <v>120</v>
      </c>
      <c r="E2941" s="323">
        <v>1000</v>
      </c>
      <c r="F2941" s="35" t="s">
        <v>303</v>
      </c>
      <c r="G2941" s="326" t="s">
        <v>6213</v>
      </c>
      <c r="H2941" s="350">
        <f t="shared" si="46"/>
        <v>4362720.53</v>
      </c>
      <c r="I2941" s="326" t="s">
        <v>6333</v>
      </c>
      <c r="J2941" s="42" t="str">
        <f>VLOOKUP(D2941,DEPARTMENTS!B:B,1,0)</f>
        <v>DEV_GROUP_17</v>
      </c>
      <c r="K2941" s="326"/>
    </row>
    <row r="2942" spans="1:11" s="35" customFormat="1" hidden="1" x14ac:dyDescent="0.2">
      <c r="A2942" s="326" t="s">
        <v>6511</v>
      </c>
      <c r="B2942" s="326" t="s">
        <v>7</v>
      </c>
      <c r="C2942" s="326">
        <v>4</v>
      </c>
      <c r="D2942" s="326" t="s">
        <v>114</v>
      </c>
      <c r="E2942" s="323">
        <v>500</v>
      </c>
      <c r="F2942" s="35" t="s">
        <v>303</v>
      </c>
      <c r="G2942" s="326" t="s">
        <v>6213</v>
      </c>
      <c r="H2942" s="350">
        <f t="shared" si="46"/>
        <v>4363220.53</v>
      </c>
      <c r="I2942" s="326" t="s">
        <v>6334</v>
      </c>
      <c r="J2942" s="42" t="str">
        <f>VLOOKUP(D2942,DEPARTMENTS!B:B,1,0)</f>
        <v>DEV_GROUP_1</v>
      </c>
      <c r="K2942" s="326"/>
    </row>
    <row r="2943" spans="1:11" s="35" customFormat="1" hidden="1" x14ac:dyDescent="0.2">
      <c r="A2943" s="326" t="s">
        <v>6512</v>
      </c>
      <c r="B2943" s="326" t="s">
        <v>7</v>
      </c>
      <c r="C2943" s="326">
        <v>4</v>
      </c>
      <c r="D2943" s="326" t="s">
        <v>24</v>
      </c>
      <c r="E2943" s="323">
        <v>500</v>
      </c>
      <c r="F2943" s="35" t="s">
        <v>303</v>
      </c>
      <c r="G2943" s="326" t="s">
        <v>6213</v>
      </c>
      <c r="H2943" s="350">
        <f t="shared" si="46"/>
        <v>4363720.53</v>
      </c>
      <c r="I2943" s="326" t="s">
        <v>6335</v>
      </c>
      <c r="J2943" s="42" t="str">
        <f>VLOOKUP(D2943,DEPARTMENTS!B:B,1,0)</f>
        <v>ENVELOPES</v>
      </c>
      <c r="K2943" s="326"/>
    </row>
    <row r="2944" spans="1:11" s="35" customFormat="1" hidden="1" x14ac:dyDescent="0.2">
      <c r="A2944" s="326" t="s">
        <v>6513</v>
      </c>
      <c r="B2944" s="326" t="s">
        <v>7</v>
      </c>
      <c r="C2944" s="326">
        <v>4</v>
      </c>
      <c r="D2944" s="326" t="s">
        <v>24</v>
      </c>
      <c r="E2944" s="323">
        <v>100</v>
      </c>
      <c r="F2944" s="35" t="s">
        <v>303</v>
      </c>
      <c r="G2944" s="326" t="s">
        <v>6213</v>
      </c>
      <c r="H2944" s="350">
        <f t="shared" si="46"/>
        <v>4363820.53</v>
      </c>
      <c r="I2944" s="326" t="s">
        <v>6336</v>
      </c>
      <c r="J2944" s="42" t="str">
        <f>VLOOKUP(D2944,DEPARTMENTS!B:B,1,0)</f>
        <v>ENVELOPES</v>
      </c>
      <c r="K2944" s="326"/>
    </row>
    <row r="2945" spans="1:11" s="35" customFormat="1" hidden="1" x14ac:dyDescent="0.2">
      <c r="A2945" s="326" t="s">
        <v>6514</v>
      </c>
      <c r="B2945" s="326" t="s">
        <v>7</v>
      </c>
      <c r="C2945" s="326">
        <v>4</v>
      </c>
      <c r="D2945" s="326" t="s">
        <v>24</v>
      </c>
      <c r="E2945" s="323">
        <v>4000</v>
      </c>
      <c r="F2945" s="35" t="s">
        <v>303</v>
      </c>
      <c r="G2945" s="326" t="s">
        <v>6213</v>
      </c>
      <c r="H2945" s="350">
        <f t="shared" si="46"/>
        <v>4367820.53</v>
      </c>
      <c r="I2945" s="326" t="s">
        <v>6337</v>
      </c>
      <c r="J2945" s="42" t="str">
        <f>VLOOKUP(D2945,DEPARTMENTS!B:B,1,0)</f>
        <v>ENVELOPES</v>
      </c>
      <c r="K2945" s="326"/>
    </row>
    <row r="2946" spans="1:11" s="35" customFormat="1" hidden="1" x14ac:dyDescent="0.2">
      <c r="A2946" s="326" t="s">
        <v>6515</v>
      </c>
      <c r="B2946" s="326" t="s">
        <v>7</v>
      </c>
      <c r="C2946" s="326">
        <v>4</v>
      </c>
      <c r="D2946" s="326" t="s">
        <v>24</v>
      </c>
      <c r="E2946" s="323">
        <v>100</v>
      </c>
      <c r="F2946" s="35" t="s">
        <v>303</v>
      </c>
      <c r="G2946" s="326" t="s">
        <v>6213</v>
      </c>
      <c r="H2946" s="350">
        <f t="shared" si="46"/>
        <v>4367920.53</v>
      </c>
      <c r="I2946" s="326" t="s">
        <v>6338</v>
      </c>
      <c r="J2946" s="42" t="str">
        <f>VLOOKUP(D2946,DEPARTMENTS!B:B,1,0)</f>
        <v>ENVELOPES</v>
      </c>
      <c r="K2946" s="326"/>
    </row>
    <row r="2947" spans="1:11" s="35" customFormat="1" hidden="1" x14ac:dyDescent="0.2">
      <c r="A2947" s="326" t="s">
        <v>6516</v>
      </c>
      <c r="B2947" s="326" t="s">
        <v>7</v>
      </c>
      <c r="C2947" s="326">
        <v>4</v>
      </c>
      <c r="D2947" s="326" t="s">
        <v>24</v>
      </c>
      <c r="E2947" s="323">
        <v>100</v>
      </c>
      <c r="F2947" s="35" t="s">
        <v>303</v>
      </c>
      <c r="G2947" s="326" t="s">
        <v>6213</v>
      </c>
      <c r="H2947" s="350">
        <f t="shared" si="46"/>
        <v>4368020.53</v>
      </c>
      <c r="I2947" s="326" t="s">
        <v>6339</v>
      </c>
      <c r="J2947" s="42" t="str">
        <f>VLOOKUP(D2947,DEPARTMENTS!B:B,1,0)</f>
        <v>ENVELOPES</v>
      </c>
      <c r="K2947" s="326"/>
    </row>
    <row r="2948" spans="1:11" s="35" customFormat="1" hidden="1" x14ac:dyDescent="0.2">
      <c r="A2948" s="326" t="s">
        <v>6517</v>
      </c>
      <c r="B2948" s="326" t="s">
        <v>7</v>
      </c>
      <c r="C2948" s="326">
        <v>4</v>
      </c>
      <c r="D2948" s="326" t="s">
        <v>24</v>
      </c>
      <c r="E2948" s="323">
        <v>20</v>
      </c>
      <c r="F2948" s="35" t="s">
        <v>303</v>
      </c>
      <c r="G2948" s="326" t="s">
        <v>6213</v>
      </c>
      <c r="H2948" s="350">
        <f t="shared" si="46"/>
        <v>4368040.53</v>
      </c>
      <c r="I2948" s="326" t="s">
        <v>6340</v>
      </c>
      <c r="J2948" s="42" t="str">
        <f>VLOOKUP(D2948,DEPARTMENTS!B:B,1,0)</f>
        <v>ENVELOPES</v>
      </c>
      <c r="K2948" s="326"/>
    </row>
    <row r="2949" spans="1:11" s="35" customFormat="1" hidden="1" x14ac:dyDescent="0.2">
      <c r="A2949" s="326" t="s">
        <v>6518</v>
      </c>
      <c r="B2949" s="326" t="s">
        <v>7</v>
      </c>
      <c r="C2949" s="326">
        <v>4</v>
      </c>
      <c r="D2949" s="326" t="s">
        <v>24</v>
      </c>
      <c r="E2949" s="323">
        <v>200</v>
      </c>
      <c r="F2949" s="35" t="s">
        <v>303</v>
      </c>
      <c r="G2949" s="326" t="s">
        <v>6213</v>
      </c>
      <c r="H2949" s="350">
        <f t="shared" si="46"/>
        <v>4368240.53</v>
      </c>
      <c r="I2949" s="326" t="s">
        <v>6341</v>
      </c>
      <c r="J2949" s="42" t="str">
        <f>VLOOKUP(D2949,DEPARTMENTS!B:B,1,0)</f>
        <v>ENVELOPES</v>
      </c>
      <c r="K2949" s="326"/>
    </row>
    <row r="2950" spans="1:11" s="35" customFormat="1" hidden="1" x14ac:dyDescent="0.2">
      <c r="A2950" s="326" t="s">
        <v>6519</v>
      </c>
      <c r="B2950" s="326" t="s">
        <v>7</v>
      </c>
      <c r="C2950" s="326">
        <v>4</v>
      </c>
      <c r="D2950" s="326" t="s">
        <v>24</v>
      </c>
      <c r="E2950" s="323">
        <v>50</v>
      </c>
      <c r="F2950" s="35" t="s">
        <v>303</v>
      </c>
      <c r="G2950" s="326" t="s">
        <v>6213</v>
      </c>
      <c r="H2950" s="350">
        <f t="shared" si="46"/>
        <v>4368290.53</v>
      </c>
      <c r="I2950" s="326" t="s">
        <v>6342</v>
      </c>
      <c r="J2950" s="42" t="str">
        <f>VLOOKUP(D2950,DEPARTMENTS!B:B,1,0)</f>
        <v>ENVELOPES</v>
      </c>
      <c r="K2950" s="326"/>
    </row>
    <row r="2951" spans="1:11" s="35" customFormat="1" hidden="1" x14ac:dyDescent="0.2">
      <c r="A2951" s="326" t="s">
        <v>6520</v>
      </c>
      <c r="B2951" s="326" t="s">
        <v>7</v>
      </c>
      <c r="C2951" s="326">
        <v>4</v>
      </c>
      <c r="D2951" s="326" t="s">
        <v>114</v>
      </c>
      <c r="E2951" s="323">
        <v>100</v>
      </c>
      <c r="F2951" s="35" t="s">
        <v>303</v>
      </c>
      <c r="G2951" s="326" t="s">
        <v>6213</v>
      </c>
      <c r="H2951" s="350">
        <f t="shared" si="46"/>
        <v>4368390.53</v>
      </c>
      <c r="I2951" s="326" t="s">
        <v>6343</v>
      </c>
      <c r="J2951" s="42" t="str">
        <f>VLOOKUP(D2951,DEPARTMENTS!B:B,1,0)</f>
        <v>DEV_GROUP_1</v>
      </c>
      <c r="K2951" s="326"/>
    </row>
    <row r="2952" spans="1:11" s="35" customFormat="1" hidden="1" x14ac:dyDescent="0.2">
      <c r="A2952" s="326" t="s">
        <v>6521</v>
      </c>
      <c r="B2952" s="326" t="s">
        <v>7</v>
      </c>
      <c r="C2952" s="326">
        <v>4</v>
      </c>
      <c r="D2952" s="326" t="s">
        <v>24</v>
      </c>
      <c r="E2952" s="323">
        <v>300</v>
      </c>
      <c r="F2952" s="35" t="s">
        <v>303</v>
      </c>
      <c r="G2952" s="326" t="s">
        <v>6213</v>
      </c>
      <c r="H2952" s="350">
        <f t="shared" si="46"/>
        <v>4368690.53</v>
      </c>
      <c r="I2952" s="326" t="s">
        <v>6344</v>
      </c>
      <c r="J2952" s="42" t="str">
        <f>VLOOKUP(D2952,DEPARTMENTS!B:B,1,0)</f>
        <v>ENVELOPES</v>
      </c>
      <c r="K2952" s="326"/>
    </row>
    <row r="2953" spans="1:11" s="35" customFormat="1" hidden="1" x14ac:dyDescent="0.2">
      <c r="A2953" s="326" t="s">
        <v>6522</v>
      </c>
      <c r="B2953" s="326" t="s">
        <v>7</v>
      </c>
      <c r="C2953" s="326">
        <v>4</v>
      </c>
      <c r="D2953" s="326" t="s">
        <v>24</v>
      </c>
      <c r="E2953" s="323">
        <v>150</v>
      </c>
      <c r="F2953" s="35" t="s">
        <v>303</v>
      </c>
      <c r="G2953" s="326" t="s">
        <v>6213</v>
      </c>
      <c r="H2953" s="350">
        <f t="shared" si="46"/>
        <v>4368840.53</v>
      </c>
      <c r="I2953" s="326" t="s">
        <v>6345</v>
      </c>
      <c r="J2953" s="42" t="str">
        <f>VLOOKUP(D2953,DEPARTMENTS!B:B,1,0)</f>
        <v>ENVELOPES</v>
      </c>
      <c r="K2953" s="326"/>
    </row>
    <row r="2954" spans="1:11" s="35" customFormat="1" hidden="1" x14ac:dyDescent="0.2">
      <c r="A2954" s="326" t="s">
        <v>6523</v>
      </c>
      <c r="B2954" s="326" t="s">
        <v>7</v>
      </c>
      <c r="C2954" s="326">
        <v>4</v>
      </c>
      <c r="D2954" s="326" t="s">
        <v>24</v>
      </c>
      <c r="E2954" s="323">
        <v>100</v>
      </c>
      <c r="F2954" s="35" t="s">
        <v>303</v>
      </c>
      <c r="G2954" s="326" t="s">
        <v>6213</v>
      </c>
      <c r="H2954" s="350">
        <f t="shared" si="46"/>
        <v>4368940.53</v>
      </c>
      <c r="I2954" s="326" t="s">
        <v>6346</v>
      </c>
      <c r="J2954" s="42" t="str">
        <f>VLOOKUP(D2954,DEPARTMENTS!B:B,1,0)</f>
        <v>ENVELOPES</v>
      </c>
      <c r="K2954" s="326"/>
    </row>
    <row r="2955" spans="1:11" s="35" customFormat="1" hidden="1" x14ac:dyDescent="0.2">
      <c r="A2955" s="326" t="s">
        <v>6524</v>
      </c>
      <c r="B2955" s="326" t="s">
        <v>7</v>
      </c>
      <c r="C2955" s="326">
        <v>4</v>
      </c>
      <c r="D2955" s="326" t="s">
        <v>24</v>
      </c>
      <c r="E2955" s="323">
        <v>50</v>
      </c>
      <c r="F2955" s="35" t="s">
        <v>303</v>
      </c>
      <c r="G2955" s="326" t="s">
        <v>6213</v>
      </c>
      <c r="H2955" s="350">
        <f t="shared" si="46"/>
        <v>4368990.53</v>
      </c>
      <c r="I2955" s="326" t="s">
        <v>6347</v>
      </c>
      <c r="J2955" s="42" t="str">
        <f>VLOOKUP(D2955,DEPARTMENTS!B:B,1,0)</f>
        <v>ENVELOPES</v>
      </c>
      <c r="K2955" s="326"/>
    </row>
    <row r="2956" spans="1:11" s="35" customFormat="1" hidden="1" x14ac:dyDescent="0.2">
      <c r="A2956" s="326" t="s">
        <v>6525</v>
      </c>
      <c r="B2956" s="326" t="s">
        <v>7</v>
      </c>
      <c r="C2956" s="326">
        <v>4</v>
      </c>
      <c r="D2956" s="326" t="s">
        <v>24</v>
      </c>
      <c r="E2956" s="323">
        <v>100</v>
      </c>
      <c r="F2956" s="35" t="s">
        <v>303</v>
      </c>
      <c r="G2956" s="326" t="s">
        <v>6213</v>
      </c>
      <c r="H2956" s="350">
        <f t="shared" si="46"/>
        <v>4369090.53</v>
      </c>
      <c r="I2956" s="326" t="s">
        <v>6348</v>
      </c>
      <c r="J2956" s="42" t="str">
        <f>VLOOKUP(D2956,DEPARTMENTS!B:B,1,0)</f>
        <v>ENVELOPES</v>
      </c>
      <c r="K2956" s="326"/>
    </row>
    <row r="2957" spans="1:11" s="35" customFormat="1" hidden="1" x14ac:dyDescent="0.2">
      <c r="A2957" s="326" t="s">
        <v>6526</v>
      </c>
      <c r="B2957" s="326" t="s">
        <v>7</v>
      </c>
      <c r="C2957" s="326">
        <v>4</v>
      </c>
      <c r="D2957" s="326" t="s">
        <v>24</v>
      </c>
      <c r="E2957" s="323">
        <v>100</v>
      </c>
      <c r="F2957" s="35" t="s">
        <v>303</v>
      </c>
      <c r="G2957" s="326" t="s">
        <v>6213</v>
      </c>
      <c r="H2957" s="350">
        <f t="shared" si="46"/>
        <v>4369190.53</v>
      </c>
      <c r="I2957" s="326" t="s">
        <v>6349</v>
      </c>
      <c r="J2957" s="42" t="str">
        <f>VLOOKUP(D2957,DEPARTMENTS!B:B,1,0)</f>
        <v>ENVELOPES</v>
      </c>
      <c r="K2957" s="326"/>
    </row>
    <row r="2958" spans="1:11" s="35" customFormat="1" hidden="1" x14ac:dyDescent="0.2">
      <c r="A2958" s="326" t="s">
        <v>6527</v>
      </c>
      <c r="B2958" s="326" t="s">
        <v>7</v>
      </c>
      <c r="C2958" s="326">
        <v>4</v>
      </c>
      <c r="D2958" s="326" t="s">
        <v>24</v>
      </c>
      <c r="E2958" s="323">
        <v>3000</v>
      </c>
      <c r="F2958" s="35" t="s">
        <v>303</v>
      </c>
      <c r="G2958" s="326" t="s">
        <v>6213</v>
      </c>
      <c r="H2958" s="350">
        <f t="shared" si="46"/>
        <v>4372190.53</v>
      </c>
      <c r="I2958" s="326" t="s">
        <v>6350</v>
      </c>
      <c r="J2958" s="42" t="str">
        <f>VLOOKUP(D2958,DEPARTMENTS!B:B,1,0)</f>
        <v>ENVELOPES</v>
      </c>
      <c r="K2958" s="326"/>
    </row>
    <row r="2959" spans="1:11" s="35" customFormat="1" hidden="1" x14ac:dyDescent="0.2">
      <c r="A2959" s="326" t="s">
        <v>6528</v>
      </c>
      <c r="B2959" s="326" t="s">
        <v>7</v>
      </c>
      <c r="C2959" s="326">
        <v>4</v>
      </c>
      <c r="D2959" s="326" t="s">
        <v>24</v>
      </c>
      <c r="E2959" s="323">
        <v>400</v>
      </c>
      <c r="F2959" s="35" t="s">
        <v>303</v>
      </c>
      <c r="G2959" s="326" t="s">
        <v>6213</v>
      </c>
      <c r="H2959" s="350">
        <f t="shared" si="46"/>
        <v>4372590.53</v>
      </c>
      <c r="I2959" s="326" t="s">
        <v>6351</v>
      </c>
      <c r="J2959" s="42" t="str">
        <f>VLOOKUP(D2959,DEPARTMENTS!B:B,1,0)</f>
        <v>ENVELOPES</v>
      </c>
      <c r="K2959" s="326"/>
    </row>
    <row r="2960" spans="1:11" s="35" customFormat="1" hidden="1" x14ac:dyDescent="0.2">
      <c r="A2960" s="326" t="s">
        <v>6529</v>
      </c>
      <c r="B2960" s="326" t="s">
        <v>7</v>
      </c>
      <c r="C2960" s="326">
        <v>4</v>
      </c>
      <c r="D2960" s="326" t="s">
        <v>24</v>
      </c>
      <c r="E2960" s="323">
        <v>1000</v>
      </c>
      <c r="F2960" s="35" t="s">
        <v>303</v>
      </c>
      <c r="G2960" s="326" t="s">
        <v>6213</v>
      </c>
      <c r="H2960" s="350">
        <f t="shared" si="46"/>
        <v>4373590.53</v>
      </c>
      <c r="I2960" s="326" t="s">
        <v>6352</v>
      </c>
      <c r="J2960" s="42" t="str">
        <f>VLOOKUP(D2960,DEPARTMENTS!B:B,1,0)</f>
        <v>ENVELOPES</v>
      </c>
      <c r="K2960" s="326"/>
    </row>
    <row r="2961" spans="1:11" s="35" customFormat="1" hidden="1" x14ac:dyDescent="0.2">
      <c r="A2961" s="326" t="s">
        <v>6530</v>
      </c>
      <c r="B2961" s="326" t="s">
        <v>7</v>
      </c>
      <c r="C2961" s="326">
        <v>4</v>
      </c>
      <c r="D2961" s="326" t="s">
        <v>118</v>
      </c>
      <c r="E2961" s="323">
        <v>500</v>
      </c>
      <c r="F2961" s="35" t="s">
        <v>303</v>
      </c>
      <c r="G2961" s="326" t="s">
        <v>6213</v>
      </c>
      <c r="H2961" s="350">
        <f t="shared" si="46"/>
        <v>4374090.53</v>
      </c>
      <c r="I2961" s="326" t="s">
        <v>6353</v>
      </c>
      <c r="J2961" s="42" t="str">
        <f>VLOOKUP(D2961,DEPARTMENTS!B:B,1,0)</f>
        <v>DEV_GROUP_3</v>
      </c>
      <c r="K2961" s="326"/>
    </row>
    <row r="2962" spans="1:11" s="35" customFormat="1" hidden="1" x14ac:dyDescent="0.2">
      <c r="A2962" s="326" t="s">
        <v>6531</v>
      </c>
      <c r="B2962" s="326" t="s">
        <v>7</v>
      </c>
      <c r="C2962" s="326">
        <v>4</v>
      </c>
      <c r="D2962" s="326" t="s">
        <v>24</v>
      </c>
      <c r="E2962" s="323">
        <v>100</v>
      </c>
      <c r="F2962" s="35" t="s">
        <v>303</v>
      </c>
      <c r="G2962" s="326" t="s">
        <v>6213</v>
      </c>
      <c r="H2962" s="350">
        <f t="shared" si="46"/>
        <v>4374190.53</v>
      </c>
      <c r="I2962" s="326" t="s">
        <v>6354</v>
      </c>
      <c r="J2962" s="42" t="str">
        <f>VLOOKUP(D2962,DEPARTMENTS!B:B,1,0)</f>
        <v>ENVELOPES</v>
      </c>
      <c r="K2962" s="326"/>
    </row>
    <row r="2963" spans="1:11" s="35" customFormat="1" hidden="1" x14ac:dyDescent="0.2">
      <c r="A2963" s="326" t="s">
        <v>6532</v>
      </c>
      <c r="B2963" s="326" t="s">
        <v>7</v>
      </c>
      <c r="C2963" s="326">
        <v>4</v>
      </c>
      <c r="D2963" s="326" t="s">
        <v>24</v>
      </c>
      <c r="E2963" s="323">
        <v>100</v>
      </c>
      <c r="F2963" s="35" t="s">
        <v>303</v>
      </c>
      <c r="G2963" s="326" t="s">
        <v>6213</v>
      </c>
      <c r="H2963" s="350">
        <f t="shared" si="46"/>
        <v>4374290.53</v>
      </c>
      <c r="I2963" s="326" t="s">
        <v>6355</v>
      </c>
      <c r="J2963" s="42" t="str">
        <f>VLOOKUP(D2963,DEPARTMENTS!B:B,1,0)</f>
        <v>ENVELOPES</v>
      </c>
      <c r="K2963" s="326"/>
    </row>
    <row r="2964" spans="1:11" s="35" customFormat="1" hidden="1" x14ac:dyDescent="0.2">
      <c r="A2964" s="326" t="s">
        <v>6533</v>
      </c>
      <c r="B2964" s="326" t="s">
        <v>7</v>
      </c>
      <c r="C2964" s="326">
        <v>4</v>
      </c>
      <c r="D2964" s="326" t="s">
        <v>24</v>
      </c>
      <c r="E2964" s="323">
        <v>100</v>
      </c>
      <c r="F2964" s="35" t="s">
        <v>303</v>
      </c>
      <c r="G2964" s="326" t="s">
        <v>6213</v>
      </c>
      <c r="H2964" s="350">
        <f t="shared" ref="H2964:H3027" si="47">H2963+E2964</f>
        <v>4374390.53</v>
      </c>
      <c r="I2964" s="326" t="s">
        <v>6356</v>
      </c>
      <c r="J2964" s="42" t="str">
        <f>VLOOKUP(D2964,DEPARTMENTS!B:B,1,0)</f>
        <v>ENVELOPES</v>
      </c>
      <c r="K2964" s="326"/>
    </row>
    <row r="2965" spans="1:11" s="35" customFormat="1" hidden="1" x14ac:dyDescent="0.2">
      <c r="A2965" s="326" t="s">
        <v>6534</v>
      </c>
      <c r="B2965" s="326" t="s">
        <v>7</v>
      </c>
      <c r="C2965" s="326">
        <v>4</v>
      </c>
      <c r="D2965" s="326" t="s">
        <v>24</v>
      </c>
      <c r="E2965" s="323">
        <v>1000</v>
      </c>
      <c r="F2965" s="35" t="s">
        <v>303</v>
      </c>
      <c r="G2965" s="326" t="s">
        <v>6213</v>
      </c>
      <c r="H2965" s="350">
        <f t="shared" si="47"/>
        <v>4375390.53</v>
      </c>
      <c r="I2965" s="326" t="s">
        <v>6357</v>
      </c>
      <c r="J2965" s="42" t="str">
        <f>VLOOKUP(D2965,DEPARTMENTS!B:B,1,0)</f>
        <v>ENVELOPES</v>
      </c>
      <c r="K2965" s="326"/>
    </row>
    <row r="2966" spans="1:11" s="35" customFormat="1" hidden="1" x14ac:dyDescent="0.2">
      <c r="A2966" s="326" t="s">
        <v>6535</v>
      </c>
      <c r="B2966" s="326" t="s">
        <v>7</v>
      </c>
      <c r="C2966" s="326">
        <v>4</v>
      </c>
      <c r="D2966" s="326" t="s">
        <v>24</v>
      </c>
      <c r="E2966" s="323">
        <v>30</v>
      </c>
      <c r="F2966" s="35" t="s">
        <v>303</v>
      </c>
      <c r="G2966" s="326" t="s">
        <v>6213</v>
      </c>
      <c r="H2966" s="350">
        <f t="shared" si="47"/>
        <v>4375420.53</v>
      </c>
      <c r="I2966" s="326" t="s">
        <v>6358</v>
      </c>
      <c r="J2966" s="42" t="str">
        <f>VLOOKUP(D2966,DEPARTMENTS!B:B,1,0)</f>
        <v>ENVELOPES</v>
      </c>
      <c r="K2966" s="326"/>
    </row>
    <row r="2967" spans="1:11" s="35" customFormat="1" hidden="1" x14ac:dyDescent="0.2">
      <c r="A2967" s="326" t="s">
        <v>6536</v>
      </c>
      <c r="B2967" s="326" t="s">
        <v>7</v>
      </c>
      <c r="C2967" s="326">
        <v>4</v>
      </c>
      <c r="D2967" s="326" t="s">
        <v>24</v>
      </c>
      <c r="E2967" s="323">
        <v>200</v>
      </c>
      <c r="F2967" s="35" t="s">
        <v>303</v>
      </c>
      <c r="G2967" s="326" t="s">
        <v>6213</v>
      </c>
      <c r="H2967" s="350">
        <f t="shared" si="47"/>
        <v>4375620.53</v>
      </c>
      <c r="I2967" s="326" t="s">
        <v>6359</v>
      </c>
      <c r="J2967" s="42" t="str">
        <f>VLOOKUP(D2967,DEPARTMENTS!B:B,1,0)</f>
        <v>ENVELOPES</v>
      </c>
      <c r="K2967" s="326"/>
    </row>
    <row r="2968" spans="1:11" s="35" customFormat="1" hidden="1" x14ac:dyDescent="0.2">
      <c r="A2968" s="326" t="s">
        <v>6537</v>
      </c>
      <c r="B2968" s="326" t="s">
        <v>7</v>
      </c>
      <c r="C2968" s="326">
        <v>4</v>
      </c>
      <c r="D2968" s="326" t="s">
        <v>24</v>
      </c>
      <c r="E2968" s="323">
        <v>200</v>
      </c>
      <c r="F2968" s="35" t="s">
        <v>303</v>
      </c>
      <c r="G2968" s="326" t="s">
        <v>6213</v>
      </c>
      <c r="H2968" s="350">
        <f t="shared" si="47"/>
        <v>4375820.53</v>
      </c>
      <c r="I2968" s="326" t="s">
        <v>6360</v>
      </c>
      <c r="J2968" s="42" t="str">
        <f>VLOOKUP(D2968,DEPARTMENTS!B:B,1,0)</f>
        <v>ENVELOPES</v>
      </c>
      <c r="K2968" s="326"/>
    </row>
    <row r="2969" spans="1:11" s="35" customFormat="1" hidden="1" x14ac:dyDescent="0.2">
      <c r="A2969" s="326" t="s">
        <v>6538</v>
      </c>
      <c r="B2969" s="326" t="s">
        <v>7</v>
      </c>
      <c r="C2969" s="326">
        <v>4</v>
      </c>
      <c r="D2969" s="326" t="s">
        <v>24</v>
      </c>
      <c r="E2969" s="323">
        <v>100</v>
      </c>
      <c r="F2969" s="35" t="s">
        <v>303</v>
      </c>
      <c r="G2969" s="326" t="s">
        <v>6213</v>
      </c>
      <c r="H2969" s="350">
        <f t="shared" si="47"/>
        <v>4375920.53</v>
      </c>
      <c r="I2969" s="326" t="s">
        <v>6361</v>
      </c>
      <c r="J2969" s="42" t="str">
        <f>VLOOKUP(D2969,DEPARTMENTS!B:B,1,0)</f>
        <v>ENVELOPES</v>
      </c>
      <c r="K2969" s="326"/>
    </row>
    <row r="2970" spans="1:11" s="35" customFormat="1" hidden="1" x14ac:dyDescent="0.2">
      <c r="A2970" s="326" t="s">
        <v>6539</v>
      </c>
      <c r="B2970" s="326" t="s">
        <v>7</v>
      </c>
      <c r="C2970" s="326">
        <v>4</v>
      </c>
      <c r="D2970" s="326" t="s">
        <v>24</v>
      </c>
      <c r="E2970" s="323">
        <v>100</v>
      </c>
      <c r="F2970" s="35" t="s">
        <v>303</v>
      </c>
      <c r="G2970" s="326" t="s">
        <v>6213</v>
      </c>
      <c r="H2970" s="350">
        <f t="shared" si="47"/>
        <v>4376020.53</v>
      </c>
      <c r="I2970" s="326" t="s">
        <v>6362</v>
      </c>
      <c r="J2970" s="42" t="str">
        <f>VLOOKUP(D2970,DEPARTMENTS!B:B,1,0)</f>
        <v>ENVELOPES</v>
      </c>
      <c r="K2970" s="326"/>
    </row>
    <row r="2971" spans="1:11" s="35" customFormat="1" hidden="1" x14ac:dyDescent="0.2">
      <c r="A2971" s="326" t="s">
        <v>6540</v>
      </c>
      <c r="B2971" s="326" t="s">
        <v>7</v>
      </c>
      <c r="C2971" s="326">
        <v>4</v>
      </c>
      <c r="D2971" s="326" t="s">
        <v>24</v>
      </c>
      <c r="E2971" s="323">
        <v>200</v>
      </c>
      <c r="F2971" s="35" t="s">
        <v>303</v>
      </c>
      <c r="G2971" s="326" t="s">
        <v>6213</v>
      </c>
      <c r="H2971" s="350">
        <f t="shared" si="47"/>
        <v>4376220.53</v>
      </c>
      <c r="I2971" s="326" t="s">
        <v>6363</v>
      </c>
      <c r="J2971" s="42" t="str">
        <f>VLOOKUP(D2971,DEPARTMENTS!B:B,1,0)</f>
        <v>ENVELOPES</v>
      </c>
      <c r="K2971" s="326"/>
    </row>
    <row r="2972" spans="1:11" s="35" customFormat="1" hidden="1" x14ac:dyDescent="0.2">
      <c r="A2972" s="326" t="s">
        <v>6541</v>
      </c>
      <c r="B2972" s="326" t="s">
        <v>7</v>
      </c>
      <c r="C2972" s="326">
        <v>4</v>
      </c>
      <c r="D2972" s="326" t="s">
        <v>24</v>
      </c>
      <c r="E2972" s="323">
        <v>60</v>
      </c>
      <c r="F2972" s="35" t="s">
        <v>303</v>
      </c>
      <c r="G2972" s="326" t="s">
        <v>6213</v>
      </c>
      <c r="H2972" s="350">
        <f t="shared" si="47"/>
        <v>4376280.53</v>
      </c>
      <c r="I2972" s="326" t="s">
        <v>6364</v>
      </c>
      <c r="J2972" s="42" t="str">
        <f>VLOOKUP(D2972,DEPARTMENTS!B:B,1,0)</f>
        <v>ENVELOPES</v>
      </c>
      <c r="K2972" s="326"/>
    </row>
    <row r="2973" spans="1:11" s="35" customFormat="1" hidden="1" x14ac:dyDescent="0.2">
      <c r="A2973" s="326" t="s">
        <v>6542</v>
      </c>
      <c r="B2973" s="326" t="s">
        <v>7</v>
      </c>
      <c r="C2973" s="326">
        <v>4</v>
      </c>
      <c r="D2973" s="326" t="s">
        <v>126</v>
      </c>
      <c r="E2973" s="323">
        <v>300</v>
      </c>
      <c r="F2973" s="35" t="s">
        <v>303</v>
      </c>
      <c r="G2973" s="326" t="s">
        <v>6213</v>
      </c>
      <c r="H2973" s="350">
        <f t="shared" si="47"/>
        <v>4376580.53</v>
      </c>
      <c r="I2973" s="326" t="s">
        <v>6365</v>
      </c>
      <c r="J2973" s="42" t="str">
        <f>VLOOKUP(D2973,DEPARTMENTS!B:B,1,0)</f>
        <v>DEV_GROUP_6</v>
      </c>
      <c r="K2973" s="326"/>
    </row>
    <row r="2974" spans="1:11" s="35" customFormat="1" hidden="1" x14ac:dyDescent="0.2">
      <c r="A2974" s="326" t="s">
        <v>6543</v>
      </c>
      <c r="B2974" s="326" t="s">
        <v>7</v>
      </c>
      <c r="C2974" s="326">
        <v>4</v>
      </c>
      <c r="D2974" s="326" t="s">
        <v>24</v>
      </c>
      <c r="E2974" s="323">
        <v>300</v>
      </c>
      <c r="F2974" s="35" t="s">
        <v>303</v>
      </c>
      <c r="G2974" s="326" t="s">
        <v>6213</v>
      </c>
      <c r="H2974" s="350">
        <f t="shared" si="47"/>
        <v>4376880.53</v>
      </c>
      <c r="I2974" s="326" t="s">
        <v>6366</v>
      </c>
      <c r="J2974" s="42" t="str">
        <f>VLOOKUP(D2974,DEPARTMENTS!B:B,1,0)</f>
        <v>ENVELOPES</v>
      </c>
      <c r="K2974" s="326"/>
    </row>
    <row r="2975" spans="1:11" s="35" customFormat="1" hidden="1" x14ac:dyDescent="0.2">
      <c r="A2975" s="326" t="s">
        <v>6544</v>
      </c>
      <c r="B2975" s="326" t="s">
        <v>7</v>
      </c>
      <c r="C2975" s="326">
        <v>4</v>
      </c>
      <c r="D2975" s="326" t="s">
        <v>24</v>
      </c>
      <c r="E2975" s="323">
        <v>500</v>
      </c>
      <c r="F2975" s="35" t="s">
        <v>303</v>
      </c>
      <c r="G2975" s="326" t="s">
        <v>6213</v>
      </c>
      <c r="H2975" s="350">
        <f t="shared" si="47"/>
        <v>4377380.53</v>
      </c>
      <c r="I2975" s="326" t="s">
        <v>6367</v>
      </c>
      <c r="J2975" s="42" t="str">
        <f>VLOOKUP(D2975,DEPARTMENTS!B:B,1,0)</f>
        <v>ENVELOPES</v>
      </c>
      <c r="K2975" s="326"/>
    </row>
    <row r="2976" spans="1:11" s="35" customFormat="1" hidden="1" x14ac:dyDescent="0.2">
      <c r="A2976" s="326" t="s">
        <v>6545</v>
      </c>
      <c r="B2976" s="326" t="s">
        <v>7</v>
      </c>
      <c r="C2976" s="326">
        <v>4</v>
      </c>
      <c r="D2976" s="326" t="s">
        <v>24</v>
      </c>
      <c r="E2976" s="323">
        <v>1000</v>
      </c>
      <c r="F2976" s="35" t="s">
        <v>303</v>
      </c>
      <c r="G2976" s="326" t="s">
        <v>6213</v>
      </c>
      <c r="H2976" s="350">
        <f t="shared" si="47"/>
        <v>4378380.53</v>
      </c>
      <c r="I2976" s="326" t="s">
        <v>6368</v>
      </c>
      <c r="J2976" s="42" t="str">
        <f>VLOOKUP(D2976,DEPARTMENTS!B:B,1,0)</f>
        <v>ENVELOPES</v>
      </c>
      <c r="K2976" s="326"/>
    </row>
    <row r="2977" spans="1:11" s="35" customFormat="1" hidden="1" x14ac:dyDescent="0.2">
      <c r="A2977" s="326" t="s">
        <v>6546</v>
      </c>
      <c r="B2977" s="326" t="s">
        <v>7</v>
      </c>
      <c r="C2977" s="326">
        <v>4</v>
      </c>
      <c r="D2977" s="326" t="s">
        <v>124</v>
      </c>
      <c r="E2977" s="323">
        <v>500</v>
      </c>
      <c r="F2977" s="35" t="s">
        <v>303</v>
      </c>
      <c r="G2977" s="326" t="s">
        <v>6213</v>
      </c>
      <c r="H2977" s="350">
        <f t="shared" si="47"/>
        <v>4378880.53</v>
      </c>
      <c r="I2977" s="326" t="s">
        <v>6369</v>
      </c>
      <c r="J2977" s="42" t="str">
        <f>VLOOKUP(D2977,DEPARTMENTS!B:B,1,0)</f>
        <v>DEV_GROUP_7</v>
      </c>
      <c r="K2977" s="326"/>
    </row>
    <row r="2978" spans="1:11" s="35" customFormat="1" hidden="1" x14ac:dyDescent="0.2">
      <c r="A2978" s="326" t="s">
        <v>6547</v>
      </c>
      <c r="B2978" s="326" t="s">
        <v>7</v>
      </c>
      <c r="C2978" s="326">
        <v>4</v>
      </c>
      <c r="D2978" s="326" t="s">
        <v>132</v>
      </c>
      <c r="E2978" s="323">
        <v>600</v>
      </c>
      <c r="F2978" s="35" t="s">
        <v>303</v>
      </c>
      <c r="G2978" s="326" t="s">
        <v>6213</v>
      </c>
      <c r="H2978" s="350">
        <f t="shared" si="47"/>
        <v>4379480.53</v>
      </c>
      <c r="I2978" s="326" t="s">
        <v>6370</v>
      </c>
      <c r="J2978" s="42" t="str">
        <f>VLOOKUP(D2978,DEPARTMENTS!B:B,1,0)</f>
        <v>DEV_GROUP_41</v>
      </c>
      <c r="K2978" s="326"/>
    </row>
    <row r="2979" spans="1:11" s="35" customFormat="1" hidden="1" x14ac:dyDescent="0.2">
      <c r="A2979" s="326" t="s">
        <v>6548</v>
      </c>
      <c r="B2979" s="326" t="s">
        <v>7</v>
      </c>
      <c r="C2979" s="326">
        <v>4</v>
      </c>
      <c r="D2979" s="326" t="s">
        <v>150</v>
      </c>
      <c r="E2979" s="323">
        <v>300</v>
      </c>
      <c r="F2979" s="35" t="s">
        <v>303</v>
      </c>
      <c r="G2979" s="326" t="s">
        <v>6213</v>
      </c>
      <c r="H2979" s="350">
        <f t="shared" si="47"/>
        <v>4379780.53</v>
      </c>
      <c r="I2979" s="326" t="s">
        <v>6371</v>
      </c>
      <c r="J2979" s="42" t="str">
        <f>VLOOKUP(D2979,DEPARTMENTS!B:B,1,0)</f>
        <v>DEV_GROUP_40</v>
      </c>
      <c r="K2979" s="326"/>
    </row>
    <row r="2980" spans="1:11" s="35" customFormat="1" hidden="1" x14ac:dyDescent="0.2">
      <c r="A2980" s="326" t="s">
        <v>6549</v>
      </c>
      <c r="B2980" s="326" t="s">
        <v>7</v>
      </c>
      <c r="C2980" s="326">
        <v>4</v>
      </c>
      <c r="D2980" s="326" t="s">
        <v>192</v>
      </c>
      <c r="E2980" s="323">
        <v>500</v>
      </c>
      <c r="F2980" s="35" t="s">
        <v>303</v>
      </c>
      <c r="G2980" s="326" t="s">
        <v>6213</v>
      </c>
      <c r="H2980" s="350">
        <f t="shared" si="47"/>
        <v>4380280.53</v>
      </c>
      <c r="I2980" s="326" t="s">
        <v>6372</v>
      </c>
      <c r="J2980" s="42" t="str">
        <f>VLOOKUP(D2980,DEPARTMENTS!B:B,1,0)</f>
        <v>DEV_GROUP_31</v>
      </c>
      <c r="K2980" s="326"/>
    </row>
    <row r="2981" spans="1:11" s="35" customFormat="1" hidden="1" x14ac:dyDescent="0.2">
      <c r="A2981" s="326" t="s">
        <v>6550</v>
      </c>
      <c r="B2981" s="326" t="s">
        <v>7</v>
      </c>
      <c r="C2981" s="326">
        <v>4</v>
      </c>
      <c r="D2981" s="326" t="s">
        <v>24</v>
      </c>
      <c r="E2981" s="323">
        <v>150</v>
      </c>
      <c r="F2981" s="35" t="s">
        <v>303</v>
      </c>
      <c r="G2981" s="326" t="s">
        <v>6213</v>
      </c>
      <c r="H2981" s="350">
        <f t="shared" si="47"/>
        <v>4380430.53</v>
      </c>
      <c r="I2981" s="326" t="s">
        <v>6373</v>
      </c>
      <c r="J2981" s="42" t="str">
        <f>VLOOKUP(D2981,DEPARTMENTS!B:B,1,0)</f>
        <v>ENVELOPES</v>
      </c>
      <c r="K2981" s="326"/>
    </row>
    <row r="2982" spans="1:11" s="35" customFormat="1" hidden="1" x14ac:dyDescent="0.2">
      <c r="A2982" s="326" t="s">
        <v>6551</v>
      </c>
      <c r="B2982" s="326" t="s">
        <v>7</v>
      </c>
      <c r="C2982" s="326">
        <v>4</v>
      </c>
      <c r="D2982" s="326" t="s">
        <v>182</v>
      </c>
      <c r="E2982" s="323">
        <v>350</v>
      </c>
      <c r="F2982" s="35" t="s">
        <v>303</v>
      </c>
      <c r="G2982" s="326" t="s">
        <v>6213</v>
      </c>
      <c r="H2982" s="350">
        <f t="shared" si="47"/>
        <v>4380780.53</v>
      </c>
      <c r="I2982" s="326" t="s">
        <v>6374</v>
      </c>
      <c r="J2982" s="42" t="str">
        <f>VLOOKUP(D2982,DEPARTMENTS!B:B,1,0)</f>
        <v>DEV_GROUP_23</v>
      </c>
      <c r="K2982" s="326"/>
    </row>
    <row r="2983" spans="1:11" s="35" customFormat="1" hidden="1" x14ac:dyDescent="0.2">
      <c r="A2983" s="326" t="s">
        <v>6552</v>
      </c>
      <c r="B2983" s="326" t="s">
        <v>7</v>
      </c>
      <c r="C2983" s="326">
        <v>4</v>
      </c>
      <c r="D2983" s="326" t="s">
        <v>120</v>
      </c>
      <c r="E2983" s="323">
        <v>1000</v>
      </c>
      <c r="F2983" s="35" t="s">
        <v>303</v>
      </c>
      <c r="G2983" s="326" t="s">
        <v>6213</v>
      </c>
      <c r="H2983" s="350">
        <f t="shared" si="47"/>
        <v>4381780.53</v>
      </c>
      <c r="I2983" s="326" t="s">
        <v>6375</v>
      </c>
      <c r="J2983" s="42" t="str">
        <f>VLOOKUP(D2983,DEPARTMENTS!B:B,1,0)</f>
        <v>DEV_GROUP_17</v>
      </c>
      <c r="K2983" s="326"/>
    </row>
    <row r="2984" spans="1:11" s="35" customFormat="1" x14ac:dyDescent="0.2">
      <c r="A2984" s="326" t="s">
        <v>6553</v>
      </c>
      <c r="B2984" s="326" t="s">
        <v>7</v>
      </c>
      <c r="C2984" s="326">
        <v>4</v>
      </c>
      <c r="D2984" s="326" t="s">
        <v>112</v>
      </c>
      <c r="E2984" s="323">
        <v>5000</v>
      </c>
      <c r="F2984" s="35" t="s">
        <v>303</v>
      </c>
      <c r="G2984" s="326" t="s">
        <v>6213</v>
      </c>
      <c r="H2984" s="350">
        <f t="shared" si="47"/>
        <v>4386780.53</v>
      </c>
      <c r="I2984" s="326" t="s">
        <v>6376</v>
      </c>
      <c r="J2984" s="42" t="str">
        <f>VLOOKUP(D2984,DEPARTMENTS!B:B,1,0)</f>
        <v>DEV_GROUP_13</v>
      </c>
      <c r="K2984" s="326"/>
    </row>
    <row r="2985" spans="1:11" s="35" customFormat="1" hidden="1" x14ac:dyDescent="0.2">
      <c r="A2985" s="326" t="s">
        <v>6554</v>
      </c>
      <c r="B2985" s="326" t="s">
        <v>7</v>
      </c>
      <c r="C2985" s="326">
        <v>4</v>
      </c>
      <c r="D2985" s="326" t="s">
        <v>182</v>
      </c>
      <c r="E2985" s="323">
        <v>200</v>
      </c>
      <c r="F2985" s="35" t="s">
        <v>303</v>
      </c>
      <c r="G2985" s="326" t="s">
        <v>6213</v>
      </c>
      <c r="H2985" s="350">
        <f t="shared" si="47"/>
        <v>4386980.53</v>
      </c>
      <c r="I2985" s="326" t="s">
        <v>6377</v>
      </c>
      <c r="J2985" s="42" t="str">
        <f>VLOOKUP(D2985,DEPARTMENTS!B:B,1,0)</f>
        <v>DEV_GROUP_23</v>
      </c>
      <c r="K2985" s="326"/>
    </row>
    <row r="2986" spans="1:11" s="35" customFormat="1" hidden="1" x14ac:dyDescent="0.2">
      <c r="A2986" s="326" t="s">
        <v>6378</v>
      </c>
      <c r="B2986" s="326" t="s">
        <v>7</v>
      </c>
      <c r="C2986" s="326">
        <v>4</v>
      </c>
      <c r="D2986" s="326" t="s">
        <v>74</v>
      </c>
      <c r="E2986" s="323">
        <v>-1200</v>
      </c>
      <c r="F2986" s="35" t="s">
        <v>109</v>
      </c>
      <c r="G2986" s="326" t="s">
        <v>6213</v>
      </c>
      <c r="H2986" s="350">
        <f t="shared" si="47"/>
        <v>4385780.53</v>
      </c>
      <c r="I2986" s="326" t="s">
        <v>6378</v>
      </c>
      <c r="J2986" s="42" t="str">
        <f>VLOOKUP(D2986,DEPARTMENTS!B:B,1,0)</f>
        <v>CHARGES</v>
      </c>
      <c r="K2986" s="326"/>
    </row>
    <row r="2987" spans="1:11" s="35" customFormat="1" hidden="1" x14ac:dyDescent="0.2">
      <c r="A2987" s="326" t="s">
        <v>6555</v>
      </c>
      <c r="B2987" s="326" t="s">
        <v>7</v>
      </c>
      <c r="C2987" s="326">
        <v>4</v>
      </c>
      <c r="D2987" s="326" t="s">
        <v>192</v>
      </c>
      <c r="E2987" s="323">
        <v>200</v>
      </c>
      <c r="F2987" s="35" t="s">
        <v>303</v>
      </c>
      <c r="G2987" s="326" t="s">
        <v>6213</v>
      </c>
      <c r="H2987" s="350">
        <f t="shared" si="47"/>
        <v>4385980.53</v>
      </c>
      <c r="I2987" s="326" t="s">
        <v>6379</v>
      </c>
      <c r="J2987" s="42" t="str">
        <f>VLOOKUP(D2987,DEPARTMENTS!B:B,1,0)</f>
        <v>DEV_GROUP_31</v>
      </c>
      <c r="K2987" s="326"/>
    </row>
    <row r="2988" spans="1:11" s="35" customFormat="1" hidden="1" x14ac:dyDescent="0.2">
      <c r="A2988" s="326" t="s">
        <v>6556</v>
      </c>
      <c r="B2988" s="326" t="s">
        <v>7</v>
      </c>
      <c r="C2988" s="326">
        <v>4</v>
      </c>
      <c r="D2988" s="326" t="s">
        <v>37</v>
      </c>
      <c r="E2988" s="323">
        <v>300</v>
      </c>
      <c r="F2988" s="35" t="s">
        <v>303</v>
      </c>
      <c r="G2988" s="326" t="s">
        <v>6213</v>
      </c>
      <c r="H2988" s="350">
        <f t="shared" si="47"/>
        <v>4386280.53</v>
      </c>
      <c r="I2988" s="326" t="s">
        <v>6380</v>
      </c>
      <c r="J2988" s="42" t="str">
        <f>VLOOKUP(D2988,DEPARTMENTS!B:B,1,0)</f>
        <v>ADVENTURERS</v>
      </c>
      <c r="K2988" s="326"/>
    </row>
    <row r="2989" spans="1:11" s="35" customFormat="1" hidden="1" x14ac:dyDescent="0.2">
      <c r="A2989" s="326" t="s">
        <v>6557</v>
      </c>
      <c r="B2989" s="326" t="s">
        <v>7</v>
      </c>
      <c r="C2989" s="326">
        <v>4</v>
      </c>
      <c r="D2989" s="326" t="s">
        <v>120</v>
      </c>
      <c r="E2989" s="323">
        <v>200</v>
      </c>
      <c r="F2989" s="35" t="s">
        <v>303</v>
      </c>
      <c r="G2989" s="326" t="s">
        <v>6213</v>
      </c>
      <c r="H2989" s="350">
        <f t="shared" si="47"/>
        <v>4386480.53</v>
      </c>
      <c r="I2989" s="326" t="s">
        <v>6381</v>
      </c>
      <c r="J2989" s="42" t="str">
        <f>VLOOKUP(D2989,DEPARTMENTS!B:B,1,0)</f>
        <v>DEV_GROUP_17</v>
      </c>
      <c r="K2989" s="326"/>
    </row>
    <row r="2990" spans="1:11" s="35" customFormat="1" hidden="1" x14ac:dyDescent="0.2">
      <c r="A2990" s="326" t="s">
        <v>6558</v>
      </c>
      <c r="B2990" s="326" t="s">
        <v>7</v>
      </c>
      <c r="C2990" s="326">
        <v>4</v>
      </c>
      <c r="D2990" s="326" t="s">
        <v>164</v>
      </c>
      <c r="E2990" s="323">
        <v>10000</v>
      </c>
      <c r="F2990" s="35" t="s">
        <v>303</v>
      </c>
      <c r="G2990" s="326" t="s">
        <v>6213</v>
      </c>
      <c r="H2990" s="350">
        <f t="shared" si="47"/>
        <v>4396480.53</v>
      </c>
      <c r="I2990" s="326" t="s">
        <v>6382</v>
      </c>
      <c r="J2990" s="42" t="str">
        <f>VLOOKUP(D2990,DEPARTMENTS!B:B,1,0)</f>
        <v>DEV_GROUP_22</v>
      </c>
      <c r="K2990" s="326"/>
    </row>
    <row r="2991" spans="1:11" s="35" customFormat="1" hidden="1" x14ac:dyDescent="0.2">
      <c r="A2991" s="326" t="s">
        <v>6559</v>
      </c>
      <c r="B2991" s="326" t="s">
        <v>7</v>
      </c>
      <c r="C2991" s="326">
        <v>4</v>
      </c>
      <c r="D2991" s="326" t="s">
        <v>24</v>
      </c>
      <c r="E2991" s="323">
        <v>14798</v>
      </c>
      <c r="F2991" s="35" t="s">
        <v>303</v>
      </c>
      <c r="G2991" s="326" t="s">
        <v>6213</v>
      </c>
      <c r="H2991" s="350">
        <f t="shared" si="47"/>
        <v>4411278.53</v>
      </c>
      <c r="I2991" s="326" t="s">
        <v>6383</v>
      </c>
      <c r="J2991" s="42" t="str">
        <f>VLOOKUP(D2991,DEPARTMENTS!B:B,1,0)</f>
        <v>ENVELOPES</v>
      </c>
      <c r="K2991" s="326"/>
    </row>
    <row r="2992" spans="1:11" s="35" customFormat="1" hidden="1" x14ac:dyDescent="0.2">
      <c r="A2992" s="326" t="s">
        <v>6560</v>
      </c>
      <c r="B2992" s="326" t="s">
        <v>7</v>
      </c>
      <c r="C2992" s="326">
        <v>4</v>
      </c>
      <c r="D2992" s="326" t="s">
        <v>37</v>
      </c>
      <c r="E2992" s="323">
        <v>300</v>
      </c>
      <c r="F2992" s="35" t="s">
        <v>303</v>
      </c>
      <c r="G2992" s="326" t="s">
        <v>6213</v>
      </c>
      <c r="H2992" s="350">
        <f t="shared" si="47"/>
        <v>4411578.53</v>
      </c>
      <c r="I2992" s="326" t="s">
        <v>6384</v>
      </c>
      <c r="J2992" s="42" t="str">
        <f>VLOOKUP(D2992,DEPARTMENTS!B:B,1,0)</f>
        <v>ADVENTURERS</v>
      </c>
      <c r="K2992" s="326"/>
    </row>
    <row r="2993" spans="1:11" s="35" customFormat="1" hidden="1" x14ac:dyDescent="0.2">
      <c r="A2993" s="326" t="s">
        <v>6561</v>
      </c>
      <c r="B2993" s="326" t="s">
        <v>7</v>
      </c>
      <c r="C2993" s="326">
        <v>4</v>
      </c>
      <c r="D2993" s="326" t="s">
        <v>146</v>
      </c>
      <c r="E2993" s="323">
        <v>500</v>
      </c>
      <c r="F2993" s="35" t="s">
        <v>303</v>
      </c>
      <c r="G2993" s="326" t="s">
        <v>6213</v>
      </c>
      <c r="H2993" s="350">
        <f t="shared" si="47"/>
        <v>4412078.53</v>
      </c>
      <c r="I2993" s="326" t="s">
        <v>6385</v>
      </c>
      <c r="J2993" s="42" t="str">
        <f>VLOOKUP(D2993,DEPARTMENTS!B:B,1,0)</f>
        <v>DEV_GROUP_18</v>
      </c>
      <c r="K2993" s="326"/>
    </row>
    <row r="2994" spans="1:11" s="35" customFormat="1" hidden="1" x14ac:dyDescent="0.2">
      <c r="A2994" s="326" t="s">
        <v>6562</v>
      </c>
      <c r="B2994" s="326" t="s">
        <v>7</v>
      </c>
      <c r="C2994" s="326">
        <v>4</v>
      </c>
      <c r="D2994" s="326" t="s">
        <v>122</v>
      </c>
      <c r="E2994" s="323">
        <v>2000</v>
      </c>
      <c r="F2994" s="35" t="s">
        <v>303</v>
      </c>
      <c r="G2994" s="326" t="s">
        <v>6213</v>
      </c>
      <c r="H2994" s="350">
        <f t="shared" si="47"/>
        <v>4414078.53</v>
      </c>
      <c r="I2994" s="326" t="s">
        <v>6386</v>
      </c>
      <c r="J2994" s="42" t="str">
        <f>VLOOKUP(D2994,DEPARTMENTS!B:B,1,0)</f>
        <v>DEV_GROUP_16</v>
      </c>
      <c r="K2994" s="326"/>
    </row>
    <row r="2995" spans="1:11" s="35" customFormat="1" hidden="1" x14ac:dyDescent="0.2">
      <c r="A2995" s="326" t="s">
        <v>6563</v>
      </c>
      <c r="B2995" s="326" t="s">
        <v>7</v>
      </c>
      <c r="C2995" s="326">
        <v>4</v>
      </c>
      <c r="D2995" s="326" t="s">
        <v>144</v>
      </c>
      <c r="E2995" s="323">
        <v>300</v>
      </c>
      <c r="F2995" s="35" t="s">
        <v>303</v>
      </c>
      <c r="G2995" s="326" t="s">
        <v>6213</v>
      </c>
      <c r="H2995" s="350">
        <f t="shared" si="47"/>
        <v>4414378.53</v>
      </c>
      <c r="I2995" s="326" t="s">
        <v>6387</v>
      </c>
      <c r="J2995" s="42" t="str">
        <f>VLOOKUP(D2995,DEPARTMENTS!B:B,1,0)</f>
        <v>DEV_GROUP_2</v>
      </c>
      <c r="K2995" s="326"/>
    </row>
    <row r="2996" spans="1:11" s="35" customFormat="1" hidden="1" x14ac:dyDescent="0.2">
      <c r="A2996" s="326" t="s">
        <v>6564</v>
      </c>
      <c r="B2996" s="326" t="s">
        <v>7</v>
      </c>
      <c r="C2996" s="326">
        <v>4</v>
      </c>
      <c r="D2996" s="326" t="s">
        <v>132</v>
      </c>
      <c r="E2996" s="323">
        <v>500</v>
      </c>
      <c r="F2996" s="35" t="s">
        <v>303</v>
      </c>
      <c r="G2996" s="326" t="s">
        <v>6213</v>
      </c>
      <c r="H2996" s="350">
        <f t="shared" si="47"/>
        <v>4414878.53</v>
      </c>
      <c r="I2996" s="326" t="s">
        <v>6388</v>
      </c>
      <c r="J2996" s="42" t="str">
        <f>VLOOKUP(D2996,DEPARTMENTS!B:B,1,0)</f>
        <v>DEV_GROUP_41</v>
      </c>
      <c r="K2996" s="326"/>
    </row>
    <row r="2997" spans="1:11" s="35" customFormat="1" hidden="1" x14ac:dyDescent="0.2">
      <c r="A2997" s="326" t="s">
        <v>6565</v>
      </c>
      <c r="B2997" s="326" t="s">
        <v>7</v>
      </c>
      <c r="C2997" s="326">
        <v>4</v>
      </c>
      <c r="D2997" s="326" t="s">
        <v>168</v>
      </c>
      <c r="E2997" s="323">
        <v>300</v>
      </c>
      <c r="F2997" s="35" t="s">
        <v>303</v>
      </c>
      <c r="G2997" s="326" t="s">
        <v>6213</v>
      </c>
      <c r="H2997" s="350">
        <f t="shared" si="47"/>
        <v>4415178.53</v>
      </c>
      <c r="I2997" s="326" t="s">
        <v>6389</v>
      </c>
      <c r="J2997" s="42" t="str">
        <f>VLOOKUP(D2997,DEPARTMENTS!B:B,1,0)</f>
        <v>DEV_GROUP_35</v>
      </c>
      <c r="K2997" s="326"/>
    </row>
    <row r="2998" spans="1:11" s="35" customFormat="1" hidden="1" x14ac:dyDescent="0.2">
      <c r="A2998" s="326" t="s">
        <v>6566</v>
      </c>
      <c r="B2998" s="326" t="s">
        <v>7</v>
      </c>
      <c r="C2998" s="326">
        <v>4</v>
      </c>
      <c r="D2998" s="326" t="s">
        <v>122</v>
      </c>
      <c r="E2998" s="323">
        <v>500</v>
      </c>
      <c r="F2998" s="35" t="s">
        <v>303</v>
      </c>
      <c r="G2998" s="326" t="s">
        <v>6213</v>
      </c>
      <c r="H2998" s="350">
        <f t="shared" si="47"/>
        <v>4415678.53</v>
      </c>
      <c r="I2998" s="326" t="s">
        <v>6390</v>
      </c>
      <c r="J2998" s="42" t="str">
        <f>VLOOKUP(D2998,DEPARTMENTS!B:B,1,0)</f>
        <v>DEV_GROUP_16</v>
      </c>
      <c r="K2998" s="326"/>
    </row>
    <row r="2999" spans="1:11" s="35" customFormat="1" hidden="1" x14ac:dyDescent="0.2">
      <c r="A2999" s="326" t="s">
        <v>6604</v>
      </c>
      <c r="B2999" s="326" t="s">
        <v>7</v>
      </c>
      <c r="C2999" s="326">
        <v>4</v>
      </c>
      <c r="D2999" s="326" t="s">
        <v>144</v>
      </c>
      <c r="E2999" s="323">
        <v>70</v>
      </c>
      <c r="F2999" s="35" t="s">
        <v>303</v>
      </c>
      <c r="G2999" s="326" t="s">
        <v>6213</v>
      </c>
      <c r="H2999" s="350">
        <f t="shared" si="47"/>
        <v>4415748.53</v>
      </c>
      <c r="I2999" s="326" t="s">
        <v>6593</v>
      </c>
      <c r="J2999" s="42" t="str">
        <f>VLOOKUP(D2999,DEPARTMENTS!B:B,1,0)</f>
        <v>DEV_GROUP_2</v>
      </c>
      <c r="K2999" s="326"/>
    </row>
    <row r="3000" spans="1:11" s="35" customFormat="1" hidden="1" x14ac:dyDescent="0.2">
      <c r="A3000" s="326" t="s">
        <v>6605</v>
      </c>
      <c r="B3000" s="326" t="s">
        <v>7</v>
      </c>
      <c r="C3000" s="326">
        <v>4</v>
      </c>
      <c r="D3000" s="326" t="s">
        <v>24</v>
      </c>
      <c r="E3000" s="323">
        <v>1000</v>
      </c>
      <c r="F3000" s="35" t="s">
        <v>303</v>
      </c>
      <c r="G3000" s="326" t="s">
        <v>6213</v>
      </c>
      <c r="H3000" s="350">
        <f t="shared" si="47"/>
        <v>4416748.53</v>
      </c>
      <c r="I3000" s="326" t="s">
        <v>6594</v>
      </c>
      <c r="J3000" s="42" t="str">
        <f>VLOOKUP(D3000,DEPARTMENTS!B:B,1,0)</f>
        <v>ENVELOPES</v>
      </c>
      <c r="K3000" s="326"/>
    </row>
    <row r="3001" spans="1:11" s="35" customFormat="1" hidden="1" x14ac:dyDescent="0.2">
      <c r="A3001" s="326" t="s">
        <v>6606</v>
      </c>
      <c r="B3001" s="326" t="s">
        <v>7</v>
      </c>
      <c r="C3001" s="326">
        <v>4</v>
      </c>
      <c r="D3001" s="326" t="s">
        <v>130</v>
      </c>
      <c r="E3001" s="323">
        <v>1200</v>
      </c>
      <c r="F3001" s="35" t="s">
        <v>303</v>
      </c>
      <c r="G3001" s="326" t="s">
        <v>6213</v>
      </c>
      <c r="H3001" s="350">
        <f t="shared" si="47"/>
        <v>4417948.53</v>
      </c>
      <c r="I3001" s="326" t="s">
        <v>6595</v>
      </c>
      <c r="J3001" s="42" t="str">
        <f>VLOOKUP(D3001,DEPARTMENTS!B:B,1,0)</f>
        <v>DEV_GROUP_11</v>
      </c>
      <c r="K3001" s="326"/>
    </row>
    <row r="3002" spans="1:11" s="35" customFormat="1" hidden="1" x14ac:dyDescent="0.2">
      <c r="A3002" s="326" t="s">
        <v>6607</v>
      </c>
      <c r="B3002" s="326" t="s">
        <v>7</v>
      </c>
      <c r="C3002" s="326">
        <v>4</v>
      </c>
      <c r="D3002" s="326" t="s">
        <v>114</v>
      </c>
      <c r="E3002" s="323">
        <v>500</v>
      </c>
      <c r="F3002" s="35" t="s">
        <v>303</v>
      </c>
      <c r="G3002" s="326" t="s">
        <v>6213</v>
      </c>
      <c r="H3002" s="350">
        <f t="shared" si="47"/>
        <v>4418448.53</v>
      </c>
      <c r="I3002" s="326" t="s">
        <v>6596</v>
      </c>
      <c r="J3002" s="42" t="str">
        <f>VLOOKUP(D3002,DEPARTMENTS!B:B,1,0)</f>
        <v>DEV_GROUP_1</v>
      </c>
      <c r="K3002" s="326"/>
    </row>
    <row r="3003" spans="1:11" s="35" customFormat="1" hidden="1" x14ac:dyDescent="0.2">
      <c r="A3003" s="326" t="s">
        <v>6608</v>
      </c>
      <c r="B3003" s="326" t="s">
        <v>7</v>
      </c>
      <c r="C3003" s="326">
        <v>4</v>
      </c>
      <c r="D3003" s="326" t="s">
        <v>24</v>
      </c>
      <c r="E3003" s="323">
        <v>2606</v>
      </c>
      <c r="F3003" s="35" t="s">
        <v>303</v>
      </c>
      <c r="G3003" s="326" t="s">
        <v>6213</v>
      </c>
      <c r="H3003" s="350">
        <f t="shared" si="47"/>
        <v>4421054.53</v>
      </c>
      <c r="I3003" s="326" t="s">
        <v>6597</v>
      </c>
      <c r="J3003" s="42" t="str">
        <f>VLOOKUP(D3003,DEPARTMENTS!B:B,1,0)</f>
        <v>ENVELOPES</v>
      </c>
      <c r="K3003" s="326"/>
    </row>
    <row r="3004" spans="1:11" s="35" customFormat="1" hidden="1" x14ac:dyDescent="0.2">
      <c r="A3004" s="326" t="s">
        <v>6609</v>
      </c>
      <c r="B3004" s="326" t="s">
        <v>7</v>
      </c>
      <c r="C3004" s="326">
        <v>4</v>
      </c>
      <c r="D3004" s="326" t="s">
        <v>144</v>
      </c>
      <c r="E3004" s="323">
        <v>500</v>
      </c>
      <c r="F3004" s="35" t="s">
        <v>303</v>
      </c>
      <c r="G3004" s="326" t="s">
        <v>6213</v>
      </c>
      <c r="H3004" s="350">
        <f t="shared" si="47"/>
        <v>4421554.53</v>
      </c>
      <c r="I3004" s="326" t="s">
        <v>6598</v>
      </c>
      <c r="J3004" s="42" t="str">
        <f>VLOOKUP(D3004,DEPARTMENTS!B:B,1,0)</f>
        <v>DEV_GROUP_2</v>
      </c>
      <c r="K3004" s="326"/>
    </row>
    <row r="3005" spans="1:11" s="35" customFormat="1" hidden="1" x14ac:dyDescent="0.2">
      <c r="A3005" s="326" t="s">
        <v>6610</v>
      </c>
      <c r="B3005" s="326" t="s">
        <v>7</v>
      </c>
      <c r="C3005" s="326">
        <v>4</v>
      </c>
      <c r="D3005" s="326" t="s">
        <v>24</v>
      </c>
      <c r="E3005" s="323">
        <v>4100</v>
      </c>
      <c r="F3005" s="35" t="s">
        <v>303</v>
      </c>
      <c r="G3005" s="326" t="s">
        <v>6213</v>
      </c>
      <c r="H3005" s="350">
        <f t="shared" si="47"/>
        <v>4425654.53</v>
      </c>
      <c r="I3005" s="326" t="s">
        <v>6599</v>
      </c>
      <c r="J3005" s="42" t="str">
        <f>VLOOKUP(D3005,DEPARTMENTS!B:B,1,0)</f>
        <v>ENVELOPES</v>
      </c>
      <c r="K3005" s="326"/>
    </row>
    <row r="3006" spans="1:11" s="35" customFormat="1" hidden="1" x14ac:dyDescent="0.2">
      <c r="A3006" s="326" t="s">
        <v>6611</v>
      </c>
      <c r="B3006" s="326" t="s">
        <v>7</v>
      </c>
      <c r="C3006" s="326">
        <v>4</v>
      </c>
      <c r="D3006" s="326" t="s">
        <v>144</v>
      </c>
      <c r="E3006" s="323">
        <v>500</v>
      </c>
      <c r="F3006" s="35" t="s">
        <v>303</v>
      </c>
      <c r="G3006" s="326" t="s">
        <v>6213</v>
      </c>
      <c r="H3006" s="350">
        <f t="shared" si="47"/>
        <v>4426154.53</v>
      </c>
      <c r="I3006" s="326" t="s">
        <v>6600</v>
      </c>
      <c r="J3006" s="42" t="str">
        <f>VLOOKUP(D3006,DEPARTMENTS!B:B,1,0)</f>
        <v>DEV_GROUP_2</v>
      </c>
      <c r="K3006" s="326"/>
    </row>
    <row r="3007" spans="1:11" s="35" customFormat="1" hidden="1" x14ac:dyDescent="0.2">
      <c r="A3007" s="326" t="s">
        <v>6612</v>
      </c>
      <c r="B3007" s="326" t="s">
        <v>7</v>
      </c>
      <c r="C3007" s="326">
        <v>4</v>
      </c>
      <c r="D3007" s="326" t="s">
        <v>168</v>
      </c>
      <c r="E3007" s="323">
        <v>1000</v>
      </c>
      <c r="F3007" s="35" t="s">
        <v>303</v>
      </c>
      <c r="G3007" s="326" t="s">
        <v>6213</v>
      </c>
      <c r="H3007" s="350">
        <f t="shared" si="47"/>
        <v>4427154.53</v>
      </c>
      <c r="I3007" s="326" t="s">
        <v>6601</v>
      </c>
      <c r="J3007" s="42" t="str">
        <f>VLOOKUP(D3007,DEPARTMENTS!B:B,1,0)</f>
        <v>DEV_GROUP_35</v>
      </c>
      <c r="K3007" s="326"/>
    </row>
    <row r="3008" spans="1:11" s="35" customFormat="1" hidden="1" x14ac:dyDescent="0.2">
      <c r="A3008" s="326" t="s">
        <v>6613</v>
      </c>
      <c r="B3008" s="326" t="s">
        <v>7</v>
      </c>
      <c r="C3008" s="326">
        <v>4</v>
      </c>
      <c r="D3008" s="326" t="s">
        <v>166</v>
      </c>
      <c r="E3008" s="323">
        <v>1000</v>
      </c>
      <c r="F3008" s="35" t="s">
        <v>303</v>
      </c>
      <c r="G3008" s="326" t="s">
        <v>6213</v>
      </c>
      <c r="H3008" s="350">
        <f t="shared" si="47"/>
        <v>4428154.53</v>
      </c>
      <c r="I3008" s="326" t="s">
        <v>6602</v>
      </c>
      <c r="J3008" s="42" t="str">
        <f>VLOOKUP(D3008,DEPARTMENTS!B:B,1,0)</f>
        <v>DEV_GROUP_30</v>
      </c>
      <c r="K3008" s="326"/>
    </row>
    <row r="3009" spans="1:11" s="35" customFormat="1" hidden="1" x14ac:dyDescent="0.2">
      <c r="A3009" s="326" t="s">
        <v>6614</v>
      </c>
      <c r="B3009" s="326" t="s">
        <v>7</v>
      </c>
      <c r="C3009" s="326">
        <v>4</v>
      </c>
      <c r="D3009" s="326" t="s">
        <v>194</v>
      </c>
      <c r="E3009" s="323">
        <v>100</v>
      </c>
      <c r="F3009" s="35" t="s">
        <v>303</v>
      </c>
      <c r="G3009" s="326" t="s">
        <v>6213</v>
      </c>
      <c r="H3009" s="350">
        <f t="shared" si="47"/>
        <v>4428254.53</v>
      </c>
      <c r="I3009" s="326" t="s">
        <v>6603</v>
      </c>
      <c r="J3009" s="42" t="str">
        <f>VLOOKUP(D3009,DEPARTMENTS!B:B,1,0)</f>
        <v>DEV_GROUP_29</v>
      </c>
      <c r="K3009" s="326"/>
    </row>
    <row r="3010" spans="1:11" s="35" customFormat="1" hidden="1" x14ac:dyDescent="0.2">
      <c r="A3010" s="326" t="s">
        <v>6883</v>
      </c>
      <c r="B3010" s="326" t="s">
        <v>8</v>
      </c>
      <c r="C3010" s="326">
        <v>1</v>
      </c>
      <c r="D3010" s="326" t="s">
        <v>166</v>
      </c>
      <c r="E3010" s="323">
        <v>1000</v>
      </c>
      <c r="F3010" s="35" t="s">
        <v>303</v>
      </c>
      <c r="G3010" s="326" t="s">
        <v>6616</v>
      </c>
      <c r="H3010" s="350">
        <f t="shared" si="47"/>
        <v>4429254.53</v>
      </c>
      <c r="I3010" s="326" t="s">
        <v>6621</v>
      </c>
      <c r="J3010" s="42" t="str">
        <f>VLOOKUP(D3010,DEPARTMENTS!B:B,1,0)</f>
        <v>DEV_GROUP_30</v>
      </c>
      <c r="K3010" s="326"/>
    </row>
    <row r="3011" spans="1:11" s="35" customFormat="1" hidden="1" x14ac:dyDescent="0.2">
      <c r="A3011" s="326" t="s">
        <v>6884</v>
      </c>
      <c r="B3011" s="326" t="s">
        <v>8</v>
      </c>
      <c r="C3011" s="326">
        <v>1</v>
      </c>
      <c r="D3011" s="326" t="s">
        <v>37</v>
      </c>
      <c r="E3011" s="323">
        <v>300</v>
      </c>
      <c r="F3011" s="35" t="s">
        <v>303</v>
      </c>
      <c r="G3011" s="326" t="s">
        <v>6616</v>
      </c>
      <c r="H3011" s="350">
        <f t="shared" si="47"/>
        <v>4429554.53</v>
      </c>
      <c r="I3011" s="326" t="s">
        <v>6622</v>
      </c>
      <c r="J3011" s="42" t="str">
        <f>VLOOKUP(D3011,DEPARTMENTS!B:B,1,0)</f>
        <v>ADVENTURERS</v>
      </c>
      <c r="K3011" s="326"/>
    </row>
    <row r="3012" spans="1:11" s="35" customFormat="1" hidden="1" x14ac:dyDescent="0.2">
      <c r="A3012" s="326" t="s">
        <v>6885</v>
      </c>
      <c r="B3012" s="326" t="s">
        <v>8</v>
      </c>
      <c r="C3012" s="326">
        <v>1</v>
      </c>
      <c r="D3012" s="326" t="s">
        <v>37</v>
      </c>
      <c r="E3012" s="323">
        <v>600</v>
      </c>
      <c r="F3012" s="35" t="s">
        <v>303</v>
      </c>
      <c r="G3012" s="326" t="s">
        <v>6616</v>
      </c>
      <c r="H3012" s="350">
        <f t="shared" si="47"/>
        <v>4430154.53</v>
      </c>
      <c r="I3012" s="326" t="s">
        <v>6623</v>
      </c>
      <c r="J3012" s="42" t="str">
        <f>VLOOKUP(D3012,DEPARTMENTS!B:B,1,0)</f>
        <v>ADVENTURERS</v>
      </c>
      <c r="K3012" s="326"/>
    </row>
    <row r="3013" spans="1:11" s="35" customFormat="1" hidden="1" x14ac:dyDescent="0.2">
      <c r="A3013" s="326" t="s">
        <v>6886</v>
      </c>
      <c r="B3013" s="326" t="s">
        <v>8</v>
      </c>
      <c r="C3013" s="326">
        <v>1</v>
      </c>
      <c r="D3013" s="326" t="s">
        <v>114</v>
      </c>
      <c r="E3013" s="323">
        <v>6000</v>
      </c>
      <c r="F3013" s="35" t="s">
        <v>303</v>
      </c>
      <c r="G3013" s="326" t="s">
        <v>6616</v>
      </c>
      <c r="H3013" s="350">
        <f t="shared" si="47"/>
        <v>4436154.53</v>
      </c>
      <c r="I3013" s="326" t="s">
        <v>6624</v>
      </c>
      <c r="J3013" s="42" t="str">
        <f>VLOOKUP(D3013,DEPARTMENTS!B:B,1,0)</f>
        <v>DEV_GROUP_1</v>
      </c>
      <c r="K3013" s="326"/>
    </row>
    <row r="3014" spans="1:11" s="35" customFormat="1" hidden="1" x14ac:dyDescent="0.2">
      <c r="A3014" s="326" t="s">
        <v>6887</v>
      </c>
      <c r="B3014" s="326" t="s">
        <v>8</v>
      </c>
      <c r="C3014" s="326">
        <v>1</v>
      </c>
      <c r="D3014" s="326" t="s">
        <v>114</v>
      </c>
      <c r="E3014" s="323">
        <v>300</v>
      </c>
      <c r="F3014" s="35" t="s">
        <v>303</v>
      </c>
      <c r="G3014" s="326" t="s">
        <v>6616</v>
      </c>
      <c r="H3014" s="350">
        <f t="shared" si="47"/>
        <v>4436454.53</v>
      </c>
      <c r="I3014" s="326" t="s">
        <v>6625</v>
      </c>
      <c r="J3014" s="42" t="str">
        <f>VLOOKUP(D3014,DEPARTMENTS!B:B,1,0)</f>
        <v>DEV_GROUP_1</v>
      </c>
      <c r="K3014" s="326"/>
    </row>
    <row r="3015" spans="1:11" s="35" customFormat="1" hidden="1" x14ac:dyDescent="0.2">
      <c r="A3015" s="326" t="s">
        <v>6888</v>
      </c>
      <c r="B3015" s="326" t="s">
        <v>8</v>
      </c>
      <c r="C3015" s="326">
        <v>1</v>
      </c>
      <c r="D3015" s="326" t="s">
        <v>144</v>
      </c>
      <c r="E3015" s="323">
        <v>500</v>
      </c>
      <c r="F3015" s="35" t="s">
        <v>303</v>
      </c>
      <c r="G3015" s="326" t="s">
        <v>6616</v>
      </c>
      <c r="H3015" s="350">
        <f t="shared" si="47"/>
        <v>4436954.53</v>
      </c>
      <c r="I3015" s="326" t="s">
        <v>6626</v>
      </c>
      <c r="J3015" s="42" t="str">
        <f>VLOOKUP(D3015,DEPARTMENTS!B:B,1,0)</f>
        <v>DEV_GROUP_2</v>
      </c>
      <c r="K3015" s="326"/>
    </row>
    <row r="3016" spans="1:11" s="35" customFormat="1" hidden="1" x14ac:dyDescent="0.2">
      <c r="A3016" s="326" t="s">
        <v>6889</v>
      </c>
      <c r="B3016" s="326" t="s">
        <v>8</v>
      </c>
      <c r="C3016" s="326">
        <v>1</v>
      </c>
      <c r="D3016" s="326" t="s">
        <v>24</v>
      </c>
      <c r="E3016" s="323">
        <v>10000</v>
      </c>
      <c r="F3016" s="35" t="s">
        <v>303</v>
      </c>
      <c r="G3016" s="326" t="s">
        <v>6616</v>
      </c>
      <c r="H3016" s="350">
        <f t="shared" si="47"/>
        <v>4446954.53</v>
      </c>
      <c r="I3016" s="326" t="s">
        <v>6627</v>
      </c>
      <c r="J3016" s="42" t="str">
        <f>VLOOKUP(D3016,DEPARTMENTS!B:B,1,0)</f>
        <v>ENVELOPES</v>
      </c>
      <c r="K3016" s="326"/>
    </row>
    <row r="3017" spans="1:11" s="35" customFormat="1" hidden="1" x14ac:dyDescent="0.2">
      <c r="A3017" s="326" t="s">
        <v>6890</v>
      </c>
      <c r="B3017" s="326" t="s">
        <v>8</v>
      </c>
      <c r="C3017" s="326">
        <v>1</v>
      </c>
      <c r="D3017" s="326" t="s">
        <v>194</v>
      </c>
      <c r="E3017" s="323">
        <v>200</v>
      </c>
      <c r="F3017" s="35" t="s">
        <v>303</v>
      </c>
      <c r="G3017" s="326" t="s">
        <v>6616</v>
      </c>
      <c r="H3017" s="350">
        <f t="shared" si="47"/>
        <v>4447154.53</v>
      </c>
      <c r="I3017" s="326" t="s">
        <v>6628</v>
      </c>
      <c r="J3017" s="42" t="str">
        <f>VLOOKUP(D3017,DEPARTMENTS!B:B,1,0)</f>
        <v>DEV_GROUP_29</v>
      </c>
      <c r="K3017" s="326"/>
    </row>
    <row r="3018" spans="1:11" s="35" customFormat="1" hidden="1" x14ac:dyDescent="0.2">
      <c r="A3018" s="326" t="s">
        <v>6891</v>
      </c>
      <c r="B3018" s="326" t="s">
        <v>8</v>
      </c>
      <c r="C3018" s="326">
        <v>1</v>
      </c>
      <c r="D3018" s="326" t="s">
        <v>162</v>
      </c>
      <c r="E3018" s="323">
        <v>1000</v>
      </c>
      <c r="F3018" s="35" t="s">
        <v>303</v>
      </c>
      <c r="G3018" s="326" t="s">
        <v>6616</v>
      </c>
      <c r="H3018" s="350">
        <f t="shared" si="47"/>
        <v>4448154.53</v>
      </c>
      <c r="I3018" s="326" t="s">
        <v>6629</v>
      </c>
      <c r="J3018" s="42" t="str">
        <f>VLOOKUP(D3018,DEPARTMENTS!B:B,1,0)</f>
        <v>DEV_GROUP_14</v>
      </c>
      <c r="K3018" s="326"/>
    </row>
    <row r="3019" spans="1:11" s="35" customFormat="1" hidden="1" x14ac:dyDescent="0.2">
      <c r="A3019" s="326" t="s">
        <v>6892</v>
      </c>
      <c r="B3019" s="326" t="s">
        <v>8</v>
      </c>
      <c r="C3019" s="326">
        <v>1</v>
      </c>
      <c r="D3019" s="326" t="s">
        <v>130</v>
      </c>
      <c r="E3019" s="323">
        <v>1000</v>
      </c>
      <c r="F3019" s="35" t="s">
        <v>303</v>
      </c>
      <c r="G3019" s="326" t="s">
        <v>6616</v>
      </c>
      <c r="H3019" s="350">
        <f t="shared" si="47"/>
        <v>4449154.53</v>
      </c>
      <c r="I3019" s="326" t="s">
        <v>6630</v>
      </c>
      <c r="J3019" s="42" t="str">
        <f>VLOOKUP(D3019,DEPARTMENTS!B:B,1,0)</f>
        <v>DEV_GROUP_11</v>
      </c>
      <c r="K3019" s="326"/>
    </row>
    <row r="3020" spans="1:11" s="35" customFormat="1" hidden="1" x14ac:dyDescent="0.2">
      <c r="A3020" s="326" t="s">
        <v>6893</v>
      </c>
      <c r="B3020" s="326" t="s">
        <v>8</v>
      </c>
      <c r="C3020" s="326">
        <v>1</v>
      </c>
      <c r="D3020" s="326" t="s">
        <v>150</v>
      </c>
      <c r="E3020" s="323">
        <v>300</v>
      </c>
      <c r="F3020" s="35" t="s">
        <v>303</v>
      </c>
      <c r="G3020" s="326" t="s">
        <v>6616</v>
      </c>
      <c r="H3020" s="350">
        <f t="shared" si="47"/>
        <v>4449454.53</v>
      </c>
      <c r="I3020" s="326" t="s">
        <v>6631</v>
      </c>
      <c r="J3020" s="42" t="str">
        <f>VLOOKUP(D3020,DEPARTMENTS!B:B,1,0)</f>
        <v>DEV_GROUP_40</v>
      </c>
      <c r="K3020" s="326"/>
    </row>
    <row r="3021" spans="1:11" s="35" customFormat="1" hidden="1" x14ac:dyDescent="0.2">
      <c r="A3021" s="326" t="s">
        <v>6894</v>
      </c>
      <c r="B3021" s="326" t="s">
        <v>8</v>
      </c>
      <c r="C3021" s="326">
        <v>1</v>
      </c>
      <c r="D3021" s="326" t="s">
        <v>76</v>
      </c>
      <c r="E3021" s="323">
        <v>350</v>
      </c>
      <c r="F3021" s="35" t="s">
        <v>109</v>
      </c>
      <c r="G3021" s="326" t="s">
        <v>6616</v>
      </c>
      <c r="H3021" s="350">
        <f t="shared" si="47"/>
        <v>4449804.53</v>
      </c>
      <c r="I3021" s="326" t="s">
        <v>6632</v>
      </c>
      <c r="J3021" s="42" t="str">
        <f>VLOOKUP(D3021,DEPARTMENTS!B:B,1,0)</f>
        <v>DEPOSIT</v>
      </c>
      <c r="K3021" s="326"/>
    </row>
    <row r="3022" spans="1:11" s="35" customFormat="1" hidden="1" x14ac:dyDescent="0.2">
      <c r="A3022" s="326" t="s">
        <v>6895</v>
      </c>
      <c r="B3022" s="326" t="s">
        <v>8</v>
      </c>
      <c r="C3022" s="326">
        <v>1</v>
      </c>
      <c r="D3022" s="326" t="s">
        <v>114</v>
      </c>
      <c r="E3022" s="323">
        <v>100</v>
      </c>
      <c r="F3022" s="35" t="s">
        <v>303</v>
      </c>
      <c r="G3022" s="326" t="s">
        <v>6616</v>
      </c>
      <c r="H3022" s="350">
        <f t="shared" si="47"/>
        <v>4449904.53</v>
      </c>
      <c r="I3022" s="326" t="s">
        <v>6633</v>
      </c>
      <c r="J3022" s="42" t="str">
        <f>VLOOKUP(D3022,DEPARTMENTS!B:B,1,0)</f>
        <v>DEV_GROUP_1</v>
      </c>
      <c r="K3022" s="326"/>
    </row>
    <row r="3023" spans="1:11" s="35" customFormat="1" hidden="1" x14ac:dyDescent="0.2">
      <c r="A3023" s="326" t="s">
        <v>6896</v>
      </c>
      <c r="B3023" s="326" t="s">
        <v>8</v>
      </c>
      <c r="C3023" s="326">
        <v>1</v>
      </c>
      <c r="D3023" s="326" t="s">
        <v>194</v>
      </c>
      <c r="E3023" s="323">
        <v>100</v>
      </c>
      <c r="F3023" s="35" t="s">
        <v>303</v>
      </c>
      <c r="G3023" s="326" t="s">
        <v>6616</v>
      </c>
      <c r="H3023" s="350">
        <f t="shared" si="47"/>
        <v>4450004.53</v>
      </c>
      <c r="I3023" s="326" t="s">
        <v>6634</v>
      </c>
      <c r="J3023" s="42" t="str">
        <f>VLOOKUP(D3023,DEPARTMENTS!B:B,1,0)</f>
        <v>DEV_GROUP_29</v>
      </c>
      <c r="K3023" s="326"/>
    </row>
    <row r="3024" spans="1:11" s="35" customFormat="1" hidden="1" x14ac:dyDescent="0.2">
      <c r="A3024" s="326" t="s">
        <v>6897</v>
      </c>
      <c r="B3024" s="326" t="s">
        <v>8</v>
      </c>
      <c r="C3024" s="326">
        <v>1</v>
      </c>
      <c r="D3024" s="326" t="s">
        <v>144</v>
      </c>
      <c r="E3024" s="323">
        <v>500</v>
      </c>
      <c r="F3024" s="35" t="s">
        <v>303</v>
      </c>
      <c r="G3024" s="326" t="s">
        <v>6616</v>
      </c>
      <c r="H3024" s="350">
        <f t="shared" si="47"/>
        <v>4450504.53</v>
      </c>
      <c r="I3024" s="326" t="s">
        <v>6635</v>
      </c>
      <c r="J3024" s="42" t="str">
        <f>VLOOKUP(D3024,DEPARTMENTS!B:B,1,0)</f>
        <v>DEV_GROUP_2</v>
      </c>
      <c r="K3024" s="326"/>
    </row>
    <row r="3025" spans="1:11" s="35" customFormat="1" hidden="1" x14ac:dyDescent="0.2">
      <c r="A3025" s="326" t="s">
        <v>6898</v>
      </c>
      <c r="B3025" s="326" t="s">
        <v>8</v>
      </c>
      <c r="C3025" s="326">
        <v>1</v>
      </c>
      <c r="D3025" s="326" t="s">
        <v>118</v>
      </c>
      <c r="E3025" s="323">
        <v>1000</v>
      </c>
      <c r="F3025" s="35" t="s">
        <v>303</v>
      </c>
      <c r="G3025" s="326" t="s">
        <v>6616</v>
      </c>
      <c r="H3025" s="350">
        <f t="shared" si="47"/>
        <v>4451504.53</v>
      </c>
      <c r="I3025" s="326" t="s">
        <v>6636</v>
      </c>
      <c r="J3025" s="42" t="str">
        <f>VLOOKUP(D3025,DEPARTMENTS!B:B,1,0)</f>
        <v>DEV_GROUP_3</v>
      </c>
      <c r="K3025" s="326"/>
    </row>
    <row r="3026" spans="1:11" s="35" customFormat="1" hidden="1" x14ac:dyDescent="0.2">
      <c r="A3026" s="326" t="s">
        <v>6899</v>
      </c>
      <c r="B3026" s="326" t="s">
        <v>8</v>
      </c>
      <c r="C3026" s="326">
        <v>1</v>
      </c>
      <c r="D3026" s="326" t="s">
        <v>170</v>
      </c>
      <c r="E3026" s="323">
        <v>500</v>
      </c>
      <c r="F3026" s="35" t="s">
        <v>303</v>
      </c>
      <c r="G3026" s="326" t="s">
        <v>6616</v>
      </c>
      <c r="H3026" s="350">
        <f t="shared" si="47"/>
        <v>4452004.53</v>
      </c>
      <c r="I3026" s="326" t="s">
        <v>6637</v>
      </c>
      <c r="J3026" s="42" t="str">
        <f>VLOOKUP(D3026,DEPARTMENTS!B:B,1,0)</f>
        <v>DEV_GROUP_24</v>
      </c>
      <c r="K3026" s="326"/>
    </row>
    <row r="3027" spans="1:11" s="35" customFormat="1" hidden="1" x14ac:dyDescent="0.2">
      <c r="A3027" s="326" t="s">
        <v>6900</v>
      </c>
      <c r="B3027" s="326" t="s">
        <v>8</v>
      </c>
      <c r="C3027" s="326">
        <v>1</v>
      </c>
      <c r="D3027" s="326" t="s">
        <v>144</v>
      </c>
      <c r="E3027" s="323">
        <v>170</v>
      </c>
      <c r="F3027" s="35" t="s">
        <v>303</v>
      </c>
      <c r="G3027" s="326" t="s">
        <v>6616</v>
      </c>
      <c r="H3027" s="350">
        <f t="shared" si="47"/>
        <v>4452174.53</v>
      </c>
      <c r="I3027" s="326" t="s">
        <v>6638</v>
      </c>
      <c r="J3027" s="42" t="str">
        <f>VLOOKUP(D3027,DEPARTMENTS!B:B,1,0)</f>
        <v>DEV_GROUP_2</v>
      </c>
      <c r="K3027" s="326"/>
    </row>
    <row r="3028" spans="1:11" s="35" customFormat="1" hidden="1" x14ac:dyDescent="0.2">
      <c r="A3028" s="326" t="s">
        <v>6901</v>
      </c>
      <c r="B3028" s="326" t="s">
        <v>8</v>
      </c>
      <c r="C3028" s="326">
        <v>1</v>
      </c>
      <c r="D3028" s="326" t="s">
        <v>118</v>
      </c>
      <c r="E3028" s="323">
        <v>5000</v>
      </c>
      <c r="F3028" s="35" t="s">
        <v>303</v>
      </c>
      <c r="G3028" s="326" t="s">
        <v>6616</v>
      </c>
      <c r="H3028" s="350">
        <f t="shared" ref="H3028:H3091" si="48">H3027+E3028</f>
        <v>4457174.53</v>
      </c>
      <c r="I3028" s="326" t="s">
        <v>6639</v>
      </c>
      <c r="J3028" s="42" t="str">
        <f>VLOOKUP(D3028,DEPARTMENTS!B:B,1,0)</f>
        <v>DEV_GROUP_3</v>
      </c>
      <c r="K3028" s="326"/>
    </row>
    <row r="3029" spans="1:11" s="35" customFormat="1" hidden="1" x14ac:dyDescent="0.2">
      <c r="A3029" s="326" t="s">
        <v>6902</v>
      </c>
      <c r="B3029" s="326" t="s">
        <v>8</v>
      </c>
      <c r="C3029" s="326">
        <v>1</v>
      </c>
      <c r="D3029" s="326" t="s">
        <v>24</v>
      </c>
      <c r="E3029" s="323">
        <v>80</v>
      </c>
      <c r="F3029" s="35" t="s">
        <v>303</v>
      </c>
      <c r="G3029" s="326" t="s">
        <v>6617</v>
      </c>
      <c r="H3029" s="350">
        <f t="shared" si="48"/>
        <v>4457254.53</v>
      </c>
      <c r="I3029" s="326" t="s">
        <v>6640</v>
      </c>
      <c r="J3029" s="42" t="str">
        <f>VLOOKUP(D3029,DEPARTMENTS!B:B,1,0)</f>
        <v>ENVELOPES</v>
      </c>
      <c r="K3029" s="326"/>
    </row>
    <row r="3030" spans="1:11" s="35" customFormat="1" hidden="1" x14ac:dyDescent="0.2">
      <c r="A3030" s="326" t="s">
        <v>6903</v>
      </c>
      <c r="B3030" s="326" t="s">
        <v>8</v>
      </c>
      <c r="C3030" s="326">
        <v>1</v>
      </c>
      <c r="D3030" s="326" t="s">
        <v>180</v>
      </c>
      <c r="E3030" s="323">
        <v>500</v>
      </c>
      <c r="F3030" s="35" t="s">
        <v>303</v>
      </c>
      <c r="G3030" s="326" t="s">
        <v>6617</v>
      </c>
      <c r="H3030" s="350">
        <f t="shared" si="48"/>
        <v>4457754.53</v>
      </c>
      <c r="I3030" s="326" t="s">
        <v>6641</v>
      </c>
      <c r="J3030" s="42" t="str">
        <f>VLOOKUP(D3030,DEPARTMENTS!B:B,1,0)</f>
        <v>DEV_GROUP_28</v>
      </c>
      <c r="K3030" s="326"/>
    </row>
    <row r="3031" spans="1:11" s="35" customFormat="1" hidden="1" x14ac:dyDescent="0.2">
      <c r="A3031" s="326" t="s">
        <v>6904</v>
      </c>
      <c r="B3031" s="326" t="s">
        <v>8</v>
      </c>
      <c r="C3031" s="326">
        <v>1</v>
      </c>
      <c r="D3031" s="326" t="s">
        <v>24</v>
      </c>
      <c r="E3031" s="323">
        <v>9200</v>
      </c>
      <c r="F3031" s="35" t="s">
        <v>303</v>
      </c>
      <c r="G3031" s="326" t="s">
        <v>6617</v>
      </c>
      <c r="H3031" s="350">
        <f t="shared" si="48"/>
        <v>4466954.53</v>
      </c>
      <c r="I3031" s="326" t="s">
        <v>6642</v>
      </c>
      <c r="J3031" s="42" t="str">
        <f>VLOOKUP(D3031,DEPARTMENTS!B:B,1,0)</f>
        <v>ENVELOPES</v>
      </c>
      <c r="K3031" s="326"/>
    </row>
    <row r="3032" spans="1:11" s="35" customFormat="1" hidden="1" x14ac:dyDescent="0.2">
      <c r="A3032" s="326" t="s">
        <v>6905</v>
      </c>
      <c r="B3032" s="326" t="s">
        <v>8</v>
      </c>
      <c r="C3032" s="326">
        <v>1</v>
      </c>
      <c r="D3032" s="326" t="s">
        <v>146</v>
      </c>
      <c r="E3032" s="323">
        <v>3000</v>
      </c>
      <c r="F3032" s="35" t="s">
        <v>303</v>
      </c>
      <c r="G3032" s="326" t="s">
        <v>6617</v>
      </c>
      <c r="H3032" s="350">
        <f t="shared" si="48"/>
        <v>4469954.53</v>
      </c>
      <c r="I3032" s="326" t="s">
        <v>6643</v>
      </c>
      <c r="J3032" s="42" t="str">
        <f>VLOOKUP(D3032,DEPARTMENTS!B:B,1,0)</f>
        <v>DEV_GROUP_18</v>
      </c>
      <c r="K3032" s="326"/>
    </row>
    <row r="3033" spans="1:11" s="35" customFormat="1" hidden="1" x14ac:dyDescent="0.2">
      <c r="A3033" s="326" t="s">
        <v>6906</v>
      </c>
      <c r="B3033" s="326" t="s">
        <v>8</v>
      </c>
      <c r="C3033" s="326">
        <v>1</v>
      </c>
      <c r="D3033" s="326" t="s">
        <v>144</v>
      </c>
      <c r="E3033" s="323">
        <v>500</v>
      </c>
      <c r="F3033" s="35" t="s">
        <v>303</v>
      </c>
      <c r="G3033" s="326" t="s">
        <v>6617</v>
      </c>
      <c r="H3033" s="350">
        <f t="shared" si="48"/>
        <v>4470454.53</v>
      </c>
      <c r="I3033" s="326" t="s">
        <v>6644</v>
      </c>
      <c r="J3033" s="42" t="str">
        <f>VLOOKUP(D3033,DEPARTMENTS!B:B,1,0)</f>
        <v>DEV_GROUP_2</v>
      </c>
      <c r="K3033" s="326"/>
    </row>
    <row r="3034" spans="1:11" s="35" customFormat="1" hidden="1" x14ac:dyDescent="0.2">
      <c r="A3034" s="326" t="s">
        <v>6907</v>
      </c>
      <c r="B3034" s="326" t="s">
        <v>8</v>
      </c>
      <c r="C3034" s="326">
        <v>1</v>
      </c>
      <c r="D3034" s="326" t="s">
        <v>150</v>
      </c>
      <c r="E3034" s="323">
        <v>500</v>
      </c>
      <c r="F3034" s="35" t="s">
        <v>303</v>
      </c>
      <c r="G3034" s="326" t="s">
        <v>6617</v>
      </c>
      <c r="H3034" s="350">
        <f t="shared" si="48"/>
        <v>4470954.53</v>
      </c>
      <c r="I3034" s="326" t="s">
        <v>6645</v>
      </c>
      <c r="J3034" s="42" t="str">
        <f>VLOOKUP(D3034,DEPARTMENTS!B:B,1,0)</f>
        <v>DEV_GROUP_40</v>
      </c>
      <c r="K3034" s="326"/>
    </row>
    <row r="3035" spans="1:11" s="35" customFormat="1" hidden="1" x14ac:dyDescent="0.2">
      <c r="A3035" s="326" t="s">
        <v>6908</v>
      </c>
      <c r="B3035" s="326" t="s">
        <v>8</v>
      </c>
      <c r="C3035" s="326">
        <v>1</v>
      </c>
      <c r="D3035" s="326" t="s">
        <v>120</v>
      </c>
      <c r="E3035" s="323">
        <v>200</v>
      </c>
      <c r="F3035" s="35" t="s">
        <v>303</v>
      </c>
      <c r="G3035" s="326" t="s">
        <v>6617</v>
      </c>
      <c r="H3035" s="350">
        <f t="shared" si="48"/>
        <v>4471154.53</v>
      </c>
      <c r="I3035" s="326" t="s">
        <v>6646</v>
      </c>
      <c r="J3035" s="42" t="str">
        <f>VLOOKUP(D3035,DEPARTMENTS!B:B,1,0)</f>
        <v>DEV_GROUP_17</v>
      </c>
      <c r="K3035" s="326"/>
    </row>
    <row r="3036" spans="1:11" s="35" customFormat="1" hidden="1" x14ac:dyDescent="0.2">
      <c r="A3036" s="326" t="s">
        <v>6909</v>
      </c>
      <c r="B3036" s="326" t="s">
        <v>8</v>
      </c>
      <c r="C3036" s="326">
        <v>1</v>
      </c>
      <c r="D3036" s="326" t="s">
        <v>162</v>
      </c>
      <c r="E3036" s="323">
        <v>500</v>
      </c>
      <c r="F3036" s="35" t="s">
        <v>303</v>
      </c>
      <c r="G3036" s="326" t="s">
        <v>6617</v>
      </c>
      <c r="H3036" s="350">
        <f t="shared" si="48"/>
        <v>4471654.53</v>
      </c>
      <c r="I3036" s="326" t="s">
        <v>6647</v>
      </c>
      <c r="J3036" s="42" t="str">
        <f>VLOOKUP(D3036,DEPARTMENTS!B:B,1,0)</f>
        <v>DEV_GROUP_14</v>
      </c>
      <c r="K3036" s="326"/>
    </row>
    <row r="3037" spans="1:11" s="35" customFormat="1" hidden="1" x14ac:dyDescent="0.2">
      <c r="A3037" s="326" t="s">
        <v>6910</v>
      </c>
      <c r="B3037" s="326" t="s">
        <v>8</v>
      </c>
      <c r="C3037" s="326">
        <v>1</v>
      </c>
      <c r="D3037" s="326" t="s">
        <v>120</v>
      </c>
      <c r="E3037" s="323">
        <v>800</v>
      </c>
      <c r="F3037" s="35" t="s">
        <v>303</v>
      </c>
      <c r="G3037" s="326" t="s">
        <v>6617</v>
      </c>
      <c r="H3037" s="350">
        <f t="shared" si="48"/>
        <v>4472454.53</v>
      </c>
      <c r="I3037" s="326" t="s">
        <v>6648</v>
      </c>
      <c r="J3037" s="42" t="str">
        <f>VLOOKUP(D3037,DEPARTMENTS!B:B,1,0)</f>
        <v>DEV_GROUP_17</v>
      </c>
      <c r="K3037" s="326"/>
    </row>
    <row r="3038" spans="1:11" s="35" customFormat="1" hidden="1" x14ac:dyDescent="0.2">
      <c r="A3038" s="326" t="s">
        <v>6911</v>
      </c>
      <c r="B3038" s="326" t="s">
        <v>8</v>
      </c>
      <c r="C3038" s="326">
        <v>1</v>
      </c>
      <c r="D3038" s="326" t="s">
        <v>178</v>
      </c>
      <c r="E3038" s="323">
        <v>100</v>
      </c>
      <c r="F3038" s="35" t="s">
        <v>303</v>
      </c>
      <c r="G3038" s="326" t="s">
        <v>6617</v>
      </c>
      <c r="H3038" s="350">
        <f t="shared" si="48"/>
        <v>4472554.53</v>
      </c>
      <c r="I3038" s="326" t="s">
        <v>6649</v>
      </c>
      <c r="J3038" s="42" t="str">
        <f>VLOOKUP(D3038,DEPARTMENTS!B:B,1,0)</f>
        <v>DEV_GROUP_34</v>
      </c>
      <c r="K3038" s="326"/>
    </row>
    <row r="3039" spans="1:11" s="35" customFormat="1" hidden="1" x14ac:dyDescent="0.2">
      <c r="A3039" s="326" t="s">
        <v>6912</v>
      </c>
      <c r="B3039" s="326" t="s">
        <v>8</v>
      </c>
      <c r="C3039" s="326">
        <v>1</v>
      </c>
      <c r="D3039" s="326" t="s">
        <v>150</v>
      </c>
      <c r="E3039" s="323">
        <v>500</v>
      </c>
      <c r="F3039" s="35" t="s">
        <v>303</v>
      </c>
      <c r="G3039" s="326" t="s">
        <v>6617</v>
      </c>
      <c r="H3039" s="350">
        <f t="shared" si="48"/>
        <v>4473054.53</v>
      </c>
      <c r="I3039" s="326" t="s">
        <v>6650</v>
      </c>
      <c r="J3039" s="42" t="str">
        <f>VLOOKUP(D3039,DEPARTMENTS!B:B,1,0)</f>
        <v>DEV_GROUP_40</v>
      </c>
      <c r="K3039" s="326"/>
    </row>
    <row r="3040" spans="1:11" s="35" customFormat="1" hidden="1" x14ac:dyDescent="0.2">
      <c r="A3040" s="326" t="s">
        <v>6913</v>
      </c>
      <c r="B3040" s="326" t="s">
        <v>8</v>
      </c>
      <c r="C3040" s="326">
        <v>1</v>
      </c>
      <c r="D3040" s="326" t="s">
        <v>178</v>
      </c>
      <c r="E3040" s="323">
        <v>500</v>
      </c>
      <c r="F3040" s="35" t="s">
        <v>303</v>
      </c>
      <c r="G3040" s="326" t="s">
        <v>6617</v>
      </c>
      <c r="H3040" s="350">
        <f t="shared" si="48"/>
        <v>4473554.53</v>
      </c>
      <c r="I3040" s="326" t="s">
        <v>6651</v>
      </c>
      <c r="J3040" s="42" t="str">
        <f>VLOOKUP(D3040,DEPARTMENTS!B:B,1,0)</f>
        <v>DEV_GROUP_34</v>
      </c>
      <c r="K3040" s="326"/>
    </row>
    <row r="3041" spans="1:11" s="35" customFormat="1" hidden="1" x14ac:dyDescent="0.2">
      <c r="A3041" s="326" t="s">
        <v>6914</v>
      </c>
      <c r="B3041" s="326" t="s">
        <v>8</v>
      </c>
      <c r="C3041" s="326">
        <v>1</v>
      </c>
      <c r="D3041" s="326" t="s">
        <v>24</v>
      </c>
      <c r="E3041" s="323">
        <v>1000</v>
      </c>
      <c r="F3041" s="35" t="s">
        <v>303</v>
      </c>
      <c r="G3041" s="326" t="s">
        <v>6617</v>
      </c>
      <c r="H3041" s="350">
        <f t="shared" si="48"/>
        <v>4474554.53</v>
      </c>
      <c r="I3041" s="326" t="s">
        <v>6652</v>
      </c>
      <c r="J3041" s="42" t="str">
        <f>VLOOKUP(D3041,DEPARTMENTS!B:B,1,0)</f>
        <v>ENVELOPES</v>
      </c>
      <c r="K3041" s="326"/>
    </row>
    <row r="3042" spans="1:11" s="35" customFormat="1" hidden="1" x14ac:dyDescent="0.2">
      <c r="A3042" s="326" t="s">
        <v>6915</v>
      </c>
      <c r="B3042" s="326" t="s">
        <v>8</v>
      </c>
      <c r="C3042" s="326">
        <v>1</v>
      </c>
      <c r="D3042" s="326" t="s">
        <v>132</v>
      </c>
      <c r="E3042" s="323">
        <v>200</v>
      </c>
      <c r="F3042" s="35" t="s">
        <v>303</v>
      </c>
      <c r="G3042" s="326" t="s">
        <v>6617</v>
      </c>
      <c r="H3042" s="350">
        <f t="shared" si="48"/>
        <v>4474754.53</v>
      </c>
      <c r="I3042" s="326" t="s">
        <v>6653</v>
      </c>
      <c r="J3042" s="42" t="str">
        <f>VLOOKUP(D3042,DEPARTMENTS!B:B,1,0)</f>
        <v>DEV_GROUP_41</v>
      </c>
      <c r="K3042" s="326"/>
    </row>
    <row r="3043" spans="1:11" s="35" customFormat="1" hidden="1" x14ac:dyDescent="0.2">
      <c r="A3043" s="326" t="s">
        <v>6916</v>
      </c>
      <c r="B3043" s="326" t="s">
        <v>8</v>
      </c>
      <c r="C3043" s="326">
        <v>1</v>
      </c>
      <c r="D3043" s="326" t="s">
        <v>132</v>
      </c>
      <c r="E3043" s="323">
        <v>150</v>
      </c>
      <c r="F3043" s="35" t="s">
        <v>303</v>
      </c>
      <c r="G3043" s="326" t="s">
        <v>6617</v>
      </c>
      <c r="H3043" s="350">
        <f t="shared" si="48"/>
        <v>4474904.53</v>
      </c>
      <c r="I3043" s="326" t="s">
        <v>6654</v>
      </c>
      <c r="J3043" s="42" t="str">
        <f>VLOOKUP(D3043,DEPARTMENTS!B:B,1,0)</f>
        <v>DEV_GROUP_41</v>
      </c>
      <c r="K3043" s="326"/>
    </row>
    <row r="3044" spans="1:11" s="35" customFormat="1" hidden="1" x14ac:dyDescent="0.2">
      <c r="A3044" s="326" t="s">
        <v>6917</v>
      </c>
      <c r="B3044" s="326" t="s">
        <v>8</v>
      </c>
      <c r="C3044" s="326">
        <v>1</v>
      </c>
      <c r="D3044" s="326" t="s">
        <v>160</v>
      </c>
      <c r="E3044" s="323">
        <v>1000</v>
      </c>
      <c r="F3044" s="35" t="s">
        <v>303</v>
      </c>
      <c r="G3044" s="326" t="s">
        <v>6617</v>
      </c>
      <c r="H3044" s="350">
        <f t="shared" si="48"/>
        <v>4475904.53</v>
      </c>
      <c r="I3044" s="326" t="s">
        <v>6655</v>
      </c>
      <c r="J3044" s="42" t="str">
        <f>VLOOKUP(D3044,DEPARTMENTS!B:B,1,0)</f>
        <v>DEV_GROUP_20</v>
      </c>
      <c r="K3044" s="326"/>
    </row>
    <row r="3045" spans="1:11" s="35" customFormat="1" hidden="1" x14ac:dyDescent="0.2">
      <c r="A3045" s="326" t="s">
        <v>6918</v>
      </c>
      <c r="B3045" s="326" t="s">
        <v>8</v>
      </c>
      <c r="C3045" s="326">
        <v>1</v>
      </c>
      <c r="D3045" s="326" t="s">
        <v>160</v>
      </c>
      <c r="E3045" s="323">
        <v>200</v>
      </c>
      <c r="F3045" s="35" t="s">
        <v>303</v>
      </c>
      <c r="G3045" s="326" t="s">
        <v>6617</v>
      </c>
      <c r="H3045" s="350">
        <f t="shared" si="48"/>
        <v>4476104.53</v>
      </c>
      <c r="I3045" s="326" t="s">
        <v>6656</v>
      </c>
      <c r="J3045" s="42" t="str">
        <f>VLOOKUP(D3045,DEPARTMENTS!B:B,1,0)</f>
        <v>DEV_GROUP_20</v>
      </c>
      <c r="K3045" s="326"/>
    </row>
    <row r="3046" spans="1:11" s="35" customFormat="1" hidden="1" x14ac:dyDescent="0.2">
      <c r="A3046" s="326" t="s">
        <v>6919</v>
      </c>
      <c r="B3046" s="326" t="s">
        <v>8</v>
      </c>
      <c r="C3046" s="326">
        <v>1</v>
      </c>
      <c r="D3046" s="326" t="s">
        <v>132</v>
      </c>
      <c r="E3046" s="323">
        <v>300</v>
      </c>
      <c r="F3046" s="35" t="s">
        <v>303</v>
      </c>
      <c r="G3046" s="326" t="s">
        <v>6617</v>
      </c>
      <c r="H3046" s="350">
        <f t="shared" si="48"/>
        <v>4476404.53</v>
      </c>
      <c r="I3046" s="326" t="s">
        <v>6657</v>
      </c>
      <c r="J3046" s="42" t="str">
        <f>VLOOKUP(D3046,DEPARTMENTS!B:B,1,0)</f>
        <v>DEV_GROUP_41</v>
      </c>
      <c r="K3046" s="326"/>
    </row>
    <row r="3047" spans="1:11" s="35" customFormat="1" hidden="1" x14ac:dyDescent="0.2">
      <c r="A3047" s="326" t="s">
        <v>6920</v>
      </c>
      <c r="B3047" s="326" t="s">
        <v>8</v>
      </c>
      <c r="C3047" s="326">
        <v>1</v>
      </c>
      <c r="D3047" s="326" t="s">
        <v>150</v>
      </c>
      <c r="E3047" s="323">
        <v>200</v>
      </c>
      <c r="F3047" s="35" t="s">
        <v>303</v>
      </c>
      <c r="G3047" s="326" t="s">
        <v>6617</v>
      </c>
      <c r="H3047" s="350">
        <f t="shared" si="48"/>
        <v>4476604.53</v>
      </c>
      <c r="I3047" s="326" t="s">
        <v>6658</v>
      </c>
      <c r="J3047" s="42" t="str">
        <f>VLOOKUP(D3047,DEPARTMENTS!B:B,1,0)</f>
        <v>DEV_GROUP_40</v>
      </c>
      <c r="K3047" s="326"/>
    </row>
    <row r="3048" spans="1:11" s="35" customFormat="1" hidden="1" x14ac:dyDescent="0.2">
      <c r="A3048" s="326" t="s">
        <v>6921</v>
      </c>
      <c r="B3048" s="326" t="s">
        <v>8</v>
      </c>
      <c r="C3048" s="326">
        <v>1</v>
      </c>
      <c r="D3048" s="326" t="s">
        <v>126</v>
      </c>
      <c r="E3048" s="323">
        <v>300</v>
      </c>
      <c r="F3048" s="35" t="s">
        <v>303</v>
      </c>
      <c r="G3048" s="326" t="s">
        <v>6617</v>
      </c>
      <c r="H3048" s="350">
        <f t="shared" si="48"/>
        <v>4476904.53</v>
      </c>
      <c r="I3048" s="326" t="s">
        <v>6659</v>
      </c>
      <c r="J3048" s="42" t="str">
        <f>VLOOKUP(D3048,DEPARTMENTS!B:B,1,0)</f>
        <v>DEV_GROUP_6</v>
      </c>
      <c r="K3048" s="326"/>
    </row>
    <row r="3049" spans="1:11" s="35" customFormat="1" hidden="1" x14ac:dyDescent="0.2">
      <c r="A3049" s="326" t="s">
        <v>6922</v>
      </c>
      <c r="B3049" s="326" t="s">
        <v>8</v>
      </c>
      <c r="C3049" s="326">
        <v>1</v>
      </c>
      <c r="D3049" s="326" t="s">
        <v>32</v>
      </c>
      <c r="E3049" s="323">
        <v>400</v>
      </c>
      <c r="F3049" s="35" t="s">
        <v>303</v>
      </c>
      <c r="G3049" s="326" t="s">
        <v>6617</v>
      </c>
      <c r="H3049" s="350">
        <f t="shared" si="48"/>
        <v>4477304.53</v>
      </c>
      <c r="I3049" s="326" t="s">
        <v>6660</v>
      </c>
      <c r="J3049" s="42" t="str">
        <f>VLOOKUP(D3049,DEPARTMENTS!B:B,1,0)</f>
        <v>YOUTH</v>
      </c>
      <c r="K3049" s="326"/>
    </row>
    <row r="3050" spans="1:11" s="35" customFormat="1" hidden="1" x14ac:dyDescent="0.2">
      <c r="A3050" s="326" t="s">
        <v>6923</v>
      </c>
      <c r="B3050" s="326" t="s">
        <v>8</v>
      </c>
      <c r="C3050" s="326">
        <v>1</v>
      </c>
      <c r="D3050" s="326" t="s">
        <v>182</v>
      </c>
      <c r="E3050" s="323">
        <v>500</v>
      </c>
      <c r="F3050" s="35" t="s">
        <v>303</v>
      </c>
      <c r="G3050" s="326" t="s">
        <v>6617</v>
      </c>
      <c r="H3050" s="350">
        <f t="shared" si="48"/>
        <v>4477804.53</v>
      </c>
      <c r="I3050" s="326" t="s">
        <v>6661</v>
      </c>
      <c r="J3050" s="42" t="str">
        <f>VLOOKUP(D3050,DEPARTMENTS!B:B,1,0)</f>
        <v>DEV_GROUP_23</v>
      </c>
      <c r="K3050" s="326"/>
    </row>
    <row r="3051" spans="1:11" s="35" customFormat="1" hidden="1" x14ac:dyDescent="0.2">
      <c r="A3051" s="326" t="s">
        <v>6924</v>
      </c>
      <c r="B3051" s="326" t="s">
        <v>8</v>
      </c>
      <c r="C3051" s="326">
        <v>1</v>
      </c>
      <c r="D3051" s="326" t="s">
        <v>32</v>
      </c>
      <c r="E3051" s="323">
        <v>400</v>
      </c>
      <c r="F3051" s="35" t="s">
        <v>303</v>
      </c>
      <c r="G3051" s="326" t="s">
        <v>6617</v>
      </c>
      <c r="H3051" s="350">
        <f t="shared" si="48"/>
        <v>4478204.53</v>
      </c>
      <c r="I3051" s="326" t="s">
        <v>6662</v>
      </c>
      <c r="J3051" s="42" t="str">
        <f>VLOOKUP(D3051,DEPARTMENTS!B:B,1,0)</f>
        <v>YOUTH</v>
      </c>
      <c r="K3051" s="326"/>
    </row>
    <row r="3052" spans="1:11" s="35" customFormat="1" hidden="1" x14ac:dyDescent="0.2">
      <c r="A3052" s="326" t="s">
        <v>6925</v>
      </c>
      <c r="B3052" s="326" t="s">
        <v>8</v>
      </c>
      <c r="C3052" s="326">
        <v>1</v>
      </c>
      <c r="D3052" s="326" t="s">
        <v>160</v>
      </c>
      <c r="E3052" s="323">
        <v>50</v>
      </c>
      <c r="F3052" s="35" t="s">
        <v>303</v>
      </c>
      <c r="G3052" s="326" t="s">
        <v>6617</v>
      </c>
      <c r="H3052" s="350">
        <f t="shared" si="48"/>
        <v>4478254.53</v>
      </c>
      <c r="I3052" s="326" t="s">
        <v>6663</v>
      </c>
      <c r="J3052" s="42" t="str">
        <f>VLOOKUP(D3052,DEPARTMENTS!B:B,1,0)</f>
        <v>DEV_GROUP_20</v>
      </c>
      <c r="K3052" s="326"/>
    </row>
    <row r="3053" spans="1:11" s="35" customFormat="1" hidden="1" x14ac:dyDescent="0.2">
      <c r="A3053" s="326" t="s">
        <v>6926</v>
      </c>
      <c r="B3053" s="326" t="s">
        <v>8</v>
      </c>
      <c r="C3053" s="326">
        <v>1</v>
      </c>
      <c r="D3053" s="326" t="s">
        <v>154</v>
      </c>
      <c r="E3053" s="323">
        <v>1000</v>
      </c>
      <c r="F3053" s="35" t="s">
        <v>303</v>
      </c>
      <c r="G3053" s="326" t="s">
        <v>6617</v>
      </c>
      <c r="H3053" s="350">
        <f t="shared" si="48"/>
        <v>4479254.53</v>
      </c>
      <c r="I3053" s="326" t="s">
        <v>6664</v>
      </c>
      <c r="J3053" s="42" t="str">
        <f>VLOOKUP(D3053,DEPARTMENTS!B:B,1,0)</f>
        <v>DEV_GROUP_10</v>
      </c>
      <c r="K3053" s="326"/>
    </row>
    <row r="3054" spans="1:11" s="35" customFormat="1" hidden="1" x14ac:dyDescent="0.2">
      <c r="A3054" s="326" t="s">
        <v>6927</v>
      </c>
      <c r="B3054" s="326" t="s">
        <v>8</v>
      </c>
      <c r="C3054" s="326">
        <v>1</v>
      </c>
      <c r="D3054" s="326" t="s">
        <v>170</v>
      </c>
      <c r="E3054" s="323">
        <v>400</v>
      </c>
      <c r="F3054" s="35" t="s">
        <v>303</v>
      </c>
      <c r="G3054" s="326" t="s">
        <v>6617</v>
      </c>
      <c r="H3054" s="350">
        <f t="shared" si="48"/>
        <v>4479654.53</v>
      </c>
      <c r="I3054" s="326" t="s">
        <v>6665</v>
      </c>
      <c r="J3054" s="42" t="str">
        <f>VLOOKUP(D3054,DEPARTMENTS!B:B,1,0)</f>
        <v>DEV_GROUP_24</v>
      </c>
      <c r="K3054" s="326"/>
    </row>
    <row r="3055" spans="1:11" s="35" customFormat="1" hidden="1" x14ac:dyDescent="0.2">
      <c r="A3055" s="326" t="s">
        <v>6928</v>
      </c>
      <c r="B3055" s="326" t="s">
        <v>8</v>
      </c>
      <c r="C3055" s="326">
        <v>1</v>
      </c>
      <c r="D3055" s="326" t="s">
        <v>182</v>
      </c>
      <c r="E3055" s="323">
        <v>300</v>
      </c>
      <c r="F3055" s="35" t="s">
        <v>303</v>
      </c>
      <c r="G3055" s="326" t="s">
        <v>6617</v>
      </c>
      <c r="H3055" s="350">
        <f t="shared" si="48"/>
        <v>4479954.53</v>
      </c>
      <c r="I3055" s="326" t="s">
        <v>6666</v>
      </c>
      <c r="J3055" s="42" t="str">
        <f>VLOOKUP(D3055,DEPARTMENTS!B:B,1,0)</f>
        <v>DEV_GROUP_23</v>
      </c>
      <c r="K3055" s="326"/>
    </row>
    <row r="3056" spans="1:11" s="35" customFormat="1" hidden="1" x14ac:dyDescent="0.2">
      <c r="A3056" s="326" t="s">
        <v>6929</v>
      </c>
      <c r="B3056" s="326" t="s">
        <v>8</v>
      </c>
      <c r="C3056" s="326">
        <v>1</v>
      </c>
      <c r="D3056" s="326" t="s">
        <v>152</v>
      </c>
      <c r="E3056" s="323">
        <v>1000</v>
      </c>
      <c r="F3056" s="35" t="s">
        <v>303</v>
      </c>
      <c r="G3056" s="326" t="s">
        <v>6617</v>
      </c>
      <c r="H3056" s="350">
        <f t="shared" si="48"/>
        <v>4480954.53</v>
      </c>
      <c r="I3056" s="326" t="s">
        <v>6667</v>
      </c>
      <c r="J3056" s="42" t="str">
        <f>VLOOKUP(D3056,DEPARTMENTS!B:B,1,0)</f>
        <v>DEV_GROUP_9</v>
      </c>
      <c r="K3056" s="326"/>
    </row>
    <row r="3057" spans="1:11" s="35" customFormat="1" hidden="1" x14ac:dyDescent="0.2">
      <c r="A3057" s="326" t="s">
        <v>6930</v>
      </c>
      <c r="B3057" s="326" t="s">
        <v>8</v>
      </c>
      <c r="C3057" s="326">
        <v>1</v>
      </c>
      <c r="D3057" s="326" t="s">
        <v>160</v>
      </c>
      <c r="E3057" s="323">
        <v>250</v>
      </c>
      <c r="F3057" s="35" t="s">
        <v>303</v>
      </c>
      <c r="G3057" s="326" t="s">
        <v>6617</v>
      </c>
      <c r="H3057" s="350">
        <f t="shared" si="48"/>
        <v>4481204.53</v>
      </c>
      <c r="I3057" s="326" t="s">
        <v>6668</v>
      </c>
      <c r="J3057" s="42" t="str">
        <f>VLOOKUP(D3057,DEPARTMENTS!B:B,1,0)</f>
        <v>DEV_GROUP_20</v>
      </c>
      <c r="K3057" s="326"/>
    </row>
    <row r="3058" spans="1:11" s="35" customFormat="1" hidden="1" x14ac:dyDescent="0.2">
      <c r="A3058" s="326" t="s">
        <v>6931</v>
      </c>
      <c r="B3058" s="326" t="s">
        <v>8</v>
      </c>
      <c r="C3058" s="326">
        <v>1</v>
      </c>
      <c r="D3058" s="326" t="s">
        <v>160</v>
      </c>
      <c r="E3058" s="323">
        <v>500</v>
      </c>
      <c r="F3058" s="35" t="s">
        <v>303</v>
      </c>
      <c r="G3058" s="326" t="s">
        <v>6617</v>
      </c>
      <c r="H3058" s="350">
        <f t="shared" si="48"/>
        <v>4481704.53</v>
      </c>
      <c r="I3058" s="326" t="s">
        <v>6669</v>
      </c>
      <c r="J3058" s="42" t="str">
        <f>VLOOKUP(D3058,DEPARTMENTS!B:B,1,0)</f>
        <v>DEV_GROUP_20</v>
      </c>
      <c r="K3058" s="326"/>
    </row>
    <row r="3059" spans="1:11" s="35" customFormat="1" hidden="1" x14ac:dyDescent="0.2">
      <c r="A3059" s="326" t="s">
        <v>6932</v>
      </c>
      <c r="B3059" s="326" t="s">
        <v>8</v>
      </c>
      <c r="C3059" s="326">
        <v>1</v>
      </c>
      <c r="D3059" s="326" t="s">
        <v>124</v>
      </c>
      <c r="E3059" s="323">
        <v>1000</v>
      </c>
      <c r="F3059" s="35" t="s">
        <v>303</v>
      </c>
      <c r="G3059" s="326" t="s">
        <v>6617</v>
      </c>
      <c r="H3059" s="350">
        <f t="shared" si="48"/>
        <v>4482704.53</v>
      </c>
      <c r="I3059" s="326" t="s">
        <v>6670</v>
      </c>
      <c r="J3059" s="42" t="str">
        <f>VLOOKUP(D3059,DEPARTMENTS!B:B,1,0)</f>
        <v>DEV_GROUP_7</v>
      </c>
      <c r="K3059" s="326"/>
    </row>
    <row r="3060" spans="1:11" s="35" customFormat="1" hidden="1" x14ac:dyDescent="0.2">
      <c r="A3060" s="326" t="s">
        <v>6933</v>
      </c>
      <c r="B3060" s="326" t="s">
        <v>8</v>
      </c>
      <c r="C3060" s="326">
        <v>1</v>
      </c>
      <c r="D3060" s="326" t="s">
        <v>194</v>
      </c>
      <c r="E3060" s="323">
        <v>200</v>
      </c>
      <c r="F3060" s="35" t="s">
        <v>303</v>
      </c>
      <c r="G3060" s="326" t="s">
        <v>6617</v>
      </c>
      <c r="H3060" s="350">
        <f t="shared" si="48"/>
        <v>4482904.53</v>
      </c>
      <c r="I3060" s="326" t="s">
        <v>6671</v>
      </c>
      <c r="J3060" s="42" t="str">
        <f>VLOOKUP(D3060,DEPARTMENTS!B:B,1,0)</f>
        <v>DEV_GROUP_29</v>
      </c>
      <c r="K3060" s="326"/>
    </row>
    <row r="3061" spans="1:11" s="35" customFormat="1" hidden="1" x14ac:dyDescent="0.2">
      <c r="A3061" s="326" t="s">
        <v>6934</v>
      </c>
      <c r="B3061" s="326" t="s">
        <v>8</v>
      </c>
      <c r="C3061" s="326">
        <v>1</v>
      </c>
      <c r="D3061" s="326" t="s">
        <v>186</v>
      </c>
      <c r="E3061" s="323">
        <v>800</v>
      </c>
      <c r="F3061" s="35" t="s">
        <v>303</v>
      </c>
      <c r="G3061" s="326" t="s">
        <v>6617</v>
      </c>
      <c r="H3061" s="350">
        <f t="shared" si="48"/>
        <v>4483704.53</v>
      </c>
      <c r="I3061" s="326" t="s">
        <v>6672</v>
      </c>
      <c r="J3061" s="42" t="str">
        <f>VLOOKUP(D3061,DEPARTMENTS!B:B,1,0)</f>
        <v>DEV_GROUP_37</v>
      </c>
      <c r="K3061" s="326"/>
    </row>
    <row r="3062" spans="1:11" s="35" customFormat="1" hidden="1" x14ac:dyDescent="0.2">
      <c r="A3062" s="326" t="s">
        <v>6935</v>
      </c>
      <c r="B3062" s="326" t="s">
        <v>8</v>
      </c>
      <c r="C3062" s="326">
        <v>1</v>
      </c>
      <c r="D3062" s="326" t="s">
        <v>164</v>
      </c>
      <c r="E3062" s="323">
        <v>2000</v>
      </c>
      <c r="F3062" s="35" t="s">
        <v>303</v>
      </c>
      <c r="G3062" s="326" t="s">
        <v>6617</v>
      </c>
      <c r="H3062" s="350">
        <f t="shared" si="48"/>
        <v>4485704.53</v>
      </c>
      <c r="I3062" s="326" t="s">
        <v>6673</v>
      </c>
      <c r="J3062" s="42" t="str">
        <f>VLOOKUP(D3062,DEPARTMENTS!B:B,1,0)</f>
        <v>DEV_GROUP_22</v>
      </c>
      <c r="K3062" s="326"/>
    </row>
    <row r="3063" spans="1:11" s="35" customFormat="1" hidden="1" x14ac:dyDescent="0.2">
      <c r="A3063" s="326" t="s">
        <v>6936</v>
      </c>
      <c r="B3063" s="326" t="s">
        <v>8</v>
      </c>
      <c r="C3063" s="326">
        <v>1</v>
      </c>
      <c r="D3063" s="326" t="s">
        <v>182</v>
      </c>
      <c r="E3063" s="323">
        <v>200</v>
      </c>
      <c r="F3063" s="35" t="s">
        <v>303</v>
      </c>
      <c r="G3063" s="326" t="s">
        <v>6617</v>
      </c>
      <c r="H3063" s="350">
        <f t="shared" si="48"/>
        <v>4485904.53</v>
      </c>
      <c r="I3063" s="326" t="s">
        <v>6674</v>
      </c>
      <c r="J3063" s="42" t="str">
        <f>VLOOKUP(D3063,DEPARTMENTS!B:B,1,0)</f>
        <v>DEV_GROUP_23</v>
      </c>
      <c r="K3063" s="326"/>
    </row>
    <row r="3064" spans="1:11" s="35" customFormat="1" hidden="1" x14ac:dyDescent="0.2">
      <c r="A3064" s="326" t="s">
        <v>6937</v>
      </c>
      <c r="B3064" s="326" t="s">
        <v>8</v>
      </c>
      <c r="C3064" s="326">
        <v>1</v>
      </c>
      <c r="D3064" s="326" t="s">
        <v>152</v>
      </c>
      <c r="E3064" s="323">
        <v>1000</v>
      </c>
      <c r="F3064" s="35" t="s">
        <v>303</v>
      </c>
      <c r="G3064" s="326" t="s">
        <v>6617</v>
      </c>
      <c r="H3064" s="350">
        <f t="shared" si="48"/>
        <v>4486904.53</v>
      </c>
      <c r="I3064" s="326" t="s">
        <v>6675</v>
      </c>
      <c r="J3064" s="42" t="str">
        <f>VLOOKUP(D3064,DEPARTMENTS!B:B,1,0)</f>
        <v>DEV_GROUP_9</v>
      </c>
      <c r="K3064" s="326"/>
    </row>
    <row r="3065" spans="1:11" s="35" customFormat="1" hidden="1" x14ac:dyDescent="0.2">
      <c r="A3065" s="326" t="s">
        <v>6938</v>
      </c>
      <c r="B3065" s="326" t="s">
        <v>8</v>
      </c>
      <c r="C3065" s="326">
        <v>1</v>
      </c>
      <c r="D3065" s="326" t="s">
        <v>118</v>
      </c>
      <c r="E3065" s="323">
        <v>6200</v>
      </c>
      <c r="F3065" s="35" t="s">
        <v>303</v>
      </c>
      <c r="G3065" s="326" t="s">
        <v>6617</v>
      </c>
      <c r="H3065" s="350">
        <f t="shared" si="48"/>
        <v>4493104.53</v>
      </c>
      <c r="I3065" s="326" t="s">
        <v>6676</v>
      </c>
      <c r="J3065" s="42" t="str">
        <f>VLOOKUP(D3065,DEPARTMENTS!B:B,1,0)</f>
        <v>DEV_GROUP_3</v>
      </c>
      <c r="K3065" s="326"/>
    </row>
    <row r="3066" spans="1:11" s="35" customFormat="1" hidden="1" x14ac:dyDescent="0.2">
      <c r="A3066" s="326" t="s">
        <v>6939</v>
      </c>
      <c r="B3066" s="326" t="s">
        <v>8</v>
      </c>
      <c r="C3066" s="326">
        <v>1</v>
      </c>
      <c r="D3066" s="326" t="s">
        <v>124</v>
      </c>
      <c r="E3066" s="323">
        <v>500</v>
      </c>
      <c r="F3066" s="35" t="s">
        <v>303</v>
      </c>
      <c r="G3066" s="326" t="s">
        <v>6617</v>
      </c>
      <c r="H3066" s="350">
        <f t="shared" si="48"/>
        <v>4493604.53</v>
      </c>
      <c r="I3066" s="326" t="s">
        <v>6677</v>
      </c>
      <c r="J3066" s="42" t="str">
        <f>VLOOKUP(D3066,DEPARTMENTS!B:B,1,0)</f>
        <v>DEV_GROUP_7</v>
      </c>
      <c r="K3066" s="326"/>
    </row>
    <row r="3067" spans="1:11" s="35" customFormat="1" hidden="1" x14ac:dyDescent="0.2">
      <c r="A3067" s="326" t="s">
        <v>6940</v>
      </c>
      <c r="B3067" s="326" t="s">
        <v>8</v>
      </c>
      <c r="C3067" s="326">
        <v>1</v>
      </c>
      <c r="D3067" s="326" t="s">
        <v>124</v>
      </c>
      <c r="E3067" s="323">
        <v>500</v>
      </c>
      <c r="F3067" s="35" t="s">
        <v>303</v>
      </c>
      <c r="G3067" s="326" t="s">
        <v>6617</v>
      </c>
      <c r="H3067" s="350">
        <f t="shared" si="48"/>
        <v>4494104.53</v>
      </c>
      <c r="I3067" s="326" t="s">
        <v>6678</v>
      </c>
      <c r="J3067" s="42" t="str">
        <f>VLOOKUP(D3067,DEPARTMENTS!B:B,1,0)</f>
        <v>DEV_GROUP_7</v>
      </c>
      <c r="K3067" s="326"/>
    </row>
    <row r="3068" spans="1:11" s="35" customFormat="1" hidden="1" x14ac:dyDescent="0.2">
      <c r="A3068" s="326" t="s">
        <v>6941</v>
      </c>
      <c r="B3068" s="326" t="s">
        <v>8</v>
      </c>
      <c r="C3068" s="326">
        <v>1</v>
      </c>
      <c r="D3068" s="326" t="s">
        <v>122</v>
      </c>
      <c r="E3068" s="323">
        <v>1000</v>
      </c>
      <c r="F3068" s="35" t="s">
        <v>303</v>
      </c>
      <c r="G3068" s="326" t="s">
        <v>6617</v>
      </c>
      <c r="H3068" s="350">
        <f t="shared" si="48"/>
        <v>4495104.53</v>
      </c>
      <c r="I3068" s="326" t="s">
        <v>6679</v>
      </c>
      <c r="J3068" s="42" t="str">
        <f>VLOOKUP(D3068,DEPARTMENTS!B:B,1,0)</f>
        <v>DEV_GROUP_16</v>
      </c>
      <c r="K3068" s="326"/>
    </row>
    <row r="3069" spans="1:11" s="35" customFormat="1" hidden="1" x14ac:dyDescent="0.2">
      <c r="A3069" s="326" t="s">
        <v>6942</v>
      </c>
      <c r="B3069" s="326" t="s">
        <v>8</v>
      </c>
      <c r="C3069" s="326">
        <v>1</v>
      </c>
      <c r="D3069" s="326" t="s">
        <v>150</v>
      </c>
      <c r="E3069" s="323">
        <v>500</v>
      </c>
      <c r="F3069" s="35" t="s">
        <v>303</v>
      </c>
      <c r="G3069" s="326" t="s">
        <v>6617</v>
      </c>
      <c r="H3069" s="350">
        <f t="shared" si="48"/>
        <v>4495604.53</v>
      </c>
      <c r="I3069" s="326" t="s">
        <v>6680</v>
      </c>
      <c r="J3069" s="42" t="str">
        <f>VLOOKUP(D3069,DEPARTMENTS!B:B,1,0)</f>
        <v>DEV_GROUP_40</v>
      </c>
      <c r="K3069" s="326"/>
    </row>
    <row r="3070" spans="1:11" s="35" customFormat="1" hidden="1" x14ac:dyDescent="0.2">
      <c r="A3070" s="326" t="s">
        <v>6943</v>
      </c>
      <c r="B3070" s="326" t="s">
        <v>8</v>
      </c>
      <c r="C3070" s="326">
        <v>1</v>
      </c>
      <c r="D3070" s="326" t="s">
        <v>132</v>
      </c>
      <c r="E3070" s="323">
        <v>500</v>
      </c>
      <c r="F3070" s="35" t="s">
        <v>303</v>
      </c>
      <c r="G3070" s="326" t="s">
        <v>6617</v>
      </c>
      <c r="H3070" s="350">
        <f t="shared" si="48"/>
        <v>4496104.53</v>
      </c>
      <c r="I3070" s="326" t="s">
        <v>6681</v>
      </c>
      <c r="J3070" s="42" t="str">
        <f>VLOOKUP(D3070,DEPARTMENTS!B:B,1,0)</f>
        <v>DEV_GROUP_41</v>
      </c>
      <c r="K3070" s="326"/>
    </row>
    <row r="3071" spans="1:11" s="35" customFormat="1" hidden="1" x14ac:dyDescent="0.2">
      <c r="A3071" s="326" t="s">
        <v>6944</v>
      </c>
      <c r="B3071" s="326" t="s">
        <v>8</v>
      </c>
      <c r="C3071" s="326">
        <v>1</v>
      </c>
      <c r="D3071" s="326" t="s">
        <v>150</v>
      </c>
      <c r="E3071" s="323">
        <v>500</v>
      </c>
      <c r="F3071" s="35" t="s">
        <v>303</v>
      </c>
      <c r="G3071" s="326" t="s">
        <v>6617</v>
      </c>
      <c r="H3071" s="350">
        <f t="shared" si="48"/>
        <v>4496604.53</v>
      </c>
      <c r="I3071" s="326" t="s">
        <v>6682</v>
      </c>
      <c r="J3071" s="42" t="str">
        <f>VLOOKUP(D3071,DEPARTMENTS!B:B,1,0)</f>
        <v>DEV_GROUP_40</v>
      </c>
      <c r="K3071" s="326"/>
    </row>
    <row r="3072" spans="1:11" s="35" customFormat="1" hidden="1" x14ac:dyDescent="0.2">
      <c r="A3072" s="326" t="s">
        <v>6945</v>
      </c>
      <c r="B3072" s="326" t="s">
        <v>8</v>
      </c>
      <c r="C3072" s="326">
        <v>1</v>
      </c>
      <c r="D3072" s="326" t="s">
        <v>122</v>
      </c>
      <c r="E3072" s="323">
        <v>500</v>
      </c>
      <c r="F3072" s="35" t="s">
        <v>303</v>
      </c>
      <c r="G3072" s="326" t="s">
        <v>6617</v>
      </c>
      <c r="H3072" s="350">
        <f t="shared" si="48"/>
        <v>4497104.53</v>
      </c>
      <c r="I3072" s="326" t="s">
        <v>6683</v>
      </c>
      <c r="J3072" s="42" t="str">
        <f>VLOOKUP(D3072,DEPARTMENTS!B:B,1,0)</f>
        <v>DEV_GROUP_16</v>
      </c>
      <c r="K3072" s="326"/>
    </row>
    <row r="3073" spans="1:11" s="35" customFormat="1" hidden="1" x14ac:dyDescent="0.2">
      <c r="A3073" s="326" t="s">
        <v>6946</v>
      </c>
      <c r="B3073" s="326" t="s">
        <v>8</v>
      </c>
      <c r="C3073" s="326">
        <v>1</v>
      </c>
      <c r="D3073" s="326" t="s">
        <v>182</v>
      </c>
      <c r="E3073" s="323">
        <v>1000</v>
      </c>
      <c r="F3073" s="35" t="s">
        <v>303</v>
      </c>
      <c r="G3073" s="326" t="s">
        <v>6617</v>
      </c>
      <c r="H3073" s="350">
        <f t="shared" si="48"/>
        <v>4498104.53</v>
      </c>
      <c r="I3073" s="326" t="s">
        <v>6684</v>
      </c>
      <c r="J3073" s="42" t="str">
        <f>VLOOKUP(D3073,DEPARTMENTS!B:B,1,0)</f>
        <v>DEV_GROUP_23</v>
      </c>
      <c r="K3073" s="326"/>
    </row>
    <row r="3074" spans="1:11" s="35" customFormat="1" hidden="1" x14ac:dyDescent="0.2">
      <c r="A3074" s="326" t="s">
        <v>6947</v>
      </c>
      <c r="B3074" s="326" t="s">
        <v>8</v>
      </c>
      <c r="C3074" s="326">
        <v>1</v>
      </c>
      <c r="D3074" s="326" t="s">
        <v>122</v>
      </c>
      <c r="E3074" s="323">
        <v>10000</v>
      </c>
      <c r="F3074" s="35" t="s">
        <v>303</v>
      </c>
      <c r="G3074" s="326" t="s">
        <v>6617</v>
      </c>
      <c r="H3074" s="350">
        <f t="shared" si="48"/>
        <v>4508104.53</v>
      </c>
      <c r="I3074" s="326" t="s">
        <v>6685</v>
      </c>
      <c r="J3074" s="42" t="str">
        <f>VLOOKUP(D3074,DEPARTMENTS!B:B,1,0)</f>
        <v>DEV_GROUP_16</v>
      </c>
      <c r="K3074" s="326"/>
    </row>
    <row r="3075" spans="1:11" s="35" customFormat="1" hidden="1" x14ac:dyDescent="0.2">
      <c r="A3075" s="326" t="s">
        <v>6948</v>
      </c>
      <c r="B3075" s="326" t="s">
        <v>8</v>
      </c>
      <c r="C3075" s="326">
        <v>1</v>
      </c>
      <c r="D3075" s="326" t="s">
        <v>166</v>
      </c>
      <c r="E3075" s="323">
        <v>1000</v>
      </c>
      <c r="F3075" s="35" t="s">
        <v>303</v>
      </c>
      <c r="G3075" s="326" t="s">
        <v>6617</v>
      </c>
      <c r="H3075" s="350">
        <f t="shared" si="48"/>
        <v>4509104.53</v>
      </c>
      <c r="I3075" s="326" t="s">
        <v>6686</v>
      </c>
      <c r="J3075" s="42" t="str">
        <f>VLOOKUP(D3075,DEPARTMENTS!B:B,1,0)</f>
        <v>DEV_GROUP_30</v>
      </c>
      <c r="K3075" s="326"/>
    </row>
    <row r="3076" spans="1:11" s="35" customFormat="1" hidden="1" x14ac:dyDescent="0.2">
      <c r="A3076" s="326" t="s">
        <v>6949</v>
      </c>
      <c r="B3076" s="326" t="s">
        <v>8</v>
      </c>
      <c r="C3076" s="326">
        <v>1</v>
      </c>
      <c r="D3076" s="326" t="s">
        <v>37</v>
      </c>
      <c r="E3076" s="323">
        <v>800</v>
      </c>
      <c r="F3076" s="35" t="s">
        <v>303</v>
      </c>
      <c r="G3076" s="326" t="s">
        <v>6617</v>
      </c>
      <c r="H3076" s="350">
        <f t="shared" si="48"/>
        <v>4509904.53</v>
      </c>
      <c r="I3076" s="326" t="s">
        <v>6687</v>
      </c>
      <c r="J3076" s="42" t="str">
        <f>VLOOKUP(D3076,DEPARTMENTS!B:B,1,0)</f>
        <v>ADVENTURERS</v>
      </c>
      <c r="K3076" s="326"/>
    </row>
    <row r="3077" spans="1:11" s="35" customFormat="1" hidden="1" x14ac:dyDescent="0.2">
      <c r="A3077" s="326" t="s">
        <v>6950</v>
      </c>
      <c r="B3077" s="326" t="s">
        <v>8</v>
      </c>
      <c r="C3077" s="326">
        <v>1</v>
      </c>
      <c r="D3077" s="326" t="s">
        <v>32</v>
      </c>
      <c r="E3077" s="323">
        <v>300</v>
      </c>
      <c r="F3077" s="35" t="s">
        <v>303</v>
      </c>
      <c r="G3077" s="326" t="s">
        <v>6617</v>
      </c>
      <c r="H3077" s="350">
        <f t="shared" si="48"/>
        <v>4510204.53</v>
      </c>
      <c r="I3077" s="326" t="s">
        <v>6688</v>
      </c>
      <c r="J3077" s="42" t="str">
        <f>VLOOKUP(D3077,DEPARTMENTS!B:B,1,0)</f>
        <v>YOUTH</v>
      </c>
      <c r="K3077" s="326"/>
    </row>
    <row r="3078" spans="1:11" s="35" customFormat="1" hidden="1" x14ac:dyDescent="0.2">
      <c r="A3078" s="326" t="s">
        <v>6951</v>
      </c>
      <c r="B3078" s="326" t="s">
        <v>8</v>
      </c>
      <c r="C3078" s="326">
        <v>1</v>
      </c>
      <c r="D3078" s="326" t="s">
        <v>132</v>
      </c>
      <c r="E3078" s="323">
        <v>1000</v>
      </c>
      <c r="F3078" s="35" t="s">
        <v>303</v>
      </c>
      <c r="G3078" s="326" t="s">
        <v>6617</v>
      </c>
      <c r="H3078" s="350">
        <f t="shared" si="48"/>
        <v>4511204.53</v>
      </c>
      <c r="I3078" s="326" t="s">
        <v>6689</v>
      </c>
      <c r="J3078" s="42" t="str">
        <f>VLOOKUP(D3078,DEPARTMENTS!B:B,1,0)</f>
        <v>DEV_GROUP_41</v>
      </c>
      <c r="K3078" s="326"/>
    </row>
    <row r="3079" spans="1:11" s="35" customFormat="1" hidden="1" x14ac:dyDescent="0.2">
      <c r="A3079" s="326" t="s">
        <v>6952</v>
      </c>
      <c r="B3079" s="326" t="s">
        <v>8</v>
      </c>
      <c r="C3079" s="326">
        <v>1</v>
      </c>
      <c r="D3079" s="326" t="s">
        <v>160</v>
      </c>
      <c r="E3079" s="323">
        <v>500</v>
      </c>
      <c r="F3079" s="35" t="s">
        <v>303</v>
      </c>
      <c r="G3079" s="326" t="s">
        <v>6617</v>
      </c>
      <c r="H3079" s="350">
        <f t="shared" si="48"/>
        <v>4511704.53</v>
      </c>
      <c r="I3079" s="326" t="s">
        <v>6690</v>
      </c>
      <c r="J3079" s="42" t="str">
        <f>VLOOKUP(D3079,DEPARTMENTS!B:B,1,0)</f>
        <v>DEV_GROUP_20</v>
      </c>
      <c r="K3079" s="326"/>
    </row>
    <row r="3080" spans="1:11" s="35" customFormat="1" hidden="1" x14ac:dyDescent="0.2">
      <c r="A3080" s="326" t="s">
        <v>6953</v>
      </c>
      <c r="B3080" s="326" t="s">
        <v>8</v>
      </c>
      <c r="C3080" s="326">
        <v>1</v>
      </c>
      <c r="D3080" s="326" t="s">
        <v>122</v>
      </c>
      <c r="E3080" s="323">
        <v>150</v>
      </c>
      <c r="F3080" s="35" t="s">
        <v>303</v>
      </c>
      <c r="G3080" s="326" t="s">
        <v>6617</v>
      </c>
      <c r="H3080" s="350">
        <f t="shared" si="48"/>
        <v>4511854.53</v>
      </c>
      <c r="I3080" s="326" t="s">
        <v>6691</v>
      </c>
      <c r="J3080" s="42" t="str">
        <f>VLOOKUP(D3080,DEPARTMENTS!B:B,1,0)</f>
        <v>DEV_GROUP_16</v>
      </c>
      <c r="K3080" s="326"/>
    </row>
    <row r="3081" spans="1:11" s="35" customFormat="1" hidden="1" x14ac:dyDescent="0.2">
      <c r="A3081" s="326" t="s">
        <v>6954</v>
      </c>
      <c r="B3081" s="326" t="s">
        <v>8</v>
      </c>
      <c r="C3081" s="326">
        <v>1</v>
      </c>
      <c r="D3081" s="326" t="s">
        <v>12867</v>
      </c>
      <c r="E3081" s="323">
        <v>15000</v>
      </c>
      <c r="F3081" s="35" t="s">
        <v>303</v>
      </c>
      <c r="G3081" s="326" t="s">
        <v>6618</v>
      </c>
      <c r="H3081" s="350">
        <f t="shared" si="48"/>
        <v>4526854.53</v>
      </c>
      <c r="I3081" s="326" t="s">
        <v>6692</v>
      </c>
      <c r="J3081" s="42" t="str">
        <f>VLOOKUP(D3081,DEPARTMENTS!B:B,1,0)</f>
        <v>CHURCH_CHOIR_WELFARE</v>
      </c>
      <c r="K3081" s="326"/>
    </row>
    <row r="3082" spans="1:11" s="35" customFormat="1" hidden="1" x14ac:dyDescent="0.2">
      <c r="A3082" s="326" t="s">
        <v>6955</v>
      </c>
      <c r="B3082" s="326" t="s">
        <v>8</v>
      </c>
      <c r="C3082" s="326">
        <v>1</v>
      </c>
      <c r="D3082" s="326" t="s">
        <v>160</v>
      </c>
      <c r="E3082" s="323">
        <v>100</v>
      </c>
      <c r="F3082" s="35" t="s">
        <v>303</v>
      </c>
      <c r="G3082" s="326" t="s">
        <v>6618</v>
      </c>
      <c r="H3082" s="350">
        <f t="shared" si="48"/>
        <v>4526954.53</v>
      </c>
      <c r="I3082" s="326" t="s">
        <v>6693</v>
      </c>
      <c r="J3082" s="42" t="str">
        <f>VLOOKUP(D3082,DEPARTMENTS!B:B,1,0)</f>
        <v>DEV_GROUP_20</v>
      </c>
      <c r="K3082" s="326"/>
    </row>
    <row r="3083" spans="1:11" s="35" customFormat="1" hidden="1" x14ac:dyDescent="0.2">
      <c r="A3083" s="326" t="s">
        <v>6956</v>
      </c>
      <c r="B3083" s="326" t="s">
        <v>8</v>
      </c>
      <c r="C3083" s="326">
        <v>1</v>
      </c>
      <c r="D3083" s="326" t="s">
        <v>160</v>
      </c>
      <c r="E3083" s="323">
        <v>400</v>
      </c>
      <c r="F3083" s="35" t="s">
        <v>303</v>
      </c>
      <c r="G3083" s="326" t="s">
        <v>6618</v>
      </c>
      <c r="H3083" s="350">
        <f t="shared" si="48"/>
        <v>4527354.53</v>
      </c>
      <c r="I3083" s="326" t="s">
        <v>6694</v>
      </c>
      <c r="J3083" s="42" t="str">
        <f>VLOOKUP(D3083,DEPARTMENTS!B:B,1,0)</f>
        <v>DEV_GROUP_20</v>
      </c>
      <c r="K3083" s="326"/>
    </row>
    <row r="3084" spans="1:11" s="35" customFormat="1" hidden="1" x14ac:dyDescent="0.2">
      <c r="A3084" s="326" t="s">
        <v>6957</v>
      </c>
      <c r="B3084" s="326" t="s">
        <v>8</v>
      </c>
      <c r="C3084" s="326">
        <v>1</v>
      </c>
      <c r="D3084" s="326" t="s">
        <v>24</v>
      </c>
      <c r="E3084" s="323">
        <v>6130</v>
      </c>
      <c r="F3084" s="35" t="s">
        <v>303</v>
      </c>
      <c r="G3084" s="326" t="s">
        <v>6618</v>
      </c>
      <c r="H3084" s="350">
        <f t="shared" si="48"/>
        <v>4533484.53</v>
      </c>
      <c r="I3084" s="326" t="s">
        <v>6695</v>
      </c>
      <c r="J3084" s="42" t="str">
        <f>VLOOKUP(D3084,DEPARTMENTS!B:B,1,0)</f>
        <v>ENVELOPES</v>
      </c>
      <c r="K3084" s="326"/>
    </row>
    <row r="3085" spans="1:11" s="35" customFormat="1" hidden="1" x14ac:dyDescent="0.2">
      <c r="A3085" s="326" t="s">
        <v>6958</v>
      </c>
      <c r="B3085" s="326" t="s">
        <v>8</v>
      </c>
      <c r="C3085" s="326">
        <v>1</v>
      </c>
      <c r="D3085" s="326" t="s">
        <v>144</v>
      </c>
      <c r="E3085" s="323">
        <v>330</v>
      </c>
      <c r="F3085" s="35" t="s">
        <v>303</v>
      </c>
      <c r="G3085" s="326" t="s">
        <v>6618</v>
      </c>
      <c r="H3085" s="350">
        <f t="shared" si="48"/>
        <v>4533814.53</v>
      </c>
      <c r="I3085" s="326" t="s">
        <v>6696</v>
      </c>
      <c r="J3085" s="42" t="str">
        <f>VLOOKUP(D3085,DEPARTMENTS!B:B,1,0)</f>
        <v>DEV_GROUP_2</v>
      </c>
      <c r="K3085" s="326"/>
    </row>
    <row r="3086" spans="1:11" s="35" customFormat="1" hidden="1" x14ac:dyDescent="0.2">
      <c r="A3086" s="326" t="s">
        <v>6959</v>
      </c>
      <c r="B3086" s="326" t="s">
        <v>8</v>
      </c>
      <c r="C3086" s="326">
        <v>1</v>
      </c>
      <c r="D3086" s="326" t="s">
        <v>124</v>
      </c>
      <c r="E3086" s="323">
        <v>2000</v>
      </c>
      <c r="F3086" s="35" t="s">
        <v>303</v>
      </c>
      <c r="G3086" s="326" t="s">
        <v>6618</v>
      </c>
      <c r="H3086" s="350">
        <f t="shared" si="48"/>
        <v>4535814.53</v>
      </c>
      <c r="I3086" s="326" t="s">
        <v>6697</v>
      </c>
      <c r="J3086" s="42" t="str">
        <f>VLOOKUP(D3086,DEPARTMENTS!B:B,1,0)</f>
        <v>DEV_GROUP_7</v>
      </c>
      <c r="K3086" s="326"/>
    </row>
    <row r="3087" spans="1:11" s="35" customFormat="1" hidden="1" x14ac:dyDescent="0.2">
      <c r="A3087" s="326" t="s">
        <v>6960</v>
      </c>
      <c r="B3087" s="326" t="s">
        <v>8</v>
      </c>
      <c r="C3087" s="326">
        <v>1</v>
      </c>
      <c r="D3087" s="326" t="s">
        <v>122</v>
      </c>
      <c r="E3087" s="323">
        <v>200</v>
      </c>
      <c r="F3087" s="35" t="s">
        <v>303</v>
      </c>
      <c r="G3087" s="326" t="s">
        <v>6618</v>
      </c>
      <c r="H3087" s="350">
        <f t="shared" si="48"/>
        <v>4536014.53</v>
      </c>
      <c r="I3087" s="326" t="s">
        <v>6698</v>
      </c>
      <c r="J3087" s="42" t="str">
        <f>VLOOKUP(D3087,DEPARTMENTS!B:B,1,0)</f>
        <v>DEV_GROUP_16</v>
      </c>
      <c r="K3087" s="326"/>
    </row>
    <row r="3088" spans="1:11" s="35" customFormat="1" hidden="1" x14ac:dyDescent="0.2">
      <c r="A3088" s="326" t="s">
        <v>6961</v>
      </c>
      <c r="B3088" s="326" t="s">
        <v>8</v>
      </c>
      <c r="C3088" s="326">
        <v>1</v>
      </c>
      <c r="D3088" s="326" t="s">
        <v>140</v>
      </c>
      <c r="E3088" s="323">
        <v>200</v>
      </c>
      <c r="F3088" s="35" t="s">
        <v>303</v>
      </c>
      <c r="G3088" s="326" t="s">
        <v>6618</v>
      </c>
      <c r="H3088" s="350">
        <f t="shared" si="48"/>
        <v>4536214.53</v>
      </c>
      <c r="I3088" s="326" t="s">
        <v>6699</v>
      </c>
      <c r="J3088" s="42" t="str">
        <f>VLOOKUP(D3088,DEPARTMENTS!B:B,1,0)</f>
        <v>DEV_GROUP_19</v>
      </c>
      <c r="K3088" s="326"/>
    </row>
    <row r="3089" spans="1:11" s="35" customFormat="1" hidden="1" x14ac:dyDescent="0.2">
      <c r="A3089" s="326" t="s">
        <v>6962</v>
      </c>
      <c r="B3089" s="326" t="s">
        <v>8</v>
      </c>
      <c r="C3089" s="326">
        <v>1</v>
      </c>
      <c r="D3089" s="326" t="s">
        <v>170</v>
      </c>
      <c r="E3089" s="323">
        <v>300</v>
      </c>
      <c r="F3089" s="35" t="s">
        <v>303</v>
      </c>
      <c r="G3089" s="326" t="s">
        <v>6618</v>
      </c>
      <c r="H3089" s="350">
        <f t="shared" si="48"/>
        <v>4536514.53</v>
      </c>
      <c r="I3089" s="326" t="s">
        <v>6700</v>
      </c>
      <c r="J3089" s="42" t="str">
        <f>VLOOKUP(D3089,DEPARTMENTS!B:B,1,0)</f>
        <v>DEV_GROUP_24</v>
      </c>
      <c r="K3089" s="326"/>
    </row>
    <row r="3090" spans="1:11" s="35" customFormat="1" hidden="1" x14ac:dyDescent="0.2">
      <c r="A3090" s="326" t="s">
        <v>6963</v>
      </c>
      <c r="B3090" s="326" t="s">
        <v>8</v>
      </c>
      <c r="C3090" s="326">
        <v>1</v>
      </c>
      <c r="D3090" s="326" t="s">
        <v>170</v>
      </c>
      <c r="E3090" s="323">
        <v>500</v>
      </c>
      <c r="F3090" s="35" t="s">
        <v>303</v>
      </c>
      <c r="G3090" s="326" t="s">
        <v>6618</v>
      </c>
      <c r="H3090" s="350">
        <f t="shared" si="48"/>
        <v>4537014.53</v>
      </c>
      <c r="I3090" s="326" t="s">
        <v>6701</v>
      </c>
      <c r="J3090" s="42" t="str">
        <f>VLOOKUP(D3090,DEPARTMENTS!B:B,1,0)</f>
        <v>DEV_GROUP_24</v>
      </c>
      <c r="K3090" s="326"/>
    </row>
    <row r="3091" spans="1:11" s="35" customFormat="1" hidden="1" x14ac:dyDescent="0.2">
      <c r="A3091" s="326" t="s">
        <v>6964</v>
      </c>
      <c r="B3091" s="326" t="s">
        <v>8</v>
      </c>
      <c r="C3091" s="326">
        <v>1</v>
      </c>
      <c r="D3091" s="326" t="s">
        <v>37</v>
      </c>
      <c r="E3091" s="323">
        <v>400</v>
      </c>
      <c r="F3091" s="35" t="s">
        <v>303</v>
      </c>
      <c r="G3091" s="326" t="s">
        <v>6618</v>
      </c>
      <c r="H3091" s="350">
        <f t="shared" si="48"/>
        <v>4537414.53</v>
      </c>
      <c r="I3091" s="326" t="s">
        <v>6702</v>
      </c>
      <c r="J3091" s="42" t="str">
        <f>VLOOKUP(D3091,DEPARTMENTS!B:B,1,0)</f>
        <v>ADVENTURERS</v>
      </c>
      <c r="K3091" s="326"/>
    </row>
    <row r="3092" spans="1:11" s="35" customFormat="1" hidden="1" x14ac:dyDescent="0.2">
      <c r="A3092" s="326" t="s">
        <v>6965</v>
      </c>
      <c r="B3092" s="326" t="s">
        <v>8</v>
      </c>
      <c r="C3092" s="326">
        <v>1</v>
      </c>
      <c r="D3092" s="326" t="s">
        <v>132</v>
      </c>
      <c r="E3092" s="323">
        <v>800</v>
      </c>
      <c r="F3092" s="35" t="s">
        <v>303</v>
      </c>
      <c r="G3092" s="326" t="s">
        <v>6618</v>
      </c>
      <c r="H3092" s="350">
        <f t="shared" ref="H3092:H3155" si="49">H3091+E3092</f>
        <v>4538214.53</v>
      </c>
      <c r="I3092" s="326" t="s">
        <v>6703</v>
      </c>
      <c r="J3092" s="42" t="str">
        <f>VLOOKUP(D3092,DEPARTMENTS!B:B,1,0)</f>
        <v>DEV_GROUP_41</v>
      </c>
      <c r="K3092" s="326"/>
    </row>
    <row r="3093" spans="1:11" s="35" customFormat="1" hidden="1" x14ac:dyDescent="0.2">
      <c r="A3093" s="326" t="s">
        <v>6966</v>
      </c>
      <c r="B3093" s="326" t="s">
        <v>8</v>
      </c>
      <c r="C3093" s="326">
        <v>1</v>
      </c>
      <c r="D3093" s="326" t="s">
        <v>170</v>
      </c>
      <c r="E3093" s="323">
        <v>100</v>
      </c>
      <c r="F3093" s="35" t="s">
        <v>303</v>
      </c>
      <c r="G3093" s="326" t="s">
        <v>6618</v>
      </c>
      <c r="H3093" s="350">
        <f t="shared" si="49"/>
        <v>4538314.53</v>
      </c>
      <c r="I3093" s="326" t="s">
        <v>6704</v>
      </c>
      <c r="J3093" s="42" t="str">
        <f>VLOOKUP(D3093,DEPARTMENTS!B:B,1,0)</f>
        <v>DEV_GROUP_24</v>
      </c>
      <c r="K3093" s="326"/>
    </row>
    <row r="3094" spans="1:11" s="35" customFormat="1" hidden="1" x14ac:dyDescent="0.2">
      <c r="A3094" s="326" t="s">
        <v>6967</v>
      </c>
      <c r="B3094" s="326" t="s">
        <v>8</v>
      </c>
      <c r="C3094" s="326">
        <v>1</v>
      </c>
      <c r="D3094" s="326" t="s">
        <v>146</v>
      </c>
      <c r="E3094" s="323">
        <v>2000</v>
      </c>
      <c r="F3094" s="35" t="s">
        <v>303</v>
      </c>
      <c r="G3094" s="326" t="s">
        <v>6618</v>
      </c>
      <c r="H3094" s="350">
        <f t="shared" si="49"/>
        <v>4540314.53</v>
      </c>
      <c r="I3094" s="326" t="s">
        <v>6705</v>
      </c>
      <c r="J3094" s="42" t="str">
        <f>VLOOKUP(D3094,DEPARTMENTS!B:B,1,0)</f>
        <v>DEV_GROUP_18</v>
      </c>
      <c r="K3094" s="326"/>
    </row>
    <row r="3095" spans="1:11" s="35" customFormat="1" hidden="1" x14ac:dyDescent="0.2">
      <c r="A3095" s="326" t="s">
        <v>6968</v>
      </c>
      <c r="B3095" s="326" t="s">
        <v>8</v>
      </c>
      <c r="C3095" s="326">
        <v>1</v>
      </c>
      <c r="D3095" s="326" t="s">
        <v>132</v>
      </c>
      <c r="E3095" s="323">
        <v>150</v>
      </c>
      <c r="F3095" s="35" t="s">
        <v>303</v>
      </c>
      <c r="G3095" s="326" t="s">
        <v>6618</v>
      </c>
      <c r="H3095" s="350">
        <f t="shared" si="49"/>
        <v>4540464.53</v>
      </c>
      <c r="I3095" s="326" t="s">
        <v>6706</v>
      </c>
      <c r="J3095" s="42" t="str">
        <f>VLOOKUP(D3095,DEPARTMENTS!B:B,1,0)</f>
        <v>DEV_GROUP_41</v>
      </c>
      <c r="K3095" s="326"/>
    </row>
    <row r="3096" spans="1:11" s="35" customFormat="1" x14ac:dyDescent="0.2">
      <c r="A3096" s="326" t="s">
        <v>6969</v>
      </c>
      <c r="B3096" s="326" t="s">
        <v>8</v>
      </c>
      <c r="C3096" s="326">
        <v>1</v>
      </c>
      <c r="D3096" s="326" t="s">
        <v>112</v>
      </c>
      <c r="E3096" s="323">
        <v>5000</v>
      </c>
      <c r="F3096" s="35" t="s">
        <v>303</v>
      </c>
      <c r="G3096" s="326" t="s">
        <v>6618</v>
      </c>
      <c r="H3096" s="350">
        <f t="shared" si="49"/>
        <v>4545464.53</v>
      </c>
      <c r="I3096" s="326" t="s">
        <v>6707</v>
      </c>
      <c r="J3096" s="42" t="str">
        <f>VLOOKUP(D3096,DEPARTMENTS!B:B,1,0)</f>
        <v>DEV_GROUP_13</v>
      </c>
      <c r="K3096" s="326"/>
    </row>
    <row r="3097" spans="1:11" s="35" customFormat="1" hidden="1" x14ac:dyDescent="0.2">
      <c r="A3097" s="326" t="s">
        <v>6970</v>
      </c>
      <c r="B3097" s="326" t="s">
        <v>8</v>
      </c>
      <c r="C3097" s="326">
        <v>1</v>
      </c>
      <c r="D3097" s="326" t="s">
        <v>144</v>
      </c>
      <c r="E3097" s="323">
        <v>1000</v>
      </c>
      <c r="F3097" s="35" t="s">
        <v>303</v>
      </c>
      <c r="G3097" s="326" t="s">
        <v>6618</v>
      </c>
      <c r="H3097" s="350">
        <f t="shared" si="49"/>
        <v>4546464.53</v>
      </c>
      <c r="I3097" s="326" t="s">
        <v>6708</v>
      </c>
      <c r="J3097" s="42" t="str">
        <f>VLOOKUP(D3097,DEPARTMENTS!B:B,1,0)</f>
        <v>DEV_GROUP_2</v>
      </c>
      <c r="K3097" s="326"/>
    </row>
    <row r="3098" spans="1:11" s="35" customFormat="1" hidden="1" x14ac:dyDescent="0.2">
      <c r="A3098" s="326" t="s">
        <v>6971</v>
      </c>
      <c r="B3098" s="326" t="s">
        <v>8</v>
      </c>
      <c r="C3098" s="326">
        <v>1</v>
      </c>
      <c r="D3098" s="326" t="s">
        <v>124</v>
      </c>
      <c r="E3098" s="323">
        <v>1000</v>
      </c>
      <c r="F3098" s="35" t="s">
        <v>303</v>
      </c>
      <c r="G3098" s="326" t="s">
        <v>6618</v>
      </c>
      <c r="H3098" s="350">
        <f t="shared" si="49"/>
        <v>4547464.53</v>
      </c>
      <c r="I3098" s="326" t="s">
        <v>6709</v>
      </c>
      <c r="J3098" s="42" t="str">
        <f>VLOOKUP(D3098,DEPARTMENTS!B:B,1,0)</f>
        <v>DEV_GROUP_7</v>
      </c>
      <c r="K3098" s="326"/>
    </row>
    <row r="3099" spans="1:11" s="35" customFormat="1" x14ac:dyDescent="0.2">
      <c r="A3099" s="326" t="s">
        <v>6972</v>
      </c>
      <c r="B3099" s="326" t="s">
        <v>8</v>
      </c>
      <c r="C3099" s="326">
        <v>1</v>
      </c>
      <c r="D3099" s="326" t="s">
        <v>112</v>
      </c>
      <c r="E3099" s="323">
        <v>3000</v>
      </c>
      <c r="F3099" s="35" t="s">
        <v>303</v>
      </c>
      <c r="G3099" s="326" t="s">
        <v>6618</v>
      </c>
      <c r="H3099" s="350">
        <f t="shared" si="49"/>
        <v>4550464.53</v>
      </c>
      <c r="I3099" s="326" t="s">
        <v>6710</v>
      </c>
      <c r="J3099" s="42" t="str">
        <f>VLOOKUP(D3099,DEPARTMENTS!B:B,1,0)</f>
        <v>DEV_GROUP_13</v>
      </c>
      <c r="K3099" s="326"/>
    </row>
    <row r="3100" spans="1:11" s="35" customFormat="1" hidden="1" x14ac:dyDescent="0.2">
      <c r="A3100" s="326" t="s">
        <v>6973</v>
      </c>
      <c r="B3100" s="326" t="s">
        <v>8</v>
      </c>
      <c r="C3100" s="326">
        <v>1</v>
      </c>
      <c r="D3100" s="326" t="s">
        <v>174</v>
      </c>
      <c r="E3100" s="323">
        <v>1000</v>
      </c>
      <c r="F3100" s="35" t="s">
        <v>303</v>
      </c>
      <c r="G3100" s="326" t="s">
        <v>6618</v>
      </c>
      <c r="H3100" s="350">
        <f t="shared" si="49"/>
        <v>4551464.53</v>
      </c>
      <c r="I3100" s="326" t="s">
        <v>6711</v>
      </c>
      <c r="J3100" s="42" t="str">
        <f>VLOOKUP(D3100,DEPARTMENTS!B:B,1,0)</f>
        <v>DEV_GROUP_21</v>
      </c>
      <c r="K3100" s="326"/>
    </row>
    <row r="3101" spans="1:11" s="35" customFormat="1" hidden="1" x14ac:dyDescent="0.2">
      <c r="A3101" s="326" t="s">
        <v>6974</v>
      </c>
      <c r="B3101" s="326" t="s">
        <v>8</v>
      </c>
      <c r="C3101" s="326">
        <v>1</v>
      </c>
      <c r="D3101" s="326" t="s">
        <v>32</v>
      </c>
      <c r="E3101" s="323">
        <v>500</v>
      </c>
      <c r="F3101" s="35" t="s">
        <v>303</v>
      </c>
      <c r="G3101" s="326" t="s">
        <v>6618</v>
      </c>
      <c r="H3101" s="350">
        <f t="shared" si="49"/>
        <v>4551964.53</v>
      </c>
      <c r="I3101" s="326" t="s">
        <v>6712</v>
      </c>
      <c r="J3101" s="42" t="str">
        <f>VLOOKUP(D3101,DEPARTMENTS!B:B,1,0)</f>
        <v>YOUTH</v>
      </c>
      <c r="K3101" s="326"/>
    </row>
    <row r="3102" spans="1:11" s="35" customFormat="1" hidden="1" x14ac:dyDescent="0.2">
      <c r="A3102" s="326" t="s">
        <v>6975</v>
      </c>
      <c r="B3102" s="326" t="s">
        <v>8</v>
      </c>
      <c r="C3102" s="326">
        <v>1</v>
      </c>
      <c r="D3102" s="326" t="s">
        <v>148</v>
      </c>
      <c r="E3102" s="323">
        <v>1000</v>
      </c>
      <c r="F3102" s="35" t="s">
        <v>303</v>
      </c>
      <c r="G3102" s="326" t="s">
        <v>6618</v>
      </c>
      <c r="H3102" s="350">
        <f t="shared" si="49"/>
        <v>4552964.53</v>
      </c>
      <c r="I3102" s="326" t="s">
        <v>6713</v>
      </c>
      <c r="J3102" s="42" t="str">
        <f>VLOOKUP(D3102,DEPARTMENTS!B:B,1,0)</f>
        <v>DEV_GROUP_NA</v>
      </c>
      <c r="K3102" s="326"/>
    </row>
    <row r="3103" spans="1:11" s="35" customFormat="1" hidden="1" x14ac:dyDescent="0.2">
      <c r="A3103" s="326" t="s">
        <v>6976</v>
      </c>
      <c r="B3103" s="326" t="s">
        <v>8</v>
      </c>
      <c r="C3103" s="326">
        <v>1</v>
      </c>
      <c r="D3103" s="326" t="s">
        <v>182</v>
      </c>
      <c r="E3103" s="323">
        <v>200</v>
      </c>
      <c r="F3103" s="35" t="s">
        <v>303</v>
      </c>
      <c r="G3103" s="326" t="s">
        <v>6618</v>
      </c>
      <c r="H3103" s="350">
        <f t="shared" si="49"/>
        <v>4553164.53</v>
      </c>
      <c r="I3103" s="326" t="s">
        <v>6714</v>
      </c>
      <c r="J3103" s="42" t="str">
        <f>VLOOKUP(D3103,DEPARTMENTS!B:B,1,0)</f>
        <v>DEV_GROUP_23</v>
      </c>
      <c r="K3103" s="326"/>
    </row>
    <row r="3104" spans="1:11" s="35" customFormat="1" hidden="1" x14ac:dyDescent="0.2">
      <c r="A3104" s="326" t="s">
        <v>6977</v>
      </c>
      <c r="B3104" s="326" t="s">
        <v>8</v>
      </c>
      <c r="C3104" s="326">
        <v>1</v>
      </c>
      <c r="D3104" s="326" t="s">
        <v>182</v>
      </c>
      <c r="E3104" s="323">
        <v>750</v>
      </c>
      <c r="F3104" s="35" t="s">
        <v>303</v>
      </c>
      <c r="G3104" s="326" t="s">
        <v>6618</v>
      </c>
      <c r="H3104" s="350">
        <f t="shared" si="49"/>
        <v>4553914.53</v>
      </c>
      <c r="I3104" s="326" t="s">
        <v>6715</v>
      </c>
      <c r="J3104" s="42" t="str">
        <f>VLOOKUP(D3104,DEPARTMENTS!B:B,1,0)</f>
        <v>DEV_GROUP_23</v>
      </c>
      <c r="K3104" s="326"/>
    </row>
    <row r="3105" spans="1:11" s="35" customFormat="1" hidden="1" x14ac:dyDescent="0.2">
      <c r="A3105" s="326" t="s">
        <v>6978</v>
      </c>
      <c r="B3105" s="326" t="s">
        <v>8</v>
      </c>
      <c r="C3105" s="326">
        <v>1</v>
      </c>
      <c r="D3105" s="326" t="s">
        <v>144</v>
      </c>
      <c r="E3105" s="323">
        <v>1000</v>
      </c>
      <c r="F3105" s="35" t="s">
        <v>303</v>
      </c>
      <c r="G3105" s="326" t="s">
        <v>6618</v>
      </c>
      <c r="H3105" s="350">
        <f t="shared" si="49"/>
        <v>4554914.53</v>
      </c>
      <c r="I3105" s="326" t="s">
        <v>6716</v>
      </c>
      <c r="J3105" s="42" t="str">
        <f>VLOOKUP(D3105,DEPARTMENTS!B:B,1,0)</f>
        <v>DEV_GROUP_2</v>
      </c>
      <c r="K3105" s="326"/>
    </row>
    <row r="3106" spans="1:11" s="35" customFormat="1" hidden="1" x14ac:dyDescent="0.2">
      <c r="A3106" s="326" t="s">
        <v>6979</v>
      </c>
      <c r="B3106" s="326" t="s">
        <v>8</v>
      </c>
      <c r="C3106" s="326">
        <v>1</v>
      </c>
      <c r="D3106" s="326" t="s">
        <v>118</v>
      </c>
      <c r="E3106" s="323">
        <v>700</v>
      </c>
      <c r="F3106" s="35" t="s">
        <v>303</v>
      </c>
      <c r="G3106" s="326" t="s">
        <v>6618</v>
      </c>
      <c r="H3106" s="350">
        <f t="shared" si="49"/>
        <v>4555614.53</v>
      </c>
      <c r="I3106" s="326" t="s">
        <v>6717</v>
      </c>
      <c r="J3106" s="42" t="str">
        <f>VLOOKUP(D3106,DEPARTMENTS!B:B,1,0)</f>
        <v>DEV_GROUP_3</v>
      </c>
      <c r="K3106" s="326"/>
    </row>
    <row r="3107" spans="1:11" s="35" customFormat="1" hidden="1" x14ac:dyDescent="0.2">
      <c r="A3107" s="326" t="s">
        <v>6980</v>
      </c>
      <c r="B3107" s="326" t="s">
        <v>8</v>
      </c>
      <c r="C3107" s="326">
        <v>1</v>
      </c>
      <c r="D3107" s="326" t="s">
        <v>37</v>
      </c>
      <c r="E3107" s="323">
        <v>300</v>
      </c>
      <c r="F3107" s="35" t="s">
        <v>303</v>
      </c>
      <c r="G3107" s="326" t="s">
        <v>6618</v>
      </c>
      <c r="H3107" s="350">
        <f t="shared" si="49"/>
        <v>4555914.53</v>
      </c>
      <c r="I3107" s="326" t="s">
        <v>6718</v>
      </c>
      <c r="J3107" s="42" t="str">
        <f>VLOOKUP(D3107,DEPARTMENTS!B:B,1,0)</f>
        <v>ADVENTURERS</v>
      </c>
      <c r="K3107" s="326"/>
    </row>
    <row r="3108" spans="1:11" s="35" customFormat="1" hidden="1" x14ac:dyDescent="0.2">
      <c r="A3108" s="326" t="s">
        <v>6981</v>
      </c>
      <c r="B3108" s="326" t="s">
        <v>8</v>
      </c>
      <c r="C3108" s="326">
        <v>1</v>
      </c>
      <c r="D3108" s="326" t="s">
        <v>150</v>
      </c>
      <c r="E3108" s="323">
        <v>200</v>
      </c>
      <c r="F3108" s="35" t="s">
        <v>303</v>
      </c>
      <c r="G3108" s="326" t="s">
        <v>6618</v>
      </c>
      <c r="H3108" s="350">
        <f t="shared" si="49"/>
        <v>4556114.53</v>
      </c>
      <c r="I3108" s="326" t="s">
        <v>6719</v>
      </c>
      <c r="J3108" s="42" t="str">
        <f>VLOOKUP(D3108,DEPARTMENTS!B:B,1,0)</f>
        <v>DEV_GROUP_40</v>
      </c>
      <c r="K3108" s="326"/>
    </row>
    <row r="3109" spans="1:11" s="35" customFormat="1" hidden="1" x14ac:dyDescent="0.2">
      <c r="A3109" s="326" t="s">
        <v>6982</v>
      </c>
      <c r="B3109" s="326" t="s">
        <v>8</v>
      </c>
      <c r="C3109" s="326">
        <v>1</v>
      </c>
      <c r="D3109" s="326" t="s">
        <v>150</v>
      </c>
      <c r="E3109" s="323">
        <v>300</v>
      </c>
      <c r="F3109" s="35" t="s">
        <v>303</v>
      </c>
      <c r="G3109" s="326" t="s">
        <v>6618</v>
      </c>
      <c r="H3109" s="350">
        <f t="shared" si="49"/>
        <v>4556414.53</v>
      </c>
      <c r="I3109" s="326" t="s">
        <v>6720</v>
      </c>
      <c r="J3109" s="42" t="str">
        <f>VLOOKUP(D3109,DEPARTMENTS!B:B,1,0)</f>
        <v>DEV_GROUP_40</v>
      </c>
      <c r="K3109" s="326"/>
    </row>
    <row r="3110" spans="1:11" s="35" customFormat="1" hidden="1" x14ac:dyDescent="0.2">
      <c r="A3110" s="326" t="s">
        <v>6983</v>
      </c>
      <c r="B3110" s="326" t="s">
        <v>8</v>
      </c>
      <c r="C3110" s="326">
        <v>1</v>
      </c>
      <c r="D3110" s="326" t="s">
        <v>150</v>
      </c>
      <c r="E3110" s="323">
        <v>200</v>
      </c>
      <c r="F3110" s="35" t="s">
        <v>303</v>
      </c>
      <c r="G3110" s="326" t="s">
        <v>6618</v>
      </c>
      <c r="H3110" s="350">
        <f t="shared" si="49"/>
        <v>4556614.53</v>
      </c>
      <c r="I3110" s="326" t="s">
        <v>6721</v>
      </c>
      <c r="J3110" s="42" t="str">
        <f>VLOOKUP(D3110,DEPARTMENTS!B:B,1,0)</f>
        <v>DEV_GROUP_40</v>
      </c>
      <c r="K3110" s="326"/>
    </row>
    <row r="3111" spans="1:11" s="35" customFormat="1" hidden="1" x14ac:dyDescent="0.2">
      <c r="A3111" s="326" t="s">
        <v>6984</v>
      </c>
      <c r="B3111" s="326" t="s">
        <v>8</v>
      </c>
      <c r="C3111" s="326">
        <v>1</v>
      </c>
      <c r="D3111" s="326" t="s">
        <v>174</v>
      </c>
      <c r="E3111" s="323">
        <v>200</v>
      </c>
      <c r="F3111" s="35" t="s">
        <v>303</v>
      </c>
      <c r="G3111" s="326" t="s">
        <v>6618</v>
      </c>
      <c r="H3111" s="350">
        <f t="shared" si="49"/>
        <v>4556814.53</v>
      </c>
      <c r="I3111" s="326" t="s">
        <v>6722</v>
      </c>
      <c r="J3111" s="42" t="str">
        <f>VLOOKUP(D3111,DEPARTMENTS!B:B,1,0)</f>
        <v>DEV_GROUP_21</v>
      </c>
      <c r="K3111" s="326"/>
    </row>
    <row r="3112" spans="1:11" s="35" customFormat="1" hidden="1" x14ac:dyDescent="0.2">
      <c r="A3112" s="326" t="s">
        <v>6985</v>
      </c>
      <c r="B3112" s="326" t="s">
        <v>8</v>
      </c>
      <c r="C3112" s="326">
        <v>1</v>
      </c>
      <c r="D3112" s="326" t="s">
        <v>194</v>
      </c>
      <c r="E3112" s="323">
        <v>150</v>
      </c>
      <c r="F3112" s="35" t="s">
        <v>303</v>
      </c>
      <c r="G3112" s="326" t="s">
        <v>6618</v>
      </c>
      <c r="H3112" s="350">
        <f t="shared" si="49"/>
        <v>4556964.53</v>
      </c>
      <c r="I3112" s="326" t="s">
        <v>6723</v>
      </c>
      <c r="J3112" s="42" t="str">
        <f>VLOOKUP(D3112,DEPARTMENTS!B:B,1,0)</f>
        <v>DEV_GROUP_29</v>
      </c>
      <c r="K3112" s="326"/>
    </row>
    <row r="3113" spans="1:11" s="35" customFormat="1" hidden="1" x14ac:dyDescent="0.2">
      <c r="A3113" s="326" t="s">
        <v>6986</v>
      </c>
      <c r="B3113" s="326" t="s">
        <v>8</v>
      </c>
      <c r="C3113" s="326">
        <v>1</v>
      </c>
      <c r="D3113" s="326" t="s">
        <v>37</v>
      </c>
      <c r="E3113" s="323">
        <v>300</v>
      </c>
      <c r="F3113" s="35" t="s">
        <v>303</v>
      </c>
      <c r="G3113" s="326" t="s">
        <v>6618</v>
      </c>
      <c r="H3113" s="350">
        <f t="shared" si="49"/>
        <v>4557264.53</v>
      </c>
      <c r="I3113" s="326" t="s">
        <v>6724</v>
      </c>
      <c r="J3113" s="42" t="str">
        <f>VLOOKUP(D3113,DEPARTMENTS!B:B,1,0)</f>
        <v>ADVENTURERS</v>
      </c>
      <c r="K3113" s="326"/>
    </row>
    <row r="3114" spans="1:11" s="35" customFormat="1" hidden="1" x14ac:dyDescent="0.2">
      <c r="A3114" s="326" t="s">
        <v>6987</v>
      </c>
      <c r="B3114" s="326" t="s">
        <v>8</v>
      </c>
      <c r="C3114" s="326">
        <v>1</v>
      </c>
      <c r="D3114" s="326" t="s">
        <v>132</v>
      </c>
      <c r="E3114" s="323">
        <v>100</v>
      </c>
      <c r="F3114" s="35" t="s">
        <v>303</v>
      </c>
      <c r="G3114" s="326" t="s">
        <v>6618</v>
      </c>
      <c r="H3114" s="350">
        <f t="shared" si="49"/>
        <v>4557364.53</v>
      </c>
      <c r="I3114" s="326" t="s">
        <v>6725</v>
      </c>
      <c r="J3114" s="42" t="str">
        <f>VLOOKUP(D3114,DEPARTMENTS!B:B,1,0)</f>
        <v>DEV_GROUP_41</v>
      </c>
      <c r="K3114" s="326"/>
    </row>
    <row r="3115" spans="1:11" s="35" customFormat="1" hidden="1" x14ac:dyDescent="0.2">
      <c r="A3115" s="326" t="s">
        <v>6988</v>
      </c>
      <c r="B3115" s="326" t="s">
        <v>8</v>
      </c>
      <c r="C3115" s="326">
        <v>1</v>
      </c>
      <c r="D3115" s="326" t="s">
        <v>122</v>
      </c>
      <c r="E3115" s="323">
        <v>1000</v>
      </c>
      <c r="F3115" s="35" t="s">
        <v>303</v>
      </c>
      <c r="G3115" s="326" t="s">
        <v>6618</v>
      </c>
      <c r="H3115" s="350">
        <f t="shared" si="49"/>
        <v>4558364.53</v>
      </c>
      <c r="I3115" s="326" t="s">
        <v>6726</v>
      </c>
      <c r="J3115" s="42" t="str">
        <f>VLOOKUP(D3115,DEPARTMENTS!B:B,1,0)</f>
        <v>DEV_GROUP_16</v>
      </c>
      <c r="K3115" s="326"/>
    </row>
    <row r="3116" spans="1:11" s="35" customFormat="1" hidden="1" x14ac:dyDescent="0.2">
      <c r="A3116" s="326" t="s">
        <v>6989</v>
      </c>
      <c r="B3116" s="326" t="s">
        <v>8</v>
      </c>
      <c r="C3116" s="326">
        <v>1</v>
      </c>
      <c r="D3116" s="326" t="s">
        <v>130</v>
      </c>
      <c r="E3116" s="323">
        <v>2000</v>
      </c>
      <c r="F3116" s="35" t="s">
        <v>303</v>
      </c>
      <c r="G3116" s="326" t="s">
        <v>6618</v>
      </c>
      <c r="H3116" s="350">
        <f t="shared" si="49"/>
        <v>4560364.53</v>
      </c>
      <c r="I3116" s="326" t="s">
        <v>6727</v>
      </c>
      <c r="J3116" s="42" t="str">
        <f>VLOOKUP(D3116,DEPARTMENTS!B:B,1,0)</f>
        <v>DEV_GROUP_11</v>
      </c>
      <c r="K3116" s="326"/>
    </row>
    <row r="3117" spans="1:11" s="35" customFormat="1" hidden="1" x14ac:dyDescent="0.2">
      <c r="A3117" s="326" t="s">
        <v>6990</v>
      </c>
      <c r="B3117" s="326" t="s">
        <v>8</v>
      </c>
      <c r="C3117" s="326">
        <v>1</v>
      </c>
      <c r="D3117" s="326" t="s">
        <v>150</v>
      </c>
      <c r="E3117" s="323">
        <v>200</v>
      </c>
      <c r="F3117" s="35" t="s">
        <v>303</v>
      </c>
      <c r="G3117" s="326" t="s">
        <v>6618</v>
      </c>
      <c r="H3117" s="350">
        <f t="shared" si="49"/>
        <v>4560564.53</v>
      </c>
      <c r="I3117" s="326" t="s">
        <v>6728</v>
      </c>
      <c r="J3117" s="42" t="str">
        <f>VLOOKUP(D3117,DEPARTMENTS!B:B,1,0)</f>
        <v>DEV_GROUP_40</v>
      </c>
      <c r="K3117" s="326"/>
    </row>
    <row r="3118" spans="1:11" s="35" customFormat="1" hidden="1" x14ac:dyDescent="0.2">
      <c r="A3118" s="326" t="s">
        <v>6991</v>
      </c>
      <c r="B3118" s="326" t="s">
        <v>8</v>
      </c>
      <c r="C3118" s="326">
        <v>1</v>
      </c>
      <c r="D3118" s="326" t="s">
        <v>130</v>
      </c>
      <c r="E3118" s="323">
        <v>500</v>
      </c>
      <c r="F3118" s="35" t="s">
        <v>303</v>
      </c>
      <c r="G3118" s="326" t="s">
        <v>6618</v>
      </c>
      <c r="H3118" s="350">
        <f t="shared" si="49"/>
        <v>4561064.53</v>
      </c>
      <c r="I3118" s="326" t="s">
        <v>6729</v>
      </c>
      <c r="J3118" s="42" t="str">
        <f>VLOOKUP(D3118,DEPARTMENTS!B:B,1,0)</f>
        <v>DEV_GROUP_11</v>
      </c>
      <c r="K3118" s="326"/>
    </row>
    <row r="3119" spans="1:11" s="35" customFormat="1" hidden="1" x14ac:dyDescent="0.2">
      <c r="A3119" s="326" t="s">
        <v>6992</v>
      </c>
      <c r="B3119" s="326" t="s">
        <v>8</v>
      </c>
      <c r="C3119" s="326">
        <v>1</v>
      </c>
      <c r="D3119" s="326" t="s">
        <v>44</v>
      </c>
      <c r="E3119" s="323">
        <v>100</v>
      </c>
      <c r="F3119" s="35" t="s">
        <v>303</v>
      </c>
      <c r="G3119" s="326" t="s">
        <v>6618</v>
      </c>
      <c r="H3119" s="350">
        <f t="shared" si="49"/>
        <v>4561164.53</v>
      </c>
      <c r="I3119" s="326" t="s">
        <v>6730</v>
      </c>
      <c r="J3119" s="42" t="str">
        <f>VLOOKUP(D3119,DEPARTMENTS!B:B,1,0)</f>
        <v>AMBASSADORS</v>
      </c>
      <c r="K3119" s="326"/>
    </row>
    <row r="3120" spans="1:11" s="35" customFormat="1" hidden="1" x14ac:dyDescent="0.2">
      <c r="A3120" s="326" t="s">
        <v>6993</v>
      </c>
      <c r="B3120" s="326" t="s">
        <v>8</v>
      </c>
      <c r="C3120" s="326">
        <v>1</v>
      </c>
      <c r="D3120" s="326" t="s">
        <v>144</v>
      </c>
      <c r="E3120" s="323">
        <v>500</v>
      </c>
      <c r="F3120" s="35" t="s">
        <v>303</v>
      </c>
      <c r="G3120" s="326" t="s">
        <v>6618</v>
      </c>
      <c r="H3120" s="350">
        <f t="shared" si="49"/>
        <v>4561664.53</v>
      </c>
      <c r="I3120" s="326" t="s">
        <v>6731</v>
      </c>
      <c r="J3120" s="42" t="str">
        <f>VLOOKUP(D3120,DEPARTMENTS!B:B,1,0)</f>
        <v>DEV_GROUP_2</v>
      </c>
      <c r="K3120" s="326"/>
    </row>
    <row r="3121" spans="1:11" s="35" customFormat="1" hidden="1" x14ac:dyDescent="0.2">
      <c r="A3121" s="326" t="s">
        <v>6994</v>
      </c>
      <c r="B3121" s="326" t="s">
        <v>8</v>
      </c>
      <c r="C3121" s="326">
        <v>1</v>
      </c>
      <c r="D3121" s="326" t="s">
        <v>75</v>
      </c>
      <c r="E3121" s="323">
        <v>-15500</v>
      </c>
      <c r="F3121" s="35" t="s">
        <v>109</v>
      </c>
      <c r="G3121" s="326" t="s">
        <v>6618</v>
      </c>
      <c r="H3121" s="350">
        <f t="shared" si="49"/>
        <v>4546164.53</v>
      </c>
      <c r="I3121" s="326" t="s">
        <v>6732</v>
      </c>
      <c r="J3121" s="42" t="str">
        <f>VLOOKUP(D3121,DEPARTMENTS!B:B,1,0)</f>
        <v>WITHDRAWAL</v>
      </c>
      <c r="K3121" s="326"/>
    </row>
    <row r="3122" spans="1:11" s="35" customFormat="1" hidden="1" x14ac:dyDescent="0.2">
      <c r="A3122" s="326" t="s">
        <v>6995</v>
      </c>
      <c r="B3122" s="326" t="s">
        <v>8</v>
      </c>
      <c r="C3122" s="326">
        <v>1</v>
      </c>
      <c r="D3122" s="326" t="s">
        <v>194</v>
      </c>
      <c r="E3122" s="323">
        <v>100</v>
      </c>
      <c r="F3122" s="35" t="s">
        <v>303</v>
      </c>
      <c r="G3122" s="326" t="s">
        <v>6618</v>
      </c>
      <c r="H3122" s="350">
        <f t="shared" si="49"/>
        <v>4546264.53</v>
      </c>
      <c r="I3122" s="326" t="s">
        <v>6733</v>
      </c>
      <c r="J3122" s="42" t="str">
        <f>VLOOKUP(D3122,DEPARTMENTS!B:B,1,0)</f>
        <v>DEV_GROUP_29</v>
      </c>
      <c r="K3122" s="326"/>
    </row>
    <row r="3123" spans="1:11" s="35" customFormat="1" hidden="1" x14ac:dyDescent="0.2">
      <c r="A3123" s="326" t="s">
        <v>6996</v>
      </c>
      <c r="B3123" s="326" t="s">
        <v>8</v>
      </c>
      <c r="C3123" s="326">
        <v>1</v>
      </c>
      <c r="D3123" s="326" t="s">
        <v>37</v>
      </c>
      <c r="E3123" s="323">
        <v>600</v>
      </c>
      <c r="F3123" s="35" t="s">
        <v>303</v>
      </c>
      <c r="G3123" s="326" t="s">
        <v>6618</v>
      </c>
      <c r="H3123" s="350">
        <f t="shared" si="49"/>
        <v>4546864.53</v>
      </c>
      <c r="I3123" s="326" t="s">
        <v>6734</v>
      </c>
      <c r="J3123" s="42" t="str">
        <f>VLOOKUP(D3123,DEPARTMENTS!B:B,1,0)</f>
        <v>ADVENTURERS</v>
      </c>
      <c r="K3123" s="326"/>
    </row>
    <row r="3124" spans="1:11" s="35" customFormat="1" hidden="1" x14ac:dyDescent="0.2">
      <c r="A3124" s="326" t="s">
        <v>6997</v>
      </c>
      <c r="B3124" s="326" t="s">
        <v>8</v>
      </c>
      <c r="C3124" s="326">
        <v>1</v>
      </c>
      <c r="D3124" s="326" t="s">
        <v>186</v>
      </c>
      <c r="E3124" s="323">
        <v>1000</v>
      </c>
      <c r="F3124" s="35" t="s">
        <v>303</v>
      </c>
      <c r="G3124" s="326" t="s">
        <v>6618</v>
      </c>
      <c r="H3124" s="350">
        <f t="shared" si="49"/>
        <v>4547864.53</v>
      </c>
      <c r="I3124" s="326" t="s">
        <v>6735</v>
      </c>
      <c r="J3124" s="42" t="str">
        <f>VLOOKUP(D3124,DEPARTMENTS!B:B,1,0)</f>
        <v>DEV_GROUP_37</v>
      </c>
      <c r="K3124" s="326"/>
    </row>
    <row r="3125" spans="1:11" s="35" customFormat="1" hidden="1" x14ac:dyDescent="0.2">
      <c r="A3125" s="326" t="s">
        <v>6998</v>
      </c>
      <c r="B3125" s="326" t="s">
        <v>8</v>
      </c>
      <c r="C3125" s="326">
        <v>1</v>
      </c>
      <c r="D3125" s="326" t="s">
        <v>186</v>
      </c>
      <c r="E3125" s="323">
        <v>200</v>
      </c>
      <c r="F3125" s="35" t="s">
        <v>303</v>
      </c>
      <c r="G3125" s="326" t="s">
        <v>6618</v>
      </c>
      <c r="H3125" s="350">
        <f t="shared" si="49"/>
        <v>4548064.53</v>
      </c>
      <c r="I3125" s="326" t="s">
        <v>6736</v>
      </c>
      <c r="J3125" s="42" t="str">
        <f>VLOOKUP(D3125,DEPARTMENTS!B:B,1,0)</f>
        <v>DEV_GROUP_37</v>
      </c>
      <c r="K3125" s="326"/>
    </row>
    <row r="3126" spans="1:11" s="35" customFormat="1" hidden="1" x14ac:dyDescent="0.2">
      <c r="A3126" s="326" t="s">
        <v>6999</v>
      </c>
      <c r="B3126" s="326" t="s">
        <v>8</v>
      </c>
      <c r="C3126" s="326">
        <v>1</v>
      </c>
      <c r="D3126" s="326" t="s">
        <v>194</v>
      </c>
      <c r="E3126" s="323">
        <v>100</v>
      </c>
      <c r="F3126" s="35" t="s">
        <v>303</v>
      </c>
      <c r="G3126" s="326" t="s">
        <v>6618</v>
      </c>
      <c r="H3126" s="350">
        <f t="shared" si="49"/>
        <v>4548164.53</v>
      </c>
      <c r="I3126" s="326" t="s">
        <v>6737</v>
      </c>
      <c r="J3126" s="42" t="str">
        <f>VLOOKUP(D3126,DEPARTMENTS!B:B,1,0)</f>
        <v>DEV_GROUP_29</v>
      </c>
      <c r="K3126" s="326"/>
    </row>
    <row r="3127" spans="1:11" s="35" customFormat="1" hidden="1" x14ac:dyDescent="0.2">
      <c r="A3127" s="326" t="s">
        <v>7000</v>
      </c>
      <c r="B3127" s="326" t="s">
        <v>8</v>
      </c>
      <c r="C3127" s="326">
        <v>1</v>
      </c>
      <c r="D3127" s="326" t="s">
        <v>194</v>
      </c>
      <c r="E3127" s="323">
        <v>500</v>
      </c>
      <c r="F3127" s="35" t="s">
        <v>303</v>
      </c>
      <c r="G3127" s="326" t="s">
        <v>6618</v>
      </c>
      <c r="H3127" s="350">
        <f t="shared" si="49"/>
        <v>4548664.53</v>
      </c>
      <c r="I3127" s="326" t="s">
        <v>6738</v>
      </c>
      <c r="J3127" s="42" t="str">
        <f>VLOOKUP(D3127,DEPARTMENTS!B:B,1,0)</f>
        <v>DEV_GROUP_29</v>
      </c>
      <c r="K3127" s="326"/>
    </row>
    <row r="3128" spans="1:11" s="35" customFormat="1" hidden="1" x14ac:dyDescent="0.2">
      <c r="A3128" s="326" t="s">
        <v>7001</v>
      </c>
      <c r="B3128" s="326" t="s">
        <v>8</v>
      </c>
      <c r="C3128" s="326">
        <v>1</v>
      </c>
      <c r="D3128" s="326" t="s">
        <v>194</v>
      </c>
      <c r="E3128" s="323">
        <v>100</v>
      </c>
      <c r="F3128" s="35" t="s">
        <v>303</v>
      </c>
      <c r="G3128" s="326" t="s">
        <v>6618</v>
      </c>
      <c r="H3128" s="350">
        <f t="shared" si="49"/>
        <v>4548764.53</v>
      </c>
      <c r="I3128" s="326" t="s">
        <v>6739</v>
      </c>
      <c r="J3128" s="42" t="str">
        <f>VLOOKUP(D3128,DEPARTMENTS!B:B,1,0)</f>
        <v>DEV_GROUP_29</v>
      </c>
      <c r="K3128" s="326"/>
    </row>
    <row r="3129" spans="1:11" s="35" customFormat="1" hidden="1" x14ac:dyDescent="0.2">
      <c r="A3129" s="326" t="s">
        <v>7002</v>
      </c>
      <c r="B3129" s="326" t="s">
        <v>8</v>
      </c>
      <c r="C3129" s="326">
        <v>1</v>
      </c>
      <c r="D3129" s="326" t="s">
        <v>186</v>
      </c>
      <c r="E3129" s="323">
        <v>20</v>
      </c>
      <c r="F3129" s="35" t="s">
        <v>303</v>
      </c>
      <c r="G3129" s="326" t="s">
        <v>6618</v>
      </c>
      <c r="H3129" s="350">
        <f t="shared" si="49"/>
        <v>4548784.53</v>
      </c>
      <c r="I3129" s="326" t="s">
        <v>6740</v>
      </c>
      <c r="J3129" s="42" t="str">
        <f>VLOOKUP(D3129,DEPARTMENTS!B:B,1,0)</f>
        <v>DEV_GROUP_37</v>
      </c>
      <c r="K3129" s="326"/>
    </row>
    <row r="3130" spans="1:11" s="35" customFormat="1" hidden="1" x14ac:dyDescent="0.2">
      <c r="A3130" s="326" t="s">
        <v>7003</v>
      </c>
      <c r="B3130" s="326" t="s">
        <v>8</v>
      </c>
      <c r="C3130" s="326">
        <v>1</v>
      </c>
      <c r="D3130" s="326" t="s">
        <v>132</v>
      </c>
      <c r="E3130" s="323">
        <v>400</v>
      </c>
      <c r="F3130" s="35" t="s">
        <v>303</v>
      </c>
      <c r="G3130" s="326" t="s">
        <v>6618</v>
      </c>
      <c r="H3130" s="350">
        <f t="shared" si="49"/>
        <v>4549184.53</v>
      </c>
      <c r="I3130" s="326" t="s">
        <v>6741</v>
      </c>
      <c r="J3130" s="42" t="str">
        <f>VLOOKUP(D3130,DEPARTMENTS!B:B,1,0)</f>
        <v>DEV_GROUP_41</v>
      </c>
      <c r="K3130" s="326"/>
    </row>
    <row r="3131" spans="1:11" s="35" customFormat="1" hidden="1" x14ac:dyDescent="0.2">
      <c r="A3131" s="326" t="s">
        <v>7004</v>
      </c>
      <c r="B3131" s="326" t="s">
        <v>8</v>
      </c>
      <c r="C3131" s="326">
        <v>1</v>
      </c>
      <c r="D3131" s="326" t="s">
        <v>186</v>
      </c>
      <c r="E3131" s="323">
        <v>500</v>
      </c>
      <c r="F3131" s="35" t="s">
        <v>303</v>
      </c>
      <c r="G3131" s="326" t="s">
        <v>6618</v>
      </c>
      <c r="H3131" s="350">
        <f t="shared" si="49"/>
        <v>4549684.53</v>
      </c>
      <c r="I3131" s="326" t="s">
        <v>6742</v>
      </c>
      <c r="J3131" s="42" t="str">
        <f>VLOOKUP(D3131,DEPARTMENTS!B:B,1,0)</f>
        <v>DEV_GROUP_37</v>
      </c>
      <c r="K3131" s="326"/>
    </row>
    <row r="3132" spans="1:11" s="35" customFormat="1" hidden="1" x14ac:dyDescent="0.2">
      <c r="A3132" s="326" t="s">
        <v>7005</v>
      </c>
      <c r="B3132" s="326" t="s">
        <v>8</v>
      </c>
      <c r="C3132" s="326">
        <v>1</v>
      </c>
      <c r="D3132" s="326" t="s">
        <v>186</v>
      </c>
      <c r="E3132" s="323">
        <v>500</v>
      </c>
      <c r="F3132" s="35" t="s">
        <v>303</v>
      </c>
      <c r="G3132" s="326" t="s">
        <v>6618</v>
      </c>
      <c r="H3132" s="350">
        <f t="shared" si="49"/>
        <v>4550184.53</v>
      </c>
      <c r="I3132" s="326" t="s">
        <v>6743</v>
      </c>
      <c r="J3132" s="42" t="str">
        <f>VLOOKUP(D3132,DEPARTMENTS!B:B,1,0)</f>
        <v>DEV_GROUP_37</v>
      </c>
      <c r="K3132" s="326"/>
    </row>
    <row r="3133" spans="1:11" s="35" customFormat="1" hidden="1" x14ac:dyDescent="0.2">
      <c r="A3133" s="326" t="s">
        <v>7006</v>
      </c>
      <c r="B3133" s="326" t="s">
        <v>8</v>
      </c>
      <c r="C3133" s="326">
        <v>1</v>
      </c>
      <c r="D3133" s="326" t="s">
        <v>194</v>
      </c>
      <c r="E3133" s="323">
        <v>100</v>
      </c>
      <c r="F3133" s="35" t="s">
        <v>303</v>
      </c>
      <c r="G3133" s="326" t="s">
        <v>6618</v>
      </c>
      <c r="H3133" s="350">
        <f t="shared" si="49"/>
        <v>4550284.53</v>
      </c>
      <c r="I3133" s="326" t="s">
        <v>6744</v>
      </c>
      <c r="J3133" s="42" t="str">
        <f>VLOOKUP(D3133,DEPARTMENTS!B:B,1,0)</f>
        <v>DEV_GROUP_29</v>
      </c>
      <c r="K3133" s="326"/>
    </row>
    <row r="3134" spans="1:11" s="35" customFormat="1" hidden="1" x14ac:dyDescent="0.2">
      <c r="A3134" s="326" t="s">
        <v>7007</v>
      </c>
      <c r="B3134" s="326" t="s">
        <v>8</v>
      </c>
      <c r="C3134" s="326">
        <v>1</v>
      </c>
      <c r="D3134" s="326" t="s">
        <v>186</v>
      </c>
      <c r="E3134" s="323">
        <v>1000</v>
      </c>
      <c r="F3134" s="35" t="s">
        <v>303</v>
      </c>
      <c r="G3134" s="326" t="s">
        <v>6618</v>
      </c>
      <c r="H3134" s="350">
        <f t="shared" si="49"/>
        <v>4551284.53</v>
      </c>
      <c r="I3134" s="326" t="s">
        <v>6745</v>
      </c>
      <c r="J3134" s="42" t="str">
        <f>VLOOKUP(D3134,DEPARTMENTS!B:B,1,0)</f>
        <v>DEV_GROUP_37</v>
      </c>
      <c r="K3134" s="326"/>
    </row>
    <row r="3135" spans="1:11" s="35" customFormat="1" hidden="1" x14ac:dyDescent="0.2">
      <c r="A3135" s="326" t="s">
        <v>7008</v>
      </c>
      <c r="B3135" s="326" t="s">
        <v>8</v>
      </c>
      <c r="C3135" s="326">
        <v>1</v>
      </c>
      <c r="D3135" s="326" t="s">
        <v>186</v>
      </c>
      <c r="E3135" s="323">
        <v>200</v>
      </c>
      <c r="F3135" s="35" t="s">
        <v>303</v>
      </c>
      <c r="G3135" s="326" t="s">
        <v>6618</v>
      </c>
      <c r="H3135" s="350">
        <f t="shared" si="49"/>
        <v>4551484.53</v>
      </c>
      <c r="I3135" s="326" t="s">
        <v>6746</v>
      </c>
      <c r="J3135" s="42" t="str">
        <f>VLOOKUP(D3135,DEPARTMENTS!B:B,1,0)</f>
        <v>DEV_GROUP_37</v>
      </c>
      <c r="K3135" s="326"/>
    </row>
    <row r="3136" spans="1:11" s="35" customFormat="1" hidden="1" x14ac:dyDescent="0.2">
      <c r="A3136" s="326" t="s">
        <v>7009</v>
      </c>
      <c r="B3136" s="326" t="s">
        <v>8</v>
      </c>
      <c r="C3136" s="326">
        <v>1</v>
      </c>
      <c r="D3136" s="326" t="s">
        <v>186</v>
      </c>
      <c r="E3136" s="323">
        <v>500</v>
      </c>
      <c r="F3136" s="35" t="s">
        <v>303</v>
      </c>
      <c r="G3136" s="326" t="s">
        <v>6618</v>
      </c>
      <c r="H3136" s="350">
        <f t="shared" si="49"/>
        <v>4551984.53</v>
      </c>
      <c r="I3136" s="326" t="s">
        <v>6747</v>
      </c>
      <c r="J3136" s="42" t="str">
        <f>VLOOKUP(D3136,DEPARTMENTS!B:B,1,0)</f>
        <v>DEV_GROUP_37</v>
      </c>
      <c r="K3136" s="326"/>
    </row>
    <row r="3137" spans="1:11" s="35" customFormat="1" hidden="1" x14ac:dyDescent="0.2">
      <c r="A3137" s="326" t="s">
        <v>7010</v>
      </c>
      <c r="B3137" s="326" t="s">
        <v>8</v>
      </c>
      <c r="C3137" s="326">
        <v>1</v>
      </c>
      <c r="D3137" s="326" t="s">
        <v>186</v>
      </c>
      <c r="E3137" s="323">
        <v>500</v>
      </c>
      <c r="F3137" s="35" t="s">
        <v>303</v>
      </c>
      <c r="G3137" s="326" t="s">
        <v>6618</v>
      </c>
      <c r="H3137" s="350">
        <f t="shared" si="49"/>
        <v>4552484.53</v>
      </c>
      <c r="I3137" s="326" t="s">
        <v>6748</v>
      </c>
      <c r="J3137" s="42" t="str">
        <f>VLOOKUP(D3137,DEPARTMENTS!B:B,1,0)</f>
        <v>DEV_GROUP_37</v>
      </c>
      <c r="K3137" s="326"/>
    </row>
    <row r="3138" spans="1:11" s="35" customFormat="1" hidden="1" x14ac:dyDescent="0.2">
      <c r="A3138" s="326" t="s">
        <v>7011</v>
      </c>
      <c r="B3138" s="326" t="s">
        <v>8</v>
      </c>
      <c r="C3138" s="326">
        <v>1</v>
      </c>
      <c r="D3138" s="326" t="s">
        <v>24</v>
      </c>
      <c r="E3138" s="323">
        <v>1109</v>
      </c>
      <c r="F3138" s="35" t="s">
        <v>303</v>
      </c>
      <c r="G3138" s="326" t="s">
        <v>6618</v>
      </c>
      <c r="H3138" s="350">
        <f t="shared" si="49"/>
        <v>4553593.53</v>
      </c>
      <c r="I3138" s="326" t="s">
        <v>6749</v>
      </c>
      <c r="J3138" s="42" t="str">
        <f>VLOOKUP(D3138,DEPARTMENTS!B:B,1,0)</f>
        <v>ENVELOPES</v>
      </c>
      <c r="K3138" s="326"/>
    </row>
    <row r="3139" spans="1:11" s="35" customFormat="1" hidden="1" x14ac:dyDescent="0.2">
      <c r="A3139" s="326" t="s">
        <v>7012</v>
      </c>
      <c r="B3139" s="326" t="s">
        <v>8</v>
      </c>
      <c r="C3139" s="326">
        <v>1</v>
      </c>
      <c r="D3139" s="326" t="s">
        <v>186</v>
      </c>
      <c r="E3139" s="323">
        <v>300</v>
      </c>
      <c r="F3139" s="35" t="s">
        <v>303</v>
      </c>
      <c r="G3139" s="326" t="s">
        <v>6618</v>
      </c>
      <c r="H3139" s="350">
        <f t="shared" si="49"/>
        <v>4553893.53</v>
      </c>
      <c r="I3139" s="326" t="s">
        <v>6750</v>
      </c>
      <c r="J3139" s="42" t="str">
        <f>VLOOKUP(D3139,DEPARTMENTS!B:B,1,0)</f>
        <v>DEV_GROUP_37</v>
      </c>
      <c r="K3139" s="326"/>
    </row>
    <row r="3140" spans="1:11" s="35" customFormat="1" hidden="1" x14ac:dyDescent="0.2">
      <c r="A3140" s="326" t="s">
        <v>7013</v>
      </c>
      <c r="B3140" s="326" t="s">
        <v>8</v>
      </c>
      <c r="C3140" s="326">
        <v>1</v>
      </c>
      <c r="D3140" s="326" t="s">
        <v>186</v>
      </c>
      <c r="E3140" s="323">
        <v>500</v>
      </c>
      <c r="F3140" s="35" t="s">
        <v>303</v>
      </c>
      <c r="G3140" s="326" t="s">
        <v>6618</v>
      </c>
      <c r="H3140" s="350">
        <f t="shared" si="49"/>
        <v>4554393.53</v>
      </c>
      <c r="I3140" s="326" t="s">
        <v>6751</v>
      </c>
      <c r="J3140" s="42" t="str">
        <f>VLOOKUP(D3140,DEPARTMENTS!B:B,1,0)</f>
        <v>DEV_GROUP_37</v>
      </c>
      <c r="K3140" s="326"/>
    </row>
    <row r="3141" spans="1:11" s="35" customFormat="1" hidden="1" x14ac:dyDescent="0.2">
      <c r="A3141" s="326" t="s">
        <v>7014</v>
      </c>
      <c r="B3141" s="326" t="s">
        <v>8</v>
      </c>
      <c r="C3141" s="326">
        <v>1</v>
      </c>
      <c r="D3141" s="326" t="s">
        <v>186</v>
      </c>
      <c r="E3141" s="323">
        <v>200</v>
      </c>
      <c r="F3141" s="35" t="s">
        <v>303</v>
      </c>
      <c r="G3141" s="326" t="s">
        <v>6618</v>
      </c>
      <c r="H3141" s="350">
        <f t="shared" si="49"/>
        <v>4554593.53</v>
      </c>
      <c r="I3141" s="326" t="s">
        <v>6752</v>
      </c>
      <c r="J3141" s="42" t="str">
        <f>VLOOKUP(D3141,DEPARTMENTS!B:B,1,0)</f>
        <v>DEV_GROUP_37</v>
      </c>
      <c r="K3141" s="326"/>
    </row>
    <row r="3142" spans="1:11" s="35" customFormat="1" hidden="1" x14ac:dyDescent="0.2">
      <c r="A3142" s="326" t="s">
        <v>7015</v>
      </c>
      <c r="B3142" s="326" t="s">
        <v>8</v>
      </c>
      <c r="C3142" s="326">
        <v>1</v>
      </c>
      <c r="D3142" s="326" t="s">
        <v>170</v>
      </c>
      <c r="E3142" s="323">
        <v>100</v>
      </c>
      <c r="F3142" s="35" t="s">
        <v>303</v>
      </c>
      <c r="G3142" s="326" t="s">
        <v>6618</v>
      </c>
      <c r="H3142" s="350">
        <f t="shared" si="49"/>
        <v>4554693.53</v>
      </c>
      <c r="I3142" s="326" t="s">
        <v>6753</v>
      </c>
      <c r="J3142" s="42" t="str">
        <f>VLOOKUP(D3142,DEPARTMENTS!B:B,1,0)</f>
        <v>DEV_GROUP_24</v>
      </c>
      <c r="K3142" s="326"/>
    </row>
    <row r="3143" spans="1:11" s="35" customFormat="1" hidden="1" x14ac:dyDescent="0.2">
      <c r="A3143" s="326" t="s">
        <v>7016</v>
      </c>
      <c r="B3143" s="326" t="s">
        <v>8</v>
      </c>
      <c r="C3143" s="326">
        <v>1</v>
      </c>
      <c r="D3143" s="326" t="s">
        <v>24</v>
      </c>
      <c r="E3143" s="323">
        <v>835</v>
      </c>
      <c r="F3143" s="35" t="s">
        <v>303</v>
      </c>
      <c r="G3143" s="326" t="s">
        <v>6618</v>
      </c>
      <c r="H3143" s="350">
        <f t="shared" si="49"/>
        <v>4555528.53</v>
      </c>
      <c r="I3143" s="326" t="s">
        <v>6754</v>
      </c>
      <c r="J3143" s="42" t="str">
        <f>VLOOKUP(D3143,DEPARTMENTS!B:B,1,0)</f>
        <v>ENVELOPES</v>
      </c>
      <c r="K3143" s="326"/>
    </row>
    <row r="3144" spans="1:11" s="35" customFormat="1" hidden="1" x14ac:dyDescent="0.2">
      <c r="A3144" s="326" t="s">
        <v>7017</v>
      </c>
      <c r="B3144" s="326" t="s">
        <v>8</v>
      </c>
      <c r="C3144" s="326">
        <v>1</v>
      </c>
      <c r="D3144" s="326" t="s">
        <v>186</v>
      </c>
      <c r="E3144" s="323">
        <v>350</v>
      </c>
      <c r="F3144" s="35" t="s">
        <v>303</v>
      </c>
      <c r="G3144" s="326" t="s">
        <v>6618</v>
      </c>
      <c r="H3144" s="350">
        <f t="shared" si="49"/>
        <v>4555878.53</v>
      </c>
      <c r="I3144" s="326" t="s">
        <v>6755</v>
      </c>
      <c r="J3144" s="42" t="str">
        <f>VLOOKUP(D3144,DEPARTMENTS!B:B,1,0)</f>
        <v>DEV_GROUP_37</v>
      </c>
      <c r="K3144" s="326"/>
    </row>
    <row r="3145" spans="1:11" s="35" customFormat="1" hidden="1" x14ac:dyDescent="0.2">
      <c r="A3145" s="326" t="s">
        <v>7018</v>
      </c>
      <c r="B3145" s="326" t="s">
        <v>8</v>
      </c>
      <c r="C3145" s="326">
        <v>1</v>
      </c>
      <c r="D3145" s="326" t="s">
        <v>174</v>
      </c>
      <c r="E3145" s="323">
        <v>200</v>
      </c>
      <c r="F3145" s="35" t="s">
        <v>303</v>
      </c>
      <c r="G3145" s="326" t="s">
        <v>6618</v>
      </c>
      <c r="H3145" s="350">
        <f t="shared" si="49"/>
        <v>4556078.53</v>
      </c>
      <c r="I3145" s="326" t="s">
        <v>6756</v>
      </c>
      <c r="J3145" s="42" t="str">
        <f>VLOOKUP(D3145,DEPARTMENTS!B:B,1,0)</f>
        <v>DEV_GROUP_21</v>
      </c>
      <c r="K3145" s="326"/>
    </row>
    <row r="3146" spans="1:11" s="35" customFormat="1" hidden="1" x14ac:dyDescent="0.2">
      <c r="A3146" s="326" t="s">
        <v>7019</v>
      </c>
      <c r="B3146" s="326" t="s">
        <v>8</v>
      </c>
      <c r="C3146" s="326">
        <v>1</v>
      </c>
      <c r="D3146" s="326" t="s">
        <v>146</v>
      </c>
      <c r="E3146" s="323">
        <v>1000</v>
      </c>
      <c r="F3146" s="35" t="s">
        <v>303</v>
      </c>
      <c r="G3146" s="326" t="s">
        <v>6618</v>
      </c>
      <c r="H3146" s="350">
        <f t="shared" si="49"/>
        <v>4557078.53</v>
      </c>
      <c r="I3146" s="326" t="s">
        <v>6757</v>
      </c>
      <c r="J3146" s="42" t="str">
        <f>VLOOKUP(D3146,DEPARTMENTS!B:B,1,0)</f>
        <v>DEV_GROUP_18</v>
      </c>
      <c r="K3146" s="326"/>
    </row>
    <row r="3147" spans="1:11" s="35" customFormat="1" hidden="1" x14ac:dyDescent="0.2">
      <c r="A3147" s="326" t="s">
        <v>7020</v>
      </c>
      <c r="B3147" s="326" t="s">
        <v>8</v>
      </c>
      <c r="C3147" s="326">
        <v>1</v>
      </c>
      <c r="D3147" s="326" t="s">
        <v>194</v>
      </c>
      <c r="E3147" s="323">
        <v>300</v>
      </c>
      <c r="F3147" s="35" t="s">
        <v>303</v>
      </c>
      <c r="G3147" s="326" t="s">
        <v>6618</v>
      </c>
      <c r="H3147" s="350">
        <f t="shared" si="49"/>
        <v>4557378.53</v>
      </c>
      <c r="I3147" s="326" t="s">
        <v>6758</v>
      </c>
      <c r="J3147" s="42" t="str">
        <f>VLOOKUP(D3147,DEPARTMENTS!B:B,1,0)</f>
        <v>DEV_GROUP_29</v>
      </c>
      <c r="K3147" s="326"/>
    </row>
    <row r="3148" spans="1:11" s="35" customFormat="1" hidden="1" x14ac:dyDescent="0.2">
      <c r="A3148" s="326" t="s">
        <v>7021</v>
      </c>
      <c r="B3148" s="326" t="s">
        <v>8</v>
      </c>
      <c r="C3148" s="326">
        <v>1</v>
      </c>
      <c r="D3148" s="326" t="s">
        <v>146</v>
      </c>
      <c r="E3148" s="323">
        <v>800</v>
      </c>
      <c r="F3148" s="35" t="s">
        <v>303</v>
      </c>
      <c r="G3148" s="326" t="s">
        <v>6618</v>
      </c>
      <c r="H3148" s="350">
        <f t="shared" si="49"/>
        <v>4558178.53</v>
      </c>
      <c r="I3148" s="326" t="s">
        <v>6759</v>
      </c>
      <c r="J3148" s="42" t="str">
        <f>VLOOKUP(D3148,DEPARTMENTS!B:B,1,0)</f>
        <v>DEV_GROUP_18</v>
      </c>
      <c r="K3148" s="326"/>
    </row>
    <row r="3149" spans="1:11" s="35" customFormat="1" hidden="1" x14ac:dyDescent="0.2">
      <c r="A3149" s="326" t="s">
        <v>7022</v>
      </c>
      <c r="B3149" s="326" t="s">
        <v>8</v>
      </c>
      <c r="C3149" s="326">
        <v>1</v>
      </c>
      <c r="D3149" s="326" t="s">
        <v>180</v>
      </c>
      <c r="E3149" s="323">
        <v>3200</v>
      </c>
      <c r="F3149" s="35" t="s">
        <v>303</v>
      </c>
      <c r="G3149" s="326" t="s">
        <v>6618</v>
      </c>
      <c r="H3149" s="350">
        <f t="shared" si="49"/>
        <v>4561378.53</v>
      </c>
      <c r="I3149" s="326" t="s">
        <v>6760</v>
      </c>
      <c r="J3149" s="42" t="str">
        <f>VLOOKUP(D3149,DEPARTMENTS!B:B,1,0)</f>
        <v>DEV_GROUP_28</v>
      </c>
      <c r="K3149" s="326"/>
    </row>
    <row r="3150" spans="1:11" s="35" customFormat="1" hidden="1" x14ac:dyDescent="0.2">
      <c r="A3150" s="326" t="s">
        <v>7023</v>
      </c>
      <c r="B3150" s="326" t="s">
        <v>8</v>
      </c>
      <c r="C3150" s="326">
        <v>1</v>
      </c>
      <c r="D3150" s="326" t="s">
        <v>37</v>
      </c>
      <c r="E3150" s="323">
        <v>300</v>
      </c>
      <c r="F3150" s="35" t="s">
        <v>303</v>
      </c>
      <c r="G3150" s="326" t="s">
        <v>6618</v>
      </c>
      <c r="H3150" s="350">
        <f t="shared" si="49"/>
        <v>4561678.53</v>
      </c>
      <c r="I3150" s="326" t="s">
        <v>6761</v>
      </c>
      <c r="J3150" s="42" t="str">
        <f>VLOOKUP(D3150,DEPARTMENTS!B:B,1,0)</f>
        <v>ADVENTURERS</v>
      </c>
      <c r="K3150" s="326"/>
    </row>
    <row r="3151" spans="1:11" s="35" customFormat="1" hidden="1" x14ac:dyDescent="0.2">
      <c r="A3151" s="326" t="s">
        <v>7024</v>
      </c>
      <c r="B3151" s="326" t="s">
        <v>8</v>
      </c>
      <c r="C3151" s="326">
        <v>1</v>
      </c>
      <c r="D3151" s="326" t="s">
        <v>124</v>
      </c>
      <c r="E3151" s="323">
        <v>1000</v>
      </c>
      <c r="F3151" s="35" t="s">
        <v>303</v>
      </c>
      <c r="G3151" s="326" t="s">
        <v>6618</v>
      </c>
      <c r="H3151" s="350">
        <f t="shared" si="49"/>
        <v>4562678.53</v>
      </c>
      <c r="I3151" s="326" t="s">
        <v>6762</v>
      </c>
      <c r="J3151" s="42" t="str">
        <f>VLOOKUP(D3151,DEPARTMENTS!B:B,1,0)</f>
        <v>DEV_GROUP_7</v>
      </c>
      <c r="K3151" s="326"/>
    </row>
    <row r="3152" spans="1:11" s="35" customFormat="1" hidden="1" x14ac:dyDescent="0.2">
      <c r="A3152" s="326" t="s">
        <v>7025</v>
      </c>
      <c r="B3152" s="326" t="s">
        <v>8</v>
      </c>
      <c r="C3152" s="326">
        <v>1</v>
      </c>
      <c r="D3152" s="326" t="s">
        <v>37</v>
      </c>
      <c r="E3152" s="323">
        <v>300</v>
      </c>
      <c r="F3152" s="35" t="s">
        <v>303</v>
      </c>
      <c r="G3152" s="326" t="s">
        <v>6618</v>
      </c>
      <c r="H3152" s="350">
        <f t="shared" si="49"/>
        <v>4562978.53</v>
      </c>
      <c r="I3152" s="326" t="s">
        <v>6763</v>
      </c>
      <c r="J3152" s="42" t="str">
        <f>VLOOKUP(D3152,DEPARTMENTS!B:B,1,0)</f>
        <v>ADVENTURERS</v>
      </c>
      <c r="K3152" s="326"/>
    </row>
    <row r="3153" spans="1:11" s="35" customFormat="1" hidden="1" x14ac:dyDescent="0.2">
      <c r="A3153" s="326" t="s">
        <v>7026</v>
      </c>
      <c r="B3153" s="326" t="s">
        <v>8</v>
      </c>
      <c r="C3153" s="326">
        <v>1</v>
      </c>
      <c r="D3153" s="326" t="s">
        <v>144</v>
      </c>
      <c r="E3153" s="323">
        <v>1000</v>
      </c>
      <c r="F3153" s="35" t="s">
        <v>303</v>
      </c>
      <c r="G3153" s="326" t="s">
        <v>6618</v>
      </c>
      <c r="H3153" s="350">
        <f t="shared" si="49"/>
        <v>4563978.53</v>
      </c>
      <c r="I3153" s="326" t="s">
        <v>6764</v>
      </c>
      <c r="J3153" s="42" t="str">
        <f>VLOOKUP(D3153,DEPARTMENTS!B:B,1,0)</f>
        <v>DEV_GROUP_2</v>
      </c>
      <c r="K3153" s="326"/>
    </row>
    <row r="3154" spans="1:11" s="35" customFormat="1" hidden="1" x14ac:dyDescent="0.2">
      <c r="A3154" s="326" t="s">
        <v>7027</v>
      </c>
      <c r="B3154" s="326" t="s">
        <v>8</v>
      </c>
      <c r="C3154" s="326">
        <v>1</v>
      </c>
      <c r="D3154" s="326" t="s">
        <v>160</v>
      </c>
      <c r="E3154" s="323">
        <v>1000</v>
      </c>
      <c r="F3154" s="35" t="s">
        <v>303</v>
      </c>
      <c r="G3154" s="326" t="s">
        <v>6618</v>
      </c>
      <c r="H3154" s="350">
        <f t="shared" si="49"/>
        <v>4564978.53</v>
      </c>
      <c r="I3154" s="326" t="s">
        <v>6765</v>
      </c>
      <c r="J3154" s="42" t="str">
        <f>VLOOKUP(D3154,DEPARTMENTS!B:B,1,0)</f>
        <v>DEV_GROUP_20</v>
      </c>
      <c r="K3154" s="326"/>
    </row>
    <row r="3155" spans="1:11" s="35" customFormat="1" hidden="1" x14ac:dyDescent="0.2">
      <c r="A3155" s="326" t="s">
        <v>7028</v>
      </c>
      <c r="B3155" s="326" t="s">
        <v>8</v>
      </c>
      <c r="C3155" s="326">
        <v>1</v>
      </c>
      <c r="D3155" s="326" t="s">
        <v>174</v>
      </c>
      <c r="E3155" s="323">
        <v>500</v>
      </c>
      <c r="F3155" s="35" t="s">
        <v>303</v>
      </c>
      <c r="G3155" s="326" t="s">
        <v>6618</v>
      </c>
      <c r="H3155" s="350">
        <f t="shared" si="49"/>
        <v>4565478.53</v>
      </c>
      <c r="I3155" s="326" t="s">
        <v>6766</v>
      </c>
      <c r="J3155" s="42" t="str">
        <f>VLOOKUP(D3155,DEPARTMENTS!B:B,1,0)</f>
        <v>DEV_GROUP_21</v>
      </c>
      <c r="K3155" s="326"/>
    </row>
    <row r="3156" spans="1:11" s="35" customFormat="1" hidden="1" x14ac:dyDescent="0.2">
      <c r="A3156" s="326" t="s">
        <v>7029</v>
      </c>
      <c r="B3156" s="326" t="s">
        <v>8</v>
      </c>
      <c r="C3156" s="326">
        <v>1</v>
      </c>
      <c r="D3156" s="326" t="s">
        <v>160</v>
      </c>
      <c r="E3156" s="323">
        <v>500</v>
      </c>
      <c r="F3156" s="35" t="s">
        <v>303</v>
      </c>
      <c r="G3156" s="326" t="s">
        <v>6618</v>
      </c>
      <c r="H3156" s="350">
        <f t="shared" ref="H3156:H3219" si="50">H3155+E3156</f>
        <v>4565978.53</v>
      </c>
      <c r="I3156" s="326" t="s">
        <v>6767</v>
      </c>
      <c r="J3156" s="42" t="str">
        <f>VLOOKUP(D3156,DEPARTMENTS!B:B,1,0)</f>
        <v>DEV_GROUP_20</v>
      </c>
      <c r="K3156" s="326"/>
    </row>
    <row r="3157" spans="1:11" s="35" customFormat="1" hidden="1" x14ac:dyDescent="0.2">
      <c r="A3157" s="326" t="s">
        <v>7030</v>
      </c>
      <c r="B3157" s="326" t="s">
        <v>8</v>
      </c>
      <c r="C3157" s="326">
        <v>1</v>
      </c>
      <c r="D3157" s="326" t="s">
        <v>37</v>
      </c>
      <c r="E3157" s="323">
        <v>300</v>
      </c>
      <c r="F3157" s="35" t="s">
        <v>303</v>
      </c>
      <c r="G3157" s="326" t="s">
        <v>6618</v>
      </c>
      <c r="H3157" s="350">
        <f t="shared" si="50"/>
        <v>4566278.53</v>
      </c>
      <c r="I3157" s="326" t="s">
        <v>6768</v>
      </c>
      <c r="J3157" s="42" t="str">
        <f>VLOOKUP(D3157,DEPARTMENTS!B:B,1,0)</f>
        <v>ADVENTURERS</v>
      </c>
      <c r="K3157" s="326"/>
    </row>
    <row r="3158" spans="1:11" s="35" customFormat="1" hidden="1" x14ac:dyDescent="0.2">
      <c r="A3158" s="326" t="s">
        <v>7031</v>
      </c>
      <c r="B3158" s="326" t="s">
        <v>8</v>
      </c>
      <c r="C3158" s="326">
        <v>1</v>
      </c>
      <c r="D3158" s="326" t="s">
        <v>44</v>
      </c>
      <c r="E3158" s="323">
        <v>300</v>
      </c>
      <c r="F3158" s="35" t="s">
        <v>303</v>
      </c>
      <c r="G3158" s="326" t="s">
        <v>6618</v>
      </c>
      <c r="H3158" s="350">
        <f t="shared" si="50"/>
        <v>4566578.53</v>
      </c>
      <c r="I3158" s="326" t="s">
        <v>6769</v>
      </c>
      <c r="J3158" s="42" t="str">
        <f>VLOOKUP(D3158,DEPARTMENTS!B:B,1,0)</f>
        <v>AMBASSADORS</v>
      </c>
      <c r="K3158" s="326"/>
    </row>
    <row r="3159" spans="1:11" s="35" customFormat="1" hidden="1" x14ac:dyDescent="0.2">
      <c r="A3159" s="326" t="s">
        <v>7032</v>
      </c>
      <c r="B3159" s="326" t="s">
        <v>8</v>
      </c>
      <c r="C3159" s="326">
        <v>1</v>
      </c>
      <c r="D3159" s="326" t="s">
        <v>37</v>
      </c>
      <c r="E3159" s="323">
        <v>300</v>
      </c>
      <c r="F3159" s="35" t="s">
        <v>303</v>
      </c>
      <c r="G3159" s="326" t="s">
        <v>6618</v>
      </c>
      <c r="H3159" s="350">
        <f t="shared" si="50"/>
        <v>4566878.53</v>
      </c>
      <c r="I3159" s="326" t="s">
        <v>6770</v>
      </c>
      <c r="J3159" s="42" t="str">
        <f>VLOOKUP(D3159,DEPARTMENTS!B:B,1,0)</f>
        <v>ADVENTURERS</v>
      </c>
      <c r="K3159" s="326"/>
    </row>
    <row r="3160" spans="1:11" s="35" customFormat="1" hidden="1" x14ac:dyDescent="0.2">
      <c r="A3160" s="326" t="s">
        <v>7033</v>
      </c>
      <c r="B3160" s="326" t="s">
        <v>8</v>
      </c>
      <c r="C3160" s="326">
        <v>1</v>
      </c>
      <c r="D3160" s="326" t="s">
        <v>37</v>
      </c>
      <c r="E3160" s="323">
        <v>300</v>
      </c>
      <c r="F3160" s="35" t="s">
        <v>303</v>
      </c>
      <c r="G3160" s="326" t="s">
        <v>6618</v>
      </c>
      <c r="H3160" s="350">
        <f t="shared" si="50"/>
        <v>4567178.53</v>
      </c>
      <c r="I3160" s="326" t="s">
        <v>6771</v>
      </c>
      <c r="J3160" s="42" t="str">
        <f>VLOOKUP(D3160,DEPARTMENTS!B:B,1,0)</f>
        <v>ADVENTURERS</v>
      </c>
      <c r="K3160" s="326"/>
    </row>
    <row r="3161" spans="1:11" s="35" customFormat="1" hidden="1" x14ac:dyDescent="0.2">
      <c r="A3161" s="326" t="s">
        <v>7034</v>
      </c>
      <c r="B3161" s="326" t="s">
        <v>8</v>
      </c>
      <c r="C3161" s="326">
        <v>1</v>
      </c>
      <c r="D3161" s="326" t="s">
        <v>37</v>
      </c>
      <c r="E3161" s="323">
        <v>300</v>
      </c>
      <c r="F3161" s="35" t="s">
        <v>303</v>
      </c>
      <c r="G3161" s="326" t="s">
        <v>6618</v>
      </c>
      <c r="H3161" s="350">
        <f t="shared" si="50"/>
        <v>4567478.53</v>
      </c>
      <c r="I3161" s="326" t="s">
        <v>6772</v>
      </c>
      <c r="J3161" s="42" t="str">
        <f>VLOOKUP(D3161,DEPARTMENTS!B:B,1,0)</f>
        <v>ADVENTURERS</v>
      </c>
      <c r="K3161" s="326"/>
    </row>
    <row r="3162" spans="1:11" s="35" customFormat="1" hidden="1" x14ac:dyDescent="0.2">
      <c r="A3162" s="326" t="s">
        <v>7035</v>
      </c>
      <c r="B3162" s="326" t="s">
        <v>8</v>
      </c>
      <c r="C3162" s="326">
        <v>1</v>
      </c>
      <c r="D3162" s="326" t="s">
        <v>118</v>
      </c>
      <c r="E3162" s="323">
        <v>6000</v>
      </c>
      <c r="F3162" s="35" t="s">
        <v>303</v>
      </c>
      <c r="G3162" s="326" t="s">
        <v>6618</v>
      </c>
      <c r="H3162" s="350">
        <f t="shared" si="50"/>
        <v>4573478.53</v>
      </c>
      <c r="I3162" s="326" t="s">
        <v>6773</v>
      </c>
      <c r="J3162" s="42" t="str">
        <f>VLOOKUP(D3162,DEPARTMENTS!B:B,1,0)</f>
        <v>DEV_GROUP_3</v>
      </c>
      <c r="K3162" s="326"/>
    </row>
    <row r="3163" spans="1:11" s="35" customFormat="1" hidden="1" x14ac:dyDescent="0.2">
      <c r="A3163" s="326" t="s">
        <v>7036</v>
      </c>
      <c r="B3163" s="326" t="s">
        <v>8</v>
      </c>
      <c r="C3163" s="326">
        <v>1</v>
      </c>
      <c r="D3163" s="326" t="s">
        <v>118</v>
      </c>
      <c r="E3163" s="323">
        <v>11000</v>
      </c>
      <c r="F3163" s="35" t="s">
        <v>303</v>
      </c>
      <c r="G3163" s="326" t="s">
        <v>6618</v>
      </c>
      <c r="H3163" s="350">
        <f t="shared" si="50"/>
        <v>4584478.53</v>
      </c>
      <c r="I3163" s="326" t="s">
        <v>6774</v>
      </c>
      <c r="J3163" s="42" t="str">
        <f>VLOOKUP(D3163,DEPARTMENTS!B:B,1,0)</f>
        <v>DEV_GROUP_3</v>
      </c>
      <c r="K3163" s="326"/>
    </row>
    <row r="3164" spans="1:11" s="35" customFormat="1" hidden="1" x14ac:dyDescent="0.2">
      <c r="A3164" s="326" t="s">
        <v>7037</v>
      </c>
      <c r="B3164" s="326" t="s">
        <v>8</v>
      </c>
      <c r="C3164" s="326">
        <v>1</v>
      </c>
      <c r="D3164" s="326" t="s">
        <v>176</v>
      </c>
      <c r="E3164" s="323">
        <v>1000</v>
      </c>
      <c r="F3164" s="35" t="s">
        <v>303</v>
      </c>
      <c r="G3164" s="326" t="s">
        <v>6619</v>
      </c>
      <c r="H3164" s="350">
        <f t="shared" si="50"/>
        <v>4585478.53</v>
      </c>
      <c r="I3164" s="326" t="s">
        <v>6775</v>
      </c>
      <c r="J3164" s="42" t="str">
        <f>VLOOKUP(D3164,DEPARTMENTS!B:B,1,0)</f>
        <v>DEV_GROUP_33</v>
      </c>
      <c r="K3164" s="326"/>
    </row>
    <row r="3165" spans="1:11" s="35" customFormat="1" hidden="1" x14ac:dyDescent="0.2">
      <c r="A3165" s="326" t="s">
        <v>7038</v>
      </c>
      <c r="B3165" s="326" t="s">
        <v>8</v>
      </c>
      <c r="C3165" s="326">
        <v>1</v>
      </c>
      <c r="D3165" s="326" t="s">
        <v>132</v>
      </c>
      <c r="E3165" s="323">
        <v>100</v>
      </c>
      <c r="F3165" s="35" t="s">
        <v>303</v>
      </c>
      <c r="G3165" s="326" t="s">
        <v>6619</v>
      </c>
      <c r="H3165" s="350">
        <f t="shared" si="50"/>
        <v>4585578.53</v>
      </c>
      <c r="I3165" s="326" t="s">
        <v>6776</v>
      </c>
      <c r="J3165" s="42" t="str">
        <f>VLOOKUP(D3165,DEPARTMENTS!B:B,1,0)</f>
        <v>DEV_GROUP_41</v>
      </c>
      <c r="K3165" s="326"/>
    </row>
    <row r="3166" spans="1:11" s="35" customFormat="1" hidden="1" x14ac:dyDescent="0.2">
      <c r="A3166" s="326" t="s">
        <v>7039</v>
      </c>
      <c r="B3166" s="326" t="s">
        <v>8</v>
      </c>
      <c r="C3166" s="326">
        <v>1</v>
      </c>
      <c r="D3166" s="326" t="s">
        <v>140</v>
      </c>
      <c r="E3166" s="323">
        <v>500</v>
      </c>
      <c r="F3166" s="35" t="s">
        <v>303</v>
      </c>
      <c r="G3166" s="326" t="s">
        <v>6619</v>
      </c>
      <c r="H3166" s="350">
        <f t="shared" si="50"/>
        <v>4586078.53</v>
      </c>
      <c r="I3166" s="326" t="s">
        <v>6777</v>
      </c>
      <c r="J3166" s="42" t="str">
        <f>VLOOKUP(D3166,DEPARTMENTS!B:B,1,0)</f>
        <v>DEV_GROUP_19</v>
      </c>
      <c r="K3166" s="326"/>
    </row>
    <row r="3167" spans="1:11" s="35" customFormat="1" hidden="1" x14ac:dyDescent="0.2">
      <c r="A3167" s="326" t="s">
        <v>7040</v>
      </c>
      <c r="B3167" s="326" t="s">
        <v>8</v>
      </c>
      <c r="C3167" s="326">
        <v>1</v>
      </c>
      <c r="D3167" s="326" t="s">
        <v>37</v>
      </c>
      <c r="E3167" s="323">
        <v>300</v>
      </c>
      <c r="F3167" s="35" t="s">
        <v>303</v>
      </c>
      <c r="G3167" s="326" t="s">
        <v>6619</v>
      </c>
      <c r="H3167" s="350">
        <f t="shared" si="50"/>
        <v>4586378.53</v>
      </c>
      <c r="I3167" s="326" t="s">
        <v>6778</v>
      </c>
      <c r="J3167" s="42" t="str">
        <f>VLOOKUP(D3167,DEPARTMENTS!B:B,1,0)</f>
        <v>ADVENTURERS</v>
      </c>
      <c r="K3167" s="326"/>
    </row>
    <row r="3168" spans="1:11" s="35" customFormat="1" hidden="1" x14ac:dyDescent="0.2">
      <c r="A3168" s="326" t="s">
        <v>7041</v>
      </c>
      <c r="B3168" s="326" t="s">
        <v>8</v>
      </c>
      <c r="C3168" s="326">
        <v>1</v>
      </c>
      <c r="D3168" s="326" t="s">
        <v>75</v>
      </c>
      <c r="E3168" s="323">
        <v>-430768.5</v>
      </c>
      <c r="F3168" s="35" t="s">
        <v>109</v>
      </c>
      <c r="G3168" s="326" t="s">
        <v>6619</v>
      </c>
      <c r="H3168" s="350">
        <f t="shared" si="50"/>
        <v>4155610.0300000003</v>
      </c>
      <c r="I3168" s="326" t="s">
        <v>6779</v>
      </c>
      <c r="J3168" s="42" t="str">
        <f>VLOOKUP(D3168,DEPARTMENTS!B:B,1,0)</f>
        <v>WITHDRAWAL</v>
      </c>
      <c r="K3168" s="326"/>
    </row>
    <row r="3169" spans="1:11" s="35" customFormat="1" hidden="1" x14ac:dyDescent="0.2">
      <c r="A3169" s="326" t="s">
        <v>7042</v>
      </c>
      <c r="B3169" s="326" t="s">
        <v>8</v>
      </c>
      <c r="C3169" s="326">
        <v>1</v>
      </c>
      <c r="D3169" s="326" t="s">
        <v>75</v>
      </c>
      <c r="E3169" s="323">
        <v>-900000</v>
      </c>
      <c r="F3169" s="35" t="s">
        <v>109</v>
      </c>
      <c r="G3169" s="326" t="s">
        <v>6619</v>
      </c>
      <c r="H3169" s="350">
        <f t="shared" si="50"/>
        <v>3255610.0300000003</v>
      </c>
      <c r="I3169" s="326" t="s">
        <v>6780</v>
      </c>
      <c r="J3169" s="42" t="str">
        <f>VLOOKUP(D3169,DEPARTMENTS!B:B,1,0)</f>
        <v>WITHDRAWAL</v>
      </c>
      <c r="K3169" s="326"/>
    </row>
    <row r="3170" spans="1:11" s="35" customFormat="1" hidden="1" x14ac:dyDescent="0.2">
      <c r="A3170" s="326" t="s">
        <v>7043</v>
      </c>
      <c r="B3170" s="326" t="s">
        <v>8</v>
      </c>
      <c r="C3170" s="326">
        <v>1</v>
      </c>
      <c r="D3170" s="326" t="s">
        <v>160</v>
      </c>
      <c r="E3170" s="323">
        <v>100</v>
      </c>
      <c r="F3170" s="35" t="s">
        <v>303</v>
      </c>
      <c r="G3170" s="326" t="s">
        <v>6619</v>
      </c>
      <c r="H3170" s="350">
        <f t="shared" si="50"/>
        <v>3255710.0300000003</v>
      </c>
      <c r="I3170" s="326" t="s">
        <v>6781</v>
      </c>
      <c r="J3170" s="42" t="str">
        <f>VLOOKUP(D3170,DEPARTMENTS!B:B,1,0)</f>
        <v>DEV_GROUP_20</v>
      </c>
      <c r="K3170" s="326"/>
    </row>
    <row r="3171" spans="1:11" s="35" customFormat="1" hidden="1" x14ac:dyDescent="0.2">
      <c r="A3171" s="326" t="s">
        <v>7044</v>
      </c>
      <c r="B3171" s="326" t="s">
        <v>8</v>
      </c>
      <c r="C3171" s="326">
        <v>1</v>
      </c>
      <c r="D3171" s="326" t="s">
        <v>75</v>
      </c>
      <c r="E3171" s="323">
        <v>-15500</v>
      </c>
      <c r="F3171" s="35" t="s">
        <v>109</v>
      </c>
      <c r="G3171" s="326" t="s">
        <v>6619</v>
      </c>
      <c r="H3171" s="350">
        <f t="shared" si="50"/>
        <v>3240210.0300000003</v>
      </c>
      <c r="I3171" s="326" t="s">
        <v>6782</v>
      </c>
      <c r="J3171" s="42" t="str">
        <f>VLOOKUP(D3171,DEPARTMENTS!B:B,1,0)</f>
        <v>WITHDRAWAL</v>
      </c>
      <c r="K3171" s="326"/>
    </row>
    <row r="3172" spans="1:11" s="35" customFormat="1" hidden="1" x14ac:dyDescent="0.2">
      <c r="A3172" s="326" t="s">
        <v>7045</v>
      </c>
      <c r="B3172" s="326" t="s">
        <v>8</v>
      </c>
      <c r="C3172" s="326">
        <v>1</v>
      </c>
      <c r="D3172" s="326" t="s">
        <v>75</v>
      </c>
      <c r="E3172" s="323">
        <v>-15500</v>
      </c>
      <c r="F3172" s="35" t="s">
        <v>109</v>
      </c>
      <c r="G3172" s="326" t="s">
        <v>6619</v>
      </c>
      <c r="H3172" s="350">
        <f t="shared" si="50"/>
        <v>3224710.0300000003</v>
      </c>
      <c r="I3172" s="326" t="s">
        <v>6783</v>
      </c>
      <c r="J3172" s="42" t="str">
        <f>VLOOKUP(D3172,DEPARTMENTS!B:B,1,0)</f>
        <v>WITHDRAWAL</v>
      </c>
      <c r="K3172" s="326"/>
    </row>
    <row r="3173" spans="1:11" s="35" customFormat="1" hidden="1" x14ac:dyDescent="0.2">
      <c r="A3173" s="326" t="s">
        <v>7046</v>
      </c>
      <c r="B3173" s="326" t="s">
        <v>8</v>
      </c>
      <c r="C3173" s="326">
        <v>1</v>
      </c>
      <c r="D3173" s="326" t="s">
        <v>75</v>
      </c>
      <c r="E3173" s="323">
        <v>-521923.65</v>
      </c>
      <c r="F3173" s="35" t="s">
        <v>109</v>
      </c>
      <c r="G3173" s="326" t="s">
        <v>6619</v>
      </c>
      <c r="H3173" s="350">
        <f t="shared" si="50"/>
        <v>2702786.3800000004</v>
      </c>
      <c r="I3173" s="326" t="s">
        <v>6784</v>
      </c>
      <c r="J3173" s="42" t="str">
        <f>VLOOKUP(D3173,DEPARTMENTS!B:B,1,0)</f>
        <v>WITHDRAWAL</v>
      </c>
      <c r="K3173" s="326"/>
    </row>
    <row r="3174" spans="1:11" s="35" customFormat="1" hidden="1" x14ac:dyDescent="0.2">
      <c r="A3174" s="326" t="s">
        <v>7047</v>
      </c>
      <c r="B3174" s="326" t="s">
        <v>8</v>
      </c>
      <c r="C3174" s="326">
        <v>1</v>
      </c>
      <c r="D3174" s="326" t="s">
        <v>32</v>
      </c>
      <c r="E3174" s="323">
        <v>1000</v>
      </c>
      <c r="F3174" s="35" t="s">
        <v>303</v>
      </c>
      <c r="G3174" s="326" t="s">
        <v>6619</v>
      </c>
      <c r="H3174" s="350">
        <f t="shared" si="50"/>
        <v>2703786.3800000004</v>
      </c>
      <c r="I3174" s="326" t="s">
        <v>6785</v>
      </c>
      <c r="J3174" s="42" t="str">
        <f>VLOOKUP(D3174,DEPARTMENTS!B:B,1,0)</f>
        <v>YOUTH</v>
      </c>
      <c r="K3174" s="326"/>
    </row>
    <row r="3175" spans="1:11" s="35" customFormat="1" hidden="1" x14ac:dyDescent="0.2">
      <c r="A3175" s="326" t="s">
        <v>7048</v>
      </c>
      <c r="B3175" s="326" t="s">
        <v>8</v>
      </c>
      <c r="C3175" s="326">
        <v>1</v>
      </c>
      <c r="D3175" s="326" t="s">
        <v>37</v>
      </c>
      <c r="E3175" s="323">
        <v>300</v>
      </c>
      <c r="F3175" s="35" t="s">
        <v>303</v>
      </c>
      <c r="G3175" s="326" t="s">
        <v>6619</v>
      </c>
      <c r="H3175" s="350">
        <f t="shared" si="50"/>
        <v>2704086.3800000004</v>
      </c>
      <c r="I3175" s="326" t="s">
        <v>6786</v>
      </c>
      <c r="J3175" s="42" t="str">
        <f>VLOOKUP(D3175,DEPARTMENTS!B:B,1,0)</f>
        <v>ADVENTURERS</v>
      </c>
      <c r="K3175" s="326"/>
    </row>
    <row r="3176" spans="1:11" s="35" customFormat="1" hidden="1" x14ac:dyDescent="0.2">
      <c r="A3176" s="326" t="s">
        <v>7049</v>
      </c>
      <c r="B3176" s="326" t="s">
        <v>8</v>
      </c>
      <c r="C3176" s="326">
        <v>1</v>
      </c>
      <c r="D3176" s="326" t="s">
        <v>194</v>
      </c>
      <c r="E3176" s="323">
        <v>50</v>
      </c>
      <c r="F3176" s="35" t="s">
        <v>303</v>
      </c>
      <c r="G3176" s="326" t="s">
        <v>6619</v>
      </c>
      <c r="H3176" s="350">
        <f t="shared" si="50"/>
        <v>2704136.3800000004</v>
      </c>
      <c r="I3176" s="326" t="s">
        <v>6787</v>
      </c>
      <c r="J3176" s="42" t="str">
        <f>VLOOKUP(D3176,DEPARTMENTS!B:B,1,0)</f>
        <v>DEV_GROUP_29</v>
      </c>
      <c r="K3176" s="326"/>
    </row>
    <row r="3177" spans="1:11" s="35" customFormat="1" hidden="1" x14ac:dyDescent="0.2">
      <c r="A3177" s="326" t="s">
        <v>7050</v>
      </c>
      <c r="B3177" s="326" t="s">
        <v>8</v>
      </c>
      <c r="C3177" s="326">
        <v>1</v>
      </c>
      <c r="D3177" s="326" t="s">
        <v>146</v>
      </c>
      <c r="E3177" s="323">
        <v>300</v>
      </c>
      <c r="F3177" s="35" t="s">
        <v>303</v>
      </c>
      <c r="G3177" s="326" t="s">
        <v>6619</v>
      </c>
      <c r="H3177" s="350">
        <f t="shared" si="50"/>
        <v>2704436.3800000004</v>
      </c>
      <c r="I3177" s="326" t="s">
        <v>6788</v>
      </c>
      <c r="J3177" s="42" t="str">
        <f>VLOOKUP(D3177,DEPARTMENTS!B:B,1,0)</f>
        <v>DEV_GROUP_18</v>
      </c>
      <c r="K3177" s="326"/>
    </row>
    <row r="3178" spans="1:11" s="35" customFormat="1" hidden="1" x14ac:dyDescent="0.2">
      <c r="A3178" s="326" t="s">
        <v>7051</v>
      </c>
      <c r="B3178" s="326" t="s">
        <v>8</v>
      </c>
      <c r="C3178" s="326">
        <v>1</v>
      </c>
      <c r="D3178" s="326" t="s">
        <v>194</v>
      </c>
      <c r="E3178" s="323">
        <v>50</v>
      </c>
      <c r="F3178" s="35" t="s">
        <v>303</v>
      </c>
      <c r="G3178" s="326" t="s">
        <v>6619</v>
      </c>
      <c r="H3178" s="350">
        <f t="shared" si="50"/>
        <v>2704486.3800000004</v>
      </c>
      <c r="I3178" s="326" t="s">
        <v>6789</v>
      </c>
      <c r="J3178" s="42" t="str">
        <f>VLOOKUP(D3178,DEPARTMENTS!B:B,1,0)</f>
        <v>DEV_GROUP_29</v>
      </c>
      <c r="K3178" s="326"/>
    </row>
    <row r="3179" spans="1:11" s="35" customFormat="1" hidden="1" x14ac:dyDescent="0.2">
      <c r="A3179" s="326" t="s">
        <v>7052</v>
      </c>
      <c r="B3179" s="326" t="s">
        <v>8</v>
      </c>
      <c r="C3179" s="326">
        <v>1</v>
      </c>
      <c r="D3179" s="326" t="s">
        <v>168</v>
      </c>
      <c r="E3179" s="323">
        <v>500</v>
      </c>
      <c r="F3179" s="35" t="s">
        <v>303</v>
      </c>
      <c r="G3179" s="326" t="s">
        <v>6619</v>
      </c>
      <c r="H3179" s="350">
        <f t="shared" si="50"/>
        <v>2704986.3800000004</v>
      </c>
      <c r="I3179" s="326" t="s">
        <v>6790</v>
      </c>
      <c r="J3179" s="42" t="str">
        <f>VLOOKUP(D3179,DEPARTMENTS!B:B,1,0)</f>
        <v>DEV_GROUP_35</v>
      </c>
      <c r="K3179" s="326"/>
    </row>
    <row r="3180" spans="1:11" s="35" customFormat="1" hidden="1" x14ac:dyDescent="0.2">
      <c r="A3180" s="326" t="s">
        <v>7053</v>
      </c>
      <c r="B3180" s="326" t="s">
        <v>8</v>
      </c>
      <c r="C3180" s="326">
        <v>1</v>
      </c>
      <c r="D3180" s="326" t="s">
        <v>134</v>
      </c>
      <c r="E3180" s="323">
        <v>2000</v>
      </c>
      <c r="F3180" s="35" t="s">
        <v>303</v>
      </c>
      <c r="G3180" s="326" t="s">
        <v>6619</v>
      </c>
      <c r="H3180" s="350">
        <f t="shared" si="50"/>
        <v>2706986.3800000004</v>
      </c>
      <c r="I3180" s="326" t="s">
        <v>6791</v>
      </c>
      <c r="J3180" s="42" t="str">
        <f>VLOOKUP(D3180,DEPARTMENTS!B:B,1,0)</f>
        <v>DEV_GROUP_12</v>
      </c>
      <c r="K3180" s="326"/>
    </row>
    <row r="3181" spans="1:11" s="35" customFormat="1" hidden="1" x14ac:dyDescent="0.2">
      <c r="A3181" s="326" t="s">
        <v>7054</v>
      </c>
      <c r="B3181" s="326" t="s">
        <v>8</v>
      </c>
      <c r="C3181" s="326">
        <v>1</v>
      </c>
      <c r="D3181" s="326" t="s">
        <v>134</v>
      </c>
      <c r="E3181" s="323">
        <v>500</v>
      </c>
      <c r="F3181" s="35" t="s">
        <v>303</v>
      </c>
      <c r="G3181" s="326" t="s">
        <v>6619</v>
      </c>
      <c r="H3181" s="350">
        <f t="shared" si="50"/>
        <v>2707486.3800000004</v>
      </c>
      <c r="I3181" s="326" t="s">
        <v>6792</v>
      </c>
      <c r="J3181" s="42" t="str">
        <f>VLOOKUP(D3181,DEPARTMENTS!B:B,1,0)</f>
        <v>DEV_GROUP_12</v>
      </c>
      <c r="K3181" s="326"/>
    </row>
    <row r="3182" spans="1:11" s="35" customFormat="1" hidden="1" x14ac:dyDescent="0.2">
      <c r="A3182" s="326" t="s">
        <v>7055</v>
      </c>
      <c r="B3182" s="326" t="s">
        <v>8</v>
      </c>
      <c r="C3182" s="326">
        <v>1</v>
      </c>
      <c r="D3182" s="326" t="s">
        <v>170</v>
      </c>
      <c r="E3182" s="323">
        <v>200</v>
      </c>
      <c r="F3182" s="35" t="s">
        <v>303</v>
      </c>
      <c r="G3182" s="326" t="s">
        <v>6619</v>
      </c>
      <c r="H3182" s="350">
        <f t="shared" si="50"/>
        <v>2707686.3800000004</v>
      </c>
      <c r="I3182" s="326" t="s">
        <v>6793</v>
      </c>
      <c r="J3182" s="42" t="str">
        <f>VLOOKUP(D3182,DEPARTMENTS!B:B,1,0)</f>
        <v>DEV_GROUP_24</v>
      </c>
      <c r="K3182" s="326"/>
    </row>
    <row r="3183" spans="1:11" s="35" customFormat="1" hidden="1" x14ac:dyDescent="0.2">
      <c r="A3183" s="326" t="s">
        <v>7056</v>
      </c>
      <c r="B3183" s="326" t="s">
        <v>8</v>
      </c>
      <c r="C3183" s="326">
        <v>1</v>
      </c>
      <c r="D3183" s="326" t="s">
        <v>182</v>
      </c>
      <c r="E3183" s="323">
        <v>250</v>
      </c>
      <c r="F3183" s="35" t="s">
        <v>303</v>
      </c>
      <c r="G3183" s="326" t="s">
        <v>6619</v>
      </c>
      <c r="H3183" s="350">
        <f t="shared" si="50"/>
        <v>2707936.3800000004</v>
      </c>
      <c r="I3183" s="326" t="s">
        <v>6794</v>
      </c>
      <c r="J3183" s="42" t="str">
        <f>VLOOKUP(D3183,DEPARTMENTS!B:B,1,0)</f>
        <v>DEV_GROUP_23</v>
      </c>
      <c r="K3183" s="326"/>
    </row>
    <row r="3184" spans="1:11" s="35" customFormat="1" hidden="1" x14ac:dyDescent="0.2">
      <c r="A3184" s="326" t="s">
        <v>7057</v>
      </c>
      <c r="B3184" s="326" t="s">
        <v>8</v>
      </c>
      <c r="C3184" s="326">
        <v>1</v>
      </c>
      <c r="D3184" s="326" t="s">
        <v>37</v>
      </c>
      <c r="E3184" s="323">
        <v>300</v>
      </c>
      <c r="F3184" s="35" t="s">
        <v>303</v>
      </c>
      <c r="G3184" s="326" t="s">
        <v>6619</v>
      </c>
      <c r="H3184" s="350">
        <f t="shared" si="50"/>
        <v>2708236.3800000004</v>
      </c>
      <c r="I3184" s="326" t="s">
        <v>6795</v>
      </c>
      <c r="J3184" s="42" t="str">
        <f>VLOOKUP(D3184,DEPARTMENTS!B:B,1,0)</f>
        <v>ADVENTURERS</v>
      </c>
      <c r="K3184" s="326"/>
    </row>
    <row r="3185" spans="1:11" s="35" customFormat="1" hidden="1" x14ac:dyDescent="0.2">
      <c r="A3185" s="326" t="s">
        <v>7058</v>
      </c>
      <c r="B3185" s="326" t="s">
        <v>8</v>
      </c>
      <c r="C3185" s="326">
        <v>1</v>
      </c>
      <c r="D3185" s="326" t="s">
        <v>194</v>
      </c>
      <c r="E3185" s="323">
        <v>1000</v>
      </c>
      <c r="F3185" s="35" t="s">
        <v>303</v>
      </c>
      <c r="G3185" s="326" t="s">
        <v>6619</v>
      </c>
      <c r="H3185" s="350">
        <f t="shared" si="50"/>
        <v>2709236.3800000004</v>
      </c>
      <c r="I3185" s="326" t="s">
        <v>6796</v>
      </c>
      <c r="J3185" s="42" t="str">
        <f>VLOOKUP(D3185,DEPARTMENTS!B:B,1,0)</f>
        <v>DEV_GROUP_29</v>
      </c>
      <c r="K3185" s="326"/>
    </row>
    <row r="3186" spans="1:11" s="35" customFormat="1" hidden="1" x14ac:dyDescent="0.2">
      <c r="A3186" s="326" t="s">
        <v>7059</v>
      </c>
      <c r="B3186" s="326" t="s">
        <v>8</v>
      </c>
      <c r="C3186" s="326">
        <v>1</v>
      </c>
      <c r="D3186" s="326" t="s">
        <v>44</v>
      </c>
      <c r="E3186" s="323">
        <v>200</v>
      </c>
      <c r="F3186" s="35" t="s">
        <v>303</v>
      </c>
      <c r="G3186" s="326" t="s">
        <v>6619</v>
      </c>
      <c r="H3186" s="350">
        <f t="shared" si="50"/>
        <v>2709436.3800000004</v>
      </c>
      <c r="I3186" s="326" t="s">
        <v>6797</v>
      </c>
      <c r="J3186" s="42" t="str">
        <f>VLOOKUP(D3186,DEPARTMENTS!B:B,1,0)</f>
        <v>AMBASSADORS</v>
      </c>
      <c r="K3186" s="326"/>
    </row>
    <row r="3187" spans="1:11" s="35" customFormat="1" hidden="1" x14ac:dyDescent="0.2">
      <c r="A3187" s="326" t="s">
        <v>7060</v>
      </c>
      <c r="B3187" s="326" t="s">
        <v>8</v>
      </c>
      <c r="C3187" s="326">
        <v>1</v>
      </c>
      <c r="D3187" s="326" t="s">
        <v>178</v>
      </c>
      <c r="E3187" s="323">
        <v>100</v>
      </c>
      <c r="F3187" s="35" t="s">
        <v>303</v>
      </c>
      <c r="G3187" s="326" t="s">
        <v>6619</v>
      </c>
      <c r="H3187" s="350">
        <f t="shared" si="50"/>
        <v>2709536.3800000004</v>
      </c>
      <c r="I3187" s="326" t="s">
        <v>6798</v>
      </c>
      <c r="J3187" s="42" t="str">
        <f>VLOOKUP(D3187,DEPARTMENTS!B:B,1,0)</f>
        <v>DEV_GROUP_34</v>
      </c>
      <c r="K3187" s="326"/>
    </row>
    <row r="3188" spans="1:11" s="35" customFormat="1" hidden="1" x14ac:dyDescent="0.2">
      <c r="A3188" s="326" t="s">
        <v>7061</v>
      </c>
      <c r="B3188" s="326" t="s">
        <v>8</v>
      </c>
      <c r="C3188" s="326">
        <v>1</v>
      </c>
      <c r="D3188" s="326" t="s">
        <v>37</v>
      </c>
      <c r="E3188" s="323">
        <v>900</v>
      </c>
      <c r="F3188" s="35" t="s">
        <v>303</v>
      </c>
      <c r="G3188" s="326" t="s">
        <v>6619</v>
      </c>
      <c r="H3188" s="350">
        <f t="shared" si="50"/>
        <v>2710436.3800000004</v>
      </c>
      <c r="I3188" s="326" t="s">
        <v>6799</v>
      </c>
      <c r="J3188" s="42" t="str">
        <f>VLOOKUP(D3188,DEPARTMENTS!B:B,1,0)</f>
        <v>ADVENTURERS</v>
      </c>
      <c r="K3188" s="326"/>
    </row>
    <row r="3189" spans="1:11" s="35" customFormat="1" hidden="1" x14ac:dyDescent="0.2">
      <c r="A3189" s="326" t="s">
        <v>7062</v>
      </c>
      <c r="B3189" s="326" t="s">
        <v>8</v>
      </c>
      <c r="C3189" s="326">
        <v>1</v>
      </c>
      <c r="D3189" s="326" t="s">
        <v>37</v>
      </c>
      <c r="E3189" s="323">
        <v>300</v>
      </c>
      <c r="F3189" s="35" t="s">
        <v>303</v>
      </c>
      <c r="G3189" s="326" t="s">
        <v>6619</v>
      </c>
      <c r="H3189" s="350">
        <f t="shared" si="50"/>
        <v>2710736.3800000004</v>
      </c>
      <c r="I3189" s="326" t="s">
        <v>6800</v>
      </c>
      <c r="J3189" s="42" t="str">
        <f>VLOOKUP(D3189,DEPARTMENTS!B:B,1,0)</f>
        <v>ADVENTURERS</v>
      </c>
      <c r="K3189" s="326"/>
    </row>
    <row r="3190" spans="1:11" s="35" customFormat="1" hidden="1" x14ac:dyDescent="0.2">
      <c r="A3190" s="326" t="s">
        <v>7063</v>
      </c>
      <c r="B3190" s="326" t="s">
        <v>8</v>
      </c>
      <c r="C3190" s="326">
        <v>1</v>
      </c>
      <c r="D3190" s="326" t="s">
        <v>136</v>
      </c>
      <c r="E3190" s="323">
        <v>5000</v>
      </c>
      <c r="F3190" s="35" t="s">
        <v>303</v>
      </c>
      <c r="G3190" s="326" t="s">
        <v>6619</v>
      </c>
      <c r="H3190" s="350">
        <f t="shared" si="50"/>
        <v>2715736.3800000004</v>
      </c>
      <c r="I3190" s="326" t="s">
        <v>6801</v>
      </c>
      <c r="J3190" s="42" t="str">
        <f>VLOOKUP(D3190,DEPARTMENTS!B:B,1,0)</f>
        <v>DEV_GROUP_32</v>
      </c>
      <c r="K3190" s="326"/>
    </row>
    <row r="3191" spans="1:11" s="35" customFormat="1" hidden="1" x14ac:dyDescent="0.2">
      <c r="A3191" s="326" t="s">
        <v>7064</v>
      </c>
      <c r="B3191" s="326" t="s">
        <v>8</v>
      </c>
      <c r="C3191" s="326">
        <v>1</v>
      </c>
      <c r="D3191" s="326" t="s">
        <v>32</v>
      </c>
      <c r="E3191" s="323">
        <v>700</v>
      </c>
      <c r="F3191" s="35" t="s">
        <v>303</v>
      </c>
      <c r="G3191" s="326" t="s">
        <v>6619</v>
      </c>
      <c r="H3191" s="350">
        <f t="shared" si="50"/>
        <v>2716436.3800000004</v>
      </c>
      <c r="I3191" s="326" t="s">
        <v>6802</v>
      </c>
      <c r="J3191" s="42" t="str">
        <f>VLOOKUP(D3191,DEPARTMENTS!B:B,1,0)</f>
        <v>YOUTH</v>
      </c>
      <c r="K3191" s="326"/>
    </row>
    <row r="3192" spans="1:11" s="35" customFormat="1" hidden="1" x14ac:dyDescent="0.2">
      <c r="A3192" s="326" t="s">
        <v>7065</v>
      </c>
      <c r="B3192" s="326" t="s">
        <v>8</v>
      </c>
      <c r="C3192" s="326">
        <v>1</v>
      </c>
      <c r="D3192" s="326" t="s">
        <v>37</v>
      </c>
      <c r="E3192" s="323">
        <v>200</v>
      </c>
      <c r="F3192" s="35" t="s">
        <v>303</v>
      </c>
      <c r="G3192" s="326" t="s">
        <v>6619</v>
      </c>
      <c r="H3192" s="350">
        <f t="shared" si="50"/>
        <v>2716636.3800000004</v>
      </c>
      <c r="I3192" s="326" t="s">
        <v>6803</v>
      </c>
      <c r="J3192" s="42" t="str">
        <f>VLOOKUP(D3192,DEPARTMENTS!B:B,1,0)</f>
        <v>ADVENTURERS</v>
      </c>
      <c r="K3192" s="326"/>
    </row>
    <row r="3193" spans="1:11" s="35" customFormat="1" hidden="1" x14ac:dyDescent="0.2">
      <c r="A3193" s="326" t="s">
        <v>7066</v>
      </c>
      <c r="B3193" s="326" t="s">
        <v>8</v>
      </c>
      <c r="C3193" s="326">
        <v>1</v>
      </c>
      <c r="D3193" s="326" t="s">
        <v>186</v>
      </c>
      <c r="E3193" s="323">
        <v>500</v>
      </c>
      <c r="F3193" s="35" t="s">
        <v>303</v>
      </c>
      <c r="G3193" s="326" t="s">
        <v>6619</v>
      </c>
      <c r="H3193" s="350">
        <f t="shared" si="50"/>
        <v>2717136.3800000004</v>
      </c>
      <c r="I3193" s="326" t="s">
        <v>6804</v>
      </c>
      <c r="J3193" s="42" t="str">
        <f>VLOOKUP(D3193,DEPARTMENTS!B:B,1,0)</f>
        <v>DEV_GROUP_37</v>
      </c>
      <c r="K3193" s="326"/>
    </row>
    <row r="3194" spans="1:11" s="35" customFormat="1" hidden="1" x14ac:dyDescent="0.2">
      <c r="A3194" s="326" t="s">
        <v>7067</v>
      </c>
      <c r="B3194" s="326" t="s">
        <v>8</v>
      </c>
      <c r="C3194" s="326">
        <v>1</v>
      </c>
      <c r="D3194" s="326" t="s">
        <v>37</v>
      </c>
      <c r="E3194" s="323">
        <v>600</v>
      </c>
      <c r="F3194" s="35" t="s">
        <v>303</v>
      </c>
      <c r="G3194" s="326" t="s">
        <v>6619</v>
      </c>
      <c r="H3194" s="350">
        <f t="shared" si="50"/>
        <v>2717736.3800000004</v>
      </c>
      <c r="I3194" s="326" t="s">
        <v>6805</v>
      </c>
      <c r="J3194" s="42" t="str">
        <f>VLOOKUP(D3194,DEPARTMENTS!B:B,1,0)</f>
        <v>ADVENTURERS</v>
      </c>
      <c r="K3194" s="326"/>
    </row>
    <row r="3195" spans="1:11" s="35" customFormat="1" hidden="1" x14ac:dyDescent="0.2">
      <c r="A3195" s="326" t="s">
        <v>7068</v>
      </c>
      <c r="B3195" s="326" t="s">
        <v>8</v>
      </c>
      <c r="C3195" s="326">
        <v>1</v>
      </c>
      <c r="D3195" s="326" t="s">
        <v>186</v>
      </c>
      <c r="E3195" s="323">
        <v>500</v>
      </c>
      <c r="F3195" s="35" t="s">
        <v>303</v>
      </c>
      <c r="G3195" s="326" t="s">
        <v>6619</v>
      </c>
      <c r="H3195" s="350">
        <f t="shared" si="50"/>
        <v>2718236.3800000004</v>
      </c>
      <c r="I3195" s="326" t="s">
        <v>6806</v>
      </c>
      <c r="J3195" s="42" t="str">
        <f>VLOOKUP(D3195,DEPARTMENTS!B:B,1,0)</f>
        <v>DEV_GROUP_37</v>
      </c>
      <c r="K3195" s="326"/>
    </row>
    <row r="3196" spans="1:11" s="35" customFormat="1" hidden="1" x14ac:dyDescent="0.2">
      <c r="A3196" s="326" t="s">
        <v>7069</v>
      </c>
      <c r="B3196" s="326" t="s">
        <v>8</v>
      </c>
      <c r="C3196" s="326">
        <v>1</v>
      </c>
      <c r="D3196" s="326" t="s">
        <v>37</v>
      </c>
      <c r="E3196" s="323">
        <v>300</v>
      </c>
      <c r="F3196" s="35" t="s">
        <v>303</v>
      </c>
      <c r="G3196" s="326" t="s">
        <v>6619</v>
      </c>
      <c r="H3196" s="350">
        <f t="shared" si="50"/>
        <v>2718536.3800000004</v>
      </c>
      <c r="I3196" s="326" t="s">
        <v>6807</v>
      </c>
      <c r="J3196" s="42" t="str">
        <f>VLOOKUP(D3196,DEPARTMENTS!B:B,1,0)</f>
        <v>ADVENTURERS</v>
      </c>
      <c r="K3196" s="326"/>
    </row>
    <row r="3197" spans="1:11" s="35" customFormat="1" hidden="1" x14ac:dyDescent="0.2">
      <c r="A3197" s="326" t="s">
        <v>7070</v>
      </c>
      <c r="B3197" s="326" t="s">
        <v>8</v>
      </c>
      <c r="C3197" s="326">
        <v>1</v>
      </c>
      <c r="D3197" s="326" t="s">
        <v>180</v>
      </c>
      <c r="E3197" s="323">
        <v>200</v>
      </c>
      <c r="F3197" s="35" t="s">
        <v>303</v>
      </c>
      <c r="G3197" s="326" t="s">
        <v>6619</v>
      </c>
      <c r="H3197" s="350">
        <f t="shared" si="50"/>
        <v>2718736.3800000004</v>
      </c>
      <c r="I3197" s="326" t="s">
        <v>6808</v>
      </c>
      <c r="J3197" s="42" t="str">
        <f>VLOOKUP(D3197,DEPARTMENTS!B:B,1,0)</f>
        <v>DEV_GROUP_28</v>
      </c>
      <c r="K3197" s="326"/>
    </row>
    <row r="3198" spans="1:11" s="35" customFormat="1" hidden="1" x14ac:dyDescent="0.2">
      <c r="A3198" s="326" t="s">
        <v>7071</v>
      </c>
      <c r="B3198" s="326" t="s">
        <v>8</v>
      </c>
      <c r="C3198" s="326">
        <v>1</v>
      </c>
      <c r="D3198" s="326" t="s">
        <v>37</v>
      </c>
      <c r="E3198" s="323">
        <v>300</v>
      </c>
      <c r="F3198" s="35" t="s">
        <v>303</v>
      </c>
      <c r="G3198" s="326" t="s">
        <v>6619</v>
      </c>
      <c r="H3198" s="350">
        <f t="shared" si="50"/>
        <v>2719036.3800000004</v>
      </c>
      <c r="I3198" s="326" t="s">
        <v>6809</v>
      </c>
      <c r="J3198" s="42" t="str">
        <f>VLOOKUP(D3198,DEPARTMENTS!B:B,1,0)</f>
        <v>ADVENTURERS</v>
      </c>
      <c r="K3198" s="326"/>
    </row>
    <row r="3199" spans="1:11" s="35" customFormat="1" hidden="1" x14ac:dyDescent="0.2">
      <c r="A3199" s="326" t="s">
        <v>7072</v>
      </c>
      <c r="B3199" s="326" t="s">
        <v>8</v>
      </c>
      <c r="C3199" s="326">
        <v>1</v>
      </c>
      <c r="D3199" s="326" t="s">
        <v>118</v>
      </c>
      <c r="E3199" s="323">
        <v>1000</v>
      </c>
      <c r="F3199" s="35" t="s">
        <v>303</v>
      </c>
      <c r="G3199" s="326" t="s">
        <v>6619</v>
      </c>
      <c r="H3199" s="350">
        <f t="shared" si="50"/>
        <v>2720036.3800000004</v>
      </c>
      <c r="I3199" s="326" t="s">
        <v>6810</v>
      </c>
      <c r="J3199" s="42" t="str">
        <f>VLOOKUP(D3199,DEPARTMENTS!B:B,1,0)</f>
        <v>DEV_GROUP_3</v>
      </c>
      <c r="K3199" s="326"/>
    </row>
    <row r="3200" spans="1:11" s="35" customFormat="1" hidden="1" x14ac:dyDescent="0.2">
      <c r="A3200" s="326" t="s">
        <v>7073</v>
      </c>
      <c r="B3200" s="326" t="s">
        <v>8</v>
      </c>
      <c r="C3200" s="326">
        <v>1</v>
      </c>
      <c r="D3200" s="326" t="s">
        <v>130</v>
      </c>
      <c r="E3200" s="323">
        <v>250</v>
      </c>
      <c r="F3200" s="35" t="s">
        <v>303</v>
      </c>
      <c r="G3200" s="326" t="s">
        <v>6619</v>
      </c>
      <c r="H3200" s="350">
        <f t="shared" si="50"/>
        <v>2720286.3800000004</v>
      </c>
      <c r="I3200" s="326" t="s">
        <v>6811</v>
      </c>
      <c r="J3200" s="42" t="str">
        <f>VLOOKUP(D3200,DEPARTMENTS!B:B,1,0)</f>
        <v>DEV_GROUP_11</v>
      </c>
      <c r="K3200" s="326"/>
    </row>
    <row r="3201" spans="1:11" s="35" customFormat="1" hidden="1" x14ac:dyDescent="0.2">
      <c r="A3201" s="326" t="s">
        <v>7074</v>
      </c>
      <c r="B3201" s="326" t="s">
        <v>8</v>
      </c>
      <c r="C3201" s="326">
        <v>1</v>
      </c>
      <c r="D3201" s="326" t="s">
        <v>170</v>
      </c>
      <c r="E3201" s="323">
        <v>350</v>
      </c>
      <c r="F3201" s="35" t="s">
        <v>303</v>
      </c>
      <c r="G3201" s="326" t="s">
        <v>6619</v>
      </c>
      <c r="H3201" s="350">
        <f t="shared" si="50"/>
        <v>2720636.3800000004</v>
      </c>
      <c r="I3201" s="326" t="s">
        <v>6812</v>
      </c>
      <c r="J3201" s="42" t="str">
        <f>VLOOKUP(D3201,DEPARTMENTS!B:B,1,0)</f>
        <v>DEV_GROUP_24</v>
      </c>
      <c r="K3201" s="326"/>
    </row>
    <row r="3202" spans="1:11" s="35" customFormat="1" hidden="1" x14ac:dyDescent="0.2">
      <c r="A3202" s="326" t="s">
        <v>7075</v>
      </c>
      <c r="B3202" s="326" t="s">
        <v>8</v>
      </c>
      <c r="C3202" s="326">
        <v>1</v>
      </c>
      <c r="D3202" s="326" t="s">
        <v>144</v>
      </c>
      <c r="E3202" s="323">
        <v>1000</v>
      </c>
      <c r="F3202" s="35" t="s">
        <v>303</v>
      </c>
      <c r="G3202" s="326" t="s">
        <v>6619</v>
      </c>
      <c r="H3202" s="350">
        <f t="shared" si="50"/>
        <v>2721636.3800000004</v>
      </c>
      <c r="I3202" s="326" t="s">
        <v>6813</v>
      </c>
      <c r="J3202" s="42" t="str">
        <f>VLOOKUP(D3202,DEPARTMENTS!B:B,1,0)</f>
        <v>DEV_GROUP_2</v>
      </c>
      <c r="K3202" s="326"/>
    </row>
    <row r="3203" spans="1:11" s="35" customFormat="1" hidden="1" x14ac:dyDescent="0.2">
      <c r="A3203" s="326" t="s">
        <v>7076</v>
      </c>
      <c r="B3203" s="326" t="s">
        <v>8</v>
      </c>
      <c r="C3203" s="326">
        <v>1</v>
      </c>
      <c r="D3203" s="326" t="s">
        <v>142</v>
      </c>
      <c r="E3203" s="323">
        <v>500</v>
      </c>
      <c r="F3203" s="35" t="s">
        <v>303</v>
      </c>
      <c r="G3203" s="326" t="s">
        <v>6619</v>
      </c>
      <c r="H3203" s="350">
        <f t="shared" si="50"/>
        <v>2722136.3800000004</v>
      </c>
      <c r="I3203" s="326" t="s">
        <v>6814</v>
      </c>
      <c r="J3203" s="42" t="str">
        <f>VLOOKUP(D3203,DEPARTMENTS!B:B,1,0)</f>
        <v>DEV_GROUP_8</v>
      </c>
      <c r="K3203" s="326"/>
    </row>
    <row r="3204" spans="1:11" s="35" customFormat="1" hidden="1" x14ac:dyDescent="0.2">
      <c r="A3204" s="326" t="s">
        <v>7077</v>
      </c>
      <c r="B3204" s="326" t="s">
        <v>8</v>
      </c>
      <c r="C3204" s="326">
        <v>1</v>
      </c>
      <c r="D3204" s="326" t="s">
        <v>37</v>
      </c>
      <c r="E3204" s="323">
        <v>900</v>
      </c>
      <c r="F3204" s="35" t="s">
        <v>303</v>
      </c>
      <c r="G3204" s="326" t="s">
        <v>6619</v>
      </c>
      <c r="H3204" s="350">
        <f t="shared" si="50"/>
        <v>2723036.3800000004</v>
      </c>
      <c r="I3204" s="326" t="s">
        <v>6815</v>
      </c>
      <c r="J3204" s="42" t="str">
        <f>VLOOKUP(D3204,DEPARTMENTS!B:B,1,0)</f>
        <v>ADVENTURERS</v>
      </c>
      <c r="K3204" s="326"/>
    </row>
    <row r="3205" spans="1:11" s="35" customFormat="1" hidden="1" x14ac:dyDescent="0.2">
      <c r="A3205" s="326" t="s">
        <v>7078</v>
      </c>
      <c r="B3205" s="326" t="s">
        <v>8</v>
      </c>
      <c r="C3205" s="326">
        <v>1</v>
      </c>
      <c r="D3205" s="326" t="s">
        <v>160</v>
      </c>
      <c r="E3205" s="323">
        <v>150</v>
      </c>
      <c r="F3205" s="35" t="s">
        <v>303</v>
      </c>
      <c r="G3205" s="326" t="s">
        <v>6619</v>
      </c>
      <c r="H3205" s="350">
        <f t="shared" si="50"/>
        <v>2723186.3800000004</v>
      </c>
      <c r="I3205" s="326" t="s">
        <v>6816</v>
      </c>
      <c r="J3205" s="42" t="str">
        <f>VLOOKUP(D3205,DEPARTMENTS!B:B,1,0)</f>
        <v>DEV_GROUP_20</v>
      </c>
      <c r="K3205" s="326"/>
    </row>
    <row r="3206" spans="1:11" s="35" customFormat="1" hidden="1" x14ac:dyDescent="0.2">
      <c r="A3206" s="326" t="s">
        <v>7079</v>
      </c>
      <c r="B3206" s="326" t="s">
        <v>8</v>
      </c>
      <c r="C3206" s="326">
        <v>1</v>
      </c>
      <c r="D3206" s="326" t="s">
        <v>124</v>
      </c>
      <c r="E3206" s="323">
        <v>1000</v>
      </c>
      <c r="F3206" s="35" t="s">
        <v>303</v>
      </c>
      <c r="G3206" s="326" t="s">
        <v>6619</v>
      </c>
      <c r="H3206" s="350">
        <f t="shared" si="50"/>
        <v>2724186.3800000004</v>
      </c>
      <c r="I3206" s="326" t="s">
        <v>6817</v>
      </c>
      <c r="J3206" s="42" t="str">
        <f>VLOOKUP(D3206,DEPARTMENTS!B:B,1,0)</f>
        <v>DEV_GROUP_7</v>
      </c>
      <c r="K3206" s="326"/>
    </row>
    <row r="3207" spans="1:11" s="35" customFormat="1" hidden="1" x14ac:dyDescent="0.2">
      <c r="A3207" s="326" t="s">
        <v>7080</v>
      </c>
      <c r="B3207" s="326" t="s">
        <v>8</v>
      </c>
      <c r="C3207" s="326">
        <v>1</v>
      </c>
      <c r="D3207" s="326" t="s">
        <v>37</v>
      </c>
      <c r="E3207" s="323">
        <v>600</v>
      </c>
      <c r="F3207" s="35" t="s">
        <v>303</v>
      </c>
      <c r="G3207" s="326" t="s">
        <v>6619</v>
      </c>
      <c r="H3207" s="350">
        <f t="shared" si="50"/>
        <v>2724786.3800000004</v>
      </c>
      <c r="I3207" s="326" t="s">
        <v>6818</v>
      </c>
      <c r="J3207" s="42" t="str">
        <f>VLOOKUP(D3207,DEPARTMENTS!B:B,1,0)</f>
        <v>ADVENTURERS</v>
      </c>
      <c r="K3207" s="326"/>
    </row>
    <row r="3208" spans="1:11" s="35" customFormat="1" hidden="1" x14ac:dyDescent="0.2">
      <c r="A3208" s="326" t="s">
        <v>7081</v>
      </c>
      <c r="B3208" s="326" t="s">
        <v>8</v>
      </c>
      <c r="C3208" s="326">
        <v>1</v>
      </c>
      <c r="D3208" s="326" t="s">
        <v>37</v>
      </c>
      <c r="E3208" s="323">
        <v>300</v>
      </c>
      <c r="F3208" s="35" t="s">
        <v>303</v>
      </c>
      <c r="G3208" s="326" t="s">
        <v>6619</v>
      </c>
      <c r="H3208" s="350">
        <f t="shared" si="50"/>
        <v>2725086.3800000004</v>
      </c>
      <c r="I3208" s="326" t="s">
        <v>6819</v>
      </c>
      <c r="J3208" s="42" t="str">
        <f>VLOOKUP(D3208,DEPARTMENTS!B:B,1,0)</f>
        <v>ADVENTURERS</v>
      </c>
      <c r="K3208" s="326"/>
    </row>
    <row r="3209" spans="1:11" s="35" customFormat="1" hidden="1" x14ac:dyDescent="0.2">
      <c r="A3209" s="326" t="s">
        <v>7082</v>
      </c>
      <c r="B3209" s="326" t="s">
        <v>8</v>
      </c>
      <c r="C3209" s="326">
        <v>1</v>
      </c>
      <c r="D3209" s="326" t="s">
        <v>37</v>
      </c>
      <c r="E3209" s="323">
        <v>300</v>
      </c>
      <c r="F3209" s="35" t="s">
        <v>303</v>
      </c>
      <c r="G3209" s="326" t="s">
        <v>6619</v>
      </c>
      <c r="H3209" s="350">
        <f t="shared" si="50"/>
        <v>2725386.3800000004</v>
      </c>
      <c r="I3209" s="326" t="s">
        <v>6820</v>
      </c>
      <c r="J3209" s="42" t="str">
        <f>VLOOKUP(D3209,DEPARTMENTS!B:B,1,0)</f>
        <v>ADVENTURERS</v>
      </c>
      <c r="K3209" s="326"/>
    </row>
    <row r="3210" spans="1:11" s="35" customFormat="1" hidden="1" x14ac:dyDescent="0.2">
      <c r="A3210" s="326" t="s">
        <v>7083</v>
      </c>
      <c r="B3210" s="326" t="s">
        <v>8</v>
      </c>
      <c r="C3210" s="326">
        <v>1</v>
      </c>
      <c r="D3210" s="326" t="s">
        <v>124</v>
      </c>
      <c r="E3210" s="323">
        <v>1000</v>
      </c>
      <c r="F3210" s="35" t="s">
        <v>303</v>
      </c>
      <c r="G3210" s="326" t="s">
        <v>6619</v>
      </c>
      <c r="H3210" s="350">
        <f t="shared" si="50"/>
        <v>2726386.3800000004</v>
      </c>
      <c r="I3210" s="326" t="s">
        <v>6821</v>
      </c>
      <c r="J3210" s="42" t="str">
        <f>VLOOKUP(D3210,DEPARTMENTS!B:B,1,0)</f>
        <v>DEV_GROUP_7</v>
      </c>
      <c r="K3210" s="326"/>
    </row>
    <row r="3211" spans="1:11" s="35" customFormat="1" hidden="1" x14ac:dyDescent="0.2">
      <c r="A3211" s="326" t="s">
        <v>7084</v>
      </c>
      <c r="B3211" s="326" t="s">
        <v>8</v>
      </c>
      <c r="C3211" s="326">
        <v>1</v>
      </c>
      <c r="D3211" s="326" t="s">
        <v>124</v>
      </c>
      <c r="E3211" s="323">
        <v>500</v>
      </c>
      <c r="F3211" s="35" t="s">
        <v>303</v>
      </c>
      <c r="G3211" s="326" t="s">
        <v>6619</v>
      </c>
      <c r="H3211" s="350">
        <f t="shared" si="50"/>
        <v>2726886.3800000004</v>
      </c>
      <c r="I3211" s="326" t="s">
        <v>6822</v>
      </c>
      <c r="J3211" s="42" t="str">
        <f>VLOOKUP(D3211,DEPARTMENTS!B:B,1,0)</f>
        <v>DEV_GROUP_7</v>
      </c>
      <c r="K3211" s="326"/>
    </row>
    <row r="3212" spans="1:11" s="35" customFormat="1" hidden="1" x14ac:dyDescent="0.2">
      <c r="A3212" s="326" t="s">
        <v>7085</v>
      </c>
      <c r="B3212" s="326" t="s">
        <v>8</v>
      </c>
      <c r="C3212" s="326">
        <v>1</v>
      </c>
      <c r="D3212" s="326" t="s">
        <v>170</v>
      </c>
      <c r="E3212" s="323">
        <v>500</v>
      </c>
      <c r="F3212" s="35" t="s">
        <v>303</v>
      </c>
      <c r="G3212" s="326" t="s">
        <v>6619</v>
      </c>
      <c r="H3212" s="350">
        <f t="shared" si="50"/>
        <v>2727386.3800000004</v>
      </c>
      <c r="I3212" s="326" t="s">
        <v>6823</v>
      </c>
      <c r="J3212" s="42" t="str">
        <f>VLOOKUP(D3212,DEPARTMENTS!B:B,1,0)</f>
        <v>DEV_GROUP_24</v>
      </c>
      <c r="K3212" s="326"/>
    </row>
    <row r="3213" spans="1:11" s="35" customFormat="1" hidden="1" x14ac:dyDescent="0.2">
      <c r="A3213" s="326" t="s">
        <v>7086</v>
      </c>
      <c r="B3213" s="326" t="s">
        <v>8</v>
      </c>
      <c r="C3213" s="326">
        <v>1</v>
      </c>
      <c r="D3213" s="326" t="s">
        <v>124</v>
      </c>
      <c r="E3213" s="323">
        <v>1000</v>
      </c>
      <c r="F3213" s="35" t="s">
        <v>303</v>
      </c>
      <c r="G3213" s="326" t="s">
        <v>6619</v>
      </c>
      <c r="H3213" s="350">
        <f t="shared" si="50"/>
        <v>2728386.3800000004</v>
      </c>
      <c r="I3213" s="326" t="s">
        <v>6824</v>
      </c>
      <c r="J3213" s="42" t="str">
        <f>VLOOKUP(D3213,DEPARTMENTS!B:B,1,0)</f>
        <v>DEV_GROUP_7</v>
      </c>
      <c r="K3213" s="326"/>
    </row>
    <row r="3214" spans="1:11" s="35" customFormat="1" hidden="1" x14ac:dyDescent="0.2">
      <c r="A3214" s="326" t="s">
        <v>7087</v>
      </c>
      <c r="B3214" s="326" t="s">
        <v>8</v>
      </c>
      <c r="C3214" s="326">
        <v>1</v>
      </c>
      <c r="D3214" s="326" t="s">
        <v>114</v>
      </c>
      <c r="E3214" s="323">
        <v>250</v>
      </c>
      <c r="F3214" s="35" t="s">
        <v>303</v>
      </c>
      <c r="G3214" s="326" t="s">
        <v>6619</v>
      </c>
      <c r="H3214" s="350">
        <f t="shared" si="50"/>
        <v>2728636.3800000004</v>
      </c>
      <c r="I3214" s="326" t="s">
        <v>6825</v>
      </c>
      <c r="J3214" s="42" t="str">
        <f>VLOOKUP(D3214,DEPARTMENTS!B:B,1,0)</f>
        <v>DEV_GROUP_1</v>
      </c>
      <c r="K3214" s="326"/>
    </row>
    <row r="3215" spans="1:11" s="35" customFormat="1" hidden="1" x14ac:dyDescent="0.2">
      <c r="A3215" s="326" t="s">
        <v>7088</v>
      </c>
      <c r="B3215" s="326" t="s">
        <v>8</v>
      </c>
      <c r="C3215" s="326">
        <v>1</v>
      </c>
      <c r="D3215" s="326" t="s">
        <v>170</v>
      </c>
      <c r="E3215" s="323">
        <v>2000</v>
      </c>
      <c r="F3215" s="35" t="s">
        <v>303</v>
      </c>
      <c r="G3215" s="326" t="s">
        <v>6619</v>
      </c>
      <c r="H3215" s="350">
        <f t="shared" si="50"/>
        <v>2730636.3800000004</v>
      </c>
      <c r="I3215" s="326" t="s">
        <v>6826</v>
      </c>
      <c r="J3215" s="42" t="str">
        <f>VLOOKUP(D3215,DEPARTMENTS!B:B,1,0)</f>
        <v>DEV_GROUP_24</v>
      </c>
      <c r="K3215" s="326"/>
    </row>
    <row r="3216" spans="1:11" s="35" customFormat="1" hidden="1" x14ac:dyDescent="0.2">
      <c r="A3216" s="326" t="s">
        <v>7089</v>
      </c>
      <c r="B3216" s="326" t="s">
        <v>8</v>
      </c>
      <c r="C3216" s="326">
        <v>1</v>
      </c>
      <c r="D3216" s="326" t="s">
        <v>126</v>
      </c>
      <c r="E3216" s="323">
        <v>500</v>
      </c>
      <c r="F3216" s="35" t="s">
        <v>303</v>
      </c>
      <c r="G3216" s="326" t="s">
        <v>6619</v>
      </c>
      <c r="H3216" s="350">
        <f t="shared" si="50"/>
        <v>2731136.3800000004</v>
      </c>
      <c r="I3216" s="326" t="s">
        <v>6827</v>
      </c>
      <c r="J3216" s="42" t="str">
        <f>VLOOKUP(D3216,DEPARTMENTS!B:B,1,0)</f>
        <v>DEV_GROUP_6</v>
      </c>
      <c r="K3216" s="326"/>
    </row>
    <row r="3217" spans="1:11" s="35" customFormat="1" hidden="1" x14ac:dyDescent="0.2">
      <c r="A3217" s="326" t="s">
        <v>7090</v>
      </c>
      <c r="B3217" s="326" t="s">
        <v>8</v>
      </c>
      <c r="C3217" s="326">
        <v>1</v>
      </c>
      <c r="D3217" s="326" t="s">
        <v>126</v>
      </c>
      <c r="E3217" s="323">
        <v>1500</v>
      </c>
      <c r="F3217" s="35" t="s">
        <v>303</v>
      </c>
      <c r="G3217" s="326" t="s">
        <v>6619</v>
      </c>
      <c r="H3217" s="350">
        <f t="shared" si="50"/>
        <v>2732636.3800000004</v>
      </c>
      <c r="I3217" s="326" t="s">
        <v>6828</v>
      </c>
      <c r="J3217" s="42" t="str">
        <f>VLOOKUP(D3217,DEPARTMENTS!B:B,1,0)</f>
        <v>DEV_GROUP_6</v>
      </c>
      <c r="K3217" s="326"/>
    </row>
    <row r="3218" spans="1:11" s="35" customFormat="1" hidden="1" x14ac:dyDescent="0.2">
      <c r="A3218" s="326" t="s">
        <v>7091</v>
      </c>
      <c r="B3218" s="326" t="s">
        <v>8</v>
      </c>
      <c r="C3218" s="326">
        <v>1</v>
      </c>
      <c r="D3218" s="326" t="s">
        <v>170</v>
      </c>
      <c r="E3218" s="323">
        <v>1500</v>
      </c>
      <c r="F3218" s="35" t="s">
        <v>303</v>
      </c>
      <c r="G3218" s="326" t="s">
        <v>6619</v>
      </c>
      <c r="H3218" s="350">
        <f t="shared" si="50"/>
        <v>2734136.3800000004</v>
      </c>
      <c r="I3218" s="326" t="s">
        <v>6829</v>
      </c>
      <c r="J3218" s="42" t="str">
        <f>VLOOKUP(D3218,DEPARTMENTS!B:B,1,0)</f>
        <v>DEV_GROUP_24</v>
      </c>
      <c r="K3218" s="326"/>
    </row>
    <row r="3219" spans="1:11" s="35" customFormat="1" hidden="1" x14ac:dyDescent="0.2">
      <c r="A3219" s="326" t="s">
        <v>7092</v>
      </c>
      <c r="B3219" s="326" t="s">
        <v>8</v>
      </c>
      <c r="C3219" s="326">
        <v>1</v>
      </c>
      <c r="D3219" s="326" t="s">
        <v>114</v>
      </c>
      <c r="E3219" s="323">
        <v>1000</v>
      </c>
      <c r="F3219" s="35" t="s">
        <v>303</v>
      </c>
      <c r="G3219" s="326" t="s">
        <v>6619</v>
      </c>
      <c r="H3219" s="350">
        <f t="shared" si="50"/>
        <v>2735136.3800000004</v>
      </c>
      <c r="I3219" s="326" t="s">
        <v>6830</v>
      </c>
      <c r="J3219" s="42" t="str">
        <f>VLOOKUP(D3219,DEPARTMENTS!B:B,1,0)</f>
        <v>DEV_GROUP_1</v>
      </c>
      <c r="K3219" s="326"/>
    </row>
    <row r="3220" spans="1:11" s="35" customFormat="1" hidden="1" x14ac:dyDescent="0.2">
      <c r="A3220" s="326" t="s">
        <v>7093</v>
      </c>
      <c r="B3220" s="326" t="s">
        <v>8</v>
      </c>
      <c r="C3220" s="326">
        <v>1</v>
      </c>
      <c r="D3220" s="326" t="s">
        <v>37</v>
      </c>
      <c r="E3220" s="323">
        <v>600</v>
      </c>
      <c r="F3220" s="35" t="s">
        <v>303</v>
      </c>
      <c r="G3220" s="326" t="s">
        <v>6619</v>
      </c>
      <c r="H3220" s="350">
        <f t="shared" ref="H3220:H3283" si="51">H3219+E3220</f>
        <v>2735736.3800000004</v>
      </c>
      <c r="I3220" s="326" t="s">
        <v>6831</v>
      </c>
      <c r="J3220" s="42" t="str">
        <f>VLOOKUP(D3220,DEPARTMENTS!B:B,1,0)</f>
        <v>ADVENTURERS</v>
      </c>
      <c r="K3220" s="326"/>
    </row>
    <row r="3221" spans="1:11" s="35" customFormat="1" hidden="1" x14ac:dyDescent="0.2">
      <c r="A3221" s="326" t="s">
        <v>7094</v>
      </c>
      <c r="B3221" s="326" t="s">
        <v>8</v>
      </c>
      <c r="C3221" s="326">
        <v>1</v>
      </c>
      <c r="D3221" s="326" t="s">
        <v>194</v>
      </c>
      <c r="E3221" s="323">
        <v>100</v>
      </c>
      <c r="F3221" s="35" t="s">
        <v>303</v>
      </c>
      <c r="G3221" s="326" t="s">
        <v>6619</v>
      </c>
      <c r="H3221" s="350">
        <f t="shared" si="51"/>
        <v>2735836.3800000004</v>
      </c>
      <c r="I3221" s="326" t="s">
        <v>6832</v>
      </c>
      <c r="J3221" s="42" t="str">
        <f>VLOOKUP(D3221,DEPARTMENTS!B:B,1,0)</f>
        <v>DEV_GROUP_29</v>
      </c>
      <c r="K3221" s="326"/>
    </row>
    <row r="3222" spans="1:11" s="35" customFormat="1" hidden="1" x14ac:dyDescent="0.2">
      <c r="A3222" s="326" t="s">
        <v>7095</v>
      </c>
      <c r="B3222" s="326" t="s">
        <v>8</v>
      </c>
      <c r="C3222" s="326">
        <v>1</v>
      </c>
      <c r="D3222" s="326" t="s">
        <v>37</v>
      </c>
      <c r="E3222" s="323">
        <v>300</v>
      </c>
      <c r="F3222" s="35" t="s">
        <v>303</v>
      </c>
      <c r="G3222" s="326" t="s">
        <v>6619</v>
      </c>
      <c r="H3222" s="350">
        <f t="shared" si="51"/>
        <v>2736136.3800000004</v>
      </c>
      <c r="I3222" s="326" t="s">
        <v>6833</v>
      </c>
      <c r="J3222" s="42" t="str">
        <f>VLOOKUP(D3222,DEPARTMENTS!B:B,1,0)</f>
        <v>ADVENTURERS</v>
      </c>
      <c r="K3222" s="326"/>
    </row>
    <row r="3223" spans="1:11" s="35" customFormat="1" hidden="1" x14ac:dyDescent="0.2">
      <c r="A3223" s="326" t="s">
        <v>7096</v>
      </c>
      <c r="B3223" s="326" t="s">
        <v>8</v>
      </c>
      <c r="C3223" s="326">
        <v>1</v>
      </c>
      <c r="D3223" s="326" t="s">
        <v>124</v>
      </c>
      <c r="E3223" s="323">
        <v>2000</v>
      </c>
      <c r="F3223" s="35" t="s">
        <v>303</v>
      </c>
      <c r="G3223" s="326" t="s">
        <v>6619</v>
      </c>
      <c r="H3223" s="350">
        <f t="shared" si="51"/>
        <v>2738136.3800000004</v>
      </c>
      <c r="I3223" s="326" t="s">
        <v>6834</v>
      </c>
      <c r="J3223" s="42" t="str">
        <f>VLOOKUP(D3223,DEPARTMENTS!B:B,1,0)</f>
        <v>DEV_GROUP_7</v>
      </c>
      <c r="K3223" s="326"/>
    </row>
    <row r="3224" spans="1:11" s="35" customFormat="1" hidden="1" x14ac:dyDescent="0.2">
      <c r="A3224" s="326" t="s">
        <v>7097</v>
      </c>
      <c r="B3224" s="326" t="s">
        <v>8</v>
      </c>
      <c r="C3224" s="326">
        <v>1</v>
      </c>
      <c r="D3224" s="326" t="s">
        <v>126</v>
      </c>
      <c r="E3224" s="323">
        <v>11</v>
      </c>
      <c r="F3224" s="35" t="s">
        <v>303</v>
      </c>
      <c r="G3224" s="326" t="s">
        <v>6619</v>
      </c>
      <c r="H3224" s="350">
        <f t="shared" si="51"/>
        <v>2738147.3800000004</v>
      </c>
      <c r="I3224" s="326" t="s">
        <v>6835</v>
      </c>
      <c r="J3224" s="42" t="str">
        <f>VLOOKUP(D3224,DEPARTMENTS!B:B,1,0)</f>
        <v>DEV_GROUP_6</v>
      </c>
      <c r="K3224" s="326"/>
    </row>
    <row r="3225" spans="1:11" s="35" customFormat="1" hidden="1" x14ac:dyDescent="0.2">
      <c r="A3225" s="326" t="s">
        <v>7098</v>
      </c>
      <c r="B3225" s="326" t="s">
        <v>8</v>
      </c>
      <c r="C3225" s="326">
        <v>1</v>
      </c>
      <c r="D3225" s="326" t="s">
        <v>134</v>
      </c>
      <c r="E3225" s="323">
        <v>1000</v>
      </c>
      <c r="F3225" s="35" t="s">
        <v>303</v>
      </c>
      <c r="G3225" s="326" t="s">
        <v>6619</v>
      </c>
      <c r="H3225" s="350">
        <f t="shared" si="51"/>
        <v>2739147.3800000004</v>
      </c>
      <c r="I3225" s="326" t="s">
        <v>6836</v>
      </c>
      <c r="J3225" s="42" t="str">
        <f>VLOOKUP(D3225,DEPARTMENTS!B:B,1,0)</f>
        <v>DEV_GROUP_12</v>
      </c>
      <c r="K3225" s="326"/>
    </row>
    <row r="3226" spans="1:11" s="35" customFormat="1" hidden="1" x14ac:dyDescent="0.2">
      <c r="A3226" s="326" t="s">
        <v>7099</v>
      </c>
      <c r="B3226" s="326" t="s">
        <v>8</v>
      </c>
      <c r="C3226" s="326">
        <v>1</v>
      </c>
      <c r="D3226" s="326" t="s">
        <v>134</v>
      </c>
      <c r="E3226" s="323">
        <v>200</v>
      </c>
      <c r="F3226" s="35" t="s">
        <v>303</v>
      </c>
      <c r="G3226" s="326" t="s">
        <v>6619</v>
      </c>
      <c r="H3226" s="350">
        <f t="shared" si="51"/>
        <v>2739347.3800000004</v>
      </c>
      <c r="I3226" s="326" t="s">
        <v>6837</v>
      </c>
      <c r="J3226" s="42" t="str">
        <f>VLOOKUP(D3226,DEPARTMENTS!B:B,1,0)</f>
        <v>DEV_GROUP_12</v>
      </c>
      <c r="K3226" s="326"/>
    </row>
    <row r="3227" spans="1:11" s="35" customFormat="1" hidden="1" x14ac:dyDescent="0.2">
      <c r="A3227" s="326" t="s">
        <v>7100</v>
      </c>
      <c r="B3227" s="326" t="s">
        <v>8</v>
      </c>
      <c r="C3227" s="326">
        <v>1</v>
      </c>
      <c r="D3227" s="326" t="s">
        <v>37</v>
      </c>
      <c r="E3227" s="323">
        <v>300</v>
      </c>
      <c r="F3227" s="35" t="s">
        <v>303</v>
      </c>
      <c r="G3227" s="326" t="s">
        <v>6619</v>
      </c>
      <c r="H3227" s="350">
        <f t="shared" si="51"/>
        <v>2739647.3800000004</v>
      </c>
      <c r="I3227" s="326" t="s">
        <v>6838</v>
      </c>
      <c r="J3227" s="42" t="str">
        <f>VLOOKUP(D3227,DEPARTMENTS!B:B,1,0)</f>
        <v>ADVENTURERS</v>
      </c>
      <c r="K3227" s="326"/>
    </row>
    <row r="3228" spans="1:11" s="35" customFormat="1" hidden="1" x14ac:dyDescent="0.2">
      <c r="A3228" s="326" t="s">
        <v>7101</v>
      </c>
      <c r="B3228" s="326" t="s">
        <v>8</v>
      </c>
      <c r="C3228" s="326">
        <v>1</v>
      </c>
      <c r="D3228" s="326" t="s">
        <v>37</v>
      </c>
      <c r="E3228" s="323">
        <v>600</v>
      </c>
      <c r="F3228" s="35" t="s">
        <v>303</v>
      </c>
      <c r="G3228" s="326" t="s">
        <v>6619</v>
      </c>
      <c r="H3228" s="350">
        <f t="shared" si="51"/>
        <v>2740247.3800000004</v>
      </c>
      <c r="I3228" s="326" t="s">
        <v>6839</v>
      </c>
      <c r="J3228" s="42" t="str">
        <f>VLOOKUP(D3228,DEPARTMENTS!B:B,1,0)</f>
        <v>ADVENTURERS</v>
      </c>
      <c r="K3228" s="326"/>
    </row>
    <row r="3229" spans="1:11" s="35" customFormat="1" hidden="1" x14ac:dyDescent="0.2">
      <c r="A3229" s="326" t="s">
        <v>7102</v>
      </c>
      <c r="B3229" s="326" t="s">
        <v>8</v>
      </c>
      <c r="C3229" s="326">
        <v>1</v>
      </c>
      <c r="D3229" s="326" t="s">
        <v>160</v>
      </c>
      <c r="E3229" s="323">
        <v>250</v>
      </c>
      <c r="F3229" s="35" t="s">
        <v>303</v>
      </c>
      <c r="G3229" s="326" t="s">
        <v>6619</v>
      </c>
      <c r="H3229" s="350">
        <f t="shared" si="51"/>
        <v>2740497.3800000004</v>
      </c>
      <c r="I3229" s="326" t="s">
        <v>6840</v>
      </c>
      <c r="J3229" s="42" t="str">
        <f>VLOOKUP(D3229,DEPARTMENTS!B:B,1,0)</f>
        <v>DEV_GROUP_20</v>
      </c>
      <c r="K3229" s="326"/>
    </row>
    <row r="3230" spans="1:11" s="35" customFormat="1" hidden="1" x14ac:dyDescent="0.2">
      <c r="A3230" s="326" t="s">
        <v>7103</v>
      </c>
      <c r="B3230" s="326" t="s">
        <v>8</v>
      </c>
      <c r="C3230" s="326">
        <v>1</v>
      </c>
      <c r="D3230" s="326" t="s">
        <v>37</v>
      </c>
      <c r="E3230" s="323">
        <v>300</v>
      </c>
      <c r="F3230" s="35" t="s">
        <v>303</v>
      </c>
      <c r="G3230" s="326" t="s">
        <v>6619</v>
      </c>
      <c r="H3230" s="350">
        <f t="shared" si="51"/>
        <v>2740797.3800000004</v>
      </c>
      <c r="I3230" s="326" t="s">
        <v>6841</v>
      </c>
      <c r="J3230" s="42" t="str">
        <f>VLOOKUP(D3230,DEPARTMENTS!B:B,1,0)</f>
        <v>ADVENTURERS</v>
      </c>
      <c r="K3230" s="326"/>
    </row>
    <row r="3231" spans="1:11" s="35" customFormat="1" hidden="1" x14ac:dyDescent="0.2">
      <c r="A3231" s="326" t="s">
        <v>7104</v>
      </c>
      <c r="B3231" s="326" t="s">
        <v>8</v>
      </c>
      <c r="C3231" s="326">
        <v>1</v>
      </c>
      <c r="D3231" s="326" t="s">
        <v>37</v>
      </c>
      <c r="E3231" s="323">
        <v>600</v>
      </c>
      <c r="F3231" s="35" t="s">
        <v>303</v>
      </c>
      <c r="G3231" s="326" t="s">
        <v>6619</v>
      </c>
      <c r="H3231" s="350">
        <f t="shared" si="51"/>
        <v>2741397.3800000004</v>
      </c>
      <c r="I3231" s="326" t="s">
        <v>6842</v>
      </c>
      <c r="J3231" s="42" t="str">
        <f>VLOOKUP(D3231,DEPARTMENTS!B:B,1,0)</f>
        <v>ADVENTURERS</v>
      </c>
      <c r="K3231" s="326"/>
    </row>
    <row r="3232" spans="1:11" s="35" customFormat="1" hidden="1" x14ac:dyDescent="0.2">
      <c r="A3232" s="326" t="s">
        <v>7105</v>
      </c>
      <c r="B3232" s="326" t="s">
        <v>8</v>
      </c>
      <c r="C3232" s="326">
        <v>1</v>
      </c>
      <c r="D3232" s="326" t="s">
        <v>37</v>
      </c>
      <c r="E3232" s="323">
        <v>200</v>
      </c>
      <c r="F3232" s="35" t="s">
        <v>303</v>
      </c>
      <c r="G3232" s="326" t="s">
        <v>6619</v>
      </c>
      <c r="H3232" s="350">
        <f t="shared" si="51"/>
        <v>2741597.3800000004</v>
      </c>
      <c r="I3232" s="326" t="s">
        <v>6843</v>
      </c>
      <c r="J3232" s="42" t="str">
        <f>VLOOKUP(D3232,DEPARTMENTS!B:B,1,0)</f>
        <v>ADVENTURERS</v>
      </c>
      <c r="K3232" s="326"/>
    </row>
    <row r="3233" spans="1:11" s="35" customFormat="1" hidden="1" x14ac:dyDescent="0.2">
      <c r="A3233" s="326" t="s">
        <v>7106</v>
      </c>
      <c r="B3233" s="326" t="s">
        <v>8</v>
      </c>
      <c r="C3233" s="326">
        <v>1</v>
      </c>
      <c r="D3233" s="326" t="s">
        <v>37</v>
      </c>
      <c r="E3233" s="323">
        <v>300</v>
      </c>
      <c r="F3233" s="35" t="s">
        <v>303</v>
      </c>
      <c r="G3233" s="326" t="s">
        <v>6619</v>
      </c>
      <c r="H3233" s="350">
        <f t="shared" si="51"/>
        <v>2741897.3800000004</v>
      </c>
      <c r="I3233" s="326" t="s">
        <v>6844</v>
      </c>
      <c r="J3233" s="42" t="str">
        <f>VLOOKUP(D3233,DEPARTMENTS!B:B,1,0)</f>
        <v>ADVENTURERS</v>
      </c>
      <c r="K3233" s="326"/>
    </row>
    <row r="3234" spans="1:11" s="35" customFormat="1" hidden="1" x14ac:dyDescent="0.2">
      <c r="A3234" s="326" t="s">
        <v>7107</v>
      </c>
      <c r="B3234" s="326" t="s">
        <v>8</v>
      </c>
      <c r="C3234" s="326">
        <v>1</v>
      </c>
      <c r="D3234" s="326" t="s">
        <v>124</v>
      </c>
      <c r="E3234" s="323">
        <v>1000</v>
      </c>
      <c r="F3234" s="35" t="s">
        <v>303</v>
      </c>
      <c r="G3234" s="326" t="s">
        <v>6620</v>
      </c>
      <c r="H3234" s="350">
        <f t="shared" si="51"/>
        <v>2742897.3800000004</v>
      </c>
      <c r="I3234" s="326" t="s">
        <v>6845</v>
      </c>
      <c r="J3234" s="42" t="str">
        <f>VLOOKUP(D3234,DEPARTMENTS!B:B,1,0)</f>
        <v>DEV_GROUP_7</v>
      </c>
      <c r="K3234" s="326"/>
    </row>
    <row r="3235" spans="1:11" s="35" customFormat="1" hidden="1" x14ac:dyDescent="0.2">
      <c r="A3235" s="326" t="s">
        <v>7108</v>
      </c>
      <c r="B3235" s="326" t="s">
        <v>8</v>
      </c>
      <c r="C3235" s="326">
        <v>1</v>
      </c>
      <c r="D3235" s="326" t="s">
        <v>124</v>
      </c>
      <c r="E3235" s="323">
        <v>2000</v>
      </c>
      <c r="F3235" s="35" t="s">
        <v>303</v>
      </c>
      <c r="G3235" s="326" t="s">
        <v>6620</v>
      </c>
      <c r="H3235" s="350">
        <f t="shared" si="51"/>
        <v>2744897.3800000004</v>
      </c>
      <c r="I3235" s="326" t="s">
        <v>6846</v>
      </c>
      <c r="J3235" s="42" t="str">
        <f>VLOOKUP(D3235,DEPARTMENTS!B:B,1,0)</f>
        <v>DEV_GROUP_7</v>
      </c>
      <c r="K3235" s="326"/>
    </row>
    <row r="3236" spans="1:11" s="35" customFormat="1" hidden="1" x14ac:dyDescent="0.2">
      <c r="A3236" s="326" t="s">
        <v>7109</v>
      </c>
      <c r="B3236" s="326" t="s">
        <v>8</v>
      </c>
      <c r="C3236" s="326">
        <v>1</v>
      </c>
      <c r="D3236" s="326" t="s">
        <v>124</v>
      </c>
      <c r="E3236" s="323">
        <v>1000</v>
      </c>
      <c r="F3236" s="35" t="s">
        <v>303</v>
      </c>
      <c r="G3236" s="326" t="s">
        <v>6620</v>
      </c>
      <c r="H3236" s="350">
        <f t="shared" si="51"/>
        <v>2745897.3800000004</v>
      </c>
      <c r="I3236" s="326" t="s">
        <v>6847</v>
      </c>
      <c r="J3236" s="42" t="str">
        <f>VLOOKUP(D3236,DEPARTMENTS!B:B,1,0)</f>
        <v>DEV_GROUP_7</v>
      </c>
      <c r="K3236" s="326"/>
    </row>
    <row r="3237" spans="1:11" s="35" customFormat="1" hidden="1" x14ac:dyDescent="0.2">
      <c r="A3237" s="326" t="s">
        <v>7110</v>
      </c>
      <c r="B3237" s="326" t="s">
        <v>8</v>
      </c>
      <c r="C3237" s="326">
        <v>1</v>
      </c>
      <c r="D3237" s="326" t="s">
        <v>37</v>
      </c>
      <c r="E3237" s="323">
        <v>300</v>
      </c>
      <c r="F3237" s="35" t="s">
        <v>303</v>
      </c>
      <c r="G3237" s="326" t="s">
        <v>6620</v>
      </c>
      <c r="H3237" s="350">
        <f t="shared" si="51"/>
        <v>2746197.3800000004</v>
      </c>
      <c r="I3237" s="326" t="s">
        <v>6848</v>
      </c>
      <c r="J3237" s="42" t="str">
        <f>VLOOKUP(D3237,DEPARTMENTS!B:B,1,0)</f>
        <v>ADVENTURERS</v>
      </c>
      <c r="K3237" s="326"/>
    </row>
    <row r="3238" spans="1:11" s="35" customFormat="1" hidden="1" x14ac:dyDescent="0.2">
      <c r="A3238" s="326" t="s">
        <v>7111</v>
      </c>
      <c r="B3238" s="326" t="s">
        <v>8</v>
      </c>
      <c r="C3238" s="326">
        <v>1</v>
      </c>
      <c r="D3238" s="326" t="s">
        <v>194</v>
      </c>
      <c r="E3238" s="323">
        <v>400</v>
      </c>
      <c r="F3238" s="35" t="s">
        <v>303</v>
      </c>
      <c r="G3238" s="326" t="s">
        <v>6620</v>
      </c>
      <c r="H3238" s="350">
        <f t="shared" si="51"/>
        <v>2746597.3800000004</v>
      </c>
      <c r="I3238" s="326" t="s">
        <v>6849</v>
      </c>
      <c r="J3238" s="42" t="str">
        <f>VLOOKUP(D3238,DEPARTMENTS!B:B,1,0)</f>
        <v>DEV_GROUP_29</v>
      </c>
      <c r="K3238" s="326"/>
    </row>
    <row r="3239" spans="1:11" s="35" customFormat="1" hidden="1" x14ac:dyDescent="0.2">
      <c r="A3239" s="326" t="s">
        <v>7112</v>
      </c>
      <c r="B3239" s="326" t="s">
        <v>8</v>
      </c>
      <c r="C3239" s="326">
        <v>1</v>
      </c>
      <c r="D3239" s="326" t="s">
        <v>124</v>
      </c>
      <c r="E3239" s="323">
        <v>2000</v>
      </c>
      <c r="F3239" s="35" t="s">
        <v>303</v>
      </c>
      <c r="G3239" s="326" t="s">
        <v>6620</v>
      </c>
      <c r="H3239" s="350">
        <f t="shared" si="51"/>
        <v>2748597.3800000004</v>
      </c>
      <c r="I3239" s="326" t="s">
        <v>6850</v>
      </c>
      <c r="J3239" s="42" t="str">
        <f>VLOOKUP(D3239,DEPARTMENTS!B:B,1,0)</f>
        <v>DEV_GROUP_7</v>
      </c>
      <c r="K3239" s="326"/>
    </row>
    <row r="3240" spans="1:11" s="35" customFormat="1" hidden="1" x14ac:dyDescent="0.2">
      <c r="A3240" s="326" t="s">
        <v>7113</v>
      </c>
      <c r="B3240" s="326" t="s">
        <v>8</v>
      </c>
      <c r="C3240" s="326">
        <v>1</v>
      </c>
      <c r="D3240" s="326" t="s">
        <v>124</v>
      </c>
      <c r="E3240" s="323">
        <v>1500</v>
      </c>
      <c r="F3240" s="35" t="s">
        <v>303</v>
      </c>
      <c r="G3240" s="326" t="s">
        <v>6620</v>
      </c>
      <c r="H3240" s="350">
        <f t="shared" si="51"/>
        <v>2750097.3800000004</v>
      </c>
      <c r="I3240" s="326" t="s">
        <v>6851</v>
      </c>
      <c r="J3240" s="42" t="str">
        <f>VLOOKUP(D3240,DEPARTMENTS!B:B,1,0)</f>
        <v>DEV_GROUP_7</v>
      </c>
      <c r="K3240" s="326"/>
    </row>
    <row r="3241" spans="1:11" s="35" customFormat="1" hidden="1" x14ac:dyDescent="0.2">
      <c r="A3241" s="326" t="s">
        <v>7114</v>
      </c>
      <c r="B3241" s="326" t="s">
        <v>8</v>
      </c>
      <c r="C3241" s="326">
        <v>1</v>
      </c>
      <c r="D3241" s="326" t="s">
        <v>120</v>
      </c>
      <c r="E3241" s="323">
        <v>500</v>
      </c>
      <c r="F3241" s="35" t="s">
        <v>303</v>
      </c>
      <c r="G3241" s="326" t="s">
        <v>6620</v>
      </c>
      <c r="H3241" s="350">
        <f t="shared" si="51"/>
        <v>2750597.3800000004</v>
      </c>
      <c r="I3241" s="326" t="s">
        <v>6852</v>
      </c>
      <c r="J3241" s="42" t="str">
        <f>VLOOKUP(D3241,DEPARTMENTS!B:B,1,0)</f>
        <v>DEV_GROUP_17</v>
      </c>
      <c r="K3241" s="326"/>
    </row>
    <row r="3242" spans="1:11" s="35" customFormat="1" hidden="1" x14ac:dyDescent="0.2">
      <c r="A3242" s="326" t="s">
        <v>7115</v>
      </c>
      <c r="B3242" s="326" t="s">
        <v>8</v>
      </c>
      <c r="C3242" s="326">
        <v>1</v>
      </c>
      <c r="D3242" s="326" t="s">
        <v>136</v>
      </c>
      <c r="E3242" s="323">
        <v>22000</v>
      </c>
      <c r="F3242" s="35" t="s">
        <v>303</v>
      </c>
      <c r="G3242" s="326" t="s">
        <v>6620</v>
      </c>
      <c r="H3242" s="350">
        <f t="shared" si="51"/>
        <v>2772597.3800000004</v>
      </c>
      <c r="I3242" s="326" t="s">
        <v>6853</v>
      </c>
      <c r="J3242" s="42" t="str">
        <f>VLOOKUP(D3242,DEPARTMENTS!B:B,1,0)</f>
        <v>DEV_GROUP_32</v>
      </c>
      <c r="K3242" s="326"/>
    </row>
    <row r="3243" spans="1:11" s="35" customFormat="1" hidden="1" x14ac:dyDescent="0.2">
      <c r="A3243" s="326" t="s">
        <v>7116</v>
      </c>
      <c r="B3243" s="326" t="s">
        <v>8</v>
      </c>
      <c r="C3243" s="326">
        <v>1</v>
      </c>
      <c r="D3243" s="326" t="s">
        <v>114</v>
      </c>
      <c r="E3243" s="323">
        <v>1000</v>
      </c>
      <c r="F3243" s="35" t="s">
        <v>303</v>
      </c>
      <c r="G3243" s="326" t="s">
        <v>6620</v>
      </c>
      <c r="H3243" s="350">
        <f t="shared" si="51"/>
        <v>2773597.3800000004</v>
      </c>
      <c r="I3243" s="326" t="s">
        <v>6854</v>
      </c>
      <c r="J3243" s="42" t="str">
        <f>VLOOKUP(D3243,DEPARTMENTS!B:B,1,0)</f>
        <v>DEV_GROUP_1</v>
      </c>
      <c r="K3243" s="326"/>
    </row>
    <row r="3244" spans="1:11" s="35" customFormat="1" hidden="1" x14ac:dyDescent="0.2">
      <c r="A3244" s="326" t="s">
        <v>7117</v>
      </c>
      <c r="B3244" s="326" t="s">
        <v>8</v>
      </c>
      <c r="C3244" s="326">
        <v>1</v>
      </c>
      <c r="D3244" s="326" t="s">
        <v>132</v>
      </c>
      <c r="E3244" s="323">
        <v>400</v>
      </c>
      <c r="F3244" s="35" t="s">
        <v>303</v>
      </c>
      <c r="G3244" s="326" t="s">
        <v>6620</v>
      </c>
      <c r="H3244" s="350">
        <f t="shared" si="51"/>
        <v>2773997.3800000004</v>
      </c>
      <c r="I3244" s="326" t="s">
        <v>6855</v>
      </c>
      <c r="J3244" s="42" t="str">
        <f>VLOOKUP(D3244,DEPARTMENTS!B:B,1,0)</f>
        <v>DEV_GROUP_41</v>
      </c>
      <c r="K3244" s="326"/>
    </row>
    <row r="3245" spans="1:11" s="35" customFormat="1" hidden="1" x14ac:dyDescent="0.2">
      <c r="A3245" s="326" t="s">
        <v>7118</v>
      </c>
      <c r="B3245" s="326" t="s">
        <v>8</v>
      </c>
      <c r="C3245" s="326">
        <v>1</v>
      </c>
      <c r="D3245" s="326" t="s">
        <v>114</v>
      </c>
      <c r="E3245" s="323">
        <v>500</v>
      </c>
      <c r="F3245" s="35" t="s">
        <v>303</v>
      </c>
      <c r="G3245" s="326" t="s">
        <v>6620</v>
      </c>
      <c r="H3245" s="350">
        <f t="shared" si="51"/>
        <v>2774497.3800000004</v>
      </c>
      <c r="I3245" s="326" t="s">
        <v>6856</v>
      </c>
      <c r="J3245" s="42" t="str">
        <f>VLOOKUP(D3245,DEPARTMENTS!B:B,1,0)</f>
        <v>DEV_GROUP_1</v>
      </c>
      <c r="K3245" s="326"/>
    </row>
    <row r="3246" spans="1:11" s="35" customFormat="1" hidden="1" x14ac:dyDescent="0.2">
      <c r="A3246" s="326" t="s">
        <v>7119</v>
      </c>
      <c r="B3246" s="326" t="s">
        <v>8</v>
      </c>
      <c r="C3246" s="326">
        <v>1</v>
      </c>
      <c r="D3246" s="326" t="s">
        <v>144</v>
      </c>
      <c r="E3246" s="323">
        <v>300</v>
      </c>
      <c r="F3246" s="35" t="s">
        <v>303</v>
      </c>
      <c r="G3246" s="326" t="s">
        <v>6620</v>
      </c>
      <c r="H3246" s="350">
        <f t="shared" si="51"/>
        <v>2774797.3800000004</v>
      </c>
      <c r="I3246" s="326" t="s">
        <v>6857</v>
      </c>
      <c r="J3246" s="42" t="str">
        <f>VLOOKUP(D3246,DEPARTMENTS!B:B,1,0)</f>
        <v>DEV_GROUP_2</v>
      </c>
      <c r="K3246" s="326"/>
    </row>
    <row r="3247" spans="1:11" s="35" customFormat="1" hidden="1" x14ac:dyDescent="0.2">
      <c r="A3247" s="326" t="s">
        <v>7120</v>
      </c>
      <c r="B3247" s="326" t="s">
        <v>8</v>
      </c>
      <c r="C3247" s="326">
        <v>1</v>
      </c>
      <c r="D3247" s="326" t="s">
        <v>144</v>
      </c>
      <c r="E3247" s="323">
        <v>1000</v>
      </c>
      <c r="F3247" s="35" t="s">
        <v>303</v>
      </c>
      <c r="G3247" s="326" t="s">
        <v>6620</v>
      </c>
      <c r="H3247" s="350">
        <f t="shared" si="51"/>
        <v>2775797.3800000004</v>
      </c>
      <c r="I3247" s="326" t="s">
        <v>6858</v>
      </c>
      <c r="J3247" s="42" t="str">
        <f>VLOOKUP(D3247,DEPARTMENTS!B:B,1,0)</f>
        <v>DEV_GROUP_2</v>
      </c>
      <c r="K3247" s="326"/>
    </row>
    <row r="3248" spans="1:11" s="35" customFormat="1" hidden="1" x14ac:dyDescent="0.2">
      <c r="A3248" s="326" t="s">
        <v>7121</v>
      </c>
      <c r="B3248" s="326" t="s">
        <v>8</v>
      </c>
      <c r="C3248" s="326">
        <v>1</v>
      </c>
      <c r="D3248" s="326" t="s">
        <v>114</v>
      </c>
      <c r="E3248" s="323">
        <v>50</v>
      </c>
      <c r="F3248" s="35" t="s">
        <v>303</v>
      </c>
      <c r="G3248" s="326" t="s">
        <v>6620</v>
      </c>
      <c r="H3248" s="350">
        <f t="shared" si="51"/>
        <v>2775847.3800000004</v>
      </c>
      <c r="I3248" s="326" t="s">
        <v>6859</v>
      </c>
      <c r="J3248" s="42" t="str">
        <f>VLOOKUP(D3248,DEPARTMENTS!B:B,1,0)</f>
        <v>DEV_GROUP_1</v>
      </c>
      <c r="K3248" s="326"/>
    </row>
    <row r="3249" spans="1:11" s="35" customFormat="1" hidden="1" x14ac:dyDescent="0.2">
      <c r="A3249" s="326" t="s">
        <v>7122</v>
      </c>
      <c r="B3249" s="326" t="s">
        <v>8</v>
      </c>
      <c r="C3249" s="326">
        <v>1</v>
      </c>
      <c r="D3249" s="326" t="s">
        <v>132</v>
      </c>
      <c r="E3249" s="323">
        <v>200</v>
      </c>
      <c r="F3249" s="35" t="s">
        <v>303</v>
      </c>
      <c r="G3249" s="326" t="s">
        <v>6620</v>
      </c>
      <c r="H3249" s="350">
        <f t="shared" si="51"/>
        <v>2776047.3800000004</v>
      </c>
      <c r="I3249" s="326" t="s">
        <v>6860</v>
      </c>
      <c r="J3249" s="42" t="str">
        <f>VLOOKUP(D3249,DEPARTMENTS!B:B,1,0)</f>
        <v>DEV_GROUP_41</v>
      </c>
      <c r="K3249" s="326"/>
    </row>
    <row r="3250" spans="1:11" s="35" customFormat="1" hidden="1" x14ac:dyDescent="0.2">
      <c r="A3250" s="326" t="s">
        <v>7123</v>
      </c>
      <c r="B3250" s="326" t="s">
        <v>8</v>
      </c>
      <c r="C3250" s="326">
        <v>1</v>
      </c>
      <c r="D3250" s="326" t="s">
        <v>124</v>
      </c>
      <c r="E3250" s="323">
        <v>1000</v>
      </c>
      <c r="F3250" s="35" t="s">
        <v>303</v>
      </c>
      <c r="G3250" s="326" t="s">
        <v>6620</v>
      </c>
      <c r="H3250" s="350">
        <f t="shared" si="51"/>
        <v>2777047.3800000004</v>
      </c>
      <c r="I3250" s="326" t="s">
        <v>6861</v>
      </c>
      <c r="J3250" s="42" t="str">
        <f>VLOOKUP(D3250,DEPARTMENTS!B:B,1,0)</f>
        <v>DEV_GROUP_7</v>
      </c>
      <c r="K3250" s="326"/>
    </row>
    <row r="3251" spans="1:11" s="35" customFormat="1" hidden="1" x14ac:dyDescent="0.2">
      <c r="A3251" s="326" t="s">
        <v>7124</v>
      </c>
      <c r="B3251" s="326" t="s">
        <v>8</v>
      </c>
      <c r="C3251" s="326">
        <v>1</v>
      </c>
      <c r="D3251" s="326" t="s">
        <v>24</v>
      </c>
      <c r="E3251" s="323">
        <v>5000</v>
      </c>
      <c r="F3251" s="35" t="s">
        <v>303</v>
      </c>
      <c r="G3251" s="326" t="s">
        <v>6620</v>
      </c>
      <c r="H3251" s="350">
        <f t="shared" si="51"/>
        <v>2782047.3800000004</v>
      </c>
      <c r="I3251" s="326" t="s">
        <v>6862</v>
      </c>
      <c r="J3251" s="42" t="str">
        <f>VLOOKUP(D3251,DEPARTMENTS!B:B,1,0)</f>
        <v>ENVELOPES</v>
      </c>
      <c r="K3251" s="326"/>
    </row>
    <row r="3252" spans="1:11" s="35" customFormat="1" hidden="1" x14ac:dyDescent="0.2">
      <c r="A3252" s="326" t="s">
        <v>7125</v>
      </c>
      <c r="B3252" s="326" t="s">
        <v>8</v>
      </c>
      <c r="C3252" s="326">
        <v>1</v>
      </c>
      <c r="D3252" s="326" t="s">
        <v>132</v>
      </c>
      <c r="E3252" s="323">
        <v>100</v>
      </c>
      <c r="F3252" s="35" t="s">
        <v>303</v>
      </c>
      <c r="G3252" s="326" t="s">
        <v>6620</v>
      </c>
      <c r="H3252" s="350">
        <f t="shared" si="51"/>
        <v>2782147.3800000004</v>
      </c>
      <c r="I3252" s="326" t="s">
        <v>6863</v>
      </c>
      <c r="J3252" s="42" t="str">
        <f>VLOOKUP(D3252,DEPARTMENTS!B:B,1,0)</f>
        <v>DEV_GROUP_41</v>
      </c>
      <c r="K3252" s="326"/>
    </row>
    <row r="3253" spans="1:11" s="35" customFormat="1" hidden="1" x14ac:dyDescent="0.2">
      <c r="A3253" s="326" t="s">
        <v>7126</v>
      </c>
      <c r="B3253" s="326" t="s">
        <v>8</v>
      </c>
      <c r="C3253" s="326">
        <v>1</v>
      </c>
      <c r="D3253" s="326" t="s">
        <v>132</v>
      </c>
      <c r="E3253" s="323">
        <v>300</v>
      </c>
      <c r="F3253" s="35" t="s">
        <v>303</v>
      </c>
      <c r="G3253" s="326" t="s">
        <v>6620</v>
      </c>
      <c r="H3253" s="350">
        <f t="shared" si="51"/>
        <v>2782447.3800000004</v>
      </c>
      <c r="I3253" s="326" t="s">
        <v>6864</v>
      </c>
      <c r="J3253" s="42" t="str">
        <f>VLOOKUP(D3253,DEPARTMENTS!B:B,1,0)</f>
        <v>DEV_GROUP_41</v>
      </c>
      <c r="K3253" s="326"/>
    </row>
    <row r="3254" spans="1:11" s="35" customFormat="1" hidden="1" x14ac:dyDescent="0.2">
      <c r="A3254" s="326" t="s">
        <v>7127</v>
      </c>
      <c r="B3254" s="326" t="s">
        <v>8</v>
      </c>
      <c r="C3254" s="326">
        <v>1</v>
      </c>
      <c r="D3254" s="326" t="s">
        <v>132</v>
      </c>
      <c r="E3254" s="323">
        <v>500</v>
      </c>
      <c r="F3254" s="35" t="s">
        <v>303</v>
      </c>
      <c r="G3254" s="326" t="s">
        <v>6620</v>
      </c>
      <c r="H3254" s="350">
        <f t="shared" si="51"/>
        <v>2782947.3800000004</v>
      </c>
      <c r="I3254" s="326" t="s">
        <v>6865</v>
      </c>
      <c r="J3254" s="42" t="str">
        <f>VLOOKUP(D3254,DEPARTMENTS!B:B,1,0)</f>
        <v>DEV_GROUP_41</v>
      </c>
      <c r="K3254" s="326"/>
    </row>
    <row r="3255" spans="1:11" s="35" customFormat="1" hidden="1" x14ac:dyDescent="0.2">
      <c r="A3255" s="326" t="s">
        <v>7128</v>
      </c>
      <c r="B3255" s="326" t="s">
        <v>8</v>
      </c>
      <c r="C3255" s="326">
        <v>1</v>
      </c>
      <c r="D3255" s="326" t="s">
        <v>132</v>
      </c>
      <c r="E3255" s="323">
        <v>500</v>
      </c>
      <c r="F3255" s="35" t="s">
        <v>303</v>
      </c>
      <c r="G3255" s="326" t="s">
        <v>6620</v>
      </c>
      <c r="H3255" s="350">
        <f t="shared" si="51"/>
        <v>2783447.3800000004</v>
      </c>
      <c r="I3255" s="326" t="s">
        <v>6866</v>
      </c>
      <c r="J3255" s="42" t="str">
        <f>VLOOKUP(D3255,DEPARTMENTS!B:B,1,0)</f>
        <v>DEV_GROUP_41</v>
      </c>
      <c r="K3255" s="326"/>
    </row>
    <row r="3256" spans="1:11" s="35" customFormat="1" hidden="1" x14ac:dyDescent="0.2">
      <c r="A3256" s="326" t="s">
        <v>7129</v>
      </c>
      <c r="B3256" s="326" t="s">
        <v>8</v>
      </c>
      <c r="C3256" s="326">
        <v>1</v>
      </c>
      <c r="D3256" s="326" t="s">
        <v>132</v>
      </c>
      <c r="E3256" s="323">
        <v>500</v>
      </c>
      <c r="F3256" s="35" t="s">
        <v>303</v>
      </c>
      <c r="G3256" s="326" t="s">
        <v>6620</v>
      </c>
      <c r="H3256" s="350">
        <f t="shared" si="51"/>
        <v>2783947.3800000004</v>
      </c>
      <c r="I3256" s="326" t="s">
        <v>6867</v>
      </c>
      <c r="J3256" s="42" t="str">
        <f>VLOOKUP(D3256,DEPARTMENTS!B:B,1,0)</f>
        <v>DEV_GROUP_41</v>
      </c>
      <c r="K3256" s="326"/>
    </row>
    <row r="3257" spans="1:11" s="35" customFormat="1" hidden="1" x14ac:dyDescent="0.2">
      <c r="A3257" s="326" t="s">
        <v>7130</v>
      </c>
      <c r="B3257" s="326" t="s">
        <v>8</v>
      </c>
      <c r="C3257" s="326">
        <v>1</v>
      </c>
      <c r="D3257" s="326" t="s">
        <v>132</v>
      </c>
      <c r="E3257" s="323">
        <v>200</v>
      </c>
      <c r="F3257" s="35" t="s">
        <v>303</v>
      </c>
      <c r="G3257" s="326" t="s">
        <v>6620</v>
      </c>
      <c r="H3257" s="350">
        <f t="shared" si="51"/>
        <v>2784147.3800000004</v>
      </c>
      <c r="I3257" s="326" t="s">
        <v>6868</v>
      </c>
      <c r="J3257" s="42" t="str">
        <f>VLOOKUP(D3257,DEPARTMENTS!B:B,1,0)</f>
        <v>DEV_GROUP_41</v>
      </c>
      <c r="K3257" s="326"/>
    </row>
    <row r="3258" spans="1:11" s="35" customFormat="1" hidden="1" x14ac:dyDescent="0.2">
      <c r="A3258" s="326" t="s">
        <v>7131</v>
      </c>
      <c r="B3258" s="326" t="s">
        <v>8</v>
      </c>
      <c r="C3258" s="326">
        <v>1</v>
      </c>
      <c r="D3258" s="326" t="s">
        <v>134</v>
      </c>
      <c r="E3258" s="323">
        <v>200</v>
      </c>
      <c r="F3258" s="35" t="s">
        <v>303</v>
      </c>
      <c r="G3258" s="326" t="s">
        <v>6620</v>
      </c>
      <c r="H3258" s="350">
        <f t="shared" si="51"/>
        <v>2784347.3800000004</v>
      </c>
      <c r="I3258" s="326" t="s">
        <v>6869</v>
      </c>
      <c r="J3258" s="42" t="str">
        <f>VLOOKUP(D3258,DEPARTMENTS!B:B,1,0)</f>
        <v>DEV_GROUP_12</v>
      </c>
      <c r="K3258" s="326"/>
    </row>
    <row r="3259" spans="1:11" s="35" customFormat="1" hidden="1" x14ac:dyDescent="0.2">
      <c r="A3259" s="326" t="s">
        <v>7132</v>
      </c>
      <c r="B3259" s="326" t="s">
        <v>8</v>
      </c>
      <c r="C3259" s="326">
        <v>1</v>
      </c>
      <c r="D3259" s="326" t="s">
        <v>189</v>
      </c>
      <c r="E3259" s="323">
        <v>3000</v>
      </c>
      <c r="F3259" s="35" t="s">
        <v>303</v>
      </c>
      <c r="G3259" s="326" t="s">
        <v>6620</v>
      </c>
      <c r="H3259" s="350">
        <f t="shared" si="51"/>
        <v>2787347.3800000004</v>
      </c>
      <c r="I3259" s="326" t="s">
        <v>6870</v>
      </c>
      <c r="J3259" s="42" t="str">
        <f>VLOOKUP(D3259,DEPARTMENTS!B:B,1,0)</f>
        <v>DEV_GROUP_36</v>
      </c>
      <c r="K3259" s="326"/>
    </row>
    <row r="3260" spans="1:11" s="35" customFormat="1" hidden="1" x14ac:dyDescent="0.2">
      <c r="A3260" s="326" t="s">
        <v>7133</v>
      </c>
      <c r="B3260" s="326" t="s">
        <v>8</v>
      </c>
      <c r="C3260" s="326">
        <v>1</v>
      </c>
      <c r="D3260" s="326" t="s">
        <v>150</v>
      </c>
      <c r="E3260" s="323">
        <v>500</v>
      </c>
      <c r="F3260" s="35" t="s">
        <v>303</v>
      </c>
      <c r="G3260" s="326" t="s">
        <v>6620</v>
      </c>
      <c r="H3260" s="350">
        <f t="shared" si="51"/>
        <v>2787847.3800000004</v>
      </c>
      <c r="I3260" s="326" t="s">
        <v>6871</v>
      </c>
      <c r="J3260" s="42" t="str">
        <f>VLOOKUP(D3260,DEPARTMENTS!B:B,1,0)</f>
        <v>DEV_GROUP_40</v>
      </c>
      <c r="K3260" s="326"/>
    </row>
    <row r="3261" spans="1:11" s="35" customFormat="1" hidden="1" x14ac:dyDescent="0.2">
      <c r="A3261" s="326" t="s">
        <v>7134</v>
      </c>
      <c r="B3261" s="326" t="s">
        <v>8</v>
      </c>
      <c r="C3261" s="326">
        <v>1</v>
      </c>
      <c r="D3261" s="326" t="s">
        <v>132</v>
      </c>
      <c r="E3261" s="323">
        <v>500</v>
      </c>
      <c r="F3261" s="35" t="s">
        <v>303</v>
      </c>
      <c r="G3261" s="326" t="s">
        <v>6620</v>
      </c>
      <c r="H3261" s="350">
        <f t="shared" si="51"/>
        <v>2788347.3800000004</v>
      </c>
      <c r="I3261" s="326" t="s">
        <v>6872</v>
      </c>
      <c r="J3261" s="42" t="str">
        <f>VLOOKUP(D3261,DEPARTMENTS!B:B,1,0)</f>
        <v>DEV_GROUP_41</v>
      </c>
      <c r="K3261" s="326"/>
    </row>
    <row r="3262" spans="1:11" s="35" customFormat="1" hidden="1" x14ac:dyDescent="0.2">
      <c r="A3262" s="326" t="s">
        <v>7135</v>
      </c>
      <c r="B3262" s="326" t="s">
        <v>8</v>
      </c>
      <c r="C3262" s="326">
        <v>1</v>
      </c>
      <c r="D3262" s="326" t="s">
        <v>132</v>
      </c>
      <c r="E3262" s="323">
        <v>500</v>
      </c>
      <c r="F3262" s="35" t="s">
        <v>303</v>
      </c>
      <c r="G3262" s="326" t="s">
        <v>6620</v>
      </c>
      <c r="H3262" s="350">
        <f t="shared" si="51"/>
        <v>2788847.3800000004</v>
      </c>
      <c r="I3262" s="326" t="s">
        <v>6873</v>
      </c>
      <c r="J3262" s="42" t="str">
        <f>VLOOKUP(D3262,DEPARTMENTS!B:B,1,0)</f>
        <v>DEV_GROUP_41</v>
      </c>
      <c r="K3262" s="326"/>
    </row>
    <row r="3263" spans="1:11" s="35" customFormat="1" hidden="1" x14ac:dyDescent="0.2">
      <c r="A3263" s="326" t="s">
        <v>7136</v>
      </c>
      <c r="B3263" s="326" t="s">
        <v>8</v>
      </c>
      <c r="C3263" s="326">
        <v>1</v>
      </c>
      <c r="D3263" s="326" t="s">
        <v>150</v>
      </c>
      <c r="E3263" s="323">
        <v>150</v>
      </c>
      <c r="F3263" s="35" t="s">
        <v>303</v>
      </c>
      <c r="G3263" s="326" t="s">
        <v>6620</v>
      </c>
      <c r="H3263" s="350">
        <f t="shared" si="51"/>
        <v>2788997.3800000004</v>
      </c>
      <c r="I3263" s="326" t="s">
        <v>6874</v>
      </c>
      <c r="J3263" s="42" t="str">
        <f>VLOOKUP(D3263,DEPARTMENTS!B:B,1,0)</f>
        <v>DEV_GROUP_40</v>
      </c>
      <c r="K3263" s="326"/>
    </row>
    <row r="3264" spans="1:11" s="35" customFormat="1" hidden="1" x14ac:dyDescent="0.2">
      <c r="A3264" s="326" t="s">
        <v>7137</v>
      </c>
      <c r="B3264" s="326" t="s">
        <v>8</v>
      </c>
      <c r="C3264" s="326">
        <v>1</v>
      </c>
      <c r="D3264" s="326" t="s">
        <v>150</v>
      </c>
      <c r="E3264" s="323">
        <v>200</v>
      </c>
      <c r="F3264" s="35" t="s">
        <v>303</v>
      </c>
      <c r="G3264" s="326" t="s">
        <v>6620</v>
      </c>
      <c r="H3264" s="350">
        <f t="shared" si="51"/>
        <v>2789197.3800000004</v>
      </c>
      <c r="I3264" s="326" t="s">
        <v>6875</v>
      </c>
      <c r="J3264" s="42" t="str">
        <f>VLOOKUP(D3264,DEPARTMENTS!B:B,1,0)</f>
        <v>DEV_GROUP_40</v>
      </c>
      <c r="K3264" s="326"/>
    </row>
    <row r="3265" spans="1:11" s="35" customFormat="1" hidden="1" x14ac:dyDescent="0.2">
      <c r="A3265" s="326" t="s">
        <v>7138</v>
      </c>
      <c r="B3265" s="326" t="s">
        <v>8</v>
      </c>
      <c r="C3265" s="326">
        <v>1</v>
      </c>
      <c r="D3265" s="326" t="s">
        <v>132</v>
      </c>
      <c r="E3265" s="323">
        <v>2000</v>
      </c>
      <c r="F3265" s="35" t="s">
        <v>303</v>
      </c>
      <c r="G3265" s="326" t="s">
        <v>6620</v>
      </c>
      <c r="H3265" s="350">
        <f t="shared" si="51"/>
        <v>2791197.3800000004</v>
      </c>
      <c r="I3265" s="326" t="s">
        <v>6876</v>
      </c>
      <c r="J3265" s="42" t="str">
        <f>VLOOKUP(D3265,DEPARTMENTS!B:B,1,0)</f>
        <v>DEV_GROUP_41</v>
      </c>
      <c r="K3265" s="326"/>
    </row>
    <row r="3266" spans="1:11" s="35" customFormat="1" x14ac:dyDescent="0.2">
      <c r="A3266" s="326" t="s">
        <v>7139</v>
      </c>
      <c r="B3266" s="326" t="s">
        <v>8</v>
      </c>
      <c r="C3266" s="326">
        <v>1</v>
      </c>
      <c r="D3266" s="326" t="s">
        <v>112</v>
      </c>
      <c r="E3266" s="323">
        <v>50</v>
      </c>
      <c r="F3266" s="35" t="s">
        <v>303</v>
      </c>
      <c r="G3266" s="326" t="s">
        <v>6620</v>
      </c>
      <c r="H3266" s="350">
        <f t="shared" si="51"/>
        <v>2791247.3800000004</v>
      </c>
      <c r="I3266" s="326" t="s">
        <v>6877</v>
      </c>
      <c r="J3266" s="42" t="str">
        <f>VLOOKUP(D3266,DEPARTMENTS!B:B,1,0)</f>
        <v>DEV_GROUP_13</v>
      </c>
      <c r="K3266" s="326"/>
    </row>
    <row r="3267" spans="1:11" s="35" customFormat="1" hidden="1" x14ac:dyDescent="0.2">
      <c r="A3267" s="326" t="s">
        <v>7140</v>
      </c>
      <c r="B3267" s="326" t="s">
        <v>8</v>
      </c>
      <c r="C3267" s="326">
        <v>1</v>
      </c>
      <c r="D3267" s="326" t="s">
        <v>132</v>
      </c>
      <c r="E3267" s="323">
        <v>300</v>
      </c>
      <c r="F3267" s="35" t="s">
        <v>303</v>
      </c>
      <c r="G3267" s="326" t="s">
        <v>6620</v>
      </c>
      <c r="H3267" s="350">
        <f t="shared" si="51"/>
        <v>2791547.3800000004</v>
      </c>
      <c r="I3267" s="326" t="s">
        <v>6878</v>
      </c>
      <c r="J3267" s="42" t="str">
        <f>VLOOKUP(D3267,DEPARTMENTS!B:B,1,0)</f>
        <v>DEV_GROUP_41</v>
      </c>
      <c r="K3267" s="326"/>
    </row>
    <row r="3268" spans="1:11" s="35" customFormat="1" hidden="1" x14ac:dyDescent="0.2">
      <c r="A3268" s="326" t="s">
        <v>7141</v>
      </c>
      <c r="B3268" s="326" t="s">
        <v>8</v>
      </c>
      <c r="C3268" s="326">
        <v>1</v>
      </c>
      <c r="D3268" s="326" t="s">
        <v>150</v>
      </c>
      <c r="E3268" s="323">
        <v>1000</v>
      </c>
      <c r="F3268" s="35" t="s">
        <v>303</v>
      </c>
      <c r="G3268" s="326" t="s">
        <v>6620</v>
      </c>
      <c r="H3268" s="350">
        <f t="shared" si="51"/>
        <v>2792547.3800000004</v>
      </c>
      <c r="I3268" s="326" t="s">
        <v>6879</v>
      </c>
      <c r="J3268" s="42" t="str">
        <f>VLOOKUP(D3268,DEPARTMENTS!B:B,1,0)</f>
        <v>DEV_GROUP_40</v>
      </c>
      <c r="K3268" s="326"/>
    </row>
    <row r="3269" spans="1:11" s="35" customFormat="1" hidden="1" x14ac:dyDescent="0.2">
      <c r="A3269" s="326" t="s">
        <v>7142</v>
      </c>
      <c r="B3269" s="326" t="s">
        <v>8</v>
      </c>
      <c r="C3269" s="326">
        <v>1</v>
      </c>
      <c r="D3269" s="326" t="s">
        <v>132</v>
      </c>
      <c r="E3269" s="323">
        <v>500</v>
      </c>
      <c r="F3269" s="35" t="s">
        <v>303</v>
      </c>
      <c r="G3269" s="326" t="s">
        <v>6620</v>
      </c>
      <c r="H3269" s="350">
        <f t="shared" si="51"/>
        <v>2793047.3800000004</v>
      </c>
      <c r="I3269" s="326" t="s">
        <v>6880</v>
      </c>
      <c r="J3269" s="42" t="str">
        <f>VLOOKUP(D3269,DEPARTMENTS!B:B,1,0)</f>
        <v>DEV_GROUP_41</v>
      </c>
      <c r="K3269" s="326"/>
    </row>
    <row r="3270" spans="1:11" s="35" customFormat="1" hidden="1" x14ac:dyDescent="0.2">
      <c r="A3270" s="326" t="s">
        <v>7143</v>
      </c>
      <c r="B3270" s="326" t="s">
        <v>8</v>
      </c>
      <c r="C3270" s="326">
        <v>1</v>
      </c>
      <c r="D3270" s="326" t="s">
        <v>150</v>
      </c>
      <c r="E3270" s="323">
        <v>500</v>
      </c>
      <c r="F3270" s="35" t="s">
        <v>303</v>
      </c>
      <c r="G3270" s="326" t="s">
        <v>6620</v>
      </c>
      <c r="H3270" s="350">
        <f t="shared" si="51"/>
        <v>2793547.3800000004</v>
      </c>
      <c r="I3270" s="326" t="s">
        <v>6881</v>
      </c>
      <c r="J3270" s="42" t="str">
        <f>VLOOKUP(D3270,DEPARTMENTS!B:B,1,0)</f>
        <v>DEV_GROUP_40</v>
      </c>
      <c r="K3270" s="326"/>
    </row>
    <row r="3271" spans="1:11" s="35" customFormat="1" hidden="1" x14ac:dyDescent="0.2">
      <c r="A3271" s="326" t="s">
        <v>7144</v>
      </c>
      <c r="B3271" s="326" t="s">
        <v>8</v>
      </c>
      <c r="C3271" s="326">
        <v>1</v>
      </c>
      <c r="D3271" s="326" t="s">
        <v>150</v>
      </c>
      <c r="E3271" s="323">
        <v>200</v>
      </c>
      <c r="F3271" s="35" t="s">
        <v>303</v>
      </c>
      <c r="G3271" s="326" t="s">
        <v>6620</v>
      </c>
      <c r="H3271" s="350">
        <f t="shared" si="51"/>
        <v>2793747.3800000004</v>
      </c>
      <c r="I3271" s="326" t="s">
        <v>6882</v>
      </c>
      <c r="J3271" s="42" t="str">
        <f>VLOOKUP(D3271,DEPARTMENTS!B:B,1,0)</f>
        <v>DEV_GROUP_40</v>
      </c>
      <c r="K3271" s="326"/>
    </row>
    <row r="3272" spans="1:11" s="35" customFormat="1" hidden="1" x14ac:dyDescent="0.2">
      <c r="A3272" s="326" t="s">
        <v>7334</v>
      </c>
      <c r="B3272" s="326" t="s">
        <v>8</v>
      </c>
      <c r="C3272" s="326">
        <v>1</v>
      </c>
      <c r="D3272" s="326" t="s">
        <v>132</v>
      </c>
      <c r="E3272" s="323">
        <v>100</v>
      </c>
      <c r="F3272" s="35" t="s">
        <v>303</v>
      </c>
      <c r="G3272" s="326" t="s">
        <v>6620</v>
      </c>
      <c r="H3272" s="350">
        <f t="shared" si="51"/>
        <v>2793847.3800000004</v>
      </c>
      <c r="I3272" s="326" t="s">
        <v>7146</v>
      </c>
      <c r="J3272" s="42" t="str">
        <f>VLOOKUP(D3272,DEPARTMENTS!B:B,1,0)</f>
        <v>DEV_GROUP_41</v>
      </c>
      <c r="K3272" s="326"/>
    </row>
    <row r="3273" spans="1:11" s="35" customFormat="1" hidden="1" x14ac:dyDescent="0.2">
      <c r="A3273" s="326" t="s">
        <v>7335</v>
      </c>
      <c r="B3273" s="326" t="s">
        <v>8</v>
      </c>
      <c r="C3273" s="326">
        <v>1</v>
      </c>
      <c r="D3273" s="326" t="s">
        <v>132</v>
      </c>
      <c r="E3273" s="323">
        <v>1000</v>
      </c>
      <c r="F3273" s="35" t="s">
        <v>303</v>
      </c>
      <c r="G3273" s="326" t="s">
        <v>6620</v>
      </c>
      <c r="H3273" s="350">
        <f t="shared" si="51"/>
        <v>2794847.3800000004</v>
      </c>
      <c r="I3273" s="326" t="s">
        <v>7147</v>
      </c>
      <c r="J3273" s="42" t="str">
        <f>VLOOKUP(D3273,DEPARTMENTS!B:B,1,0)</f>
        <v>DEV_GROUP_41</v>
      </c>
      <c r="K3273" s="326"/>
    </row>
    <row r="3274" spans="1:11" s="35" customFormat="1" hidden="1" x14ac:dyDescent="0.2">
      <c r="A3274" s="326" t="s">
        <v>7336</v>
      </c>
      <c r="B3274" s="326" t="s">
        <v>8</v>
      </c>
      <c r="C3274" s="326">
        <v>1</v>
      </c>
      <c r="D3274" s="326" t="s">
        <v>132</v>
      </c>
      <c r="E3274" s="323">
        <v>500</v>
      </c>
      <c r="F3274" s="35" t="s">
        <v>303</v>
      </c>
      <c r="G3274" s="326" t="s">
        <v>6620</v>
      </c>
      <c r="H3274" s="350">
        <f t="shared" si="51"/>
        <v>2795347.3800000004</v>
      </c>
      <c r="I3274" s="326" t="s">
        <v>7148</v>
      </c>
      <c r="J3274" s="42" t="str">
        <f>VLOOKUP(D3274,DEPARTMENTS!B:B,1,0)</f>
        <v>DEV_GROUP_41</v>
      </c>
      <c r="K3274" s="326"/>
    </row>
    <row r="3275" spans="1:11" s="35" customFormat="1" x14ac:dyDescent="0.2">
      <c r="A3275" s="326" t="s">
        <v>7337</v>
      </c>
      <c r="B3275" s="326" t="s">
        <v>8</v>
      </c>
      <c r="C3275" s="326">
        <v>1</v>
      </c>
      <c r="D3275" s="326" t="s">
        <v>112</v>
      </c>
      <c r="E3275" s="323">
        <v>300</v>
      </c>
      <c r="F3275" s="35" t="s">
        <v>303</v>
      </c>
      <c r="G3275" s="326" t="s">
        <v>6620</v>
      </c>
      <c r="H3275" s="350">
        <f t="shared" si="51"/>
        <v>2795647.3800000004</v>
      </c>
      <c r="I3275" s="326" t="s">
        <v>7149</v>
      </c>
      <c r="J3275" s="42" t="str">
        <f>VLOOKUP(D3275,DEPARTMENTS!B:B,1,0)</f>
        <v>DEV_GROUP_13</v>
      </c>
      <c r="K3275" s="326"/>
    </row>
    <row r="3276" spans="1:11" s="35" customFormat="1" x14ac:dyDescent="0.2">
      <c r="A3276" s="326" t="s">
        <v>7338</v>
      </c>
      <c r="B3276" s="326" t="s">
        <v>8</v>
      </c>
      <c r="C3276" s="326">
        <v>1</v>
      </c>
      <c r="D3276" s="326" t="s">
        <v>112</v>
      </c>
      <c r="E3276" s="323">
        <v>1000</v>
      </c>
      <c r="F3276" s="35" t="s">
        <v>303</v>
      </c>
      <c r="G3276" s="326" t="s">
        <v>6620</v>
      </c>
      <c r="H3276" s="350">
        <f t="shared" si="51"/>
        <v>2796647.3800000004</v>
      </c>
      <c r="I3276" s="326" t="s">
        <v>7150</v>
      </c>
      <c r="J3276" s="42" t="str">
        <f>VLOOKUP(D3276,DEPARTMENTS!B:B,1,0)</f>
        <v>DEV_GROUP_13</v>
      </c>
      <c r="K3276" s="326"/>
    </row>
    <row r="3277" spans="1:11" s="35" customFormat="1" hidden="1" x14ac:dyDescent="0.2">
      <c r="A3277" s="326" t="s">
        <v>7339</v>
      </c>
      <c r="B3277" s="326" t="s">
        <v>8</v>
      </c>
      <c r="C3277" s="326">
        <v>1</v>
      </c>
      <c r="D3277" s="326" t="s">
        <v>132</v>
      </c>
      <c r="E3277" s="323">
        <v>100</v>
      </c>
      <c r="F3277" s="35" t="s">
        <v>303</v>
      </c>
      <c r="G3277" s="326" t="s">
        <v>6620</v>
      </c>
      <c r="H3277" s="350">
        <f t="shared" si="51"/>
        <v>2796747.3800000004</v>
      </c>
      <c r="I3277" s="326" t="s">
        <v>7151</v>
      </c>
      <c r="J3277" s="42" t="str">
        <f>VLOOKUP(D3277,DEPARTMENTS!B:B,1,0)</f>
        <v>DEV_GROUP_41</v>
      </c>
      <c r="K3277" s="326"/>
    </row>
    <row r="3278" spans="1:11" s="35" customFormat="1" hidden="1" x14ac:dyDescent="0.2">
      <c r="A3278" s="326" t="s">
        <v>7340</v>
      </c>
      <c r="B3278" s="326" t="s">
        <v>8</v>
      </c>
      <c r="C3278" s="326">
        <v>1</v>
      </c>
      <c r="D3278" s="326" t="s">
        <v>164</v>
      </c>
      <c r="E3278" s="323">
        <v>500</v>
      </c>
      <c r="F3278" s="35" t="s">
        <v>303</v>
      </c>
      <c r="G3278" s="326" t="s">
        <v>6620</v>
      </c>
      <c r="H3278" s="350">
        <f t="shared" si="51"/>
        <v>2797247.3800000004</v>
      </c>
      <c r="I3278" s="326" t="s">
        <v>7152</v>
      </c>
      <c r="J3278" s="42" t="str">
        <f>VLOOKUP(D3278,DEPARTMENTS!B:B,1,0)</f>
        <v>DEV_GROUP_22</v>
      </c>
      <c r="K3278" s="326"/>
    </row>
    <row r="3279" spans="1:11" s="35" customFormat="1" hidden="1" x14ac:dyDescent="0.2">
      <c r="A3279" s="326" t="s">
        <v>7341</v>
      </c>
      <c r="B3279" s="326" t="s">
        <v>8</v>
      </c>
      <c r="C3279" s="326">
        <v>1</v>
      </c>
      <c r="D3279" s="326" t="s">
        <v>132</v>
      </c>
      <c r="E3279" s="323">
        <v>600</v>
      </c>
      <c r="F3279" s="35" t="s">
        <v>303</v>
      </c>
      <c r="G3279" s="326" t="s">
        <v>6620</v>
      </c>
      <c r="H3279" s="350">
        <f t="shared" si="51"/>
        <v>2797847.3800000004</v>
      </c>
      <c r="I3279" s="326" t="s">
        <v>7153</v>
      </c>
      <c r="J3279" s="42" t="str">
        <f>VLOOKUP(D3279,DEPARTMENTS!B:B,1,0)</f>
        <v>DEV_GROUP_41</v>
      </c>
      <c r="K3279" s="326"/>
    </row>
    <row r="3280" spans="1:11" s="35" customFormat="1" hidden="1" x14ac:dyDescent="0.2">
      <c r="A3280" s="326" t="s">
        <v>7342</v>
      </c>
      <c r="B3280" s="326" t="s">
        <v>8</v>
      </c>
      <c r="C3280" s="326">
        <v>1</v>
      </c>
      <c r="D3280" s="326" t="s">
        <v>120</v>
      </c>
      <c r="E3280" s="323">
        <v>500</v>
      </c>
      <c r="F3280" s="35" t="s">
        <v>303</v>
      </c>
      <c r="G3280" s="326" t="s">
        <v>6620</v>
      </c>
      <c r="H3280" s="350">
        <f t="shared" si="51"/>
        <v>2798347.3800000004</v>
      </c>
      <c r="I3280" s="326" t="s">
        <v>7154</v>
      </c>
      <c r="J3280" s="42" t="str">
        <f>VLOOKUP(D3280,DEPARTMENTS!B:B,1,0)</f>
        <v>DEV_GROUP_17</v>
      </c>
      <c r="K3280" s="326"/>
    </row>
    <row r="3281" spans="1:11" s="35" customFormat="1" hidden="1" x14ac:dyDescent="0.2">
      <c r="A3281" s="326" t="s">
        <v>7343</v>
      </c>
      <c r="B3281" s="326" t="s">
        <v>8</v>
      </c>
      <c r="C3281" s="326">
        <v>1</v>
      </c>
      <c r="D3281" s="326" t="s">
        <v>132</v>
      </c>
      <c r="E3281" s="323">
        <v>500</v>
      </c>
      <c r="F3281" s="35" t="s">
        <v>303</v>
      </c>
      <c r="G3281" s="326" t="s">
        <v>6620</v>
      </c>
      <c r="H3281" s="350">
        <f t="shared" si="51"/>
        <v>2798847.3800000004</v>
      </c>
      <c r="I3281" s="326" t="s">
        <v>7155</v>
      </c>
      <c r="J3281" s="42" t="str">
        <f>VLOOKUP(D3281,DEPARTMENTS!B:B,1,0)</f>
        <v>DEV_GROUP_41</v>
      </c>
      <c r="K3281" s="326"/>
    </row>
    <row r="3282" spans="1:11" s="35" customFormat="1" hidden="1" x14ac:dyDescent="0.2">
      <c r="A3282" s="326" t="s">
        <v>7344</v>
      </c>
      <c r="B3282" s="326" t="s">
        <v>8</v>
      </c>
      <c r="C3282" s="326">
        <v>1</v>
      </c>
      <c r="D3282" s="326" t="s">
        <v>132</v>
      </c>
      <c r="E3282" s="323">
        <v>300</v>
      </c>
      <c r="F3282" s="35" t="s">
        <v>303</v>
      </c>
      <c r="G3282" s="326" t="s">
        <v>6620</v>
      </c>
      <c r="H3282" s="350">
        <f t="shared" si="51"/>
        <v>2799147.3800000004</v>
      </c>
      <c r="I3282" s="326" t="s">
        <v>7156</v>
      </c>
      <c r="J3282" s="42" t="str">
        <f>VLOOKUP(D3282,DEPARTMENTS!B:B,1,0)</f>
        <v>DEV_GROUP_41</v>
      </c>
      <c r="K3282" s="326"/>
    </row>
    <row r="3283" spans="1:11" s="35" customFormat="1" hidden="1" x14ac:dyDescent="0.2">
      <c r="A3283" s="326" t="s">
        <v>7345</v>
      </c>
      <c r="B3283" s="326" t="s">
        <v>8</v>
      </c>
      <c r="C3283" s="326">
        <v>1</v>
      </c>
      <c r="D3283" s="326" t="s">
        <v>132</v>
      </c>
      <c r="E3283" s="323">
        <v>400</v>
      </c>
      <c r="F3283" s="35" t="s">
        <v>303</v>
      </c>
      <c r="G3283" s="326" t="s">
        <v>6620</v>
      </c>
      <c r="H3283" s="350">
        <f t="shared" si="51"/>
        <v>2799547.3800000004</v>
      </c>
      <c r="I3283" s="326" t="s">
        <v>7157</v>
      </c>
      <c r="J3283" s="42" t="str">
        <f>VLOOKUP(D3283,DEPARTMENTS!B:B,1,0)</f>
        <v>DEV_GROUP_41</v>
      </c>
      <c r="K3283" s="326"/>
    </row>
    <row r="3284" spans="1:11" s="35" customFormat="1" hidden="1" x14ac:dyDescent="0.2">
      <c r="A3284" s="326" t="s">
        <v>7346</v>
      </c>
      <c r="B3284" s="326" t="s">
        <v>8</v>
      </c>
      <c r="C3284" s="326">
        <v>1</v>
      </c>
      <c r="D3284" s="326" t="s">
        <v>150</v>
      </c>
      <c r="E3284" s="323">
        <v>500</v>
      </c>
      <c r="F3284" s="35" t="s">
        <v>303</v>
      </c>
      <c r="G3284" s="326" t="s">
        <v>6620</v>
      </c>
      <c r="H3284" s="350">
        <f t="shared" ref="H3284:H3347" si="52">H3283+E3284</f>
        <v>2800047.3800000004</v>
      </c>
      <c r="I3284" s="326" t="s">
        <v>7158</v>
      </c>
      <c r="J3284" s="42" t="str">
        <f>VLOOKUP(D3284,DEPARTMENTS!B:B,1,0)</f>
        <v>DEV_GROUP_40</v>
      </c>
      <c r="K3284" s="326"/>
    </row>
    <row r="3285" spans="1:11" s="35" customFormat="1" hidden="1" x14ac:dyDescent="0.2">
      <c r="A3285" s="326" t="s">
        <v>7347</v>
      </c>
      <c r="B3285" s="326" t="s">
        <v>8</v>
      </c>
      <c r="C3285" s="326">
        <v>1</v>
      </c>
      <c r="D3285" s="326" t="s">
        <v>132</v>
      </c>
      <c r="E3285" s="323">
        <v>200</v>
      </c>
      <c r="F3285" s="35" t="s">
        <v>303</v>
      </c>
      <c r="G3285" s="326" t="s">
        <v>6620</v>
      </c>
      <c r="H3285" s="350">
        <f t="shared" si="52"/>
        <v>2800247.3800000004</v>
      </c>
      <c r="I3285" s="326" t="s">
        <v>7159</v>
      </c>
      <c r="J3285" s="42" t="str">
        <f>VLOOKUP(D3285,DEPARTMENTS!B:B,1,0)</f>
        <v>DEV_GROUP_41</v>
      </c>
      <c r="K3285" s="326"/>
    </row>
    <row r="3286" spans="1:11" s="35" customFormat="1" hidden="1" x14ac:dyDescent="0.2">
      <c r="A3286" s="326" t="s">
        <v>7348</v>
      </c>
      <c r="B3286" s="326" t="s">
        <v>8</v>
      </c>
      <c r="C3286" s="326">
        <v>1</v>
      </c>
      <c r="D3286" s="326" t="s">
        <v>176</v>
      </c>
      <c r="E3286" s="323">
        <v>500</v>
      </c>
      <c r="F3286" s="35" t="s">
        <v>303</v>
      </c>
      <c r="G3286" s="326" t="s">
        <v>6620</v>
      </c>
      <c r="H3286" s="350">
        <f t="shared" si="52"/>
        <v>2800747.3800000004</v>
      </c>
      <c r="I3286" s="326" t="s">
        <v>7160</v>
      </c>
      <c r="J3286" s="42" t="str">
        <f>VLOOKUP(D3286,DEPARTMENTS!B:B,1,0)</f>
        <v>DEV_GROUP_33</v>
      </c>
      <c r="K3286" s="326"/>
    </row>
    <row r="3287" spans="1:11" s="35" customFormat="1" hidden="1" x14ac:dyDescent="0.2">
      <c r="A3287" s="326" t="s">
        <v>7349</v>
      </c>
      <c r="B3287" s="326" t="s">
        <v>8</v>
      </c>
      <c r="C3287" s="326">
        <v>1</v>
      </c>
      <c r="D3287" s="326" t="s">
        <v>37</v>
      </c>
      <c r="E3287" s="323">
        <v>300</v>
      </c>
      <c r="F3287" s="35" t="s">
        <v>303</v>
      </c>
      <c r="G3287" s="326" t="s">
        <v>6620</v>
      </c>
      <c r="H3287" s="350">
        <f t="shared" si="52"/>
        <v>2801047.3800000004</v>
      </c>
      <c r="I3287" s="326" t="s">
        <v>7161</v>
      </c>
      <c r="J3287" s="42" t="str">
        <f>VLOOKUP(D3287,DEPARTMENTS!B:B,1,0)</f>
        <v>ADVENTURERS</v>
      </c>
      <c r="K3287" s="326"/>
    </row>
    <row r="3288" spans="1:11" s="35" customFormat="1" hidden="1" x14ac:dyDescent="0.2">
      <c r="A3288" s="326" t="s">
        <v>7350</v>
      </c>
      <c r="B3288" s="326" t="s">
        <v>8</v>
      </c>
      <c r="C3288" s="326">
        <v>1</v>
      </c>
      <c r="D3288" s="326" t="s">
        <v>132</v>
      </c>
      <c r="E3288" s="323">
        <v>700</v>
      </c>
      <c r="F3288" s="35" t="s">
        <v>303</v>
      </c>
      <c r="G3288" s="326" t="s">
        <v>6620</v>
      </c>
      <c r="H3288" s="350">
        <f t="shared" si="52"/>
        <v>2801747.3800000004</v>
      </c>
      <c r="I3288" s="326" t="s">
        <v>7162</v>
      </c>
      <c r="J3288" s="42" t="str">
        <f>VLOOKUP(D3288,DEPARTMENTS!B:B,1,0)</f>
        <v>DEV_GROUP_41</v>
      </c>
      <c r="K3288" s="326"/>
    </row>
    <row r="3289" spans="1:11" s="35" customFormat="1" hidden="1" x14ac:dyDescent="0.2">
      <c r="A3289" s="326" t="s">
        <v>7351</v>
      </c>
      <c r="B3289" s="326" t="s">
        <v>8</v>
      </c>
      <c r="C3289" s="326">
        <v>1</v>
      </c>
      <c r="D3289" s="326" t="s">
        <v>150</v>
      </c>
      <c r="E3289" s="323">
        <v>800</v>
      </c>
      <c r="F3289" s="35" t="s">
        <v>303</v>
      </c>
      <c r="G3289" s="326" t="s">
        <v>6620</v>
      </c>
      <c r="H3289" s="350">
        <f t="shared" si="52"/>
        <v>2802547.3800000004</v>
      </c>
      <c r="I3289" s="326" t="s">
        <v>7163</v>
      </c>
      <c r="J3289" s="42" t="str">
        <f>VLOOKUP(D3289,DEPARTMENTS!B:B,1,0)</f>
        <v>DEV_GROUP_40</v>
      </c>
      <c r="K3289" s="326"/>
    </row>
    <row r="3290" spans="1:11" s="35" customFormat="1" hidden="1" x14ac:dyDescent="0.2">
      <c r="A3290" s="326" t="s">
        <v>7352</v>
      </c>
      <c r="B3290" s="326" t="s">
        <v>8</v>
      </c>
      <c r="C3290" s="326">
        <v>1</v>
      </c>
      <c r="D3290" s="326" t="s">
        <v>132</v>
      </c>
      <c r="E3290" s="323">
        <v>200</v>
      </c>
      <c r="F3290" s="35" t="s">
        <v>303</v>
      </c>
      <c r="G3290" s="326" t="s">
        <v>6620</v>
      </c>
      <c r="H3290" s="350">
        <f t="shared" si="52"/>
        <v>2802747.3800000004</v>
      </c>
      <c r="I3290" s="326" t="s">
        <v>7164</v>
      </c>
      <c r="J3290" s="42" t="str">
        <f>VLOOKUP(D3290,DEPARTMENTS!B:B,1,0)</f>
        <v>DEV_GROUP_41</v>
      </c>
      <c r="K3290" s="326"/>
    </row>
    <row r="3291" spans="1:11" s="35" customFormat="1" hidden="1" x14ac:dyDescent="0.2">
      <c r="A3291" s="326" t="s">
        <v>7353</v>
      </c>
      <c r="B3291" s="326" t="s">
        <v>8</v>
      </c>
      <c r="C3291" s="326">
        <v>1</v>
      </c>
      <c r="D3291" s="326" t="s">
        <v>132</v>
      </c>
      <c r="E3291" s="323">
        <v>150</v>
      </c>
      <c r="F3291" s="35" t="s">
        <v>303</v>
      </c>
      <c r="G3291" s="326" t="s">
        <v>6620</v>
      </c>
      <c r="H3291" s="350">
        <f t="shared" si="52"/>
        <v>2802897.3800000004</v>
      </c>
      <c r="I3291" s="326" t="s">
        <v>7165</v>
      </c>
      <c r="J3291" s="42" t="str">
        <f>VLOOKUP(D3291,DEPARTMENTS!B:B,1,0)</f>
        <v>DEV_GROUP_41</v>
      </c>
      <c r="K3291" s="326"/>
    </row>
    <row r="3292" spans="1:11" s="35" customFormat="1" hidden="1" x14ac:dyDescent="0.2">
      <c r="A3292" s="326" t="s">
        <v>7354</v>
      </c>
      <c r="B3292" s="326" t="s">
        <v>8</v>
      </c>
      <c r="C3292" s="326">
        <v>1</v>
      </c>
      <c r="D3292" s="326" t="s">
        <v>132</v>
      </c>
      <c r="E3292" s="323">
        <v>300</v>
      </c>
      <c r="F3292" s="35" t="s">
        <v>303</v>
      </c>
      <c r="G3292" s="326" t="s">
        <v>6620</v>
      </c>
      <c r="H3292" s="350">
        <f t="shared" si="52"/>
        <v>2803197.3800000004</v>
      </c>
      <c r="I3292" s="326" t="s">
        <v>7166</v>
      </c>
      <c r="J3292" s="42" t="str">
        <f>VLOOKUP(D3292,DEPARTMENTS!B:B,1,0)</f>
        <v>DEV_GROUP_41</v>
      </c>
      <c r="K3292" s="326"/>
    </row>
    <row r="3293" spans="1:11" s="35" customFormat="1" hidden="1" x14ac:dyDescent="0.2">
      <c r="A3293" s="326" t="s">
        <v>7355</v>
      </c>
      <c r="B3293" s="326" t="s">
        <v>8</v>
      </c>
      <c r="C3293" s="326">
        <v>1</v>
      </c>
      <c r="D3293" s="326" t="s">
        <v>150</v>
      </c>
      <c r="E3293" s="323">
        <v>500</v>
      </c>
      <c r="F3293" s="35" t="s">
        <v>303</v>
      </c>
      <c r="G3293" s="326" t="s">
        <v>6620</v>
      </c>
      <c r="H3293" s="350">
        <f t="shared" si="52"/>
        <v>2803697.3800000004</v>
      </c>
      <c r="I3293" s="326" t="s">
        <v>7167</v>
      </c>
      <c r="J3293" s="42" t="str">
        <f>VLOOKUP(D3293,DEPARTMENTS!B:B,1,0)</f>
        <v>DEV_GROUP_40</v>
      </c>
      <c r="K3293" s="326"/>
    </row>
    <row r="3294" spans="1:11" s="35" customFormat="1" hidden="1" x14ac:dyDescent="0.2">
      <c r="A3294" s="326" t="s">
        <v>7356</v>
      </c>
      <c r="B3294" s="326" t="s">
        <v>8</v>
      </c>
      <c r="C3294" s="326">
        <v>1</v>
      </c>
      <c r="D3294" s="326" t="s">
        <v>132</v>
      </c>
      <c r="E3294" s="323">
        <v>1000</v>
      </c>
      <c r="F3294" s="35" t="s">
        <v>303</v>
      </c>
      <c r="G3294" s="326" t="s">
        <v>6620</v>
      </c>
      <c r="H3294" s="350">
        <f t="shared" si="52"/>
        <v>2804697.3800000004</v>
      </c>
      <c r="I3294" s="326" t="s">
        <v>7168</v>
      </c>
      <c r="J3294" s="42" t="str">
        <f>VLOOKUP(D3294,DEPARTMENTS!B:B,1,0)</f>
        <v>DEV_GROUP_41</v>
      </c>
      <c r="K3294" s="326"/>
    </row>
    <row r="3295" spans="1:11" s="35" customFormat="1" hidden="1" x14ac:dyDescent="0.2">
      <c r="A3295" s="326" t="s">
        <v>7357</v>
      </c>
      <c r="B3295" s="326" t="s">
        <v>8</v>
      </c>
      <c r="C3295" s="326">
        <v>1</v>
      </c>
      <c r="D3295" s="326" t="s">
        <v>114</v>
      </c>
      <c r="E3295" s="323">
        <v>200</v>
      </c>
      <c r="F3295" s="35" t="s">
        <v>303</v>
      </c>
      <c r="G3295" s="326" t="s">
        <v>6620</v>
      </c>
      <c r="H3295" s="350">
        <f t="shared" si="52"/>
        <v>2804897.3800000004</v>
      </c>
      <c r="I3295" s="326" t="s">
        <v>7169</v>
      </c>
      <c r="J3295" s="42" t="str">
        <f>VLOOKUP(D3295,DEPARTMENTS!B:B,1,0)</f>
        <v>DEV_GROUP_1</v>
      </c>
      <c r="K3295" s="326"/>
    </row>
    <row r="3296" spans="1:11" s="35" customFormat="1" hidden="1" x14ac:dyDescent="0.2">
      <c r="A3296" s="326" t="s">
        <v>7358</v>
      </c>
      <c r="B3296" s="326" t="s">
        <v>8</v>
      </c>
      <c r="C3296" s="326">
        <v>1</v>
      </c>
      <c r="D3296" s="326" t="s">
        <v>170</v>
      </c>
      <c r="E3296" s="323">
        <v>300</v>
      </c>
      <c r="F3296" s="35" t="s">
        <v>303</v>
      </c>
      <c r="G3296" s="326" t="s">
        <v>6620</v>
      </c>
      <c r="H3296" s="350">
        <f t="shared" si="52"/>
        <v>2805197.3800000004</v>
      </c>
      <c r="I3296" s="326" t="s">
        <v>7170</v>
      </c>
      <c r="J3296" s="42" t="str">
        <f>VLOOKUP(D3296,DEPARTMENTS!B:B,1,0)</f>
        <v>DEV_GROUP_24</v>
      </c>
      <c r="K3296" s="326"/>
    </row>
    <row r="3297" spans="1:11" s="35" customFormat="1" x14ac:dyDescent="0.2">
      <c r="A3297" s="326" t="s">
        <v>7359</v>
      </c>
      <c r="B3297" s="326" t="s">
        <v>8</v>
      </c>
      <c r="C3297" s="326">
        <v>1</v>
      </c>
      <c r="D3297" s="326" t="s">
        <v>112</v>
      </c>
      <c r="E3297" s="323">
        <v>150</v>
      </c>
      <c r="F3297" s="35" t="s">
        <v>303</v>
      </c>
      <c r="G3297" s="326" t="s">
        <v>6620</v>
      </c>
      <c r="H3297" s="350">
        <f t="shared" si="52"/>
        <v>2805347.3800000004</v>
      </c>
      <c r="I3297" s="326" t="s">
        <v>7171</v>
      </c>
      <c r="J3297" s="42" t="str">
        <f>VLOOKUP(D3297,DEPARTMENTS!B:B,1,0)</f>
        <v>DEV_GROUP_13</v>
      </c>
      <c r="K3297" s="326"/>
    </row>
    <row r="3298" spans="1:11" s="35" customFormat="1" hidden="1" x14ac:dyDescent="0.2">
      <c r="A3298" s="326" t="s">
        <v>7360</v>
      </c>
      <c r="B3298" s="326" t="s">
        <v>8</v>
      </c>
      <c r="C3298" s="326">
        <v>1</v>
      </c>
      <c r="D3298" s="326" t="s">
        <v>132</v>
      </c>
      <c r="E3298" s="323">
        <v>500</v>
      </c>
      <c r="F3298" s="35" t="s">
        <v>303</v>
      </c>
      <c r="G3298" s="326" t="s">
        <v>6620</v>
      </c>
      <c r="H3298" s="350">
        <f t="shared" si="52"/>
        <v>2805847.3800000004</v>
      </c>
      <c r="I3298" s="326" t="s">
        <v>7172</v>
      </c>
      <c r="J3298" s="42" t="str">
        <f>VLOOKUP(D3298,DEPARTMENTS!B:B,1,0)</f>
        <v>DEV_GROUP_41</v>
      </c>
      <c r="K3298" s="326"/>
    </row>
    <row r="3299" spans="1:11" s="35" customFormat="1" hidden="1" x14ac:dyDescent="0.2">
      <c r="A3299" s="326" t="s">
        <v>7361</v>
      </c>
      <c r="B3299" s="326" t="s">
        <v>8</v>
      </c>
      <c r="C3299" s="326">
        <v>1</v>
      </c>
      <c r="D3299" s="326" t="s">
        <v>136</v>
      </c>
      <c r="E3299" s="323">
        <v>500</v>
      </c>
      <c r="F3299" s="35" t="s">
        <v>303</v>
      </c>
      <c r="G3299" s="326" t="s">
        <v>6620</v>
      </c>
      <c r="H3299" s="350">
        <f t="shared" si="52"/>
        <v>2806347.3800000004</v>
      </c>
      <c r="I3299" s="326" t="s">
        <v>7173</v>
      </c>
      <c r="J3299" s="42" t="str">
        <f>VLOOKUP(D3299,DEPARTMENTS!B:B,1,0)</f>
        <v>DEV_GROUP_32</v>
      </c>
      <c r="K3299" s="326"/>
    </row>
    <row r="3300" spans="1:11" s="35" customFormat="1" hidden="1" x14ac:dyDescent="0.2">
      <c r="A3300" s="326" t="s">
        <v>7362</v>
      </c>
      <c r="B3300" s="326" t="s">
        <v>8</v>
      </c>
      <c r="C3300" s="326">
        <v>1</v>
      </c>
      <c r="D3300" s="326" t="s">
        <v>122</v>
      </c>
      <c r="E3300" s="323">
        <v>1000</v>
      </c>
      <c r="F3300" s="35" t="s">
        <v>303</v>
      </c>
      <c r="G3300" s="326" t="s">
        <v>6620</v>
      </c>
      <c r="H3300" s="350">
        <f t="shared" si="52"/>
        <v>2807347.3800000004</v>
      </c>
      <c r="I3300" s="326" t="s">
        <v>7174</v>
      </c>
      <c r="J3300" s="42" t="str">
        <f>VLOOKUP(D3300,DEPARTMENTS!B:B,1,0)</f>
        <v>DEV_GROUP_16</v>
      </c>
      <c r="K3300" s="326"/>
    </row>
    <row r="3301" spans="1:11" s="35" customFormat="1" hidden="1" x14ac:dyDescent="0.2">
      <c r="A3301" s="326" t="s">
        <v>7363</v>
      </c>
      <c r="B3301" s="326" t="s">
        <v>8</v>
      </c>
      <c r="C3301" s="326">
        <v>1</v>
      </c>
      <c r="D3301" s="326" t="s">
        <v>122</v>
      </c>
      <c r="E3301" s="323">
        <v>1000</v>
      </c>
      <c r="F3301" s="35" t="s">
        <v>303</v>
      </c>
      <c r="G3301" s="326" t="s">
        <v>6620</v>
      </c>
      <c r="H3301" s="350">
        <f t="shared" si="52"/>
        <v>2808347.3800000004</v>
      </c>
      <c r="I3301" s="326" t="s">
        <v>7175</v>
      </c>
      <c r="J3301" s="42" t="str">
        <f>VLOOKUP(D3301,DEPARTMENTS!B:B,1,0)</f>
        <v>DEV_GROUP_16</v>
      </c>
      <c r="K3301" s="326"/>
    </row>
    <row r="3302" spans="1:11" s="35" customFormat="1" hidden="1" x14ac:dyDescent="0.2">
      <c r="A3302" s="326" t="s">
        <v>7364</v>
      </c>
      <c r="B3302" s="326" t="s">
        <v>8</v>
      </c>
      <c r="C3302" s="326">
        <v>1</v>
      </c>
      <c r="D3302" s="326" t="s">
        <v>132</v>
      </c>
      <c r="E3302" s="323">
        <v>500</v>
      </c>
      <c r="F3302" s="35" t="s">
        <v>303</v>
      </c>
      <c r="G3302" s="326" t="s">
        <v>6620</v>
      </c>
      <c r="H3302" s="350">
        <f t="shared" si="52"/>
        <v>2808847.3800000004</v>
      </c>
      <c r="I3302" s="326" t="s">
        <v>7176</v>
      </c>
      <c r="J3302" s="42" t="str">
        <f>VLOOKUP(D3302,DEPARTMENTS!B:B,1,0)</f>
        <v>DEV_GROUP_41</v>
      </c>
      <c r="K3302" s="326"/>
    </row>
    <row r="3303" spans="1:11" s="35" customFormat="1" hidden="1" x14ac:dyDescent="0.2">
      <c r="A3303" s="326" t="s">
        <v>7365</v>
      </c>
      <c r="B3303" s="326" t="s">
        <v>8</v>
      </c>
      <c r="C3303" s="326">
        <v>1</v>
      </c>
      <c r="D3303" s="326" t="s">
        <v>126</v>
      </c>
      <c r="E3303" s="323">
        <v>200</v>
      </c>
      <c r="F3303" s="35" t="s">
        <v>303</v>
      </c>
      <c r="G3303" s="326" t="s">
        <v>6620</v>
      </c>
      <c r="H3303" s="350">
        <f t="shared" si="52"/>
        <v>2809047.3800000004</v>
      </c>
      <c r="I3303" s="326" t="s">
        <v>7177</v>
      </c>
      <c r="J3303" s="42" t="str">
        <f>VLOOKUP(D3303,DEPARTMENTS!B:B,1,0)</f>
        <v>DEV_GROUP_6</v>
      </c>
      <c r="K3303" s="326"/>
    </row>
    <row r="3304" spans="1:11" s="35" customFormat="1" hidden="1" x14ac:dyDescent="0.2">
      <c r="A3304" s="326" t="s">
        <v>7366</v>
      </c>
      <c r="B3304" s="326" t="s">
        <v>8</v>
      </c>
      <c r="C3304" s="326">
        <v>1</v>
      </c>
      <c r="D3304" s="326" t="s">
        <v>126</v>
      </c>
      <c r="E3304" s="323">
        <v>100</v>
      </c>
      <c r="F3304" s="35" t="s">
        <v>303</v>
      </c>
      <c r="G3304" s="326" t="s">
        <v>6620</v>
      </c>
      <c r="H3304" s="350">
        <f t="shared" si="52"/>
        <v>2809147.3800000004</v>
      </c>
      <c r="I3304" s="326" t="s">
        <v>7178</v>
      </c>
      <c r="J3304" s="42" t="str">
        <f>VLOOKUP(D3304,DEPARTMENTS!B:B,1,0)</f>
        <v>DEV_GROUP_6</v>
      </c>
      <c r="K3304" s="326"/>
    </row>
    <row r="3305" spans="1:11" s="35" customFormat="1" hidden="1" x14ac:dyDescent="0.2">
      <c r="A3305" s="326" t="s">
        <v>7367</v>
      </c>
      <c r="B3305" s="326" t="s">
        <v>8</v>
      </c>
      <c r="C3305" s="326">
        <v>1</v>
      </c>
      <c r="D3305" s="326" t="s">
        <v>126</v>
      </c>
      <c r="E3305" s="323">
        <v>200</v>
      </c>
      <c r="F3305" s="35" t="s">
        <v>303</v>
      </c>
      <c r="G3305" s="326" t="s">
        <v>6620</v>
      </c>
      <c r="H3305" s="350">
        <f t="shared" si="52"/>
        <v>2809347.3800000004</v>
      </c>
      <c r="I3305" s="326" t="s">
        <v>7179</v>
      </c>
      <c r="J3305" s="42" t="str">
        <f>VLOOKUP(D3305,DEPARTMENTS!B:B,1,0)</f>
        <v>DEV_GROUP_6</v>
      </c>
      <c r="K3305" s="326"/>
    </row>
    <row r="3306" spans="1:11" s="35" customFormat="1" hidden="1" x14ac:dyDescent="0.2">
      <c r="A3306" s="326" t="s">
        <v>7368</v>
      </c>
      <c r="B3306" s="326" t="s">
        <v>8</v>
      </c>
      <c r="C3306" s="326">
        <v>1</v>
      </c>
      <c r="D3306" s="326" t="s">
        <v>132</v>
      </c>
      <c r="E3306" s="323">
        <v>500</v>
      </c>
      <c r="F3306" s="35" t="s">
        <v>303</v>
      </c>
      <c r="G3306" s="326" t="s">
        <v>6620</v>
      </c>
      <c r="H3306" s="350">
        <f t="shared" si="52"/>
        <v>2809847.3800000004</v>
      </c>
      <c r="I3306" s="326" t="s">
        <v>7180</v>
      </c>
      <c r="J3306" s="42" t="str">
        <f>VLOOKUP(D3306,DEPARTMENTS!B:B,1,0)</f>
        <v>DEV_GROUP_41</v>
      </c>
      <c r="K3306" s="326"/>
    </row>
    <row r="3307" spans="1:11" s="35" customFormat="1" hidden="1" x14ac:dyDescent="0.2">
      <c r="A3307" s="326" t="s">
        <v>7369</v>
      </c>
      <c r="B3307" s="326" t="s">
        <v>8</v>
      </c>
      <c r="C3307" s="326">
        <v>1</v>
      </c>
      <c r="D3307" s="326" t="s">
        <v>132</v>
      </c>
      <c r="E3307" s="323">
        <v>200</v>
      </c>
      <c r="F3307" s="35" t="s">
        <v>303</v>
      </c>
      <c r="G3307" s="326" t="s">
        <v>6620</v>
      </c>
      <c r="H3307" s="350">
        <f t="shared" si="52"/>
        <v>2810047.3800000004</v>
      </c>
      <c r="I3307" s="326" t="s">
        <v>7181</v>
      </c>
      <c r="J3307" s="42" t="str">
        <f>VLOOKUP(D3307,DEPARTMENTS!B:B,1,0)</f>
        <v>DEV_GROUP_41</v>
      </c>
      <c r="K3307" s="326"/>
    </row>
    <row r="3308" spans="1:11" s="35" customFormat="1" hidden="1" x14ac:dyDescent="0.2">
      <c r="A3308" s="326" t="s">
        <v>7370</v>
      </c>
      <c r="B3308" s="326" t="s">
        <v>8</v>
      </c>
      <c r="C3308" s="326">
        <v>1</v>
      </c>
      <c r="D3308" s="326" t="s">
        <v>132</v>
      </c>
      <c r="E3308" s="323">
        <v>200</v>
      </c>
      <c r="F3308" s="35" t="s">
        <v>303</v>
      </c>
      <c r="G3308" s="326" t="s">
        <v>6620</v>
      </c>
      <c r="H3308" s="350">
        <f t="shared" si="52"/>
        <v>2810247.3800000004</v>
      </c>
      <c r="I3308" s="326" t="s">
        <v>7182</v>
      </c>
      <c r="J3308" s="42" t="str">
        <f>VLOOKUP(D3308,DEPARTMENTS!B:B,1,0)</f>
        <v>DEV_GROUP_41</v>
      </c>
      <c r="K3308" s="326"/>
    </row>
    <row r="3309" spans="1:11" s="35" customFormat="1" hidden="1" x14ac:dyDescent="0.2">
      <c r="A3309" s="326" t="s">
        <v>7371</v>
      </c>
      <c r="B3309" s="326" t="s">
        <v>8</v>
      </c>
      <c r="C3309" s="326">
        <v>1</v>
      </c>
      <c r="D3309" s="326" t="s">
        <v>124</v>
      </c>
      <c r="E3309" s="323">
        <v>180</v>
      </c>
      <c r="F3309" s="35" t="s">
        <v>303</v>
      </c>
      <c r="G3309" s="326" t="s">
        <v>6620</v>
      </c>
      <c r="H3309" s="350">
        <f t="shared" si="52"/>
        <v>2810427.3800000004</v>
      </c>
      <c r="I3309" s="326" t="s">
        <v>7183</v>
      </c>
      <c r="J3309" s="42" t="str">
        <f>VLOOKUP(D3309,DEPARTMENTS!B:B,1,0)</f>
        <v>DEV_GROUP_7</v>
      </c>
      <c r="K3309" s="326"/>
    </row>
    <row r="3310" spans="1:11" s="35" customFormat="1" hidden="1" x14ac:dyDescent="0.2">
      <c r="A3310" s="326" t="s">
        <v>7372</v>
      </c>
      <c r="B3310" s="326" t="s">
        <v>8</v>
      </c>
      <c r="C3310" s="326">
        <v>1</v>
      </c>
      <c r="D3310" s="326" t="s">
        <v>114</v>
      </c>
      <c r="E3310" s="323">
        <v>1000</v>
      </c>
      <c r="F3310" s="35" t="s">
        <v>303</v>
      </c>
      <c r="G3310" s="326" t="s">
        <v>6620</v>
      </c>
      <c r="H3310" s="350">
        <f t="shared" si="52"/>
        <v>2811427.3800000004</v>
      </c>
      <c r="I3310" s="326" t="s">
        <v>7184</v>
      </c>
      <c r="J3310" s="42" t="str">
        <f>VLOOKUP(D3310,DEPARTMENTS!B:B,1,0)</f>
        <v>DEV_GROUP_1</v>
      </c>
      <c r="K3310" s="326"/>
    </row>
    <row r="3311" spans="1:11" s="35" customFormat="1" hidden="1" x14ac:dyDescent="0.2">
      <c r="A3311" s="326" t="s">
        <v>7373</v>
      </c>
      <c r="B3311" s="326" t="s">
        <v>8</v>
      </c>
      <c r="C3311" s="326">
        <v>1</v>
      </c>
      <c r="D3311" s="326" t="s">
        <v>132</v>
      </c>
      <c r="E3311" s="323">
        <v>250</v>
      </c>
      <c r="F3311" s="35" t="s">
        <v>303</v>
      </c>
      <c r="G3311" s="326" t="s">
        <v>6620</v>
      </c>
      <c r="H3311" s="350">
        <f t="shared" si="52"/>
        <v>2811677.3800000004</v>
      </c>
      <c r="I3311" s="326" t="s">
        <v>7185</v>
      </c>
      <c r="J3311" s="42" t="str">
        <f>VLOOKUP(D3311,DEPARTMENTS!B:B,1,0)</f>
        <v>DEV_GROUP_41</v>
      </c>
      <c r="K3311" s="326"/>
    </row>
    <row r="3312" spans="1:11" s="35" customFormat="1" hidden="1" x14ac:dyDescent="0.2">
      <c r="A3312" s="326" t="s">
        <v>7374</v>
      </c>
      <c r="B3312" s="326" t="s">
        <v>8</v>
      </c>
      <c r="C3312" s="326">
        <v>1</v>
      </c>
      <c r="D3312" s="326" t="s">
        <v>150</v>
      </c>
      <c r="E3312" s="323">
        <v>400</v>
      </c>
      <c r="F3312" s="35" t="s">
        <v>303</v>
      </c>
      <c r="G3312" s="326" t="s">
        <v>6620</v>
      </c>
      <c r="H3312" s="350">
        <f t="shared" si="52"/>
        <v>2812077.3800000004</v>
      </c>
      <c r="I3312" s="326" t="s">
        <v>7186</v>
      </c>
      <c r="J3312" s="42" t="str">
        <f>VLOOKUP(D3312,DEPARTMENTS!B:B,1,0)</f>
        <v>DEV_GROUP_40</v>
      </c>
      <c r="K3312" s="326"/>
    </row>
    <row r="3313" spans="1:11" s="35" customFormat="1" hidden="1" x14ac:dyDescent="0.2">
      <c r="A3313" s="326" t="s">
        <v>7375</v>
      </c>
      <c r="B3313" s="326" t="s">
        <v>8</v>
      </c>
      <c r="C3313" s="326">
        <v>1</v>
      </c>
      <c r="D3313" s="326" t="s">
        <v>132</v>
      </c>
      <c r="E3313" s="323">
        <v>300</v>
      </c>
      <c r="F3313" s="35" t="s">
        <v>303</v>
      </c>
      <c r="G3313" s="326" t="s">
        <v>6620</v>
      </c>
      <c r="H3313" s="350">
        <f t="shared" si="52"/>
        <v>2812377.3800000004</v>
      </c>
      <c r="I3313" s="326" t="s">
        <v>7187</v>
      </c>
      <c r="J3313" s="42" t="str">
        <f>VLOOKUP(D3313,DEPARTMENTS!B:B,1,0)</f>
        <v>DEV_GROUP_41</v>
      </c>
      <c r="K3313" s="326"/>
    </row>
    <row r="3314" spans="1:11" s="35" customFormat="1" hidden="1" x14ac:dyDescent="0.2">
      <c r="A3314" s="326" t="s">
        <v>7376</v>
      </c>
      <c r="B3314" s="326" t="s">
        <v>8</v>
      </c>
      <c r="C3314" s="326">
        <v>1</v>
      </c>
      <c r="D3314" s="326" t="s">
        <v>132</v>
      </c>
      <c r="E3314" s="323">
        <v>100</v>
      </c>
      <c r="F3314" s="35" t="s">
        <v>303</v>
      </c>
      <c r="G3314" s="326" t="s">
        <v>6620</v>
      </c>
      <c r="H3314" s="350">
        <f t="shared" si="52"/>
        <v>2812477.3800000004</v>
      </c>
      <c r="I3314" s="326" t="s">
        <v>7188</v>
      </c>
      <c r="J3314" s="42" t="str">
        <f>VLOOKUP(D3314,DEPARTMENTS!B:B,1,0)</f>
        <v>DEV_GROUP_41</v>
      </c>
      <c r="K3314" s="326"/>
    </row>
    <row r="3315" spans="1:11" s="35" customFormat="1" hidden="1" x14ac:dyDescent="0.2">
      <c r="A3315" s="326" t="s">
        <v>7377</v>
      </c>
      <c r="B3315" s="326" t="s">
        <v>8</v>
      </c>
      <c r="C3315" s="326">
        <v>1</v>
      </c>
      <c r="D3315" s="326" t="s">
        <v>132</v>
      </c>
      <c r="E3315" s="323">
        <v>200</v>
      </c>
      <c r="F3315" s="35" t="s">
        <v>303</v>
      </c>
      <c r="G3315" s="326" t="s">
        <v>6620</v>
      </c>
      <c r="H3315" s="350">
        <f t="shared" si="52"/>
        <v>2812677.3800000004</v>
      </c>
      <c r="I3315" s="326" t="s">
        <v>7189</v>
      </c>
      <c r="J3315" s="42" t="str">
        <f>VLOOKUP(D3315,DEPARTMENTS!B:B,1,0)</f>
        <v>DEV_GROUP_41</v>
      </c>
      <c r="K3315" s="326"/>
    </row>
    <row r="3316" spans="1:11" s="35" customFormat="1" hidden="1" x14ac:dyDescent="0.2">
      <c r="A3316" s="326" t="s">
        <v>7378</v>
      </c>
      <c r="B3316" s="326" t="s">
        <v>8</v>
      </c>
      <c r="C3316" s="326">
        <v>1</v>
      </c>
      <c r="D3316" s="326" t="s">
        <v>146</v>
      </c>
      <c r="E3316" s="323">
        <v>1000</v>
      </c>
      <c r="F3316" s="35" t="s">
        <v>303</v>
      </c>
      <c r="G3316" s="326" t="s">
        <v>6620</v>
      </c>
      <c r="H3316" s="350">
        <f t="shared" si="52"/>
        <v>2813677.3800000004</v>
      </c>
      <c r="I3316" s="326" t="s">
        <v>7190</v>
      </c>
      <c r="J3316" s="42" t="str">
        <f>VLOOKUP(D3316,DEPARTMENTS!B:B,1,0)</f>
        <v>DEV_GROUP_18</v>
      </c>
      <c r="K3316" s="326"/>
    </row>
    <row r="3317" spans="1:11" s="35" customFormat="1" hidden="1" x14ac:dyDescent="0.2">
      <c r="A3317" s="326" t="s">
        <v>7379</v>
      </c>
      <c r="B3317" s="326" t="s">
        <v>8</v>
      </c>
      <c r="C3317" s="326">
        <v>1</v>
      </c>
      <c r="D3317" s="326" t="s">
        <v>37</v>
      </c>
      <c r="E3317" s="323">
        <v>300</v>
      </c>
      <c r="F3317" s="35" t="s">
        <v>303</v>
      </c>
      <c r="G3317" s="326" t="s">
        <v>6620</v>
      </c>
      <c r="H3317" s="350">
        <f t="shared" si="52"/>
        <v>2813977.3800000004</v>
      </c>
      <c r="I3317" s="326" t="s">
        <v>7191</v>
      </c>
      <c r="J3317" s="42" t="str">
        <f>VLOOKUP(D3317,DEPARTMENTS!B:B,1,0)</f>
        <v>ADVENTURERS</v>
      </c>
      <c r="K3317" s="326"/>
    </row>
    <row r="3318" spans="1:11" s="35" customFormat="1" hidden="1" x14ac:dyDescent="0.2">
      <c r="A3318" s="326" t="s">
        <v>7380</v>
      </c>
      <c r="B3318" s="326" t="s">
        <v>8</v>
      </c>
      <c r="C3318" s="326">
        <v>1</v>
      </c>
      <c r="D3318" s="326" t="s">
        <v>160</v>
      </c>
      <c r="E3318" s="323">
        <v>300</v>
      </c>
      <c r="F3318" s="35" t="s">
        <v>303</v>
      </c>
      <c r="G3318" s="326" t="s">
        <v>6620</v>
      </c>
      <c r="H3318" s="350">
        <f t="shared" si="52"/>
        <v>2814277.3800000004</v>
      </c>
      <c r="I3318" s="326" t="s">
        <v>7192</v>
      </c>
      <c r="J3318" s="42" t="str">
        <f>VLOOKUP(D3318,DEPARTMENTS!B:B,1,0)</f>
        <v>DEV_GROUP_20</v>
      </c>
      <c r="K3318" s="326"/>
    </row>
    <row r="3319" spans="1:11" s="35" customFormat="1" hidden="1" x14ac:dyDescent="0.2">
      <c r="A3319" s="326" t="s">
        <v>7381</v>
      </c>
      <c r="B3319" s="326" t="s">
        <v>8</v>
      </c>
      <c r="C3319" s="326">
        <v>1</v>
      </c>
      <c r="D3319" s="326" t="s">
        <v>170</v>
      </c>
      <c r="E3319" s="323">
        <v>500</v>
      </c>
      <c r="F3319" s="35" t="s">
        <v>303</v>
      </c>
      <c r="G3319" s="326" t="s">
        <v>6620</v>
      </c>
      <c r="H3319" s="350">
        <f t="shared" si="52"/>
        <v>2814777.3800000004</v>
      </c>
      <c r="I3319" s="326" t="s">
        <v>7193</v>
      </c>
      <c r="J3319" s="42" t="str">
        <f>VLOOKUP(D3319,DEPARTMENTS!B:B,1,0)</f>
        <v>DEV_GROUP_24</v>
      </c>
      <c r="K3319" s="326"/>
    </row>
    <row r="3320" spans="1:11" s="35" customFormat="1" hidden="1" x14ac:dyDescent="0.2">
      <c r="A3320" s="326" t="s">
        <v>7382</v>
      </c>
      <c r="B3320" s="326" t="s">
        <v>8</v>
      </c>
      <c r="C3320" s="326">
        <v>1</v>
      </c>
      <c r="D3320" s="326" t="s">
        <v>132</v>
      </c>
      <c r="E3320" s="323">
        <v>250</v>
      </c>
      <c r="F3320" s="35" t="s">
        <v>303</v>
      </c>
      <c r="G3320" s="326" t="s">
        <v>6620</v>
      </c>
      <c r="H3320" s="350">
        <f t="shared" si="52"/>
        <v>2815027.3800000004</v>
      </c>
      <c r="I3320" s="326" t="s">
        <v>7194</v>
      </c>
      <c r="J3320" s="42" t="str">
        <f>VLOOKUP(D3320,DEPARTMENTS!B:B,1,0)</f>
        <v>DEV_GROUP_41</v>
      </c>
      <c r="K3320" s="326"/>
    </row>
    <row r="3321" spans="1:11" s="35" customFormat="1" hidden="1" x14ac:dyDescent="0.2">
      <c r="A3321" s="326" t="s">
        <v>7383</v>
      </c>
      <c r="B3321" s="326" t="s">
        <v>8</v>
      </c>
      <c r="C3321" s="326">
        <v>1</v>
      </c>
      <c r="D3321" s="326" t="s">
        <v>162</v>
      </c>
      <c r="E3321" s="323">
        <v>1000</v>
      </c>
      <c r="F3321" s="35" t="s">
        <v>303</v>
      </c>
      <c r="G3321" s="326" t="s">
        <v>6620</v>
      </c>
      <c r="H3321" s="350">
        <f t="shared" si="52"/>
        <v>2816027.3800000004</v>
      </c>
      <c r="I3321" s="326" t="s">
        <v>7195</v>
      </c>
      <c r="J3321" s="42" t="str">
        <f>VLOOKUP(D3321,DEPARTMENTS!B:B,1,0)</f>
        <v>DEV_GROUP_14</v>
      </c>
      <c r="K3321" s="326"/>
    </row>
    <row r="3322" spans="1:11" s="35" customFormat="1" hidden="1" x14ac:dyDescent="0.2">
      <c r="A3322" s="326" t="s">
        <v>7384</v>
      </c>
      <c r="B3322" s="326" t="s">
        <v>8</v>
      </c>
      <c r="C3322" s="326">
        <v>1</v>
      </c>
      <c r="D3322" s="326" t="s">
        <v>124</v>
      </c>
      <c r="E3322" s="323">
        <v>1000</v>
      </c>
      <c r="F3322" s="35" t="s">
        <v>303</v>
      </c>
      <c r="G3322" s="326" t="s">
        <v>6620</v>
      </c>
      <c r="H3322" s="350">
        <f t="shared" si="52"/>
        <v>2817027.3800000004</v>
      </c>
      <c r="I3322" s="326" t="s">
        <v>7196</v>
      </c>
      <c r="J3322" s="42" t="str">
        <f>VLOOKUP(D3322,DEPARTMENTS!B:B,1,0)</f>
        <v>DEV_GROUP_7</v>
      </c>
      <c r="K3322" s="326"/>
    </row>
    <row r="3323" spans="1:11" s="35" customFormat="1" hidden="1" x14ac:dyDescent="0.2">
      <c r="A3323" s="326" t="s">
        <v>7385</v>
      </c>
      <c r="B3323" s="326" t="s">
        <v>8</v>
      </c>
      <c r="C3323" s="326">
        <v>1</v>
      </c>
      <c r="D3323" s="326" t="s">
        <v>37</v>
      </c>
      <c r="E3323" s="323">
        <v>600</v>
      </c>
      <c r="F3323" s="35" t="s">
        <v>303</v>
      </c>
      <c r="G3323" s="326" t="s">
        <v>6620</v>
      </c>
      <c r="H3323" s="350">
        <f t="shared" si="52"/>
        <v>2817627.3800000004</v>
      </c>
      <c r="I3323" s="326" t="s">
        <v>7197</v>
      </c>
      <c r="J3323" s="42" t="str">
        <f>VLOOKUP(D3323,DEPARTMENTS!B:B,1,0)</f>
        <v>ADVENTURERS</v>
      </c>
      <c r="K3323" s="326"/>
    </row>
    <row r="3324" spans="1:11" s="35" customFormat="1" hidden="1" x14ac:dyDescent="0.2">
      <c r="A3324" s="326" t="s">
        <v>7386</v>
      </c>
      <c r="B3324" s="326" t="s">
        <v>8</v>
      </c>
      <c r="C3324" s="326">
        <v>1</v>
      </c>
      <c r="D3324" s="326" t="s">
        <v>32</v>
      </c>
      <c r="E3324" s="323">
        <v>600</v>
      </c>
      <c r="F3324" s="35" t="s">
        <v>303</v>
      </c>
      <c r="G3324" s="326" t="s">
        <v>6620</v>
      </c>
      <c r="H3324" s="350">
        <f t="shared" si="52"/>
        <v>2818227.3800000004</v>
      </c>
      <c r="I3324" s="326" t="s">
        <v>7198</v>
      </c>
      <c r="J3324" s="42" t="str">
        <f>VLOOKUP(D3324,DEPARTMENTS!B:B,1,0)</f>
        <v>YOUTH</v>
      </c>
      <c r="K3324" s="326"/>
    </row>
    <row r="3325" spans="1:11" s="35" customFormat="1" hidden="1" x14ac:dyDescent="0.2">
      <c r="A3325" s="326" t="s">
        <v>7387</v>
      </c>
      <c r="B3325" s="326" t="s">
        <v>8</v>
      </c>
      <c r="C3325" s="326">
        <v>1</v>
      </c>
      <c r="D3325" s="326" t="s">
        <v>166</v>
      </c>
      <c r="E3325" s="323">
        <v>2000</v>
      </c>
      <c r="F3325" s="35" t="s">
        <v>303</v>
      </c>
      <c r="G3325" s="326" t="s">
        <v>6620</v>
      </c>
      <c r="H3325" s="350">
        <f t="shared" si="52"/>
        <v>2820227.3800000004</v>
      </c>
      <c r="I3325" s="326" t="s">
        <v>7199</v>
      </c>
      <c r="J3325" s="42" t="str">
        <f>VLOOKUP(D3325,DEPARTMENTS!B:B,1,0)</f>
        <v>DEV_GROUP_30</v>
      </c>
      <c r="K3325" s="326"/>
    </row>
    <row r="3326" spans="1:11" s="35" customFormat="1" hidden="1" x14ac:dyDescent="0.2">
      <c r="A3326" s="326" t="s">
        <v>7388</v>
      </c>
      <c r="B3326" s="326" t="s">
        <v>8</v>
      </c>
      <c r="C3326" s="326">
        <v>1</v>
      </c>
      <c r="D3326" s="326" t="s">
        <v>120</v>
      </c>
      <c r="E3326" s="323">
        <v>1100</v>
      </c>
      <c r="F3326" s="35" t="s">
        <v>303</v>
      </c>
      <c r="G3326" s="326" t="s">
        <v>6620</v>
      </c>
      <c r="H3326" s="350">
        <f t="shared" si="52"/>
        <v>2821327.3800000004</v>
      </c>
      <c r="I3326" s="326" t="s">
        <v>7200</v>
      </c>
      <c r="J3326" s="42" t="str">
        <f>VLOOKUP(D3326,DEPARTMENTS!B:B,1,0)</f>
        <v>DEV_GROUP_17</v>
      </c>
      <c r="K3326" s="326"/>
    </row>
    <row r="3327" spans="1:11" s="35" customFormat="1" hidden="1" x14ac:dyDescent="0.2">
      <c r="A3327" s="326" t="s">
        <v>7389</v>
      </c>
      <c r="B3327" s="326" t="s">
        <v>8</v>
      </c>
      <c r="C3327" s="326">
        <v>1</v>
      </c>
      <c r="D3327" s="326" t="s">
        <v>132</v>
      </c>
      <c r="E3327" s="323">
        <v>200</v>
      </c>
      <c r="F3327" s="35" t="s">
        <v>303</v>
      </c>
      <c r="G3327" s="326" t="s">
        <v>6620</v>
      </c>
      <c r="H3327" s="350">
        <f t="shared" si="52"/>
        <v>2821527.3800000004</v>
      </c>
      <c r="I3327" s="326" t="s">
        <v>7201</v>
      </c>
      <c r="J3327" s="42" t="str">
        <f>VLOOKUP(D3327,DEPARTMENTS!B:B,1,0)</f>
        <v>DEV_GROUP_41</v>
      </c>
      <c r="K3327" s="326"/>
    </row>
    <row r="3328" spans="1:11" s="35" customFormat="1" hidden="1" x14ac:dyDescent="0.2">
      <c r="A3328" s="326" t="s">
        <v>7390</v>
      </c>
      <c r="B3328" s="326" t="s">
        <v>8</v>
      </c>
      <c r="C3328" s="326">
        <v>1</v>
      </c>
      <c r="D3328" s="326" t="s">
        <v>114</v>
      </c>
      <c r="E3328" s="323">
        <v>500</v>
      </c>
      <c r="F3328" s="35" t="s">
        <v>303</v>
      </c>
      <c r="G3328" s="326" t="s">
        <v>6620</v>
      </c>
      <c r="H3328" s="350">
        <f t="shared" si="52"/>
        <v>2822027.3800000004</v>
      </c>
      <c r="I3328" s="326" t="s">
        <v>7202</v>
      </c>
      <c r="J3328" s="42" t="str">
        <f>VLOOKUP(D3328,DEPARTMENTS!B:B,1,0)</f>
        <v>DEV_GROUP_1</v>
      </c>
      <c r="K3328" s="326"/>
    </row>
    <row r="3329" spans="1:11" s="35" customFormat="1" hidden="1" x14ac:dyDescent="0.2">
      <c r="A3329" s="326" t="s">
        <v>7391</v>
      </c>
      <c r="B3329" s="326" t="s">
        <v>8</v>
      </c>
      <c r="C3329" s="326">
        <v>1</v>
      </c>
      <c r="D3329" s="326" t="s">
        <v>124</v>
      </c>
      <c r="E3329" s="323">
        <v>320</v>
      </c>
      <c r="F3329" s="35" t="s">
        <v>303</v>
      </c>
      <c r="G3329" s="326" t="s">
        <v>6620</v>
      </c>
      <c r="H3329" s="350">
        <f t="shared" si="52"/>
        <v>2822347.3800000004</v>
      </c>
      <c r="I3329" s="326" t="s">
        <v>7203</v>
      </c>
      <c r="J3329" s="42" t="str">
        <f>VLOOKUP(D3329,DEPARTMENTS!B:B,1,0)</f>
        <v>DEV_GROUP_7</v>
      </c>
      <c r="K3329" s="326"/>
    </row>
    <row r="3330" spans="1:11" s="35" customFormat="1" hidden="1" x14ac:dyDescent="0.2">
      <c r="A3330" s="326" t="s">
        <v>7392</v>
      </c>
      <c r="B3330" s="326" t="s">
        <v>8</v>
      </c>
      <c r="C3330" s="326">
        <v>1</v>
      </c>
      <c r="D3330" s="326" t="s">
        <v>120</v>
      </c>
      <c r="E3330" s="323">
        <v>300</v>
      </c>
      <c r="F3330" s="35" t="s">
        <v>303</v>
      </c>
      <c r="G3330" s="326" t="s">
        <v>6620</v>
      </c>
      <c r="H3330" s="350">
        <f t="shared" si="52"/>
        <v>2822647.3800000004</v>
      </c>
      <c r="I3330" s="326" t="s">
        <v>7204</v>
      </c>
      <c r="J3330" s="42" t="str">
        <f>VLOOKUP(D3330,DEPARTMENTS!B:B,1,0)</f>
        <v>DEV_GROUP_17</v>
      </c>
      <c r="K3330" s="326"/>
    </row>
    <row r="3331" spans="1:11" s="35" customFormat="1" hidden="1" x14ac:dyDescent="0.2">
      <c r="A3331" s="326" t="s">
        <v>7393</v>
      </c>
      <c r="B3331" s="326" t="s">
        <v>8</v>
      </c>
      <c r="C3331" s="326">
        <v>1</v>
      </c>
      <c r="D3331" s="326" t="s">
        <v>124</v>
      </c>
      <c r="E3331" s="323">
        <v>1000</v>
      </c>
      <c r="F3331" s="35" t="s">
        <v>303</v>
      </c>
      <c r="G3331" s="326" t="s">
        <v>6620</v>
      </c>
      <c r="H3331" s="350">
        <f t="shared" si="52"/>
        <v>2823647.3800000004</v>
      </c>
      <c r="I3331" s="326" t="s">
        <v>7205</v>
      </c>
      <c r="J3331" s="42" t="str">
        <f>VLOOKUP(D3331,DEPARTMENTS!B:B,1,0)</f>
        <v>DEV_GROUP_7</v>
      </c>
      <c r="K3331" s="326"/>
    </row>
    <row r="3332" spans="1:11" s="35" customFormat="1" hidden="1" x14ac:dyDescent="0.2">
      <c r="A3332" s="326" t="s">
        <v>7394</v>
      </c>
      <c r="B3332" s="326" t="s">
        <v>8</v>
      </c>
      <c r="C3332" s="326">
        <v>1</v>
      </c>
      <c r="D3332" s="326" t="s">
        <v>124</v>
      </c>
      <c r="E3332" s="323">
        <v>500</v>
      </c>
      <c r="F3332" s="35" t="s">
        <v>303</v>
      </c>
      <c r="G3332" s="326" t="s">
        <v>6620</v>
      </c>
      <c r="H3332" s="350">
        <f t="shared" si="52"/>
        <v>2824147.3800000004</v>
      </c>
      <c r="I3332" s="326" t="s">
        <v>7206</v>
      </c>
      <c r="J3332" s="42" t="str">
        <f>VLOOKUP(D3332,DEPARTMENTS!B:B,1,0)</f>
        <v>DEV_GROUP_7</v>
      </c>
      <c r="K3332" s="326"/>
    </row>
    <row r="3333" spans="1:11" s="35" customFormat="1" hidden="1" x14ac:dyDescent="0.2">
      <c r="A3333" s="326" t="s">
        <v>7395</v>
      </c>
      <c r="B3333" s="326" t="s">
        <v>8</v>
      </c>
      <c r="C3333" s="326">
        <v>1</v>
      </c>
      <c r="D3333" s="326" t="s">
        <v>124</v>
      </c>
      <c r="E3333" s="323">
        <v>100</v>
      </c>
      <c r="F3333" s="35" t="s">
        <v>303</v>
      </c>
      <c r="G3333" s="326" t="s">
        <v>6620</v>
      </c>
      <c r="H3333" s="350">
        <f t="shared" si="52"/>
        <v>2824247.3800000004</v>
      </c>
      <c r="I3333" s="326" t="s">
        <v>7207</v>
      </c>
      <c r="J3333" s="42" t="str">
        <f>VLOOKUP(D3333,DEPARTMENTS!B:B,1,0)</f>
        <v>DEV_GROUP_7</v>
      </c>
      <c r="K3333" s="326"/>
    </row>
    <row r="3334" spans="1:11" s="35" customFormat="1" hidden="1" x14ac:dyDescent="0.2">
      <c r="A3334" s="326" t="s">
        <v>7396</v>
      </c>
      <c r="B3334" s="326" t="s">
        <v>8</v>
      </c>
      <c r="C3334" s="326">
        <v>1</v>
      </c>
      <c r="D3334" s="326" t="s">
        <v>124</v>
      </c>
      <c r="E3334" s="323">
        <v>990</v>
      </c>
      <c r="F3334" s="35" t="s">
        <v>303</v>
      </c>
      <c r="G3334" s="326" t="s">
        <v>6620</v>
      </c>
      <c r="H3334" s="350">
        <f t="shared" si="52"/>
        <v>2825237.3800000004</v>
      </c>
      <c r="I3334" s="326" t="s">
        <v>7208</v>
      </c>
      <c r="J3334" s="42" t="str">
        <f>VLOOKUP(D3334,DEPARTMENTS!B:B,1,0)</f>
        <v>DEV_GROUP_7</v>
      </c>
      <c r="K3334" s="326"/>
    </row>
    <row r="3335" spans="1:11" s="35" customFormat="1" hidden="1" x14ac:dyDescent="0.2">
      <c r="A3335" s="326" t="s">
        <v>7397</v>
      </c>
      <c r="B3335" s="326" t="s">
        <v>8</v>
      </c>
      <c r="C3335" s="326">
        <v>1</v>
      </c>
      <c r="D3335" s="326" t="s">
        <v>124</v>
      </c>
      <c r="E3335" s="323">
        <v>410</v>
      </c>
      <c r="F3335" s="35" t="s">
        <v>303</v>
      </c>
      <c r="G3335" s="326" t="s">
        <v>6620</v>
      </c>
      <c r="H3335" s="350">
        <f t="shared" si="52"/>
        <v>2825647.3800000004</v>
      </c>
      <c r="I3335" s="326" t="s">
        <v>7209</v>
      </c>
      <c r="J3335" s="42" t="str">
        <f>VLOOKUP(D3335,DEPARTMENTS!B:B,1,0)</f>
        <v>DEV_GROUP_7</v>
      </c>
      <c r="K3335" s="326"/>
    </row>
    <row r="3336" spans="1:11" s="35" customFormat="1" hidden="1" x14ac:dyDescent="0.2">
      <c r="A3336" s="326" t="s">
        <v>7398</v>
      </c>
      <c r="B3336" s="326" t="s">
        <v>8</v>
      </c>
      <c r="C3336" s="326">
        <v>1</v>
      </c>
      <c r="D3336" s="326" t="s">
        <v>124</v>
      </c>
      <c r="E3336" s="323">
        <v>580</v>
      </c>
      <c r="F3336" s="35" t="s">
        <v>303</v>
      </c>
      <c r="G3336" s="326" t="s">
        <v>6620</v>
      </c>
      <c r="H3336" s="350">
        <f t="shared" si="52"/>
        <v>2826227.3800000004</v>
      </c>
      <c r="I3336" s="326" t="s">
        <v>7210</v>
      </c>
      <c r="J3336" s="42" t="str">
        <f>VLOOKUP(D3336,DEPARTMENTS!B:B,1,0)</f>
        <v>DEV_GROUP_7</v>
      </c>
      <c r="K3336" s="326"/>
    </row>
    <row r="3337" spans="1:11" s="35" customFormat="1" hidden="1" x14ac:dyDescent="0.2">
      <c r="A3337" s="326" t="s">
        <v>7399</v>
      </c>
      <c r="B3337" s="326" t="s">
        <v>8</v>
      </c>
      <c r="C3337" s="326">
        <v>1</v>
      </c>
      <c r="D3337" s="326" t="s">
        <v>132</v>
      </c>
      <c r="E3337" s="323">
        <v>50</v>
      </c>
      <c r="F3337" s="35" t="s">
        <v>303</v>
      </c>
      <c r="G3337" s="326" t="s">
        <v>6620</v>
      </c>
      <c r="H3337" s="350">
        <f t="shared" si="52"/>
        <v>2826277.3800000004</v>
      </c>
      <c r="I3337" s="326" t="s">
        <v>7211</v>
      </c>
      <c r="J3337" s="42" t="str">
        <f>VLOOKUP(D3337,DEPARTMENTS!B:B,1,0)</f>
        <v>DEV_GROUP_41</v>
      </c>
      <c r="K3337" s="326"/>
    </row>
    <row r="3338" spans="1:11" s="35" customFormat="1" hidden="1" x14ac:dyDescent="0.2">
      <c r="A3338" s="326" t="s">
        <v>7400</v>
      </c>
      <c r="B3338" s="326" t="s">
        <v>8</v>
      </c>
      <c r="C3338" s="326">
        <v>1</v>
      </c>
      <c r="D3338" s="326" t="s">
        <v>124</v>
      </c>
      <c r="E3338" s="323">
        <v>500</v>
      </c>
      <c r="F3338" s="35" t="s">
        <v>303</v>
      </c>
      <c r="G3338" s="326" t="s">
        <v>6620</v>
      </c>
      <c r="H3338" s="350">
        <f t="shared" si="52"/>
        <v>2826777.3800000004</v>
      </c>
      <c r="I3338" s="326" t="s">
        <v>7212</v>
      </c>
      <c r="J3338" s="42" t="str">
        <f>VLOOKUP(D3338,DEPARTMENTS!B:B,1,0)</f>
        <v>DEV_GROUP_7</v>
      </c>
      <c r="K3338" s="326"/>
    </row>
    <row r="3339" spans="1:11" s="35" customFormat="1" hidden="1" x14ac:dyDescent="0.2">
      <c r="A3339" s="326" t="s">
        <v>7401</v>
      </c>
      <c r="B3339" s="326" t="s">
        <v>8</v>
      </c>
      <c r="C3339" s="326">
        <v>1</v>
      </c>
      <c r="D3339" s="326" t="s">
        <v>134</v>
      </c>
      <c r="E3339" s="323">
        <v>1000</v>
      </c>
      <c r="F3339" s="35" t="s">
        <v>303</v>
      </c>
      <c r="G3339" s="326" t="s">
        <v>6620</v>
      </c>
      <c r="H3339" s="350">
        <f t="shared" si="52"/>
        <v>2827777.3800000004</v>
      </c>
      <c r="I3339" s="326" t="s">
        <v>7213</v>
      </c>
      <c r="J3339" s="42" t="str">
        <f>VLOOKUP(D3339,DEPARTMENTS!B:B,1,0)</f>
        <v>DEV_GROUP_12</v>
      </c>
      <c r="K3339" s="326"/>
    </row>
    <row r="3340" spans="1:11" s="35" customFormat="1" hidden="1" x14ac:dyDescent="0.2">
      <c r="A3340" s="326" t="s">
        <v>7402</v>
      </c>
      <c r="B3340" s="326" t="s">
        <v>8</v>
      </c>
      <c r="C3340" s="326">
        <v>1</v>
      </c>
      <c r="D3340" s="326" t="s">
        <v>132</v>
      </c>
      <c r="E3340" s="323">
        <v>50</v>
      </c>
      <c r="F3340" s="35" t="s">
        <v>303</v>
      </c>
      <c r="G3340" s="326" t="s">
        <v>6620</v>
      </c>
      <c r="H3340" s="350">
        <f t="shared" si="52"/>
        <v>2827827.3800000004</v>
      </c>
      <c r="I3340" s="326" t="s">
        <v>7214</v>
      </c>
      <c r="J3340" s="42" t="str">
        <f>VLOOKUP(D3340,DEPARTMENTS!B:B,1,0)</f>
        <v>DEV_GROUP_41</v>
      </c>
      <c r="K3340" s="326"/>
    </row>
    <row r="3341" spans="1:11" s="35" customFormat="1" hidden="1" x14ac:dyDescent="0.2">
      <c r="A3341" s="326" t="s">
        <v>7403</v>
      </c>
      <c r="B3341" s="326" t="s">
        <v>8</v>
      </c>
      <c r="C3341" s="326">
        <v>1</v>
      </c>
      <c r="D3341" s="326" t="s">
        <v>162</v>
      </c>
      <c r="E3341" s="323">
        <v>100</v>
      </c>
      <c r="F3341" s="35" t="s">
        <v>303</v>
      </c>
      <c r="G3341" s="326" t="s">
        <v>6620</v>
      </c>
      <c r="H3341" s="350">
        <f t="shared" si="52"/>
        <v>2827927.3800000004</v>
      </c>
      <c r="I3341" s="326" t="s">
        <v>7215</v>
      </c>
      <c r="J3341" s="42" t="str">
        <f>VLOOKUP(D3341,DEPARTMENTS!B:B,1,0)</f>
        <v>DEV_GROUP_14</v>
      </c>
      <c r="K3341" s="326"/>
    </row>
    <row r="3342" spans="1:11" s="35" customFormat="1" hidden="1" x14ac:dyDescent="0.2">
      <c r="A3342" s="326" t="s">
        <v>7404</v>
      </c>
      <c r="B3342" s="326" t="s">
        <v>8</v>
      </c>
      <c r="C3342" s="326">
        <v>1</v>
      </c>
      <c r="D3342" s="326" t="s">
        <v>132</v>
      </c>
      <c r="E3342" s="323">
        <v>1000</v>
      </c>
      <c r="F3342" s="35" t="s">
        <v>303</v>
      </c>
      <c r="G3342" s="326" t="s">
        <v>6620</v>
      </c>
      <c r="H3342" s="350">
        <f t="shared" si="52"/>
        <v>2828927.3800000004</v>
      </c>
      <c r="I3342" s="326" t="s">
        <v>7216</v>
      </c>
      <c r="J3342" s="42" t="str">
        <f>VLOOKUP(D3342,DEPARTMENTS!B:B,1,0)</f>
        <v>DEV_GROUP_41</v>
      </c>
      <c r="K3342" s="326"/>
    </row>
    <row r="3343" spans="1:11" s="35" customFormat="1" hidden="1" x14ac:dyDescent="0.2">
      <c r="A3343" s="326" t="s">
        <v>7405</v>
      </c>
      <c r="B3343" s="326" t="s">
        <v>8</v>
      </c>
      <c r="C3343" s="326">
        <v>1</v>
      </c>
      <c r="D3343" s="326" t="s">
        <v>132</v>
      </c>
      <c r="E3343" s="323">
        <v>150</v>
      </c>
      <c r="F3343" s="35" t="s">
        <v>303</v>
      </c>
      <c r="G3343" s="326" t="s">
        <v>6620</v>
      </c>
      <c r="H3343" s="350">
        <f t="shared" si="52"/>
        <v>2829077.3800000004</v>
      </c>
      <c r="I3343" s="326" t="s">
        <v>7217</v>
      </c>
      <c r="J3343" s="42" t="str">
        <f>VLOOKUP(D3343,DEPARTMENTS!B:B,1,0)</f>
        <v>DEV_GROUP_41</v>
      </c>
      <c r="K3343" s="326"/>
    </row>
    <row r="3344" spans="1:11" s="35" customFormat="1" hidden="1" x14ac:dyDescent="0.2">
      <c r="A3344" s="326" t="s">
        <v>7406</v>
      </c>
      <c r="B3344" s="326" t="s">
        <v>8</v>
      </c>
      <c r="C3344" s="326">
        <v>1</v>
      </c>
      <c r="D3344" s="326" t="s">
        <v>24</v>
      </c>
      <c r="E3344" s="323">
        <v>3000</v>
      </c>
      <c r="F3344" s="35" t="s">
        <v>303</v>
      </c>
      <c r="G3344" s="326" t="s">
        <v>6620</v>
      </c>
      <c r="H3344" s="350">
        <f t="shared" si="52"/>
        <v>2832077.3800000004</v>
      </c>
      <c r="I3344" s="326" t="s">
        <v>7218</v>
      </c>
      <c r="J3344" s="42" t="str">
        <f>VLOOKUP(D3344,DEPARTMENTS!B:B,1,0)</f>
        <v>ENVELOPES</v>
      </c>
      <c r="K3344" s="326"/>
    </row>
    <row r="3345" spans="1:11" s="35" customFormat="1" hidden="1" x14ac:dyDescent="0.2">
      <c r="A3345" s="326" t="s">
        <v>7407</v>
      </c>
      <c r="B3345" s="326" t="s">
        <v>8</v>
      </c>
      <c r="C3345" s="326">
        <v>1</v>
      </c>
      <c r="D3345" s="326" t="s">
        <v>186</v>
      </c>
      <c r="E3345" s="323">
        <v>500</v>
      </c>
      <c r="F3345" s="35" t="s">
        <v>303</v>
      </c>
      <c r="G3345" s="326" t="s">
        <v>7332</v>
      </c>
      <c r="H3345" s="350">
        <f t="shared" si="52"/>
        <v>2832577.3800000004</v>
      </c>
      <c r="I3345" s="326" t="s">
        <v>7219</v>
      </c>
      <c r="J3345" s="42" t="str">
        <f>VLOOKUP(D3345,DEPARTMENTS!B:B,1,0)</f>
        <v>DEV_GROUP_37</v>
      </c>
      <c r="K3345" s="326"/>
    </row>
    <row r="3346" spans="1:11" s="35" customFormat="1" hidden="1" x14ac:dyDescent="0.2">
      <c r="A3346" s="326" t="s">
        <v>7408</v>
      </c>
      <c r="B3346" s="326" t="s">
        <v>8</v>
      </c>
      <c r="C3346" s="326">
        <v>1</v>
      </c>
      <c r="D3346" s="326" t="s">
        <v>142</v>
      </c>
      <c r="E3346" s="323">
        <v>1000</v>
      </c>
      <c r="F3346" s="35" t="s">
        <v>303</v>
      </c>
      <c r="G3346" s="326" t="s">
        <v>7332</v>
      </c>
      <c r="H3346" s="350">
        <f t="shared" si="52"/>
        <v>2833577.3800000004</v>
      </c>
      <c r="I3346" s="326" t="s">
        <v>7220</v>
      </c>
      <c r="J3346" s="42" t="str">
        <f>VLOOKUP(D3346,DEPARTMENTS!B:B,1,0)</f>
        <v>DEV_GROUP_8</v>
      </c>
      <c r="K3346" s="326"/>
    </row>
    <row r="3347" spans="1:11" s="35" customFormat="1" hidden="1" x14ac:dyDescent="0.2">
      <c r="A3347" s="326" t="s">
        <v>7409</v>
      </c>
      <c r="B3347" s="326" t="s">
        <v>8</v>
      </c>
      <c r="C3347" s="326">
        <v>1</v>
      </c>
      <c r="D3347" s="326" t="s">
        <v>136</v>
      </c>
      <c r="E3347" s="323">
        <v>3000</v>
      </c>
      <c r="F3347" s="35" t="s">
        <v>303</v>
      </c>
      <c r="G3347" s="326" t="s">
        <v>7332</v>
      </c>
      <c r="H3347" s="350">
        <f t="shared" si="52"/>
        <v>2836577.3800000004</v>
      </c>
      <c r="I3347" s="326" t="s">
        <v>7221</v>
      </c>
      <c r="J3347" s="42" t="str">
        <f>VLOOKUP(D3347,DEPARTMENTS!B:B,1,0)</f>
        <v>DEV_GROUP_32</v>
      </c>
      <c r="K3347" s="326"/>
    </row>
    <row r="3348" spans="1:11" s="35" customFormat="1" hidden="1" x14ac:dyDescent="0.2">
      <c r="A3348" s="326" t="s">
        <v>7410</v>
      </c>
      <c r="B3348" s="326" t="s">
        <v>8</v>
      </c>
      <c r="C3348" s="326">
        <v>1</v>
      </c>
      <c r="D3348" s="326" t="s">
        <v>138</v>
      </c>
      <c r="E3348" s="323">
        <v>1000</v>
      </c>
      <c r="F3348" s="35" t="s">
        <v>303</v>
      </c>
      <c r="G3348" s="326" t="s">
        <v>7332</v>
      </c>
      <c r="H3348" s="350">
        <f t="shared" ref="H3348:H3411" si="53">H3347+E3348</f>
        <v>2837577.3800000004</v>
      </c>
      <c r="I3348" s="326" t="s">
        <v>7222</v>
      </c>
      <c r="J3348" s="42" t="str">
        <f>VLOOKUP(D3348,DEPARTMENTS!B:B,1,0)</f>
        <v>DEV_GROUP_4</v>
      </c>
      <c r="K3348" s="326"/>
    </row>
    <row r="3349" spans="1:11" s="35" customFormat="1" hidden="1" x14ac:dyDescent="0.2">
      <c r="A3349" s="326" t="s">
        <v>7411</v>
      </c>
      <c r="B3349" s="326" t="s">
        <v>8</v>
      </c>
      <c r="C3349" s="326">
        <v>1</v>
      </c>
      <c r="D3349" s="326" t="s">
        <v>160</v>
      </c>
      <c r="E3349" s="323">
        <v>1000</v>
      </c>
      <c r="F3349" s="35" t="s">
        <v>303</v>
      </c>
      <c r="G3349" s="326" t="s">
        <v>7332</v>
      </c>
      <c r="H3349" s="350">
        <f t="shared" si="53"/>
        <v>2838577.3800000004</v>
      </c>
      <c r="I3349" s="326" t="s">
        <v>7223</v>
      </c>
      <c r="J3349" s="42" t="str">
        <f>VLOOKUP(D3349,DEPARTMENTS!B:B,1,0)</f>
        <v>DEV_GROUP_20</v>
      </c>
      <c r="K3349" s="326"/>
    </row>
    <row r="3350" spans="1:11" s="35" customFormat="1" hidden="1" x14ac:dyDescent="0.2">
      <c r="A3350" s="326" t="s">
        <v>7412</v>
      </c>
      <c r="B3350" s="326" t="s">
        <v>8</v>
      </c>
      <c r="C3350" s="326">
        <v>1</v>
      </c>
      <c r="D3350" s="326" t="s">
        <v>170</v>
      </c>
      <c r="E3350" s="323">
        <v>5000</v>
      </c>
      <c r="F3350" s="35" t="s">
        <v>303</v>
      </c>
      <c r="G3350" s="326" t="s">
        <v>7332</v>
      </c>
      <c r="H3350" s="350">
        <f t="shared" si="53"/>
        <v>2843577.3800000004</v>
      </c>
      <c r="I3350" s="326" t="s">
        <v>7224</v>
      </c>
      <c r="J3350" s="42" t="str">
        <f>VLOOKUP(D3350,DEPARTMENTS!B:B,1,0)</f>
        <v>DEV_GROUP_24</v>
      </c>
      <c r="K3350" s="326"/>
    </row>
    <row r="3351" spans="1:11" s="35" customFormat="1" hidden="1" x14ac:dyDescent="0.2">
      <c r="A3351" s="326" t="s">
        <v>7413</v>
      </c>
      <c r="B3351" s="326" t="s">
        <v>8</v>
      </c>
      <c r="C3351" s="326">
        <v>1</v>
      </c>
      <c r="D3351" s="326" t="s">
        <v>170</v>
      </c>
      <c r="E3351" s="323">
        <v>1000</v>
      </c>
      <c r="F3351" s="35" t="s">
        <v>303</v>
      </c>
      <c r="G3351" s="326" t="s">
        <v>7332</v>
      </c>
      <c r="H3351" s="350">
        <f t="shared" si="53"/>
        <v>2844577.3800000004</v>
      </c>
      <c r="I3351" s="326" t="s">
        <v>7225</v>
      </c>
      <c r="J3351" s="42" t="str">
        <f>VLOOKUP(D3351,DEPARTMENTS!B:B,1,0)</f>
        <v>DEV_GROUP_24</v>
      </c>
      <c r="K3351" s="326"/>
    </row>
    <row r="3352" spans="1:11" s="35" customFormat="1" hidden="1" x14ac:dyDescent="0.2">
      <c r="A3352" s="326" t="s">
        <v>7414</v>
      </c>
      <c r="B3352" s="326" t="s">
        <v>8</v>
      </c>
      <c r="C3352" s="326">
        <v>1</v>
      </c>
      <c r="D3352" s="326" t="s">
        <v>194</v>
      </c>
      <c r="E3352" s="323">
        <v>200</v>
      </c>
      <c r="F3352" s="35" t="s">
        <v>303</v>
      </c>
      <c r="G3352" s="326" t="s">
        <v>7332</v>
      </c>
      <c r="H3352" s="350">
        <f t="shared" si="53"/>
        <v>2844777.3800000004</v>
      </c>
      <c r="I3352" s="326" t="s">
        <v>7226</v>
      </c>
      <c r="J3352" s="42" t="str">
        <f>VLOOKUP(D3352,DEPARTMENTS!B:B,1,0)</f>
        <v>DEV_GROUP_29</v>
      </c>
      <c r="K3352" s="326"/>
    </row>
    <row r="3353" spans="1:11" s="35" customFormat="1" x14ac:dyDescent="0.2">
      <c r="A3353" s="326" t="s">
        <v>7415</v>
      </c>
      <c r="B3353" s="326" t="s">
        <v>8</v>
      </c>
      <c r="C3353" s="326">
        <v>1</v>
      </c>
      <c r="D3353" s="326" t="s">
        <v>112</v>
      </c>
      <c r="E3353" s="323">
        <v>1000</v>
      </c>
      <c r="F3353" s="35" t="s">
        <v>303</v>
      </c>
      <c r="G3353" s="326" t="s">
        <v>7332</v>
      </c>
      <c r="H3353" s="350">
        <f t="shared" si="53"/>
        <v>2845777.3800000004</v>
      </c>
      <c r="I3353" s="326" t="s">
        <v>7227</v>
      </c>
      <c r="J3353" s="42" t="str">
        <f>VLOOKUP(D3353,DEPARTMENTS!B:B,1,0)</f>
        <v>DEV_GROUP_13</v>
      </c>
      <c r="K3353" s="326"/>
    </row>
    <row r="3354" spans="1:11" s="35" customFormat="1" hidden="1" x14ac:dyDescent="0.2">
      <c r="A3354" s="326" t="s">
        <v>7416</v>
      </c>
      <c r="B3354" s="326" t="s">
        <v>8</v>
      </c>
      <c r="C3354" s="326">
        <v>1</v>
      </c>
      <c r="D3354" s="326" t="s">
        <v>160</v>
      </c>
      <c r="E3354" s="323">
        <v>300</v>
      </c>
      <c r="F3354" s="35" t="s">
        <v>303</v>
      </c>
      <c r="G3354" s="326" t="s">
        <v>7332</v>
      </c>
      <c r="H3354" s="350">
        <f t="shared" si="53"/>
        <v>2846077.3800000004</v>
      </c>
      <c r="I3354" s="326" t="s">
        <v>7228</v>
      </c>
      <c r="J3354" s="42" t="str">
        <f>VLOOKUP(D3354,DEPARTMENTS!B:B,1,0)</f>
        <v>DEV_GROUP_20</v>
      </c>
      <c r="K3354" s="326"/>
    </row>
    <row r="3355" spans="1:11" s="35" customFormat="1" hidden="1" x14ac:dyDescent="0.2">
      <c r="A3355" s="326" t="s">
        <v>7417</v>
      </c>
      <c r="B3355" s="326" t="s">
        <v>8</v>
      </c>
      <c r="C3355" s="326">
        <v>1</v>
      </c>
      <c r="D3355" s="326" t="s">
        <v>186</v>
      </c>
      <c r="E3355" s="323">
        <v>500</v>
      </c>
      <c r="F3355" s="35" t="s">
        <v>303</v>
      </c>
      <c r="G3355" s="326" t="s">
        <v>7332</v>
      </c>
      <c r="H3355" s="350">
        <f t="shared" si="53"/>
        <v>2846577.3800000004</v>
      </c>
      <c r="I3355" s="326" t="s">
        <v>7229</v>
      </c>
      <c r="J3355" s="42" t="str">
        <f>VLOOKUP(D3355,DEPARTMENTS!B:B,1,0)</f>
        <v>DEV_GROUP_37</v>
      </c>
      <c r="K3355" s="326"/>
    </row>
    <row r="3356" spans="1:11" s="35" customFormat="1" hidden="1" x14ac:dyDescent="0.2">
      <c r="A3356" s="326" t="s">
        <v>7418</v>
      </c>
      <c r="B3356" s="326" t="s">
        <v>8</v>
      </c>
      <c r="C3356" s="326">
        <v>1</v>
      </c>
      <c r="D3356" s="326" t="s">
        <v>32</v>
      </c>
      <c r="E3356" s="323">
        <v>500</v>
      </c>
      <c r="F3356" s="35" t="s">
        <v>303</v>
      </c>
      <c r="G3356" s="326" t="s">
        <v>7332</v>
      </c>
      <c r="H3356" s="350">
        <f t="shared" si="53"/>
        <v>2847077.3800000004</v>
      </c>
      <c r="I3356" s="326" t="s">
        <v>7230</v>
      </c>
      <c r="J3356" s="42" t="str">
        <f>VLOOKUP(D3356,DEPARTMENTS!B:B,1,0)</f>
        <v>YOUTH</v>
      </c>
      <c r="K3356" s="326"/>
    </row>
    <row r="3357" spans="1:11" s="35" customFormat="1" hidden="1" x14ac:dyDescent="0.2">
      <c r="A3357" s="326" t="s">
        <v>7419</v>
      </c>
      <c r="B3357" s="326" t="s">
        <v>8</v>
      </c>
      <c r="C3357" s="326">
        <v>1</v>
      </c>
      <c r="D3357" s="326" t="s">
        <v>186</v>
      </c>
      <c r="E3357" s="323">
        <v>1000</v>
      </c>
      <c r="F3357" s="35" t="s">
        <v>303</v>
      </c>
      <c r="G3357" s="326" t="s">
        <v>7332</v>
      </c>
      <c r="H3357" s="350">
        <f t="shared" si="53"/>
        <v>2848077.3800000004</v>
      </c>
      <c r="I3357" s="326" t="s">
        <v>7231</v>
      </c>
      <c r="J3357" s="42" t="str">
        <f>VLOOKUP(D3357,DEPARTMENTS!B:B,1,0)</f>
        <v>DEV_GROUP_37</v>
      </c>
      <c r="K3357" s="326"/>
    </row>
    <row r="3358" spans="1:11" s="35" customFormat="1" hidden="1" x14ac:dyDescent="0.2">
      <c r="A3358" s="326" t="s">
        <v>7420</v>
      </c>
      <c r="B3358" s="326" t="s">
        <v>8</v>
      </c>
      <c r="C3358" s="326">
        <v>1</v>
      </c>
      <c r="D3358" s="326" t="s">
        <v>124</v>
      </c>
      <c r="E3358" s="323">
        <v>1000</v>
      </c>
      <c r="F3358" s="35" t="s">
        <v>303</v>
      </c>
      <c r="G3358" s="326" t="s">
        <v>7332</v>
      </c>
      <c r="H3358" s="350">
        <f t="shared" si="53"/>
        <v>2849077.3800000004</v>
      </c>
      <c r="I3358" s="326" t="s">
        <v>7232</v>
      </c>
      <c r="J3358" s="42" t="str">
        <f>VLOOKUP(D3358,DEPARTMENTS!B:B,1,0)</f>
        <v>DEV_GROUP_7</v>
      </c>
      <c r="K3358" s="326"/>
    </row>
    <row r="3359" spans="1:11" s="35" customFormat="1" hidden="1" x14ac:dyDescent="0.2">
      <c r="A3359" s="326" t="s">
        <v>7421</v>
      </c>
      <c r="B3359" s="326" t="s">
        <v>8</v>
      </c>
      <c r="C3359" s="326">
        <v>1</v>
      </c>
      <c r="D3359" s="326" t="s">
        <v>136</v>
      </c>
      <c r="E3359" s="323">
        <v>6000</v>
      </c>
      <c r="F3359" s="35" t="s">
        <v>303</v>
      </c>
      <c r="G3359" s="326" t="s">
        <v>7332</v>
      </c>
      <c r="H3359" s="350">
        <f t="shared" si="53"/>
        <v>2855077.3800000004</v>
      </c>
      <c r="I3359" s="326" t="s">
        <v>7233</v>
      </c>
      <c r="J3359" s="42" t="str">
        <f>VLOOKUP(D3359,DEPARTMENTS!B:B,1,0)</f>
        <v>DEV_GROUP_32</v>
      </c>
      <c r="K3359" s="326"/>
    </row>
    <row r="3360" spans="1:11" s="35" customFormat="1" hidden="1" x14ac:dyDescent="0.2">
      <c r="A3360" s="326" t="s">
        <v>7422</v>
      </c>
      <c r="B3360" s="326" t="s">
        <v>8</v>
      </c>
      <c r="C3360" s="326">
        <v>1</v>
      </c>
      <c r="D3360" s="326" t="s">
        <v>24</v>
      </c>
      <c r="E3360" s="323">
        <v>2000</v>
      </c>
      <c r="F3360" s="35" t="s">
        <v>303</v>
      </c>
      <c r="G3360" s="326" t="s">
        <v>7332</v>
      </c>
      <c r="H3360" s="350">
        <f t="shared" si="53"/>
        <v>2857077.3800000004</v>
      </c>
      <c r="I3360" s="326" t="s">
        <v>7234</v>
      </c>
      <c r="J3360" s="42" t="str">
        <f>VLOOKUP(D3360,DEPARTMENTS!B:B,1,0)</f>
        <v>ENVELOPES</v>
      </c>
      <c r="K3360" s="326"/>
    </row>
    <row r="3361" spans="1:11" s="35" customFormat="1" hidden="1" x14ac:dyDescent="0.2">
      <c r="A3361" s="326" t="s">
        <v>7423</v>
      </c>
      <c r="B3361" s="326" t="s">
        <v>8</v>
      </c>
      <c r="C3361" s="326">
        <v>1</v>
      </c>
      <c r="D3361" s="326" t="s">
        <v>194</v>
      </c>
      <c r="E3361" s="323">
        <v>200</v>
      </c>
      <c r="F3361" s="35" t="s">
        <v>303</v>
      </c>
      <c r="G3361" s="326" t="s">
        <v>7332</v>
      </c>
      <c r="H3361" s="350">
        <f t="shared" si="53"/>
        <v>2857277.3800000004</v>
      </c>
      <c r="I3361" s="326" t="s">
        <v>7235</v>
      </c>
      <c r="J3361" s="42" t="str">
        <f>VLOOKUP(D3361,DEPARTMENTS!B:B,1,0)</f>
        <v>DEV_GROUP_29</v>
      </c>
      <c r="K3361" s="326"/>
    </row>
    <row r="3362" spans="1:11" s="35" customFormat="1" hidden="1" x14ac:dyDescent="0.2">
      <c r="A3362" s="326" t="s">
        <v>7424</v>
      </c>
      <c r="B3362" s="326" t="s">
        <v>8</v>
      </c>
      <c r="C3362" s="326">
        <v>1</v>
      </c>
      <c r="D3362" s="326" t="s">
        <v>194</v>
      </c>
      <c r="E3362" s="323">
        <v>500</v>
      </c>
      <c r="F3362" s="35" t="s">
        <v>303</v>
      </c>
      <c r="G3362" s="326" t="s">
        <v>7332</v>
      </c>
      <c r="H3362" s="350">
        <f t="shared" si="53"/>
        <v>2857777.3800000004</v>
      </c>
      <c r="I3362" s="326" t="s">
        <v>7236</v>
      </c>
      <c r="J3362" s="42" t="str">
        <f>VLOOKUP(D3362,DEPARTMENTS!B:B,1,0)</f>
        <v>DEV_GROUP_29</v>
      </c>
      <c r="K3362" s="326"/>
    </row>
    <row r="3363" spans="1:11" s="35" customFormat="1" hidden="1" x14ac:dyDescent="0.2">
      <c r="A3363" s="326" t="s">
        <v>7425</v>
      </c>
      <c r="B3363" s="326" t="s">
        <v>8</v>
      </c>
      <c r="C3363" s="326">
        <v>1</v>
      </c>
      <c r="D3363" s="326" t="s">
        <v>134</v>
      </c>
      <c r="E3363" s="323">
        <v>500</v>
      </c>
      <c r="F3363" s="35" t="s">
        <v>303</v>
      </c>
      <c r="G3363" s="326" t="s">
        <v>7332</v>
      </c>
      <c r="H3363" s="350">
        <f t="shared" si="53"/>
        <v>2858277.3800000004</v>
      </c>
      <c r="I3363" s="326" t="s">
        <v>7237</v>
      </c>
      <c r="J3363" s="42" t="str">
        <f>VLOOKUP(D3363,DEPARTMENTS!B:B,1,0)</f>
        <v>DEV_GROUP_12</v>
      </c>
      <c r="K3363" s="326"/>
    </row>
    <row r="3364" spans="1:11" s="35" customFormat="1" hidden="1" x14ac:dyDescent="0.2">
      <c r="A3364" s="326" t="s">
        <v>7426</v>
      </c>
      <c r="B3364" s="326" t="s">
        <v>8</v>
      </c>
      <c r="C3364" s="326">
        <v>1</v>
      </c>
      <c r="D3364" s="326" t="s">
        <v>132</v>
      </c>
      <c r="E3364" s="323">
        <v>200</v>
      </c>
      <c r="F3364" s="35" t="s">
        <v>303</v>
      </c>
      <c r="G3364" s="326" t="s">
        <v>7332</v>
      </c>
      <c r="H3364" s="350">
        <f t="shared" si="53"/>
        <v>2858477.3800000004</v>
      </c>
      <c r="I3364" s="326" t="s">
        <v>7238</v>
      </c>
      <c r="J3364" s="42" t="str">
        <f>VLOOKUP(D3364,DEPARTMENTS!B:B,1,0)</f>
        <v>DEV_GROUP_41</v>
      </c>
      <c r="K3364" s="326"/>
    </row>
    <row r="3365" spans="1:11" s="35" customFormat="1" hidden="1" x14ac:dyDescent="0.2">
      <c r="A3365" s="326" t="s">
        <v>7427</v>
      </c>
      <c r="B3365" s="326" t="s">
        <v>8</v>
      </c>
      <c r="C3365" s="326">
        <v>1</v>
      </c>
      <c r="D3365" s="326" t="s">
        <v>178</v>
      </c>
      <c r="E3365" s="323">
        <v>600</v>
      </c>
      <c r="F3365" s="35" t="s">
        <v>303</v>
      </c>
      <c r="G3365" s="326" t="s">
        <v>7332</v>
      </c>
      <c r="H3365" s="350">
        <f t="shared" si="53"/>
        <v>2859077.3800000004</v>
      </c>
      <c r="I3365" s="326" t="s">
        <v>7239</v>
      </c>
      <c r="J3365" s="42" t="str">
        <f>VLOOKUP(D3365,DEPARTMENTS!B:B,1,0)</f>
        <v>DEV_GROUP_34</v>
      </c>
      <c r="K3365" s="326"/>
    </row>
    <row r="3366" spans="1:11" s="35" customFormat="1" hidden="1" x14ac:dyDescent="0.2">
      <c r="A3366" s="326" t="s">
        <v>7428</v>
      </c>
      <c r="B3366" s="326" t="s">
        <v>8</v>
      </c>
      <c r="C3366" s="326">
        <v>1</v>
      </c>
      <c r="D3366" s="326" t="s">
        <v>170</v>
      </c>
      <c r="E3366" s="323">
        <v>3000</v>
      </c>
      <c r="F3366" s="35" t="s">
        <v>303</v>
      </c>
      <c r="G3366" s="326" t="s">
        <v>7332</v>
      </c>
      <c r="H3366" s="350">
        <f t="shared" si="53"/>
        <v>2862077.3800000004</v>
      </c>
      <c r="I3366" s="326" t="s">
        <v>7240</v>
      </c>
      <c r="J3366" s="42" t="str">
        <f>VLOOKUP(D3366,DEPARTMENTS!B:B,1,0)</f>
        <v>DEV_GROUP_24</v>
      </c>
      <c r="K3366" s="326"/>
    </row>
    <row r="3367" spans="1:11" s="35" customFormat="1" hidden="1" x14ac:dyDescent="0.2">
      <c r="A3367" s="326" t="s">
        <v>7429</v>
      </c>
      <c r="B3367" s="326" t="s">
        <v>8</v>
      </c>
      <c r="C3367" s="326">
        <v>1</v>
      </c>
      <c r="D3367" s="326" t="s">
        <v>32</v>
      </c>
      <c r="E3367" s="323">
        <v>400</v>
      </c>
      <c r="F3367" s="35" t="s">
        <v>303</v>
      </c>
      <c r="G3367" s="326" t="s">
        <v>7332</v>
      </c>
      <c r="H3367" s="350">
        <f t="shared" si="53"/>
        <v>2862477.3800000004</v>
      </c>
      <c r="I3367" s="326" t="s">
        <v>7241</v>
      </c>
      <c r="J3367" s="42" t="str">
        <f>VLOOKUP(D3367,DEPARTMENTS!B:B,1,0)</f>
        <v>YOUTH</v>
      </c>
      <c r="K3367" s="326"/>
    </row>
    <row r="3368" spans="1:11" s="35" customFormat="1" hidden="1" x14ac:dyDescent="0.2">
      <c r="A3368" s="326" t="s">
        <v>7430</v>
      </c>
      <c r="B3368" s="326" t="s">
        <v>8</v>
      </c>
      <c r="C3368" s="326">
        <v>1</v>
      </c>
      <c r="D3368" s="326" t="s">
        <v>120</v>
      </c>
      <c r="E3368" s="323">
        <v>200</v>
      </c>
      <c r="F3368" s="35" t="s">
        <v>303</v>
      </c>
      <c r="G3368" s="326" t="s">
        <v>7332</v>
      </c>
      <c r="H3368" s="350">
        <f t="shared" si="53"/>
        <v>2862677.3800000004</v>
      </c>
      <c r="I3368" s="326" t="s">
        <v>7242</v>
      </c>
      <c r="J3368" s="42" t="str">
        <f>VLOOKUP(D3368,DEPARTMENTS!B:B,1,0)</f>
        <v>DEV_GROUP_17</v>
      </c>
      <c r="K3368" s="326"/>
    </row>
    <row r="3369" spans="1:11" s="35" customFormat="1" hidden="1" x14ac:dyDescent="0.2">
      <c r="A3369" s="326" t="s">
        <v>7431</v>
      </c>
      <c r="B3369" s="326" t="s">
        <v>8</v>
      </c>
      <c r="C3369" s="326">
        <v>1</v>
      </c>
      <c r="D3369" s="326" t="s">
        <v>132</v>
      </c>
      <c r="E3369" s="323">
        <v>200</v>
      </c>
      <c r="F3369" s="35" t="s">
        <v>303</v>
      </c>
      <c r="G3369" s="326" t="s">
        <v>7332</v>
      </c>
      <c r="H3369" s="350">
        <f t="shared" si="53"/>
        <v>2862877.3800000004</v>
      </c>
      <c r="I3369" s="326" t="s">
        <v>7243</v>
      </c>
      <c r="J3369" s="42" t="str">
        <f>VLOOKUP(D3369,DEPARTMENTS!B:B,1,0)</f>
        <v>DEV_GROUP_41</v>
      </c>
      <c r="K3369" s="326"/>
    </row>
    <row r="3370" spans="1:11" s="35" customFormat="1" hidden="1" x14ac:dyDescent="0.2">
      <c r="A3370" s="326" t="s">
        <v>7432</v>
      </c>
      <c r="B3370" s="326" t="s">
        <v>8</v>
      </c>
      <c r="C3370" s="326">
        <v>1</v>
      </c>
      <c r="D3370" s="326" t="s">
        <v>32</v>
      </c>
      <c r="E3370" s="323">
        <v>200</v>
      </c>
      <c r="F3370" s="35" t="s">
        <v>303</v>
      </c>
      <c r="G3370" s="326" t="s">
        <v>7332</v>
      </c>
      <c r="H3370" s="350">
        <f t="shared" si="53"/>
        <v>2863077.3800000004</v>
      </c>
      <c r="I3370" s="326" t="s">
        <v>7244</v>
      </c>
      <c r="J3370" s="42" t="str">
        <f>VLOOKUP(D3370,DEPARTMENTS!B:B,1,0)</f>
        <v>YOUTH</v>
      </c>
      <c r="K3370" s="326"/>
    </row>
    <row r="3371" spans="1:11" s="35" customFormat="1" hidden="1" x14ac:dyDescent="0.2">
      <c r="A3371" s="326" t="s">
        <v>7433</v>
      </c>
      <c r="B3371" s="326" t="s">
        <v>8</v>
      </c>
      <c r="C3371" s="326">
        <v>1</v>
      </c>
      <c r="D3371" s="326" t="s">
        <v>118</v>
      </c>
      <c r="E3371" s="323">
        <v>1000</v>
      </c>
      <c r="F3371" s="35" t="s">
        <v>303</v>
      </c>
      <c r="G3371" s="326" t="s">
        <v>7332</v>
      </c>
      <c r="H3371" s="350">
        <f t="shared" si="53"/>
        <v>2864077.3800000004</v>
      </c>
      <c r="I3371" s="326" t="s">
        <v>7245</v>
      </c>
      <c r="J3371" s="42" t="str">
        <f>VLOOKUP(D3371,DEPARTMENTS!B:B,1,0)</f>
        <v>DEV_GROUP_3</v>
      </c>
      <c r="K3371" s="326"/>
    </row>
    <row r="3372" spans="1:11" s="35" customFormat="1" hidden="1" x14ac:dyDescent="0.2">
      <c r="A3372" s="326" t="s">
        <v>7434</v>
      </c>
      <c r="B3372" s="326" t="s">
        <v>8</v>
      </c>
      <c r="C3372" s="326">
        <v>1</v>
      </c>
      <c r="D3372" s="326" t="s">
        <v>178</v>
      </c>
      <c r="E3372" s="323">
        <v>400</v>
      </c>
      <c r="F3372" s="35" t="s">
        <v>303</v>
      </c>
      <c r="G3372" s="326" t="s">
        <v>7332</v>
      </c>
      <c r="H3372" s="350">
        <f t="shared" si="53"/>
        <v>2864477.3800000004</v>
      </c>
      <c r="I3372" s="326" t="s">
        <v>7246</v>
      </c>
      <c r="J3372" s="42" t="str">
        <f>VLOOKUP(D3372,DEPARTMENTS!B:B,1,0)</f>
        <v>DEV_GROUP_34</v>
      </c>
      <c r="K3372" s="326"/>
    </row>
    <row r="3373" spans="1:11" s="35" customFormat="1" hidden="1" x14ac:dyDescent="0.2">
      <c r="A3373" s="326" t="s">
        <v>7435</v>
      </c>
      <c r="B3373" s="326" t="s">
        <v>8</v>
      </c>
      <c r="C3373" s="326">
        <v>1</v>
      </c>
      <c r="D3373" s="326" t="s">
        <v>194</v>
      </c>
      <c r="E3373" s="323">
        <v>600</v>
      </c>
      <c r="F3373" s="35" t="s">
        <v>303</v>
      </c>
      <c r="G3373" s="326" t="s">
        <v>7332</v>
      </c>
      <c r="H3373" s="350">
        <f t="shared" si="53"/>
        <v>2865077.3800000004</v>
      </c>
      <c r="I3373" s="326" t="s">
        <v>7247</v>
      </c>
      <c r="J3373" s="42" t="str">
        <f>VLOOKUP(D3373,DEPARTMENTS!B:B,1,0)</f>
        <v>DEV_GROUP_29</v>
      </c>
      <c r="K3373" s="326"/>
    </row>
    <row r="3374" spans="1:11" s="35" customFormat="1" hidden="1" x14ac:dyDescent="0.2">
      <c r="A3374" s="326" t="s">
        <v>7436</v>
      </c>
      <c r="B3374" s="326" t="s">
        <v>8</v>
      </c>
      <c r="C3374" s="326">
        <v>1</v>
      </c>
      <c r="D3374" s="326" t="s">
        <v>132</v>
      </c>
      <c r="E3374" s="323">
        <v>500</v>
      </c>
      <c r="F3374" s="35" t="s">
        <v>303</v>
      </c>
      <c r="G3374" s="326" t="s">
        <v>7332</v>
      </c>
      <c r="H3374" s="350">
        <f t="shared" si="53"/>
        <v>2865577.3800000004</v>
      </c>
      <c r="I3374" s="326" t="s">
        <v>7248</v>
      </c>
      <c r="J3374" s="42" t="str">
        <f>VLOOKUP(D3374,DEPARTMENTS!B:B,1,0)</f>
        <v>DEV_GROUP_41</v>
      </c>
      <c r="K3374" s="326"/>
    </row>
    <row r="3375" spans="1:11" s="35" customFormat="1" hidden="1" x14ac:dyDescent="0.2">
      <c r="A3375" s="326" t="s">
        <v>7437</v>
      </c>
      <c r="B3375" s="326" t="s">
        <v>8</v>
      </c>
      <c r="C3375" s="326">
        <v>1</v>
      </c>
      <c r="D3375" s="326" t="s">
        <v>132</v>
      </c>
      <c r="E3375" s="323">
        <v>100</v>
      </c>
      <c r="F3375" s="35" t="s">
        <v>303</v>
      </c>
      <c r="G3375" s="326" t="s">
        <v>7332</v>
      </c>
      <c r="H3375" s="350">
        <f t="shared" si="53"/>
        <v>2865677.3800000004</v>
      </c>
      <c r="I3375" s="326" t="s">
        <v>7249</v>
      </c>
      <c r="J3375" s="42" t="str">
        <f>VLOOKUP(D3375,DEPARTMENTS!B:B,1,0)</f>
        <v>DEV_GROUP_41</v>
      </c>
      <c r="K3375" s="326"/>
    </row>
    <row r="3376" spans="1:11" s="35" customFormat="1" hidden="1" x14ac:dyDescent="0.2">
      <c r="A3376" s="326" t="s">
        <v>7438</v>
      </c>
      <c r="B3376" s="326" t="s">
        <v>8</v>
      </c>
      <c r="C3376" s="326">
        <v>1</v>
      </c>
      <c r="D3376" s="326" t="s">
        <v>150</v>
      </c>
      <c r="E3376" s="323">
        <v>1000</v>
      </c>
      <c r="F3376" s="35" t="s">
        <v>303</v>
      </c>
      <c r="G3376" s="326" t="s">
        <v>7332</v>
      </c>
      <c r="H3376" s="350">
        <f t="shared" si="53"/>
        <v>2866677.3800000004</v>
      </c>
      <c r="I3376" s="326" t="s">
        <v>7250</v>
      </c>
      <c r="J3376" s="42" t="str">
        <f>VLOOKUP(D3376,DEPARTMENTS!B:B,1,0)</f>
        <v>DEV_GROUP_40</v>
      </c>
      <c r="K3376" s="326"/>
    </row>
    <row r="3377" spans="1:11" s="35" customFormat="1" hidden="1" x14ac:dyDescent="0.2">
      <c r="A3377" s="326" t="s">
        <v>7439</v>
      </c>
      <c r="B3377" s="326" t="s">
        <v>8</v>
      </c>
      <c r="C3377" s="326">
        <v>1</v>
      </c>
      <c r="D3377" s="326" t="s">
        <v>174</v>
      </c>
      <c r="E3377" s="323">
        <v>5000</v>
      </c>
      <c r="F3377" s="35" t="s">
        <v>303</v>
      </c>
      <c r="G3377" s="326" t="s">
        <v>7332</v>
      </c>
      <c r="H3377" s="350">
        <f t="shared" si="53"/>
        <v>2871677.3800000004</v>
      </c>
      <c r="I3377" s="326" t="s">
        <v>7251</v>
      </c>
      <c r="J3377" s="42" t="str">
        <f>VLOOKUP(D3377,DEPARTMENTS!B:B,1,0)</f>
        <v>DEV_GROUP_21</v>
      </c>
      <c r="K3377" s="326"/>
    </row>
    <row r="3378" spans="1:11" s="35" customFormat="1" hidden="1" x14ac:dyDescent="0.2">
      <c r="A3378" s="326" t="s">
        <v>7440</v>
      </c>
      <c r="B3378" s="326" t="s">
        <v>8</v>
      </c>
      <c r="C3378" s="326">
        <v>1</v>
      </c>
      <c r="D3378" s="326" t="s">
        <v>150</v>
      </c>
      <c r="E3378" s="323">
        <v>100</v>
      </c>
      <c r="F3378" s="35" t="s">
        <v>303</v>
      </c>
      <c r="G3378" s="326" t="s">
        <v>7332</v>
      </c>
      <c r="H3378" s="350">
        <f t="shared" si="53"/>
        <v>2871777.3800000004</v>
      </c>
      <c r="I3378" s="326" t="s">
        <v>7252</v>
      </c>
      <c r="J3378" s="42" t="str">
        <f>VLOOKUP(D3378,DEPARTMENTS!B:B,1,0)</f>
        <v>DEV_GROUP_40</v>
      </c>
      <c r="K3378" s="326"/>
    </row>
    <row r="3379" spans="1:11" s="35" customFormat="1" hidden="1" x14ac:dyDescent="0.2">
      <c r="A3379" s="326" t="s">
        <v>7441</v>
      </c>
      <c r="B3379" s="326" t="s">
        <v>8</v>
      </c>
      <c r="C3379" s="326">
        <v>1</v>
      </c>
      <c r="D3379" s="326" t="s">
        <v>132</v>
      </c>
      <c r="E3379" s="323">
        <v>500</v>
      </c>
      <c r="F3379" s="35" t="s">
        <v>303</v>
      </c>
      <c r="G3379" s="326" t="s">
        <v>7332</v>
      </c>
      <c r="H3379" s="350">
        <f t="shared" si="53"/>
        <v>2872277.3800000004</v>
      </c>
      <c r="I3379" s="326" t="s">
        <v>7253</v>
      </c>
      <c r="J3379" s="42" t="str">
        <f>VLOOKUP(D3379,DEPARTMENTS!B:B,1,0)</f>
        <v>DEV_GROUP_41</v>
      </c>
      <c r="K3379" s="326"/>
    </row>
    <row r="3380" spans="1:11" s="35" customFormat="1" hidden="1" x14ac:dyDescent="0.2">
      <c r="A3380" s="326" t="s">
        <v>7442</v>
      </c>
      <c r="B3380" s="326" t="s">
        <v>8</v>
      </c>
      <c r="C3380" s="326">
        <v>1</v>
      </c>
      <c r="D3380" s="326" t="s">
        <v>118</v>
      </c>
      <c r="E3380" s="323">
        <v>2000</v>
      </c>
      <c r="F3380" s="35" t="s">
        <v>303</v>
      </c>
      <c r="G3380" s="326" t="s">
        <v>7332</v>
      </c>
      <c r="H3380" s="350">
        <f t="shared" si="53"/>
        <v>2874277.3800000004</v>
      </c>
      <c r="I3380" s="326" t="s">
        <v>7254</v>
      </c>
      <c r="J3380" s="42" t="str">
        <f>VLOOKUP(D3380,DEPARTMENTS!B:B,1,0)</f>
        <v>DEV_GROUP_3</v>
      </c>
      <c r="K3380" s="326"/>
    </row>
    <row r="3381" spans="1:11" s="35" customFormat="1" hidden="1" x14ac:dyDescent="0.2">
      <c r="A3381" s="326" t="s">
        <v>7443</v>
      </c>
      <c r="B3381" s="326" t="s">
        <v>8</v>
      </c>
      <c r="C3381" s="326">
        <v>1</v>
      </c>
      <c r="D3381" s="326" t="s">
        <v>44</v>
      </c>
      <c r="E3381" s="323">
        <v>150</v>
      </c>
      <c r="F3381" s="35" t="s">
        <v>303</v>
      </c>
      <c r="G3381" s="326" t="s">
        <v>7332</v>
      </c>
      <c r="H3381" s="350">
        <f t="shared" si="53"/>
        <v>2874427.3800000004</v>
      </c>
      <c r="I3381" s="326" t="s">
        <v>7255</v>
      </c>
      <c r="J3381" s="42" t="str">
        <f>VLOOKUP(D3381,DEPARTMENTS!B:B,1,0)</f>
        <v>AMBASSADORS</v>
      </c>
      <c r="K3381" s="326"/>
    </row>
    <row r="3382" spans="1:11" s="35" customFormat="1" hidden="1" x14ac:dyDescent="0.2">
      <c r="A3382" s="326" t="s">
        <v>7444</v>
      </c>
      <c r="B3382" s="326" t="s">
        <v>8</v>
      </c>
      <c r="C3382" s="326">
        <v>1</v>
      </c>
      <c r="D3382" s="326" t="s">
        <v>186</v>
      </c>
      <c r="E3382" s="323">
        <v>500</v>
      </c>
      <c r="F3382" s="35" t="s">
        <v>303</v>
      </c>
      <c r="G3382" s="326" t="s">
        <v>7332</v>
      </c>
      <c r="H3382" s="350">
        <f t="shared" si="53"/>
        <v>2874927.3800000004</v>
      </c>
      <c r="I3382" s="326" t="s">
        <v>7256</v>
      </c>
      <c r="J3382" s="42" t="str">
        <f>VLOOKUP(D3382,DEPARTMENTS!B:B,1,0)</f>
        <v>DEV_GROUP_37</v>
      </c>
      <c r="K3382" s="326"/>
    </row>
    <row r="3383" spans="1:11" s="35" customFormat="1" hidden="1" x14ac:dyDescent="0.2">
      <c r="A3383" s="326" t="s">
        <v>7445</v>
      </c>
      <c r="B3383" s="326" t="s">
        <v>8</v>
      </c>
      <c r="C3383" s="326">
        <v>1</v>
      </c>
      <c r="D3383" s="326" t="s">
        <v>32</v>
      </c>
      <c r="E3383" s="323">
        <v>500</v>
      </c>
      <c r="F3383" s="35" t="s">
        <v>303</v>
      </c>
      <c r="G3383" s="326" t="s">
        <v>7332</v>
      </c>
      <c r="H3383" s="350">
        <f t="shared" si="53"/>
        <v>2875427.3800000004</v>
      </c>
      <c r="I3383" s="326" t="s">
        <v>7257</v>
      </c>
      <c r="J3383" s="42" t="str">
        <f>VLOOKUP(D3383,DEPARTMENTS!B:B,1,0)</f>
        <v>YOUTH</v>
      </c>
      <c r="K3383" s="326"/>
    </row>
    <row r="3384" spans="1:11" s="35" customFormat="1" hidden="1" x14ac:dyDescent="0.2">
      <c r="A3384" s="326" t="s">
        <v>7446</v>
      </c>
      <c r="B3384" s="326" t="s">
        <v>8</v>
      </c>
      <c r="C3384" s="326">
        <v>1</v>
      </c>
      <c r="D3384" s="326" t="s">
        <v>118</v>
      </c>
      <c r="E3384" s="323">
        <v>1000</v>
      </c>
      <c r="F3384" s="35" t="s">
        <v>303</v>
      </c>
      <c r="G3384" s="326" t="s">
        <v>7332</v>
      </c>
      <c r="H3384" s="350">
        <f t="shared" si="53"/>
        <v>2876427.3800000004</v>
      </c>
      <c r="I3384" s="326" t="s">
        <v>7258</v>
      </c>
      <c r="J3384" s="42" t="str">
        <f>VLOOKUP(D3384,DEPARTMENTS!B:B,1,0)</f>
        <v>DEV_GROUP_3</v>
      </c>
      <c r="K3384" s="326"/>
    </row>
    <row r="3385" spans="1:11" s="35" customFormat="1" hidden="1" x14ac:dyDescent="0.2">
      <c r="A3385" s="326" t="s">
        <v>7447</v>
      </c>
      <c r="B3385" s="326" t="s">
        <v>8</v>
      </c>
      <c r="C3385" s="326">
        <v>1</v>
      </c>
      <c r="D3385" s="326" t="s">
        <v>170</v>
      </c>
      <c r="E3385" s="323">
        <v>2000</v>
      </c>
      <c r="F3385" s="35" t="s">
        <v>303</v>
      </c>
      <c r="G3385" s="326" t="s">
        <v>7332</v>
      </c>
      <c r="H3385" s="350">
        <f t="shared" si="53"/>
        <v>2878427.3800000004</v>
      </c>
      <c r="I3385" s="326" t="s">
        <v>7259</v>
      </c>
      <c r="J3385" s="42" t="str">
        <f>VLOOKUP(D3385,DEPARTMENTS!B:B,1,0)</f>
        <v>DEV_GROUP_24</v>
      </c>
      <c r="K3385" s="326"/>
    </row>
    <row r="3386" spans="1:11" s="35" customFormat="1" hidden="1" x14ac:dyDescent="0.2">
      <c r="A3386" s="326" t="s">
        <v>7448</v>
      </c>
      <c r="B3386" s="326" t="s">
        <v>8</v>
      </c>
      <c r="C3386" s="326">
        <v>1</v>
      </c>
      <c r="D3386" s="326" t="s">
        <v>150</v>
      </c>
      <c r="E3386" s="323">
        <v>500</v>
      </c>
      <c r="F3386" s="35" t="s">
        <v>303</v>
      </c>
      <c r="G3386" s="326" t="s">
        <v>7332</v>
      </c>
      <c r="H3386" s="350">
        <f t="shared" si="53"/>
        <v>2878927.3800000004</v>
      </c>
      <c r="I3386" s="326" t="s">
        <v>7260</v>
      </c>
      <c r="J3386" s="42" t="str">
        <f>VLOOKUP(D3386,DEPARTMENTS!B:B,1,0)</f>
        <v>DEV_GROUP_40</v>
      </c>
      <c r="K3386" s="326"/>
    </row>
    <row r="3387" spans="1:11" s="35" customFormat="1" hidden="1" x14ac:dyDescent="0.2">
      <c r="A3387" s="326" t="s">
        <v>7449</v>
      </c>
      <c r="B3387" s="326" t="s">
        <v>8</v>
      </c>
      <c r="C3387" s="326">
        <v>1</v>
      </c>
      <c r="D3387" s="326" t="s">
        <v>170</v>
      </c>
      <c r="E3387" s="323">
        <v>100</v>
      </c>
      <c r="F3387" s="35" t="s">
        <v>303</v>
      </c>
      <c r="G3387" s="326" t="s">
        <v>7332</v>
      </c>
      <c r="H3387" s="350">
        <f t="shared" si="53"/>
        <v>2879027.3800000004</v>
      </c>
      <c r="I3387" s="326" t="s">
        <v>7261</v>
      </c>
      <c r="J3387" s="42" t="str">
        <f>VLOOKUP(D3387,DEPARTMENTS!B:B,1,0)</f>
        <v>DEV_GROUP_24</v>
      </c>
      <c r="K3387" s="326"/>
    </row>
    <row r="3388" spans="1:11" s="35" customFormat="1" hidden="1" x14ac:dyDescent="0.2">
      <c r="A3388" s="326" t="s">
        <v>7450</v>
      </c>
      <c r="B3388" s="326" t="s">
        <v>8</v>
      </c>
      <c r="C3388" s="326">
        <v>1</v>
      </c>
      <c r="D3388" s="326" t="s">
        <v>150</v>
      </c>
      <c r="E3388" s="323">
        <v>200</v>
      </c>
      <c r="F3388" s="35" t="s">
        <v>303</v>
      </c>
      <c r="G3388" s="326" t="s">
        <v>7332</v>
      </c>
      <c r="H3388" s="350">
        <f t="shared" si="53"/>
        <v>2879227.3800000004</v>
      </c>
      <c r="I3388" s="326" t="s">
        <v>7262</v>
      </c>
      <c r="J3388" s="42" t="str">
        <f>VLOOKUP(D3388,DEPARTMENTS!B:B,1,0)</f>
        <v>DEV_GROUP_40</v>
      </c>
      <c r="K3388" s="326"/>
    </row>
    <row r="3389" spans="1:11" s="35" customFormat="1" hidden="1" x14ac:dyDescent="0.2">
      <c r="A3389" s="326" t="s">
        <v>7451</v>
      </c>
      <c r="B3389" s="326" t="s">
        <v>8</v>
      </c>
      <c r="C3389" s="326">
        <v>1</v>
      </c>
      <c r="D3389" s="326" t="s">
        <v>150</v>
      </c>
      <c r="E3389" s="323">
        <v>200</v>
      </c>
      <c r="F3389" s="35" t="s">
        <v>303</v>
      </c>
      <c r="G3389" s="326" t="s">
        <v>7332</v>
      </c>
      <c r="H3389" s="350">
        <f t="shared" si="53"/>
        <v>2879427.3800000004</v>
      </c>
      <c r="I3389" s="326" t="s">
        <v>7263</v>
      </c>
      <c r="J3389" s="42" t="str">
        <f>VLOOKUP(D3389,DEPARTMENTS!B:B,1,0)</f>
        <v>DEV_GROUP_40</v>
      </c>
      <c r="K3389" s="326"/>
    </row>
    <row r="3390" spans="1:11" s="35" customFormat="1" hidden="1" x14ac:dyDescent="0.2">
      <c r="A3390" s="326" t="s">
        <v>7452</v>
      </c>
      <c r="B3390" s="326" t="s">
        <v>8</v>
      </c>
      <c r="C3390" s="326">
        <v>1</v>
      </c>
      <c r="D3390" s="326" t="s">
        <v>150</v>
      </c>
      <c r="E3390" s="323">
        <v>200</v>
      </c>
      <c r="F3390" s="35" t="s">
        <v>303</v>
      </c>
      <c r="G3390" s="326" t="s">
        <v>7332</v>
      </c>
      <c r="H3390" s="350">
        <f t="shared" si="53"/>
        <v>2879627.3800000004</v>
      </c>
      <c r="I3390" s="326" t="s">
        <v>7264</v>
      </c>
      <c r="J3390" s="42" t="str">
        <f>VLOOKUP(D3390,DEPARTMENTS!B:B,1,0)</f>
        <v>DEV_GROUP_40</v>
      </c>
      <c r="K3390" s="326"/>
    </row>
    <row r="3391" spans="1:11" s="35" customFormat="1" hidden="1" x14ac:dyDescent="0.2">
      <c r="A3391" s="326" t="s">
        <v>7453</v>
      </c>
      <c r="B3391" s="326" t="s">
        <v>8</v>
      </c>
      <c r="C3391" s="326">
        <v>1</v>
      </c>
      <c r="D3391" s="326" t="s">
        <v>150</v>
      </c>
      <c r="E3391" s="323">
        <v>300</v>
      </c>
      <c r="F3391" s="35" t="s">
        <v>303</v>
      </c>
      <c r="G3391" s="326" t="s">
        <v>7332</v>
      </c>
      <c r="H3391" s="350">
        <f t="shared" si="53"/>
        <v>2879927.3800000004</v>
      </c>
      <c r="I3391" s="326" t="s">
        <v>7265</v>
      </c>
      <c r="J3391" s="42" t="str">
        <f>VLOOKUP(D3391,DEPARTMENTS!B:B,1,0)</f>
        <v>DEV_GROUP_40</v>
      </c>
      <c r="K3391" s="326"/>
    </row>
    <row r="3392" spans="1:11" s="35" customFormat="1" hidden="1" x14ac:dyDescent="0.2">
      <c r="A3392" s="326" t="s">
        <v>7454</v>
      </c>
      <c r="B3392" s="326" t="s">
        <v>8</v>
      </c>
      <c r="C3392" s="326">
        <v>1</v>
      </c>
      <c r="D3392" s="326" t="s">
        <v>150</v>
      </c>
      <c r="E3392" s="323">
        <v>300</v>
      </c>
      <c r="F3392" s="35" t="s">
        <v>303</v>
      </c>
      <c r="G3392" s="326" t="s">
        <v>7332</v>
      </c>
      <c r="H3392" s="350">
        <f t="shared" si="53"/>
        <v>2880227.3800000004</v>
      </c>
      <c r="I3392" s="326" t="s">
        <v>7266</v>
      </c>
      <c r="J3392" s="42" t="str">
        <f>VLOOKUP(D3392,DEPARTMENTS!B:B,1,0)</f>
        <v>DEV_GROUP_40</v>
      </c>
      <c r="K3392" s="326"/>
    </row>
    <row r="3393" spans="1:11" s="35" customFormat="1" hidden="1" x14ac:dyDescent="0.2">
      <c r="A3393" s="326" t="s">
        <v>7455</v>
      </c>
      <c r="B3393" s="326" t="s">
        <v>8</v>
      </c>
      <c r="C3393" s="326">
        <v>1</v>
      </c>
      <c r="D3393" s="326" t="s">
        <v>32</v>
      </c>
      <c r="E3393" s="323">
        <v>400</v>
      </c>
      <c r="F3393" s="35" t="s">
        <v>303</v>
      </c>
      <c r="G3393" s="326" t="s">
        <v>7332</v>
      </c>
      <c r="H3393" s="350">
        <f t="shared" si="53"/>
        <v>2880627.3800000004</v>
      </c>
      <c r="I3393" s="326" t="s">
        <v>7267</v>
      </c>
      <c r="J3393" s="42" t="str">
        <f>VLOOKUP(D3393,DEPARTMENTS!B:B,1,0)</f>
        <v>YOUTH</v>
      </c>
      <c r="K3393" s="326"/>
    </row>
    <row r="3394" spans="1:11" s="35" customFormat="1" hidden="1" x14ac:dyDescent="0.2">
      <c r="A3394" s="326" t="s">
        <v>7456</v>
      </c>
      <c r="B3394" s="326" t="s">
        <v>8</v>
      </c>
      <c r="C3394" s="326">
        <v>1</v>
      </c>
      <c r="D3394" s="326" t="s">
        <v>166</v>
      </c>
      <c r="E3394" s="323">
        <v>1500</v>
      </c>
      <c r="F3394" s="35" t="s">
        <v>303</v>
      </c>
      <c r="G3394" s="326" t="s">
        <v>7332</v>
      </c>
      <c r="H3394" s="350">
        <f t="shared" si="53"/>
        <v>2882127.3800000004</v>
      </c>
      <c r="I3394" s="326" t="s">
        <v>7268</v>
      </c>
      <c r="J3394" s="42" t="str">
        <f>VLOOKUP(D3394,DEPARTMENTS!B:B,1,0)</f>
        <v>DEV_GROUP_30</v>
      </c>
      <c r="K3394" s="326"/>
    </row>
    <row r="3395" spans="1:11" s="35" customFormat="1" hidden="1" x14ac:dyDescent="0.2">
      <c r="A3395" s="326" t="s">
        <v>7457</v>
      </c>
      <c r="B3395" s="326" t="s">
        <v>8</v>
      </c>
      <c r="C3395" s="326">
        <v>1</v>
      </c>
      <c r="D3395" s="326" t="s">
        <v>160</v>
      </c>
      <c r="E3395" s="323">
        <v>100</v>
      </c>
      <c r="F3395" s="35" t="s">
        <v>303</v>
      </c>
      <c r="G3395" s="326" t="s">
        <v>7332</v>
      </c>
      <c r="H3395" s="350">
        <f t="shared" si="53"/>
        <v>2882227.3800000004</v>
      </c>
      <c r="I3395" s="326" t="s">
        <v>7269</v>
      </c>
      <c r="J3395" s="42" t="str">
        <f>VLOOKUP(D3395,DEPARTMENTS!B:B,1,0)</f>
        <v>DEV_GROUP_20</v>
      </c>
      <c r="K3395" s="326"/>
    </row>
    <row r="3396" spans="1:11" s="35" customFormat="1" hidden="1" x14ac:dyDescent="0.2">
      <c r="A3396" s="326" t="s">
        <v>7458</v>
      </c>
      <c r="B3396" s="326" t="s">
        <v>8</v>
      </c>
      <c r="C3396" s="326">
        <v>1</v>
      </c>
      <c r="D3396" s="326" t="s">
        <v>37</v>
      </c>
      <c r="E3396" s="323">
        <v>300</v>
      </c>
      <c r="F3396" s="35" t="s">
        <v>303</v>
      </c>
      <c r="G3396" s="326" t="s">
        <v>7332</v>
      </c>
      <c r="H3396" s="350">
        <f t="shared" si="53"/>
        <v>2882527.3800000004</v>
      </c>
      <c r="I3396" s="326" t="s">
        <v>7270</v>
      </c>
      <c r="J3396" s="42" t="str">
        <f>VLOOKUP(D3396,DEPARTMENTS!B:B,1,0)</f>
        <v>ADVENTURERS</v>
      </c>
      <c r="K3396" s="326"/>
    </row>
    <row r="3397" spans="1:11" s="35" customFormat="1" hidden="1" x14ac:dyDescent="0.2">
      <c r="A3397" s="326" t="s">
        <v>7459</v>
      </c>
      <c r="B3397" s="326" t="s">
        <v>8</v>
      </c>
      <c r="C3397" s="326">
        <v>1</v>
      </c>
      <c r="D3397" s="326" t="s">
        <v>166</v>
      </c>
      <c r="E3397" s="323">
        <v>500</v>
      </c>
      <c r="F3397" s="35" t="s">
        <v>303</v>
      </c>
      <c r="G3397" s="326" t="s">
        <v>7332</v>
      </c>
      <c r="H3397" s="350">
        <f t="shared" si="53"/>
        <v>2883027.3800000004</v>
      </c>
      <c r="I3397" s="326" t="s">
        <v>7271</v>
      </c>
      <c r="J3397" s="42" t="str">
        <f>VLOOKUP(D3397,DEPARTMENTS!B:B,1,0)</f>
        <v>DEV_GROUP_30</v>
      </c>
      <c r="K3397" s="326"/>
    </row>
    <row r="3398" spans="1:11" s="35" customFormat="1" hidden="1" x14ac:dyDescent="0.2">
      <c r="A3398" s="326" t="s">
        <v>7460</v>
      </c>
      <c r="B3398" s="326" t="s">
        <v>8</v>
      </c>
      <c r="C3398" s="326">
        <v>1</v>
      </c>
      <c r="D3398" s="326" t="s">
        <v>132</v>
      </c>
      <c r="E3398" s="323">
        <v>250</v>
      </c>
      <c r="F3398" s="35" t="s">
        <v>303</v>
      </c>
      <c r="G3398" s="326" t="s">
        <v>7332</v>
      </c>
      <c r="H3398" s="350">
        <f t="shared" si="53"/>
        <v>2883277.3800000004</v>
      </c>
      <c r="I3398" s="326" t="s">
        <v>7272</v>
      </c>
      <c r="J3398" s="42" t="str">
        <f>VLOOKUP(D3398,DEPARTMENTS!B:B,1,0)</f>
        <v>DEV_GROUP_41</v>
      </c>
      <c r="K3398" s="326"/>
    </row>
    <row r="3399" spans="1:11" s="35" customFormat="1" hidden="1" x14ac:dyDescent="0.2">
      <c r="A3399" s="326" t="s">
        <v>7461</v>
      </c>
      <c r="B3399" s="326" t="s">
        <v>8</v>
      </c>
      <c r="C3399" s="326">
        <v>1</v>
      </c>
      <c r="D3399" s="326" t="s">
        <v>114</v>
      </c>
      <c r="E3399" s="323">
        <v>2000</v>
      </c>
      <c r="F3399" s="35" t="s">
        <v>303</v>
      </c>
      <c r="G3399" s="326" t="s">
        <v>7332</v>
      </c>
      <c r="H3399" s="350">
        <f t="shared" si="53"/>
        <v>2885277.3800000004</v>
      </c>
      <c r="I3399" s="326" t="s">
        <v>7273</v>
      </c>
      <c r="J3399" s="42" t="str">
        <f>VLOOKUP(D3399,DEPARTMENTS!B:B,1,0)</f>
        <v>DEV_GROUP_1</v>
      </c>
      <c r="K3399" s="326"/>
    </row>
    <row r="3400" spans="1:11" s="35" customFormat="1" hidden="1" x14ac:dyDescent="0.2">
      <c r="A3400" s="326" t="s">
        <v>7462</v>
      </c>
      <c r="B3400" s="326" t="s">
        <v>8</v>
      </c>
      <c r="C3400" s="326">
        <v>1</v>
      </c>
      <c r="D3400" s="326" t="s">
        <v>114</v>
      </c>
      <c r="E3400" s="323">
        <v>750</v>
      </c>
      <c r="F3400" s="35" t="s">
        <v>303</v>
      </c>
      <c r="G3400" s="326" t="s">
        <v>7332</v>
      </c>
      <c r="H3400" s="350">
        <f t="shared" si="53"/>
        <v>2886027.3800000004</v>
      </c>
      <c r="I3400" s="326" t="s">
        <v>7274</v>
      </c>
      <c r="J3400" s="42" t="str">
        <f>VLOOKUP(D3400,DEPARTMENTS!B:B,1,0)</f>
        <v>DEV_GROUP_1</v>
      </c>
      <c r="K3400" s="326"/>
    </row>
    <row r="3401" spans="1:11" s="35" customFormat="1" hidden="1" x14ac:dyDescent="0.2">
      <c r="A3401" s="326" t="s">
        <v>7463</v>
      </c>
      <c r="B3401" s="326" t="s">
        <v>8</v>
      </c>
      <c r="C3401" s="326">
        <v>1</v>
      </c>
      <c r="D3401" s="326" t="s">
        <v>138</v>
      </c>
      <c r="E3401" s="323">
        <v>500</v>
      </c>
      <c r="F3401" s="35" t="s">
        <v>303</v>
      </c>
      <c r="G3401" s="326" t="s">
        <v>7332</v>
      </c>
      <c r="H3401" s="350">
        <f t="shared" si="53"/>
        <v>2886527.3800000004</v>
      </c>
      <c r="I3401" s="326" t="s">
        <v>7275</v>
      </c>
      <c r="J3401" s="42" t="str">
        <f>VLOOKUP(D3401,DEPARTMENTS!B:B,1,0)</f>
        <v>DEV_GROUP_4</v>
      </c>
      <c r="K3401" s="326"/>
    </row>
    <row r="3402" spans="1:11" s="35" customFormat="1" hidden="1" x14ac:dyDescent="0.2">
      <c r="A3402" s="326" t="s">
        <v>7464</v>
      </c>
      <c r="B3402" s="326" t="s">
        <v>8</v>
      </c>
      <c r="C3402" s="326">
        <v>1</v>
      </c>
      <c r="D3402" s="326" t="s">
        <v>182</v>
      </c>
      <c r="E3402" s="323">
        <v>500</v>
      </c>
      <c r="F3402" s="35" t="s">
        <v>303</v>
      </c>
      <c r="G3402" s="326" t="s">
        <v>7332</v>
      </c>
      <c r="H3402" s="350">
        <f t="shared" si="53"/>
        <v>2887027.3800000004</v>
      </c>
      <c r="I3402" s="326" t="s">
        <v>7276</v>
      </c>
      <c r="J3402" s="42" t="str">
        <f>VLOOKUP(D3402,DEPARTMENTS!B:B,1,0)</f>
        <v>DEV_GROUP_23</v>
      </c>
      <c r="K3402" s="326"/>
    </row>
    <row r="3403" spans="1:11" s="35" customFormat="1" hidden="1" x14ac:dyDescent="0.2">
      <c r="A3403" s="326" t="s">
        <v>7465</v>
      </c>
      <c r="B3403" s="326" t="s">
        <v>8</v>
      </c>
      <c r="C3403" s="326">
        <v>1</v>
      </c>
      <c r="D3403" s="326" t="s">
        <v>124</v>
      </c>
      <c r="E3403" s="323">
        <v>1000</v>
      </c>
      <c r="F3403" s="35" t="s">
        <v>303</v>
      </c>
      <c r="G3403" s="326" t="s">
        <v>7332</v>
      </c>
      <c r="H3403" s="350">
        <f t="shared" si="53"/>
        <v>2888027.3800000004</v>
      </c>
      <c r="I3403" s="326" t="s">
        <v>7277</v>
      </c>
      <c r="J3403" s="42" t="str">
        <f>VLOOKUP(D3403,DEPARTMENTS!B:B,1,0)</f>
        <v>DEV_GROUP_7</v>
      </c>
      <c r="K3403" s="326"/>
    </row>
    <row r="3404" spans="1:11" s="35" customFormat="1" hidden="1" x14ac:dyDescent="0.2">
      <c r="A3404" s="326" t="s">
        <v>7466</v>
      </c>
      <c r="B3404" s="326" t="s">
        <v>8</v>
      </c>
      <c r="C3404" s="326">
        <v>1</v>
      </c>
      <c r="D3404" s="326" t="s">
        <v>118</v>
      </c>
      <c r="E3404" s="323">
        <v>1000</v>
      </c>
      <c r="F3404" s="35" t="s">
        <v>303</v>
      </c>
      <c r="G3404" s="326" t="s">
        <v>7332</v>
      </c>
      <c r="H3404" s="350">
        <f t="shared" si="53"/>
        <v>2889027.3800000004</v>
      </c>
      <c r="I3404" s="326" t="s">
        <v>7278</v>
      </c>
      <c r="J3404" s="42" t="str">
        <f>VLOOKUP(D3404,DEPARTMENTS!B:B,1,0)</f>
        <v>DEV_GROUP_3</v>
      </c>
      <c r="K3404" s="326"/>
    </row>
    <row r="3405" spans="1:11" s="35" customFormat="1" hidden="1" x14ac:dyDescent="0.2">
      <c r="A3405" s="326" t="s">
        <v>7467</v>
      </c>
      <c r="B3405" s="326" t="s">
        <v>8</v>
      </c>
      <c r="C3405" s="326">
        <v>1</v>
      </c>
      <c r="D3405" s="326" t="s">
        <v>124</v>
      </c>
      <c r="E3405" s="323">
        <v>100</v>
      </c>
      <c r="F3405" s="35" t="s">
        <v>303</v>
      </c>
      <c r="G3405" s="326" t="s">
        <v>7332</v>
      </c>
      <c r="H3405" s="350">
        <f t="shared" si="53"/>
        <v>2889127.3800000004</v>
      </c>
      <c r="I3405" s="326" t="s">
        <v>7279</v>
      </c>
      <c r="J3405" s="42" t="str">
        <f>VLOOKUP(D3405,DEPARTMENTS!B:B,1,0)</f>
        <v>DEV_GROUP_7</v>
      </c>
      <c r="K3405" s="326"/>
    </row>
    <row r="3406" spans="1:11" s="35" customFormat="1" hidden="1" x14ac:dyDescent="0.2">
      <c r="A3406" s="326" t="s">
        <v>7468</v>
      </c>
      <c r="B3406" s="326" t="s">
        <v>8</v>
      </c>
      <c r="C3406" s="326">
        <v>1</v>
      </c>
      <c r="D3406" s="326" t="s">
        <v>174</v>
      </c>
      <c r="E3406" s="323">
        <v>500</v>
      </c>
      <c r="F3406" s="35" t="s">
        <v>303</v>
      </c>
      <c r="G3406" s="326" t="s">
        <v>7332</v>
      </c>
      <c r="H3406" s="350">
        <f t="shared" si="53"/>
        <v>2889627.3800000004</v>
      </c>
      <c r="I3406" s="326" t="s">
        <v>7280</v>
      </c>
      <c r="J3406" s="42" t="str">
        <f>VLOOKUP(D3406,DEPARTMENTS!B:B,1,0)</f>
        <v>DEV_GROUP_21</v>
      </c>
      <c r="K3406" s="326"/>
    </row>
    <row r="3407" spans="1:11" s="35" customFormat="1" hidden="1" x14ac:dyDescent="0.2">
      <c r="A3407" s="326" t="s">
        <v>7469</v>
      </c>
      <c r="B3407" s="326" t="s">
        <v>8</v>
      </c>
      <c r="C3407" s="326">
        <v>1</v>
      </c>
      <c r="D3407" s="326" t="s">
        <v>32</v>
      </c>
      <c r="E3407" s="323">
        <v>300</v>
      </c>
      <c r="F3407" s="35" t="s">
        <v>303</v>
      </c>
      <c r="G3407" s="326" t="s">
        <v>7332</v>
      </c>
      <c r="H3407" s="350">
        <f t="shared" si="53"/>
        <v>2889927.3800000004</v>
      </c>
      <c r="I3407" s="326" t="s">
        <v>7281</v>
      </c>
      <c r="J3407" s="42" t="str">
        <f>VLOOKUP(D3407,DEPARTMENTS!B:B,1,0)</f>
        <v>YOUTH</v>
      </c>
      <c r="K3407" s="326"/>
    </row>
    <row r="3408" spans="1:11" s="316" customFormat="1" hidden="1" x14ac:dyDescent="0.2">
      <c r="A3408" s="326" t="s">
        <v>7470</v>
      </c>
      <c r="B3408" s="326" t="s">
        <v>8</v>
      </c>
      <c r="C3408" s="326">
        <v>1</v>
      </c>
      <c r="D3408" s="326" t="s">
        <v>138</v>
      </c>
      <c r="E3408" s="323">
        <v>10000</v>
      </c>
      <c r="F3408" s="35" t="s">
        <v>303</v>
      </c>
      <c r="G3408" s="326" t="s">
        <v>7332</v>
      </c>
      <c r="H3408" s="350">
        <f t="shared" si="53"/>
        <v>2899927.3800000004</v>
      </c>
      <c r="I3408" s="326" t="s">
        <v>7282</v>
      </c>
      <c r="J3408" s="42" t="str">
        <f>VLOOKUP(D3408,DEPARTMENTS!B:B,1,0)</f>
        <v>DEV_GROUP_4</v>
      </c>
      <c r="K3408" s="326"/>
    </row>
    <row r="3409" spans="1:11" s="35" customFormat="1" hidden="1" x14ac:dyDescent="0.2">
      <c r="A3409" s="326" t="s">
        <v>7471</v>
      </c>
      <c r="B3409" s="326" t="s">
        <v>8</v>
      </c>
      <c r="C3409" s="326">
        <v>1</v>
      </c>
      <c r="D3409" s="326" t="s">
        <v>138</v>
      </c>
      <c r="E3409" s="323">
        <v>6000</v>
      </c>
      <c r="F3409" s="35" t="s">
        <v>303</v>
      </c>
      <c r="G3409" s="326" t="s">
        <v>7332</v>
      </c>
      <c r="H3409" s="350">
        <f t="shared" si="53"/>
        <v>2905927.3800000004</v>
      </c>
      <c r="I3409" s="326" t="s">
        <v>7283</v>
      </c>
      <c r="J3409" s="42" t="str">
        <f>VLOOKUP(D3409,DEPARTMENTS!B:B,1,0)</f>
        <v>DEV_GROUP_4</v>
      </c>
      <c r="K3409" s="326"/>
    </row>
    <row r="3410" spans="1:11" s="35" customFormat="1" hidden="1" x14ac:dyDescent="0.2">
      <c r="A3410" s="326" t="s">
        <v>7472</v>
      </c>
      <c r="B3410" s="326" t="s">
        <v>8</v>
      </c>
      <c r="C3410" s="326">
        <v>1</v>
      </c>
      <c r="D3410" s="326" t="s">
        <v>118</v>
      </c>
      <c r="E3410" s="323">
        <v>500</v>
      </c>
      <c r="F3410" s="35" t="s">
        <v>303</v>
      </c>
      <c r="G3410" s="326" t="s">
        <v>7332</v>
      </c>
      <c r="H3410" s="350">
        <f t="shared" si="53"/>
        <v>2906427.3800000004</v>
      </c>
      <c r="I3410" s="326" t="s">
        <v>7284</v>
      </c>
      <c r="J3410" s="42" t="str">
        <f>VLOOKUP(D3410,DEPARTMENTS!B:B,1,0)</f>
        <v>DEV_GROUP_3</v>
      </c>
      <c r="K3410" s="326"/>
    </row>
    <row r="3411" spans="1:11" s="35" customFormat="1" hidden="1" x14ac:dyDescent="0.2">
      <c r="A3411" s="326" t="s">
        <v>7473</v>
      </c>
      <c r="B3411" s="326" t="s">
        <v>8</v>
      </c>
      <c r="C3411" s="326">
        <v>1</v>
      </c>
      <c r="D3411" s="326" t="s">
        <v>170</v>
      </c>
      <c r="E3411" s="323">
        <v>200</v>
      </c>
      <c r="F3411" s="35" t="s">
        <v>303</v>
      </c>
      <c r="G3411" s="326" t="s">
        <v>7332</v>
      </c>
      <c r="H3411" s="350">
        <f t="shared" si="53"/>
        <v>2906627.3800000004</v>
      </c>
      <c r="I3411" s="326" t="s">
        <v>7285</v>
      </c>
      <c r="J3411" s="42" t="str">
        <f>VLOOKUP(D3411,DEPARTMENTS!B:B,1,0)</f>
        <v>DEV_GROUP_24</v>
      </c>
      <c r="K3411" s="326"/>
    </row>
    <row r="3412" spans="1:11" s="35" customFormat="1" hidden="1" x14ac:dyDescent="0.2">
      <c r="A3412" s="326" t="s">
        <v>7474</v>
      </c>
      <c r="B3412" s="326" t="s">
        <v>8</v>
      </c>
      <c r="C3412" s="326">
        <v>1</v>
      </c>
      <c r="D3412" s="326" t="s">
        <v>124</v>
      </c>
      <c r="E3412" s="323">
        <v>1000</v>
      </c>
      <c r="F3412" s="35" t="s">
        <v>303</v>
      </c>
      <c r="G3412" s="326" t="s">
        <v>7332</v>
      </c>
      <c r="H3412" s="350">
        <f t="shared" ref="H3412:H3476" si="54">H3411+E3412</f>
        <v>2907627.3800000004</v>
      </c>
      <c r="I3412" s="326" t="s">
        <v>7286</v>
      </c>
      <c r="J3412" s="42" t="str">
        <f>VLOOKUP(D3412,DEPARTMENTS!B:B,1,0)</f>
        <v>DEV_GROUP_7</v>
      </c>
      <c r="K3412" s="326"/>
    </row>
    <row r="3413" spans="1:11" s="35" customFormat="1" hidden="1" x14ac:dyDescent="0.2">
      <c r="A3413" s="326" t="s">
        <v>7475</v>
      </c>
      <c r="B3413" s="326" t="s">
        <v>8</v>
      </c>
      <c r="C3413" s="326">
        <v>1</v>
      </c>
      <c r="D3413" s="326" t="s">
        <v>178</v>
      </c>
      <c r="E3413" s="323">
        <v>1000</v>
      </c>
      <c r="F3413" s="35" t="s">
        <v>303</v>
      </c>
      <c r="G3413" s="326" t="s">
        <v>7332</v>
      </c>
      <c r="H3413" s="350">
        <f t="shared" si="54"/>
        <v>2908627.3800000004</v>
      </c>
      <c r="I3413" s="326" t="s">
        <v>7287</v>
      </c>
      <c r="J3413" s="42" t="str">
        <f>VLOOKUP(D3413,DEPARTMENTS!B:B,1,0)</f>
        <v>DEV_GROUP_34</v>
      </c>
      <c r="K3413" s="326"/>
    </row>
    <row r="3414" spans="1:11" s="35" customFormat="1" hidden="1" x14ac:dyDescent="0.2">
      <c r="A3414" s="326" t="s">
        <v>7476</v>
      </c>
      <c r="B3414" s="326" t="s">
        <v>8</v>
      </c>
      <c r="C3414" s="326">
        <v>1</v>
      </c>
      <c r="D3414" s="326" t="s">
        <v>118</v>
      </c>
      <c r="E3414" s="323">
        <v>1000</v>
      </c>
      <c r="F3414" s="35" t="s">
        <v>303</v>
      </c>
      <c r="G3414" s="326" t="s">
        <v>7332</v>
      </c>
      <c r="H3414" s="350">
        <f t="shared" si="54"/>
        <v>2909627.3800000004</v>
      </c>
      <c r="I3414" s="326" t="s">
        <v>7288</v>
      </c>
      <c r="J3414" s="42" t="str">
        <f>VLOOKUP(D3414,DEPARTMENTS!B:B,1,0)</f>
        <v>DEV_GROUP_3</v>
      </c>
      <c r="K3414" s="326"/>
    </row>
    <row r="3415" spans="1:11" s="35" customFormat="1" hidden="1" x14ac:dyDescent="0.2">
      <c r="A3415" s="326" t="s">
        <v>7477</v>
      </c>
      <c r="B3415" s="326" t="s">
        <v>8</v>
      </c>
      <c r="C3415" s="326">
        <v>1</v>
      </c>
      <c r="D3415" s="326" t="s">
        <v>174</v>
      </c>
      <c r="E3415" s="323">
        <v>1000</v>
      </c>
      <c r="F3415" s="35" t="s">
        <v>303</v>
      </c>
      <c r="G3415" s="326" t="s">
        <v>7332</v>
      </c>
      <c r="H3415" s="350">
        <f t="shared" si="54"/>
        <v>2910627.3800000004</v>
      </c>
      <c r="I3415" s="326" t="s">
        <v>7289</v>
      </c>
      <c r="J3415" s="42" t="str">
        <f>VLOOKUP(D3415,DEPARTMENTS!B:B,1,0)</f>
        <v>DEV_GROUP_21</v>
      </c>
      <c r="K3415" s="326"/>
    </row>
    <row r="3416" spans="1:11" s="35" customFormat="1" hidden="1" x14ac:dyDescent="0.2">
      <c r="A3416" s="326" t="s">
        <v>7478</v>
      </c>
      <c r="B3416" s="326" t="s">
        <v>8</v>
      </c>
      <c r="C3416" s="326">
        <v>1</v>
      </c>
      <c r="D3416" s="326" t="s">
        <v>170</v>
      </c>
      <c r="E3416" s="323">
        <v>200</v>
      </c>
      <c r="F3416" s="35" t="s">
        <v>303</v>
      </c>
      <c r="G3416" s="326" t="s">
        <v>7332</v>
      </c>
      <c r="H3416" s="350">
        <f t="shared" si="54"/>
        <v>2910827.3800000004</v>
      </c>
      <c r="I3416" s="326" t="s">
        <v>7290</v>
      </c>
      <c r="J3416" s="42" t="str">
        <f>VLOOKUP(D3416,DEPARTMENTS!B:B,1,0)</f>
        <v>DEV_GROUP_24</v>
      </c>
      <c r="K3416" s="326"/>
    </row>
    <row r="3417" spans="1:11" s="35" customFormat="1" hidden="1" x14ac:dyDescent="0.2">
      <c r="A3417" s="326" t="s">
        <v>7479</v>
      </c>
      <c r="B3417" s="326" t="s">
        <v>8</v>
      </c>
      <c r="C3417" s="326">
        <v>1</v>
      </c>
      <c r="D3417" s="326" t="s">
        <v>120</v>
      </c>
      <c r="E3417" s="323">
        <v>1500</v>
      </c>
      <c r="F3417" s="35" t="s">
        <v>303</v>
      </c>
      <c r="G3417" s="326" t="s">
        <v>7332</v>
      </c>
      <c r="H3417" s="350">
        <f t="shared" si="54"/>
        <v>2912327.3800000004</v>
      </c>
      <c r="I3417" s="326" t="s">
        <v>7291</v>
      </c>
      <c r="J3417" s="42" t="str">
        <f>VLOOKUP(D3417,DEPARTMENTS!B:B,1,0)</f>
        <v>DEV_GROUP_17</v>
      </c>
      <c r="K3417" s="326"/>
    </row>
    <row r="3418" spans="1:11" s="35" customFormat="1" hidden="1" x14ac:dyDescent="0.2">
      <c r="A3418" s="326" t="s">
        <v>7480</v>
      </c>
      <c r="B3418" s="326" t="s">
        <v>8</v>
      </c>
      <c r="C3418" s="326">
        <v>1</v>
      </c>
      <c r="D3418" s="326" t="s">
        <v>160</v>
      </c>
      <c r="E3418" s="323">
        <v>100</v>
      </c>
      <c r="F3418" s="35" t="s">
        <v>303</v>
      </c>
      <c r="G3418" s="326" t="s">
        <v>7332</v>
      </c>
      <c r="H3418" s="350">
        <f t="shared" si="54"/>
        <v>2912427.3800000004</v>
      </c>
      <c r="I3418" s="326" t="s">
        <v>7292</v>
      </c>
      <c r="J3418" s="42" t="str">
        <f>VLOOKUP(D3418,DEPARTMENTS!B:B,1,0)</f>
        <v>DEV_GROUP_20</v>
      </c>
      <c r="K3418" s="326"/>
    </row>
    <row r="3419" spans="1:11" s="35" customFormat="1" hidden="1" x14ac:dyDescent="0.2">
      <c r="A3419" s="326" t="s">
        <v>7481</v>
      </c>
      <c r="B3419" s="326" t="s">
        <v>8</v>
      </c>
      <c r="C3419" s="326">
        <v>1</v>
      </c>
      <c r="D3419" s="326" t="s">
        <v>134</v>
      </c>
      <c r="E3419" s="323">
        <v>200</v>
      </c>
      <c r="F3419" s="35" t="s">
        <v>303</v>
      </c>
      <c r="G3419" s="326" t="s">
        <v>7332</v>
      </c>
      <c r="H3419" s="350">
        <f t="shared" si="54"/>
        <v>2912627.3800000004</v>
      </c>
      <c r="I3419" s="326" t="s">
        <v>7293</v>
      </c>
      <c r="J3419" s="42" t="str">
        <f>VLOOKUP(D3419,DEPARTMENTS!B:B,1,0)</f>
        <v>DEV_GROUP_12</v>
      </c>
      <c r="K3419" s="326"/>
    </row>
    <row r="3420" spans="1:11" s="35" customFormat="1" hidden="1" x14ac:dyDescent="0.2">
      <c r="A3420" s="326" t="s">
        <v>7482</v>
      </c>
      <c r="B3420" s="326" t="s">
        <v>8</v>
      </c>
      <c r="C3420" s="326">
        <v>1</v>
      </c>
      <c r="D3420" s="326" t="s">
        <v>174</v>
      </c>
      <c r="E3420" s="323">
        <v>1000</v>
      </c>
      <c r="F3420" s="35" t="s">
        <v>303</v>
      </c>
      <c r="G3420" s="326" t="s">
        <v>7332</v>
      </c>
      <c r="H3420" s="350">
        <f t="shared" si="54"/>
        <v>2913627.3800000004</v>
      </c>
      <c r="I3420" s="326" t="s">
        <v>7294</v>
      </c>
      <c r="J3420" s="42" t="str">
        <f>VLOOKUP(D3420,DEPARTMENTS!B:B,1,0)</f>
        <v>DEV_GROUP_21</v>
      </c>
      <c r="K3420" s="326"/>
    </row>
    <row r="3421" spans="1:11" s="35" customFormat="1" hidden="1" x14ac:dyDescent="0.2">
      <c r="A3421" s="326" t="s">
        <v>7483</v>
      </c>
      <c r="B3421" s="326" t="s">
        <v>8</v>
      </c>
      <c r="C3421" s="326">
        <v>1</v>
      </c>
      <c r="D3421" s="326" t="s">
        <v>164</v>
      </c>
      <c r="E3421" s="323">
        <v>1000</v>
      </c>
      <c r="F3421" s="35" t="s">
        <v>303</v>
      </c>
      <c r="G3421" s="326" t="s">
        <v>7332</v>
      </c>
      <c r="H3421" s="350">
        <f t="shared" si="54"/>
        <v>2914627.3800000004</v>
      </c>
      <c r="I3421" s="326" t="s">
        <v>7295</v>
      </c>
      <c r="J3421" s="42" t="str">
        <f>VLOOKUP(D3421,DEPARTMENTS!B:B,1,0)</f>
        <v>DEV_GROUP_22</v>
      </c>
      <c r="K3421" s="326"/>
    </row>
    <row r="3422" spans="1:11" s="35" customFormat="1" hidden="1" x14ac:dyDescent="0.2">
      <c r="A3422" s="326" t="s">
        <v>7484</v>
      </c>
      <c r="B3422" s="326" t="s">
        <v>8</v>
      </c>
      <c r="C3422" s="326">
        <v>1</v>
      </c>
      <c r="D3422" s="326" t="s">
        <v>24</v>
      </c>
      <c r="E3422" s="323">
        <v>2051</v>
      </c>
      <c r="F3422" s="35" t="s">
        <v>303</v>
      </c>
      <c r="G3422" s="326" t="s">
        <v>7332</v>
      </c>
      <c r="H3422" s="350">
        <f t="shared" si="54"/>
        <v>2916678.3800000004</v>
      </c>
      <c r="I3422" s="326" t="s">
        <v>7296</v>
      </c>
      <c r="J3422" s="42" t="str">
        <f>VLOOKUP(D3422,DEPARTMENTS!B:B,1,0)</f>
        <v>ENVELOPES</v>
      </c>
      <c r="K3422" s="326"/>
    </row>
    <row r="3423" spans="1:11" s="35" customFormat="1" hidden="1" x14ac:dyDescent="0.2">
      <c r="A3423" s="326" t="s">
        <v>7485</v>
      </c>
      <c r="B3423" s="326" t="s">
        <v>8</v>
      </c>
      <c r="C3423" s="326">
        <v>1</v>
      </c>
      <c r="D3423" s="326" t="s">
        <v>122</v>
      </c>
      <c r="E3423" s="323">
        <v>1000</v>
      </c>
      <c r="F3423" s="35" t="s">
        <v>303</v>
      </c>
      <c r="G3423" s="326" t="s">
        <v>7332</v>
      </c>
      <c r="H3423" s="350">
        <f t="shared" si="54"/>
        <v>2917678.3800000004</v>
      </c>
      <c r="I3423" s="326" t="s">
        <v>7297</v>
      </c>
      <c r="J3423" s="42" t="str">
        <f>VLOOKUP(D3423,DEPARTMENTS!B:B,1,0)</f>
        <v>DEV_GROUP_16</v>
      </c>
      <c r="K3423" s="326"/>
    </row>
    <row r="3424" spans="1:11" s="35" customFormat="1" hidden="1" x14ac:dyDescent="0.2">
      <c r="A3424" s="326" t="s">
        <v>7486</v>
      </c>
      <c r="B3424" s="326" t="s">
        <v>8</v>
      </c>
      <c r="C3424" s="326">
        <v>1</v>
      </c>
      <c r="D3424" s="326" t="s">
        <v>174</v>
      </c>
      <c r="E3424" s="323">
        <v>200</v>
      </c>
      <c r="F3424" s="35" t="s">
        <v>303</v>
      </c>
      <c r="G3424" s="326" t="s">
        <v>7332</v>
      </c>
      <c r="H3424" s="350">
        <f t="shared" si="54"/>
        <v>2917878.3800000004</v>
      </c>
      <c r="I3424" s="326" t="s">
        <v>7298</v>
      </c>
      <c r="J3424" s="42" t="str">
        <f>VLOOKUP(D3424,DEPARTMENTS!B:B,1,0)</f>
        <v>DEV_GROUP_21</v>
      </c>
      <c r="K3424" s="326"/>
    </row>
    <row r="3425" spans="1:11" s="35" customFormat="1" hidden="1" x14ac:dyDescent="0.2">
      <c r="A3425" s="326" t="s">
        <v>7487</v>
      </c>
      <c r="B3425" s="326" t="s">
        <v>8</v>
      </c>
      <c r="C3425" s="326">
        <v>1</v>
      </c>
      <c r="D3425" s="326" t="s">
        <v>132</v>
      </c>
      <c r="E3425" s="323">
        <v>500</v>
      </c>
      <c r="F3425" s="35" t="s">
        <v>303</v>
      </c>
      <c r="G3425" s="326" t="s">
        <v>7332</v>
      </c>
      <c r="H3425" s="350">
        <f t="shared" si="54"/>
        <v>2918378.3800000004</v>
      </c>
      <c r="I3425" s="326" t="s">
        <v>7299</v>
      </c>
      <c r="J3425" s="42" t="str">
        <f>VLOOKUP(D3425,DEPARTMENTS!B:B,1,0)</f>
        <v>DEV_GROUP_41</v>
      </c>
      <c r="K3425" s="326"/>
    </row>
    <row r="3426" spans="1:11" s="35" customFormat="1" hidden="1" x14ac:dyDescent="0.2">
      <c r="A3426" s="326" t="s">
        <v>7488</v>
      </c>
      <c r="B3426" s="326" t="s">
        <v>8</v>
      </c>
      <c r="C3426" s="326">
        <v>1</v>
      </c>
      <c r="D3426" s="326" t="s">
        <v>136</v>
      </c>
      <c r="E3426" s="323">
        <v>3000</v>
      </c>
      <c r="F3426" s="35" t="s">
        <v>303</v>
      </c>
      <c r="G3426" s="326" t="s">
        <v>7332</v>
      </c>
      <c r="H3426" s="350">
        <f t="shared" si="54"/>
        <v>2921378.3800000004</v>
      </c>
      <c r="I3426" s="326" t="s">
        <v>7300</v>
      </c>
      <c r="J3426" s="42" t="str">
        <f>VLOOKUP(D3426,DEPARTMENTS!B:B,1,0)</f>
        <v>DEV_GROUP_32</v>
      </c>
      <c r="K3426" s="326"/>
    </row>
    <row r="3427" spans="1:11" s="35" customFormat="1" hidden="1" x14ac:dyDescent="0.2">
      <c r="A3427" s="326" t="s">
        <v>7489</v>
      </c>
      <c r="B3427" s="326" t="s">
        <v>8</v>
      </c>
      <c r="C3427" s="326">
        <v>1</v>
      </c>
      <c r="D3427" s="326" t="s">
        <v>182</v>
      </c>
      <c r="E3427" s="323">
        <v>500</v>
      </c>
      <c r="F3427" s="35" t="s">
        <v>303</v>
      </c>
      <c r="G3427" s="326" t="s">
        <v>7332</v>
      </c>
      <c r="H3427" s="350">
        <f t="shared" si="54"/>
        <v>2921878.3800000004</v>
      </c>
      <c r="I3427" s="326" t="s">
        <v>7301</v>
      </c>
      <c r="J3427" s="42" t="str">
        <f>VLOOKUP(D3427,DEPARTMENTS!B:B,1,0)</f>
        <v>DEV_GROUP_23</v>
      </c>
      <c r="K3427" s="326"/>
    </row>
    <row r="3428" spans="1:11" s="35" customFormat="1" hidden="1" x14ac:dyDescent="0.2">
      <c r="A3428" s="326" t="s">
        <v>7490</v>
      </c>
      <c r="B3428" s="326" t="s">
        <v>8</v>
      </c>
      <c r="C3428" s="326">
        <v>1</v>
      </c>
      <c r="D3428" s="326" t="s">
        <v>182</v>
      </c>
      <c r="E3428" s="323">
        <v>100</v>
      </c>
      <c r="F3428" s="35" t="s">
        <v>303</v>
      </c>
      <c r="G3428" s="326" t="s">
        <v>7332</v>
      </c>
      <c r="H3428" s="350">
        <f t="shared" si="54"/>
        <v>2921978.3800000004</v>
      </c>
      <c r="I3428" s="326" t="s">
        <v>7302</v>
      </c>
      <c r="J3428" s="42" t="str">
        <f>VLOOKUP(D3428,DEPARTMENTS!B:B,1,0)</f>
        <v>DEV_GROUP_23</v>
      </c>
      <c r="K3428" s="326"/>
    </row>
    <row r="3429" spans="1:11" s="35" customFormat="1" hidden="1" x14ac:dyDescent="0.2">
      <c r="A3429" s="326" t="s">
        <v>7491</v>
      </c>
      <c r="B3429" s="326" t="s">
        <v>8</v>
      </c>
      <c r="C3429" s="326">
        <v>1</v>
      </c>
      <c r="D3429" s="326" t="s">
        <v>142</v>
      </c>
      <c r="E3429" s="323">
        <v>2500</v>
      </c>
      <c r="F3429" s="35" t="s">
        <v>303</v>
      </c>
      <c r="G3429" s="326" t="s">
        <v>7332</v>
      </c>
      <c r="H3429" s="350">
        <f t="shared" si="54"/>
        <v>2924478.3800000004</v>
      </c>
      <c r="I3429" s="326" t="s">
        <v>7303</v>
      </c>
      <c r="J3429" s="42" t="str">
        <f>VLOOKUP(D3429,DEPARTMENTS!B:B,1,0)</f>
        <v>DEV_GROUP_8</v>
      </c>
      <c r="K3429" s="326"/>
    </row>
    <row r="3430" spans="1:11" s="35" customFormat="1" hidden="1" x14ac:dyDescent="0.2">
      <c r="A3430" s="326" t="s">
        <v>7492</v>
      </c>
      <c r="B3430" s="326" t="s">
        <v>8</v>
      </c>
      <c r="C3430" s="326">
        <v>1</v>
      </c>
      <c r="D3430" s="326" t="s">
        <v>136</v>
      </c>
      <c r="E3430" s="323">
        <v>2000</v>
      </c>
      <c r="F3430" s="35" t="s">
        <v>303</v>
      </c>
      <c r="G3430" s="326" t="s">
        <v>7332</v>
      </c>
      <c r="H3430" s="350">
        <f t="shared" si="54"/>
        <v>2926478.3800000004</v>
      </c>
      <c r="I3430" s="326" t="s">
        <v>7304</v>
      </c>
      <c r="J3430" s="42" t="str">
        <f>VLOOKUP(D3430,DEPARTMENTS!B:B,1,0)</f>
        <v>DEV_GROUP_32</v>
      </c>
      <c r="K3430" s="326"/>
    </row>
    <row r="3431" spans="1:11" s="35" customFormat="1" hidden="1" x14ac:dyDescent="0.2">
      <c r="A3431" s="326" t="s">
        <v>7493</v>
      </c>
      <c r="B3431" s="326" t="s">
        <v>8</v>
      </c>
      <c r="C3431" s="326">
        <v>1</v>
      </c>
      <c r="D3431" s="326" t="s">
        <v>182</v>
      </c>
      <c r="E3431" s="323">
        <v>1000</v>
      </c>
      <c r="F3431" s="35" t="s">
        <v>303</v>
      </c>
      <c r="G3431" s="326" t="s">
        <v>7332</v>
      </c>
      <c r="H3431" s="350">
        <f t="shared" si="54"/>
        <v>2927478.3800000004</v>
      </c>
      <c r="I3431" s="326" t="s">
        <v>7305</v>
      </c>
      <c r="J3431" s="42" t="str">
        <f>VLOOKUP(D3431,DEPARTMENTS!B:B,1,0)</f>
        <v>DEV_GROUP_23</v>
      </c>
      <c r="K3431" s="326"/>
    </row>
    <row r="3432" spans="1:11" s="35" customFormat="1" hidden="1" x14ac:dyDescent="0.2">
      <c r="A3432" s="326" t="s">
        <v>7494</v>
      </c>
      <c r="B3432" s="326" t="s">
        <v>8</v>
      </c>
      <c r="C3432" s="326">
        <v>1</v>
      </c>
      <c r="D3432" s="326" t="s">
        <v>188</v>
      </c>
      <c r="E3432" s="323">
        <v>2000</v>
      </c>
      <c r="F3432" s="35" t="s">
        <v>303</v>
      </c>
      <c r="G3432" s="326" t="s">
        <v>7332</v>
      </c>
      <c r="H3432" s="350">
        <f t="shared" si="54"/>
        <v>2929478.3800000004</v>
      </c>
      <c r="I3432" s="326" t="s">
        <v>7306</v>
      </c>
      <c r="J3432" s="42" t="str">
        <f>VLOOKUP(D3432,DEPARTMENTS!B:B,1,0)</f>
        <v>DEV_GROUP_38</v>
      </c>
      <c r="K3432" s="326"/>
    </row>
    <row r="3433" spans="1:11" s="35" customFormat="1" hidden="1" x14ac:dyDescent="0.2">
      <c r="A3433" s="326" t="s">
        <v>7495</v>
      </c>
      <c r="B3433" s="326" t="s">
        <v>8</v>
      </c>
      <c r="C3433" s="326">
        <v>1</v>
      </c>
      <c r="D3433" s="326" t="s">
        <v>166</v>
      </c>
      <c r="E3433" s="323">
        <v>1000</v>
      </c>
      <c r="F3433" s="35" t="s">
        <v>303</v>
      </c>
      <c r="G3433" s="326" t="s">
        <v>7332</v>
      </c>
      <c r="H3433" s="350">
        <f t="shared" si="54"/>
        <v>2930478.3800000004</v>
      </c>
      <c r="I3433" s="326" t="s">
        <v>7307</v>
      </c>
      <c r="J3433" s="42" t="str">
        <f>VLOOKUP(D3433,DEPARTMENTS!B:B,1,0)</f>
        <v>DEV_GROUP_30</v>
      </c>
      <c r="K3433" s="326"/>
    </row>
    <row r="3434" spans="1:11" s="35" customFormat="1" hidden="1" x14ac:dyDescent="0.2">
      <c r="A3434" s="326" t="s">
        <v>7496</v>
      </c>
      <c r="B3434" s="326" t="s">
        <v>8</v>
      </c>
      <c r="C3434" s="326">
        <v>1</v>
      </c>
      <c r="D3434" s="326" t="s">
        <v>136</v>
      </c>
      <c r="E3434" s="323">
        <v>3000</v>
      </c>
      <c r="F3434" s="35" t="s">
        <v>303</v>
      </c>
      <c r="G3434" s="326" t="s">
        <v>7332</v>
      </c>
      <c r="H3434" s="350">
        <f t="shared" si="54"/>
        <v>2933478.3800000004</v>
      </c>
      <c r="I3434" s="326" t="s">
        <v>7308</v>
      </c>
      <c r="J3434" s="42" t="str">
        <f>VLOOKUP(D3434,DEPARTMENTS!B:B,1,0)</f>
        <v>DEV_GROUP_32</v>
      </c>
      <c r="K3434" s="326"/>
    </row>
    <row r="3435" spans="1:11" s="35" customFormat="1" hidden="1" x14ac:dyDescent="0.2">
      <c r="A3435" s="326" t="s">
        <v>7497</v>
      </c>
      <c r="B3435" s="326" t="s">
        <v>8</v>
      </c>
      <c r="C3435" s="326">
        <v>1</v>
      </c>
      <c r="D3435" s="326" t="s">
        <v>124</v>
      </c>
      <c r="E3435" s="323">
        <v>1000</v>
      </c>
      <c r="F3435" s="35" t="s">
        <v>303</v>
      </c>
      <c r="G3435" s="326" t="s">
        <v>7332</v>
      </c>
      <c r="H3435" s="350">
        <f t="shared" si="54"/>
        <v>2934478.3800000004</v>
      </c>
      <c r="I3435" s="326" t="s">
        <v>7309</v>
      </c>
      <c r="J3435" s="42" t="str">
        <f>VLOOKUP(D3435,DEPARTMENTS!B:B,1,0)</f>
        <v>DEV_GROUP_7</v>
      </c>
      <c r="K3435" s="326"/>
    </row>
    <row r="3436" spans="1:11" s="35" customFormat="1" hidden="1" x14ac:dyDescent="0.2">
      <c r="A3436" s="326" t="s">
        <v>7498</v>
      </c>
      <c r="B3436" s="326" t="s">
        <v>8</v>
      </c>
      <c r="C3436" s="326">
        <v>1</v>
      </c>
      <c r="D3436" s="326" t="s">
        <v>132</v>
      </c>
      <c r="E3436" s="323">
        <v>50</v>
      </c>
      <c r="F3436" s="35" t="s">
        <v>303</v>
      </c>
      <c r="G3436" s="326" t="s">
        <v>7332</v>
      </c>
      <c r="H3436" s="350">
        <f t="shared" si="54"/>
        <v>2934528.3800000004</v>
      </c>
      <c r="I3436" s="326" t="s">
        <v>7310</v>
      </c>
      <c r="J3436" s="42" t="str">
        <f>VLOOKUP(D3436,DEPARTMENTS!B:B,1,0)</f>
        <v>DEV_GROUP_41</v>
      </c>
      <c r="K3436" s="326"/>
    </row>
    <row r="3437" spans="1:11" s="35" customFormat="1" hidden="1" x14ac:dyDescent="0.2">
      <c r="A3437" s="326" t="s">
        <v>348</v>
      </c>
      <c r="B3437" s="326" t="s">
        <v>8</v>
      </c>
      <c r="C3437" s="326">
        <v>1</v>
      </c>
      <c r="D3437" s="326" t="s">
        <v>24</v>
      </c>
      <c r="E3437" s="323">
        <v>200</v>
      </c>
      <c r="F3437" s="35" t="s">
        <v>303</v>
      </c>
      <c r="G3437" s="326" t="s">
        <v>7332</v>
      </c>
      <c r="H3437" s="350">
        <f t="shared" si="54"/>
        <v>2934728.3800000004</v>
      </c>
      <c r="I3437" s="326" t="s">
        <v>7520</v>
      </c>
      <c r="J3437" s="42" t="str">
        <f>VLOOKUP(D3437,DEPARTMENTS!B:B,1,0)</f>
        <v>ENVELOPES</v>
      </c>
      <c r="K3437" s="326"/>
    </row>
    <row r="3438" spans="1:11" s="35" customFormat="1" hidden="1" x14ac:dyDescent="0.2">
      <c r="A3438" s="326" t="s">
        <v>348</v>
      </c>
      <c r="B3438" s="326" t="s">
        <v>8</v>
      </c>
      <c r="C3438" s="326">
        <v>1</v>
      </c>
      <c r="D3438" s="326" t="s">
        <v>136</v>
      </c>
      <c r="E3438" s="323">
        <v>12550</v>
      </c>
      <c r="F3438" s="35" t="s">
        <v>303</v>
      </c>
      <c r="G3438" s="326" t="s">
        <v>7332</v>
      </c>
      <c r="H3438" s="350">
        <f t="shared" si="54"/>
        <v>2947278.3800000004</v>
      </c>
      <c r="I3438" s="326" t="s">
        <v>7521</v>
      </c>
      <c r="J3438" s="42" t="str">
        <f>VLOOKUP(D3438,DEPARTMENTS!B:B,1,0)</f>
        <v>DEV_GROUP_32</v>
      </c>
      <c r="K3438" s="326"/>
    </row>
    <row r="3439" spans="1:11" s="35" customFormat="1" hidden="1" x14ac:dyDescent="0.2">
      <c r="A3439" s="326" t="s">
        <v>348</v>
      </c>
      <c r="B3439" s="326" t="s">
        <v>8</v>
      </c>
      <c r="C3439" s="326">
        <v>1</v>
      </c>
      <c r="D3439" s="326" t="s">
        <v>160</v>
      </c>
      <c r="E3439" s="323">
        <v>500</v>
      </c>
      <c r="F3439" s="35" t="s">
        <v>303</v>
      </c>
      <c r="G3439" s="326" t="s">
        <v>7332</v>
      </c>
      <c r="H3439" s="350">
        <f t="shared" si="54"/>
        <v>2947778.3800000004</v>
      </c>
      <c r="I3439" s="326" t="s">
        <v>7522</v>
      </c>
      <c r="J3439" s="42" t="str">
        <f>VLOOKUP(D3439,DEPARTMENTS!B:B,1,0)</f>
        <v>DEV_GROUP_20</v>
      </c>
      <c r="K3439" s="326"/>
    </row>
    <row r="3440" spans="1:11" s="35" customFormat="1" hidden="1" x14ac:dyDescent="0.2">
      <c r="A3440" s="326" t="s">
        <v>348</v>
      </c>
      <c r="B3440" s="326" t="s">
        <v>8</v>
      </c>
      <c r="C3440" s="326">
        <v>1</v>
      </c>
      <c r="D3440" s="326" t="s">
        <v>24</v>
      </c>
      <c r="E3440" s="323">
        <v>520</v>
      </c>
      <c r="F3440" s="35" t="s">
        <v>303</v>
      </c>
      <c r="G3440" s="326" t="s">
        <v>7332</v>
      </c>
      <c r="H3440" s="350">
        <f t="shared" si="54"/>
        <v>2948298.3800000004</v>
      </c>
      <c r="I3440" s="326" t="s">
        <v>7523</v>
      </c>
      <c r="J3440" s="42" t="str">
        <f>VLOOKUP(D3440,DEPARTMENTS!B:B,1,0)</f>
        <v>ENVELOPES</v>
      </c>
      <c r="K3440" s="326"/>
    </row>
    <row r="3441" spans="1:11" s="35" customFormat="1" hidden="1" x14ac:dyDescent="0.2">
      <c r="A3441" s="326" t="s">
        <v>348</v>
      </c>
      <c r="B3441" s="326" t="s">
        <v>8</v>
      </c>
      <c r="C3441" s="326">
        <v>1</v>
      </c>
      <c r="D3441" s="326" t="s">
        <v>24</v>
      </c>
      <c r="E3441" s="323">
        <v>200</v>
      </c>
      <c r="F3441" s="35" t="s">
        <v>303</v>
      </c>
      <c r="G3441" s="326" t="s">
        <v>7332</v>
      </c>
      <c r="H3441" s="350">
        <f t="shared" si="54"/>
        <v>2948498.3800000004</v>
      </c>
      <c r="I3441" s="326" t="s">
        <v>7524</v>
      </c>
      <c r="J3441" s="42" t="str">
        <f>VLOOKUP(D3441,DEPARTMENTS!B:B,1,0)</f>
        <v>ENVELOPES</v>
      </c>
      <c r="K3441" s="326"/>
    </row>
    <row r="3442" spans="1:11" s="35" customFormat="1" hidden="1" x14ac:dyDescent="0.2">
      <c r="A3442" s="326" t="s">
        <v>348</v>
      </c>
      <c r="B3442" s="326" t="s">
        <v>8</v>
      </c>
      <c r="C3442" s="326">
        <v>1</v>
      </c>
      <c r="D3442" s="326" t="s">
        <v>180</v>
      </c>
      <c r="E3442" s="323">
        <v>2500</v>
      </c>
      <c r="F3442" s="35" t="s">
        <v>303</v>
      </c>
      <c r="G3442" s="326" t="s">
        <v>7332</v>
      </c>
      <c r="H3442" s="350">
        <f t="shared" si="54"/>
        <v>2950998.3800000004</v>
      </c>
      <c r="I3442" s="326" t="s">
        <v>7525</v>
      </c>
      <c r="J3442" s="42" t="str">
        <f>VLOOKUP(D3442,DEPARTMENTS!B:B,1,0)</f>
        <v>DEV_GROUP_28</v>
      </c>
      <c r="K3442" s="326"/>
    </row>
    <row r="3443" spans="1:11" s="35" customFormat="1" hidden="1" x14ac:dyDescent="0.2">
      <c r="A3443" s="326" t="s">
        <v>348</v>
      </c>
      <c r="B3443" s="326" t="s">
        <v>8</v>
      </c>
      <c r="C3443" s="326">
        <v>1</v>
      </c>
      <c r="D3443" s="326" t="s">
        <v>118</v>
      </c>
      <c r="E3443" s="323">
        <v>300</v>
      </c>
      <c r="F3443" s="35" t="s">
        <v>303</v>
      </c>
      <c r="G3443" s="326" t="s">
        <v>7332</v>
      </c>
      <c r="H3443" s="350">
        <f t="shared" si="54"/>
        <v>2951298.3800000004</v>
      </c>
      <c r="I3443" s="326" t="s">
        <v>7526</v>
      </c>
      <c r="J3443" s="42" t="str">
        <f>VLOOKUP(D3443,DEPARTMENTS!B:B,1,0)</f>
        <v>DEV_GROUP_3</v>
      </c>
      <c r="K3443" s="326"/>
    </row>
    <row r="3444" spans="1:11" s="35" customFormat="1" hidden="1" x14ac:dyDescent="0.2">
      <c r="A3444" s="326" t="s">
        <v>348</v>
      </c>
      <c r="B3444" s="326" t="s">
        <v>8</v>
      </c>
      <c r="C3444" s="326">
        <v>1</v>
      </c>
      <c r="D3444" s="326" t="s">
        <v>24</v>
      </c>
      <c r="E3444" s="323">
        <v>200</v>
      </c>
      <c r="F3444" s="35" t="s">
        <v>303</v>
      </c>
      <c r="G3444" s="326" t="s">
        <v>7332</v>
      </c>
      <c r="H3444" s="350">
        <f t="shared" si="54"/>
        <v>2951498.3800000004</v>
      </c>
      <c r="I3444" s="326" t="s">
        <v>7527</v>
      </c>
      <c r="J3444" s="42" t="str">
        <f>VLOOKUP(D3444,DEPARTMENTS!B:B,1,0)</f>
        <v>ENVELOPES</v>
      </c>
      <c r="K3444" s="326"/>
    </row>
    <row r="3445" spans="1:11" s="35" customFormat="1" hidden="1" x14ac:dyDescent="0.2">
      <c r="A3445" s="326" t="s">
        <v>348</v>
      </c>
      <c r="B3445" s="326" t="s">
        <v>8</v>
      </c>
      <c r="C3445" s="326">
        <v>1</v>
      </c>
      <c r="D3445" s="326" t="s">
        <v>154</v>
      </c>
      <c r="E3445" s="323">
        <v>10000</v>
      </c>
      <c r="F3445" s="35" t="s">
        <v>303</v>
      </c>
      <c r="G3445" s="326" t="s">
        <v>7332</v>
      </c>
      <c r="H3445" s="350">
        <f t="shared" si="54"/>
        <v>2961498.3800000004</v>
      </c>
      <c r="I3445" s="326" t="s">
        <v>7527</v>
      </c>
      <c r="J3445" s="42" t="str">
        <f>VLOOKUP(D3445,DEPARTMENTS!B:B,1,0)</f>
        <v>DEV_GROUP_10</v>
      </c>
      <c r="K3445" s="326"/>
    </row>
    <row r="3446" spans="1:11" s="35" customFormat="1" hidden="1" x14ac:dyDescent="0.2">
      <c r="A3446" s="326" t="s">
        <v>348</v>
      </c>
      <c r="B3446" s="326" t="s">
        <v>8</v>
      </c>
      <c r="C3446" s="326">
        <v>1</v>
      </c>
      <c r="D3446" s="326" t="s">
        <v>122</v>
      </c>
      <c r="E3446" s="323">
        <v>6500</v>
      </c>
      <c r="F3446" s="35" t="s">
        <v>303</v>
      </c>
      <c r="G3446" s="326" t="s">
        <v>7332</v>
      </c>
      <c r="H3446" s="350">
        <f t="shared" si="54"/>
        <v>2967998.3800000004</v>
      </c>
      <c r="I3446" s="326" t="s">
        <v>7528</v>
      </c>
      <c r="J3446" s="42" t="str">
        <f>VLOOKUP(D3446,DEPARTMENTS!B:B,1,0)</f>
        <v>DEV_GROUP_16</v>
      </c>
      <c r="K3446" s="326"/>
    </row>
    <row r="3447" spans="1:11" s="35" customFormat="1" hidden="1" x14ac:dyDescent="0.2">
      <c r="A3447" s="326" t="s">
        <v>7499</v>
      </c>
      <c r="B3447" s="326" t="s">
        <v>8</v>
      </c>
      <c r="C3447" s="326">
        <v>1</v>
      </c>
      <c r="D3447" s="326" t="s">
        <v>170</v>
      </c>
      <c r="E3447" s="323">
        <v>4000</v>
      </c>
      <c r="F3447" s="35" t="s">
        <v>303</v>
      </c>
      <c r="G3447" s="326" t="s">
        <v>7332</v>
      </c>
      <c r="H3447" s="350">
        <f t="shared" si="54"/>
        <v>2971998.3800000004</v>
      </c>
      <c r="I3447" s="326" t="s">
        <v>7311</v>
      </c>
      <c r="J3447" s="42" t="str">
        <f>VLOOKUP(D3447,DEPARTMENTS!B:B,1,0)</f>
        <v>DEV_GROUP_24</v>
      </c>
      <c r="K3447" s="326"/>
    </row>
    <row r="3448" spans="1:11" s="35" customFormat="1" hidden="1" x14ac:dyDescent="0.2">
      <c r="A3448" s="326" t="s">
        <v>7500</v>
      </c>
      <c r="B3448" s="326" t="s">
        <v>8</v>
      </c>
      <c r="C3448" s="326">
        <v>1</v>
      </c>
      <c r="D3448" s="326" t="s">
        <v>182</v>
      </c>
      <c r="E3448" s="323">
        <v>1000</v>
      </c>
      <c r="F3448" s="35" t="s">
        <v>303</v>
      </c>
      <c r="G3448" s="326" t="s">
        <v>7332</v>
      </c>
      <c r="H3448" s="350">
        <f t="shared" si="54"/>
        <v>2972998.3800000004</v>
      </c>
      <c r="I3448" s="326" t="s">
        <v>7312</v>
      </c>
      <c r="J3448" s="42" t="str">
        <f>VLOOKUP(D3448,DEPARTMENTS!B:B,1,0)</f>
        <v>DEV_GROUP_23</v>
      </c>
      <c r="K3448" s="326"/>
    </row>
    <row r="3449" spans="1:11" s="35" customFormat="1" hidden="1" x14ac:dyDescent="0.2">
      <c r="A3449" s="326" t="s">
        <v>7501</v>
      </c>
      <c r="B3449" s="326" t="s">
        <v>8</v>
      </c>
      <c r="C3449" s="326">
        <v>1</v>
      </c>
      <c r="D3449" s="326" t="s">
        <v>24</v>
      </c>
      <c r="E3449" s="323">
        <v>2500</v>
      </c>
      <c r="F3449" s="35" t="s">
        <v>303</v>
      </c>
      <c r="G3449" s="326" t="s">
        <v>7332</v>
      </c>
      <c r="H3449" s="350">
        <f t="shared" si="54"/>
        <v>2975498.3800000004</v>
      </c>
      <c r="I3449" s="326" t="s">
        <v>7313</v>
      </c>
      <c r="J3449" s="42" t="str">
        <f>VLOOKUP(D3449,DEPARTMENTS!B:B,1,0)</f>
        <v>ENVELOPES</v>
      </c>
      <c r="K3449" s="326"/>
    </row>
    <row r="3450" spans="1:11" s="35" customFormat="1" hidden="1" x14ac:dyDescent="0.2">
      <c r="A3450" s="326" t="s">
        <v>7502</v>
      </c>
      <c r="B3450" s="326" t="s">
        <v>8</v>
      </c>
      <c r="C3450" s="326">
        <v>1</v>
      </c>
      <c r="D3450" s="326" t="s">
        <v>24</v>
      </c>
      <c r="E3450" s="323">
        <v>50</v>
      </c>
      <c r="F3450" s="35" t="s">
        <v>303</v>
      </c>
      <c r="G3450" s="326" t="s">
        <v>7333</v>
      </c>
      <c r="H3450" s="350">
        <f t="shared" si="54"/>
        <v>2975548.3800000004</v>
      </c>
      <c r="I3450" s="326" t="s">
        <v>7314</v>
      </c>
      <c r="J3450" s="42" t="str">
        <f>VLOOKUP(D3450,DEPARTMENTS!B:B,1,0)</f>
        <v>ENVELOPES</v>
      </c>
      <c r="K3450" s="326"/>
    </row>
    <row r="3451" spans="1:11" s="35" customFormat="1" hidden="1" x14ac:dyDescent="0.2">
      <c r="A3451" s="326" t="s">
        <v>7503</v>
      </c>
      <c r="B3451" s="326" t="s">
        <v>8</v>
      </c>
      <c r="C3451" s="326">
        <v>1</v>
      </c>
      <c r="D3451" s="326" t="s">
        <v>176</v>
      </c>
      <c r="E3451" s="323">
        <v>1000</v>
      </c>
      <c r="F3451" s="35" t="s">
        <v>303</v>
      </c>
      <c r="G3451" s="326" t="s">
        <v>7333</v>
      </c>
      <c r="H3451" s="350">
        <f t="shared" si="54"/>
        <v>2976548.3800000004</v>
      </c>
      <c r="I3451" s="326" t="s">
        <v>7315</v>
      </c>
      <c r="J3451" s="42" t="str">
        <f>VLOOKUP(D3451,DEPARTMENTS!B:B,1,0)</f>
        <v>DEV_GROUP_33</v>
      </c>
      <c r="K3451" s="326"/>
    </row>
    <row r="3452" spans="1:11" s="35" customFormat="1" hidden="1" x14ac:dyDescent="0.2">
      <c r="A3452" s="326" t="s">
        <v>7504</v>
      </c>
      <c r="B3452" s="326" t="s">
        <v>8</v>
      </c>
      <c r="C3452" s="326">
        <v>1</v>
      </c>
      <c r="D3452" s="326" t="s">
        <v>164</v>
      </c>
      <c r="E3452" s="323">
        <v>10000</v>
      </c>
      <c r="F3452" s="35" t="s">
        <v>303</v>
      </c>
      <c r="G3452" s="326" t="s">
        <v>7333</v>
      </c>
      <c r="H3452" s="350">
        <f t="shared" si="54"/>
        <v>2986548.3800000004</v>
      </c>
      <c r="I3452" s="326" t="s">
        <v>7316</v>
      </c>
      <c r="J3452" s="42" t="str">
        <f>VLOOKUP(D3452,DEPARTMENTS!B:B,1,0)</f>
        <v>DEV_GROUP_22</v>
      </c>
      <c r="K3452" s="326"/>
    </row>
    <row r="3453" spans="1:11" s="35" customFormat="1" hidden="1" x14ac:dyDescent="0.2">
      <c r="A3453" s="326" t="s">
        <v>7505</v>
      </c>
      <c r="B3453" s="326" t="s">
        <v>8</v>
      </c>
      <c r="C3453" s="326">
        <v>1</v>
      </c>
      <c r="D3453" s="326" t="s">
        <v>174</v>
      </c>
      <c r="E3453" s="323">
        <v>500</v>
      </c>
      <c r="F3453" s="35" t="s">
        <v>303</v>
      </c>
      <c r="G3453" s="326" t="s">
        <v>7333</v>
      </c>
      <c r="H3453" s="350">
        <f t="shared" si="54"/>
        <v>2987048.3800000004</v>
      </c>
      <c r="I3453" s="326" t="s">
        <v>7317</v>
      </c>
      <c r="J3453" s="42" t="str">
        <f>VLOOKUP(D3453,DEPARTMENTS!B:B,1,0)</f>
        <v>DEV_GROUP_21</v>
      </c>
      <c r="K3453" s="326"/>
    </row>
    <row r="3454" spans="1:11" s="35" customFormat="1" hidden="1" x14ac:dyDescent="0.2">
      <c r="A3454" s="326" t="s">
        <v>7506</v>
      </c>
      <c r="B3454" s="326" t="s">
        <v>8</v>
      </c>
      <c r="C3454" s="326">
        <v>1</v>
      </c>
      <c r="D3454" s="326" t="s">
        <v>118</v>
      </c>
      <c r="E3454" s="323">
        <v>500</v>
      </c>
      <c r="F3454" s="35" t="s">
        <v>303</v>
      </c>
      <c r="G3454" s="326" t="s">
        <v>7333</v>
      </c>
      <c r="H3454" s="350">
        <f t="shared" si="54"/>
        <v>2987548.3800000004</v>
      </c>
      <c r="I3454" s="326" t="s">
        <v>7318</v>
      </c>
      <c r="J3454" s="42" t="str">
        <f>VLOOKUP(D3454,DEPARTMENTS!B:B,1,0)</f>
        <v>DEV_GROUP_3</v>
      </c>
      <c r="K3454" s="326"/>
    </row>
    <row r="3455" spans="1:11" s="35" customFormat="1" x14ac:dyDescent="0.2">
      <c r="A3455" s="326" t="s">
        <v>7507</v>
      </c>
      <c r="B3455" s="326" t="s">
        <v>8</v>
      </c>
      <c r="C3455" s="326">
        <v>1</v>
      </c>
      <c r="D3455" s="326" t="s">
        <v>112</v>
      </c>
      <c r="E3455" s="323">
        <v>300</v>
      </c>
      <c r="F3455" s="35" t="s">
        <v>303</v>
      </c>
      <c r="G3455" s="326" t="s">
        <v>7333</v>
      </c>
      <c r="H3455" s="350">
        <f t="shared" si="54"/>
        <v>2987848.3800000004</v>
      </c>
      <c r="I3455" s="326" t="s">
        <v>7319</v>
      </c>
      <c r="J3455" s="42" t="str">
        <f>VLOOKUP(D3455,DEPARTMENTS!B:B,1,0)</f>
        <v>DEV_GROUP_13</v>
      </c>
      <c r="K3455" s="326"/>
    </row>
    <row r="3456" spans="1:11" s="35" customFormat="1" hidden="1" x14ac:dyDescent="0.2">
      <c r="A3456" s="326" t="s">
        <v>7508</v>
      </c>
      <c r="B3456" s="326" t="s">
        <v>8</v>
      </c>
      <c r="C3456" s="326">
        <v>1</v>
      </c>
      <c r="D3456" s="326" t="s">
        <v>142</v>
      </c>
      <c r="E3456" s="323">
        <v>3000</v>
      </c>
      <c r="F3456" s="35" t="s">
        <v>303</v>
      </c>
      <c r="G3456" s="326" t="s">
        <v>7333</v>
      </c>
      <c r="H3456" s="350">
        <f t="shared" si="54"/>
        <v>2990848.3800000004</v>
      </c>
      <c r="I3456" s="326" t="s">
        <v>7320</v>
      </c>
      <c r="J3456" s="42" t="str">
        <f>VLOOKUP(D3456,DEPARTMENTS!B:B,1,0)</f>
        <v>DEV_GROUP_8</v>
      </c>
      <c r="K3456" s="326"/>
    </row>
    <row r="3457" spans="1:11" s="35" customFormat="1" hidden="1" x14ac:dyDescent="0.2">
      <c r="A3457" s="326" t="s">
        <v>7509</v>
      </c>
      <c r="B3457" s="326" t="s">
        <v>8</v>
      </c>
      <c r="C3457" s="326">
        <v>1</v>
      </c>
      <c r="D3457" s="326" t="s">
        <v>144</v>
      </c>
      <c r="E3457" s="323">
        <v>10000</v>
      </c>
      <c r="F3457" s="35" t="s">
        <v>303</v>
      </c>
      <c r="G3457" s="326" t="s">
        <v>7333</v>
      </c>
      <c r="H3457" s="350">
        <f t="shared" si="54"/>
        <v>3000848.3800000004</v>
      </c>
      <c r="I3457" s="326" t="s">
        <v>7321</v>
      </c>
      <c r="J3457" s="42" t="str">
        <f>VLOOKUP(D3457,DEPARTMENTS!B:B,1,0)</f>
        <v>DEV_GROUP_2</v>
      </c>
      <c r="K3457" s="326"/>
    </row>
    <row r="3458" spans="1:11" s="35" customFormat="1" hidden="1" x14ac:dyDescent="0.2">
      <c r="A3458" s="326" t="s">
        <v>7510</v>
      </c>
      <c r="B3458" s="326" t="s">
        <v>8</v>
      </c>
      <c r="C3458" s="326">
        <v>1</v>
      </c>
      <c r="D3458" s="326" t="s">
        <v>154</v>
      </c>
      <c r="E3458" s="323">
        <v>6600</v>
      </c>
      <c r="F3458" s="35" t="s">
        <v>303</v>
      </c>
      <c r="G3458" s="326" t="s">
        <v>7333</v>
      </c>
      <c r="H3458" s="350">
        <f t="shared" si="54"/>
        <v>3007448.3800000004</v>
      </c>
      <c r="I3458" s="326" t="s">
        <v>7322</v>
      </c>
      <c r="J3458" s="42" t="str">
        <f>VLOOKUP(D3458,DEPARTMENTS!B:B,1,0)</f>
        <v>DEV_GROUP_10</v>
      </c>
      <c r="K3458" s="326"/>
    </row>
    <row r="3459" spans="1:11" s="35" customFormat="1" hidden="1" x14ac:dyDescent="0.2">
      <c r="A3459" s="326" t="s">
        <v>7511</v>
      </c>
      <c r="B3459" s="326" t="s">
        <v>8</v>
      </c>
      <c r="C3459" s="326">
        <v>1</v>
      </c>
      <c r="D3459" s="326" t="s">
        <v>146</v>
      </c>
      <c r="E3459" s="323">
        <v>1000</v>
      </c>
      <c r="F3459" s="35" t="s">
        <v>303</v>
      </c>
      <c r="G3459" s="326" t="s">
        <v>7333</v>
      </c>
      <c r="H3459" s="350">
        <f t="shared" si="54"/>
        <v>3008448.3800000004</v>
      </c>
      <c r="I3459" s="326" t="s">
        <v>7323</v>
      </c>
      <c r="J3459" s="42" t="str">
        <f>VLOOKUP(D3459,DEPARTMENTS!B:B,1,0)</f>
        <v>DEV_GROUP_18</v>
      </c>
      <c r="K3459" s="326"/>
    </row>
    <row r="3460" spans="1:11" s="35" customFormat="1" hidden="1" x14ac:dyDescent="0.2">
      <c r="A3460" s="326" t="s">
        <v>7512</v>
      </c>
      <c r="B3460" s="326" t="s">
        <v>8</v>
      </c>
      <c r="C3460" s="326">
        <v>1</v>
      </c>
      <c r="D3460" s="326" t="s">
        <v>186</v>
      </c>
      <c r="E3460" s="323">
        <v>500</v>
      </c>
      <c r="F3460" s="35" t="s">
        <v>303</v>
      </c>
      <c r="G3460" s="326" t="s">
        <v>7333</v>
      </c>
      <c r="H3460" s="350">
        <f t="shared" si="54"/>
        <v>3008948.3800000004</v>
      </c>
      <c r="I3460" s="326" t="s">
        <v>7324</v>
      </c>
      <c r="J3460" s="42" t="str">
        <f>VLOOKUP(D3460,DEPARTMENTS!B:B,1,0)</f>
        <v>DEV_GROUP_37</v>
      </c>
      <c r="K3460" s="326"/>
    </row>
    <row r="3461" spans="1:11" s="35" customFormat="1" hidden="1" x14ac:dyDescent="0.2">
      <c r="A3461" s="326" t="s">
        <v>7513</v>
      </c>
      <c r="B3461" s="326" t="s">
        <v>8</v>
      </c>
      <c r="C3461" s="326">
        <v>1</v>
      </c>
      <c r="D3461" s="326" t="s">
        <v>174</v>
      </c>
      <c r="E3461" s="323">
        <v>500</v>
      </c>
      <c r="F3461" s="35" t="s">
        <v>303</v>
      </c>
      <c r="G3461" s="326" t="s">
        <v>7333</v>
      </c>
      <c r="H3461" s="350">
        <f t="shared" si="54"/>
        <v>3009448.3800000004</v>
      </c>
      <c r="I3461" s="326" t="s">
        <v>7325</v>
      </c>
      <c r="J3461" s="42" t="str">
        <f>VLOOKUP(D3461,DEPARTMENTS!B:B,1,0)</f>
        <v>DEV_GROUP_21</v>
      </c>
      <c r="K3461" s="326"/>
    </row>
    <row r="3462" spans="1:11" s="35" customFormat="1" hidden="1" x14ac:dyDescent="0.2">
      <c r="A3462" s="326" t="s">
        <v>348</v>
      </c>
      <c r="B3462" s="326" t="s">
        <v>8</v>
      </c>
      <c r="C3462" s="326">
        <v>1</v>
      </c>
      <c r="D3462" s="326" t="s">
        <v>144</v>
      </c>
      <c r="E3462" s="323">
        <v>1000</v>
      </c>
      <c r="F3462" s="35" t="s">
        <v>303</v>
      </c>
      <c r="G3462" s="326" t="s">
        <v>7333</v>
      </c>
      <c r="H3462" s="350">
        <f t="shared" si="54"/>
        <v>3010448.3800000004</v>
      </c>
      <c r="I3462" s="326" t="s">
        <v>7529</v>
      </c>
      <c r="J3462" s="42" t="str">
        <f>VLOOKUP(D3462,DEPARTMENTS!B:B,1,0)</f>
        <v>DEV_GROUP_2</v>
      </c>
      <c r="K3462" s="326"/>
    </row>
    <row r="3463" spans="1:11" s="35" customFormat="1" x14ac:dyDescent="0.2">
      <c r="A3463" s="326" t="s">
        <v>7514</v>
      </c>
      <c r="B3463" s="326" t="s">
        <v>8</v>
      </c>
      <c r="C3463" s="326">
        <v>1</v>
      </c>
      <c r="D3463" s="326" t="s">
        <v>112</v>
      </c>
      <c r="E3463" s="323">
        <v>10000</v>
      </c>
      <c r="F3463" s="35" t="s">
        <v>303</v>
      </c>
      <c r="G3463" s="326" t="s">
        <v>7333</v>
      </c>
      <c r="H3463" s="350">
        <f t="shared" si="54"/>
        <v>3020448.3800000004</v>
      </c>
      <c r="I3463" s="326" t="s">
        <v>7326</v>
      </c>
      <c r="J3463" s="42" t="str">
        <f>VLOOKUP(D3463,DEPARTMENTS!B:B,1,0)</f>
        <v>DEV_GROUP_13</v>
      </c>
      <c r="K3463" s="326"/>
    </row>
    <row r="3464" spans="1:11" s="35" customFormat="1" hidden="1" x14ac:dyDescent="0.2">
      <c r="A3464" s="326" t="s">
        <v>7515</v>
      </c>
      <c r="B3464" s="326" t="s">
        <v>8</v>
      </c>
      <c r="C3464" s="326">
        <v>1</v>
      </c>
      <c r="D3464" s="326" t="s">
        <v>178</v>
      </c>
      <c r="E3464" s="323">
        <v>5000</v>
      </c>
      <c r="F3464" s="35" t="s">
        <v>303</v>
      </c>
      <c r="G3464" s="326" t="s">
        <v>7333</v>
      </c>
      <c r="H3464" s="350">
        <f t="shared" si="54"/>
        <v>3025448.3800000004</v>
      </c>
      <c r="I3464" s="326" t="s">
        <v>7327</v>
      </c>
      <c r="J3464" s="42" t="str">
        <f>VLOOKUP(D3464,DEPARTMENTS!B:B,1,0)</f>
        <v>DEV_GROUP_34</v>
      </c>
      <c r="K3464" s="326"/>
    </row>
    <row r="3465" spans="1:11" s="35" customFormat="1" hidden="1" x14ac:dyDescent="0.2">
      <c r="A3465" s="326" t="s">
        <v>7516</v>
      </c>
      <c r="B3465" s="326" t="s">
        <v>8</v>
      </c>
      <c r="C3465" s="326">
        <v>1</v>
      </c>
      <c r="D3465" s="326" t="s">
        <v>160</v>
      </c>
      <c r="E3465" s="323">
        <v>3000</v>
      </c>
      <c r="F3465" s="35" t="s">
        <v>303</v>
      </c>
      <c r="G3465" s="326" t="s">
        <v>7333</v>
      </c>
      <c r="H3465" s="350">
        <f t="shared" si="54"/>
        <v>3028448.3800000004</v>
      </c>
      <c r="I3465" s="326" t="s">
        <v>7328</v>
      </c>
      <c r="J3465" s="42" t="str">
        <f>VLOOKUP(D3465,DEPARTMENTS!B:B,1,0)</f>
        <v>DEV_GROUP_20</v>
      </c>
      <c r="K3465" s="326"/>
    </row>
    <row r="3466" spans="1:11" s="35" customFormat="1" hidden="1" x14ac:dyDescent="0.2">
      <c r="A3466" s="326" t="s">
        <v>7517</v>
      </c>
      <c r="B3466" s="326" t="s">
        <v>8</v>
      </c>
      <c r="C3466" s="326">
        <v>1</v>
      </c>
      <c r="D3466" s="326" t="s">
        <v>118</v>
      </c>
      <c r="E3466" s="323">
        <v>5000</v>
      </c>
      <c r="F3466" s="35" t="s">
        <v>303</v>
      </c>
      <c r="G3466" s="326" t="s">
        <v>7333</v>
      </c>
      <c r="H3466" s="350">
        <f t="shared" si="54"/>
        <v>3033448.3800000004</v>
      </c>
      <c r="I3466" s="326" t="s">
        <v>7329</v>
      </c>
      <c r="J3466" s="42" t="str">
        <f>VLOOKUP(D3466,DEPARTMENTS!B:B,1,0)</f>
        <v>DEV_GROUP_3</v>
      </c>
      <c r="K3466" s="326"/>
    </row>
    <row r="3467" spans="1:11" s="35" customFormat="1" hidden="1" x14ac:dyDescent="0.2">
      <c r="A3467" s="326" t="s">
        <v>7518</v>
      </c>
      <c r="B3467" s="326" t="s">
        <v>8</v>
      </c>
      <c r="C3467" s="326">
        <v>1</v>
      </c>
      <c r="D3467" s="326" t="s">
        <v>118</v>
      </c>
      <c r="E3467" s="323">
        <v>500</v>
      </c>
      <c r="F3467" s="35" t="s">
        <v>303</v>
      </c>
      <c r="G3467" s="326" t="s">
        <v>7333</v>
      </c>
      <c r="H3467" s="350">
        <f t="shared" si="54"/>
        <v>3033948.3800000004</v>
      </c>
      <c r="I3467" s="326" t="s">
        <v>7330</v>
      </c>
      <c r="J3467" s="42" t="str">
        <f>VLOOKUP(D3467,DEPARTMENTS!B:B,1,0)</f>
        <v>DEV_GROUP_3</v>
      </c>
      <c r="K3467" s="326"/>
    </row>
    <row r="3468" spans="1:11" s="35" customFormat="1" hidden="1" x14ac:dyDescent="0.2">
      <c r="A3468" s="326" t="s">
        <v>7519</v>
      </c>
      <c r="B3468" s="326" t="s">
        <v>8</v>
      </c>
      <c r="C3468" s="326">
        <v>1</v>
      </c>
      <c r="D3468" s="326" t="s">
        <v>126</v>
      </c>
      <c r="E3468" s="323">
        <v>1000</v>
      </c>
      <c r="F3468" s="35" t="s">
        <v>303</v>
      </c>
      <c r="G3468" s="326" t="s">
        <v>7333</v>
      </c>
      <c r="H3468" s="350">
        <f t="shared" si="54"/>
        <v>3034948.3800000004</v>
      </c>
      <c r="I3468" s="326" t="s">
        <v>7331</v>
      </c>
      <c r="J3468" s="42" t="str">
        <f>VLOOKUP(D3468,DEPARTMENTS!B:B,1,0)</f>
        <v>DEV_GROUP_6</v>
      </c>
      <c r="K3468" s="326"/>
    </row>
    <row r="3469" spans="1:11" s="35" customFormat="1" hidden="1" x14ac:dyDescent="0.2">
      <c r="A3469" s="326" t="s">
        <v>7816</v>
      </c>
      <c r="B3469" s="326" t="s">
        <v>8</v>
      </c>
      <c r="C3469" s="326">
        <v>1</v>
      </c>
      <c r="D3469" s="326" t="s">
        <v>24</v>
      </c>
      <c r="E3469" s="323">
        <v>30000</v>
      </c>
      <c r="F3469" s="35" t="s">
        <v>303</v>
      </c>
      <c r="G3469" s="326" t="s">
        <v>7333</v>
      </c>
      <c r="H3469" s="350">
        <f t="shared" si="54"/>
        <v>3064948.3800000004</v>
      </c>
      <c r="I3469" s="326" t="s">
        <v>7530</v>
      </c>
      <c r="J3469" s="42" t="str">
        <f>VLOOKUP(D3469,DEPARTMENTS!B:B,1,0)</f>
        <v>ENVELOPES</v>
      </c>
      <c r="K3469" s="326"/>
    </row>
    <row r="3470" spans="1:11" s="35" customFormat="1" hidden="1" x14ac:dyDescent="0.2">
      <c r="A3470" s="326" t="s">
        <v>7817</v>
      </c>
      <c r="B3470" s="326" t="s">
        <v>8</v>
      </c>
      <c r="C3470" s="326">
        <v>1</v>
      </c>
      <c r="D3470" s="326" t="s">
        <v>120</v>
      </c>
      <c r="E3470" s="323">
        <v>500</v>
      </c>
      <c r="F3470" s="35" t="s">
        <v>303</v>
      </c>
      <c r="G3470" s="326" t="s">
        <v>7333</v>
      </c>
      <c r="H3470" s="350">
        <f t="shared" si="54"/>
        <v>3065448.3800000004</v>
      </c>
      <c r="I3470" s="326" t="s">
        <v>7531</v>
      </c>
      <c r="J3470" s="42" t="str">
        <f>VLOOKUP(D3470,DEPARTMENTS!B:B,1,0)</f>
        <v>DEV_GROUP_17</v>
      </c>
      <c r="K3470" s="326"/>
    </row>
    <row r="3471" spans="1:11" s="35" customFormat="1" hidden="1" x14ac:dyDescent="0.2">
      <c r="A3471" s="326" t="s">
        <v>7818</v>
      </c>
      <c r="B3471" s="326" t="s">
        <v>8</v>
      </c>
      <c r="C3471" s="326">
        <v>1</v>
      </c>
      <c r="D3471" s="326" t="s">
        <v>142</v>
      </c>
      <c r="E3471" s="323">
        <v>3500</v>
      </c>
      <c r="F3471" s="35" t="s">
        <v>303</v>
      </c>
      <c r="G3471" s="326" t="s">
        <v>7333</v>
      </c>
      <c r="H3471" s="350">
        <f t="shared" si="54"/>
        <v>3068948.3800000004</v>
      </c>
      <c r="I3471" s="326" t="s">
        <v>7532</v>
      </c>
      <c r="J3471" s="42" t="str">
        <f>VLOOKUP(D3471,DEPARTMENTS!B:B,1,0)</f>
        <v>DEV_GROUP_8</v>
      </c>
      <c r="K3471" s="326"/>
    </row>
    <row r="3472" spans="1:11" s="35" customFormat="1" hidden="1" x14ac:dyDescent="0.2">
      <c r="A3472" s="326" t="s">
        <v>7819</v>
      </c>
      <c r="B3472" s="326" t="s">
        <v>8</v>
      </c>
      <c r="C3472" s="326">
        <v>1</v>
      </c>
      <c r="D3472" s="326" t="s">
        <v>180</v>
      </c>
      <c r="E3472" s="323">
        <v>10000</v>
      </c>
      <c r="F3472" s="35" t="s">
        <v>303</v>
      </c>
      <c r="G3472" s="326" t="s">
        <v>7333</v>
      </c>
      <c r="H3472" s="350">
        <f t="shared" si="54"/>
        <v>3078948.3800000004</v>
      </c>
      <c r="I3472" s="326" t="s">
        <v>7533</v>
      </c>
      <c r="J3472" s="42" t="str">
        <f>VLOOKUP(D3472,DEPARTMENTS!B:B,1,0)</f>
        <v>DEV_GROUP_28</v>
      </c>
      <c r="K3472" s="326"/>
    </row>
    <row r="3473" spans="1:11" s="35" customFormat="1" hidden="1" x14ac:dyDescent="0.2">
      <c r="A3473" s="326" t="s">
        <v>7820</v>
      </c>
      <c r="B3473" s="326" t="s">
        <v>8</v>
      </c>
      <c r="C3473" s="326">
        <v>1</v>
      </c>
      <c r="D3473" s="326" t="s">
        <v>118</v>
      </c>
      <c r="E3473" s="323">
        <v>1500</v>
      </c>
      <c r="F3473" s="35" t="s">
        <v>303</v>
      </c>
      <c r="G3473" s="326" t="s">
        <v>7333</v>
      </c>
      <c r="H3473" s="350">
        <f t="shared" si="54"/>
        <v>3080448.3800000004</v>
      </c>
      <c r="I3473" s="326" t="s">
        <v>7534</v>
      </c>
      <c r="J3473" s="42" t="str">
        <f>VLOOKUP(D3473,DEPARTMENTS!B:B,1,0)</f>
        <v>DEV_GROUP_3</v>
      </c>
      <c r="K3473" s="326"/>
    </row>
    <row r="3474" spans="1:11" s="35" customFormat="1" hidden="1" x14ac:dyDescent="0.2">
      <c r="A3474" s="326" t="s">
        <v>7821</v>
      </c>
      <c r="B3474" s="326" t="s">
        <v>8</v>
      </c>
      <c r="C3474" s="326">
        <v>1</v>
      </c>
      <c r="D3474" s="326" t="s">
        <v>176</v>
      </c>
      <c r="E3474" s="323">
        <v>200</v>
      </c>
      <c r="F3474" s="35" t="s">
        <v>303</v>
      </c>
      <c r="G3474" s="326" t="s">
        <v>7333</v>
      </c>
      <c r="H3474" s="350">
        <f t="shared" si="54"/>
        <v>3080648.3800000004</v>
      </c>
      <c r="I3474" s="326" t="s">
        <v>7535</v>
      </c>
      <c r="J3474" s="42" t="str">
        <f>VLOOKUP(D3474,DEPARTMENTS!B:B,1,0)</f>
        <v>DEV_GROUP_33</v>
      </c>
      <c r="K3474" s="326"/>
    </row>
    <row r="3475" spans="1:11" s="35" customFormat="1" hidden="1" x14ac:dyDescent="0.2">
      <c r="A3475" s="326" t="s">
        <v>7822</v>
      </c>
      <c r="B3475" s="326" t="s">
        <v>8</v>
      </c>
      <c r="C3475" s="326">
        <v>1</v>
      </c>
      <c r="D3475" s="326" t="s">
        <v>114</v>
      </c>
      <c r="E3475" s="323">
        <v>200</v>
      </c>
      <c r="F3475" s="35" t="s">
        <v>303</v>
      </c>
      <c r="G3475" s="326" t="s">
        <v>7333</v>
      </c>
      <c r="H3475" s="350">
        <f t="shared" si="54"/>
        <v>3080848.3800000004</v>
      </c>
      <c r="I3475" s="326" t="s">
        <v>7536</v>
      </c>
      <c r="J3475" s="42" t="str">
        <f>VLOOKUP(D3475,DEPARTMENTS!B:B,1,0)</f>
        <v>DEV_GROUP_1</v>
      </c>
      <c r="K3475" s="326"/>
    </row>
    <row r="3476" spans="1:11" s="35" customFormat="1" hidden="1" x14ac:dyDescent="0.2">
      <c r="A3476" s="326" t="s">
        <v>7823</v>
      </c>
      <c r="B3476" s="326" t="s">
        <v>8</v>
      </c>
      <c r="C3476" s="326">
        <v>1</v>
      </c>
      <c r="D3476" s="326" t="s">
        <v>182</v>
      </c>
      <c r="E3476" s="323">
        <v>500</v>
      </c>
      <c r="F3476" s="35" t="s">
        <v>303</v>
      </c>
      <c r="G3476" s="326" t="s">
        <v>7333</v>
      </c>
      <c r="H3476" s="350">
        <f t="shared" si="54"/>
        <v>3081348.3800000004</v>
      </c>
      <c r="I3476" s="326" t="s">
        <v>7537</v>
      </c>
      <c r="J3476" s="42" t="str">
        <f>VLOOKUP(D3476,DEPARTMENTS!B:B,1,0)</f>
        <v>DEV_GROUP_23</v>
      </c>
      <c r="K3476" s="326"/>
    </row>
    <row r="3477" spans="1:11" s="35" customFormat="1" x14ac:dyDescent="0.2">
      <c r="A3477" s="326" t="s">
        <v>7824</v>
      </c>
      <c r="B3477" s="326" t="s">
        <v>8</v>
      </c>
      <c r="C3477" s="326">
        <v>1</v>
      </c>
      <c r="D3477" s="326" t="s">
        <v>112</v>
      </c>
      <c r="E3477" s="323">
        <v>200</v>
      </c>
      <c r="F3477" s="35" t="s">
        <v>303</v>
      </c>
      <c r="G3477" s="326" t="s">
        <v>7333</v>
      </c>
      <c r="H3477" s="350">
        <f t="shared" ref="H3477:H3540" si="55">H3476+E3477</f>
        <v>3081548.3800000004</v>
      </c>
      <c r="I3477" s="326" t="s">
        <v>7538</v>
      </c>
      <c r="J3477" s="42" t="str">
        <f>VLOOKUP(D3477,DEPARTMENTS!B:B,1,0)</f>
        <v>DEV_GROUP_13</v>
      </c>
      <c r="K3477" s="326"/>
    </row>
    <row r="3478" spans="1:11" s="35" customFormat="1" hidden="1" x14ac:dyDescent="0.2">
      <c r="A3478" s="326" t="s">
        <v>7825</v>
      </c>
      <c r="B3478" s="326" t="s">
        <v>8</v>
      </c>
      <c r="C3478" s="326">
        <v>1</v>
      </c>
      <c r="D3478" s="326" t="s">
        <v>114</v>
      </c>
      <c r="E3478" s="323">
        <v>5000</v>
      </c>
      <c r="F3478" s="35" t="s">
        <v>303</v>
      </c>
      <c r="G3478" s="326" t="s">
        <v>7333</v>
      </c>
      <c r="H3478" s="350">
        <f t="shared" si="55"/>
        <v>3086548.3800000004</v>
      </c>
      <c r="I3478" s="326" t="s">
        <v>7539</v>
      </c>
      <c r="J3478" s="42" t="str">
        <f>VLOOKUP(D3478,DEPARTMENTS!B:B,1,0)</f>
        <v>DEV_GROUP_1</v>
      </c>
      <c r="K3478" s="326"/>
    </row>
    <row r="3479" spans="1:11" s="35" customFormat="1" x14ac:dyDescent="0.2">
      <c r="A3479" s="326" t="s">
        <v>7826</v>
      </c>
      <c r="B3479" s="326" t="s">
        <v>8</v>
      </c>
      <c r="C3479" s="326">
        <v>1</v>
      </c>
      <c r="D3479" s="326" t="s">
        <v>112</v>
      </c>
      <c r="E3479" s="323">
        <v>10000</v>
      </c>
      <c r="F3479" s="35" t="s">
        <v>303</v>
      </c>
      <c r="G3479" s="326" t="s">
        <v>7333</v>
      </c>
      <c r="H3479" s="350">
        <f t="shared" si="55"/>
        <v>3096548.3800000004</v>
      </c>
      <c r="I3479" s="326" t="s">
        <v>7540</v>
      </c>
      <c r="J3479" s="42" t="str">
        <f>VLOOKUP(D3479,DEPARTMENTS!B:B,1,0)</f>
        <v>DEV_GROUP_13</v>
      </c>
      <c r="K3479" s="326"/>
    </row>
    <row r="3480" spans="1:11" s="35" customFormat="1" hidden="1" x14ac:dyDescent="0.2">
      <c r="A3480" s="326" t="s">
        <v>7827</v>
      </c>
      <c r="B3480" s="326" t="s">
        <v>8</v>
      </c>
      <c r="C3480" s="326">
        <v>1</v>
      </c>
      <c r="D3480" s="326" t="s">
        <v>160</v>
      </c>
      <c r="E3480" s="323">
        <v>1000</v>
      </c>
      <c r="F3480" s="35" t="s">
        <v>303</v>
      </c>
      <c r="G3480" s="326" t="s">
        <v>7333</v>
      </c>
      <c r="H3480" s="350">
        <f t="shared" si="55"/>
        <v>3097548.3800000004</v>
      </c>
      <c r="I3480" s="326" t="s">
        <v>7541</v>
      </c>
      <c r="J3480" s="42" t="str">
        <f>VLOOKUP(D3480,DEPARTMENTS!B:B,1,0)</f>
        <v>DEV_GROUP_20</v>
      </c>
      <c r="K3480" s="326"/>
    </row>
    <row r="3481" spans="1:11" s="35" customFormat="1" hidden="1" x14ac:dyDescent="0.2">
      <c r="A3481" s="326" t="s">
        <v>7828</v>
      </c>
      <c r="B3481" s="326" t="s">
        <v>8</v>
      </c>
      <c r="C3481" s="326">
        <v>1</v>
      </c>
      <c r="D3481" s="326" t="s">
        <v>172</v>
      </c>
      <c r="E3481" s="323">
        <v>6000</v>
      </c>
      <c r="F3481" s="35" t="s">
        <v>303</v>
      </c>
      <c r="G3481" s="326" t="s">
        <v>7333</v>
      </c>
      <c r="H3481" s="350">
        <f t="shared" si="55"/>
        <v>3103548.3800000004</v>
      </c>
      <c r="I3481" s="326" t="s">
        <v>7542</v>
      </c>
      <c r="J3481" s="42" t="str">
        <f>VLOOKUP(D3481,DEPARTMENTS!B:B,1,0)</f>
        <v>DEV_GROUP_25</v>
      </c>
      <c r="K3481" s="326"/>
    </row>
    <row r="3482" spans="1:11" s="35" customFormat="1" hidden="1" x14ac:dyDescent="0.2">
      <c r="A3482" s="326" t="s">
        <v>7829</v>
      </c>
      <c r="B3482" s="326" t="s">
        <v>8</v>
      </c>
      <c r="C3482" s="326">
        <v>1</v>
      </c>
      <c r="D3482" s="326" t="s">
        <v>124</v>
      </c>
      <c r="E3482" s="323">
        <v>200</v>
      </c>
      <c r="F3482" s="35" t="s">
        <v>303</v>
      </c>
      <c r="G3482" s="326" t="s">
        <v>7333</v>
      </c>
      <c r="H3482" s="350">
        <f t="shared" si="55"/>
        <v>3103748.3800000004</v>
      </c>
      <c r="I3482" s="326" t="s">
        <v>7543</v>
      </c>
      <c r="J3482" s="42" t="str">
        <f>VLOOKUP(D3482,DEPARTMENTS!B:B,1,0)</f>
        <v>DEV_GROUP_7</v>
      </c>
      <c r="K3482" s="326"/>
    </row>
    <row r="3483" spans="1:11" s="35" customFormat="1" x14ac:dyDescent="0.2">
      <c r="A3483" s="326" t="s">
        <v>7830</v>
      </c>
      <c r="B3483" s="326" t="s">
        <v>8</v>
      </c>
      <c r="C3483" s="326">
        <v>1</v>
      </c>
      <c r="D3483" s="326" t="s">
        <v>112</v>
      </c>
      <c r="E3483" s="323">
        <v>10000</v>
      </c>
      <c r="F3483" s="35" t="s">
        <v>303</v>
      </c>
      <c r="G3483" s="326" t="s">
        <v>7333</v>
      </c>
      <c r="H3483" s="350">
        <f t="shared" si="55"/>
        <v>3113748.3800000004</v>
      </c>
      <c r="I3483" s="326" t="s">
        <v>7544</v>
      </c>
      <c r="J3483" s="42" t="str">
        <f>VLOOKUP(D3483,DEPARTMENTS!B:B,1,0)</f>
        <v>DEV_GROUP_13</v>
      </c>
      <c r="K3483" s="326"/>
    </row>
    <row r="3484" spans="1:11" s="35" customFormat="1" hidden="1" x14ac:dyDescent="0.2">
      <c r="A3484" s="326" t="s">
        <v>7831</v>
      </c>
      <c r="B3484" s="326" t="s">
        <v>8</v>
      </c>
      <c r="C3484" s="326">
        <v>1</v>
      </c>
      <c r="D3484" s="326" t="s">
        <v>136</v>
      </c>
      <c r="E3484" s="323">
        <v>700</v>
      </c>
      <c r="F3484" s="35" t="s">
        <v>303</v>
      </c>
      <c r="G3484" s="326" t="s">
        <v>7333</v>
      </c>
      <c r="H3484" s="350">
        <f t="shared" si="55"/>
        <v>3114448.3800000004</v>
      </c>
      <c r="I3484" s="326" t="s">
        <v>7545</v>
      </c>
      <c r="J3484" s="42" t="str">
        <f>VLOOKUP(D3484,DEPARTMENTS!B:B,1,0)</f>
        <v>DEV_GROUP_32</v>
      </c>
      <c r="K3484" s="326"/>
    </row>
    <row r="3485" spans="1:11" s="35" customFormat="1" hidden="1" x14ac:dyDescent="0.2">
      <c r="A3485" s="326" t="s">
        <v>7832</v>
      </c>
      <c r="B3485" s="326" t="s">
        <v>8</v>
      </c>
      <c r="C3485" s="326">
        <v>1</v>
      </c>
      <c r="D3485" s="326" t="s">
        <v>124</v>
      </c>
      <c r="E3485" s="323">
        <v>280</v>
      </c>
      <c r="F3485" s="35" t="s">
        <v>303</v>
      </c>
      <c r="G3485" s="326" t="s">
        <v>7333</v>
      </c>
      <c r="H3485" s="350">
        <f t="shared" si="55"/>
        <v>3114728.3800000004</v>
      </c>
      <c r="I3485" s="326" t="s">
        <v>7546</v>
      </c>
      <c r="J3485" s="42" t="str">
        <f>VLOOKUP(D3485,DEPARTMENTS!B:B,1,0)</f>
        <v>DEV_GROUP_7</v>
      </c>
      <c r="K3485" s="326"/>
    </row>
    <row r="3486" spans="1:11" s="35" customFormat="1" hidden="1" x14ac:dyDescent="0.2">
      <c r="A3486" s="326" t="s">
        <v>7833</v>
      </c>
      <c r="B3486" s="326" t="s">
        <v>8</v>
      </c>
      <c r="C3486" s="326">
        <v>1</v>
      </c>
      <c r="D3486" s="326" t="s">
        <v>189</v>
      </c>
      <c r="E3486" s="323">
        <v>2000</v>
      </c>
      <c r="F3486" s="35" t="s">
        <v>303</v>
      </c>
      <c r="G3486" s="326" t="s">
        <v>7333</v>
      </c>
      <c r="H3486" s="350">
        <f t="shared" si="55"/>
        <v>3116728.3800000004</v>
      </c>
      <c r="I3486" s="326" t="s">
        <v>7547</v>
      </c>
      <c r="J3486" s="42" t="str">
        <f>VLOOKUP(D3486,DEPARTMENTS!B:B,1,0)</f>
        <v>DEV_GROUP_36</v>
      </c>
      <c r="K3486" s="326"/>
    </row>
    <row r="3487" spans="1:11" s="35" customFormat="1" hidden="1" x14ac:dyDescent="0.2">
      <c r="A3487" s="326" t="s">
        <v>7834</v>
      </c>
      <c r="B3487" s="326" t="s">
        <v>8</v>
      </c>
      <c r="C3487" s="326">
        <v>1</v>
      </c>
      <c r="D3487" s="326" t="s">
        <v>122</v>
      </c>
      <c r="E3487" s="323">
        <v>1000</v>
      </c>
      <c r="F3487" s="35" t="s">
        <v>303</v>
      </c>
      <c r="G3487" s="326" t="s">
        <v>7333</v>
      </c>
      <c r="H3487" s="350">
        <f t="shared" si="55"/>
        <v>3117728.3800000004</v>
      </c>
      <c r="I3487" s="326" t="s">
        <v>7548</v>
      </c>
      <c r="J3487" s="42" t="str">
        <f>VLOOKUP(D3487,DEPARTMENTS!B:B,1,0)</f>
        <v>DEV_GROUP_16</v>
      </c>
      <c r="K3487" s="326"/>
    </row>
    <row r="3488" spans="1:11" s="35" customFormat="1" hidden="1" x14ac:dyDescent="0.2">
      <c r="A3488" s="326" t="s">
        <v>7835</v>
      </c>
      <c r="B3488" s="326" t="s">
        <v>8</v>
      </c>
      <c r="C3488" s="326">
        <v>1</v>
      </c>
      <c r="D3488" s="326" t="s">
        <v>136</v>
      </c>
      <c r="E3488" s="323">
        <v>3000</v>
      </c>
      <c r="F3488" s="35" t="s">
        <v>303</v>
      </c>
      <c r="G3488" s="326" t="s">
        <v>7333</v>
      </c>
      <c r="H3488" s="350">
        <f t="shared" si="55"/>
        <v>3120728.3800000004</v>
      </c>
      <c r="I3488" s="326" t="s">
        <v>7549</v>
      </c>
      <c r="J3488" s="42" t="str">
        <f>VLOOKUP(D3488,DEPARTMENTS!B:B,1,0)</f>
        <v>DEV_GROUP_32</v>
      </c>
      <c r="K3488" s="326"/>
    </row>
    <row r="3489" spans="1:11" s="35" customFormat="1" hidden="1" x14ac:dyDescent="0.2">
      <c r="A3489" s="326" t="s">
        <v>7836</v>
      </c>
      <c r="B3489" s="326" t="s">
        <v>8</v>
      </c>
      <c r="C3489" s="326">
        <v>1</v>
      </c>
      <c r="D3489" s="326" t="s">
        <v>122</v>
      </c>
      <c r="E3489" s="323">
        <v>5000</v>
      </c>
      <c r="F3489" s="35" t="s">
        <v>303</v>
      </c>
      <c r="G3489" s="326" t="s">
        <v>7333</v>
      </c>
      <c r="H3489" s="350">
        <f t="shared" si="55"/>
        <v>3125728.3800000004</v>
      </c>
      <c r="I3489" s="326" t="s">
        <v>7550</v>
      </c>
      <c r="J3489" s="42" t="str">
        <f>VLOOKUP(D3489,DEPARTMENTS!B:B,1,0)</f>
        <v>DEV_GROUP_16</v>
      </c>
      <c r="K3489" s="326"/>
    </row>
    <row r="3490" spans="1:11" s="35" customFormat="1" hidden="1" x14ac:dyDescent="0.2">
      <c r="A3490" s="326" t="s">
        <v>7837</v>
      </c>
      <c r="B3490" s="326" t="s">
        <v>8</v>
      </c>
      <c r="C3490" s="326">
        <v>1</v>
      </c>
      <c r="D3490" s="326" t="s">
        <v>152</v>
      </c>
      <c r="E3490" s="323">
        <v>30000</v>
      </c>
      <c r="F3490" s="35" t="s">
        <v>303</v>
      </c>
      <c r="G3490" s="326" t="s">
        <v>7333</v>
      </c>
      <c r="H3490" s="350">
        <f t="shared" si="55"/>
        <v>3155728.3800000004</v>
      </c>
      <c r="I3490" s="326" t="s">
        <v>7551</v>
      </c>
      <c r="J3490" s="42" t="str">
        <f>VLOOKUP(D3490,DEPARTMENTS!B:B,1,0)</f>
        <v>DEV_GROUP_9</v>
      </c>
      <c r="K3490" s="326"/>
    </row>
    <row r="3491" spans="1:11" s="35" customFormat="1" hidden="1" x14ac:dyDescent="0.2">
      <c r="A3491" s="326" t="s">
        <v>7838</v>
      </c>
      <c r="B3491" s="326" t="s">
        <v>8</v>
      </c>
      <c r="C3491" s="326">
        <v>1</v>
      </c>
      <c r="D3491" s="326" t="s">
        <v>24</v>
      </c>
      <c r="E3491" s="323">
        <v>500</v>
      </c>
      <c r="F3491" s="35" t="s">
        <v>303</v>
      </c>
      <c r="G3491" s="326" t="s">
        <v>7333</v>
      </c>
      <c r="H3491" s="350">
        <f t="shared" si="55"/>
        <v>3156228.3800000004</v>
      </c>
      <c r="I3491" s="326" t="s">
        <v>7552</v>
      </c>
      <c r="J3491" s="42" t="str">
        <f>VLOOKUP(D3491,DEPARTMENTS!B:B,1,0)</f>
        <v>ENVELOPES</v>
      </c>
      <c r="K3491" s="326"/>
    </row>
    <row r="3492" spans="1:11" s="35" customFormat="1" x14ac:dyDescent="0.2">
      <c r="A3492" s="326" t="s">
        <v>7839</v>
      </c>
      <c r="B3492" s="326" t="s">
        <v>8</v>
      </c>
      <c r="C3492" s="326">
        <v>1</v>
      </c>
      <c r="D3492" s="326" t="s">
        <v>112</v>
      </c>
      <c r="E3492" s="323">
        <v>250</v>
      </c>
      <c r="F3492" s="35" t="s">
        <v>303</v>
      </c>
      <c r="G3492" s="326" t="s">
        <v>7333</v>
      </c>
      <c r="H3492" s="350">
        <f t="shared" si="55"/>
        <v>3156478.3800000004</v>
      </c>
      <c r="I3492" s="326" t="s">
        <v>7553</v>
      </c>
      <c r="J3492" s="42" t="str">
        <f>VLOOKUP(D3492,DEPARTMENTS!B:B,1,0)</f>
        <v>DEV_GROUP_13</v>
      </c>
      <c r="K3492" s="326"/>
    </row>
    <row r="3493" spans="1:11" s="35" customFormat="1" hidden="1" x14ac:dyDescent="0.2">
      <c r="A3493" s="326" t="s">
        <v>7840</v>
      </c>
      <c r="B3493" s="326" t="s">
        <v>8</v>
      </c>
      <c r="C3493" s="326">
        <v>1</v>
      </c>
      <c r="D3493" s="326" t="s">
        <v>144</v>
      </c>
      <c r="E3493" s="323">
        <v>1000</v>
      </c>
      <c r="F3493" s="35" t="s">
        <v>303</v>
      </c>
      <c r="G3493" s="326" t="s">
        <v>7333</v>
      </c>
      <c r="H3493" s="350">
        <f t="shared" si="55"/>
        <v>3157478.3800000004</v>
      </c>
      <c r="I3493" s="326" t="s">
        <v>7554</v>
      </c>
      <c r="J3493" s="42" t="str">
        <f>VLOOKUP(D3493,DEPARTMENTS!B:B,1,0)</f>
        <v>DEV_GROUP_2</v>
      </c>
      <c r="K3493" s="326"/>
    </row>
    <row r="3494" spans="1:11" s="35" customFormat="1" hidden="1" x14ac:dyDescent="0.2">
      <c r="A3494" s="326" t="s">
        <v>7841</v>
      </c>
      <c r="B3494" s="326" t="s">
        <v>8</v>
      </c>
      <c r="C3494" s="326">
        <v>1</v>
      </c>
      <c r="D3494" s="326" t="s">
        <v>24</v>
      </c>
      <c r="E3494" s="323">
        <v>50</v>
      </c>
      <c r="F3494" s="35" t="s">
        <v>303</v>
      </c>
      <c r="G3494" s="326" t="s">
        <v>7333</v>
      </c>
      <c r="H3494" s="350">
        <f t="shared" si="55"/>
        <v>3157528.3800000004</v>
      </c>
      <c r="I3494" s="326" t="s">
        <v>7555</v>
      </c>
      <c r="J3494" s="42" t="str">
        <f>VLOOKUP(D3494,DEPARTMENTS!B:B,1,0)</f>
        <v>ENVELOPES</v>
      </c>
      <c r="K3494" s="326"/>
    </row>
    <row r="3495" spans="1:11" s="35" customFormat="1" hidden="1" x14ac:dyDescent="0.2">
      <c r="A3495" s="326" t="s">
        <v>7842</v>
      </c>
      <c r="B3495" s="326" t="s">
        <v>8</v>
      </c>
      <c r="C3495" s="326">
        <v>1</v>
      </c>
      <c r="D3495" s="326" t="s">
        <v>24</v>
      </c>
      <c r="E3495" s="323">
        <v>100</v>
      </c>
      <c r="F3495" s="35" t="s">
        <v>303</v>
      </c>
      <c r="G3495" s="326" t="s">
        <v>7333</v>
      </c>
      <c r="H3495" s="350">
        <f t="shared" si="55"/>
        <v>3157628.3800000004</v>
      </c>
      <c r="I3495" s="326" t="s">
        <v>7556</v>
      </c>
      <c r="J3495" s="42" t="str">
        <f>VLOOKUP(D3495,DEPARTMENTS!B:B,1,0)</f>
        <v>ENVELOPES</v>
      </c>
      <c r="K3495" s="326"/>
    </row>
    <row r="3496" spans="1:11" s="35" customFormat="1" hidden="1" x14ac:dyDescent="0.2">
      <c r="A3496" s="326" t="s">
        <v>7843</v>
      </c>
      <c r="B3496" s="326" t="s">
        <v>8</v>
      </c>
      <c r="C3496" s="326">
        <v>1</v>
      </c>
      <c r="D3496" s="326" t="s">
        <v>178</v>
      </c>
      <c r="E3496" s="323">
        <v>1500</v>
      </c>
      <c r="F3496" s="35" t="s">
        <v>303</v>
      </c>
      <c r="G3496" s="326" t="s">
        <v>7333</v>
      </c>
      <c r="H3496" s="350">
        <f t="shared" si="55"/>
        <v>3159128.3800000004</v>
      </c>
      <c r="I3496" s="326" t="s">
        <v>7557</v>
      </c>
      <c r="J3496" s="42" t="str">
        <f>VLOOKUP(D3496,DEPARTMENTS!B:B,1,0)</f>
        <v>DEV_GROUP_34</v>
      </c>
      <c r="K3496" s="326"/>
    </row>
    <row r="3497" spans="1:11" s="35" customFormat="1" hidden="1" x14ac:dyDescent="0.2">
      <c r="A3497" s="326" t="s">
        <v>7844</v>
      </c>
      <c r="B3497" s="326" t="s">
        <v>8</v>
      </c>
      <c r="C3497" s="326">
        <v>1</v>
      </c>
      <c r="D3497" s="326" t="s">
        <v>170</v>
      </c>
      <c r="E3497" s="323">
        <v>1000</v>
      </c>
      <c r="F3497" s="35" t="s">
        <v>303</v>
      </c>
      <c r="G3497" s="326" t="s">
        <v>7333</v>
      </c>
      <c r="H3497" s="350">
        <f t="shared" si="55"/>
        <v>3160128.3800000004</v>
      </c>
      <c r="I3497" s="326" t="s">
        <v>7558</v>
      </c>
      <c r="J3497" s="42" t="str">
        <f>VLOOKUP(D3497,DEPARTMENTS!B:B,1,0)</f>
        <v>DEV_GROUP_24</v>
      </c>
      <c r="K3497" s="326"/>
    </row>
    <row r="3498" spans="1:11" s="35" customFormat="1" hidden="1" x14ac:dyDescent="0.2">
      <c r="A3498" s="326" t="s">
        <v>7845</v>
      </c>
      <c r="B3498" s="326" t="s">
        <v>8</v>
      </c>
      <c r="C3498" s="326">
        <v>1</v>
      </c>
      <c r="D3498" s="326" t="s">
        <v>136</v>
      </c>
      <c r="E3498" s="323">
        <v>10000</v>
      </c>
      <c r="F3498" s="35" t="s">
        <v>303</v>
      </c>
      <c r="G3498" s="326" t="s">
        <v>7333</v>
      </c>
      <c r="H3498" s="350">
        <f t="shared" si="55"/>
        <v>3170128.3800000004</v>
      </c>
      <c r="I3498" s="326" t="s">
        <v>7559</v>
      </c>
      <c r="J3498" s="42" t="str">
        <f>VLOOKUP(D3498,DEPARTMENTS!B:B,1,0)</f>
        <v>DEV_GROUP_32</v>
      </c>
      <c r="K3498" s="326"/>
    </row>
    <row r="3499" spans="1:11" s="35" customFormat="1" hidden="1" x14ac:dyDescent="0.2">
      <c r="A3499" s="326" t="s">
        <v>7846</v>
      </c>
      <c r="B3499" s="326" t="s">
        <v>8</v>
      </c>
      <c r="C3499" s="326">
        <v>1</v>
      </c>
      <c r="D3499" s="326" t="s">
        <v>116</v>
      </c>
      <c r="E3499" s="323">
        <v>3000</v>
      </c>
      <c r="F3499" s="35" t="s">
        <v>303</v>
      </c>
      <c r="G3499" s="326" t="s">
        <v>7333</v>
      </c>
      <c r="H3499" s="350">
        <f t="shared" si="55"/>
        <v>3173128.3800000004</v>
      </c>
      <c r="I3499" s="326" t="s">
        <v>7560</v>
      </c>
      <c r="J3499" s="42" t="str">
        <f>VLOOKUP(D3499,DEPARTMENTS!B:B,1,0)</f>
        <v>DEV_GROUP_15</v>
      </c>
      <c r="K3499" s="326"/>
    </row>
    <row r="3500" spans="1:11" s="35" customFormat="1" hidden="1" x14ac:dyDescent="0.2">
      <c r="A3500" s="326" t="s">
        <v>7847</v>
      </c>
      <c r="B3500" s="326" t="s">
        <v>8</v>
      </c>
      <c r="C3500" s="326">
        <v>1</v>
      </c>
      <c r="D3500" s="326" t="s">
        <v>142</v>
      </c>
      <c r="E3500" s="323">
        <v>9000</v>
      </c>
      <c r="F3500" s="35" t="s">
        <v>303</v>
      </c>
      <c r="G3500" s="326" t="s">
        <v>7333</v>
      </c>
      <c r="H3500" s="350">
        <f t="shared" si="55"/>
        <v>3182128.3800000004</v>
      </c>
      <c r="I3500" s="326" t="s">
        <v>7561</v>
      </c>
      <c r="J3500" s="42" t="str">
        <f>VLOOKUP(D3500,DEPARTMENTS!B:B,1,0)</f>
        <v>DEV_GROUP_8</v>
      </c>
      <c r="K3500" s="326"/>
    </row>
    <row r="3501" spans="1:11" s="35" customFormat="1" hidden="1" x14ac:dyDescent="0.2">
      <c r="A3501" s="326" t="s">
        <v>7848</v>
      </c>
      <c r="B3501" s="326" t="s">
        <v>8</v>
      </c>
      <c r="C3501" s="326">
        <v>1</v>
      </c>
      <c r="D3501" s="326" t="s">
        <v>122</v>
      </c>
      <c r="E3501" s="323">
        <v>5000</v>
      </c>
      <c r="F3501" s="35" t="s">
        <v>303</v>
      </c>
      <c r="G3501" s="326" t="s">
        <v>7333</v>
      </c>
      <c r="H3501" s="350">
        <f t="shared" si="55"/>
        <v>3187128.3800000004</v>
      </c>
      <c r="I3501" s="326" t="s">
        <v>7562</v>
      </c>
      <c r="J3501" s="42" t="str">
        <f>VLOOKUP(D3501,DEPARTMENTS!B:B,1,0)</f>
        <v>DEV_GROUP_16</v>
      </c>
      <c r="K3501" s="326"/>
    </row>
    <row r="3502" spans="1:11" s="35" customFormat="1" hidden="1" x14ac:dyDescent="0.2">
      <c r="A3502" s="326" t="s">
        <v>7849</v>
      </c>
      <c r="B3502" s="326" t="s">
        <v>8</v>
      </c>
      <c r="C3502" s="326">
        <v>1</v>
      </c>
      <c r="D3502" s="326" t="s">
        <v>172</v>
      </c>
      <c r="E3502" s="323">
        <v>2000</v>
      </c>
      <c r="F3502" s="35" t="s">
        <v>303</v>
      </c>
      <c r="G3502" s="326" t="s">
        <v>7333</v>
      </c>
      <c r="H3502" s="350">
        <f t="shared" si="55"/>
        <v>3189128.3800000004</v>
      </c>
      <c r="I3502" s="326" t="s">
        <v>7563</v>
      </c>
      <c r="J3502" s="42" t="str">
        <f>VLOOKUP(D3502,DEPARTMENTS!B:B,1,0)</f>
        <v>DEV_GROUP_25</v>
      </c>
      <c r="K3502" s="326"/>
    </row>
    <row r="3503" spans="1:11" s="35" customFormat="1" hidden="1" x14ac:dyDescent="0.2">
      <c r="A3503" s="326" t="s">
        <v>7850</v>
      </c>
      <c r="B3503" s="326" t="s">
        <v>8</v>
      </c>
      <c r="C3503" s="326">
        <v>1</v>
      </c>
      <c r="D3503" s="326" t="s">
        <v>24</v>
      </c>
      <c r="E3503" s="323">
        <v>100</v>
      </c>
      <c r="F3503" s="35" t="s">
        <v>303</v>
      </c>
      <c r="G3503" s="326" t="s">
        <v>7333</v>
      </c>
      <c r="H3503" s="350">
        <f t="shared" si="55"/>
        <v>3189228.3800000004</v>
      </c>
      <c r="I3503" s="326" t="s">
        <v>7564</v>
      </c>
      <c r="J3503" s="42" t="str">
        <f>VLOOKUP(D3503,DEPARTMENTS!B:B,1,0)</f>
        <v>ENVELOPES</v>
      </c>
      <c r="K3503" s="326"/>
    </row>
    <row r="3504" spans="1:11" s="35" customFormat="1" hidden="1" x14ac:dyDescent="0.2">
      <c r="A3504" s="326" t="s">
        <v>7851</v>
      </c>
      <c r="B3504" s="326" t="s">
        <v>8</v>
      </c>
      <c r="C3504" s="326">
        <v>1</v>
      </c>
      <c r="D3504" s="326" t="s">
        <v>116</v>
      </c>
      <c r="E3504" s="323">
        <v>10000</v>
      </c>
      <c r="F3504" s="35" t="s">
        <v>303</v>
      </c>
      <c r="G3504" s="326" t="s">
        <v>7333</v>
      </c>
      <c r="H3504" s="350">
        <f t="shared" si="55"/>
        <v>3199228.3800000004</v>
      </c>
      <c r="I3504" s="326" t="s">
        <v>7565</v>
      </c>
      <c r="J3504" s="42" t="str">
        <f>VLOOKUP(D3504,DEPARTMENTS!B:B,1,0)</f>
        <v>DEV_GROUP_15</v>
      </c>
      <c r="K3504" s="326"/>
    </row>
    <row r="3505" spans="1:11" s="35" customFormat="1" x14ac:dyDescent="0.2">
      <c r="A3505" s="326" t="s">
        <v>7852</v>
      </c>
      <c r="B3505" s="326" t="s">
        <v>8</v>
      </c>
      <c r="C3505" s="326">
        <v>1</v>
      </c>
      <c r="D3505" s="326" t="s">
        <v>112</v>
      </c>
      <c r="E3505" s="323">
        <v>450</v>
      </c>
      <c r="F3505" s="35" t="s">
        <v>303</v>
      </c>
      <c r="G3505" s="326" t="s">
        <v>7333</v>
      </c>
      <c r="H3505" s="350">
        <f t="shared" si="55"/>
        <v>3199678.3800000004</v>
      </c>
      <c r="I3505" s="326" t="s">
        <v>7566</v>
      </c>
      <c r="J3505" s="42" t="str">
        <f>VLOOKUP(D3505,DEPARTMENTS!B:B,1,0)</f>
        <v>DEV_GROUP_13</v>
      </c>
      <c r="K3505" s="326"/>
    </row>
    <row r="3506" spans="1:11" s="35" customFormat="1" hidden="1" x14ac:dyDescent="0.2">
      <c r="A3506" s="326" t="s">
        <v>7853</v>
      </c>
      <c r="B3506" s="326" t="s">
        <v>8</v>
      </c>
      <c r="C3506" s="326">
        <v>1</v>
      </c>
      <c r="D3506" s="326" t="s">
        <v>176</v>
      </c>
      <c r="E3506" s="323">
        <v>1500</v>
      </c>
      <c r="F3506" s="35" t="s">
        <v>303</v>
      </c>
      <c r="G3506" s="326" t="s">
        <v>7333</v>
      </c>
      <c r="H3506" s="350">
        <f t="shared" si="55"/>
        <v>3201178.3800000004</v>
      </c>
      <c r="I3506" s="326" t="s">
        <v>7567</v>
      </c>
      <c r="J3506" s="42" t="str">
        <f>VLOOKUP(D3506,DEPARTMENTS!B:B,1,0)</f>
        <v>DEV_GROUP_33</v>
      </c>
      <c r="K3506" s="326"/>
    </row>
    <row r="3507" spans="1:11" s="35" customFormat="1" hidden="1" x14ac:dyDescent="0.2">
      <c r="A3507" s="326" t="s">
        <v>7854</v>
      </c>
      <c r="B3507" s="326" t="s">
        <v>8</v>
      </c>
      <c r="C3507" s="326">
        <v>1</v>
      </c>
      <c r="D3507" s="326" t="s">
        <v>122</v>
      </c>
      <c r="E3507" s="323">
        <v>3000</v>
      </c>
      <c r="F3507" s="35" t="s">
        <v>303</v>
      </c>
      <c r="G3507" s="326" t="s">
        <v>7333</v>
      </c>
      <c r="H3507" s="350">
        <f t="shared" si="55"/>
        <v>3204178.3800000004</v>
      </c>
      <c r="I3507" s="326" t="s">
        <v>7568</v>
      </c>
      <c r="J3507" s="42" t="str">
        <f>VLOOKUP(D3507,DEPARTMENTS!B:B,1,0)</f>
        <v>DEV_GROUP_16</v>
      </c>
      <c r="K3507" s="326"/>
    </row>
    <row r="3508" spans="1:11" s="35" customFormat="1" hidden="1" x14ac:dyDescent="0.2">
      <c r="A3508" s="326" t="s">
        <v>7855</v>
      </c>
      <c r="B3508" s="326" t="s">
        <v>8</v>
      </c>
      <c r="C3508" s="326">
        <v>1</v>
      </c>
      <c r="D3508" s="326" t="s">
        <v>164</v>
      </c>
      <c r="E3508" s="323">
        <v>3000</v>
      </c>
      <c r="F3508" s="35" t="s">
        <v>303</v>
      </c>
      <c r="G3508" s="326" t="s">
        <v>7333</v>
      </c>
      <c r="H3508" s="350">
        <f t="shared" si="55"/>
        <v>3207178.3800000004</v>
      </c>
      <c r="I3508" s="326" t="s">
        <v>7569</v>
      </c>
      <c r="J3508" s="42" t="str">
        <f>VLOOKUP(D3508,DEPARTMENTS!B:B,1,0)</f>
        <v>DEV_GROUP_22</v>
      </c>
      <c r="K3508" s="326"/>
    </row>
    <row r="3509" spans="1:11" s="35" customFormat="1" hidden="1" x14ac:dyDescent="0.2">
      <c r="A3509" s="326" t="s">
        <v>7856</v>
      </c>
      <c r="B3509" s="326" t="s">
        <v>8</v>
      </c>
      <c r="C3509" s="326">
        <v>1</v>
      </c>
      <c r="D3509" s="326" t="s">
        <v>162</v>
      </c>
      <c r="E3509" s="323">
        <v>500</v>
      </c>
      <c r="F3509" s="35" t="s">
        <v>303</v>
      </c>
      <c r="G3509" s="326" t="s">
        <v>7333</v>
      </c>
      <c r="H3509" s="350">
        <f t="shared" si="55"/>
        <v>3207678.3800000004</v>
      </c>
      <c r="I3509" s="326" t="s">
        <v>7570</v>
      </c>
      <c r="J3509" s="42" t="str">
        <f>VLOOKUP(D3509,DEPARTMENTS!B:B,1,0)</f>
        <v>DEV_GROUP_14</v>
      </c>
      <c r="K3509" s="326"/>
    </row>
    <row r="3510" spans="1:11" s="35" customFormat="1" hidden="1" x14ac:dyDescent="0.2">
      <c r="A3510" s="326" t="s">
        <v>7857</v>
      </c>
      <c r="B3510" s="326" t="s">
        <v>8</v>
      </c>
      <c r="C3510" s="326">
        <v>1</v>
      </c>
      <c r="D3510" s="326" t="s">
        <v>174</v>
      </c>
      <c r="E3510" s="323">
        <v>1000</v>
      </c>
      <c r="F3510" s="35" t="s">
        <v>303</v>
      </c>
      <c r="G3510" s="326" t="s">
        <v>7333</v>
      </c>
      <c r="H3510" s="350">
        <f t="shared" si="55"/>
        <v>3208678.3800000004</v>
      </c>
      <c r="I3510" s="326" t="s">
        <v>7571</v>
      </c>
      <c r="J3510" s="42" t="str">
        <f>VLOOKUP(D3510,DEPARTMENTS!B:B,1,0)</f>
        <v>DEV_GROUP_21</v>
      </c>
      <c r="K3510" s="326"/>
    </row>
    <row r="3511" spans="1:11" s="35" customFormat="1" hidden="1" x14ac:dyDescent="0.2">
      <c r="A3511" s="326" t="s">
        <v>7858</v>
      </c>
      <c r="B3511" s="326" t="s">
        <v>8</v>
      </c>
      <c r="C3511" s="326">
        <v>1</v>
      </c>
      <c r="D3511" s="326" t="s">
        <v>152</v>
      </c>
      <c r="E3511" s="323">
        <v>1000</v>
      </c>
      <c r="F3511" s="35" t="s">
        <v>303</v>
      </c>
      <c r="G3511" s="326" t="s">
        <v>7333</v>
      </c>
      <c r="H3511" s="350">
        <f t="shared" si="55"/>
        <v>3209678.3800000004</v>
      </c>
      <c r="I3511" s="326" t="s">
        <v>7572</v>
      </c>
      <c r="J3511" s="42" t="str">
        <f>VLOOKUP(D3511,DEPARTMENTS!B:B,1,0)</f>
        <v>DEV_GROUP_9</v>
      </c>
      <c r="K3511" s="326"/>
    </row>
    <row r="3512" spans="1:11" s="35" customFormat="1" hidden="1" x14ac:dyDescent="0.2">
      <c r="A3512" s="326" t="s">
        <v>7859</v>
      </c>
      <c r="B3512" s="326" t="s">
        <v>8</v>
      </c>
      <c r="C3512" s="326">
        <v>1</v>
      </c>
      <c r="D3512" s="326" t="s">
        <v>178</v>
      </c>
      <c r="E3512" s="323">
        <v>2000</v>
      </c>
      <c r="F3512" s="35" t="s">
        <v>303</v>
      </c>
      <c r="G3512" s="326" t="s">
        <v>7333</v>
      </c>
      <c r="H3512" s="350">
        <f t="shared" si="55"/>
        <v>3211678.3800000004</v>
      </c>
      <c r="I3512" s="326" t="s">
        <v>7573</v>
      </c>
      <c r="J3512" s="42" t="str">
        <f>VLOOKUP(D3512,DEPARTMENTS!B:B,1,0)</f>
        <v>DEV_GROUP_34</v>
      </c>
      <c r="K3512" s="326"/>
    </row>
    <row r="3513" spans="1:11" s="35" customFormat="1" hidden="1" x14ac:dyDescent="0.2">
      <c r="A3513" s="326" t="s">
        <v>7860</v>
      </c>
      <c r="B3513" s="326" t="s">
        <v>8</v>
      </c>
      <c r="C3513" s="326">
        <v>1</v>
      </c>
      <c r="D3513" s="326" t="s">
        <v>24</v>
      </c>
      <c r="E3513" s="323">
        <v>100</v>
      </c>
      <c r="F3513" s="35" t="s">
        <v>303</v>
      </c>
      <c r="G3513" s="326" t="s">
        <v>7333</v>
      </c>
      <c r="H3513" s="350">
        <f t="shared" si="55"/>
        <v>3211778.3800000004</v>
      </c>
      <c r="I3513" s="326" t="s">
        <v>7574</v>
      </c>
      <c r="J3513" s="42" t="str">
        <f>VLOOKUP(D3513,DEPARTMENTS!B:B,1,0)</f>
        <v>ENVELOPES</v>
      </c>
      <c r="K3513" s="326"/>
    </row>
    <row r="3514" spans="1:11" s="35" customFormat="1" hidden="1" x14ac:dyDescent="0.2">
      <c r="A3514" s="326" t="s">
        <v>7861</v>
      </c>
      <c r="B3514" s="326" t="s">
        <v>8</v>
      </c>
      <c r="C3514" s="326">
        <v>1</v>
      </c>
      <c r="D3514" s="326" t="s">
        <v>136</v>
      </c>
      <c r="E3514" s="323">
        <v>200</v>
      </c>
      <c r="F3514" s="35" t="s">
        <v>303</v>
      </c>
      <c r="G3514" s="326" t="s">
        <v>7333</v>
      </c>
      <c r="H3514" s="350">
        <f t="shared" si="55"/>
        <v>3211978.3800000004</v>
      </c>
      <c r="I3514" s="326" t="s">
        <v>7575</v>
      </c>
      <c r="J3514" s="42" t="str">
        <f>VLOOKUP(D3514,DEPARTMENTS!B:B,1,0)</f>
        <v>DEV_GROUP_32</v>
      </c>
      <c r="K3514" s="326"/>
    </row>
    <row r="3515" spans="1:11" s="35" customFormat="1" hidden="1" x14ac:dyDescent="0.2">
      <c r="A3515" s="326" t="s">
        <v>7862</v>
      </c>
      <c r="B3515" s="326" t="s">
        <v>8</v>
      </c>
      <c r="C3515" s="326">
        <v>1</v>
      </c>
      <c r="D3515" s="326" t="s">
        <v>132</v>
      </c>
      <c r="E3515" s="323">
        <v>1000</v>
      </c>
      <c r="F3515" s="35" t="s">
        <v>303</v>
      </c>
      <c r="G3515" s="326" t="s">
        <v>7333</v>
      </c>
      <c r="H3515" s="350">
        <f t="shared" si="55"/>
        <v>3212978.3800000004</v>
      </c>
      <c r="I3515" s="326" t="s">
        <v>7576</v>
      </c>
      <c r="J3515" s="42" t="str">
        <f>VLOOKUP(D3515,DEPARTMENTS!B:B,1,0)</f>
        <v>DEV_GROUP_41</v>
      </c>
      <c r="K3515" s="326"/>
    </row>
    <row r="3516" spans="1:11" s="35" customFormat="1" hidden="1" x14ac:dyDescent="0.2">
      <c r="A3516" s="326" t="s">
        <v>7863</v>
      </c>
      <c r="B3516" s="326" t="s">
        <v>8</v>
      </c>
      <c r="C3516" s="326">
        <v>1</v>
      </c>
      <c r="D3516" s="326" t="s">
        <v>154</v>
      </c>
      <c r="E3516" s="323">
        <v>20800</v>
      </c>
      <c r="F3516" s="35" t="s">
        <v>303</v>
      </c>
      <c r="G3516" s="326" t="s">
        <v>7333</v>
      </c>
      <c r="H3516" s="350">
        <f t="shared" si="55"/>
        <v>3233778.3800000004</v>
      </c>
      <c r="I3516" s="326" t="s">
        <v>7577</v>
      </c>
      <c r="J3516" s="42" t="str">
        <f>VLOOKUP(D3516,DEPARTMENTS!B:B,1,0)</f>
        <v>DEV_GROUP_10</v>
      </c>
      <c r="K3516" s="326"/>
    </row>
    <row r="3517" spans="1:11" s="35" customFormat="1" hidden="1" x14ac:dyDescent="0.2">
      <c r="A3517" s="326" t="s">
        <v>7864</v>
      </c>
      <c r="B3517" s="326" t="s">
        <v>8</v>
      </c>
      <c r="C3517" s="326">
        <v>1</v>
      </c>
      <c r="D3517" s="326" t="s">
        <v>122</v>
      </c>
      <c r="E3517" s="323">
        <v>1000</v>
      </c>
      <c r="F3517" s="35" t="s">
        <v>303</v>
      </c>
      <c r="G3517" s="326" t="s">
        <v>7333</v>
      </c>
      <c r="H3517" s="350">
        <f t="shared" si="55"/>
        <v>3234778.3800000004</v>
      </c>
      <c r="I3517" s="326" t="s">
        <v>7578</v>
      </c>
      <c r="J3517" s="42" t="str">
        <f>VLOOKUP(D3517,DEPARTMENTS!B:B,1,0)</f>
        <v>DEV_GROUP_16</v>
      </c>
      <c r="K3517" s="326"/>
    </row>
    <row r="3518" spans="1:11" s="35" customFormat="1" hidden="1" x14ac:dyDescent="0.2">
      <c r="A3518" s="326" t="s">
        <v>7865</v>
      </c>
      <c r="B3518" s="326" t="s">
        <v>8</v>
      </c>
      <c r="C3518" s="326">
        <v>1</v>
      </c>
      <c r="D3518" s="326" t="s">
        <v>24</v>
      </c>
      <c r="E3518" s="323">
        <v>100</v>
      </c>
      <c r="F3518" s="35" t="s">
        <v>303</v>
      </c>
      <c r="G3518" s="326" t="s">
        <v>7333</v>
      </c>
      <c r="H3518" s="350">
        <f t="shared" si="55"/>
        <v>3234878.3800000004</v>
      </c>
      <c r="I3518" s="326" t="s">
        <v>7579</v>
      </c>
      <c r="J3518" s="42" t="str">
        <f>VLOOKUP(D3518,DEPARTMENTS!B:B,1,0)</f>
        <v>ENVELOPES</v>
      </c>
      <c r="K3518" s="326"/>
    </row>
    <row r="3519" spans="1:11" s="35" customFormat="1" hidden="1" x14ac:dyDescent="0.2">
      <c r="A3519" s="326" t="s">
        <v>7866</v>
      </c>
      <c r="B3519" s="326" t="s">
        <v>8</v>
      </c>
      <c r="C3519" s="326">
        <v>1</v>
      </c>
      <c r="D3519" s="326" t="s">
        <v>24</v>
      </c>
      <c r="E3519" s="323">
        <v>3805</v>
      </c>
      <c r="F3519" s="35" t="s">
        <v>303</v>
      </c>
      <c r="G3519" s="326" t="s">
        <v>7333</v>
      </c>
      <c r="H3519" s="350">
        <f t="shared" si="55"/>
        <v>3238683.3800000004</v>
      </c>
      <c r="I3519" s="326" t="s">
        <v>7580</v>
      </c>
      <c r="J3519" s="42" t="str">
        <f>VLOOKUP(D3519,DEPARTMENTS!B:B,1,0)</f>
        <v>ENVELOPES</v>
      </c>
      <c r="K3519" s="326"/>
    </row>
    <row r="3520" spans="1:11" s="35" customFormat="1" hidden="1" x14ac:dyDescent="0.2">
      <c r="A3520" s="326" t="s">
        <v>7867</v>
      </c>
      <c r="B3520" s="326" t="s">
        <v>8</v>
      </c>
      <c r="C3520" s="326">
        <v>1</v>
      </c>
      <c r="D3520" s="326" t="s">
        <v>182</v>
      </c>
      <c r="E3520" s="323">
        <v>500</v>
      </c>
      <c r="F3520" s="35" t="s">
        <v>303</v>
      </c>
      <c r="G3520" s="326" t="s">
        <v>7333</v>
      </c>
      <c r="H3520" s="350">
        <f t="shared" si="55"/>
        <v>3239183.3800000004</v>
      </c>
      <c r="I3520" s="326" t="s">
        <v>7581</v>
      </c>
      <c r="J3520" s="42" t="str">
        <f>VLOOKUP(D3520,DEPARTMENTS!B:B,1,0)</f>
        <v>DEV_GROUP_23</v>
      </c>
      <c r="K3520" s="326"/>
    </row>
    <row r="3521" spans="1:11" s="35" customFormat="1" hidden="1" x14ac:dyDescent="0.2">
      <c r="A3521" s="326" t="s">
        <v>7868</v>
      </c>
      <c r="B3521" s="326" t="s">
        <v>8</v>
      </c>
      <c r="C3521" s="326">
        <v>1</v>
      </c>
      <c r="D3521" s="326" t="s">
        <v>126</v>
      </c>
      <c r="E3521" s="323">
        <v>2000</v>
      </c>
      <c r="F3521" s="35" t="s">
        <v>303</v>
      </c>
      <c r="G3521" s="326" t="s">
        <v>7333</v>
      </c>
      <c r="H3521" s="350">
        <f t="shared" si="55"/>
        <v>3241183.3800000004</v>
      </c>
      <c r="I3521" s="326" t="s">
        <v>7582</v>
      </c>
      <c r="J3521" s="42" t="str">
        <f>VLOOKUP(D3521,DEPARTMENTS!B:B,1,0)</f>
        <v>DEV_GROUP_6</v>
      </c>
      <c r="K3521" s="326"/>
    </row>
    <row r="3522" spans="1:11" s="35" customFormat="1" hidden="1" x14ac:dyDescent="0.2">
      <c r="A3522" s="326" t="s">
        <v>7869</v>
      </c>
      <c r="B3522" s="326" t="s">
        <v>8</v>
      </c>
      <c r="C3522" s="326">
        <v>1</v>
      </c>
      <c r="D3522" s="326" t="s">
        <v>24</v>
      </c>
      <c r="E3522" s="323">
        <v>100</v>
      </c>
      <c r="F3522" s="35" t="s">
        <v>303</v>
      </c>
      <c r="G3522" s="326" t="s">
        <v>7333</v>
      </c>
      <c r="H3522" s="350">
        <f t="shared" si="55"/>
        <v>3241283.3800000004</v>
      </c>
      <c r="I3522" s="326" t="s">
        <v>7583</v>
      </c>
      <c r="J3522" s="42" t="str">
        <f>VLOOKUP(D3522,DEPARTMENTS!B:B,1,0)</f>
        <v>ENVELOPES</v>
      </c>
      <c r="K3522" s="326"/>
    </row>
    <row r="3523" spans="1:11" s="35" customFormat="1" hidden="1" x14ac:dyDescent="0.2">
      <c r="A3523" s="326" t="s">
        <v>7870</v>
      </c>
      <c r="B3523" s="326" t="s">
        <v>8</v>
      </c>
      <c r="C3523" s="326">
        <v>1</v>
      </c>
      <c r="D3523" s="326" t="s">
        <v>118</v>
      </c>
      <c r="E3523" s="323">
        <v>1000</v>
      </c>
      <c r="F3523" s="35" t="s">
        <v>303</v>
      </c>
      <c r="G3523" s="326" t="s">
        <v>7333</v>
      </c>
      <c r="H3523" s="350">
        <f t="shared" si="55"/>
        <v>3242283.3800000004</v>
      </c>
      <c r="I3523" s="326" t="s">
        <v>7584</v>
      </c>
      <c r="J3523" s="42" t="str">
        <f>VLOOKUP(D3523,DEPARTMENTS!B:B,1,0)</f>
        <v>DEV_GROUP_3</v>
      </c>
      <c r="K3523" s="326"/>
    </row>
    <row r="3524" spans="1:11" s="35" customFormat="1" hidden="1" x14ac:dyDescent="0.2">
      <c r="A3524" s="326" t="s">
        <v>7871</v>
      </c>
      <c r="B3524" s="326" t="s">
        <v>8</v>
      </c>
      <c r="C3524" s="326">
        <v>1</v>
      </c>
      <c r="D3524" s="326" t="s">
        <v>116</v>
      </c>
      <c r="E3524" s="323">
        <v>5000</v>
      </c>
      <c r="F3524" s="35" t="s">
        <v>303</v>
      </c>
      <c r="G3524" s="326" t="s">
        <v>7333</v>
      </c>
      <c r="H3524" s="350">
        <f t="shared" si="55"/>
        <v>3247283.3800000004</v>
      </c>
      <c r="I3524" s="326" t="s">
        <v>7585</v>
      </c>
      <c r="J3524" s="42" t="str">
        <f>VLOOKUP(D3524,DEPARTMENTS!B:B,1,0)</f>
        <v>DEV_GROUP_15</v>
      </c>
      <c r="K3524" s="326"/>
    </row>
    <row r="3525" spans="1:11" s="35" customFormat="1" hidden="1" x14ac:dyDescent="0.2">
      <c r="A3525" s="326" t="s">
        <v>7872</v>
      </c>
      <c r="B3525" s="326" t="s">
        <v>8</v>
      </c>
      <c r="C3525" s="326">
        <v>1</v>
      </c>
      <c r="D3525" s="326" t="s">
        <v>164</v>
      </c>
      <c r="E3525" s="323">
        <v>1000</v>
      </c>
      <c r="F3525" s="35" t="s">
        <v>303</v>
      </c>
      <c r="G3525" s="326" t="s">
        <v>7333</v>
      </c>
      <c r="H3525" s="350">
        <f t="shared" si="55"/>
        <v>3248283.3800000004</v>
      </c>
      <c r="I3525" s="326" t="s">
        <v>7586</v>
      </c>
      <c r="J3525" s="42" t="str">
        <f>VLOOKUP(D3525,DEPARTMENTS!B:B,1,0)</f>
        <v>DEV_GROUP_22</v>
      </c>
      <c r="K3525" s="326"/>
    </row>
    <row r="3526" spans="1:11" s="35" customFormat="1" hidden="1" x14ac:dyDescent="0.2">
      <c r="A3526" s="326" t="s">
        <v>7873</v>
      </c>
      <c r="B3526" s="326" t="s">
        <v>8</v>
      </c>
      <c r="C3526" s="326">
        <v>1</v>
      </c>
      <c r="D3526" s="326" t="s">
        <v>122</v>
      </c>
      <c r="E3526" s="323">
        <v>1000</v>
      </c>
      <c r="F3526" s="35" t="s">
        <v>303</v>
      </c>
      <c r="G3526" s="326" t="s">
        <v>7333</v>
      </c>
      <c r="H3526" s="350">
        <f t="shared" si="55"/>
        <v>3249283.3800000004</v>
      </c>
      <c r="I3526" s="326" t="s">
        <v>7587</v>
      </c>
      <c r="J3526" s="42" t="str">
        <f>VLOOKUP(D3526,DEPARTMENTS!B:B,1,0)</f>
        <v>DEV_GROUP_16</v>
      </c>
      <c r="K3526" s="326"/>
    </row>
    <row r="3527" spans="1:11" s="35" customFormat="1" hidden="1" x14ac:dyDescent="0.2">
      <c r="A3527" s="326" t="s">
        <v>7874</v>
      </c>
      <c r="B3527" s="326" t="s">
        <v>8</v>
      </c>
      <c r="C3527" s="326">
        <v>1</v>
      </c>
      <c r="D3527" s="326" t="s">
        <v>24</v>
      </c>
      <c r="E3527" s="323">
        <v>100</v>
      </c>
      <c r="F3527" s="35" t="s">
        <v>303</v>
      </c>
      <c r="G3527" s="326" t="s">
        <v>7333</v>
      </c>
      <c r="H3527" s="350">
        <f t="shared" si="55"/>
        <v>3249383.3800000004</v>
      </c>
      <c r="I3527" s="326" t="s">
        <v>7588</v>
      </c>
      <c r="J3527" s="42" t="str">
        <f>VLOOKUP(D3527,DEPARTMENTS!B:B,1,0)</f>
        <v>ENVELOPES</v>
      </c>
      <c r="K3527" s="326"/>
    </row>
    <row r="3528" spans="1:11" s="35" customFormat="1" hidden="1" x14ac:dyDescent="0.2">
      <c r="A3528" s="326" t="s">
        <v>7875</v>
      </c>
      <c r="B3528" s="326" t="s">
        <v>8</v>
      </c>
      <c r="C3528" s="326">
        <v>1</v>
      </c>
      <c r="D3528" s="326" t="s">
        <v>140</v>
      </c>
      <c r="E3528" s="323">
        <v>600</v>
      </c>
      <c r="F3528" s="35" t="s">
        <v>303</v>
      </c>
      <c r="G3528" s="326" t="s">
        <v>7333</v>
      </c>
      <c r="H3528" s="350">
        <f t="shared" si="55"/>
        <v>3249983.3800000004</v>
      </c>
      <c r="I3528" s="326" t="s">
        <v>7589</v>
      </c>
      <c r="J3528" s="42" t="str">
        <f>VLOOKUP(D3528,DEPARTMENTS!B:B,1,0)</f>
        <v>DEV_GROUP_19</v>
      </c>
      <c r="K3528" s="326"/>
    </row>
    <row r="3529" spans="1:11" s="35" customFormat="1" hidden="1" x14ac:dyDescent="0.2">
      <c r="A3529" s="326" t="s">
        <v>7876</v>
      </c>
      <c r="B3529" s="326" t="s">
        <v>8</v>
      </c>
      <c r="C3529" s="326">
        <v>1</v>
      </c>
      <c r="D3529" s="326" t="s">
        <v>122</v>
      </c>
      <c r="E3529" s="323">
        <v>500</v>
      </c>
      <c r="F3529" s="35" t="s">
        <v>303</v>
      </c>
      <c r="G3529" s="326" t="s">
        <v>7333</v>
      </c>
      <c r="H3529" s="350">
        <f t="shared" si="55"/>
        <v>3250483.3800000004</v>
      </c>
      <c r="I3529" s="326" t="s">
        <v>7590</v>
      </c>
      <c r="J3529" s="42" t="str">
        <f>VLOOKUP(D3529,DEPARTMENTS!B:B,1,0)</f>
        <v>DEV_GROUP_16</v>
      </c>
      <c r="K3529" s="326"/>
    </row>
    <row r="3530" spans="1:11" s="35" customFormat="1" hidden="1" x14ac:dyDescent="0.2">
      <c r="A3530" s="326" t="s">
        <v>7877</v>
      </c>
      <c r="B3530" s="326" t="s">
        <v>8</v>
      </c>
      <c r="C3530" s="326">
        <v>1</v>
      </c>
      <c r="D3530" s="326" t="s">
        <v>44</v>
      </c>
      <c r="E3530" s="323">
        <v>500</v>
      </c>
      <c r="F3530" s="35" t="s">
        <v>303</v>
      </c>
      <c r="G3530" s="326" t="s">
        <v>7333</v>
      </c>
      <c r="H3530" s="350">
        <f t="shared" si="55"/>
        <v>3250983.3800000004</v>
      </c>
      <c r="I3530" s="326" t="s">
        <v>7591</v>
      </c>
      <c r="J3530" s="42" t="str">
        <f>VLOOKUP(D3530,DEPARTMENTS!B:B,1,0)</f>
        <v>AMBASSADORS</v>
      </c>
      <c r="K3530" s="326"/>
    </row>
    <row r="3531" spans="1:11" s="35" customFormat="1" hidden="1" x14ac:dyDescent="0.2">
      <c r="A3531" s="326" t="s">
        <v>7878</v>
      </c>
      <c r="B3531" s="326" t="s">
        <v>8</v>
      </c>
      <c r="C3531" s="326">
        <v>1</v>
      </c>
      <c r="D3531" s="326" t="s">
        <v>24</v>
      </c>
      <c r="E3531" s="323">
        <v>100</v>
      </c>
      <c r="F3531" s="35" t="s">
        <v>303</v>
      </c>
      <c r="G3531" s="326" t="s">
        <v>7333</v>
      </c>
      <c r="H3531" s="350">
        <f t="shared" si="55"/>
        <v>3251083.3800000004</v>
      </c>
      <c r="I3531" s="326" t="s">
        <v>7592</v>
      </c>
      <c r="J3531" s="42" t="str">
        <f>VLOOKUP(D3531,DEPARTMENTS!B:B,1,0)</f>
        <v>ENVELOPES</v>
      </c>
      <c r="K3531" s="326"/>
    </row>
    <row r="3532" spans="1:11" s="35" customFormat="1" hidden="1" x14ac:dyDescent="0.2">
      <c r="A3532" s="326" t="s">
        <v>7879</v>
      </c>
      <c r="B3532" s="326" t="s">
        <v>8</v>
      </c>
      <c r="C3532" s="326">
        <v>1</v>
      </c>
      <c r="D3532" s="326" t="s">
        <v>114</v>
      </c>
      <c r="E3532" s="323">
        <v>1000</v>
      </c>
      <c r="F3532" s="35" t="s">
        <v>303</v>
      </c>
      <c r="G3532" s="326" t="s">
        <v>7333</v>
      </c>
      <c r="H3532" s="350">
        <f t="shared" si="55"/>
        <v>3252083.3800000004</v>
      </c>
      <c r="I3532" s="326" t="s">
        <v>7593</v>
      </c>
      <c r="J3532" s="42" t="str">
        <f>VLOOKUP(D3532,DEPARTMENTS!B:B,1,0)</f>
        <v>DEV_GROUP_1</v>
      </c>
      <c r="K3532" s="326"/>
    </row>
    <row r="3533" spans="1:11" s="35" customFormat="1" hidden="1" x14ac:dyDescent="0.2">
      <c r="A3533" s="326" t="s">
        <v>7880</v>
      </c>
      <c r="B3533" s="326" t="s">
        <v>8</v>
      </c>
      <c r="C3533" s="326">
        <v>1</v>
      </c>
      <c r="D3533" s="326" t="s">
        <v>144</v>
      </c>
      <c r="E3533" s="323">
        <v>1500</v>
      </c>
      <c r="F3533" s="35" t="s">
        <v>303</v>
      </c>
      <c r="G3533" s="326" t="s">
        <v>7333</v>
      </c>
      <c r="H3533" s="350">
        <f t="shared" si="55"/>
        <v>3253583.3800000004</v>
      </c>
      <c r="I3533" s="326" t="s">
        <v>7594</v>
      </c>
      <c r="J3533" s="42" t="str">
        <f>VLOOKUP(D3533,DEPARTMENTS!B:B,1,0)</f>
        <v>DEV_GROUP_2</v>
      </c>
      <c r="K3533" s="326"/>
    </row>
    <row r="3534" spans="1:11" s="35" customFormat="1" hidden="1" x14ac:dyDescent="0.2">
      <c r="A3534" s="326" t="s">
        <v>7881</v>
      </c>
      <c r="B3534" s="326" t="s">
        <v>8</v>
      </c>
      <c r="C3534" s="326">
        <v>1</v>
      </c>
      <c r="D3534" s="326" t="s">
        <v>24</v>
      </c>
      <c r="E3534" s="323">
        <v>100</v>
      </c>
      <c r="F3534" s="35" t="s">
        <v>303</v>
      </c>
      <c r="G3534" s="326" t="s">
        <v>7333</v>
      </c>
      <c r="H3534" s="350">
        <f t="shared" si="55"/>
        <v>3253683.3800000004</v>
      </c>
      <c r="I3534" s="326" t="s">
        <v>7595</v>
      </c>
      <c r="J3534" s="42" t="str">
        <f>VLOOKUP(D3534,DEPARTMENTS!B:B,1,0)</f>
        <v>ENVELOPES</v>
      </c>
      <c r="K3534" s="326"/>
    </row>
    <row r="3535" spans="1:11" s="35" customFormat="1" hidden="1" x14ac:dyDescent="0.2">
      <c r="A3535" s="326" t="s">
        <v>7882</v>
      </c>
      <c r="B3535" s="326" t="s">
        <v>8</v>
      </c>
      <c r="C3535" s="326">
        <v>1</v>
      </c>
      <c r="D3535" s="326" t="s">
        <v>130</v>
      </c>
      <c r="E3535" s="323">
        <v>400</v>
      </c>
      <c r="F3535" s="35" t="s">
        <v>303</v>
      </c>
      <c r="G3535" s="326" t="s">
        <v>7333</v>
      </c>
      <c r="H3535" s="350">
        <f t="shared" si="55"/>
        <v>3254083.3800000004</v>
      </c>
      <c r="I3535" s="326" t="s">
        <v>7596</v>
      </c>
      <c r="J3535" s="42" t="str">
        <f>VLOOKUP(D3535,DEPARTMENTS!B:B,1,0)</f>
        <v>DEV_GROUP_11</v>
      </c>
      <c r="K3535" s="326"/>
    </row>
    <row r="3536" spans="1:11" s="35" customFormat="1" hidden="1" x14ac:dyDescent="0.2">
      <c r="A3536" s="326" t="s">
        <v>348</v>
      </c>
      <c r="B3536" s="326" t="s">
        <v>8</v>
      </c>
      <c r="C3536" s="326">
        <v>1</v>
      </c>
      <c r="D3536" s="326" t="s">
        <v>24</v>
      </c>
      <c r="E3536" s="323">
        <v>300</v>
      </c>
      <c r="F3536" s="35" t="s">
        <v>303</v>
      </c>
      <c r="G3536" s="326" t="s">
        <v>7333</v>
      </c>
      <c r="H3536" s="350">
        <f t="shared" si="55"/>
        <v>3254383.3800000004</v>
      </c>
      <c r="I3536" s="326" t="s">
        <v>7597</v>
      </c>
      <c r="J3536" s="42" t="str">
        <f>VLOOKUP(D3536,DEPARTMENTS!B:B,1,0)</f>
        <v>ENVELOPES</v>
      </c>
      <c r="K3536" s="326"/>
    </row>
    <row r="3537" spans="1:11" s="35" customFormat="1" hidden="1" x14ac:dyDescent="0.2">
      <c r="A3537" s="326" t="s">
        <v>7883</v>
      </c>
      <c r="B3537" s="326" t="s">
        <v>8</v>
      </c>
      <c r="C3537" s="326">
        <v>1</v>
      </c>
      <c r="D3537" s="326" t="s">
        <v>24</v>
      </c>
      <c r="E3537" s="323">
        <v>100</v>
      </c>
      <c r="F3537" s="35" t="s">
        <v>303</v>
      </c>
      <c r="G3537" s="326" t="s">
        <v>7333</v>
      </c>
      <c r="H3537" s="350">
        <f t="shared" si="55"/>
        <v>3254483.3800000004</v>
      </c>
      <c r="I3537" s="326" t="s">
        <v>7598</v>
      </c>
      <c r="J3537" s="42" t="str">
        <f>VLOOKUP(D3537,DEPARTMENTS!B:B,1,0)</f>
        <v>ENVELOPES</v>
      </c>
      <c r="K3537" s="326"/>
    </row>
    <row r="3538" spans="1:11" s="35" customFormat="1" hidden="1" x14ac:dyDescent="0.2">
      <c r="A3538" s="326" t="s">
        <v>7884</v>
      </c>
      <c r="B3538" s="326" t="s">
        <v>8</v>
      </c>
      <c r="C3538" s="326">
        <v>1</v>
      </c>
      <c r="D3538" s="326" t="s">
        <v>126</v>
      </c>
      <c r="E3538" s="323">
        <v>6500</v>
      </c>
      <c r="F3538" s="35" t="s">
        <v>303</v>
      </c>
      <c r="G3538" s="326" t="s">
        <v>7333</v>
      </c>
      <c r="H3538" s="350">
        <f t="shared" si="55"/>
        <v>3260983.3800000004</v>
      </c>
      <c r="I3538" s="326" t="s">
        <v>7599</v>
      </c>
      <c r="J3538" s="42" t="str">
        <f>VLOOKUP(D3538,DEPARTMENTS!B:B,1,0)</f>
        <v>DEV_GROUP_6</v>
      </c>
      <c r="K3538" s="326"/>
    </row>
    <row r="3539" spans="1:11" s="35" customFormat="1" hidden="1" x14ac:dyDescent="0.2">
      <c r="A3539" s="326" t="s">
        <v>7885</v>
      </c>
      <c r="B3539" s="326" t="s">
        <v>8</v>
      </c>
      <c r="C3539" s="326">
        <v>1</v>
      </c>
      <c r="D3539" s="326" t="s">
        <v>154</v>
      </c>
      <c r="E3539" s="323">
        <v>5000</v>
      </c>
      <c r="F3539" s="35" t="s">
        <v>303</v>
      </c>
      <c r="G3539" s="326" t="s">
        <v>7333</v>
      </c>
      <c r="H3539" s="350">
        <f t="shared" si="55"/>
        <v>3265983.3800000004</v>
      </c>
      <c r="I3539" s="326" t="s">
        <v>7600</v>
      </c>
      <c r="J3539" s="42" t="str">
        <f>VLOOKUP(D3539,DEPARTMENTS!B:B,1,0)</f>
        <v>DEV_GROUP_10</v>
      </c>
      <c r="K3539" s="326"/>
    </row>
    <row r="3540" spans="1:11" s="35" customFormat="1" hidden="1" x14ac:dyDescent="0.2">
      <c r="A3540" s="326" t="s">
        <v>7886</v>
      </c>
      <c r="B3540" s="326" t="s">
        <v>8</v>
      </c>
      <c r="C3540" s="326">
        <v>1</v>
      </c>
      <c r="D3540" s="326" t="s">
        <v>116</v>
      </c>
      <c r="E3540" s="323">
        <v>20000</v>
      </c>
      <c r="F3540" s="35" t="s">
        <v>303</v>
      </c>
      <c r="G3540" s="326" t="s">
        <v>7333</v>
      </c>
      <c r="H3540" s="350">
        <f t="shared" si="55"/>
        <v>3285983.3800000004</v>
      </c>
      <c r="I3540" s="326" t="s">
        <v>7601</v>
      </c>
      <c r="J3540" s="42" t="str">
        <f>VLOOKUP(D3540,DEPARTMENTS!B:B,1,0)</f>
        <v>DEV_GROUP_15</v>
      </c>
      <c r="K3540" s="326"/>
    </row>
    <row r="3541" spans="1:11" s="35" customFormat="1" hidden="1" x14ac:dyDescent="0.2">
      <c r="A3541" s="326" t="s">
        <v>7887</v>
      </c>
      <c r="B3541" s="326" t="s">
        <v>8</v>
      </c>
      <c r="C3541" s="326">
        <v>1</v>
      </c>
      <c r="D3541" s="326" t="s">
        <v>114</v>
      </c>
      <c r="E3541" s="323">
        <v>15000</v>
      </c>
      <c r="F3541" s="35" t="s">
        <v>303</v>
      </c>
      <c r="G3541" s="326" t="s">
        <v>7333</v>
      </c>
      <c r="H3541" s="350">
        <f t="shared" ref="H3541:H3604" si="56">H3540+E3541</f>
        <v>3300983.3800000004</v>
      </c>
      <c r="I3541" s="326" t="s">
        <v>7602</v>
      </c>
      <c r="J3541" s="42" t="str">
        <f>VLOOKUP(D3541,DEPARTMENTS!B:B,1,0)</f>
        <v>DEV_GROUP_1</v>
      </c>
      <c r="K3541" s="326"/>
    </row>
    <row r="3542" spans="1:11" s="35" customFormat="1" hidden="1" x14ac:dyDescent="0.2">
      <c r="A3542" s="326" t="s">
        <v>7888</v>
      </c>
      <c r="B3542" s="326" t="s">
        <v>8</v>
      </c>
      <c r="C3542" s="326">
        <v>1</v>
      </c>
      <c r="D3542" s="326" t="s">
        <v>180</v>
      </c>
      <c r="E3542" s="323">
        <v>1000</v>
      </c>
      <c r="F3542" s="35" t="s">
        <v>303</v>
      </c>
      <c r="G3542" s="326" t="s">
        <v>7333</v>
      </c>
      <c r="H3542" s="350">
        <f t="shared" si="56"/>
        <v>3301983.3800000004</v>
      </c>
      <c r="I3542" s="326" t="s">
        <v>7603</v>
      </c>
      <c r="J3542" s="42" t="str">
        <f>VLOOKUP(D3542,DEPARTMENTS!B:B,1,0)</f>
        <v>DEV_GROUP_28</v>
      </c>
      <c r="K3542" s="326"/>
    </row>
    <row r="3543" spans="1:11" s="35" customFormat="1" x14ac:dyDescent="0.2">
      <c r="A3543" s="326" t="s">
        <v>7889</v>
      </c>
      <c r="B3543" s="326" t="s">
        <v>8</v>
      </c>
      <c r="C3543" s="326">
        <v>1</v>
      </c>
      <c r="D3543" s="326" t="s">
        <v>112</v>
      </c>
      <c r="E3543" s="323">
        <v>10000</v>
      </c>
      <c r="F3543" s="35" t="s">
        <v>303</v>
      </c>
      <c r="G3543" s="326" t="s">
        <v>7333</v>
      </c>
      <c r="H3543" s="350">
        <f t="shared" si="56"/>
        <v>3311983.3800000004</v>
      </c>
      <c r="I3543" s="326" t="s">
        <v>7604</v>
      </c>
      <c r="J3543" s="42" t="str">
        <f>VLOOKUP(D3543,DEPARTMENTS!B:B,1,0)</f>
        <v>DEV_GROUP_13</v>
      </c>
      <c r="K3543" s="326"/>
    </row>
    <row r="3544" spans="1:11" s="35" customFormat="1" hidden="1" x14ac:dyDescent="0.2">
      <c r="A3544" s="326" t="s">
        <v>7890</v>
      </c>
      <c r="B3544" s="326" t="s">
        <v>8</v>
      </c>
      <c r="C3544" s="326">
        <v>1</v>
      </c>
      <c r="D3544" s="326" t="s">
        <v>120</v>
      </c>
      <c r="E3544" s="323">
        <v>2000</v>
      </c>
      <c r="F3544" s="35" t="s">
        <v>303</v>
      </c>
      <c r="G3544" s="326" t="s">
        <v>7333</v>
      </c>
      <c r="H3544" s="350">
        <f t="shared" si="56"/>
        <v>3313983.3800000004</v>
      </c>
      <c r="I3544" s="326" t="s">
        <v>7605</v>
      </c>
      <c r="J3544" s="42" t="str">
        <f>VLOOKUP(D3544,DEPARTMENTS!B:B,1,0)</f>
        <v>DEV_GROUP_17</v>
      </c>
      <c r="K3544" s="326"/>
    </row>
    <row r="3545" spans="1:11" s="35" customFormat="1" hidden="1" x14ac:dyDescent="0.2">
      <c r="A3545" s="326" t="s">
        <v>7891</v>
      </c>
      <c r="B3545" s="326" t="s">
        <v>8</v>
      </c>
      <c r="C3545" s="326">
        <v>1</v>
      </c>
      <c r="D3545" s="326" t="s">
        <v>116</v>
      </c>
      <c r="E3545" s="323">
        <v>3000</v>
      </c>
      <c r="F3545" s="35" t="s">
        <v>303</v>
      </c>
      <c r="G3545" s="326" t="s">
        <v>7333</v>
      </c>
      <c r="H3545" s="350">
        <f t="shared" si="56"/>
        <v>3316983.3800000004</v>
      </c>
      <c r="I3545" s="326" t="s">
        <v>7606</v>
      </c>
      <c r="J3545" s="42" t="str">
        <f>VLOOKUP(D3545,DEPARTMENTS!B:B,1,0)</f>
        <v>DEV_GROUP_15</v>
      </c>
      <c r="K3545" s="326"/>
    </row>
    <row r="3546" spans="1:11" s="35" customFormat="1" hidden="1" x14ac:dyDescent="0.2">
      <c r="A3546" s="326" t="s">
        <v>7892</v>
      </c>
      <c r="B3546" s="326" t="s">
        <v>8</v>
      </c>
      <c r="C3546" s="326">
        <v>1</v>
      </c>
      <c r="D3546" s="326" t="s">
        <v>164</v>
      </c>
      <c r="E3546" s="323">
        <v>1500</v>
      </c>
      <c r="F3546" s="35" t="s">
        <v>303</v>
      </c>
      <c r="G3546" s="326" t="s">
        <v>7333</v>
      </c>
      <c r="H3546" s="350">
        <f t="shared" si="56"/>
        <v>3318483.3800000004</v>
      </c>
      <c r="I3546" s="326" t="s">
        <v>7607</v>
      </c>
      <c r="J3546" s="42" t="str">
        <f>VLOOKUP(D3546,DEPARTMENTS!B:B,1,0)</f>
        <v>DEV_GROUP_22</v>
      </c>
      <c r="K3546" s="326"/>
    </row>
    <row r="3547" spans="1:11" s="35" customFormat="1" hidden="1" x14ac:dyDescent="0.2">
      <c r="A3547" s="326" t="s">
        <v>7893</v>
      </c>
      <c r="B3547" s="326" t="s">
        <v>8</v>
      </c>
      <c r="C3547" s="326">
        <v>1</v>
      </c>
      <c r="D3547" s="326" t="s">
        <v>186</v>
      </c>
      <c r="E3547" s="323">
        <v>5000</v>
      </c>
      <c r="F3547" s="35" t="s">
        <v>303</v>
      </c>
      <c r="G3547" s="326" t="s">
        <v>7333</v>
      </c>
      <c r="H3547" s="350">
        <f t="shared" si="56"/>
        <v>3323483.3800000004</v>
      </c>
      <c r="I3547" s="326" t="s">
        <v>7608</v>
      </c>
      <c r="J3547" s="42" t="str">
        <f>VLOOKUP(D3547,DEPARTMENTS!B:B,1,0)</f>
        <v>DEV_GROUP_37</v>
      </c>
      <c r="K3547" s="326"/>
    </row>
    <row r="3548" spans="1:11" s="35" customFormat="1" hidden="1" x14ac:dyDescent="0.2">
      <c r="A3548" s="326" t="s">
        <v>7894</v>
      </c>
      <c r="B3548" s="326" t="s">
        <v>8</v>
      </c>
      <c r="C3548" s="326">
        <v>1</v>
      </c>
      <c r="D3548" s="326" t="s">
        <v>162</v>
      </c>
      <c r="E3548" s="323">
        <v>22500</v>
      </c>
      <c r="F3548" s="35" t="s">
        <v>303</v>
      </c>
      <c r="G3548" s="326" t="s">
        <v>7333</v>
      </c>
      <c r="H3548" s="350">
        <f t="shared" si="56"/>
        <v>3345983.3800000004</v>
      </c>
      <c r="I3548" s="326" t="s">
        <v>7609</v>
      </c>
      <c r="J3548" s="42" t="str">
        <f>VLOOKUP(D3548,DEPARTMENTS!B:B,1,0)</f>
        <v>DEV_GROUP_14</v>
      </c>
      <c r="K3548" s="326"/>
    </row>
    <row r="3549" spans="1:11" s="35" customFormat="1" hidden="1" x14ac:dyDescent="0.2">
      <c r="A3549" s="326" t="s">
        <v>7895</v>
      </c>
      <c r="B3549" s="326" t="s">
        <v>8</v>
      </c>
      <c r="C3549" s="326">
        <v>1</v>
      </c>
      <c r="D3549" s="326" t="s">
        <v>126</v>
      </c>
      <c r="E3549" s="323">
        <v>6000</v>
      </c>
      <c r="F3549" s="35" t="s">
        <v>303</v>
      </c>
      <c r="G3549" s="326" t="s">
        <v>7333</v>
      </c>
      <c r="H3549" s="350">
        <f t="shared" si="56"/>
        <v>3351983.3800000004</v>
      </c>
      <c r="I3549" s="326" t="s">
        <v>7610</v>
      </c>
      <c r="J3549" s="42" t="str">
        <f>VLOOKUP(D3549,DEPARTMENTS!B:B,1,0)</f>
        <v>DEV_GROUP_6</v>
      </c>
      <c r="K3549" s="326"/>
    </row>
    <row r="3550" spans="1:11" s="35" customFormat="1" hidden="1" x14ac:dyDescent="0.2">
      <c r="A3550" s="326" t="s">
        <v>7896</v>
      </c>
      <c r="B3550" s="326" t="s">
        <v>8</v>
      </c>
      <c r="C3550" s="326">
        <v>1</v>
      </c>
      <c r="D3550" s="326" t="s">
        <v>188</v>
      </c>
      <c r="E3550" s="323">
        <v>10000</v>
      </c>
      <c r="F3550" s="35" t="s">
        <v>303</v>
      </c>
      <c r="G3550" s="326" t="s">
        <v>7333</v>
      </c>
      <c r="H3550" s="350">
        <f t="shared" si="56"/>
        <v>3361983.3800000004</v>
      </c>
      <c r="I3550" s="326" t="s">
        <v>7611</v>
      </c>
      <c r="J3550" s="42" t="str">
        <f>VLOOKUP(D3550,DEPARTMENTS!B:B,1,0)</f>
        <v>DEV_GROUP_38</v>
      </c>
      <c r="K3550" s="326"/>
    </row>
    <row r="3551" spans="1:11" s="35" customFormat="1" hidden="1" x14ac:dyDescent="0.2">
      <c r="A3551" s="326" t="s">
        <v>7897</v>
      </c>
      <c r="B3551" s="326" t="s">
        <v>8</v>
      </c>
      <c r="C3551" s="326">
        <v>1</v>
      </c>
      <c r="D3551" s="326" t="s">
        <v>120</v>
      </c>
      <c r="E3551" s="323">
        <v>1000</v>
      </c>
      <c r="F3551" s="35" t="s">
        <v>303</v>
      </c>
      <c r="G3551" s="326" t="s">
        <v>7333</v>
      </c>
      <c r="H3551" s="350">
        <f t="shared" si="56"/>
        <v>3362983.3800000004</v>
      </c>
      <c r="I3551" s="326" t="s">
        <v>7612</v>
      </c>
      <c r="J3551" s="42" t="str">
        <f>VLOOKUP(D3551,DEPARTMENTS!B:B,1,0)</f>
        <v>DEV_GROUP_17</v>
      </c>
      <c r="K3551" s="326"/>
    </row>
    <row r="3552" spans="1:11" s="35" customFormat="1" hidden="1" x14ac:dyDescent="0.2">
      <c r="A3552" s="326" t="s">
        <v>7898</v>
      </c>
      <c r="B3552" s="326" t="s">
        <v>8</v>
      </c>
      <c r="C3552" s="326">
        <v>1</v>
      </c>
      <c r="D3552" s="326" t="s">
        <v>142</v>
      </c>
      <c r="E3552" s="323">
        <v>300</v>
      </c>
      <c r="F3552" s="35" t="s">
        <v>303</v>
      </c>
      <c r="G3552" s="326" t="s">
        <v>7333</v>
      </c>
      <c r="H3552" s="350">
        <f t="shared" si="56"/>
        <v>3363283.3800000004</v>
      </c>
      <c r="I3552" s="326" t="s">
        <v>7613</v>
      </c>
      <c r="J3552" s="42" t="str">
        <f>VLOOKUP(D3552,DEPARTMENTS!B:B,1,0)</f>
        <v>DEV_GROUP_8</v>
      </c>
      <c r="K3552" s="326"/>
    </row>
    <row r="3553" spans="1:11" s="35" customFormat="1" hidden="1" x14ac:dyDescent="0.2">
      <c r="A3553" s="326" t="s">
        <v>7899</v>
      </c>
      <c r="B3553" s="326" t="s">
        <v>8</v>
      </c>
      <c r="C3553" s="326">
        <v>1</v>
      </c>
      <c r="D3553" s="326" t="s">
        <v>166</v>
      </c>
      <c r="E3553" s="323">
        <v>2000</v>
      </c>
      <c r="F3553" s="35" t="s">
        <v>303</v>
      </c>
      <c r="G3553" s="326" t="s">
        <v>7333</v>
      </c>
      <c r="H3553" s="350">
        <f t="shared" si="56"/>
        <v>3365283.3800000004</v>
      </c>
      <c r="I3553" s="326" t="s">
        <v>7614</v>
      </c>
      <c r="J3553" s="42" t="str">
        <f>VLOOKUP(D3553,DEPARTMENTS!B:B,1,0)</f>
        <v>DEV_GROUP_30</v>
      </c>
      <c r="K3553" s="326"/>
    </row>
    <row r="3554" spans="1:11" s="35" customFormat="1" hidden="1" x14ac:dyDescent="0.2">
      <c r="A3554" s="326" t="s">
        <v>7900</v>
      </c>
      <c r="B3554" s="326" t="s">
        <v>8</v>
      </c>
      <c r="C3554" s="326">
        <v>1</v>
      </c>
      <c r="D3554" s="326" t="s">
        <v>128</v>
      </c>
      <c r="E3554" s="323">
        <v>10000</v>
      </c>
      <c r="F3554" s="35" t="s">
        <v>303</v>
      </c>
      <c r="G3554" s="326" t="s">
        <v>7333</v>
      </c>
      <c r="H3554" s="350">
        <f t="shared" si="56"/>
        <v>3375283.3800000004</v>
      </c>
      <c r="I3554" s="326" t="s">
        <v>7615</v>
      </c>
      <c r="J3554" s="42" t="str">
        <f>VLOOKUP(D3554,DEPARTMENTS!B:B,1,0)</f>
        <v>DEV_GROUP_5</v>
      </c>
      <c r="K3554" s="326"/>
    </row>
    <row r="3555" spans="1:11" s="35" customFormat="1" hidden="1" x14ac:dyDescent="0.2">
      <c r="A3555" s="326" t="s">
        <v>7901</v>
      </c>
      <c r="B3555" s="326" t="s">
        <v>8</v>
      </c>
      <c r="C3555" s="326">
        <v>1</v>
      </c>
      <c r="D3555" s="326" t="s">
        <v>166</v>
      </c>
      <c r="E3555" s="323">
        <v>6000</v>
      </c>
      <c r="F3555" s="35" t="s">
        <v>303</v>
      </c>
      <c r="G3555" s="326" t="s">
        <v>7333</v>
      </c>
      <c r="H3555" s="350">
        <f t="shared" si="56"/>
        <v>3381283.3800000004</v>
      </c>
      <c r="I3555" s="326" t="s">
        <v>7616</v>
      </c>
      <c r="J3555" s="42" t="str">
        <f>VLOOKUP(D3555,DEPARTMENTS!B:B,1,0)</f>
        <v>DEV_GROUP_30</v>
      </c>
      <c r="K3555" s="326"/>
    </row>
    <row r="3556" spans="1:11" s="35" customFormat="1" hidden="1" x14ac:dyDescent="0.2">
      <c r="A3556" s="326" t="s">
        <v>7902</v>
      </c>
      <c r="B3556" s="326" t="s">
        <v>8</v>
      </c>
      <c r="C3556" s="326">
        <v>1</v>
      </c>
      <c r="D3556" s="326" t="s">
        <v>170</v>
      </c>
      <c r="E3556" s="323">
        <v>400</v>
      </c>
      <c r="F3556" s="35" t="s">
        <v>303</v>
      </c>
      <c r="G3556" s="326" t="s">
        <v>7333</v>
      </c>
      <c r="H3556" s="350">
        <f t="shared" si="56"/>
        <v>3381683.3800000004</v>
      </c>
      <c r="I3556" s="326" t="s">
        <v>7617</v>
      </c>
      <c r="J3556" s="42" t="str">
        <f>VLOOKUP(D3556,DEPARTMENTS!B:B,1,0)</f>
        <v>DEV_GROUP_24</v>
      </c>
      <c r="K3556" s="326"/>
    </row>
    <row r="3557" spans="1:11" s="35" customFormat="1" hidden="1" x14ac:dyDescent="0.2">
      <c r="A3557" s="326" t="s">
        <v>7903</v>
      </c>
      <c r="B3557" s="326" t="s">
        <v>8</v>
      </c>
      <c r="C3557" s="326">
        <v>1</v>
      </c>
      <c r="D3557" s="326" t="s">
        <v>118</v>
      </c>
      <c r="E3557" s="323">
        <v>1500</v>
      </c>
      <c r="F3557" s="35" t="s">
        <v>303</v>
      </c>
      <c r="G3557" s="326" t="s">
        <v>7333</v>
      </c>
      <c r="H3557" s="350">
        <f t="shared" si="56"/>
        <v>3383183.3800000004</v>
      </c>
      <c r="I3557" s="326" t="s">
        <v>7618</v>
      </c>
      <c r="J3557" s="42" t="str">
        <f>VLOOKUP(D3557,DEPARTMENTS!B:B,1,0)</f>
        <v>DEV_GROUP_3</v>
      </c>
      <c r="K3557" s="326"/>
    </row>
    <row r="3558" spans="1:11" s="35" customFormat="1" hidden="1" x14ac:dyDescent="0.2">
      <c r="A3558" s="326" t="s">
        <v>7904</v>
      </c>
      <c r="B3558" s="326" t="s">
        <v>8</v>
      </c>
      <c r="C3558" s="326">
        <v>1</v>
      </c>
      <c r="D3558" s="326" t="s">
        <v>162</v>
      </c>
      <c r="E3558" s="323">
        <v>500</v>
      </c>
      <c r="F3558" s="35" t="s">
        <v>303</v>
      </c>
      <c r="G3558" s="326" t="s">
        <v>7333</v>
      </c>
      <c r="H3558" s="350">
        <f t="shared" si="56"/>
        <v>3383683.3800000004</v>
      </c>
      <c r="I3558" s="326" t="s">
        <v>7619</v>
      </c>
      <c r="J3558" s="42" t="str">
        <f>VLOOKUP(D3558,DEPARTMENTS!B:B,1,0)</f>
        <v>DEV_GROUP_14</v>
      </c>
      <c r="K3558" s="326"/>
    </row>
    <row r="3559" spans="1:11" s="35" customFormat="1" hidden="1" x14ac:dyDescent="0.2">
      <c r="A3559" s="326" t="s">
        <v>7905</v>
      </c>
      <c r="B3559" s="326" t="s">
        <v>8</v>
      </c>
      <c r="C3559" s="326">
        <v>1</v>
      </c>
      <c r="D3559" s="326" t="s">
        <v>144</v>
      </c>
      <c r="E3559" s="323">
        <v>4000</v>
      </c>
      <c r="F3559" s="35" t="s">
        <v>303</v>
      </c>
      <c r="G3559" s="326" t="s">
        <v>7333</v>
      </c>
      <c r="H3559" s="350">
        <f t="shared" si="56"/>
        <v>3387683.3800000004</v>
      </c>
      <c r="I3559" s="326" t="s">
        <v>7620</v>
      </c>
      <c r="J3559" s="42" t="str">
        <f>VLOOKUP(D3559,DEPARTMENTS!B:B,1,0)</f>
        <v>DEV_GROUP_2</v>
      </c>
      <c r="K3559" s="326"/>
    </row>
    <row r="3560" spans="1:11" s="35" customFormat="1" hidden="1" x14ac:dyDescent="0.2">
      <c r="A3560" s="326" t="s">
        <v>7906</v>
      </c>
      <c r="B3560" s="326" t="s">
        <v>8</v>
      </c>
      <c r="C3560" s="326">
        <v>1</v>
      </c>
      <c r="D3560" s="326" t="s">
        <v>164</v>
      </c>
      <c r="E3560" s="323">
        <v>1000</v>
      </c>
      <c r="F3560" s="35" t="s">
        <v>303</v>
      </c>
      <c r="G3560" s="326" t="s">
        <v>7333</v>
      </c>
      <c r="H3560" s="350">
        <f t="shared" si="56"/>
        <v>3388683.3800000004</v>
      </c>
      <c r="I3560" s="326" t="s">
        <v>7621</v>
      </c>
      <c r="J3560" s="42" t="str">
        <f>VLOOKUP(D3560,DEPARTMENTS!B:B,1,0)</f>
        <v>DEV_GROUP_22</v>
      </c>
      <c r="K3560" s="326"/>
    </row>
    <row r="3561" spans="1:11" s="35" customFormat="1" hidden="1" x14ac:dyDescent="0.2">
      <c r="A3561" s="326" t="s">
        <v>7907</v>
      </c>
      <c r="B3561" s="326" t="s">
        <v>8</v>
      </c>
      <c r="C3561" s="326">
        <v>1</v>
      </c>
      <c r="D3561" s="326" t="s">
        <v>182</v>
      </c>
      <c r="E3561" s="323">
        <v>200</v>
      </c>
      <c r="F3561" s="35" t="s">
        <v>303</v>
      </c>
      <c r="G3561" s="326" t="s">
        <v>7333</v>
      </c>
      <c r="H3561" s="350">
        <f t="shared" si="56"/>
        <v>3388883.3800000004</v>
      </c>
      <c r="I3561" s="326" t="s">
        <v>7622</v>
      </c>
      <c r="J3561" s="42" t="str">
        <f>VLOOKUP(D3561,DEPARTMENTS!B:B,1,0)</f>
        <v>DEV_GROUP_23</v>
      </c>
      <c r="K3561" s="326"/>
    </row>
    <row r="3562" spans="1:11" s="35" customFormat="1" hidden="1" x14ac:dyDescent="0.2">
      <c r="A3562" s="326" t="s">
        <v>7908</v>
      </c>
      <c r="B3562" s="326" t="s">
        <v>8</v>
      </c>
      <c r="C3562" s="326">
        <v>1</v>
      </c>
      <c r="D3562" s="326" t="s">
        <v>154</v>
      </c>
      <c r="E3562" s="323">
        <v>1000</v>
      </c>
      <c r="F3562" s="35" t="s">
        <v>303</v>
      </c>
      <c r="G3562" s="326" t="s">
        <v>7333</v>
      </c>
      <c r="H3562" s="350">
        <f t="shared" si="56"/>
        <v>3389883.3800000004</v>
      </c>
      <c r="I3562" s="326" t="s">
        <v>7623</v>
      </c>
      <c r="J3562" s="42" t="str">
        <f>VLOOKUP(D3562,DEPARTMENTS!B:B,1,0)</f>
        <v>DEV_GROUP_10</v>
      </c>
      <c r="K3562" s="326"/>
    </row>
    <row r="3563" spans="1:11" s="35" customFormat="1" hidden="1" x14ac:dyDescent="0.2">
      <c r="A3563" s="326" t="s">
        <v>7909</v>
      </c>
      <c r="B3563" s="326" t="s">
        <v>8</v>
      </c>
      <c r="C3563" s="326">
        <v>1</v>
      </c>
      <c r="D3563" s="326" t="s">
        <v>126</v>
      </c>
      <c r="E3563" s="323">
        <v>5000</v>
      </c>
      <c r="F3563" s="35" t="s">
        <v>303</v>
      </c>
      <c r="G3563" s="326" t="s">
        <v>7333</v>
      </c>
      <c r="H3563" s="350">
        <f t="shared" si="56"/>
        <v>3394883.3800000004</v>
      </c>
      <c r="I3563" s="326" t="s">
        <v>7624</v>
      </c>
      <c r="J3563" s="42" t="str">
        <f>VLOOKUP(D3563,DEPARTMENTS!B:B,1,0)</f>
        <v>DEV_GROUP_6</v>
      </c>
      <c r="K3563" s="326"/>
    </row>
    <row r="3564" spans="1:11" s="35" customFormat="1" hidden="1" x14ac:dyDescent="0.2">
      <c r="A3564" s="326" t="s">
        <v>7910</v>
      </c>
      <c r="B3564" s="326" t="s">
        <v>8</v>
      </c>
      <c r="C3564" s="326">
        <v>1</v>
      </c>
      <c r="D3564" s="326" t="s">
        <v>158</v>
      </c>
      <c r="E3564" s="323">
        <v>100000</v>
      </c>
      <c r="F3564" s="35" t="s">
        <v>303</v>
      </c>
      <c r="G3564" s="326" t="s">
        <v>7333</v>
      </c>
      <c r="H3564" s="350">
        <f t="shared" si="56"/>
        <v>3494883.3800000004</v>
      </c>
      <c r="I3564" s="326" t="s">
        <v>7625</v>
      </c>
      <c r="J3564" s="42" t="str">
        <f>VLOOKUP(D3564,DEPARTMENTS!B:B,1,0)</f>
        <v>DEV_GROUP_26</v>
      </c>
      <c r="K3564" s="326"/>
    </row>
    <row r="3565" spans="1:11" s="35" customFormat="1" hidden="1" x14ac:dyDescent="0.2">
      <c r="A3565" s="326" t="s">
        <v>7911</v>
      </c>
      <c r="B3565" s="326" t="s">
        <v>8</v>
      </c>
      <c r="C3565" s="326">
        <v>1</v>
      </c>
      <c r="D3565" s="326" t="s">
        <v>140</v>
      </c>
      <c r="E3565" s="323">
        <v>350</v>
      </c>
      <c r="F3565" s="35" t="s">
        <v>303</v>
      </c>
      <c r="G3565" s="326" t="s">
        <v>7333</v>
      </c>
      <c r="H3565" s="350">
        <f t="shared" si="56"/>
        <v>3495233.3800000004</v>
      </c>
      <c r="I3565" s="326" t="s">
        <v>7626</v>
      </c>
      <c r="J3565" s="42" t="str">
        <f>VLOOKUP(D3565,DEPARTMENTS!B:B,1,0)</f>
        <v>DEV_GROUP_19</v>
      </c>
      <c r="K3565" s="326"/>
    </row>
    <row r="3566" spans="1:11" s="35" customFormat="1" hidden="1" x14ac:dyDescent="0.2">
      <c r="A3566" s="326" t="s">
        <v>7912</v>
      </c>
      <c r="B3566" s="326" t="s">
        <v>8</v>
      </c>
      <c r="C3566" s="326">
        <v>1</v>
      </c>
      <c r="D3566" s="326" t="s">
        <v>142</v>
      </c>
      <c r="E3566" s="323">
        <v>3000</v>
      </c>
      <c r="F3566" s="35" t="s">
        <v>303</v>
      </c>
      <c r="G3566" s="326" t="s">
        <v>7333</v>
      </c>
      <c r="H3566" s="350">
        <f t="shared" si="56"/>
        <v>3498233.3800000004</v>
      </c>
      <c r="I3566" s="326" t="s">
        <v>7627</v>
      </c>
      <c r="J3566" s="42" t="str">
        <f>VLOOKUP(D3566,DEPARTMENTS!B:B,1,0)</f>
        <v>DEV_GROUP_8</v>
      </c>
      <c r="K3566" s="326"/>
    </row>
    <row r="3567" spans="1:11" s="35" customFormat="1" hidden="1" x14ac:dyDescent="0.2">
      <c r="A3567" s="326" t="s">
        <v>7913</v>
      </c>
      <c r="B3567" s="326" t="s">
        <v>8</v>
      </c>
      <c r="C3567" s="326">
        <v>1</v>
      </c>
      <c r="D3567" s="326" t="s">
        <v>132</v>
      </c>
      <c r="E3567" s="323">
        <v>100</v>
      </c>
      <c r="F3567" s="35" t="s">
        <v>303</v>
      </c>
      <c r="G3567" s="326" t="s">
        <v>7333</v>
      </c>
      <c r="H3567" s="350">
        <f t="shared" si="56"/>
        <v>3498333.3800000004</v>
      </c>
      <c r="I3567" s="326" t="s">
        <v>7628</v>
      </c>
      <c r="J3567" s="42" t="str">
        <f>VLOOKUP(D3567,DEPARTMENTS!B:B,1,0)</f>
        <v>DEV_GROUP_41</v>
      </c>
      <c r="K3567" s="326"/>
    </row>
    <row r="3568" spans="1:11" s="35" customFormat="1" x14ac:dyDescent="0.2">
      <c r="A3568" s="326" t="s">
        <v>7914</v>
      </c>
      <c r="B3568" s="326" t="s">
        <v>8</v>
      </c>
      <c r="C3568" s="326">
        <v>1</v>
      </c>
      <c r="D3568" s="326" t="s">
        <v>112</v>
      </c>
      <c r="E3568" s="323">
        <v>4500</v>
      </c>
      <c r="F3568" s="35" t="s">
        <v>303</v>
      </c>
      <c r="G3568" s="326" t="s">
        <v>7333</v>
      </c>
      <c r="H3568" s="350">
        <f t="shared" si="56"/>
        <v>3502833.3800000004</v>
      </c>
      <c r="I3568" s="326" t="s">
        <v>7629</v>
      </c>
      <c r="J3568" s="42" t="str">
        <f>VLOOKUP(D3568,DEPARTMENTS!B:B,1,0)</f>
        <v>DEV_GROUP_13</v>
      </c>
      <c r="K3568" s="326"/>
    </row>
    <row r="3569" spans="1:11" s="35" customFormat="1" hidden="1" x14ac:dyDescent="0.2">
      <c r="A3569" s="326" t="s">
        <v>7915</v>
      </c>
      <c r="B3569" s="326" t="s">
        <v>8</v>
      </c>
      <c r="C3569" s="326">
        <v>1</v>
      </c>
      <c r="D3569" s="326" t="s">
        <v>166</v>
      </c>
      <c r="E3569" s="323">
        <v>650</v>
      </c>
      <c r="F3569" s="35" t="s">
        <v>303</v>
      </c>
      <c r="G3569" s="326" t="s">
        <v>7333</v>
      </c>
      <c r="H3569" s="350">
        <f t="shared" si="56"/>
        <v>3503483.3800000004</v>
      </c>
      <c r="I3569" s="326" t="s">
        <v>7630</v>
      </c>
      <c r="J3569" s="42" t="str">
        <f>VLOOKUP(D3569,DEPARTMENTS!B:B,1,0)</f>
        <v>DEV_GROUP_30</v>
      </c>
      <c r="K3569" s="326"/>
    </row>
    <row r="3570" spans="1:11" s="35" customFormat="1" hidden="1" x14ac:dyDescent="0.2">
      <c r="A3570" s="326" t="s">
        <v>7916</v>
      </c>
      <c r="B3570" s="326" t="s">
        <v>8</v>
      </c>
      <c r="C3570" s="326">
        <v>1</v>
      </c>
      <c r="D3570" s="326" t="s">
        <v>134</v>
      </c>
      <c r="E3570" s="323">
        <v>2000</v>
      </c>
      <c r="F3570" s="35" t="s">
        <v>303</v>
      </c>
      <c r="G3570" s="326" t="s">
        <v>7333</v>
      </c>
      <c r="H3570" s="350">
        <f t="shared" si="56"/>
        <v>3505483.3800000004</v>
      </c>
      <c r="I3570" s="326" t="s">
        <v>7631</v>
      </c>
      <c r="J3570" s="42" t="str">
        <f>VLOOKUP(D3570,DEPARTMENTS!B:B,1,0)</f>
        <v>DEV_GROUP_12</v>
      </c>
      <c r="K3570" s="326"/>
    </row>
    <row r="3571" spans="1:11" s="35" customFormat="1" hidden="1" x14ac:dyDescent="0.2">
      <c r="A3571" s="326" t="s">
        <v>7917</v>
      </c>
      <c r="B3571" s="326" t="s">
        <v>8</v>
      </c>
      <c r="C3571" s="326">
        <v>1</v>
      </c>
      <c r="D3571" s="326" t="s">
        <v>172</v>
      </c>
      <c r="E3571" s="323">
        <v>1000</v>
      </c>
      <c r="F3571" s="35" t="s">
        <v>303</v>
      </c>
      <c r="G3571" s="326" t="s">
        <v>7333</v>
      </c>
      <c r="H3571" s="350">
        <f t="shared" si="56"/>
        <v>3506483.3800000004</v>
      </c>
      <c r="I3571" s="326" t="s">
        <v>7632</v>
      </c>
      <c r="J3571" s="42" t="str">
        <f>VLOOKUP(D3571,DEPARTMENTS!B:B,1,0)</f>
        <v>DEV_GROUP_25</v>
      </c>
      <c r="K3571" s="326"/>
    </row>
    <row r="3572" spans="1:11" s="35" customFormat="1" hidden="1" x14ac:dyDescent="0.2">
      <c r="A3572" s="326" t="s">
        <v>7918</v>
      </c>
      <c r="B3572" s="326" t="s">
        <v>8</v>
      </c>
      <c r="C3572" s="326">
        <v>1</v>
      </c>
      <c r="D3572" s="326" t="s">
        <v>126</v>
      </c>
      <c r="E3572" s="323">
        <v>1000</v>
      </c>
      <c r="F3572" s="35" t="s">
        <v>303</v>
      </c>
      <c r="G3572" s="326" t="s">
        <v>7333</v>
      </c>
      <c r="H3572" s="350">
        <f t="shared" si="56"/>
        <v>3507483.3800000004</v>
      </c>
      <c r="I3572" s="326" t="s">
        <v>7633</v>
      </c>
      <c r="J3572" s="42" t="str">
        <f>VLOOKUP(D3572,DEPARTMENTS!B:B,1,0)</f>
        <v>DEV_GROUP_6</v>
      </c>
      <c r="K3572" s="326"/>
    </row>
    <row r="3573" spans="1:11" s="35" customFormat="1" hidden="1" x14ac:dyDescent="0.2">
      <c r="A3573" s="326" t="s">
        <v>7919</v>
      </c>
      <c r="B3573" s="326" t="s">
        <v>8</v>
      </c>
      <c r="C3573" s="326">
        <v>1</v>
      </c>
      <c r="D3573" s="326" t="s">
        <v>154</v>
      </c>
      <c r="E3573" s="323">
        <v>4000</v>
      </c>
      <c r="F3573" s="35" t="s">
        <v>303</v>
      </c>
      <c r="G3573" s="326" t="s">
        <v>7333</v>
      </c>
      <c r="H3573" s="350">
        <f t="shared" si="56"/>
        <v>3511483.3800000004</v>
      </c>
      <c r="I3573" s="326" t="s">
        <v>7634</v>
      </c>
      <c r="J3573" s="42" t="str">
        <f>VLOOKUP(D3573,DEPARTMENTS!B:B,1,0)</f>
        <v>DEV_GROUP_10</v>
      </c>
      <c r="K3573" s="326"/>
    </row>
    <row r="3574" spans="1:11" s="35" customFormat="1" hidden="1" x14ac:dyDescent="0.2">
      <c r="A3574" s="326" t="s">
        <v>7920</v>
      </c>
      <c r="B3574" s="326" t="s">
        <v>8</v>
      </c>
      <c r="C3574" s="326">
        <v>1</v>
      </c>
      <c r="D3574" s="326" t="s">
        <v>162</v>
      </c>
      <c r="E3574" s="323">
        <v>150</v>
      </c>
      <c r="F3574" s="35" t="s">
        <v>303</v>
      </c>
      <c r="G3574" s="326" t="s">
        <v>7333</v>
      </c>
      <c r="H3574" s="350">
        <f t="shared" si="56"/>
        <v>3511633.3800000004</v>
      </c>
      <c r="I3574" s="326" t="s">
        <v>7635</v>
      </c>
      <c r="J3574" s="42" t="str">
        <f>VLOOKUP(D3574,DEPARTMENTS!B:B,1,0)</f>
        <v>DEV_GROUP_14</v>
      </c>
      <c r="K3574" s="326"/>
    </row>
    <row r="3575" spans="1:11" s="35" customFormat="1" hidden="1" x14ac:dyDescent="0.2">
      <c r="A3575" s="326" t="s">
        <v>7921</v>
      </c>
      <c r="B3575" s="326" t="s">
        <v>8</v>
      </c>
      <c r="C3575" s="326">
        <v>1</v>
      </c>
      <c r="D3575" s="326" t="s">
        <v>116</v>
      </c>
      <c r="E3575" s="323">
        <v>5000</v>
      </c>
      <c r="F3575" s="35" t="s">
        <v>303</v>
      </c>
      <c r="G3575" s="326" t="s">
        <v>7333</v>
      </c>
      <c r="H3575" s="350">
        <f t="shared" si="56"/>
        <v>3516633.3800000004</v>
      </c>
      <c r="I3575" s="326" t="s">
        <v>7636</v>
      </c>
      <c r="J3575" s="42" t="str">
        <f>VLOOKUP(D3575,DEPARTMENTS!B:B,1,0)</f>
        <v>DEV_GROUP_15</v>
      </c>
      <c r="K3575" s="326"/>
    </row>
    <row r="3576" spans="1:11" s="35" customFormat="1" hidden="1" x14ac:dyDescent="0.2">
      <c r="A3576" s="326" t="s">
        <v>7922</v>
      </c>
      <c r="B3576" s="326" t="s">
        <v>8</v>
      </c>
      <c r="C3576" s="326">
        <v>1</v>
      </c>
      <c r="D3576" s="326" t="s">
        <v>180</v>
      </c>
      <c r="E3576" s="323">
        <v>500</v>
      </c>
      <c r="F3576" s="35" t="s">
        <v>303</v>
      </c>
      <c r="G3576" s="326" t="s">
        <v>7333</v>
      </c>
      <c r="H3576" s="350">
        <f t="shared" si="56"/>
        <v>3517133.3800000004</v>
      </c>
      <c r="I3576" s="326" t="s">
        <v>7637</v>
      </c>
      <c r="J3576" s="42" t="str">
        <f>VLOOKUP(D3576,DEPARTMENTS!B:B,1,0)</f>
        <v>DEV_GROUP_28</v>
      </c>
      <c r="K3576" s="326"/>
    </row>
    <row r="3577" spans="1:11" s="35" customFormat="1" hidden="1" x14ac:dyDescent="0.2">
      <c r="A3577" s="326" t="s">
        <v>7923</v>
      </c>
      <c r="B3577" s="326" t="s">
        <v>8</v>
      </c>
      <c r="C3577" s="326">
        <v>1</v>
      </c>
      <c r="D3577" s="326" t="s">
        <v>172</v>
      </c>
      <c r="E3577" s="323">
        <v>3000</v>
      </c>
      <c r="F3577" s="35" t="s">
        <v>303</v>
      </c>
      <c r="G3577" s="326" t="s">
        <v>7333</v>
      </c>
      <c r="H3577" s="350">
        <f t="shared" si="56"/>
        <v>3520133.3800000004</v>
      </c>
      <c r="I3577" s="326" t="s">
        <v>7638</v>
      </c>
      <c r="J3577" s="42" t="str">
        <f>VLOOKUP(D3577,DEPARTMENTS!B:B,1,0)</f>
        <v>DEV_GROUP_25</v>
      </c>
      <c r="K3577" s="326"/>
    </row>
    <row r="3578" spans="1:11" s="35" customFormat="1" hidden="1" x14ac:dyDescent="0.2">
      <c r="A3578" s="326" t="s">
        <v>7924</v>
      </c>
      <c r="B3578" s="326" t="s">
        <v>8</v>
      </c>
      <c r="C3578" s="326">
        <v>1</v>
      </c>
      <c r="D3578" s="326" t="s">
        <v>166</v>
      </c>
      <c r="E3578" s="323">
        <v>500</v>
      </c>
      <c r="F3578" s="35" t="s">
        <v>303</v>
      </c>
      <c r="G3578" s="326" t="s">
        <v>7333</v>
      </c>
      <c r="H3578" s="350">
        <f t="shared" si="56"/>
        <v>3520633.3800000004</v>
      </c>
      <c r="I3578" s="326" t="s">
        <v>7639</v>
      </c>
      <c r="J3578" s="42" t="str">
        <f>VLOOKUP(D3578,DEPARTMENTS!B:B,1,0)</f>
        <v>DEV_GROUP_30</v>
      </c>
      <c r="K3578" s="326"/>
    </row>
    <row r="3579" spans="1:11" s="35" customFormat="1" hidden="1" x14ac:dyDescent="0.2">
      <c r="A3579" s="326" t="s">
        <v>7925</v>
      </c>
      <c r="B3579" s="326" t="s">
        <v>8</v>
      </c>
      <c r="C3579" s="326">
        <v>1</v>
      </c>
      <c r="D3579" s="326" t="s">
        <v>120</v>
      </c>
      <c r="E3579" s="323">
        <v>500</v>
      </c>
      <c r="F3579" s="35" t="s">
        <v>303</v>
      </c>
      <c r="G3579" s="326" t="s">
        <v>7333</v>
      </c>
      <c r="H3579" s="350">
        <f t="shared" si="56"/>
        <v>3521133.3800000004</v>
      </c>
      <c r="I3579" s="326" t="s">
        <v>7640</v>
      </c>
      <c r="J3579" s="42" t="str">
        <f>VLOOKUP(D3579,DEPARTMENTS!B:B,1,0)</f>
        <v>DEV_GROUP_17</v>
      </c>
      <c r="K3579" s="326"/>
    </row>
    <row r="3580" spans="1:11" s="35" customFormat="1" hidden="1" x14ac:dyDescent="0.2">
      <c r="A3580" s="326" t="s">
        <v>7926</v>
      </c>
      <c r="B3580" s="326" t="s">
        <v>8</v>
      </c>
      <c r="C3580" s="326">
        <v>1</v>
      </c>
      <c r="D3580" s="326" t="s">
        <v>178</v>
      </c>
      <c r="E3580" s="323">
        <v>300</v>
      </c>
      <c r="F3580" s="35" t="s">
        <v>303</v>
      </c>
      <c r="G3580" s="326" t="s">
        <v>7333</v>
      </c>
      <c r="H3580" s="350">
        <f t="shared" si="56"/>
        <v>3521433.3800000004</v>
      </c>
      <c r="I3580" s="326" t="s">
        <v>7641</v>
      </c>
      <c r="J3580" s="42" t="str">
        <f>VLOOKUP(D3580,DEPARTMENTS!B:B,1,0)</f>
        <v>DEV_GROUP_34</v>
      </c>
      <c r="K3580" s="326"/>
    </row>
    <row r="3581" spans="1:11" s="35" customFormat="1" hidden="1" x14ac:dyDescent="0.2">
      <c r="A3581" s="326" t="s">
        <v>7927</v>
      </c>
      <c r="B3581" s="326" t="s">
        <v>8</v>
      </c>
      <c r="C3581" s="326">
        <v>1</v>
      </c>
      <c r="D3581" s="326" t="s">
        <v>148</v>
      </c>
      <c r="E3581" s="323">
        <v>100</v>
      </c>
      <c r="F3581" s="35" t="s">
        <v>303</v>
      </c>
      <c r="G3581" s="326" t="s">
        <v>7333</v>
      </c>
      <c r="H3581" s="350">
        <f t="shared" si="56"/>
        <v>3521533.3800000004</v>
      </c>
      <c r="I3581" s="326" t="s">
        <v>7642</v>
      </c>
      <c r="J3581" s="42" t="str">
        <f>VLOOKUP(D3581,DEPARTMENTS!B:B,1,0)</f>
        <v>DEV_GROUP_NA</v>
      </c>
      <c r="K3581" s="326"/>
    </row>
    <row r="3582" spans="1:11" s="35" customFormat="1" hidden="1" x14ac:dyDescent="0.2">
      <c r="A3582" s="326" t="s">
        <v>7928</v>
      </c>
      <c r="B3582" s="326" t="s">
        <v>8</v>
      </c>
      <c r="C3582" s="326">
        <v>1</v>
      </c>
      <c r="D3582" s="326" t="s">
        <v>192</v>
      </c>
      <c r="E3582" s="323">
        <v>500</v>
      </c>
      <c r="F3582" s="35" t="s">
        <v>303</v>
      </c>
      <c r="G3582" s="326" t="s">
        <v>7333</v>
      </c>
      <c r="H3582" s="350">
        <f t="shared" si="56"/>
        <v>3522033.3800000004</v>
      </c>
      <c r="I3582" s="326" t="s">
        <v>8412</v>
      </c>
      <c r="J3582" s="42" t="str">
        <f>VLOOKUP(D3582,DEPARTMENTS!B:B,1,0)</f>
        <v>DEV_GROUP_31</v>
      </c>
      <c r="K3582" s="326"/>
    </row>
    <row r="3583" spans="1:11" s="35" customFormat="1" hidden="1" x14ac:dyDescent="0.2">
      <c r="A3583" s="326" t="s">
        <v>7929</v>
      </c>
      <c r="B3583" s="326" t="s">
        <v>8</v>
      </c>
      <c r="C3583" s="326">
        <v>1</v>
      </c>
      <c r="D3583" s="326" t="s">
        <v>114</v>
      </c>
      <c r="E3583" s="323">
        <v>500</v>
      </c>
      <c r="F3583" s="35" t="s">
        <v>303</v>
      </c>
      <c r="G3583" s="326" t="s">
        <v>7333</v>
      </c>
      <c r="H3583" s="350">
        <f t="shared" si="56"/>
        <v>3522533.3800000004</v>
      </c>
      <c r="I3583" s="326" t="s">
        <v>7643</v>
      </c>
      <c r="J3583" s="42" t="str">
        <f>VLOOKUP(D3583,DEPARTMENTS!B:B,1,0)</f>
        <v>DEV_GROUP_1</v>
      </c>
      <c r="K3583" s="326"/>
    </row>
    <row r="3584" spans="1:11" s="35" customFormat="1" hidden="1" x14ac:dyDescent="0.2">
      <c r="A3584" s="326" t="s">
        <v>7930</v>
      </c>
      <c r="B3584" s="326" t="s">
        <v>8</v>
      </c>
      <c r="C3584" s="326">
        <v>1</v>
      </c>
      <c r="D3584" s="326" t="s">
        <v>162</v>
      </c>
      <c r="E3584" s="323">
        <v>200</v>
      </c>
      <c r="F3584" s="35" t="s">
        <v>303</v>
      </c>
      <c r="G3584" s="326" t="s">
        <v>7333</v>
      </c>
      <c r="H3584" s="350">
        <f t="shared" si="56"/>
        <v>3522733.3800000004</v>
      </c>
      <c r="I3584" s="326" t="s">
        <v>7644</v>
      </c>
      <c r="J3584" s="42" t="str">
        <f>VLOOKUP(D3584,DEPARTMENTS!B:B,1,0)</f>
        <v>DEV_GROUP_14</v>
      </c>
      <c r="K3584" s="326"/>
    </row>
    <row r="3585" spans="1:11" s="35" customFormat="1" hidden="1" x14ac:dyDescent="0.2">
      <c r="A3585" s="326" t="s">
        <v>7931</v>
      </c>
      <c r="B3585" s="326" t="s">
        <v>8</v>
      </c>
      <c r="C3585" s="326">
        <v>1</v>
      </c>
      <c r="D3585" s="326" t="s">
        <v>168</v>
      </c>
      <c r="E3585" s="323">
        <v>7000</v>
      </c>
      <c r="F3585" s="35" t="s">
        <v>303</v>
      </c>
      <c r="G3585" s="326" t="s">
        <v>7333</v>
      </c>
      <c r="H3585" s="350">
        <f t="shared" si="56"/>
        <v>3529733.3800000004</v>
      </c>
      <c r="I3585" s="326" t="s">
        <v>7645</v>
      </c>
      <c r="J3585" s="42" t="str">
        <f>VLOOKUP(D3585,DEPARTMENTS!B:B,1,0)</f>
        <v>DEV_GROUP_35</v>
      </c>
      <c r="K3585" s="326"/>
    </row>
    <row r="3586" spans="1:11" s="35" customFormat="1" hidden="1" x14ac:dyDescent="0.2">
      <c r="A3586" s="326" t="s">
        <v>7932</v>
      </c>
      <c r="B3586" s="326" t="s">
        <v>8</v>
      </c>
      <c r="C3586" s="326">
        <v>1</v>
      </c>
      <c r="D3586" s="326" t="s">
        <v>128</v>
      </c>
      <c r="E3586" s="323">
        <v>70000</v>
      </c>
      <c r="F3586" s="35" t="s">
        <v>303</v>
      </c>
      <c r="G3586" s="326" t="s">
        <v>7333</v>
      </c>
      <c r="H3586" s="350">
        <f t="shared" si="56"/>
        <v>3599733.3800000004</v>
      </c>
      <c r="I3586" s="326" t="s">
        <v>7646</v>
      </c>
      <c r="J3586" s="42" t="str">
        <f>VLOOKUP(D3586,DEPARTMENTS!B:B,1,0)</f>
        <v>DEV_GROUP_5</v>
      </c>
      <c r="K3586" s="326"/>
    </row>
    <row r="3587" spans="1:11" s="35" customFormat="1" hidden="1" x14ac:dyDescent="0.2">
      <c r="A3587" s="326" t="s">
        <v>7933</v>
      </c>
      <c r="B3587" s="326" t="s">
        <v>8</v>
      </c>
      <c r="C3587" s="326">
        <v>1</v>
      </c>
      <c r="D3587" s="326" t="s">
        <v>174</v>
      </c>
      <c r="E3587" s="323">
        <v>200</v>
      </c>
      <c r="F3587" s="35" t="s">
        <v>303</v>
      </c>
      <c r="G3587" s="326" t="s">
        <v>7333</v>
      </c>
      <c r="H3587" s="350">
        <f t="shared" si="56"/>
        <v>3599933.3800000004</v>
      </c>
      <c r="I3587" s="326" t="s">
        <v>7647</v>
      </c>
      <c r="J3587" s="42" t="str">
        <f>VLOOKUP(D3587,DEPARTMENTS!B:B,1,0)</f>
        <v>DEV_GROUP_21</v>
      </c>
      <c r="K3587" s="326"/>
    </row>
    <row r="3588" spans="1:11" s="35" customFormat="1" hidden="1" x14ac:dyDescent="0.2">
      <c r="A3588" s="326" t="s">
        <v>7934</v>
      </c>
      <c r="B3588" s="326" t="s">
        <v>8</v>
      </c>
      <c r="C3588" s="326">
        <v>1</v>
      </c>
      <c r="D3588" s="326" t="s">
        <v>126</v>
      </c>
      <c r="E3588" s="323">
        <v>400</v>
      </c>
      <c r="F3588" s="35" t="s">
        <v>303</v>
      </c>
      <c r="G3588" s="326" t="s">
        <v>7333</v>
      </c>
      <c r="H3588" s="350">
        <f t="shared" si="56"/>
        <v>3600333.3800000004</v>
      </c>
      <c r="I3588" s="326" t="s">
        <v>7648</v>
      </c>
      <c r="J3588" s="42" t="str">
        <f>VLOOKUP(D3588,DEPARTMENTS!B:B,1,0)</f>
        <v>DEV_GROUP_6</v>
      </c>
      <c r="K3588" s="326"/>
    </row>
    <row r="3589" spans="1:11" s="35" customFormat="1" hidden="1" x14ac:dyDescent="0.2">
      <c r="A3589" s="326" t="s">
        <v>7935</v>
      </c>
      <c r="B3589" s="326" t="s">
        <v>8</v>
      </c>
      <c r="C3589" s="326">
        <v>1</v>
      </c>
      <c r="D3589" s="326" t="s">
        <v>120</v>
      </c>
      <c r="E3589" s="323">
        <v>200</v>
      </c>
      <c r="F3589" s="35" t="s">
        <v>303</v>
      </c>
      <c r="G3589" s="326" t="s">
        <v>7333</v>
      </c>
      <c r="H3589" s="350">
        <f t="shared" si="56"/>
        <v>3600533.3800000004</v>
      </c>
      <c r="I3589" s="326" t="s">
        <v>7649</v>
      </c>
      <c r="J3589" s="42" t="str">
        <f>VLOOKUP(D3589,DEPARTMENTS!B:B,1,0)</f>
        <v>DEV_GROUP_17</v>
      </c>
      <c r="K3589" s="326"/>
    </row>
    <row r="3590" spans="1:11" s="35" customFormat="1" hidden="1" x14ac:dyDescent="0.2">
      <c r="A3590" s="326" t="s">
        <v>7936</v>
      </c>
      <c r="B3590" s="326" t="s">
        <v>8</v>
      </c>
      <c r="C3590" s="326">
        <v>1</v>
      </c>
      <c r="D3590" s="326" t="s">
        <v>130</v>
      </c>
      <c r="E3590" s="323">
        <v>1000</v>
      </c>
      <c r="F3590" s="35" t="s">
        <v>303</v>
      </c>
      <c r="G3590" s="326" t="s">
        <v>7333</v>
      </c>
      <c r="H3590" s="350">
        <f t="shared" si="56"/>
        <v>3601533.3800000004</v>
      </c>
      <c r="I3590" s="326" t="s">
        <v>7650</v>
      </c>
      <c r="J3590" s="42" t="str">
        <f>VLOOKUP(D3590,DEPARTMENTS!B:B,1,0)</f>
        <v>DEV_GROUP_11</v>
      </c>
      <c r="K3590" s="326"/>
    </row>
    <row r="3591" spans="1:11" s="35" customFormat="1" hidden="1" x14ac:dyDescent="0.2">
      <c r="A3591" s="326" t="s">
        <v>7937</v>
      </c>
      <c r="B3591" s="326" t="s">
        <v>8</v>
      </c>
      <c r="C3591" s="326">
        <v>1</v>
      </c>
      <c r="D3591" s="326" t="s">
        <v>160</v>
      </c>
      <c r="E3591" s="323">
        <v>2000</v>
      </c>
      <c r="F3591" s="35" t="s">
        <v>303</v>
      </c>
      <c r="G3591" s="326" t="s">
        <v>7333</v>
      </c>
      <c r="H3591" s="350">
        <f t="shared" si="56"/>
        <v>3603533.3800000004</v>
      </c>
      <c r="I3591" s="326" t="s">
        <v>7651</v>
      </c>
      <c r="J3591" s="42" t="str">
        <f>VLOOKUP(D3591,DEPARTMENTS!B:B,1,0)</f>
        <v>DEV_GROUP_20</v>
      </c>
      <c r="K3591" s="326"/>
    </row>
    <row r="3592" spans="1:11" s="35" customFormat="1" hidden="1" x14ac:dyDescent="0.2">
      <c r="A3592" s="326" t="s">
        <v>7938</v>
      </c>
      <c r="B3592" s="326" t="s">
        <v>8</v>
      </c>
      <c r="C3592" s="326">
        <v>1</v>
      </c>
      <c r="D3592" s="326" t="s">
        <v>168</v>
      </c>
      <c r="E3592" s="323">
        <v>1200</v>
      </c>
      <c r="F3592" s="35" t="s">
        <v>303</v>
      </c>
      <c r="G3592" s="326" t="s">
        <v>7333</v>
      </c>
      <c r="H3592" s="350">
        <f t="shared" si="56"/>
        <v>3604733.3800000004</v>
      </c>
      <c r="I3592" s="326" t="s">
        <v>7652</v>
      </c>
      <c r="J3592" s="42" t="str">
        <f>VLOOKUP(D3592,DEPARTMENTS!B:B,1,0)</f>
        <v>DEV_GROUP_35</v>
      </c>
      <c r="K3592" s="326"/>
    </row>
    <row r="3593" spans="1:11" s="35" customFormat="1" hidden="1" x14ac:dyDescent="0.2">
      <c r="A3593" s="326" t="s">
        <v>7939</v>
      </c>
      <c r="B3593" s="326" t="s">
        <v>8</v>
      </c>
      <c r="C3593" s="326">
        <v>1</v>
      </c>
      <c r="D3593" s="326" t="s">
        <v>189</v>
      </c>
      <c r="E3593" s="323">
        <v>500</v>
      </c>
      <c r="F3593" s="35" t="s">
        <v>303</v>
      </c>
      <c r="G3593" s="326" t="s">
        <v>7333</v>
      </c>
      <c r="H3593" s="350">
        <f t="shared" si="56"/>
        <v>3605233.3800000004</v>
      </c>
      <c r="I3593" s="326" t="s">
        <v>7653</v>
      </c>
      <c r="J3593" s="42" t="str">
        <f>VLOOKUP(D3593,DEPARTMENTS!B:B,1,0)</f>
        <v>DEV_GROUP_36</v>
      </c>
      <c r="K3593" s="326"/>
    </row>
    <row r="3594" spans="1:11" s="35" customFormat="1" hidden="1" x14ac:dyDescent="0.2">
      <c r="A3594" s="326" t="s">
        <v>7940</v>
      </c>
      <c r="B3594" s="326" t="s">
        <v>8</v>
      </c>
      <c r="C3594" s="326">
        <v>1</v>
      </c>
      <c r="D3594" s="326" t="s">
        <v>174</v>
      </c>
      <c r="E3594" s="323">
        <v>1000</v>
      </c>
      <c r="F3594" s="35" t="s">
        <v>303</v>
      </c>
      <c r="G3594" s="326" t="s">
        <v>7333</v>
      </c>
      <c r="H3594" s="350">
        <f t="shared" si="56"/>
        <v>3606233.3800000004</v>
      </c>
      <c r="I3594" s="326" t="s">
        <v>7654</v>
      </c>
      <c r="J3594" s="42" t="str">
        <f>VLOOKUP(D3594,DEPARTMENTS!B:B,1,0)</f>
        <v>DEV_GROUP_21</v>
      </c>
      <c r="K3594" s="326"/>
    </row>
    <row r="3595" spans="1:11" s="35" customFormat="1" hidden="1" x14ac:dyDescent="0.2">
      <c r="A3595" s="326" t="s">
        <v>7941</v>
      </c>
      <c r="B3595" s="326" t="s">
        <v>8</v>
      </c>
      <c r="C3595" s="326">
        <v>1</v>
      </c>
      <c r="D3595" s="326" t="s">
        <v>120</v>
      </c>
      <c r="E3595" s="323">
        <v>500</v>
      </c>
      <c r="F3595" s="35" t="s">
        <v>303</v>
      </c>
      <c r="G3595" s="326" t="s">
        <v>7333</v>
      </c>
      <c r="H3595" s="350">
        <f t="shared" si="56"/>
        <v>3606733.3800000004</v>
      </c>
      <c r="I3595" s="326" t="s">
        <v>7655</v>
      </c>
      <c r="J3595" s="42" t="str">
        <f>VLOOKUP(D3595,DEPARTMENTS!B:B,1,0)</f>
        <v>DEV_GROUP_17</v>
      </c>
      <c r="K3595" s="326"/>
    </row>
    <row r="3596" spans="1:11" s="35" customFormat="1" hidden="1" x14ac:dyDescent="0.2">
      <c r="A3596" s="326" t="s">
        <v>7942</v>
      </c>
      <c r="B3596" s="326" t="s">
        <v>8</v>
      </c>
      <c r="C3596" s="326">
        <v>1</v>
      </c>
      <c r="D3596" s="326" t="s">
        <v>150</v>
      </c>
      <c r="E3596" s="323">
        <v>1000</v>
      </c>
      <c r="F3596" s="35" t="s">
        <v>303</v>
      </c>
      <c r="G3596" s="326" t="s">
        <v>7333</v>
      </c>
      <c r="H3596" s="350">
        <f t="shared" si="56"/>
        <v>3607733.3800000004</v>
      </c>
      <c r="I3596" s="326" t="s">
        <v>7656</v>
      </c>
      <c r="J3596" s="42" t="str">
        <f>VLOOKUP(D3596,DEPARTMENTS!B:B,1,0)</f>
        <v>DEV_GROUP_40</v>
      </c>
      <c r="K3596" s="326"/>
    </row>
    <row r="3597" spans="1:11" s="35" customFormat="1" hidden="1" x14ac:dyDescent="0.2">
      <c r="A3597" s="326" t="s">
        <v>7943</v>
      </c>
      <c r="B3597" s="326" t="s">
        <v>8</v>
      </c>
      <c r="C3597" s="326">
        <v>1</v>
      </c>
      <c r="D3597" s="326" t="s">
        <v>148</v>
      </c>
      <c r="E3597" s="323">
        <v>500</v>
      </c>
      <c r="F3597" s="35" t="s">
        <v>303</v>
      </c>
      <c r="G3597" s="326" t="s">
        <v>7333</v>
      </c>
      <c r="H3597" s="350">
        <f t="shared" si="56"/>
        <v>3608233.3800000004</v>
      </c>
      <c r="I3597" s="326" t="s">
        <v>7657</v>
      </c>
      <c r="J3597" s="42" t="str">
        <f>VLOOKUP(D3597,DEPARTMENTS!B:B,1,0)</f>
        <v>DEV_GROUP_NA</v>
      </c>
      <c r="K3597" s="326"/>
    </row>
    <row r="3598" spans="1:11" s="35" customFormat="1" hidden="1" x14ac:dyDescent="0.2">
      <c r="A3598" s="326" t="s">
        <v>7944</v>
      </c>
      <c r="B3598" s="326" t="s">
        <v>8</v>
      </c>
      <c r="C3598" s="326">
        <v>1</v>
      </c>
      <c r="D3598" s="326" t="s">
        <v>144</v>
      </c>
      <c r="E3598" s="323">
        <v>1500</v>
      </c>
      <c r="F3598" s="35" t="s">
        <v>303</v>
      </c>
      <c r="G3598" s="326" t="s">
        <v>7333</v>
      </c>
      <c r="H3598" s="350">
        <f t="shared" si="56"/>
        <v>3609733.3800000004</v>
      </c>
      <c r="I3598" s="326" t="s">
        <v>7658</v>
      </c>
      <c r="J3598" s="42" t="str">
        <f>VLOOKUP(D3598,DEPARTMENTS!B:B,1,0)</f>
        <v>DEV_GROUP_2</v>
      </c>
      <c r="K3598" s="326"/>
    </row>
    <row r="3599" spans="1:11" s="35" customFormat="1" hidden="1" x14ac:dyDescent="0.2">
      <c r="A3599" s="326" t="s">
        <v>7945</v>
      </c>
      <c r="B3599" s="326" t="s">
        <v>8</v>
      </c>
      <c r="C3599" s="326">
        <v>1</v>
      </c>
      <c r="D3599" s="326" t="s">
        <v>134</v>
      </c>
      <c r="E3599" s="323">
        <v>500</v>
      </c>
      <c r="F3599" s="35" t="s">
        <v>303</v>
      </c>
      <c r="G3599" s="326" t="s">
        <v>7333</v>
      </c>
      <c r="H3599" s="350">
        <f t="shared" si="56"/>
        <v>3610233.3800000004</v>
      </c>
      <c r="I3599" s="326" t="s">
        <v>7659</v>
      </c>
      <c r="J3599" s="42" t="str">
        <f>VLOOKUP(D3599,DEPARTMENTS!B:B,1,0)</f>
        <v>DEV_GROUP_12</v>
      </c>
      <c r="K3599" s="326"/>
    </row>
    <row r="3600" spans="1:11" s="35" customFormat="1" hidden="1" x14ac:dyDescent="0.2">
      <c r="A3600" s="326" t="s">
        <v>348</v>
      </c>
      <c r="B3600" s="326" t="s">
        <v>8</v>
      </c>
      <c r="C3600" s="326">
        <v>1</v>
      </c>
      <c r="D3600" s="326" t="s">
        <v>24</v>
      </c>
      <c r="E3600" s="323">
        <v>1000</v>
      </c>
      <c r="F3600" s="35" t="s">
        <v>303</v>
      </c>
      <c r="G3600" s="326" t="s">
        <v>7333</v>
      </c>
      <c r="H3600" s="350">
        <f t="shared" si="56"/>
        <v>3611233.3800000004</v>
      </c>
      <c r="I3600" s="326" t="s">
        <v>7660</v>
      </c>
      <c r="J3600" s="42" t="str">
        <f>VLOOKUP(D3600,DEPARTMENTS!B:B,1,0)</f>
        <v>ENVELOPES</v>
      </c>
      <c r="K3600" s="326"/>
    </row>
    <row r="3601" spans="1:11" s="35" customFormat="1" hidden="1" x14ac:dyDescent="0.2">
      <c r="A3601" s="326" t="s">
        <v>7946</v>
      </c>
      <c r="B3601" s="326" t="s">
        <v>8</v>
      </c>
      <c r="C3601" s="326">
        <v>1</v>
      </c>
      <c r="D3601" s="326" t="s">
        <v>154</v>
      </c>
      <c r="E3601" s="323">
        <v>1000</v>
      </c>
      <c r="F3601" s="35" t="s">
        <v>303</v>
      </c>
      <c r="G3601" s="326" t="s">
        <v>7333</v>
      </c>
      <c r="H3601" s="350">
        <f t="shared" si="56"/>
        <v>3612233.3800000004</v>
      </c>
      <c r="I3601" s="326" t="s">
        <v>7661</v>
      </c>
      <c r="J3601" s="42" t="str">
        <f>VLOOKUP(D3601,DEPARTMENTS!B:B,1,0)</f>
        <v>DEV_GROUP_10</v>
      </c>
      <c r="K3601" s="326"/>
    </row>
    <row r="3602" spans="1:11" s="35" customFormat="1" hidden="1" x14ac:dyDescent="0.2">
      <c r="A3602" s="326" t="s">
        <v>7947</v>
      </c>
      <c r="B3602" s="326" t="s">
        <v>8</v>
      </c>
      <c r="C3602" s="326">
        <v>1</v>
      </c>
      <c r="D3602" s="326" t="s">
        <v>114</v>
      </c>
      <c r="E3602" s="323">
        <v>900</v>
      </c>
      <c r="F3602" s="35" t="s">
        <v>303</v>
      </c>
      <c r="G3602" s="326" t="s">
        <v>7333</v>
      </c>
      <c r="H3602" s="350">
        <f t="shared" si="56"/>
        <v>3613133.3800000004</v>
      </c>
      <c r="I3602" s="326" t="s">
        <v>7662</v>
      </c>
      <c r="J3602" s="42" t="str">
        <f>VLOOKUP(D3602,DEPARTMENTS!B:B,1,0)</f>
        <v>DEV_GROUP_1</v>
      </c>
      <c r="K3602" s="326"/>
    </row>
    <row r="3603" spans="1:11" s="35" customFormat="1" hidden="1" x14ac:dyDescent="0.2">
      <c r="A3603" s="326" t="s">
        <v>7948</v>
      </c>
      <c r="B3603" s="326" t="s">
        <v>8</v>
      </c>
      <c r="C3603" s="326">
        <v>1</v>
      </c>
      <c r="D3603" s="326" t="s">
        <v>156</v>
      </c>
      <c r="E3603" s="323">
        <v>1000</v>
      </c>
      <c r="F3603" s="35" t="s">
        <v>303</v>
      </c>
      <c r="G3603" s="326" t="s">
        <v>7333</v>
      </c>
      <c r="H3603" s="350">
        <f t="shared" si="56"/>
        <v>3614133.3800000004</v>
      </c>
      <c r="I3603" s="326" t="s">
        <v>7663</v>
      </c>
      <c r="J3603" s="42" t="str">
        <f>VLOOKUP(D3603,DEPARTMENTS!B:B,1,0)</f>
        <v>DEV_GROUP_39</v>
      </c>
      <c r="K3603" s="326"/>
    </row>
    <row r="3604" spans="1:11" s="35" customFormat="1" hidden="1" x14ac:dyDescent="0.2">
      <c r="A3604" s="326" t="s">
        <v>7949</v>
      </c>
      <c r="B3604" s="326" t="s">
        <v>8</v>
      </c>
      <c r="C3604" s="326">
        <v>1</v>
      </c>
      <c r="D3604" s="326" t="s">
        <v>152</v>
      </c>
      <c r="E3604" s="323">
        <v>500</v>
      </c>
      <c r="F3604" s="35" t="s">
        <v>303</v>
      </c>
      <c r="G3604" s="326" t="s">
        <v>7333</v>
      </c>
      <c r="H3604" s="350">
        <f t="shared" si="56"/>
        <v>3614633.3800000004</v>
      </c>
      <c r="I3604" s="326" t="s">
        <v>7664</v>
      </c>
      <c r="J3604" s="42" t="str">
        <f>VLOOKUP(D3604,DEPARTMENTS!B:B,1,0)</f>
        <v>DEV_GROUP_9</v>
      </c>
      <c r="K3604" s="326"/>
    </row>
    <row r="3605" spans="1:11" s="35" customFormat="1" hidden="1" x14ac:dyDescent="0.2">
      <c r="A3605" s="326" t="s">
        <v>7950</v>
      </c>
      <c r="B3605" s="326" t="s">
        <v>8</v>
      </c>
      <c r="C3605" s="326">
        <v>1</v>
      </c>
      <c r="D3605" s="326" t="s">
        <v>138</v>
      </c>
      <c r="E3605" s="323">
        <v>1500</v>
      </c>
      <c r="F3605" s="35" t="s">
        <v>303</v>
      </c>
      <c r="G3605" s="326" t="s">
        <v>7333</v>
      </c>
      <c r="H3605" s="350">
        <f t="shared" ref="H3605:H3668" si="57">H3604+E3605</f>
        <v>3616133.3800000004</v>
      </c>
      <c r="I3605" s="326" t="s">
        <v>7665</v>
      </c>
      <c r="J3605" s="42" t="str">
        <f>VLOOKUP(D3605,DEPARTMENTS!B:B,1,0)</f>
        <v>DEV_GROUP_4</v>
      </c>
      <c r="K3605" s="326"/>
    </row>
    <row r="3606" spans="1:11" s="35" customFormat="1" hidden="1" x14ac:dyDescent="0.2">
      <c r="A3606" s="326" t="s">
        <v>7951</v>
      </c>
      <c r="B3606" s="326" t="s">
        <v>8</v>
      </c>
      <c r="C3606" s="326">
        <v>1</v>
      </c>
      <c r="D3606" s="326" t="s">
        <v>142</v>
      </c>
      <c r="E3606" s="323">
        <v>100</v>
      </c>
      <c r="F3606" s="35" t="s">
        <v>303</v>
      </c>
      <c r="G3606" s="326" t="s">
        <v>7333</v>
      </c>
      <c r="H3606" s="350">
        <f t="shared" si="57"/>
        <v>3616233.3800000004</v>
      </c>
      <c r="I3606" s="326" t="s">
        <v>7666</v>
      </c>
      <c r="J3606" s="42" t="str">
        <f>VLOOKUP(D3606,DEPARTMENTS!B:B,1,0)</f>
        <v>DEV_GROUP_8</v>
      </c>
      <c r="K3606" s="326"/>
    </row>
    <row r="3607" spans="1:11" s="35" customFormat="1" hidden="1" x14ac:dyDescent="0.2">
      <c r="A3607" s="326" t="s">
        <v>7952</v>
      </c>
      <c r="B3607" s="326" t="s">
        <v>8</v>
      </c>
      <c r="C3607" s="326">
        <v>1</v>
      </c>
      <c r="D3607" s="326" t="s">
        <v>178</v>
      </c>
      <c r="E3607" s="323">
        <v>200</v>
      </c>
      <c r="F3607" s="35" t="s">
        <v>303</v>
      </c>
      <c r="G3607" s="326" t="s">
        <v>7333</v>
      </c>
      <c r="H3607" s="350">
        <f t="shared" si="57"/>
        <v>3616433.3800000004</v>
      </c>
      <c r="I3607" s="326" t="s">
        <v>7667</v>
      </c>
      <c r="J3607" s="42" t="str">
        <f>VLOOKUP(D3607,DEPARTMENTS!B:B,1,0)</f>
        <v>DEV_GROUP_34</v>
      </c>
      <c r="K3607" s="326"/>
    </row>
    <row r="3608" spans="1:11" s="35" customFormat="1" hidden="1" x14ac:dyDescent="0.2">
      <c r="A3608" s="326" t="s">
        <v>7953</v>
      </c>
      <c r="B3608" s="326" t="s">
        <v>8</v>
      </c>
      <c r="C3608" s="326">
        <v>1</v>
      </c>
      <c r="D3608" s="326" t="s">
        <v>116</v>
      </c>
      <c r="E3608" s="323">
        <v>250</v>
      </c>
      <c r="F3608" s="35" t="s">
        <v>303</v>
      </c>
      <c r="G3608" s="326" t="s">
        <v>7333</v>
      </c>
      <c r="H3608" s="350">
        <f t="shared" si="57"/>
        <v>3616683.3800000004</v>
      </c>
      <c r="I3608" s="326" t="s">
        <v>7668</v>
      </c>
      <c r="J3608" s="42" t="str">
        <f>VLOOKUP(D3608,DEPARTMENTS!B:B,1,0)</f>
        <v>DEV_GROUP_15</v>
      </c>
      <c r="K3608" s="326"/>
    </row>
    <row r="3609" spans="1:11" s="35" customFormat="1" hidden="1" x14ac:dyDescent="0.2">
      <c r="A3609" s="326" t="s">
        <v>7954</v>
      </c>
      <c r="B3609" s="326" t="s">
        <v>8</v>
      </c>
      <c r="C3609" s="326">
        <v>1</v>
      </c>
      <c r="D3609" s="326" t="s">
        <v>146</v>
      </c>
      <c r="E3609" s="323">
        <v>2000</v>
      </c>
      <c r="F3609" s="35" t="s">
        <v>303</v>
      </c>
      <c r="G3609" s="326" t="s">
        <v>7333</v>
      </c>
      <c r="H3609" s="350">
        <f t="shared" si="57"/>
        <v>3618683.3800000004</v>
      </c>
      <c r="I3609" s="326" t="s">
        <v>7669</v>
      </c>
      <c r="J3609" s="42" t="str">
        <f>VLOOKUP(D3609,DEPARTMENTS!B:B,1,0)</f>
        <v>DEV_GROUP_18</v>
      </c>
      <c r="K3609" s="326"/>
    </row>
    <row r="3610" spans="1:11" s="35" customFormat="1" hidden="1" x14ac:dyDescent="0.2">
      <c r="A3610" s="326" t="s">
        <v>7955</v>
      </c>
      <c r="B3610" s="326" t="s">
        <v>8</v>
      </c>
      <c r="C3610" s="326">
        <v>1</v>
      </c>
      <c r="D3610" s="326" t="s">
        <v>176</v>
      </c>
      <c r="E3610" s="323">
        <v>2500</v>
      </c>
      <c r="F3610" s="35" t="s">
        <v>303</v>
      </c>
      <c r="G3610" s="326" t="s">
        <v>7333</v>
      </c>
      <c r="H3610" s="350">
        <f t="shared" si="57"/>
        <v>3621183.3800000004</v>
      </c>
      <c r="I3610" s="326" t="s">
        <v>7670</v>
      </c>
      <c r="J3610" s="42" t="str">
        <f>VLOOKUP(D3610,DEPARTMENTS!B:B,1,0)</f>
        <v>DEV_GROUP_33</v>
      </c>
      <c r="K3610" s="326"/>
    </row>
    <row r="3611" spans="1:11" s="35" customFormat="1" hidden="1" x14ac:dyDescent="0.2">
      <c r="A3611" s="326" t="s">
        <v>7956</v>
      </c>
      <c r="B3611" s="326" t="s">
        <v>8</v>
      </c>
      <c r="C3611" s="326">
        <v>1</v>
      </c>
      <c r="D3611" s="326" t="s">
        <v>189</v>
      </c>
      <c r="E3611" s="323">
        <v>500</v>
      </c>
      <c r="F3611" s="35" t="s">
        <v>303</v>
      </c>
      <c r="G3611" s="326" t="s">
        <v>7333</v>
      </c>
      <c r="H3611" s="350">
        <f t="shared" si="57"/>
        <v>3621683.3800000004</v>
      </c>
      <c r="I3611" s="326" t="s">
        <v>7671</v>
      </c>
      <c r="J3611" s="42" t="str">
        <f>VLOOKUP(D3611,DEPARTMENTS!B:B,1,0)</f>
        <v>DEV_GROUP_36</v>
      </c>
      <c r="K3611" s="326"/>
    </row>
    <row r="3612" spans="1:11" s="35" customFormat="1" hidden="1" x14ac:dyDescent="0.2">
      <c r="A3612" s="326" t="s">
        <v>7957</v>
      </c>
      <c r="B3612" s="326" t="s">
        <v>8</v>
      </c>
      <c r="C3612" s="326">
        <v>1</v>
      </c>
      <c r="D3612" s="326" t="s">
        <v>116</v>
      </c>
      <c r="E3612" s="323">
        <v>7500</v>
      </c>
      <c r="F3612" s="35" t="s">
        <v>303</v>
      </c>
      <c r="G3612" s="326" t="s">
        <v>7333</v>
      </c>
      <c r="H3612" s="350">
        <f t="shared" si="57"/>
        <v>3629183.3800000004</v>
      </c>
      <c r="I3612" s="326" t="s">
        <v>7672</v>
      </c>
      <c r="J3612" s="42" t="str">
        <f>VLOOKUP(D3612,DEPARTMENTS!B:B,1,0)</f>
        <v>DEV_GROUP_15</v>
      </c>
      <c r="K3612" s="326"/>
    </row>
    <row r="3613" spans="1:11" s="35" customFormat="1" hidden="1" x14ac:dyDescent="0.2">
      <c r="A3613" s="326" t="s">
        <v>7958</v>
      </c>
      <c r="B3613" s="326" t="s">
        <v>8</v>
      </c>
      <c r="C3613" s="326">
        <v>1</v>
      </c>
      <c r="D3613" s="326" t="s">
        <v>160</v>
      </c>
      <c r="E3613" s="323">
        <v>10000</v>
      </c>
      <c r="F3613" s="35" t="s">
        <v>303</v>
      </c>
      <c r="G3613" s="326" t="s">
        <v>7333</v>
      </c>
      <c r="H3613" s="350">
        <f t="shared" si="57"/>
        <v>3639183.3800000004</v>
      </c>
      <c r="I3613" s="326" t="s">
        <v>7673</v>
      </c>
      <c r="J3613" s="42" t="str">
        <f>VLOOKUP(D3613,DEPARTMENTS!B:B,1,0)</f>
        <v>DEV_GROUP_20</v>
      </c>
      <c r="K3613" s="326"/>
    </row>
    <row r="3614" spans="1:11" s="35" customFormat="1" hidden="1" x14ac:dyDescent="0.2">
      <c r="A3614" s="326" t="s">
        <v>7959</v>
      </c>
      <c r="B3614" s="326" t="s">
        <v>8</v>
      </c>
      <c r="C3614" s="326">
        <v>1</v>
      </c>
      <c r="D3614" s="326" t="s">
        <v>126</v>
      </c>
      <c r="E3614" s="323">
        <v>400</v>
      </c>
      <c r="F3614" s="35" t="s">
        <v>303</v>
      </c>
      <c r="G3614" s="326" t="s">
        <v>7333</v>
      </c>
      <c r="H3614" s="350">
        <f t="shared" si="57"/>
        <v>3639583.3800000004</v>
      </c>
      <c r="I3614" s="326" t="s">
        <v>7674</v>
      </c>
      <c r="J3614" s="42" t="str">
        <f>VLOOKUP(D3614,DEPARTMENTS!B:B,1,0)</f>
        <v>DEV_GROUP_6</v>
      </c>
      <c r="K3614" s="326"/>
    </row>
    <row r="3615" spans="1:11" s="35" customFormat="1" hidden="1" x14ac:dyDescent="0.2">
      <c r="A3615" s="326" t="s">
        <v>7960</v>
      </c>
      <c r="B3615" s="326" t="s">
        <v>8</v>
      </c>
      <c r="C3615" s="326">
        <v>1</v>
      </c>
      <c r="D3615" s="326" t="s">
        <v>132</v>
      </c>
      <c r="E3615" s="323">
        <v>500</v>
      </c>
      <c r="F3615" s="35" t="s">
        <v>303</v>
      </c>
      <c r="G3615" s="326" t="s">
        <v>7333</v>
      </c>
      <c r="H3615" s="350">
        <f t="shared" si="57"/>
        <v>3640083.3800000004</v>
      </c>
      <c r="I3615" s="326" t="s">
        <v>7675</v>
      </c>
      <c r="J3615" s="42" t="str">
        <f>VLOOKUP(D3615,DEPARTMENTS!B:B,1,0)</f>
        <v>DEV_GROUP_41</v>
      </c>
      <c r="K3615" s="326"/>
    </row>
    <row r="3616" spans="1:11" s="35" customFormat="1" hidden="1" x14ac:dyDescent="0.2">
      <c r="A3616" s="326" t="s">
        <v>7961</v>
      </c>
      <c r="B3616" s="326" t="s">
        <v>8</v>
      </c>
      <c r="C3616" s="326">
        <v>1</v>
      </c>
      <c r="D3616" s="326" t="s">
        <v>136</v>
      </c>
      <c r="E3616" s="323">
        <v>500</v>
      </c>
      <c r="F3616" s="35" t="s">
        <v>303</v>
      </c>
      <c r="G3616" s="326" t="s">
        <v>7333</v>
      </c>
      <c r="H3616" s="350">
        <f t="shared" si="57"/>
        <v>3640583.3800000004</v>
      </c>
      <c r="I3616" s="326" t="s">
        <v>7676</v>
      </c>
      <c r="J3616" s="42" t="str">
        <f>VLOOKUP(D3616,DEPARTMENTS!B:B,1,0)</f>
        <v>DEV_GROUP_32</v>
      </c>
      <c r="K3616" s="326"/>
    </row>
    <row r="3617" spans="1:11" s="35" customFormat="1" hidden="1" x14ac:dyDescent="0.2">
      <c r="A3617" s="326" t="s">
        <v>7962</v>
      </c>
      <c r="B3617" s="326" t="s">
        <v>8</v>
      </c>
      <c r="C3617" s="326">
        <v>1</v>
      </c>
      <c r="D3617" s="326" t="s">
        <v>142</v>
      </c>
      <c r="E3617" s="323">
        <v>1400</v>
      </c>
      <c r="F3617" s="35" t="s">
        <v>303</v>
      </c>
      <c r="G3617" s="326" t="s">
        <v>7333</v>
      </c>
      <c r="H3617" s="350">
        <f t="shared" si="57"/>
        <v>3641983.3800000004</v>
      </c>
      <c r="I3617" s="326" t="s">
        <v>7677</v>
      </c>
      <c r="J3617" s="42" t="str">
        <f>VLOOKUP(D3617,DEPARTMENTS!B:B,1,0)</f>
        <v>DEV_GROUP_8</v>
      </c>
      <c r="K3617" s="326"/>
    </row>
    <row r="3618" spans="1:11" s="35" customFormat="1" hidden="1" x14ac:dyDescent="0.2">
      <c r="A3618" s="326" t="s">
        <v>7963</v>
      </c>
      <c r="B3618" s="326" t="s">
        <v>8</v>
      </c>
      <c r="C3618" s="326">
        <v>1</v>
      </c>
      <c r="D3618" s="326" t="s">
        <v>24</v>
      </c>
      <c r="E3618" s="323">
        <v>300</v>
      </c>
      <c r="F3618" s="35" t="s">
        <v>303</v>
      </c>
      <c r="G3618" s="326" t="s">
        <v>7333</v>
      </c>
      <c r="H3618" s="350">
        <f t="shared" si="57"/>
        <v>3642283.3800000004</v>
      </c>
      <c r="I3618" s="326" t="s">
        <v>7678</v>
      </c>
      <c r="J3618" s="42" t="str">
        <f>VLOOKUP(D3618,DEPARTMENTS!B:B,1,0)</f>
        <v>ENVELOPES</v>
      </c>
      <c r="K3618" s="326"/>
    </row>
    <row r="3619" spans="1:11" s="35" customFormat="1" hidden="1" x14ac:dyDescent="0.2">
      <c r="A3619" s="326" t="s">
        <v>7964</v>
      </c>
      <c r="B3619" s="326" t="s">
        <v>8</v>
      </c>
      <c r="C3619" s="326">
        <v>1</v>
      </c>
      <c r="D3619" s="326" t="s">
        <v>146</v>
      </c>
      <c r="E3619" s="323">
        <v>3000</v>
      </c>
      <c r="F3619" s="35" t="s">
        <v>303</v>
      </c>
      <c r="G3619" s="326" t="s">
        <v>7333</v>
      </c>
      <c r="H3619" s="350">
        <f t="shared" si="57"/>
        <v>3645283.3800000004</v>
      </c>
      <c r="I3619" s="326" t="s">
        <v>7679</v>
      </c>
      <c r="J3619" s="42" t="str">
        <f>VLOOKUP(D3619,DEPARTMENTS!B:B,1,0)</f>
        <v>DEV_GROUP_18</v>
      </c>
      <c r="K3619" s="326"/>
    </row>
    <row r="3620" spans="1:11" s="35" customFormat="1" hidden="1" x14ac:dyDescent="0.2">
      <c r="A3620" s="326" t="s">
        <v>7965</v>
      </c>
      <c r="B3620" s="326" t="s">
        <v>8</v>
      </c>
      <c r="C3620" s="326">
        <v>1</v>
      </c>
      <c r="D3620" s="326" t="s">
        <v>174</v>
      </c>
      <c r="E3620" s="323">
        <v>2000</v>
      </c>
      <c r="F3620" s="35" t="s">
        <v>303</v>
      </c>
      <c r="G3620" s="326" t="s">
        <v>7333</v>
      </c>
      <c r="H3620" s="350">
        <f t="shared" si="57"/>
        <v>3647283.3800000004</v>
      </c>
      <c r="I3620" s="326" t="s">
        <v>7680</v>
      </c>
      <c r="J3620" s="42" t="str">
        <f>VLOOKUP(D3620,DEPARTMENTS!B:B,1,0)</f>
        <v>DEV_GROUP_21</v>
      </c>
      <c r="K3620" s="326"/>
    </row>
    <row r="3621" spans="1:11" s="35" customFormat="1" hidden="1" x14ac:dyDescent="0.2">
      <c r="A3621" s="326" t="s">
        <v>7966</v>
      </c>
      <c r="B3621" s="326" t="s">
        <v>8</v>
      </c>
      <c r="C3621" s="326">
        <v>1</v>
      </c>
      <c r="D3621" s="326" t="s">
        <v>180</v>
      </c>
      <c r="E3621" s="323">
        <v>6500</v>
      </c>
      <c r="F3621" s="35" t="s">
        <v>303</v>
      </c>
      <c r="G3621" s="326" t="s">
        <v>7333</v>
      </c>
      <c r="H3621" s="350">
        <f t="shared" si="57"/>
        <v>3653783.3800000004</v>
      </c>
      <c r="I3621" s="326" t="s">
        <v>7681</v>
      </c>
      <c r="J3621" s="42" t="str">
        <f>VLOOKUP(D3621,DEPARTMENTS!B:B,1,0)</f>
        <v>DEV_GROUP_28</v>
      </c>
      <c r="K3621" s="326"/>
    </row>
    <row r="3622" spans="1:11" s="35" customFormat="1" hidden="1" x14ac:dyDescent="0.2">
      <c r="A3622" s="326" t="s">
        <v>7967</v>
      </c>
      <c r="B3622" s="326" t="s">
        <v>8</v>
      </c>
      <c r="C3622" s="326">
        <v>1</v>
      </c>
      <c r="D3622" s="326" t="s">
        <v>132</v>
      </c>
      <c r="E3622" s="323">
        <v>300</v>
      </c>
      <c r="F3622" s="35" t="s">
        <v>303</v>
      </c>
      <c r="G3622" s="326" t="s">
        <v>7333</v>
      </c>
      <c r="H3622" s="350">
        <f t="shared" si="57"/>
        <v>3654083.3800000004</v>
      </c>
      <c r="I3622" s="326" t="s">
        <v>7682</v>
      </c>
      <c r="J3622" s="42" t="str">
        <f>VLOOKUP(D3622,DEPARTMENTS!B:B,1,0)</f>
        <v>DEV_GROUP_41</v>
      </c>
      <c r="K3622" s="326"/>
    </row>
    <row r="3623" spans="1:11" s="35" customFormat="1" hidden="1" x14ac:dyDescent="0.2">
      <c r="A3623" s="326" t="s">
        <v>7968</v>
      </c>
      <c r="B3623" s="326" t="s">
        <v>8</v>
      </c>
      <c r="C3623" s="326">
        <v>1</v>
      </c>
      <c r="D3623" s="326" t="s">
        <v>118</v>
      </c>
      <c r="E3623" s="323">
        <v>100</v>
      </c>
      <c r="F3623" s="35" t="s">
        <v>303</v>
      </c>
      <c r="G3623" s="326" t="s">
        <v>7333</v>
      </c>
      <c r="H3623" s="350">
        <f t="shared" si="57"/>
        <v>3654183.3800000004</v>
      </c>
      <c r="I3623" s="326" t="s">
        <v>7683</v>
      </c>
      <c r="J3623" s="42" t="str">
        <f>VLOOKUP(D3623,DEPARTMENTS!B:B,1,0)</f>
        <v>DEV_GROUP_3</v>
      </c>
      <c r="K3623" s="326"/>
    </row>
    <row r="3624" spans="1:11" s="35" customFormat="1" hidden="1" x14ac:dyDescent="0.2">
      <c r="A3624" s="326" t="s">
        <v>7969</v>
      </c>
      <c r="B3624" s="326" t="s">
        <v>8</v>
      </c>
      <c r="C3624" s="326">
        <v>1</v>
      </c>
      <c r="D3624" s="326" t="s">
        <v>154</v>
      </c>
      <c r="E3624" s="323">
        <v>7000</v>
      </c>
      <c r="F3624" s="35" t="s">
        <v>303</v>
      </c>
      <c r="G3624" s="326" t="s">
        <v>7333</v>
      </c>
      <c r="H3624" s="350">
        <f t="shared" si="57"/>
        <v>3661183.3800000004</v>
      </c>
      <c r="I3624" s="326" t="s">
        <v>7684</v>
      </c>
      <c r="J3624" s="42" t="str">
        <f>VLOOKUP(D3624,DEPARTMENTS!B:B,1,0)</f>
        <v>DEV_GROUP_10</v>
      </c>
      <c r="K3624" s="326"/>
    </row>
    <row r="3625" spans="1:11" s="35" customFormat="1" hidden="1" x14ac:dyDescent="0.2">
      <c r="A3625" s="326" t="s">
        <v>7970</v>
      </c>
      <c r="B3625" s="326" t="s">
        <v>8</v>
      </c>
      <c r="C3625" s="326">
        <v>1</v>
      </c>
      <c r="D3625" s="326" t="s">
        <v>116</v>
      </c>
      <c r="E3625" s="323">
        <v>500</v>
      </c>
      <c r="F3625" s="35" t="s">
        <v>303</v>
      </c>
      <c r="G3625" s="326" t="s">
        <v>7333</v>
      </c>
      <c r="H3625" s="350">
        <f t="shared" si="57"/>
        <v>3661683.3800000004</v>
      </c>
      <c r="I3625" s="326" t="s">
        <v>7685</v>
      </c>
      <c r="J3625" s="42" t="str">
        <f>VLOOKUP(D3625,DEPARTMENTS!B:B,1,0)</f>
        <v>DEV_GROUP_15</v>
      </c>
      <c r="K3625" s="326"/>
    </row>
    <row r="3626" spans="1:11" s="35" customFormat="1" hidden="1" x14ac:dyDescent="0.2">
      <c r="A3626" s="326" t="s">
        <v>7971</v>
      </c>
      <c r="B3626" s="326" t="s">
        <v>8</v>
      </c>
      <c r="C3626" s="326">
        <v>1</v>
      </c>
      <c r="D3626" s="326" t="s">
        <v>154</v>
      </c>
      <c r="E3626" s="323">
        <v>5000</v>
      </c>
      <c r="F3626" s="35" t="s">
        <v>303</v>
      </c>
      <c r="G3626" s="326" t="s">
        <v>7333</v>
      </c>
      <c r="H3626" s="350">
        <f t="shared" si="57"/>
        <v>3666683.3800000004</v>
      </c>
      <c r="I3626" s="326" t="s">
        <v>7686</v>
      </c>
      <c r="J3626" s="42" t="str">
        <f>VLOOKUP(D3626,DEPARTMENTS!B:B,1,0)</f>
        <v>DEV_GROUP_10</v>
      </c>
      <c r="K3626" s="326"/>
    </row>
    <row r="3627" spans="1:11" s="35" customFormat="1" hidden="1" x14ac:dyDescent="0.2">
      <c r="A3627" s="326" t="s">
        <v>7972</v>
      </c>
      <c r="B3627" s="326" t="s">
        <v>8</v>
      </c>
      <c r="C3627" s="326">
        <v>1</v>
      </c>
      <c r="D3627" s="326" t="s">
        <v>172</v>
      </c>
      <c r="E3627" s="323">
        <v>2000</v>
      </c>
      <c r="F3627" s="35" t="s">
        <v>303</v>
      </c>
      <c r="G3627" s="326" t="s">
        <v>7333</v>
      </c>
      <c r="H3627" s="350">
        <f t="shared" si="57"/>
        <v>3668683.3800000004</v>
      </c>
      <c r="I3627" s="326" t="s">
        <v>7687</v>
      </c>
      <c r="J3627" s="42" t="str">
        <f>VLOOKUP(D3627,DEPARTMENTS!B:B,1,0)</f>
        <v>DEV_GROUP_25</v>
      </c>
      <c r="K3627" s="326"/>
    </row>
    <row r="3628" spans="1:11" s="35" customFormat="1" hidden="1" x14ac:dyDescent="0.2">
      <c r="A3628" s="326" t="s">
        <v>7973</v>
      </c>
      <c r="B3628" s="326" t="s">
        <v>8</v>
      </c>
      <c r="C3628" s="326">
        <v>1</v>
      </c>
      <c r="D3628" s="326" t="s">
        <v>116</v>
      </c>
      <c r="E3628" s="323">
        <v>1000</v>
      </c>
      <c r="F3628" s="35" t="s">
        <v>303</v>
      </c>
      <c r="G3628" s="326" t="s">
        <v>7333</v>
      </c>
      <c r="H3628" s="350">
        <f t="shared" si="57"/>
        <v>3669683.3800000004</v>
      </c>
      <c r="I3628" s="326" t="s">
        <v>7688</v>
      </c>
      <c r="J3628" s="42" t="str">
        <f>VLOOKUP(D3628,DEPARTMENTS!B:B,1,0)</f>
        <v>DEV_GROUP_15</v>
      </c>
      <c r="K3628" s="326"/>
    </row>
    <row r="3629" spans="1:11" s="35" customFormat="1" hidden="1" x14ac:dyDescent="0.2">
      <c r="A3629" s="326" t="s">
        <v>7974</v>
      </c>
      <c r="B3629" s="326" t="s">
        <v>8</v>
      </c>
      <c r="C3629" s="326">
        <v>1</v>
      </c>
      <c r="D3629" s="326" t="s">
        <v>126</v>
      </c>
      <c r="E3629" s="323">
        <v>500</v>
      </c>
      <c r="F3629" s="35" t="s">
        <v>303</v>
      </c>
      <c r="G3629" s="326" t="s">
        <v>7333</v>
      </c>
      <c r="H3629" s="350">
        <f t="shared" si="57"/>
        <v>3670183.3800000004</v>
      </c>
      <c r="I3629" s="326" t="s">
        <v>7689</v>
      </c>
      <c r="J3629" s="42" t="str">
        <f>VLOOKUP(D3629,DEPARTMENTS!B:B,1,0)</f>
        <v>DEV_GROUP_6</v>
      </c>
      <c r="K3629" s="326"/>
    </row>
    <row r="3630" spans="1:11" s="35" customFormat="1" hidden="1" x14ac:dyDescent="0.2">
      <c r="A3630" s="326" t="s">
        <v>7975</v>
      </c>
      <c r="B3630" s="326" t="s">
        <v>8</v>
      </c>
      <c r="C3630" s="326">
        <v>1</v>
      </c>
      <c r="D3630" s="326" t="s">
        <v>140</v>
      </c>
      <c r="E3630" s="323">
        <v>1000</v>
      </c>
      <c r="F3630" s="35" t="s">
        <v>303</v>
      </c>
      <c r="G3630" s="326" t="s">
        <v>7333</v>
      </c>
      <c r="H3630" s="350">
        <f t="shared" si="57"/>
        <v>3671183.3800000004</v>
      </c>
      <c r="I3630" s="326" t="s">
        <v>7690</v>
      </c>
      <c r="J3630" s="42" t="str">
        <f>VLOOKUP(D3630,DEPARTMENTS!B:B,1,0)</f>
        <v>DEV_GROUP_19</v>
      </c>
      <c r="K3630" s="326"/>
    </row>
    <row r="3631" spans="1:11" s="35" customFormat="1" hidden="1" x14ac:dyDescent="0.2">
      <c r="A3631" s="326" t="s">
        <v>7976</v>
      </c>
      <c r="B3631" s="326" t="s">
        <v>8</v>
      </c>
      <c r="C3631" s="326">
        <v>1</v>
      </c>
      <c r="D3631" s="326" t="s">
        <v>124</v>
      </c>
      <c r="E3631" s="323">
        <v>2000</v>
      </c>
      <c r="F3631" s="35" t="s">
        <v>303</v>
      </c>
      <c r="G3631" s="326" t="s">
        <v>7333</v>
      </c>
      <c r="H3631" s="350">
        <f t="shared" si="57"/>
        <v>3673183.3800000004</v>
      </c>
      <c r="I3631" s="326" t="s">
        <v>7691</v>
      </c>
      <c r="J3631" s="42" t="str">
        <f>VLOOKUP(D3631,DEPARTMENTS!B:B,1,0)</f>
        <v>DEV_GROUP_7</v>
      </c>
      <c r="K3631" s="326"/>
    </row>
    <row r="3632" spans="1:11" s="35" customFormat="1" hidden="1" x14ac:dyDescent="0.2">
      <c r="A3632" s="326" t="s">
        <v>7977</v>
      </c>
      <c r="B3632" s="326" t="s">
        <v>8</v>
      </c>
      <c r="C3632" s="326">
        <v>1</v>
      </c>
      <c r="D3632" s="326" t="s">
        <v>172</v>
      </c>
      <c r="E3632" s="323">
        <v>3000</v>
      </c>
      <c r="F3632" s="35" t="s">
        <v>303</v>
      </c>
      <c r="G3632" s="326" t="s">
        <v>7333</v>
      </c>
      <c r="H3632" s="350">
        <f t="shared" si="57"/>
        <v>3676183.3800000004</v>
      </c>
      <c r="I3632" s="326" t="s">
        <v>7692</v>
      </c>
      <c r="J3632" s="42" t="str">
        <f>VLOOKUP(D3632,DEPARTMENTS!B:B,1,0)</f>
        <v>DEV_GROUP_25</v>
      </c>
      <c r="K3632" s="326"/>
    </row>
    <row r="3633" spans="1:11" s="35" customFormat="1" hidden="1" x14ac:dyDescent="0.2">
      <c r="A3633" s="326" t="s">
        <v>7978</v>
      </c>
      <c r="B3633" s="326" t="s">
        <v>8</v>
      </c>
      <c r="C3633" s="326">
        <v>1</v>
      </c>
      <c r="D3633" s="326" t="s">
        <v>180</v>
      </c>
      <c r="E3633" s="323">
        <v>100</v>
      </c>
      <c r="F3633" s="35" t="s">
        <v>303</v>
      </c>
      <c r="G3633" s="326" t="s">
        <v>7333</v>
      </c>
      <c r="H3633" s="350">
        <f t="shared" si="57"/>
        <v>3676283.3800000004</v>
      </c>
      <c r="I3633" s="326" t="s">
        <v>7693</v>
      </c>
      <c r="J3633" s="42" t="str">
        <f>VLOOKUP(D3633,DEPARTMENTS!B:B,1,0)</f>
        <v>DEV_GROUP_28</v>
      </c>
      <c r="K3633" s="326"/>
    </row>
    <row r="3634" spans="1:11" s="35" customFormat="1" hidden="1" x14ac:dyDescent="0.2">
      <c r="A3634" s="326" t="s">
        <v>7979</v>
      </c>
      <c r="B3634" s="326" t="s">
        <v>8</v>
      </c>
      <c r="C3634" s="326">
        <v>1</v>
      </c>
      <c r="D3634" s="326" t="s">
        <v>130</v>
      </c>
      <c r="E3634" s="323">
        <v>1000</v>
      </c>
      <c r="F3634" s="35" t="s">
        <v>303</v>
      </c>
      <c r="G3634" s="326" t="s">
        <v>7333</v>
      </c>
      <c r="H3634" s="350">
        <f t="shared" si="57"/>
        <v>3677283.3800000004</v>
      </c>
      <c r="I3634" s="326" t="s">
        <v>7694</v>
      </c>
      <c r="J3634" s="42" t="str">
        <f>VLOOKUP(D3634,DEPARTMENTS!B:B,1,0)</f>
        <v>DEV_GROUP_11</v>
      </c>
      <c r="K3634" s="326"/>
    </row>
    <row r="3635" spans="1:11" s="35" customFormat="1" hidden="1" x14ac:dyDescent="0.2">
      <c r="A3635" s="326" t="s">
        <v>7980</v>
      </c>
      <c r="B3635" s="326" t="s">
        <v>8</v>
      </c>
      <c r="C3635" s="326">
        <v>1</v>
      </c>
      <c r="D3635" s="326" t="s">
        <v>134</v>
      </c>
      <c r="E3635" s="323">
        <v>500</v>
      </c>
      <c r="F3635" s="35" t="s">
        <v>303</v>
      </c>
      <c r="G3635" s="326" t="s">
        <v>7333</v>
      </c>
      <c r="H3635" s="350">
        <f t="shared" si="57"/>
        <v>3677783.3800000004</v>
      </c>
      <c r="I3635" s="326" t="s">
        <v>7695</v>
      </c>
      <c r="J3635" s="42" t="str">
        <f>VLOOKUP(D3635,DEPARTMENTS!B:B,1,0)</f>
        <v>DEV_GROUP_12</v>
      </c>
      <c r="K3635" s="326"/>
    </row>
    <row r="3636" spans="1:11" s="35" customFormat="1" hidden="1" x14ac:dyDescent="0.2">
      <c r="A3636" s="326" t="s">
        <v>7981</v>
      </c>
      <c r="B3636" s="326" t="s">
        <v>8</v>
      </c>
      <c r="C3636" s="326">
        <v>1</v>
      </c>
      <c r="D3636" s="326" t="s">
        <v>138</v>
      </c>
      <c r="E3636" s="323">
        <v>3200</v>
      </c>
      <c r="F3636" s="35" t="s">
        <v>303</v>
      </c>
      <c r="G3636" s="326" t="s">
        <v>7333</v>
      </c>
      <c r="H3636" s="350">
        <f t="shared" si="57"/>
        <v>3680983.3800000004</v>
      </c>
      <c r="I3636" s="326" t="s">
        <v>7696</v>
      </c>
      <c r="J3636" s="42" t="str">
        <f>VLOOKUP(D3636,DEPARTMENTS!B:B,1,0)</f>
        <v>DEV_GROUP_4</v>
      </c>
      <c r="K3636" s="326"/>
    </row>
    <row r="3637" spans="1:11" s="35" customFormat="1" hidden="1" x14ac:dyDescent="0.2">
      <c r="A3637" s="326" t="s">
        <v>7982</v>
      </c>
      <c r="B3637" s="326" t="s">
        <v>8</v>
      </c>
      <c r="C3637" s="326">
        <v>1</v>
      </c>
      <c r="D3637" s="326" t="s">
        <v>116</v>
      </c>
      <c r="E3637" s="323">
        <v>1000</v>
      </c>
      <c r="F3637" s="35" t="s">
        <v>303</v>
      </c>
      <c r="G3637" s="326" t="s">
        <v>7333</v>
      </c>
      <c r="H3637" s="350">
        <f t="shared" si="57"/>
        <v>3681983.3800000004</v>
      </c>
      <c r="I3637" s="326" t="s">
        <v>7697</v>
      </c>
      <c r="J3637" s="42" t="str">
        <f>VLOOKUP(D3637,DEPARTMENTS!B:B,1,0)</f>
        <v>DEV_GROUP_15</v>
      </c>
      <c r="K3637" s="326"/>
    </row>
    <row r="3638" spans="1:11" s="35" customFormat="1" hidden="1" x14ac:dyDescent="0.2">
      <c r="A3638" s="326" t="s">
        <v>7983</v>
      </c>
      <c r="B3638" s="326" t="s">
        <v>8</v>
      </c>
      <c r="C3638" s="326">
        <v>1</v>
      </c>
      <c r="D3638" s="326" t="s">
        <v>134</v>
      </c>
      <c r="E3638" s="323">
        <v>500</v>
      </c>
      <c r="F3638" s="35" t="s">
        <v>303</v>
      </c>
      <c r="G3638" s="326" t="s">
        <v>7333</v>
      </c>
      <c r="H3638" s="350">
        <f t="shared" si="57"/>
        <v>3682483.3800000004</v>
      </c>
      <c r="I3638" s="326" t="s">
        <v>7698</v>
      </c>
      <c r="J3638" s="42" t="str">
        <f>VLOOKUP(D3638,DEPARTMENTS!B:B,1,0)</f>
        <v>DEV_GROUP_12</v>
      </c>
      <c r="K3638" s="326"/>
    </row>
    <row r="3639" spans="1:11" s="35" customFormat="1" hidden="1" x14ac:dyDescent="0.2">
      <c r="A3639" s="326" t="s">
        <v>7984</v>
      </c>
      <c r="B3639" s="326" t="s">
        <v>8</v>
      </c>
      <c r="C3639" s="326">
        <v>1</v>
      </c>
      <c r="D3639" s="326" t="s">
        <v>132</v>
      </c>
      <c r="E3639" s="323">
        <v>500</v>
      </c>
      <c r="F3639" s="35" t="s">
        <v>303</v>
      </c>
      <c r="G3639" s="326" t="s">
        <v>7333</v>
      </c>
      <c r="H3639" s="350">
        <f t="shared" si="57"/>
        <v>3682983.3800000004</v>
      </c>
      <c r="I3639" s="326" t="s">
        <v>7699</v>
      </c>
      <c r="J3639" s="42" t="str">
        <f>VLOOKUP(D3639,DEPARTMENTS!B:B,1,0)</f>
        <v>DEV_GROUP_41</v>
      </c>
      <c r="K3639" s="326"/>
    </row>
    <row r="3640" spans="1:11" s="35" customFormat="1" hidden="1" x14ac:dyDescent="0.2">
      <c r="A3640" s="326" t="s">
        <v>7985</v>
      </c>
      <c r="B3640" s="326" t="s">
        <v>8</v>
      </c>
      <c r="C3640" s="326">
        <v>1</v>
      </c>
      <c r="D3640" s="326" t="s">
        <v>126</v>
      </c>
      <c r="E3640" s="323">
        <v>5100</v>
      </c>
      <c r="F3640" s="35" t="s">
        <v>303</v>
      </c>
      <c r="G3640" s="326" t="s">
        <v>7333</v>
      </c>
      <c r="H3640" s="350">
        <f t="shared" si="57"/>
        <v>3688083.3800000004</v>
      </c>
      <c r="I3640" s="326" t="s">
        <v>7700</v>
      </c>
      <c r="J3640" s="42" t="str">
        <f>VLOOKUP(D3640,DEPARTMENTS!B:B,1,0)</f>
        <v>DEV_GROUP_6</v>
      </c>
      <c r="K3640" s="326"/>
    </row>
    <row r="3641" spans="1:11" s="35" customFormat="1" hidden="1" x14ac:dyDescent="0.2">
      <c r="A3641" s="326" t="s">
        <v>7986</v>
      </c>
      <c r="B3641" s="326" t="s">
        <v>8</v>
      </c>
      <c r="C3641" s="326">
        <v>1</v>
      </c>
      <c r="D3641" s="326" t="s">
        <v>138</v>
      </c>
      <c r="E3641" s="323">
        <v>1000</v>
      </c>
      <c r="F3641" s="35" t="s">
        <v>303</v>
      </c>
      <c r="G3641" s="326" t="s">
        <v>7333</v>
      </c>
      <c r="H3641" s="350">
        <f t="shared" si="57"/>
        <v>3689083.3800000004</v>
      </c>
      <c r="I3641" s="326" t="s">
        <v>7701</v>
      </c>
      <c r="J3641" s="42" t="str">
        <f>VLOOKUP(D3641,DEPARTMENTS!B:B,1,0)</f>
        <v>DEV_GROUP_4</v>
      </c>
      <c r="K3641" s="326"/>
    </row>
    <row r="3642" spans="1:11" s="35" customFormat="1" hidden="1" x14ac:dyDescent="0.2">
      <c r="A3642" s="326" t="s">
        <v>7987</v>
      </c>
      <c r="B3642" s="326" t="s">
        <v>8</v>
      </c>
      <c r="C3642" s="326">
        <v>1</v>
      </c>
      <c r="D3642" s="326" t="s">
        <v>134</v>
      </c>
      <c r="E3642" s="323">
        <v>3000</v>
      </c>
      <c r="F3642" s="35" t="s">
        <v>303</v>
      </c>
      <c r="G3642" s="326" t="s">
        <v>7333</v>
      </c>
      <c r="H3642" s="350">
        <f t="shared" si="57"/>
        <v>3692083.3800000004</v>
      </c>
      <c r="I3642" s="326" t="s">
        <v>7702</v>
      </c>
      <c r="J3642" s="42" t="str">
        <f>VLOOKUP(D3642,DEPARTMENTS!B:B,1,0)</f>
        <v>DEV_GROUP_12</v>
      </c>
      <c r="K3642" s="326"/>
    </row>
    <row r="3643" spans="1:11" s="35" customFormat="1" hidden="1" x14ac:dyDescent="0.2">
      <c r="A3643" s="326" t="s">
        <v>7988</v>
      </c>
      <c r="B3643" s="326" t="s">
        <v>8</v>
      </c>
      <c r="C3643" s="326">
        <v>1</v>
      </c>
      <c r="D3643" s="326" t="s">
        <v>132</v>
      </c>
      <c r="E3643" s="323">
        <v>500</v>
      </c>
      <c r="F3643" s="35" t="s">
        <v>303</v>
      </c>
      <c r="G3643" s="326" t="s">
        <v>7333</v>
      </c>
      <c r="H3643" s="350">
        <f t="shared" si="57"/>
        <v>3692583.3800000004</v>
      </c>
      <c r="I3643" s="326" t="s">
        <v>7703</v>
      </c>
      <c r="J3643" s="42" t="str">
        <f>VLOOKUP(D3643,DEPARTMENTS!B:B,1,0)</f>
        <v>DEV_GROUP_41</v>
      </c>
      <c r="K3643" s="326"/>
    </row>
    <row r="3644" spans="1:11" s="35" customFormat="1" hidden="1" x14ac:dyDescent="0.2">
      <c r="A3644" s="326" t="s">
        <v>7989</v>
      </c>
      <c r="B3644" s="326" t="s">
        <v>8</v>
      </c>
      <c r="C3644" s="326">
        <v>1</v>
      </c>
      <c r="D3644" s="326" t="s">
        <v>182</v>
      </c>
      <c r="E3644" s="323">
        <v>1500</v>
      </c>
      <c r="F3644" s="35" t="s">
        <v>303</v>
      </c>
      <c r="G3644" s="326" t="s">
        <v>7333</v>
      </c>
      <c r="H3644" s="350">
        <f t="shared" si="57"/>
        <v>3694083.3800000004</v>
      </c>
      <c r="I3644" s="326" t="s">
        <v>7704</v>
      </c>
      <c r="J3644" s="42" t="str">
        <f>VLOOKUP(D3644,DEPARTMENTS!B:B,1,0)</f>
        <v>DEV_GROUP_23</v>
      </c>
      <c r="K3644" s="326"/>
    </row>
    <row r="3645" spans="1:11" s="35" customFormat="1" hidden="1" x14ac:dyDescent="0.2">
      <c r="A3645" s="326" t="s">
        <v>7990</v>
      </c>
      <c r="B3645" s="326" t="s">
        <v>8</v>
      </c>
      <c r="C3645" s="326">
        <v>1</v>
      </c>
      <c r="D3645" s="326" t="s">
        <v>124</v>
      </c>
      <c r="E3645" s="323">
        <v>4000</v>
      </c>
      <c r="F3645" s="35" t="s">
        <v>303</v>
      </c>
      <c r="G3645" s="326" t="s">
        <v>7333</v>
      </c>
      <c r="H3645" s="350">
        <f t="shared" si="57"/>
        <v>3698083.3800000004</v>
      </c>
      <c r="I3645" s="326" t="s">
        <v>7705</v>
      </c>
      <c r="J3645" s="42" t="str">
        <f>VLOOKUP(D3645,DEPARTMENTS!B:B,1,0)</f>
        <v>DEV_GROUP_7</v>
      </c>
      <c r="K3645" s="326"/>
    </row>
    <row r="3646" spans="1:11" s="35" customFormat="1" hidden="1" x14ac:dyDescent="0.2">
      <c r="A3646" s="326" t="s">
        <v>7991</v>
      </c>
      <c r="B3646" s="326" t="s">
        <v>8</v>
      </c>
      <c r="C3646" s="326">
        <v>1</v>
      </c>
      <c r="D3646" s="326" t="s">
        <v>118</v>
      </c>
      <c r="E3646" s="323">
        <v>2000</v>
      </c>
      <c r="F3646" s="35" t="s">
        <v>303</v>
      </c>
      <c r="G3646" s="326" t="s">
        <v>7333</v>
      </c>
      <c r="H3646" s="350">
        <f t="shared" si="57"/>
        <v>3700083.3800000004</v>
      </c>
      <c r="I3646" s="326" t="s">
        <v>7706</v>
      </c>
      <c r="J3646" s="42" t="str">
        <f>VLOOKUP(D3646,DEPARTMENTS!B:B,1,0)</f>
        <v>DEV_GROUP_3</v>
      </c>
      <c r="K3646" s="326"/>
    </row>
    <row r="3647" spans="1:11" s="35" customFormat="1" hidden="1" x14ac:dyDescent="0.2">
      <c r="A3647" s="326" t="s">
        <v>7992</v>
      </c>
      <c r="B3647" s="326" t="s">
        <v>8</v>
      </c>
      <c r="C3647" s="326">
        <v>1</v>
      </c>
      <c r="D3647" s="326" t="s">
        <v>124</v>
      </c>
      <c r="E3647" s="323">
        <v>1000</v>
      </c>
      <c r="F3647" s="35" t="s">
        <v>303</v>
      </c>
      <c r="G3647" s="326" t="s">
        <v>7333</v>
      </c>
      <c r="H3647" s="350">
        <f t="shared" si="57"/>
        <v>3701083.3800000004</v>
      </c>
      <c r="I3647" s="326" t="s">
        <v>7707</v>
      </c>
      <c r="J3647" s="42" t="str">
        <f>VLOOKUP(D3647,DEPARTMENTS!B:B,1,0)</f>
        <v>DEV_GROUP_7</v>
      </c>
      <c r="K3647" s="326"/>
    </row>
    <row r="3648" spans="1:11" s="35" customFormat="1" hidden="1" x14ac:dyDescent="0.2">
      <c r="A3648" s="326" t="s">
        <v>7993</v>
      </c>
      <c r="B3648" s="326" t="s">
        <v>8</v>
      </c>
      <c r="C3648" s="326">
        <v>1</v>
      </c>
      <c r="D3648" s="326" t="s">
        <v>148</v>
      </c>
      <c r="E3648" s="323">
        <v>500</v>
      </c>
      <c r="F3648" s="35" t="s">
        <v>303</v>
      </c>
      <c r="G3648" s="326" t="s">
        <v>7333</v>
      </c>
      <c r="H3648" s="350">
        <f t="shared" si="57"/>
        <v>3701583.3800000004</v>
      </c>
      <c r="I3648" s="326" t="s">
        <v>7708</v>
      </c>
      <c r="J3648" s="42" t="str">
        <f>VLOOKUP(D3648,DEPARTMENTS!B:B,1,0)</f>
        <v>DEV_GROUP_NA</v>
      </c>
      <c r="K3648" s="326"/>
    </row>
    <row r="3649" spans="1:11" s="35" customFormat="1" hidden="1" x14ac:dyDescent="0.2">
      <c r="A3649" s="326" t="s">
        <v>7994</v>
      </c>
      <c r="B3649" s="326" t="s">
        <v>8</v>
      </c>
      <c r="C3649" s="326">
        <v>1</v>
      </c>
      <c r="D3649" s="326" t="s">
        <v>114</v>
      </c>
      <c r="E3649" s="323">
        <v>15000</v>
      </c>
      <c r="F3649" s="35" t="s">
        <v>303</v>
      </c>
      <c r="G3649" s="326" t="s">
        <v>7333</v>
      </c>
      <c r="H3649" s="350">
        <f t="shared" si="57"/>
        <v>3716583.3800000004</v>
      </c>
      <c r="I3649" s="326" t="s">
        <v>7709</v>
      </c>
      <c r="J3649" s="42" t="str">
        <f>VLOOKUP(D3649,DEPARTMENTS!B:B,1,0)</f>
        <v>DEV_GROUP_1</v>
      </c>
      <c r="K3649" s="326"/>
    </row>
    <row r="3650" spans="1:11" s="35" customFormat="1" hidden="1" x14ac:dyDescent="0.2">
      <c r="A3650" s="326" t="s">
        <v>7995</v>
      </c>
      <c r="B3650" s="326" t="s">
        <v>8</v>
      </c>
      <c r="C3650" s="326">
        <v>1</v>
      </c>
      <c r="D3650" s="326" t="s">
        <v>180</v>
      </c>
      <c r="E3650" s="323">
        <v>1000</v>
      </c>
      <c r="F3650" s="35" t="s">
        <v>303</v>
      </c>
      <c r="G3650" s="326" t="s">
        <v>7333</v>
      </c>
      <c r="H3650" s="350">
        <f t="shared" si="57"/>
        <v>3717583.3800000004</v>
      </c>
      <c r="I3650" s="326" t="s">
        <v>7710</v>
      </c>
      <c r="J3650" s="42" t="str">
        <f>VLOOKUP(D3650,DEPARTMENTS!B:B,1,0)</f>
        <v>DEV_GROUP_28</v>
      </c>
      <c r="K3650" s="326"/>
    </row>
    <row r="3651" spans="1:11" s="35" customFormat="1" hidden="1" x14ac:dyDescent="0.2">
      <c r="A3651" s="326" t="s">
        <v>7996</v>
      </c>
      <c r="B3651" s="326" t="s">
        <v>8</v>
      </c>
      <c r="C3651" s="326">
        <v>1</v>
      </c>
      <c r="D3651" s="326" t="s">
        <v>124</v>
      </c>
      <c r="E3651" s="323">
        <v>300</v>
      </c>
      <c r="F3651" s="35" t="s">
        <v>303</v>
      </c>
      <c r="G3651" s="326" t="s">
        <v>7333</v>
      </c>
      <c r="H3651" s="350">
        <f t="shared" si="57"/>
        <v>3717883.3800000004</v>
      </c>
      <c r="I3651" s="326" t="s">
        <v>7711</v>
      </c>
      <c r="J3651" s="42" t="str">
        <f>VLOOKUP(D3651,DEPARTMENTS!B:B,1,0)</f>
        <v>DEV_GROUP_7</v>
      </c>
      <c r="K3651" s="326"/>
    </row>
    <row r="3652" spans="1:11" s="35" customFormat="1" hidden="1" x14ac:dyDescent="0.2">
      <c r="A3652" s="326" t="s">
        <v>7997</v>
      </c>
      <c r="B3652" s="326" t="s">
        <v>8</v>
      </c>
      <c r="C3652" s="326">
        <v>1</v>
      </c>
      <c r="D3652" s="326" t="s">
        <v>189</v>
      </c>
      <c r="E3652" s="323">
        <v>1000</v>
      </c>
      <c r="F3652" s="35" t="s">
        <v>303</v>
      </c>
      <c r="G3652" s="326" t="s">
        <v>7333</v>
      </c>
      <c r="H3652" s="350">
        <f t="shared" si="57"/>
        <v>3718883.3800000004</v>
      </c>
      <c r="I3652" s="326" t="s">
        <v>7712</v>
      </c>
      <c r="J3652" s="42" t="str">
        <f>VLOOKUP(D3652,DEPARTMENTS!B:B,1,0)</f>
        <v>DEV_GROUP_36</v>
      </c>
      <c r="K3652" s="326"/>
    </row>
    <row r="3653" spans="1:11" s="35" customFormat="1" hidden="1" x14ac:dyDescent="0.2">
      <c r="A3653" s="326" t="s">
        <v>7998</v>
      </c>
      <c r="B3653" s="326" t="s">
        <v>8</v>
      </c>
      <c r="C3653" s="326">
        <v>1</v>
      </c>
      <c r="D3653" s="326" t="s">
        <v>142</v>
      </c>
      <c r="E3653" s="323">
        <v>300</v>
      </c>
      <c r="F3653" s="35" t="s">
        <v>303</v>
      </c>
      <c r="G3653" s="326" t="s">
        <v>7333</v>
      </c>
      <c r="H3653" s="350">
        <f t="shared" si="57"/>
        <v>3719183.3800000004</v>
      </c>
      <c r="I3653" s="326" t="s">
        <v>7713</v>
      </c>
      <c r="J3653" s="42" t="str">
        <f>VLOOKUP(D3653,DEPARTMENTS!B:B,1,0)</f>
        <v>DEV_GROUP_8</v>
      </c>
      <c r="K3653" s="326"/>
    </row>
    <row r="3654" spans="1:11" s="35" customFormat="1" hidden="1" x14ac:dyDescent="0.2">
      <c r="A3654" s="326" t="s">
        <v>7999</v>
      </c>
      <c r="B3654" s="326" t="s">
        <v>8</v>
      </c>
      <c r="C3654" s="326">
        <v>1</v>
      </c>
      <c r="D3654" s="326" t="s">
        <v>126</v>
      </c>
      <c r="E3654" s="323">
        <v>10000</v>
      </c>
      <c r="F3654" s="35" t="s">
        <v>303</v>
      </c>
      <c r="G3654" s="326" t="s">
        <v>7333</v>
      </c>
      <c r="H3654" s="350">
        <f t="shared" si="57"/>
        <v>3729183.3800000004</v>
      </c>
      <c r="I3654" s="326" t="s">
        <v>7714</v>
      </c>
      <c r="J3654" s="42" t="str">
        <f>VLOOKUP(D3654,DEPARTMENTS!B:B,1,0)</f>
        <v>DEV_GROUP_6</v>
      </c>
      <c r="K3654" s="326"/>
    </row>
    <row r="3655" spans="1:11" s="35" customFormat="1" hidden="1" x14ac:dyDescent="0.2">
      <c r="A3655" s="326" t="s">
        <v>8000</v>
      </c>
      <c r="B3655" s="326" t="s">
        <v>8</v>
      </c>
      <c r="C3655" s="326">
        <v>1</v>
      </c>
      <c r="D3655" s="326" t="s">
        <v>146</v>
      </c>
      <c r="E3655" s="323">
        <v>200</v>
      </c>
      <c r="F3655" s="35" t="s">
        <v>303</v>
      </c>
      <c r="G3655" s="326" t="s">
        <v>7333</v>
      </c>
      <c r="H3655" s="350">
        <f t="shared" si="57"/>
        <v>3729383.3800000004</v>
      </c>
      <c r="I3655" s="326" t="s">
        <v>7715</v>
      </c>
      <c r="J3655" s="42" t="str">
        <f>VLOOKUP(D3655,DEPARTMENTS!B:B,1,0)</f>
        <v>DEV_GROUP_18</v>
      </c>
      <c r="K3655" s="326"/>
    </row>
    <row r="3656" spans="1:11" s="35" customFormat="1" hidden="1" x14ac:dyDescent="0.2">
      <c r="A3656" s="326" t="s">
        <v>8001</v>
      </c>
      <c r="B3656" s="326" t="s">
        <v>8</v>
      </c>
      <c r="C3656" s="326">
        <v>1</v>
      </c>
      <c r="D3656" s="326" t="s">
        <v>132</v>
      </c>
      <c r="E3656" s="323">
        <v>500</v>
      </c>
      <c r="F3656" s="35" t="s">
        <v>303</v>
      </c>
      <c r="G3656" s="326" t="s">
        <v>7333</v>
      </c>
      <c r="H3656" s="350">
        <f t="shared" si="57"/>
        <v>3729883.3800000004</v>
      </c>
      <c r="I3656" s="326" t="s">
        <v>7716</v>
      </c>
      <c r="J3656" s="42" t="str">
        <f>VLOOKUP(D3656,DEPARTMENTS!B:B,1,0)</f>
        <v>DEV_GROUP_41</v>
      </c>
      <c r="K3656" s="326"/>
    </row>
    <row r="3657" spans="1:11" s="35" customFormat="1" hidden="1" x14ac:dyDescent="0.2">
      <c r="A3657" s="326" t="s">
        <v>8002</v>
      </c>
      <c r="B3657" s="326" t="s">
        <v>8</v>
      </c>
      <c r="C3657" s="326">
        <v>1</v>
      </c>
      <c r="D3657" s="326" t="s">
        <v>24</v>
      </c>
      <c r="E3657" s="323">
        <v>27778</v>
      </c>
      <c r="F3657" s="35" t="s">
        <v>303</v>
      </c>
      <c r="G3657" s="326" t="s">
        <v>7333</v>
      </c>
      <c r="H3657" s="350">
        <f t="shared" si="57"/>
        <v>3757661.3800000004</v>
      </c>
      <c r="I3657" s="326" t="s">
        <v>7717</v>
      </c>
      <c r="J3657" s="42" t="str">
        <f>VLOOKUP(D3657,DEPARTMENTS!B:B,1,0)</f>
        <v>ENVELOPES</v>
      </c>
      <c r="K3657" s="326"/>
    </row>
    <row r="3658" spans="1:11" s="35" customFormat="1" hidden="1" x14ac:dyDescent="0.2">
      <c r="A3658" s="326" t="s">
        <v>8003</v>
      </c>
      <c r="B3658" s="326" t="s">
        <v>8</v>
      </c>
      <c r="C3658" s="326">
        <v>1</v>
      </c>
      <c r="D3658" s="326" t="s">
        <v>130</v>
      </c>
      <c r="E3658" s="323">
        <v>500</v>
      </c>
      <c r="F3658" s="35" t="s">
        <v>303</v>
      </c>
      <c r="G3658" s="326" t="s">
        <v>7333</v>
      </c>
      <c r="H3658" s="350">
        <f t="shared" si="57"/>
        <v>3758161.3800000004</v>
      </c>
      <c r="I3658" s="326" t="s">
        <v>7718</v>
      </c>
      <c r="J3658" s="42" t="str">
        <f>VLOOKUP(D3658,DEPARTMENTS!B:B,1,0)</f>
        <v>DEV_GROUP_11</v>
      </c>
      <c r="K3658" s="326"/>
    </row>
    <row r="3659" spans="1:11" s="35" customFormat="1" hidden="1" x14ac:dyDescent="0.2">
      <c r="A3659" s="326" t="s">
        <v>8004</v>
      </c>
      <c r="B3659" s="326" t="s">
        <v>8</v>
      </c>
      <c r="C3659" s="326">
        <v>1</v>
      </c>
      <c r="D3659" s="326" t="s">
        <v>124</v>
      </c>
      <c r="E3659" s="323">
        <v>10000</v>
      </c>
      <c r="F3659" s="35" t="s">
        <v>303</v>
      </c>
      <c r="G3659" s="326" t="s">
        <v>7333</v>
      </c>
      <c r="H3659" s="350">
        <f t="shared" si="57"/>
        <v>3768161.3800000004</v>
      </c>
      <c r="I3659" s="326" t="s">
        <v>7719</v>
      </c>
      <c r="J3659" s="42" t="str">
        <f>VLOOKUP(D3659,DEPARTMENTS!B:B,1,0)</f>
        <v>DEV_GROUP_7</v>
      </c>
      <c r="K3659" s="326"/>
    </row>
    <row r="3660" spans="1:11" s="35" customFormat="1" hidden="1" x14ac:dyDescent="0.2">
      <c r="A3660" s="326" t="s">
        <v>8005</v>
      </c>
      <c r="B3660" s="326" t="s">
        <v>8</v>
      </c>
      <c r="C3660" s="326">
        <v>1</v>
      </c>
      <c r="D3660" s="326" t="s">
        <v>134</v>
      </c>
      <c r="E3660" s="323">
        <v>5000</v>
      </c>
      <c r="F3660" s="35" t="s">
        <v>303</v>
      </c>
      <c r="G3660" s="326" t="s">
        <v>7333</v>
      </c>
      <c r="H3660" s="350">
        <f t="shared" si="57"/>
        <v>3773161.3800000004</v>
      </c>
      <c r="I3660" s="326" t="s">
        <v>7720</v>
      </c>
      <c r="J3660" s="42" t="str">
        <f>VLOOKUP(D3660,DEPARTMENTS!B:B,1,0)</f>
        <v>DEV_GROUP_12</v>
      </c>
      <c r="K3660" s="326"/>
    </row>
    <row r="3661" spans="1:11" s="35" customFormat="1" hidden="1" x14ac:dyDescent="0.2">
      <c r="A3661" s="326" t="s">
        <v>8006</v>
      </c>
      <c r="B3661" s="326" t="s">
        <v>8</v>
      </c>
      <c r="C3661" s="326">
        <v>1</v>
      </c>
      <c r="D3661" s="326" t="s">
        <v>138</v>
      </c>
      <c r="E3661" s="323">
        <v>850</v>
      </c>
      <c r="F3661" s="35" t="s">
        <v>303</v>
      </c>
      <c r="G3661" s="326" t="s">
        <v>7333</v>
      </c>
      <c r="H3661" s="350">
        <f t="shared" si="57"/>
        <v>3774011.3800000004</v>
      </c>
      <c r="I3661" s="326" t="s">
        <v>7721</v>
      </c>
      <c r="J3661" s="42" t="str">
        <f>VLOOKUP(D3661,DEPARTMENTS!B:B,1,0)</f>
        <v>DEV_GROUP_4</v>
      </c>
      <c r="K3661" s="326"/>
    </row>
    <row r="3662" spans="1:11" s="35" customFormat="1" hidden="1" x14ac:dyDescent="0.2">
      <c r="A3662" s="326" t="s">
        <v>8007</v>
      </c>
      <c r="B3662" s="326" t="s">
        <v>8</v>
      </c>
      <c r="C3662" s="326">
        <v>1</v>
      </c>
      <c r="D3662" s="326" t="s">
        <v>116</v>
      </c>
      <c r="E3662" s="323">
        <v>9000</v>
      </c>
      <c r="F3662" s="35" t="s">
        <v>303</v>
      </c>
      <c r="G3662" s="326" t="s">
        <v>7333</v>
      </c>
      <c r="H3662" s="350">
        <f t="shared" si="57"/>
        <v>3783011.3800000004</v>
      </c>
      <c r="I3662" s="326" t="s">
        <v>7722</v>
      </c>
      <c r="J3662" s="42" t="str">
        <f>VLOOKUP(D3662,DEPARTMENTS!B:B,1,0)</f>
        <v>DEV_GROUP_15</v>
      </c>
      <c r="K3662" s="326"/>
    </row>
    <row r="3663" spans="1:11" s="35" customFormat="1" hidden="1" x14ac:dyDescent="0.2">
      <c r="A3663" s="326" t="s">
        <v>8008</v>
      </c>
      <c r="B3663" s="326" t="s">
        <v>8</v>
      </c>
      <c r="C3663" s="326">
        <v>1</v>
      </c>
      <c r="D3663" s="326" t="s">
        <v>182</v>
      </c>
      <c r="E3663" s="323">
        <v>500</v>
      </c>
      <c r="F3663" s="35" t="s">
        <v>303</v>
      </c>
      <c r="G3663" s="326" t="s">
        <v>7333</v>
      </c>
      <c r="H3663" s="350">
        <f t="shared" si="57"/>
        <v>3783511.3800000004</v>
      </c>
      <c r="I3663" s="326" t="s">
        <v>7723</v>
      </c>
      <c r="J3663" s="42" t="str">
        <f>VLOOKUP(D3663,DEPARTMENTS!B:B,1,0)</f>
        <v>DEV_GROUP_23</v>
      </c>
      <c r="K3663" s="326"/>
    </row>
    <row r="3664" spans="1:11" s="35" customFormat="1" hidden="1" x14ac:dyDescent="0.2">
      <c r="A3664" s="326" t="s">
        <v>8009</v>
      </c>
      <c r="B3664" s="326" t="s">
        <v>8</v>
      </c>
      <c r="C3664" s="326">
        <v>1</v>
      </c>
      <c r="D3664" s="326" t="s">
        <v>124</v>
      </c>
      <c r="E3664" s="323">
        <v>10000</v>
      </c>
      <c r="F3664" s="35" t="s">
        <v>303</v>
      </c>
      <c r="G3664" s="326" t="s">
        <v>7333</v>
      </c>
      <c r="H3664" s="350">
        <f t="shared" si="57"/>
        <v>3793511.3800000004</v>
      </c>
      <c r="I3664" s="326" t="s">
        <v>7724</v>
      </c>
      <c r="J3664" s="42" t="str">
        <f>VLOOKUP(D3664,DEPARTMENTS!B:B,1,0)</f>
        <v>DEV_GROUP_7</v>
      </c>
      <c r="K3664" s="326"/>
    </row>
    <row r="3665" spans="1:11" s="35" customFormat="1" hidden="1" x14ac:dyDescent="0.2">
      <c r="A3665" s="326" t="s">
        <v>8010</v>
      </c>
      <c r="B3665" s="326" t="s">
        <v>8</v>
      </c>
      <c r="C3665" s="326">
        <v>1</v>
      </c>
      <c r="D3665" s="326" t="s">
        <v>182</v>
      </c>
      <c r="E3665" s="323">
        <v>500</v>
      </c>
      <c r="F3665" s="35" t="s">
        <v>303</v>
      </c>
      <c r="G3665" s="326" t="s">
        <v>7333</v>
      </c>
      <c r="H3665" s="350">
        <f t="shared" si="57"/>
        <v>3794011.3800000004</v>
      </c>
      <c r="I3665" s="326" t="s">
        <v>7725</v>
      </c>
      <c r="J3665" s="42" t="str">
        <f>VLOOKUP(D3665,DEPARTMENTS!B:B,1,0)</f>
        <v>DEV_GROUP_23</v>
      </c>
      <c r="K3665" s="326"/>
    </row>
    <row r="3666" spans="1:11" s="35" customFormat="1" hidden="1" x14ac:dyDescent="0.2">
      <c r="A3666" s="326" t="s">
        <v>8011</v>
      </c>
      <c r="B3666" s="326" t="s">
        <v>8</v>
      </c>
      <c r="C3666" s="326">
        <v>1</v>
      </c>
      <c r="D3666" s="326" t="s">
        <v>116</v>
      </c>
      <c r="E3666" s="323">
        <v>1000</v>
      </c>
      <c r="F3666" s="35" t="s">
        <v>303</v>
      </c>
      <c r="G3666" s="326" t="s">
        <v>7333</v>
      </c>
      <c r="H3666" s="350">
        <f t="shared" si="57"/>
        <v>3795011.3800000004</v>
      </c>
      <c r="I3666" s="326" t="s">
        <v>7726</v>
      </c>
      <c r="J3666" s="42" t="str">
        <f>VLOOKUP(D3666,DEPARTMENTS!B:B,1,0)</f>
        <v>DEV_GROUP_15</v>
      </c>
      <c r="K3666" s="326"/>
    </row>
    <row r="3667" spans="1:11" s="35" customFormat="1" hidden="1" x14ac:dyDescent="0.2">
      <c r="A3667" s="326" t="s">
        <v>8012</v>
      </c>
      <c r="B3667" s="326" t="s">
        <v>8</v>
      </c>
      <c r="C3667" s="326">
        <v>1</v>
      </c>
      <c r="D3667" s="326" t="s">
        <v>124</v>
      </c>
      <c r="E3667" s="323">
        <v>500</v>
      </c>
      <c r="F3667" s="35" t="s">
        <v>303</v>
      </c>
      <c r="G3667" s="326" t="s">
        <v>7333</v>
      </c>
      <c r="H3667" s="350">
        <f t="shared" si="57"/>
        <v>3795511.3800000004</v>
      </c>
      <c r="I3667" s="326" t="s">
        <v>7727</v>
      </c>
      <c r="J3667" s="42" t="str">
        <f>VLOOKUP(D3667,DEPARTMENTS!B:B,1,0)</f>
        <v>DEV_GROUP_7</v>
      </c>
      <c r="K3667" s="326"/>
    </row>
    <row r="3668" spans="1:11" s="35" customFormat="1" hidden="1" x14ac:dyDescent="0.2">
      <c r="A3668" s="326" t="s">
        <v>8013</v>
      </c>
      <c r="B3668" s="326" t="s">
        <v>8</v>
      </c>
      <c r="C3668" s="326">
        <v>1</v>
      </c>
      <c r="D3668" s="326" t="s">
        <v>146</v>
      </c>
      <c r="E3668" s="323">
        <v>1500</v>
      </c>
      <c r="F3668" s="35" t="s">
        <v>303</v>
      </c>
      <c r="G3668" s="326" t="s">
        <v>7333</v>
      </c>
      <c r="H3668" s="350">
        <f t="shared" si="57"/>
        <v>3797011.3800000004</v>
      </c>
      <c r="I3668" s="326" t="s">
        <v>7728</v>
      </c>
      <c r="J3668" s="42" t="str">
        <f>VLOOKUP(D3668,DEPARTMENTS!B:B,1,0)</f>
        <v>DEV_GROUP_18</v>
      </c>
      <c r="K3668" s="326"/>
    </row>
    <row r="3669" spans="1:11" s="35" customFormat="1" hidden="1" x14ac:dyDescent="0.2">
      <c r="A3669" s="326" t="s">
        <v>8014</v>
      </c>
      <c r="B3669" s="326" t="s">
        <v>8</v>
      </c>
      <c r="C3669" s="326">
        <v>1</v>
      </c>
      <c r="D3669" s="326" t="s">
        <v>194</v>
      </c>
      <c r="E3669" s="323">
        <v>1000</v>
      </c>
      <c r="F3669" s="35" t="s">
        <v>303</v>
      </c>
      <c r="G3669" s="326" t="s">
        <v>7333</v>
      </c>
      <c r="H3669" s="350">
        <f t="shared" ref="H3669:H3732" si="58">H3668+E3669</f>
        <v>3798011.3800000004</v>
      </c>
      <c r="I3669" s="326" t="s">
        <v>7729</v>
      </c>
      <c r="J3669" s="42" t="str">
        <f>VLOOKUP(D3669,DEPARTMENTS!B:B,1,0)</f>
        <v>DEV_GROUP_29</v>
      </c>
      <c r="K3669" s="326"/>
    </row>
    <row r="3670" spans="1:11" s="35" customFormat="1" hidden="1" x14ac:dyDescent="0.2">
      <c r="A3670" s="326" t="s">
        <v>8015</v>
      </c>
      <c r="B3670" s="326" t="s">
        <v>8</v>
      </c>
      <c r="C3670" s="326">
        <v>1</v>
      </c>
      <c r="D3670" s="326" t="s">
        <v>146</v>
      </c>
      <c r="E3670" s="323">
        <v>300</v>
      </c>
      <c r="F3670" s="35" t="s">
        <v>303</v>
      </c>
      <c r="G3670" s="326" t="s">
        <v>7333</v>
      </c>
      <c r="H3670" s="350">
        <f t="shared" si="58"/>
        <v>3798311.3800000004</v>
      </c>
      <c r="I3670" s="326" t="s">
        <v>7730</v>
      </c>
      <c r="J3670" s="42" t="str">
        <f>VLOOKUP(D3670,DEPARTMENTS!B:B,1,0)</f>
        <v>DEV_GROUP_18</v>
      </c>
      <c r="K3670" s="326"/>
    </row>
    <row r="3671" spans="1:11" s="35" customFormat="1" hidden="1" x14ac:dyDescent="0.2">
      <c r="A3671" s="326" t="s">
        <v>8016</v>
      </c>
      <c r="B3671" s="326" t="s">
        <v>8</v>
      </c>
      <c r="C3671" s="326">
        <v>1</v>
      </c>
      <c r="D3671" s="326" t="s">
        <v>134</v>
      </c>
      <c r="E3671" s="323">
        <v>1000</v>
      </c>
      <c r="F3671" s="35" t="s">
        <v>303</v>
      </c>
      <c r="G3671" s="326" t="s">
        <v>7333</v>
      </c>
      <c r="H3671" s="350">
        <f t="shared" si="58"/>
        <v>3799311.3800000004</v>
      </c>
      <c r="I3671" s="326" t="s">
        <v>7731</v>
      </c>
      <c r="J3671" s="42" t="str">
        <f>VLOOKUP(D3671,DEPARTMENTS!B:B,1,0)</f>
        <v>DEV_GROUP_12</v>
      </c>
      <c r="K3671" s="326"/>
    </row>
    <row r="3672" spans="1:11" s="35" customFormat="1" hidden="1" x14ac:dyDescent="0.2">
      <c r="A3672" s="326" t="s">
        <v>8017</v>
      </c>
      <c r="B3672" s="326" t="s">
        <v>8</v>
      </c>
      <c r="C3672" s="326">
        <v>1</v>
      </c>
      <c r="D3672" s="326" t="s">
        <v>130</v>
      </c>
      <c r="E3672" s="323">
        <v>1000</v>
      </c>
      <c r="F3672" s="35" t="s">
        <v>303</v>
      </c>
      <c r="G3672" s="326" t="s">
        <v>7333</v>
      </c>
      <c r="H3672" s="350">
        <f t="shared" si="58"/>
        <v>3800311.3800000004</v>
      </c>
      <c r="I3672" s="326" t="s">
        <v>7732</v>
      </c>
      <c r="J3672" s="42" t="str">
        <f>VLOOKUP(D3672,DEPARTMENTS!B:B,1,0)</f>
        <v>DEV_GROUP_11</v>
      </c>
      <c r="K3672" s="326"/>
    </row>
    <row r="3673" spans="1:11" s="35" customFormat="1" hidden="1" x14ac:dyDescent="0.2">
      <c r="A3673" s="326" t="s">
        <v>8018</v>
      </c>
      <c r="B3673" s="326" t="s">
        <v>8</v>
      </c>
      <c r="C3673" s="326">
        <v>1</v>
      </c>
      <c r="D3673" s="326" t="s">
        <v>172</v>
      </c>
      <c r="E3673" s="323">
        <v>1000</v>
      </c>
      <c r="F3673" s="35" t="s">
        <v>303</v>
      </c>
      <c r="G3673" s="326" t="s">
        <v>7333</v>
      </c>
      <c r="H3673" s="350">
        <f t="shared" si="58"/>
        <v>3801311.3800000004</v>
      </c>
      <c r="I3673" s="326" t="s">
        <v>7733</v>
      </c>
      <c r="J3673" s="42" t="str">
        <f>VLOOKUP(D3673,DEPARTMENTS!B:B,1,0)</f>
        <v>DEV_GROUP_25</v>
      </c>
      <c r="K3673" s="326"/>
    </row>
    <row r="3674" spans="1:11" s="35" customFormat="1" hidden="1" x14ac:dyDescent="0.2">
      <c r="A3674" s="326" t="s">
        <v>8019</v>
      </c>
      <c r="B3674" s="326" t="s">
        <v>8</v>
      </c>
      <c r="C3674" s="326">
        <v>1</v>
      </c>
      <c r="D3674" s="326" t="s">
        <v>124</v>
      </c>
      <c r="E3674" s="323">
        <v>1000</v>
      </c>
      <c r="F3674" s="35" t="s">
        <v>303</v>
      </c>
      <c r="G3674" s="326" t="s">
        <v>7333</v>
      </c>
      <c r="H3674" s="350">
        <f t="shared" si="58"/>
        <v>3802311.3800000004</v>
      </c>
      <c r="I3674" s="326" t="s">
        <v>7734</v>
      </c>
      <c r="J3674" s="42" t="str">
        <f>VLOOKUP(D3674,DEPARTMENTS!B:B,1,0)</f>
        <v>DEV_GROUP_7</v>
      </c>
      <c r="K3674" s="326"/>
    </row>
    <row r="3675" spans="1:11" s="35" customFormat="1" hidden="1" x14ac:dyDescent="0.2">
      <c r="A3675" s="326" t="s">
        <v>8020</v>
      </c>
      <c r="B3675" s="326" t="s">
        <v>8</v>
      </c>
      <c r="C3675" s="326">
        <v>1</v>
      </c>
      <c r="D3675" s="326" t="s">
        <v>120</v>
      </c>
      <c r="E3675" s="323">
        <v>1500</v>
      </c>
      <c r="F3675" s="35" t="s">
        <v>303</v>
      </c>
      <c r="G3675" s="326" t="s">
        <v>7333</v>
      </c>
      <c r="H3675" s="350">
        <f t="shared" si="58"/>
        <v>3803811.3800000004</v>
      </c>
      <c r="I3675" s="326" t="s">
        <v>7735</v>
      </c>
      <c r="J3675" s="42" t="str">
        <f>VLOOKUP(D3675,DEPARTMENTS!B:B,1,0)</f>
        <v>DEV_GROUP_17</v>
      </c>
      <c r="K3675" s="326"/>
    </row>
    <row r="3676" spans="1:11" s="35" customFormat="1" hidden="1" x14ac:dyDescent="0.2">
      <c r="A3676" s="326" t="s">
        <v>8021</v>
      </c>
      <c r="B3676" s="326" t="s">
        <v>8</v>
      </c>
      <c r="C3676" s="326">
        <v>1</v>
      </c>
      <c r="D3676" s="326" t="s">
        <v>189</v>
      </c>
      <c r="E3676" s="323">
        <v>20000</v>
      </c>
      <c r="F3676" s="35" t="s">
        <v>303</v>
      </c>
      <c r="G3676" s="326" t="s">
        <v>7333</v>
      </c>
      <c r="H3676" s="350">
        <f t="shared" si="58"/>
        <v>3823811.3800000004</v>
      </c>
      <c r="I3676" s="326" t="s">
        <v>7736</v>
      </c>
      <c r="J3676" s="42" t="str">
        <f>VLOOKUP(D3676,DEPARTMENTS!B:B,1,0)</f>
        <v>DEV_GROUP_36</v>
      </c>
      <c r="K3676" s="326"/>
    </row>
    <row r="3677" spans="1:11" s="35" customFormat="1" hidden="1" x14ac:dyDescent="0.2">
      <c r="A3677" s="326" t="s">
        <v>8022</v>
      </c>
      <c r="B3677" s="326" t="s">
        <v>8</v>
      </c>
      <c r="C3677" s="326">
        <v>1</v>
      </c>
      <c r="D3677" s="326" t="s">
        <v>166</v>
      </c>
      <c r="E3677" s="323">
        <v>350</v>
      </c>
      <c r="F3677" s="35" t="s">
        <v>303</v>
      </c>
      <c r="G3677" s="326" t="s">
        <v>7333</v>
      </c>
      <c r="H3677" s="350">
        <f t="shared" si="58"/>
        <v>3824161.3800000004</v>
      </c>
      <c r="I3677" s="326" t="s">
        <v>7737</v>
      </c>
      <c r="J3677" s="42" t="str">
        <f>VLOOKUP(D3677,DEPARTMENTS!B:B,1,0)</f>
        <v>DEV_GROUP_30</v>
      </c>
      <c r="K3677" s="326"/>
    </row>
    <row r="3678" spans="1:11" s="35" customFormat="1" hidden="1" x14ac:dyDescent="0.2">
      <c r="A3678" s="326" t="s">
        <v>8023</v>
      </c>
      <c r="B3678" s="326" t="s">
        <v>8</v>
      </c>
      <c r="C3678" s="326">
        <v>1</v>
      </c>
      <c r="D3678" s="326" t="s">
        <v>150</v>
      </c>
      <c r="E3678" s="323">
        <v>400</v>
      </c>
      <c r="F3678" s="35" t="s">
        <v>303</v>
      </c>
      <c r="G3678" s="326" t="s">
        <v>7333</v>
      </c>
      <c r="H3678" s="350">
        <f t="shared" si="58"/>
        <v>3824561.3800000004</v>
      </c>
      <c r="I3678" s="326" t="s">
        <v>7738</v>
      </c>
      <c r="J3678" s="42" t="str">
        <f>VLOOKUP(D3678,DEPARTMENTS!B:B,1,0)</f>
        <v>DEV_GROUP_40</v>
      </c>
      <c r="K3678" s="326"/>
    </row>
    <row r="3679" spans="1:11" s="35" customFormat="1" hidden="1" x14ac:dyDescent="0.2">
      <c r="A3679" s="326" t="s">
        <v>8024</v>
      </c>
      <c r="B3679" s="326" t="s">
        <v>8</v>
      </c>
      <c r="C3679" s="326">
        <v>1</v>
      </c>
      <c r="D3679" s="326" t="s">
        <v>142</v>
      </c>
      <c r="E3679" s="323">
        <v>400</v>
      </c>
      <c r="F3679" s="35" t="s">
        <v>303</v>
      </c>
      <c r="G3679" s="326" t="s">
        <v>7333</v>
      </c>
      <c r="H3679" s="350">
        <f t="shared" si="58"/>
        <v>3824961.3800000004</v>
      </c>
      <c r="I3679" s="326" t="s">
        <v>7739</v>
      </c>
      <c r="J3679" s="42" t="str">
        <f>VLOOKUP(D3679,DEPARTMENTS!B:B,1,0)</f>
        <v>DEV_GROUP_8</v>
      </c>
      <c r="K3679" s="326"/>
    </row>
    <row r="3680" spans="1:11" s="35" customFormat="1" hidden="1" x14ac:dyDescent="0.2">
      <c r="A3680" s="326" t="s">
        <v>8025</v>
      </c>
      <c r="B3680" s="326" t="s">
        <v>8</v>
      </c>
      <c r="C3680" s="326">
        <v>1</v>
      </c>
      <c r="D3680" s="326" t="s">
        <v>142</v>
      </c>
      <c r="E3680" s="323">
        <v>22000</v>
      </c>
      <c r="F3680" s="35" t="s">
        <v>303</v>
      </c>
      <c r="G3680" s="326" t="s">
        <v>7333</v>
      </c>
      <c r="H3680" s="350">
        <f t="shared" si="58"/>
        <v>3846961.3800000004</v>
      </c>
      <c r="I3680" s="326" t="s">
        <v>7740</v>
      </c>
      <c r="J3680" s="42" t="str">
        <f>VLOOKUP(D3680,DEPARTMENTS!B:B,1,0)</f>
        <v>DEV_GROUP_8</v>
      </c>
      <c r="K3680" s="326"/>
    </row>
    <row r="3681" spans="1:11" s="35" customFormat="1" hidden="1" x14ac:dyDescent="0.2">
      <c r="A3681" s="326" t="s">
        <v>8026</v>
      </c>
      <c r="B3681" s="326" t="s">
        <v>8</v>
      </c>
      <c r="C3681" s="326">
        <v>1</v>
      </c>
      <c r="D3681" s="326" t="s">
        <v>124</v>
      </c>
      <c r="E3681" s="323">
        <v>600</v>
      </c>
      <c r="F3681" s="35" t="s">
        <v>303</v>
      </c>
      <c r="G3681" s="326" t="s">
        <v>7333</v>
      </c>
      <c r="H3681" s="350">
        <f t="shared" si="58"/>
        <v>3847561.3800000004</v>
      </c>
      <c r="I3681" s="326" t="s">
        <v>7741</v>
      </c>
      <c r="J3681" s="42" t="str">
        <f>VLOOKUP(D3681,DEPARTMENTS!B:B,1,0)</f>
        <v>DEV_GROUP_7</v>
      </c>
      <c r="K3681" s="326"/>
    </row>
    <row r="3682" spans="1:11" s="35" customFormat="1" hidden="1" x14ac:dyDescent="0.2">
      <c r="A3682" s="326" t="s">
        <v>8027</v>
      </c>
      <c r="B3682" s="326" t="s">
        <v>8</v>
      </c>
      <c r="C3682" s="326">
        <v>1</v>
      </c>
      <c r="D3682" s="326" t="s">
        <v>150</v>
      </c>
      <c r="E3682" s="323">
        <v>500</v>
      </c>
      <c r="F3682" s="35" t="s">
        <v>303</v>
      </c>
      <c r="G3682" s="326" t="s">
        <v>7333</v>
      </c>
      <c r="H3682" s="350">
        <f t="shared" si="58"/>
        <v>3848061.3800000004</v>
      </c>
      <c r="I3682" s="326" t="s">
        <v>7742</v>
      </c>
      <c r="J3682" s="42" t="str">
        <f>VLOOKUP(D3682,DEPARTMENTS!B:B,1,0)</f>
        <v>DEV_GROUP_40</v>
      </c>
      <c r="K3682" s="326"/>
    </row>
    <row r="3683" spans="1:11" s="35" customFormat="1" hidden="1" x14ac:dyDescent="0.2">
      <c r="A3683" s="326" t="s">
        <v>8028</v>
      </c>
      <c r="B3683" s="326" t="s">
        <v>8</v>
      </c>
      <c r="C3683" s="326">
        <v>1</v>
      </c>
      <c r="D3683" s="326" t="s">
        <v>124</v>
      </c>
      <c r="E3683" s="323">
        <v>500</v>
      </c>
      <c r="F3683" s="35" t="s">
        <v>303</v>
      </c>
      <c r="G3683" s="326" t="s">
        <v>7333</v>
      </c>
      <c r="H3683" s="350">
        <f t="shared" si="58"/>
        <v>3848561.3800000004</v>
      </c>
      <c r="I3683" s="326" t="s">
        <v>7743</v>
      </c>
      <c r="J3683" s="42" t="str">
        <f>VLOOKUP(D3683,DEPARTMENTS!B:B,1,0)</f>
        <v>DEV_GROUP_7</v>
      </c>
      <c r="K3683" s="326"/>
    </row>
    <row r="3684" spans="1:11" s="35" customFormat="1" x14ac:dyDescent="0.2">
      <c r="A3684" s="326" t="s">
        <v>8029</v>
      </c>
      <c r="B3684" s="326" t="s">
        <v>8</v>
      </c>
      <c r="C3684" s="326">
        <v>1</v>
      </c>
      <c r="D3684" s="326" t="s">
        <v>112</v>
      </c>
      <c r="E3684" s="323">
        <v>50</v>
      </c>
      <c r="F3684" s="35" t="s">
        <v>303</v>
      </c>
      <c r="G3684" s="326" t="s">
        <v>7333</v>
      </c>
      <c r="H3684" s="350">
        <f t="shared" si="58"/>
        <v>3848611.3800000004</v>
      </c>
      <c r="I3684" s="326" t="s">
        <v>7744</v>
      </c>
      <c r="J3684" s="42" t="str">
        <f>VLOOKUP(D3684,DEPARTMENTS!B:B,1,0)</f>
        <v>DEV_GROUP_13</v>
      </c>
      <c r="K3684" s="326"/>
    </row>
    <row r="3685" spans="1:11" s="35" customFormat="1" hidden="1" x14ac:dyDescent="0.2">
      <c r="A3685" s="326" t="s">
        <v>8030</v>
      </c>
      <c r="B3685" s="326" t="s">
        <v>8</v>
      </c>
      <c r="C3685" s="326">
        <v>1</v>
      </c>
      <c r="D3685" s="326" t="s">
        <v>124</v>
      </c>
      <c r="E3685" s="323">
        <v>500</v>
      </c>
      <c r="F3685" s="35" t="s">
        <v>303</v>
      </c>
      <c r="G3685" s="326" t="s">
        <v>7333</v>
      </c>
      <c r="H3685" s="350">
        <f t="shared" si="58"/>
        <v>3849111.3800000004</v>
      </c>
      <c r="I3685" s="326" t="s">
        <v>7745</v>
      </c>
      <c r="J3685" s="42" t="str">
        <f>VLOOKUP(D3685,DEPARTMENTS!B:B,1,0)</f>
        <v>DEV_GROUP_7</v>
      </c>
      <c r="K3685" s="326"/>
    </row>
    <row r="3686" spans="1:11" s="35" customFormat="1" hidden="1" x14ac:dyDescent="0.2">
      <c r="A3686" s="326" t="s">
        <v>8031</v>
      </c>
      <c r="B3686" s="326" t="s">
        <v>8</v>
      </c>
      <c r="C3686" s="326">
        <v>1</v>
      </c>
      <c r="D3686" s="326" t="s">
        <v>136</v>
      </c>
      <c r="E3686" s="323">
        <v>1000</v>
      </c>
      <c r="F3686" s="35" t="s">
        <v>303</v>
      </c>
      <c r="G3686" s="326" t="s">
        <v>7333</v>
      </c>
      <c r="H3686" s="350">
        <f t="shared" si="58"/>
        <v>3850111.3800000004</v>
      </c>
      <c r="I3686" s="326" t="s">
        <v>7746</v>
      </c>
      <c r="J3686" s="42" t="str">
        <f>VLOOKUP(D3686,DEPARTMENTS!B:B,1,0)</f>
        <v>DEV_GROUP_32</v>
      </c>
      <c r="K3686" s="326"/>
    </row>
    <row r="3687" spans="1:11" s="35" customFormat="1" hidden="1" x14ac:dyDescent="0.2">
      <c r="A3687" s="326" t="s">
        <v>8032</v>
      </c>
      <c r="B3687" s="326" t="s">
        <v>8</v>
      </c>
      <c r="C3687" s="326">
        <v>1</v>
      </c>
      <c r="D3687" s="326" t="s">
        <v>174</v>
      </c>
      <c r="E3687" s="323">
        <v>500</v>
      </c>
      <c r="F3687" s="35" t="s">
        <v>303</v>
      </c>
      <c r="G3687" s="326" t="s">
        <v>7333</v>
      </c>
      <c r="H3687" s="350">
        <f t="shared" si="58"/>
        <v>3850611.3800000004</v>
      </c>
      <c r="I3687" s="326" t="s">
        <v>7747</v>
      </c>
      <c r="J3687" s="42" t="str">
        <f>VLOOKUP(D3687,DEPARTMENTS!B:B,1,0)</f>
        <v>DEV_GROUP_21</v>
      </c>
      <c r="K3687" s="326"/>
    </row>
    <row r="3688" spans="1:11" s="35" customFormat="1" hidden="1" x14ac:dyDescent="0.2">
      <c r="A3688" s="326" t="s">
        <v>8033</v>
      </c>
      <c r="B3688" s="326" t="s">
        <v>8</v>
      </c>
      <c r="C3688" s="326">
        <v>1</v>
      </c>
      <c r="D3688" s="326" t="s">
        <v>140</v>
      </c>
      <c r="E3688" s="323">
        <v>1000</v>
      </c>
      <c r="F3688" s="35" t="s">
        <v>303</v>
      </c>
      <c r="G3688" s="326" t="s">
        <v>7333</v>
      </c>
      <c r="H3688" s="350">
        <f t="shared" si="58"/>
        <v>3851611.3800000004</v>
      </c>
      <c r="I3688" s="326" t="s">
        <v>7748</v>
      </c>
      <c r="J3688" s="42" t="str">
        <f>VLOOKUP(D3688,DEPARTMENTS!B:B,1,0)</f>
        <v>DEV_GROUP_19</v>
      </c>
      <c r="K3688" s="326"/>
    </row>
    <row r="3689" spans="1:11" s="35" customFormat="1" hidden="1" x14ac:dyDescent="0.2">
      <c r="A3689" s="326" t="s">
        <v>8034</v>
      </c>
      <c r="B3689" s="326" t="s">
        <v>8</v>
      </c>
      <c r="C3689" s="326">
        <v>1</v>
      </c>
      <c r="D3689" s="326" t="s">
        <v>154</v>
      </c>
      <c r="E3689" s="323">
        <v>2000</v>
      </c>
      <c r="F3689" s="35" t="s">
        <v>303</v>
      </c>
      <c r="G3689" s="326" t="s">
        <v>7333</v>
      </c>
      <c r="H3689" s="350">
        <f t="shared" si="58"/>
        <v>3853611.3800000004</v>
      </c>
      <c r="I3689" s="326" t="s">
        <v>7749</v>
      </c>
      <c r="J3689" s="42" t="str">
        <f>VLOOKUP(D3689,DEPARTMENTS!B:B,1,0)</f>
        <v>DEV_GROUP_10</v>
      </c>
      <c r="K3689" s="326"/>
    </row>
    <row r="3690" spans="1:11" s="35" customFormat="1" hidden="1" x14ac:dyDescent="0.2">
      <c r="A3690" s="326" t="s">
        <v>8035</v>
      </c>
      <c r="B3690" s="326" t="s">
        <v>8</v>
      </c>
      <c r="C3690" s="326">
        <v>1</v>
      </c>
      <c r="D3690" s="326" t="s">
        <v>184</v>
      </c>
      <c r="E3690" s="323">
        <v>500</v>
      </c>
      <c r="F3690" s="35" t="s">
        <v>303</v>
      </c>
      <c r="G3690" s="326" t="s">
        <v>7333</v>
      </c>
      <c r="H3690" s="350">
        <f t="shared" si="58"/>
        <v>3854111.3800000004</v>
      </c>
      <c r="I3690" s="326" t="s">
        <v>7750</v>
      </c>
      <c r="J3690" s="42" t="str">
        <f>VLOOKUP(D3690,DEPARTMENTS!B:B,1,0)</f>
        <v>DEV_GROUP_27</v>
      </c>
      <c r="K3690" s="326"/>
    </row>
    <row r="3691" spans="1:11" s="35" customFormat="1" hidden="1" x14ac:dyDescent="0.2">
      <c r="A3691" s="326" t="s">
        <v>8036</v>
      </c>
      <c r="B3691" s="326" t="s">
        <v>8</v>
      </c>
      <c r="C3691" s="326">
        <v>1</v>
      </c>
      <c r="D3691" s="326" t="s">
        <v>126</v>
      </c>
      <c r="E3691" s="323">
        <v>1000</v>
      </c>
      <c r="F3691" s="35" t="s">
        <v>303</v>
      </c>
      <c r="G3691" s="326" t="s">
        <v>7333</v>
      </c>
      <c r="H3691" s="350">
        <f t="shared" si="58"/>
        <v>3855111.3800000004</v>
      </c>
      <c r="I3691" s="326" t="s">
        <v>7751</v>
      </c>
      <c r="J3691" s="42" t="str">
        <f>VLOOKUP(D3691,DEPARTMENTS!B:B,1,0)</f>
        <v>DEV_GROUP_6</v>
      </c>
      <c r="K3691" s="326"/>
    </row>
    <row r="3692" spans="1:11" s="35" customFormat="1" hidden="1" x14ac:dyDescent="0.2">
      <c r="A3692" s="326" t="s">
        <v>8037</v>
      </c>
      <c r="B3692" s="326" t="s">
        <v>8</v>
      </c>
      <c r="C3692" s="326">
        <v>1</v>
      </c>
      <c r="D3692" s="326" t="s">
        <v>168</v>
      </c>
      <c r="E3692" s="323">
        <v>400</v>
      </c>
      <c r="F3692" s="35" t="s">
        <v>303</v>
      </c>
      <c r="G3692" s="326" t="s">
        <v>7333</v>
      </c>
      <c r="H3692" s="350">
        <f t="shared" si="58"/>
        <v>3855511.3800000004</v>
      </c>
      <c r="I3692" s="326" t="s">
        <v>7752</v>
      </c>
      <c r="J3692" s="42" t="str">
        <f>VLOOKUP(D3692,DEPARTMENTS!B:B,1,0)</f>
        <v>DEV_GROUP_35</v>
      </c>
      <c r="K3692" s="326"/>
    </row>
    <row r="3693" spans="1:11" s="35" customFormat="1" hidden="1" x14ac:dyDescent="0.2">
      <c r="A3693" s="326" t="s">
        <v>8038</v>
      </c>
      <c r="B3693" s="326" t="s">
        <v>8</v>
      </c>
      <c r="C3693" s="326">
        <v>1</v>
      </c>
      <c r="D3693" s="326" t="s">
        <v>130</v>
      </c>
      <c r="E3693" s="323">
        <v>1000</v>
      </c>
      <c r="F3693" s="35" t="s">
        <v>303</v>
      </c>
      <c r="G3693" s="326" t="s">
        <v>7333</v>
      </c>
      <c r="H3693" s="350">
        <f t="shared" si="58"/>
        <v>3856511.3800000004</v>
      </c>
      <c r="I3693" s="326" t="s">
        <v>7753</v>
      </c>
      <c r="J3693" s="42" t="str">
        <f>VLOOKUP(D3693,DEPARTMENTS!B:B,1,0)</f>
        <v>DEV_GROUP_11</v>
      </c>
      <c r="K3693" s="326"/>
    </row>
    <row r="3694" spans="1:11" s="35" customFormat="1" hidden="1" x14ac:dyDescent="0.2">
      <c r="A3694" s="326" t="s">
        <v>8039</v>
      </c>
      <c r="B3694" s="326" t="s">
        <v>8</v>
      </c>
      <c r="C3694" s="326">
        <v>1</v>
      </c>
      <c r="D3694" s="326" t="s">
        <v>24</v>
      </c>
      <c r="E3694" s="323">
        <v>5000</v>
      </c>
      <c r="F3694" s="35" t="s">
        <v>303</v>
      </c>
      <c r="G3694" s="326" t="s">
        <v>7333</v>
      </c>
      <c r="H3694" s="350">
        <f t="shared" si="58"/>
        <v>3861511.3800000004</v>
      </c>
      <c r="I3694" s="326" t="s">
        <v>7754</v>
      </c>
      <c r="J3694" s="42" t="str">
        <f>VLOOKUP(D3694,DEPARTMENTS!B:B,1,0)</f>
        <v>ENVELOPES</v>
      </c>
      <c r="K3694" s="326"/>
    </row>
    <row r="3695" spans="1:11" s="35" customFormat="1" hidden="1" x14ac:dyDescent="0.2">
      <c r="A3695" s="326" t="s">
        <v>8040</v>
      </c>
      <c r="B3695" s="326" t="s">
        <v>8</v>
      </c>
      <c r="C3695" s="326">
        <v>1</v>
      </c>
      <c r="D3695" s="326" t="s">
        <v>136</v>
      </c>
      <c r="E3695" s="323">
        <v>500</v>
      </c>
      <c r="F3695" s="35" t="s">
        <v>303</v>
      </c>
      <c r="G3695" s="326" t="s">
        <v>7333</v>
      </c>
      <c r="H3695" s="350">
        <f t="shared" si="58"/>
        <v>3862011.3800000004</v>
      </c>
      <c r="I3695" s="326" t="s">
        <v>7755</v>
      </c>
      <c r="J3695" s="42" t="str">
        <f>VLOOKUP(D3695,DEPARTMENTS!B:B,1,0)</f>
        <v>DEV_GROUP_32</v>
      </c>
      <c r="K3695" s="326"/>
    </row>
    <row r="3696" spans="1:11" s="35" customFormat="1" hidden="1" x14ac:dyDescent="0.2">
      <c r="A3696" s="326" t="s">
        <v>8041</v>
      </c>
      <c r="B3696" s="326" t="s">
        <v>8</v>
      </c>
      <c r="C3696" s="326">
        <v>1</v>
      </c>
      <c r="D3696" s="326" t="s">
        <v>142</v>
      </c>
      <c r="E3696" s="323">
        <v>1000</v>
      </c>
      <c r="F3696" s="35" t="s">
        <v>303</v>
      </c>
      <c r="G3696" s="326" t="s">
        <v>7333</v>
      </c>
      <c r="H3696" s="350">
        <f t="shared" si="58"/>
        <v>3863011.3800000004</v>
      </c>
      <c r="I3696" s="326" t="s">
        <v>7756</v>
      </c>
      <c r="J3696" s="42" t="str">
        <f>VLOOKUP(D3696,DEPARTMENTS!B:B,1,0)</f>
        <v>DEV_GROUP_8</v>
      </c>
      <c r="K3696" s="326"/>
    </row>
    <row r="3697" spans="1:11" s="35" customFormat="1" hidden="1" x14ac:dyDescent="0.2">
      <c r="A3697" s="326" t="s">
        <v>8042</v>
      </c>
      <c r="B3697" s="326" t="s">
        <v>8</v>
      </c>
      <c r="C3697" s="326">
        <v>1</v>
      </c>
      <c r="D3697" s="326" t="s">
        <v>130</v>
      </c>
      <c r="E3697" s="323">
        <v>1000</v>
      </c>
      <c r="F3697" s="35" t="s">
        <v>303</v>
      </c>
      <c r="G3697" s="326" t="s">
        <v>7333</v>
      </c>
      <c r="H3697" s="350">
        <f t="shared" si="58"/>
        <v>3864011.3800000004</v>
      </c>
      <c r="I3697" s="326" t="s">
        <v>7757</v>
      </c>
      <c r="J3697" s="42" t="str">
        <f>VLOOKUP(D3697,DEPARTMENTS!B:B,1,0)</f>
        <v>DEV_GROUP_11</v>
      </c>
      <c r="K3697" s="326"/>
    </row>
    <row r="3698" spans="1:11" s="35" customFormat="1" hidden="1" x14ac:dyDescent="0.2">
      <c r="A3698" s="326" t="s">
        <v>8043</v>
      </c>
      <c r="B3698" s="326" t="s">
        <v>8</v>
      </c>
      <c r="C3698" s="326">
        <v>1</v>
      </c>
      <c r="D3698" s="326" t="s">
        <v>130</v>
      </c>
      <c r="E3698" s="323">
        <v>500</v>
      </c>
      <c r="F3698" s="35" t="s">
        <v>303</v>
      </c>
      <c r="G3698" s="326" t="s">
        <v>7333</v>
      </c>
      <c r="H3698" s="350">
        <f t="shared" si="58"/>
        <v>3864511.3800000004</v>
      </c>
      <c r="I3698" s="326" t="s">
        <v>7758</v>
      </c>
      <c r="J3698" s="42" t="str">
        <f>VLOOKUP(D3698,DEPARTMENTS!B:B,1,0)</f>
        <v>DEV_GROUP_11</v>
      </c>
      <c r="K3698" s="326"/>
    </row>
    <row r="3699" spans="1:11" s="35" customFormat="1" hidden="1" x14ac:dyDescent="0.2">
      <c r="A3699" s="326" t="s">
        <v>8044</v>
      </c>
      <c r="B3699" s="326" t="s">
        <v>8</v>
      </c>
      <c r="C3699" s="326">
        <v>1</v>
      </c>
      <c r="D3699" s="326" t="s">
        <v>128</v>
      </c>
      <c r="E3699" s="323">
        <v>1050</v>
      </c>
      <c r="F3699" s="35" t="s">
        <v>303</v>
      </c>
      <c r="G3699" s="326" t="s">
        <v>7333</v>
      </c>
      <c r="H3699" s="350">
        <f t="shared" si="58"/>
        <v>3865561.3800000004</v>
      </c>
      <c r="I3699" s="326" t="s">
        <v>7759</v>
      </c>
      <c r="J3699" s="42" t="str">
        <f>VLOOKUP(D3699,DEPARTMENTS!B:B,1,0)</f>
        <v>DEV_GROUP_5</v>
      </c>
      <c r="K3699" s="326"/>
    </row>
    <row r="3700" spans="1:11" s="35" customFormat="1" hidden="1" x14ac:dyDescent="0.2">
      <c r="A3700" s="326" t="s">
        <v>8045</v>
      </c>
      <c r="B3700" s="326" t="s">
        <v>8</v>
      </c>
      <c r="C3700" s="326">
        <v>1</v>
      </c>
      <c r="D3700" s="326" t="s">
        <v>134</v>
      </c>
      <c r="E3700" s="323">
        <v>4000</v>
      </c>
      <c r="F3700" s="35" t="s">
        <v>303</v>
      </c>
      <c r="G3700" s="326" t="s">
        <v>7333</v>
      </c>
      <c r="H3700" s="350">
        <f t="shared" si="58"/>
        <v>3869561.3800000004</v>
      </c>
      <c r="I3700" s="326" t="s">
        <v>7760</v>
      </c>
      <c r="J3700" s="42" t="str">
        <f>VLOOKUP(D3700,DEPARTMENTS!B:B,1,0)</f>
        <v>DEV_GROUP_12</v>
      </c>
      <c r="K3700" s="326"/>
    </row>
    <row r="3701" spans="1:11" s="35" customFormat="1" hidden="1" x14ac:dyDescent="0.2">
      <c r="A3701" s="326" t="s">
        <v>8046</v>
      </c>
      <c r="B3701" s="326" t="s">
        <v>8</v>
      </c>
      <c r="C3701" s="326">
        <v>1</v>
      </c>
      <c r="D3701" s="326" t="s">
        <v>189</v>
      </c>
      <c r="E3701" s="323">
        <v>1000</v>
      </c>
      <c r="F3701" s="35" t="s">
        <v>303</v>
      </c>
      <c r="G3701" s="326" t="s">
        <v>7333</v>
      </c>
      <c r="H3701" s="350">
        <f t="shared" si="58"/>
        <v>3870561.3800000004</v>
      </c>
      <c r="I3701" s="326" t="s">
        <v>7761</v>
      </c>
      <c r="J3701" s="42" t="str">
        <f>VLOOKUP(D3701,DEPARTMENTS!B:B,1,0)</f>
        <v>DEV_GROUP_36</v>
      </c>
      <c r="K3701" s="326"/>
    </row>
    <row r="3702" spans="1:11" s="35" customFormat="1" hidden="1" x14ac:dyDescent="0.2">
      <c r="A3702" s="326" t="s">
        <v>8047</v>
      </c>
      <c r="B3702" s="326" t="s">
        <v>8</v>
      </c>
      <c r="C3702" s="326">
        <v>1</v>
      </c>
      <c r="D3702" s="326" t="s">
        <v>130</v>
      </c>
      <c r="E3702" s="323">
        <v>1000</v>
      </c>
      <c r="F3702" s="35" t="s">
        <v>303</v>
      </c>
      <c r="G3702" s="326" t="s">
        <v>7333</v>
      </c>
      <c r="H3702" s="350">
        <f t="shared" si="58"/>
        <v>3871561.3800000004</v>
      </c>
      <c r="I3702" s="326" t="s">
        <v>7762</v>
      </c>
      <c r="J3702" s="42" t="str">
        <f>VLOOKUP(D3702,DEPARTMENTS!B:B,1,0)</f>
        <v>DEV_GROUP_11</v>
      </c>
      <c r="K3702" s="326"/>
    </row>
    <row r="3703" spans="1:11" s="35" customFormat="1" hidden="1" x14ac:dyDescent="0.2">
      <c r="A3703" s="326" t="s">
        <v>8048</v>
      </c>
      <c r="B3703" s="326" t="s">
        <v>8</v>
      </c>
      <c r="C3703" s="326">
        <v>1</v>
      </c>
      <c r="D3703" s="326" t="s">
        <v>134</v>
      </c>
      <c r="E3703" s="323">
        <v>500</v>
      </c>
      <c r="F3703" s="35" t="s">
        <v>303</v>
      </c>
      <c r="G3703" s="326" t="s">
        <v>7333</v>
      </c>
      <c r="H3703" s="350">
        <f t="shared" si="58"/>
        <v>3872061.3800000004</v>
      </c>
      <c r="I3703" s="326" t="s">
        <v>7763</v>
      </c>
      <c r="J3703" s="42" t="str">
        <f>VLOOKUP(D3703,DEPARTMENTS!B:B,1,0)</f>
        <v>DEV_GROUP_12</v>
      </c>
      <c r="K3703" s="326"/>
    </row>
    <row r="3704" spans="1:11" s="35" customFormat="1" hidden="1" x14ac:dyDescent="0.2">
      <c r="A3704" s="326" t="s">
        <v>8049</v>
      </c>
      <c r="B3704" s="326" t="s">
        <v>8</v>
      </c>
      <c r="C3704" s="326">
        <v>1</v>
      </c>
      <c r="D3704" s="326" t="s">
        <v>170</v>
      </c>
      <c r="E3704" s="323">
        <v>500</v>
      </c>
      <c r="F3704" s="35" t="s">
        <v>303</v>
      </c>
      <c r="G3704" s="326" t="s">
        <v>7333</v>
      </c>
      <c r="H3704" s="350">
        <f t="shared" si="58"/>
        <v>3872561.3800000004</v>
      </c>
      <c r="I3704" s="326" t="s">
        <v>7764</v>
      </c>
      <c r="J3704" s="42" t="str">
        <f>VLOOKUP(D3704,DEPARTMENTS!B:B,1,0)</f>
        <v>DEV_GROUP_24</v>
      </c>
      <c r="K3704" s="326"/>
    </row>
    <row r="3705" spans="1:11" s="35" customFormat="1" hidden="1" x14ac:dyDescent="0.2">
      <c r="A3705" s="326" t="s">
        <v>8050</v>
      </c>
      <c r="B3705" s="326" t="s">
        <v>8</v>
      </c>
      <c r="C3705" s="326">
        <v>1</v>
      </c>
      <c r="D3705" s="326" t="s">
        <v>170</v>
      </c>
      <c r="E3705" s="323">
        <v>500</v>
      </c>
      <c r="F3705" s="35" t="s">
        <v>303</v>
      </c>
      <c r="G3705" s="326" t="s">
        <v>7333</v>
      </c>
      <c r="H3705" s="350">
        <f t="shared" si="58"/>
        <v>3873061.3800000004</v>
      </c>
      <c r="I3705" s="326" t="s">
        <v>7765</v>
      </c>
      <c r="J3705" s="42" t="str">
        <f>VLOOKUP(D3705,DEPARTMENTS!B:B,1,0)</f>
        <v>DEV_GROUP_24</v>
      </c>
      <c r="K3705" s="326"/>
    </row>
    <row r="3706" spans="1:11" s="35" customFormat="1" hidden="1" x14ac:dyDescent="0.2">
      <c r="A3706" s="326" t="s">
        <v>8051</v>
      </c>
      <c r="B3706" s="326" t="s">
        <v>8</v>
      </c>
      <c r="C3706" s="326">
        <v>1</v>
      </c>
      <c r="D3706" s="326" t="s">
        <v>150</v>
      </c>
      <c r="E3706" s="323">
        <v>500</v>
      </c>
      <c r="F3706" s="35" t="s">
        <v>303</v>
      </c>
      <c r="G3706" s="326" t="s">
        <v>7333</v>
      </c>
      <c r="H3706" s="350">
        <f t="shared" si="58"/>
        <v>3873561.3800000004</v>
      </c>
      <c r="I3706" s="326" t="s">
        <v>7766</v>
      </c>
      <c r="J3706" s="42" t="str">
        <f>VLOOKUP(D3706,DEPARTMENTS!B:B,1,0)</f>
        <v>DEV_GROUP_40</v>
      </c>
      <c r="K3706" s="326"/>
    </row>
    <row r="3707" spans="1:11" s="35" customFormat="1" x14ac:dyDescent="0.2">
      <c r="A3707" s="326" t="s">
        <v>8052</v>
      </c>
      <c r="B3707" s="326" t="s">
        <v>8</v>
      </c>
      <c r="C3707" s="326">
        <v>1</v>
      </c>
      <c r="D3707" s="326" t="s">
        <v>112</v>
      </c>
      <c r="E3707" s="323">
        <v>5000</v>
      </c>
      <c r="F3707" s="35" t="s">
        <v>303</v>
      </c>
      <c r="G3707" s="326" t="s">
        <v>7333</v>
      </c>
      <c r="H3707" s="350">
        <f t="shared" si="58"/>
        <v>3878561.3800000004</v>
      </c>
      <c r="I3707" s="326" t="s">
        <v>7767</v>
      </c>
      <c r="J3707" s="42" t="str">
        <f>VLOOKUP(D3707,DEPARTMENTS!B:B,1,0)</f>
        <v>DEV_GROUP_13</v>
      </c>
      <c r="K3707" s="326"/>
    </row>
    <row r="3708" spans="1:11" s="35" customFormat="1" hidden="1" x14ac:dyDescent="0.2">
      <c r="A3708" s="326" t="s">
        <v>8053</v>
      </c>
      <c r="B3708" s="326" t="s">
        <v>8</v>
      </c>
      <c r="C3708" s="326">
        <v>1</v>
      </c>
      <c r="D3708" s="326" t="s">
        <v>154</v>
      </c>
      <c r="E3708" s="323">
        <v>500</v>
      </c>
      <c r="F3708" s="35" t="s">
        <v>303</v>
      </c>
      <c r="G3708" s="326" t="s">
        <v>7333</v>
      </c>
      <c r="H3708" s="350">
        <f t="shared" si="58"/>
        <v>3879061.3800000004</v>
      </c>
      <c r="I3708" s="326" t="s">
        <v>7768</v>
      </c>
      <c r="J3708" s="42" t="str">
        <f>VLOOKUP(D3708,DEPARTMENTS!B:B,1,0)</f>
        <v>DEV_GROUP_10</v>
      </c>
      <c r="K3708" s="326"/>
    </row>
    <row r="3709" spans="1:11" s="35" customFormat="1" hidden="1" x14ac:dyDescent="0.2">
      <c r="A3709" s="326" t="s">
        <v>8054</v>
      </c>
      <c r="B3709" s="326" t="s">
        <v>8</v>
      </c>
      <c r="C3709" s="326">
        <v>1</v>
      </c>
      <c r="D3709" s="326" t="s">
        <v>144</v>
      </c>
      <c r="E3709" s="323">
        <v>500</v>
      </c>
      <c r="F3709" s="35" t="s">
        <v>303</v>
      </c>
      <c r="G3709" s="326" t="s">
        <v>7333</v>
      </c>
      <c r="H3709" s="350">
        <f t="shared" si="58"/>
        <v>3879561.3800000004</v>
      </c>
      <c r="I3709" s="326" t="s">
        <v>7769</v>
      </c>
      <c r="J3709" s="42" t="str">
        <f>VLOOKUP(D3709,DEPARTMENTS!B:B,1,0)</f>
        <v>DEV_GROUP_2</v>
      </c>
      <c r="K3709" s="326"/>
    </row>
    <row r="3710" spans="1:11" s="35" customFormat="1" hidden="1" x14ac:dyDescent="0.2">
      <c r="A3710" s="326" t="s">
        <v>8055</v>
      </c>
      <c r="B3710" s="326" t="s">
        <v>8</v>
      </c>
      <c r="C3710" s="326">
        <v>1</v>
      </c>
      <c r="D3710" s="326" t="s">
        <v>164</v>
      </c>
      <c r="E3710" s="323">
        <v>1000</v>
      </c>
      <c r="F3710" s="35" t="s">
        <v>303</v>
      </c>
      <c r="G3710" s="326" t="s">
        <v>7333</v>
      </c>
      <c r="H3710" s="350">
        <f t="shared" si="58"/>
        <v>3880561.3800000004</v>
      </c>
      <c r="I3710" s="326" t="s">
        <v>7770</v>
      </c>
      <c r="J3710" s="42" t="str">
        <f>VLOOKUP(D3710,DEPARTMENTS!B:B,1,0)</f>
        <v>DEV_GROUP_22</v>
      </c>
      <c r="K3710" s="326"/>
    </row>
    <row r="3711" spans="1:11" s="35" customFormat="1" hidden="1" x14ac:dyDescent="0.2">
      <c r="A3711" s="326" t="s">
        <v>8056</v>
      </c>
      <c r="B3711" s="326" t="s">
        <v>8</v>
      </c>
      <c r="C3711" s="326">
        <v>1</v>
      </c>
      <c r="D3711" s="326" t="s">
        <v>140</v>
      </c>
      <c r="E3711" s="323">
        <v>500</v>
      </c>
      <c r="F3711" s="35" t="s">
        <v>303</v>
      </c>
      <c r="G3711" s="326" t="s">
        <v>7333</v>
      </c>
      <c r="H3711" s="350">
        <f t="shared" si="58"/>
        <v>3881061.3800000004</v>
      </c>
      <c r="I3711" s="326" t="s">
        <v>7771</v>
      </c>
      <c r="J3711" s="42" t="str">
        <f>VLOOKUP(D3711,DEPARTMENTS!B:B,1,0)</f>
        <v>DEV_GROUP_19</v>
      </c>
      <c r="K3711" s="326"/>
    </row>
    <row r="3712" spans="1:11" s="35" customFormat="1" hidden="1" x14ac:dyDescent="0.2">
      <c r="A3712" s="326" t="s">
        <v>8057</v>
      </c>
      <c r="B3712" s="326" t="s">
        <v>8</v>
      </c>
      <c r="C3712" s="326">
        <v>1</v>
      </c>
      <c r="D3712" s="326" t="s">
        <v>189</v>
      </c>
      <c r="E3712" s="323">
        <v>100</v>
      </c>
      <c r="F3712" s="35" t="s">
        <v>303</v>
      </c>
      <c r="G3712" s="326" t="s">
        <v>7333</v>
      </c>
      <c r="H3712" s="350">
        <f t="shared" si="58"/>
        <v>3881161.3800000004</v>
      </c>
      <c r="I3712" s="326" t="s">
        <v>7772</v>
      </c>
      <c r="J3712" s="42" t="str">
        <f>VLOOKUP(D3712,DEPARTMENTS!B:B,1,0)</f>
        <v>DEV_GROUP_36</v>
      </c>
      <c r="K3712" s="326"/>
    </row>
    <row r="3713" spans="1:11" s="35" customFormat="1" hidden="1" x14ac:dyDescent="0.2">
      <c r="A3713" s="326" t="s">
        <v>8058</v>
      </c>
      <c r="B3713" s="326" t="s">
        <v>8</v>
      </c>
      <c r="C3713" s="326">
        <v>1</v>
      </c>
      <c r="D3713" s="326" t="s">
        <v>154</v>
      </c>
      <c r="E3713" s="323">
        <v>2000</v>
      </c>
      <c r="F3713" s="35" t="s">
        <v>303</v>
      </c>
      <c r="G3713" s="326" t="s">
        <v>7333</v>
      </c>
      <c r="H3713" s="350">
        <f t="shared" si="58"/>
        <v>3883161.3800000004</v>
      </c>
      <c r="I3713" s="326" t="s">
        <v>7773</v>
      </c>
      <c r="J3713" s="42" t="str">
        <f>VLOOKUP(D3713,DEPARTMENTS!B:B,1,0)</f>
        <v>DEV_GROUP_10</v>
      </c>
      <c r="K3713" s="326"/>
    </row>
    <row r="3714" spans="1:11" s="35" customFormat="1" hidden="1" x14ac:dyDescent="0.2">
      <c r="A3714" s="326" t="s">
        <v>8059</v>
      </c>
      <c r="B3714" s="326" t="s">
        <v>8</v>
      </c>
      <c r="C3714" s="326">
        <v>1</v>
      </c>
      <c r="D3714" s="326" t="s">
        <v>154</v>
      </c>
      <c r="E3714" s="323">
        <v>300</v>
      </c>
      <c r="F3714" s="35" t="s">
        <v>303</v>
      </c>
      <c r="G3714" s="326" t="s">
        <v>7333</v>
      </c>
      <c r="H3714" s="350">
        <f t="shared" si="58"/>
        <v>3883461.3800000004</v>
      </c>
      <c r="I3714" s="326" t="s">
        <v>7774</v>
      </c>
      <c r="J3714" s="42" t="str">
        <f>VLOOKUP(D3714,DEPARTMENTS!B:B,1,0)</f>
        <v>DEV_GROUP_10</v>
      </c>
      <c r="K3714" s="326"/>
    </row>
    <row r="3715" spans="1:11" s="35" customFormat="1" hidden="1" x14ac:dyDescent="0.2">
      <c r="A3715" s="326" t="s">
        <v>8060</v>
      </c>
      <c r="B3715" s="326" t="s">
        <v>8</v>
      </c>
      <c r="C3715" s="326">
        <v>1</v>
      </c>
      <c r="D3715" s="326" t="s">
        <v>154</v>
      </c>
      <c r="E3715" s="323">
        <v>1000</v>
      </c>
      <c r="F3715" s="35" t="s">
        <v>303</v>
      </c>
      <c r="G3715" s="326" t="s">
        <v>7333</v>
      </c>
      <c r="H3715" s="350">
        <f t="shared" si="58"/>
        <v>3884461.3800000004</v>
      </c>
      <c r="I3715" s="326" t="s">
        <v>7775</v>
      </c>
      <c r="J3715" s="42" t="str">
        <f>VLOOKUP(D3715,DEPARTMENTS!B:B,1,0)</f>
        <v>DEV_GROUP_10</v>
      </c>
      <c r="K3715" s="326"/>
    </row>
    <row r="3716" spans="1:11" s="35" customFormat="1" hidden="1" x14ac:dyDescent="0.2">
      <c r="A3716" s="326" t="s">
        <v>8061</v>
      </c>
      <c r="B3716" s="326" t="s">
        <v>8</v>
      </c>
      <c r="C3716" s="326">
        <v>1</v>
      </c>
      <c r="D3716" s="326" t="s">
        <v>124</v>
      </c>
      <c r="E3716" s="323">
        <v>1500</v>
      </c>
      <c r="F3716" s="35" t="s">
        <v>303</v>
      </c>
      <c r="G3716" s="326" t="s">
        <v>7333</v>
      </c>
      <c r="H3716" s="350">
        <f t="shared" si="58"/>
        <v>3885961.3800000004</v>
      </c>
      <c r="I3716" s="326" t="s">
        <v>7776</v>
      </c>
      <c r="J3716" s="42" t="str">
        <f>VLOOKUP(D3716,DEPARTMENTS!B:B,1,0)</f>
        <v>DEV_GROUP_7</v>
      </c>
      <c r="K3716" s="326"/>
    </row>
    <row r="3717" spans="1:11" s="35" customFormat="1" hidden="1" x14ac:dyDescent="0.2">
      <c r="A3717" s="326" t="s">
        <v>8062</v>
      </c>
      <c r="B3717" s="326" t="s">
        <v>8</v>
      </c>
      <c r="C3717" s="326">
        <v>1</v>
      </c>
      <c r="D3717" s="326" t="s">
        <v>130</v>
      </c>
      <c r="E3717" s="323">
        <v>1500</v>
      </c>
      <c r="F3717" s="35" t="s">
        <v>303</v>
      </c>
      <c r="G3717" s="326" t="s">
        <v>7333</v>
      </c>
      <c r="H3717" s="350">
        <f t="shared" si="58"/>
        <v>3887461.3800000004</v>
      </c>
      <c r="I3717" s="326" t="s">
        <v>7777</v>
      </c>
      <c r="J3717" s="42" t="str">
        <f>VLOOKUP(D3717,DEPARTMENTS!B:B,1,0)</f>
        <v>DEV_GROUP_11</v>
      </c>
      <c r="K3717" s="326"/>
    </row>
    <row r="3718" spans="1:11" s="35" customFormat="1" hidden="1" x14ac:dyDescent="0.2">
      <c r="A3718" s="326" t="s">
        <v>8063</v>
      </c>
      <c r="B3718" s="326" t="s">
        <v>8</v>
      </c>
      <c r="C3718" s="326">
        <v>1</v>
      </c>
      <c r="D3718" s="326" t="s">
        <v>156</v>
      </c>
      <c r="E3718" s="323">
        <v>3000</v>
      </c>
      <c r="F3718" s="35" t="s">
        <v>303</v>
      </c>
      <c r="G3718" s="326" t="s">
        <v>7333</v>
      </c>
      <c r="H3718" s="350">
        <f t="shared" si="58"/>
        <v>3890461.3800000004</v>
      </c>
      <c r="I3718" s="326" t="s">
        <v>7778</v>
      </c>
      <c r="J3718" s="42" t="str">
        <f>VLOOKUP(D3718,DEPARTMENTS!B:B,1,0)</f>
        <v>DEV_GROUP_39</v>
      </c>
      <c r="K3718" s="326"/>
    </row>
    <row r="3719" spans="1:11" s="35" customFormat="1" hidden="1" x14ac:dyDescent="0.2">
      <c r="A3719" s="326" t="s">
        <v>8064</v>
      </c>
      <c r="B3719" s="326" t="s">
        <v>8</v>
      </c>
      <c r="C3719" s="326">
        <v>1</v>
      </c>
      <c r="D3719" s="326" t="s">
        <v>136</v>
      </c>
      <c r="E3719" s="323">
        <v>3445</v>
      </c>
      <c r="F3719" s="35" t="s">
        <v>303</v>
      </c>
      <c r="G3719" s="326" t="s">
        <v>7333</v>
      </c>
      <c r="H3719" s="350">
        <f t="shared" si="58"/>
        <v>3893906.3800000004</v>
      </c>
      <c r="I3719" s="326" t="s">
        <v>7779</v>
      </c>
      <c r="J3719" s="42" t="str">
        <f>VLOOKUP(D3719,DEPARTMENTS!B:B,1,0)</f>
        <v>DEV_GROUP_32</v>
      </c>
      <c r="K3719" s="326"/>
    </row>
    <row r="3720" spans="1:11" s="35" customFormat="1" hidden="1" x14ac:dyDescent="0.2">
      <c r="A3720" s="326" t="s">
        <v>8065</v>
      </c>
      <c r="B3720" s="326" t="s">
        <v>8</v>
      </c>
      <c r="C3720" s="326">
        <v>1</v>
      </c>
      <c r="D3720" s="326" t="s">
        <v>126</v>
      </c>
      <c r="E3720" s="323">
        <v>500</v>
      </c>
      <c r="F3720" s="35" t="s">
        <v>303</v>
      </c>
      <c r="G3720" s="326" t="s">
        <v>7333</v>
      </c>
      <c r="H3720" s="350">
        <f t="shared" si="58"/>
        <v>3894406.3800000004</v>
      </c>
      <c r="I3720" s="326" t="s">
        <v>7780</v>
      </c>
      <c r="J3720" s="42" t="str">
        <f>VLOOKUP(D3720,DEPARTMENTS!B:B,1,0)</f>
        <v>DEV_GROUP_6</v>
      </c>
      <c r="K3720" s="326"/>
    </row>
    <row r="3721" spans="1:11" s="35" customFormat="1" x14ac:dyDescent="0.2">
      <c r="A3721" s="326" t="s">
        <v>8066</v>
      </c>
      <c r="B3721" s="326" t="s">
        <v>8</v>
      </c>
      <c r="C3721" s="326">
        <v>1</v>
      </c>
      <c r="D3721" s="326" t="s">
        <v>112</v>
      </c>
      <c r="E3721" s="323">
        <v>1000</v>
      </c>
      <c r="F3721" s="35" t="s">
        <v>303</v>
      </c>
      <c r="G3721" s="326" t="s">
        <v>7333</v>
      </c>
      <c r="H3721" s="350">
        <f t="shared" si="58"/>
        <v>3895406.3800000004</v>
      </c>
      <c r="I3721" s="326" t="s">
        <v>7781</v>
      </c>
      <c r="J3721" s="42" t="str">
        <f>VLOOKUP(D3721,DEPARTMENTS!B:B,1,0)</f>
        <v>DEV_GROUP_13</v>
      </c>
      <c r="K3721" s="326"/>
    </row>
    <row r="3722" spans="1:11" s="35" customFormat="1" hidden="1" x14ac:dyDescent="0.2">
      <c r="A3722" s="326" t="s">
        <v>8067</v>
      </c>
      <c r="B3722" s="326" t="s">
        <v>8</v>
      </c>
      <c r="C3722" s="326">
        <v>1</v>
      </c>
      <c r="D3722" s="326" t="s">
        <v>170</v>
      </c>
      <c r="E3722" s="323">
        <v>200</v>
      </c>
      <c r="F3722" s="35" t="s">
        <v>303</v>
      </c>
      <c r="G3722" s="326" t="s">
        <v>7333</v>
      </c>
      <c r="H3722" s="350">
        <f t="shared" si="58"/>
        <v>3895606.3800000004</v>
      </c>
      <c r="I3722" s="326" t="s">
        <v>7782</v>
      </c>
      <c r="J3722" s="42" t="str">
        <f>VLOOKUP(D3722,DEPARTMENTS!B:B,1,0)</f>
        <v>DEV_GROUP_24</v>
      </c>
      <c r="K3722" s="326"/>
    </row>
    <row r="3723" spans="1:11" s="35" customFormat="1" hidden="1" x14ac:dyDescent="0.2">
      <c r="A3723" s="326" t="s">
        <v>8068</v>
      </c>
      <c r="B3723" s="326" t="s">
        <v>8</v>
      </c>
      <c r="C3723" s="326">
        <v>1</v>
      </c>
      <c r="D3723" s="326" t="s">
        <v>136</v>
      </c>
      <c r="E3723" s="323">
        <v>4000</v>
      </c>
      <c r="F3723" s="35" t="s">
        <v>303</v>
      </c>
      <c r="G3723" s="326" t="s">
        <v>7333</v>
      </c>
      <c r="H3723" s="350">
        <f t="shared" si="58"/>
        <v>3899606.3800000004</v>
      </c>
      <c r="I3723" s="326" t="s">
        <v>7783</v>
      </c>
      <c r="J3723" s="42" t="str">
        <f>VLOOKUP(D3723,DEPARTMENTS!B:B,1,0)</f>
        <v>DEV_GROUP_32</v>
      </c>
      <c r="K3723" s="326"/>
    </row>
    <row r="3724" spans="1:11" s="35" customFormat="1" hidden="1" x14ac:dyDescent="0.2">
      <c r="A3724" s="326" t="s">
        <v>8069</v>
      </c>
      <c r="B3724" s="326" t="s">
        <v>8</v>
      </c>
      <c r="C3724" s="326">
        <v>1</v>
      </c>
      <c r="D3724" s="326" t="s">
        <v>144</v>
      </c>
      <c r="E3724" s="323">
        <v>200</v>
      </c>
      <c r="F3724" s="35" t="s">
        <v>303</v>
      </c>
      <c r="G3724" s="326" t="s">
        <v>7333</v>
      </c>
      <c r="H3724" s="350">
        <f t="shared" si="58"/>
        <v>3899806.3800000004</v>
      </c>
      <c r="I3724" s="326" t="s">
        <v>7784</v>
      </c>
      <c r="J3724" s="42" t="str">
        <f>VLOOKUP(D3724,DEPARTMENTS!B:B,1,0)</f>
        <v>DEV_GROUP_2</v>
      </c>
      <c r="K3724" s="326"/>
    </row>
    <row r="3725" spans="1:11" s="35" customFormat="1" hidden="1" x14ac:dyDescent="0.2">
      <c r="A3725" s="326" t="s">
        <v>8070</v>
      </c>
      <c r="B3725" s="326" t="s">
        <v>8</v>
      </c>
      <c r="C3725" s="326">
        <v>1</v>
      </c>
      <c r="D3725" s="326" t="s">
        <v>24</v>
      </c>
      <c r="E3725" s="323">
        <v>1000</v>
      </c>
      <c r="F3725" s="35" t="s">
        <v>303</v>
      </c>
      <c r="G3725" s="326" t="s">
        <v>7333</v>
      </c>
      <c r="H3725" s="350">
        <f t="shared" si="58"/>
        <v>3900806.3800000004</v>
      </c>
      <c r="I3725" s="326" t="s">
        <v>7785</v>
      </c>
      <c r="J3725" s="42" t="str">
        <f>VLOOKUP(D3725,DEPARTMENTS!B:B,1,0)</f>
        <v>ENVELOPES</v>
      </c>
      <c r="K3725" s="326"/>
    </row>
    <row r="3726" spans="1:11" s="35" customFormat="1" hidden="1" x14ac:dyDescent="0.2">
      <c r="A3726" s="326" t="s">
        <v>8071</v>
      </c>
      <c r="B3726" s="326" t="s">
        <v>8</v>
      </c>
      <c r="C3726" s="326">
        <v>1</v>
      </c>
      <c r="D3726" s="326" t="s">
        <v>132</v>
      </c>
      <c r="E3726" s="323">
        <v>150</v>
      </c>
      <c r="F3726" s="35" t="s">
        <v>303</v>
      </c>
      <c r="G3726" s="326" t="s">
        <v>7333</v>
      </c>
      <c r="H3726" s="350">
        <f t="shared" si="58"/>
        <v>3900956.3800000004</v>
      </c>
      <c r="I3726" s="326" t="s">
        <v>7786</v>
      </c>
      <c r="J3726" s="42" t="str">
        <f>VLOOKUP(D3726,DEPARTMENTS!B:B,1,0)</f>
        <v>DEV_GROUP_41</v>
      </c>
      <c r="K3726" s="326"/>
    </row>
    <row r="3727" spans="1:11" s="35" customFormat="1" hidden="1" x14ac:dyDescent="0.2">
      <c r="A3727" s="326" t="s">
        <v>8072</v>
      </c>
      <c r="B3727" s="326" t="s">
        <v>8</v>
      </c>
      <c r="C3727" s="326">
        <v>1</v>
      </c>
      <c r="D3727" s="326" t="s">
        <v>114</v>
      </c>
      <c r="E3727" s="323">
        <v>100</v>
      </c>
      <c r="F3727" s="35" t="s">
        <v>303</v>
      </c>
      <c r="G3727" s="326" t="s">
        <v>7333</v>
      </c>
      <c r="H3727" s="350">
        <f t="shared" si="58"/>
        <v>3901056.3800000004</v>
      </c>
      <c r="I3727" s="326" t="s">
        <v>7787</v>
      </c>
      <c r="J3727" s="42" t="str">
        <f>VLOOKUP(D3727,DEPARTMENTS!B:B,1,0)</f>
        <v>DEV_GROUP_1</v>
      </c>
      <c r="K3727" s="326"/>
    </row>
    <row r="3728" spans="1:11" s="35" customFormat="1" hidden="1" x14ac:dyDescent="0.2">
      <c r="A3728" s="326" t="s">
        <v>8073</v>
      </c>
      <c r="B3728" s="326" t="s">
        <v>8</v>
      </c>
      <c r="C3728" s="326">
        <v>1</v>
      </c>
      <c r="D3728" s="326" t="s">
        <v>126</v>
      </c>
      <c r="E3728" s="323">
        <v>100</v>
      </c>
      <c r="F3728" s="35" t="s">
        <v>303</v>
      </c>
      <c r="G3728" s="326" t="s">
        <v>7333</v>
      </c>
      <c r="H3728" s="350">
        <f t="shared" si="58"/>
        <v>3901156.3800000004</v>
      </c>
      <c r="I3728" s="326" t="s">
        <v>7788</v>
      </c>
      <c r="J3728" s="42" t="str">
        <f>VLOOKUP(D3728,DEPARTMENTS!B:B,1,0)</f>
        <v>DEV_GROUP_6</v>
      </c>
      <c r="K3728" s="326"/>
    </row>
    <row r="3729" spans="1:11" s="35" customFormat="1" hidden="1" x14ac:dyDescent="0.2">
      <c r="A3729" s="326" t="s">
        <v>8074</v>
      </c>
      <c r="B3729" s="326" t="s">
        <v>8</v>
      </c>
      <c r="C3729" s="326">
        <v>1</v>
      </c>
      <c r="D3729" s="326" t="s">
        <v>132</v>
      </c>
      <c r="E3729" s="323">
        <v>500</v>
      </c>
      <c r="F3729" s="35" t="s">
        <v>303</v>
      </c>
      <c r="G3729" s="326" t="s">
        <v>7333</v>
      </c>
      <c r="H3729" s="350">
        <f t="shared" si="58"/>
        <v>3901656.3800000004</v>
      </c>
      <c r="I3729" s="326" t="s">
        <v>7789</v>
      </c>
      <c r="J3729" s="42" t="str">
        <f>VLOOKUP(D3729,DEPARTMENTS!B:B,1,0)</f>
        <v>DEV_GROUP_41</v>
      </c>
      <c r="K3729" s="326"/>
    </row>
    <row r="3730" spans="1:11" s="35" customFormat="1" hidden="1" x14ac:dyDescent="0.2">
      <c r="A3730" s="326" t="s">
        <v>8075</v>
      </c>
      <c r="B3730" s="326" t="s">
        <v>8</v>
      </c>
      <c r="C3730" s="326">
        <v>1</v>
      </c>
      <c r="D3730" s="326" t="s">
        <v>122</v>
      </c>
      <c r="E3730" s="323">
        <v>300</v>
      </c>
      <c r="F3730" s="35" t="s">
        <v>303</v>
      </c>
      <c r="G3730" s="326" t="s">
        <v>7333</v>
      </c>
      <c r="H3730" s="350">
        <f t="shared" si="58"/>
        <v>3901956.3800000004</v>
      </c>
      <c r="I3730" s="326" t="s">
        <v>7790</v>
      </c>
      <c r="J3730" s="42" t="str">
        <f>VLOOKUP(D3730,DEPARTMENTS!B:B,1,0)</f>
        <v>DEV_GROUP_16</v>
      </c>
      <c r="K3730" s="326"/>
    </row>
    <row r="3731" spans="1:11" s="35" customFormat="1" hidden="1" x14ac:dyDescent="0.2">
      <c r="A3731" s="326" t="s">
        <v>8076</v>
      </c>
      <c r="B3731" s="326" t="s">
        <v>8</v>
      </c>
      <c r="C3731" s="326">
        <v>1</v>
      </c>
      <c r="D3731" s="326" t="s">
        <v>120</v>
      </c>
      <c r="E3731" s="323">
        <v>600</v>
      </c>
      <c r="F3731" s="35" t="s">
        <v>303</v>
      </c>
      <c r="G3731" s="326" t="s">
        <v>7333</v>
      </c>
      <c r="H3731" s="350">
        <f t="shared" si="58"/>
        <v>3902556.3800000004</v>
      </c>
      <c r="I3731" s="326" t="s">
        <v>7791</v>
      </c>
      <c r="J3731" s="42" t="str">
        <f>VLOOKUP(D3731,DEPARTMENTS!B:B,1,0)</f>
        <v>DEV_GROUP_17</v>
      </c>
      <c r="K3731" s="326"/>
    </row>
    <row r="3732" spans="1:11" s="35" customFormat="1" hidden="1" x14ac:dyDescent="0.2">
      <c r="A3732" s="326" t="s">
        <v>8077</v>
      </c>
      <c r="B3732" s="326" t="s">
        <v>8</v>
      </c>
      <c r="C3732" s="326">
        <v>1</v>
      </c>
      <c r="D3732" s="326" t="s">
        <v>176</v>
      </c>
      <c r="E3732" s="323">
        <v>2500</v>
      </c>
      <c r="F3732" s="35" t="s">
        <v>303</v>
      </c>
      <c r="G3732" s="326" t="s">
        <v>7333</v>
      </c>
      <c r="H3732" s="350">
        <f t="shared" si="58"/>
        <v>3905056.3800000004</v>
      </c>
      <c r="I3732" s="326" t="s">
        <v>7792</v>
      </c>
      <c r="J3732" s="42" t="str">
        <f>VLOOKUP(D3732,DEPARTMENTS!B:B,1,0)</f>
        <v>DEV_GROUP_33</v>
      </c>
      <c r="K3732" s="326"/>
    </row>
    <row r="3733" spans="1:11" s="35" customFormat="1" hidden="1" x14ac:dyDescent="0.2">
      <c r="A3733" s="326" t="s">
        <v>8078</v>
      </c>
      <c r="B3733" s="326" t="s">
        <v>8</v>
      </c>
      <c r="C3733" s="326">
        <v>1</v>
      </c>
      <c r="D3733" s="326" t="s">
        <v>184</v>
      </c>
      <c r="E3733" s="323">
        <v>300</v>
      </c>
      <c r="F3733" s="35" t="s">
        <v>303</v>
      </c>
      <c r="G3733" s="326" t="s">
        <v>7333</v>
      </c>
      <c r="H3733" s="350">
        <f t="shared" ref="H3733:H3796" si="59">H3732+E3733</f>
        <v>3905356.3800000004</v>
      </c>
      <c r="I3733" s="326" t="s">
        <v>7793</v>
      </c>
      <c r="J3733" s="42" t="str">
        <f>VLOOKUP(D3733,DEPARTMENTS!B:B,1,0)</f>
        <v>DEV_GROUP_27</v>
      </c>
      <c r="K3733" s="326"/>
    </row>
    <row r="3734" spans="1:11" s="35" customFormat="1" hidden="1" x14ac:dyDescent="0.2">
      <c r="A3734" s="326" t="s">
        <v>8079</v>
      </c>
      <c r="B3734" s="326" t="s">
        <v>8</v>
      </c>
      <c r="C3734" s="326">
        <v>1</v>
      </c>
      <c r="D3734" s="326" t="s">
        <v>192</v>
      </c>
      <c r="E3734" s="323">
        <v>200</v>
      </c>
      <c r="F3734" s="35" t="s">
        <v>303</v>
      </c>
      <c r="G3734" s="326" t="s">
        <v>7333</v>
      </c>
      <c r="H3734" s="350">
        <f t="shared" si="59"/>
        <v>3905556.3800000004</v>
      </c>
      <c r="I3734" s="326" t="s">
        <v>7794</v>
      </c>
      <c r="J3734" s="42" t="str">
        <f>VLOOKUP(D3734,DEPARTMENTS!B:B,1,0)</f>
        <v>DEV_GROUP_31</v>
      </c>
      <c r="K3734" s="326"/>
    </row>
    <row r="3735" spans="1:11" s="35" customFormat="1" hidden="1" x14ac:dyDescent="0.2">
      <c r="A3735" s="326" t="s">
        <v>8080</v>
      </c>
      <c r="B3735" s="326" t="s">
        <v>8</v>
      </c>
      <c r="C3735" s="326">
        <v>1</v>
      </c>
      <c r="D3735" s="326" t="s">
        <v>172</v>
      </c>
      <c r="E3735" s="323">
        <v>500</v>
      </c>
      <c r="F3735" s="35" t="s">
        <v>303</v>
      </c>
      <c r="G3735" s="326" t="s">
        <v>7333</v>
      </c>
      <c r="H3735" s="350">
        <f t="shared" si="59"/>
        <v>3906056.3800000004</v>
      </c>
      <c r="I3735" s="326" t="s">
        <v>7795</v>
      </c>
      <c r="J3735" s="42" t="str">
        <f>VLOOKUP(D3735,DEPARTMENTS!B:B,1,0)</f>
        <v>DEV_GROUP_25</v>
      </c>
      <c r="K3735" s="326"/>
    </row>
    <row r="3736" spans="1:11" s="35" customFormat="1" hidden="1" x14ac:dyDescent="0.2">
      <c r="A3736" s="326" t="s">
        <v>8081</v>
      </c>
      <c r="B3736" s="326" t="s">
        <v>8</v>
      </c>
      <c r="C3736" s="326">
        <v>1</v>
      </c>
      <c r="D3736" s="326" t="s">
        <v>140</v>
      </c>
      <c r="E3736" s="323">
        <v>200</v>
      </c>
      <c r="F3736" s="35" t="s">
        <v>303</v>
      </c>
      <c r="G3736" s="326" t="s">
        <v>7333</v>
      </c>
      <c r="H3736" s="350">
        <f t="shared" si="59"/>
        <v>3906256.3800000004</v>
      </c>
      <c r="I3736" s="326" t="s">
        <v>7796</v>
      </c>
      <c r="J3736" s="42" t="str">
        <f>VLOOKUP(D3736,DEPARTMENTS!B:B,1,0)</f>
        <v>DEV_GROUP_19</v>
      </c>
      <c r="K3736" s="326"/>
    </row>
    <row r="3737" spans="1:11" s="35" customFormat="1" hidden="1" x14ac:dyDescent="0.2">
      <c r="A3737" s="326" t="s">
        <v>8082</v>
      </c>
      <c r="B3737" s="326" t="s">
        <v>8</v>
      </c>
      <c r="C3737" s="326">
        <v>1</v>
      </c>
      <c r="D3737" s="326" t="s">
        <v>150</v>
      </c>
      <c r="E3737" s="323">
        <v>500</v>
      </c>
      <c r="F3737" s="35" t="s">
        <v>303</v>
      </c>
      <c r="G3737" s="326" t="s">
        <v>7333</v>
      </c>
      <c r="H3737" s="350">
        <f t="shared" si="59"/>
        <v>3906756.3800000004</v>
      </c>
      <c r="I3737" s="326" t="s">
        <v>7797</v>
      </c>
      <c r="J3737" s="42" t="str">
        <f>VLOOKUP(D3737,DEPARTMENTS!B:B,1,0)</f>
        <v>DEV_GROUP_40</v>
      </c>
      <c r="K3737" s="326"/>
    </row>
    <row r="3738" spans="1:11" s="35" customFormat="1" hidden="1" x14ac:dyDescent="0.2">
      <c r="A3738" s="326" t="s">
        <v>8083</v>
      </c>
      <c r="B3738" s="326" t="s">
        <v>8</v>
      </c>
      <c r="C3738" s="326">
        <v>1</v>
      </c>
      <c r="D3738" s="326" t="s">
        <v>172</v>
      </c>
      <c r="E3738" s="323">
        <v>500</v>
      </c>
      <c r="F3738" s="35" t="s">
        <v>303</v>
      </c>
      <c r="G3738" s="326" t="s">
        <v>7333</v>
      </c>
      <c r="H3738" s="350">
        <f t="shared" si="59"/>
        <v>3907256.3800000004</v>
      </c>
      <c r="I3738" s="326" t="s">
        <v>7798</v>
      </c>
      <c r="J3738" s="42" t="str">
        <f>VLOOKUP(D3738,DEPARTMENTS!B:B,1,0)</f>
        <v>DEV_GROUP_25</v>
      </c>
      <c r="K3738" s="326"/>
    </row>
    <row r="3739" spans="1:11" s="35" customFormat="1" hidden="1" x14ac:dyDescent="0.2">
      <c r="A3739" s="326" t="s">
        <v>8084</v>
      </c>
      <c r="B3739" s="326" t="s">
        <v>8</v>
      </c>
      <c r="C3739" s="326">
        <v>1</v>
      </c>
      <c r="D3739" s="326" t="s">
        <v>140</v>
      </c>
      <c r="E3739" s="323">
        <v>300</v>
      </c>
      <c r="F3739" s="35" t="s">
        <v>303</v>
      </c>
      <c r="G3739" s="326" t="s">
        <v>7333</v>
      </c>
      <c r="H3739" s="350">
        <f t="shared" si="59"/>
        <v>3907556.3800000004</v>
      </c>
      <c r="I3739" s="326" t="s">
        <v>7799</v>
      </c>
      <c r="J3739" s="42" t="str">
        <f>VLOOKUP(D3739,DEPARTMENTS!B:B,1,0)</f>
        <v>DEV_GROUP_19</v>
      </c>
      <c r="K3739" s="326"/>
    </row>
    <row r="3740" spans="1:11" s="35" customFormat="1" hidden="1" x14ac:dyDescent="0.2">
      <c r="A3740" s="326" t="s">
        <v>8085</v>
      </c>
      <c r="B3740" s="326" t="s">
        <v>8</v>
      </c>
      <c r="C3740" s="326">
        <v>1</v>
      </c>
      <c r="D3740" s="326" t="s">
        <v>174</v>
      </c>
      <c r="E3740" s="323">
        <v>5000</v>
      </c>
      <c r="F3740" s="35" t="s">
        <v>303</v>
      </c>
      <c r="G3740" s="326" t="s">
        <v>7333</v>
      </c>
      <c r="H3740" s="350">
        <f t="shared" si="59"/>
        <v>3912556.3800000004</v>
      </c>
      <c r="I3740" s="326" t="s">
        <v>7800</v>
      </c>
      <c r="J3740" s="42" t="str">
        <f>VLOOKUP(D3740,DEPARTMENTS!B:B,1,0)</f>
        <v>DEV_GROUP_21</v>
      </c>
      <c r="K3740" s="326"/>
    </row>
    <row r="3741" spans="1:11" s="35" customFormat="1" hidden="1" x14ac:dyDescent="0.2">
      <c r="A3741" s="326" t="s">
        <v>8086</v>
      </c>
      <c r="B3741" s="326" t="s">
        <v>8</v>
      </c>
      <c r="C3741" s="326">
        <v>1</v>
      </c>
      <c r="D3741" s="326" t="s">
        <v>166</v>
      </c>
      <c r="E3741" s="323">
        <v>100</v>
      </c>
      <c r="F3741" s="35" t="s">
        <v>303</v>
      </c>
      <c r="G3741" s="326" t="s">
        <v>7333</v>
      </c>
      <c r="H3741" s="350">
        <f t="shared" si="59"/>
        <v>3912656.3800000004</v>
      </c>
      <c r="I3741" s="326" t="s">
        <v>7801</v>
      </c>
      <c r="J3741" s="42" t="str">
        <f>VLOOKUP(D3741,DEPARTMENTS!B:B,1,0)</f>
        <v>DEV_GROUP_30</v>
      </c>
      <c r="K3741" s="326"/>
    </row>
    <row r="3742" spans="1:11" s="35" customFormat="1" hidden="1" x14ac:dyDescent="0.2">
      <c r="A3742" s="326" t="s">
        <v>8087</v>
      </c>
      <c r="B3742" s="326" t="s">
        <v>8</v>
      </c>
      <c r="C3742" s="326">
        <v>1</v>
      </c>
      <c r="D3742" s="326" t="s">
        <v>160</v>
      </c>
      <c r="E3742" s="323">
        <v>500</v>
      </c>
      <c r="F3742" s="35" t="s">
        <v>303</v>
      </c>
      <c r="G3742" s="326" t="s">
        <v>7333</v>
      </c>
      <c r="H3742" s="350">
        <f t="shared" si="59"/>
        <v>3913156.3800000004</v>
      </c>
      <c r="I3742" s="326" t="s">
        <v>7802</v>
      </c>
      <c r="J3742" s="42" t="str">
        <f>VLOOKUP(D3742,DEPARTMENTS!B:B,1,0)</f>
        <v>DEV_GROUP_20</v>
      </c>
      <c r="K3742" s="326"/>
    </row>
    <row r="3743" spans="1:11" s="35" customFormat="1" hidden="1" x14ac:dyDescent="0.2">
      <c r="A3743" s="326" t="s">
        <v>8088</v>
      </c>
      <c r="B3743" s="326" t="s">
        <v>8</v>
      </c>
      <c r="C3743" s="326">
        <v>1</v>
      </c>
      <c r="D3743" s="326" t="s">
        <v>118</v>
      </c>
      <c r="E3743" s="323">
        <v>5000</v>
      </c>
      <c r="F3743" s="35" t="s">
        <v>303</v>
      </c>
      <c r="G3743" s="326" t="s">
        <v>7333</v>
      </c>
      <c r="H3743" s="350">
        <f t="shared" si="59"/>
        <v>3918156.3800000004</v>
      </c>
      <c r="I3743" s="326" t="s">
        <v>7803</v>
      </c>
      <c r="J3743" s="42" t="str">
        <f>VLOOKUP(D3743,DEPARTMENTS!B:B,1,0)</f>
        <v>DEV_GROUP_3</v>
      </c>
      <c r="K3743" s="326"/>
    </row>
    <row r="3744" spans="1:11" s="35" customFormat="1" hidden="1" x14ac:dyDescent="0.2">
      <c r="A3744" s="326" t="s">
        <v>8089</v>
      </c>
      <c r="B3744" s="326" t="s">
        <v>8</v>
      </c>
      <c r="C3744" s="326">
        <v>1</v>
      </c>
      <c r="D3744" s="326" t="s">
        <v>150</v>
      </c>
      <c r="E3744" s="323">
        <v>500</v>
      </c>
      <c r="F3744" s="35" t="s">
        <v>303</v>
      </c>
      <c r="G3744" s="326" t="s">
        <v>7333</v>
      </c>
      <c r="H3744" s="350">
        <f t="shared" si="59"/>
        <v>3918656.3800000004</v>
      </c>
      <c r="I3744" s="326" t="s">
        <v>7804</v>
      </c>
      <c r="J3744" s="42" t="str">
        <f>VLOOKUP(D3744,DEPARTMENTS!B:B,1,0)</f>
        <v>DEV_GROUP_40</v>
      </c>
      <c r="K3744" s="326"/>
    </row>
    <row r="3745" spans="1:11" s="35" customFormat="1" hidden="1" x14ac:dyDescent="0.2">
      <c r="A3745" s="326" t="s">
        <v>8090</v>
      </c>
      <c r="B3745" s="326" t="s">
        <v>8</v>
      </c>
      <c r="C3745" s="326">
        <v>1</v>
      </c>
      <c r="D3745" s="326" t="s">
        <v>150</v>
      </c>
      <c r="E3745" s="323">
        <v>1000</v>
      </c>
      <c r="F3745" s="35" t="s">
        <v>303</v>
      </c>
      <c r="G3745" s="326" t="s">
        <v>7333</v>
      </c>
      <c r="H3745" s="350">
        <f t="shared" si="59"/>
        <v>3919656.3800000004</v>
      </c>
      <c r="I3745" s="326" t="s">
        <v>7805</v>
      </c>
      <c r="J3745" s="42" t="str">
        <f>VLOOKUP(D3745,DEPARTMENTS!B:B,1,0)</f>
        <v>DEV_GROUP_40</v>
      </c>
      <c r="K3745" s="326"/>
    </row>
    <row r="3746" spans="1:11" s="35" customFormat="1" hidden="1" x14ac:dyDescent="0.2">
      <c r="A3746" s="326" t="s">
        <v>8091</v>
      </c>
      <c r="B3746" s="326" t="s">
        <v>8</v>
      </c>
      <c r="C3746" s="326">
        <v>1</v>
      </c>
      <c r="D3746" s="326" t="s">
        <v>126</v>
      </c>
      <c r="E3746" s="323">
        <v>500</v>
      </c>
      <c r="F3746" s="35" t="s">
        <v>303</v>
      </c>
      <c r="G3746" s="326" t="s">
        <v>7333</v>
      </c>
      <c r="H3746" s="350">
        <f t="shared" si="59"/>
        <v>3920156.3800000004</v>
      </c>
      <c r="I3746" s="326" t="s">
        <v>7806</v>
      </c>
      <c r="J3746" s="42" t="str">
        <f>VLOOKUP(D3746,DEPARTMENTS!B:B,1,0)</f>
        <v>DEV_GROUP_6</v>
      </c>
      <c r="K3746" s="326"/>
    </row>
    <row r="3747" spans="1:11" s="35" customFormat="1" hidden="1" x14ac:dyDescent="0.2">
      <c r="A3747" s="326" t="s">
        <v>8092</v>
      </c>
      <c r="B3747" s="326" t="s">
        <v>8</v>
      </c>
      <c r="C3747" s="326">
        <v>1</v>
      </c>
      <c r="D3747" s="326" t="s">
        <v>150</v>
      </c>
      <c r="E3747" s="323">
        <v>200</v>
      </c>
      <c r="F3747" s="35" t="s">
        <v>303</v>
      </c>
      <c r="G3747" s="326" t="s">
        <v>7333</v>
      </c>
      <c r="H3747" s="350">
        <f t="shared" si="59"/>
        <v>3920356.3800000004</v>
      </c>
      <c r="I3747" s="326" t="s">
        <v>7807</v>
      </c>
      <c r="J3747" s="42" t="str">
        <f>VLOOKUP(D3747,DEPARTMENTS!B:B,1,0)</f>
        <v>DEV_GROUP_40</v>
      </c>
      <c r="K3747" s="326"/>
    </row>
    <row r="3748" spans="1:11" s="35" customFormat="1" hidden="1" x14ac:dyDescent="0.2">
      <c r="A3748" s="326" t="s">
        <v>8093</v>
      </c>
      <c r="B3748" s="326" t="s">
        <v>8</v>
      </c>
      <c r="C3748" s="326">
        <v>1</v>
      </c>
      <c r="D3748" s="326" t="s">
        <v>166</v>
      </c>
      <c r="E3748" s="323">
        <v>1300</v>
      </c>
      <c r="F3748" s="35" t="s">
        <v>303</v>
      </c>
      <c r="G3748" s="326" t="s">
        <v>7333</v>
      </c>
      <c r="H3748" s="350">
        <f t="shared" si="59"/>
        <v>3921656.3800000004</v>
      </c>
      <c r="I3748" s="326" t="s">
        <v>7808</v>
      </c>
      <c r="J3748" s="42" t="str">
        <f>VLOOKUP(D3748,DEPARTMENTS!B:B,1,0)</f>
        <v>DEV_GROUP_30</v>
      </c>
      <c r="K3748" s="326"/>
    </row>
    <row r="3749" spans="1:11" s="35" customFormat="1" hidden="1" x14ac:dyDescent="0.2">
      <c r="A3749" s="326" t="s">
        <v>8094</v>
      </c>
      <c r="B3749" s="326" t="s">
        <v>8</v>
      </c>
      <c r="C3749" s="326">
        <v>1</v>
      </c>
      <c r="D3749" s="326" t="s">
        <v>150</v>
      </c>
      <c r="E3749" s="323">
        <v>2000</v>
      </c>
      <c r="F3749" s="35" t="s">
        <v>303</v>
      </c>
      <c r="G3749" s="326" t="s">
        <v>7333</v>
      </c>
      <c r="H3749" s="350">
        <f t="shared" si="59"/>
        <v>3923656.3800000004</v>
      </c>
      <c r="I3749" s="326" t="s">
        <v>7809</v>
      </c>
      <c r="J3749" s="42" t="str">
        <f>VLOOKUP(D3749,DEPARTMENTS!B:B,1,0)</f>
        <v>DEV_GROUP_40</v>
      </c>
      <c r="K3749" s="326"/>
    </row>
    <row r="3750" spans="1:11" s="35" customFormat="1" hidden="1" x14ac:dyDescent="0.2">
      <c r="A3750" s="326" t="s">
        <v>8095</v>
      </c>
      <c r="B3750" s="326" t="s">
        <v>8</v>
      </c>
      <c r="C3750" s="326">
        <v>1</v>
      </c>
      <c r="D3750" s="326" t="s">
        <v>150</v>
      </c>
      <c r="E3750" s="323">
        <v>200</v>
      </c>
      <c r="F3750" s="35" t="s">
        <v>303</v>
      </c>
      <c r="G3750" s="326" t="s">
        <v>7333</v>
      </c>
      <c r="H3750" s="350">
        <f t="shared" si="59"/>
        <v>3923856.3800000004</v>
      </c>
      <c r="I3750" s="326" t="s">
        <v>7810</v>
      </c>
      <c r="J3750" s="42" t="str">
        <f>VLOOKUP(D3750,DEPARTMENTS!B:B,1,0)</f>
        <v>DEV_GROUP_40</v>
      </c>
      <c r="K3750" s="326"/>
    </row>
    <row r="3751" spans="1:11" s="35" customFormat="1" hidden="1" x14ac:dyDescent="0.2">
      <c r="A3751" s="326" t="s">
        <v>8096</v>
      </c>
      <c r="B3751" s="326" t="s">
        <v>8</v>
      </c>
      <c r="C3751" s="326">
        <v>1</v>
      </c>
      <c r="D3751" s="326" t="s">
        <v>182</v>
      </c>
      <c r="E3751" s="323">
        <v>500</v>
      </c>
      <c r="F3751" s="35" t="s">
        <v>303</v>
      </c>
      <c r="G3751" s="326" t="s">
        <v>7333</v>
      </c>
      <c r="H3751" s="350">
        <f t="shared" si="59"/>
        <v>3924356.3800000004</v>
      </c>
      <c r="I3751" s="326" t="s">
        <v>7811</v>
      </c>
      <c r="J3751" s="42" t="str">
        <f>VLOOKUP(D3751,DEPARTMENTS!B:B,1,0)</f>
        <v>DEV_GROUP_23</v>
      </c>
      <c r="K3751" s="326"/>
    </row>
    <row r="3752" spans="1:11" s="35" customFormat="1" hidden="1" x14ac:dyDescent="0.2">
      <c r="A3752" s="326" t="s">
        <v>8097</v>
      </c>
      <c r="B3752" s="326" t="s">
        <v>8</v>
      </c>
      <c r="C3752" s="326">
        <v>1</v>
      </c>
      <c r="D3752" s="326" t="s">
        <v>160</v>
      </c>
      <c r="E3752" s="323">
        <v>600</v>
      </c>
      <c r="F3752" s="35" t="s">
        <v>303</v>
      </c>
      <c r="G3752" s="326" t="s">
        <v>7333</v>
      </c>
      <c r="H3752" s="350">
        <f t="shared" si="59"/>
        <v>3924956.3800000004</v>
      </c>
      <c r="I3752" s="326" t="s">
        <v>7812</v>
      </c>
      <c r="J3752" s="42" t="str">
        <f>VLOOKUP(D3752,DEPARTMENTS!B:B,1,0)</f>
        <v>DEV_GROUP_20</v>
      </c>
      <c r="K3752" s="326"/>
    </row>
    <row r="3753" spans="1:11" s="35" customFormat="1" hidden="1" x14ac:dyDescent="0.2">
      <c r="A3753" s="326" t="s">
        <v>8098</v>
      </c>
      <c r="B3753" s="326" t="s">
        <v>8</v>
      </c>
      <c r="C3753" s="326">
        <v>1</v>
      </c>
      <c r="D3753" s="326" t="s">
        <v>182</v>
      </c>
      <c r="E3753" s="323">
        <v>4000</v>
      </c>
      <c r="F3753" s="35" t="s">
        <v>303</v>
      </c>
      <c r="G3753" s="326" t="s">
        <v>7333</v>
      </c>
      <c r="H3753" s="350">
        <f t="shared" si="59"/>
        <v>3928956.3800000004</v>
      </c>
      <c r="I3753" s="326" t="s">
        <v>7813</v>
      </c>
      <c r="J3753" s="42" t="str">
        <f>VLOOKUP(D3753,DEPARTMENTS!B:B,1,0)</f>
        <v>DEV_GROUP_23</v>
      </c>
      <c r="K3753" s="326"/>
    </row>
    <row r="3754" spans="1:11" s="35" customFormat="1" hidden="1" x14ac:dyDescent="0.2">
      <c r="A3754" s="326" t="s">
        <v>8099</v>
      </c>
      <c r="B3754" s="326" t="s">
        <v>8</v>
      </c>
      <c r="C3754" s="326">
        <v>1</v>
      </c>
      <c r="D3754" s="326" t="s">
        <v>132</v>
      </c>
      <c r="E3754" s="323">
        <v>1500</v>
      </c>
      <c r="F3754" s="35" t="s">
        <v>303</v>
      </c>
      <c r="G3754" s="326" t="s">
        <v>7333</v>
      </c>
      <c r="H3754" s="350">
        <f t="shared" si="59"/>
        <v>3930456.3800000004</v>
      </c>
      <c r="I3754" s="326" t="s">
        <v>7814</v>
      </c>
      <c r="J3754" s="42" t="str">
        <f>VLOOKUP(D3754,DEPARTMENTS!B:B,1,0)</f>
        <v>DEV_GROUP_41</v>
      </c>
      <c r="K3754" s="326"/>
    </row>
    <row r="3755" spans="1:11" s="35" customFormat="1" hidden="1" x14ac:dyDescent="0.2">
      <c r="A3755" s="326" t="s">
        <v>8100</v>
      </c>
      <c r="B3755" s="326" t="s">
        <v>8</v>
      </c>
      <c r="C3755" s="326">
        <v>1</v>
      </c>
      <c r="D3755" s="326" t="s">
        <v>150</v>
      </c>
      <c r="E3755" s="323">
        <v>200</v>
      </c>
      <c r="F3755" s="35" t="s">
        <v>303</v>
      </c>
      <c r="G3755" s="326" t="s">
        <v>7333</v>
      </c>
      <c r="H3755" s="350">
        <f t="shared" si="59"/>
        <v>3930656.3800000004</v>
      </c>
      <c r="I3755" s="326" t="s">
        <v>7815</v>
      </c>
      <c r="J3755" s="42" t="str">
        <f>VLOOKUP(D3755,DEPARTMENTS!B:B,1,0)</f>
        <v>DEV_GROUP_40</v>
      </c>
      <c r="K3755" s="326"/>
    </row>
    <row r="3756" spans="1:11" s="35" customFormat="1" hidden="1" x14ac:dyDescent="0.2">
      <c r="A3756" s="326" t="s">
        <v>8129</v>
      </c>
      <c r="B3756" s="326" t="s">
        <v>8</v>
      </c>
      <c r="C3756" s="326">
        <v>1</v>
      </c>
      <c r="D3756" s="326" t="s">
        <v>156</v>
      </c>
      <c r="E3756" s="323">
        <v>3000</v>
      </c>
      <c r="F3756" s="35" t="s">
        <v>303</v>
      </c>
      <c r="G3756" s="326" t="s">
        <v>7333</v>
      </c>
      <c r="H3756" s="350">
        <f t="shared" si="59"/>
        <v>3933656.3800000004</v>
      </c>
      <c r="I3756" s="326" t="s">
        <v>8101</v>
      </c>
      <c r="J3756" s="42" t="str">
        <f>VLOOKUP(D3756,DEPARTMENTS!B:B,1,0)</f>
        <v>DEV_GROUP_39</v>
      </c>
      <c r="K3756" s="326"/>
    </row>
    <row r="3757" spans="1:11" s="35" customFormat="1" hidden="1" x14ac:dyDescent="0.2">
      <c r="A3757" s="326" t="s">
        <v>8130</v>
      </c>
      <c r="B3757" s="326" t="s">
        <v>8</v>
      </c>
      <c r="C3757" s="326">
        <v>1</v>
      </c>
      <c r="D3757" s="326" t="s">
        <v>132</v>
      </c>
      <c r="E3757" s="323">
        <v>500</v>
      </c>
      <c r="F3757" s="35" t="s">
        <v>303</v>
      </c>
      <c r="G3757" s="326" t="s">
        <v>7333</v>
      </c>
      <c r="H3757" s="350">
        <f t="shared" si="59"/>
        <v>3934156.3800000004</v>
      </c>
      <c r="I3757" s="326" t="s">
        <v>8102</v>
      </c>
      <c r="J3757" s="42" t="str">
        <f>VLOOKUP(D3757,DEPARTMENTS!B:B,1,0)</f>
        <v>DEV_GROUP_41</v>
      </c>
      <c r="K3757" s="326"/>
    </row>
    <row r="3758" spans="1:11" s="35" customFormat="1" hidden="1" x14ac:dyDescent="0.2">
      <c r="A3758" s="326" t="s">
        <v>8131</v>
      </c>
      <c r="B3758" s="326" t="s">
        <v>8</v>
      </c>
      <c r="C3758" s="326">
        <v>1</v>
      </c>
      <c r="D3758" s="326" t="s">
        <v>172</v>
      </c>
      <c r="E3758" s="323">
        <v>500</v>
      </c>
      <c r="F3758" s="35" t="s">
        <v>303</v>
      </c>
      <c r="G3758" s="326" t="s">
        <v>7333</v>
      </c>
      <c r="H3758" s="350">
        <f t="shared" si="59"/>
        <v>3934656.3800000004</v>
      </c>
      <c r="I3758" s="326" t="s">
        <v>8103</v>
      </c>
      <c r="J3758" s="42" t="str">
        <f>VLOOKUP(D3758,DEPARTMENTS!B:B,1,0)</f>
        <v>DEV_GROUP_25</v>
      </c>
      <c r="K3758" s="326"/>
    </row>
    <row r="3759" spans="1:11" s="35" customFormat="1" hidden="1" x14ac:dyDescent="0.2">
      <c r="A3759" s="326" t="s">
        <v>8132</v>
      </c>
      <c r="B3759" s="326" t="s">
        <v>8</v>
      </c>
      <c r="C3759" s="326">
        <v>1</v>
      </c>
      <c r="D3759" s="326" t="s">
        <v>146</v>
      </c>
      <c r="E3759" s="323">
        <v>200</v>
      </c>
      <c r="F3759" s="35" t="s">
        <v>303</v>
      </c>
      <c r="G3759" s="326" t="s">
        <v>7333</v>
      </c>
      <c r="H3759" s="350">
        <f t="shared" si="59"/>
        <v>3934856.3800000004</v>
      </c>
      <c r="I3759" s="326" t="s">
        <v>8104</v>
      </c>
      <c r="J3759" s="42" t="str">
        <f>VLOOKUP(D3759,DEPARTMENTS!B:B,1,0)</f>
        <v>DEV_GROUP_18</v>
      </c>
      <c r="K3759" s="326"/>
    </row>
    <row r="3760" spans="1:11" s="35" customFormat="1" hidden="1" x14ac:dyDescent="0.2">
      <c r="A3760" s="326" t="s">
        <v>8133</v>
      </c>
      <c r="B3760" s="326" t="s">
        <v>8</v>
      </c>
      <c r="C3760" s="326">
        <v>1</v>
      </c>
      <c r="D3760" s="326" t="s">
        <v>160</v>
      </c>
      <c r="E3760" s="323">
        <v>100</v>
      </c>
      <c r="F3760" s="35" t="s">
        <v>303</v>
      </c>
      <c r="G3760" s="326" t="s">
        <v>7333</v>
      </c>
      <c r="H3760" s="350">
        <f t="shared" si="59"/>
        <v>3934956.3800000004</v>
      </c>
      <c r="I3760" s="326" t="s">
        <v>8105</v>
      </c>
      <c r="J3760" s="42" t="str">
        <f>VLOOKUP(D3760,DEPARTMENTS!B:B,1,0)</f>
        <v>DEV_GROUP_20</v>
      </c>
      <c r="K3760" s="326"/>
    </row>
    <row r="3761" spans="1:11" s="35" customFormat="1" hidden="1" x14ac:dyDescent="0.2">
      <c r="A3761" s="326" t="s">
        <v>8134</v>
      </c>
      <c r="B3761" s="326" t="s">
        <v>8</v>
      </c>
      <c r="C3761" s="326">
        <v>1</v>
      </c>
      <c r="D3761" s="326" t="s">
        <v>150</v>
      </c>
      <c r="E3761" s="323">
        <v>200</v>
      </c>
      <c r="F3761" s="35" t="s">
        <v>303</v>
      </c>
      <c r="G3761" s="326" t="s">
        <v>7333</v>
      </c>
      <c r="H3761" s="350">
        <f t="shared" si="59"/>
        <v>3935156.3800000004</v>
      </c>
      <c r="I3761" s="326" t="s">
        <v>8106</v>
      </c>
      <c r="J3761" s="42" t="str">
        <f>VLOOKUP(D3761,DEPARTMENTS!B:B,1,0)</f>
        <v>DEV_GROUP_40</v>
      </c>
      <c r="K3761" s="326"/>
    </row>
    <row r="3762" spans="1:11" s="35" customFormat="1" hidden="1" x14ac:dyDescent="0.2">
      <c r="A3762" s="326" t="s">
        <v>8135</v>
      </c>
      <c r="B3762" s="326" t="s">
        <v>8</v>
      </c>
      <c r="C3762" s="326">
        <v>1</v>
      </c>
      <c r="D3762" s="326" t="s">
        <v>156</v>
      </c>
      <c r="E3762" s="323">
        <v>1000</v>
      </c>
      <c r="F3762" s="35" t="s">
        <v>303</v>
      </c>
      <c r="G3762" s="326" t="s">
        <v>7333</v>
      </c>
      <c r="H3762" s="350">
        <f t="shared" si="59"/>
        <v>3936156.3800000004</v>
      </c>
      <c r="I3762" s="326" t="s">
        <v>8107</v>
      </c>
      <c r="J3762" s="42" t="str">
        <f>VLOOKUP(D3762,DEPARTMENTS!B:B,1,0)</f>
        <v>DEV_GROUP_39</v>
      </c>
      <c r="K3762" s="326"/>
    </row>
    <row r="3763" spans="1:11" s="35" customFormat="1" hidden="1" x14ac:dyDescent="0.2">
      <c r="A3763" s="326" t="s">
        <v>8136</v>
      </c>
      <c r="B3763" s="326" t="s">
        <v>8</v>
      </c>
      <c r="C3763" s="326">
        <v>1</v>
      </c>
      <c r="D3763" s="326" t="s">
        <v>174</v>
      </c>
      <c r="E3763" s="323">
        <v>5000</v>
      </c>
      <c r="F3763" s="35" t="s">
        <v>303</v>
      </c>
      <c r="G3763" s="326" t="s">
        <v>7333</v>
      </c>
      <c r="H3763" s="350">
        <f t="shared" si="59"/>
        <v>3941156.3800000004</v>
      </c>
      <c r="I3763" s="326" t="s">
        <v>8108</v>
      </c>
      <c r="J3763" s="42" t="str">
        <f>VLOOKUP(D3763,DEPARTMENTS!B:B,1,0)</f>
        <v>DEV_GROUP_21</v>
      </c>
      <c r="K3763" s="326"/>
    </row>
    <row r="3764" spans="1:11" s="35" customFormat="1" hidden="1" x14ac:dyDescent="0.2">
      <c r="A3764" s="326" t="s">
        <v>8137</v>
      </c>
      <c r="B3764" s="326" t="s">
        <v>8</v>
      </c>
      <c r="C3764" s="326">
        <v>1</v>
      </c>
      <c r="D3764" s="326" t="s">
        <v>120</v>
      </c>
      <c r="E3764" s="323">
        <v>800</v>
      </c>
      <c r="F3764" s="35" t="s">
        <v>303</v>
      </c>
      <c r="G3764" s="326" t="s">
        <v>7333</v>
      </c>
      <c r="H3764" s="350">
        <f t="shared" si="59"/>
        <v>3941956.3800000004</v>
      </c>
      <c r="I3764" s="326" t="s">
        <v>8109</v>
      </c>
      <c r="J3764" s="42" t="str">
        <f>VLOOKUP(D3764,DEPARTMENTS!B:B,1,0)</f>
        <v>DEV_GROUP_17</v>
      </c>
      <c r="K3764" s="326"/>
    </row>
    <row r="3765" spans="1:11" s="35" customFormat="1" hidden="1" x14ac:dyDescent="0.2">
      <c r="A3765" s="326" t="s">
        <v>8138</v>
      </c>
      <c r="B3765" s="326" t="s">
        <v>8</v>
      </c>
      <c r="C3765" s="326">
        <v>1</v>
      </c>
      <c r="D3765" s="326" t="s">
        <v>146</v>
      </c>
      <c r="E3765" s="323">
        <v>1000</v>
      </c>
      <c r="F3765" s="35" t="s">
        <v>303</v>
      </c>
      <c r="G3765" s="326" t="s">
        <v>7333</v>
      </c>
      <c r="H3765" s="350">
        <f t="shared" si="59"/>
        <v>3942956.3800000004</v>
      </c>
      <c r="I3765" s="326" t="s">
        <v>8110</v>
      </c>
      <c r="J3765" s="42" t="str">
        <f>VLOOKUP(D3765,DEPARTMENTS!B:B,1,0)</f>
        <v>DEV_GROUP_18</v>
      </c>
      <c r="K3765" s="326"/>
    </row>
    <row r="3766" spans="1:11" s="35" customFormat="1" hidden="1" x14ac:dyDescent="0.2">
      <c r="A3766" s="326" t="s">
        <v>8139</v>
      </c>
      <c r="B3766" s="326" t="s">
        <v>8</v>
      </c>
      <c r="C3766" s="326">
        <v>1</v>
      </c>
      <c r="D3766" s="326" t="s">
        <v>134</v>
      </c>
      <c r="E3766" s="323">
        <v>1000</v>
      </c>
      <c r="F3766" s="35" t="s">
        <v>303</v>
      </c>
      <c r="G3766" s="326" t="s">
        <v>7333</v>
      </c>
      <c r="H3766" s="350">
        <f t="shared" si="59"/>
        <v>3943956.3800000004</v>
      </c>
      <c r="I3766" s="326" t="s">
        <v>8111</v>
      </c>
      <c r="J3766" s="42" t="str">
        <f>VLOOKUP(D3766,DEPARTMENTS!B:B,1,0)</f>
        <v>DEV_GROUP_12</v>
      </c>
      <c r="K3766" s="326"/>
    </row>
    <row r="3767" spans="1:11" s="35" customFormat="1" hidden="1" x14ac:dyDescent="0.2">
      <c r="A3767" s="326" t="s">
        <v>8140</v>
      </c>
      <c r="B3767" s="326" t="s">
        <v>8</v>
      </c>
      <c r="C3767" s="326">
        <v>1</v>
      </c>
      <c r="D3767" s="326" t="s">
        <v>132</v>
      </c>
      <c r="E3767" s="323">
        <v>200</v>
      </c>
      <c r="F3767" s="35" t="s">
        <v>303</v>
      </c>
      <c r="G3767" s="326" t="s">
        <v>7333</v>
      </c>
      <c r="H3767" s="350">
        <f t="shared" si="59"/>
        <v>3944156.3800000004</v>
      </c>
      <c r="I3767" s="326" t="s">
        <v>8112</v>
      </c>
      <c r="J3767" s="42" t="str">
        <f>VLOOKUP(D3767,DEPARTMENTS!B:B,1,0)</f>
        <v>DEV_GROUP_41</v>
      </c>
      <c r="K3767" s="326"/>
    </row>
    <row r="3768" spans="1:11" s="35" customFormat="1" hidden="1" x14ac:dyDescent="0.2">
      <c r="A3768" s="326" t="s">
        <v>8141</v>
      </c>
      <c r="B3768" s="326" t="s">
        <v>8</v>
      </c>
      <c r="C3768" s="326">
        <v>1</v>
      </c>
      <c r="D3768" s="326" t="s">
        <v>184</v>
      </c>
      <c r="E3768" s="323">
        <v>2500</v>
      </c>
      <c r="F3768" s="35" t="s">
        <v>303</v>
      </c>
      <c r="G3768" s="326" t="s">
        <v>7333</v>
      </c>
      <c r="H3768" s="350">
        <f t="shared" si="59"/>
        <v>3946656.3800000004</v>
      </c>
      <c r="I3768" s="326" t="s">
        <v>8113</v>
      </c>
      <c r="J3768" s="42" t="str">
        <f>VLOOKUP(D3768,DEPARTMENTS!B:B,1,0)</f>
        <v>DEV_GROUP_27</v>
      </c>
      <c r="K3768" s="326"/>
    </row>
    <row r="3769" spans="1:11" s="35" customFormat="1" hidden="1" x14ac:dyDescent="0.2">
      <c r="A3769" s="326" t="s">
        <v>8142</v>
      </c>
      <c r="B3769" s="326" t="s">
        <v>8</v>
      </c>
      <c r="C3769" s="326">
        <v>1</v>
      </c>
      <c r="D3769" s="326" t="s">
        <v>150</v>
      </c>
      <c r="E3769" s="323">
        <v>500</v>
      </c>
      <c r="F3769" s="35" t="s">
        <v>303</v>
      </c>
      <c r="G3769" s="326" t="s">
        <v>7333</v>
      </c>
      <c r="H3769" s="350">
        <f t="shared" si="59"/>
        <v>3947156.3800000004</v>
      </c>
      <c r="I3769" s="326" t="s">
        <v>8114</v>
      </c>
      <c r="J3769" s="42" t="str">
        <f>VLOOKUP(D3769,DEPARTMENTS!B:B,1,0)</f>
        <v>DEV_GROUP_40</v>
      </c>
      <c r="K3769" s="326"/>
    </row>
    <row r="3770" spans="1:11" s="35" customFormat="1" hidden="1" x14ac:dyDescent="0.2">
      <c r="A3770" s="326" t="s">
        <v>8143</v>
      </c>
      <c r="B3770" s="326" t="s">
        <v>8</v>
      </c>
      <c r="C3770" s="326">
        <v>1</v>
      </c>
      <c r="D3770" s="326" t="s">
        <v>150</v>
      </c>
      <c r="E3770" s="323">
        <v>250</v>
      </c>
      <c r="F3770" s="35" t="s">
        <v>303</v>
      </c>
      <c r="G3770" s="326" t="s">
        <v>7333</v>
      </c>
      <c r="H3770" s="350">
        <f t="shared" si="59"/>
        <v>3947406.3800000004</v>
      </c>
      <c r="I3770" s="326" t="s">
        <v>8115</v>
      </c>
      <c r="J3770" s="42" t="str">
        <f>VLOOKUP(D3770,DEPARTMENTS!B:B,1,0)</f>
        <v>DEV_GROUP_40</v>
      </c>
      <c r="K3770" s="326"/>
    </row>
    <row r="3771" spans="1:11" s="35" customFormat="1" hidden="1" x14ac:dyDescent="0.2">
      <c r="A3771" s="326" t="s">
        <v>8144</v>
      </c>
      <c r="B3771" s="326" t="s">
        <v>8</v>
      </c>
      <c r="C3771" s="326">
        <v>1</v>
      </c>
      <c r="D3771" s="326" t="s">
        <v>120</v>
      </c>
      <c r="E3771" s="323">
        <v>1500</v>
      </c>
      <c r="F3771" s="35" t="s">
        <v>303</v>
      </c>
      <c r="G3771" s="326" t="s">
        <v>7333</v>
      </c>
      <c r="H3771" s="350">
        <f t="shared" si="59"/>
        <v>3948906.3800000004</v>
      </c>
      <c r="I3771" s="326" t="s">
        <v>8116</v>
      </c>
      <c r="J3771" s="42" t="str">
        <f>VLOOKUP(D3771,DEPARTMENTS!B:B,1,0)</f>
        <v>DEV_GROUP_17</v>
      </c>
      <c r="K3771" s="326"/>
    </row>
    <row r="3772" spans="1:11" s="35" customFormat="1" hidden="1" x14ac:dyDescent="0.2">
      <c r="A3772" s="326" t="s">
        <v>8145</v>
      </c>
      <c r="B3772" s="326" t="s">
        <v>8</v>
      </c>
      <c r="C3772" s="326">
        <v>1</v>
      </c>
      <c r="D3772" s="326" t="s">
        <v>132</v>
      </c>
      <c r="E3772" s="323">
        <v>150</v>
      </c>
      <c r="F3772" s="35" t="s">
        <v>303</v>
      </c>
      <c r="G3772" s="326" t="s">
        <v>7333</v>
      </c>
      <c r="H3772" s="350">
        <f t="shared" si="59"/>
        <v>3949056.3800000004</v>
      </c>
      <c r="I3772" s="326" t="s">
        <v>8117</v>
      </c>
      <c r="J3772" s="42" t="str">
        <f>VLOOKUP(D3772,DEPARTMENTS!B:B,1,0)</f>
        <v>DEV_GROUP_41</v>
      </c>
      <c r="K3772" s="326"/>
    </row>
    <row r="3773" spans="1:11" s="35" customFormat="1" hidden="1" x14ac:dyDescent="0.2">
      <c r="A3773" s="326" t="s">
        <v>8146</v>
      </c>
      <c r="B3773" s="326" t="s">
        <v>8</v>
      </c>
      <c r="C3773" s="326">
        <v>1</v>
      </c>
      <c r="D3773" s="326" t="s">
        <v>132</v>
      </c>
      <c r="E3773" s="323">
        <v>300</v>
      </c>
      <c r="F3773" s="35" t="s">
        <v>303</v>
      </c>
      <c r="G3773" s="326" t="s">
        <v>7333</v>
      </c>
      <c r="H3773" s="350">
        <f t="shared" si="59"/>
        <v>3949356.3800000004</v>
      </c>
      <c r="I3773" s="326" t="s">
        <v>8118</v>
      </c>
      <c r="J3773" s="42" t="str">
        <f>VLOOKUP(D3773,DEPARTMENTS!B:B,1,0)</f>
        <v>DEV_GROUP_41</v>
      </c>
      <c r="K3773" s="326"/>
    </row>
    <row r="3774" spans="1:11" s="35" customFormat="1" hidden="1" x14ac:dyDescent="0.2">
      <c r="A3774" s="326" t="s">
        <v>8147</v>
      </c>
      <c r="B3774" s="326" t="s">
        <v>8</v>
      </c>
      <c r="C3774" s="326">
        <v>1</v>
      </c>
      <c r="D3774" s="326" t="s">
        <v>132</v>
      </c>
      <c r="E3774" s="323">
        <v>2000</v>
      </c>
      <c r="F3774" s="35" t="s">
        <v>303</v>
      </c>
      <c r="G3774" s="326" t="s">
        <v>7333</v>
      </c>
      <c r="H3774" s="350">
        <f t="shared" si="59"/>
        <v>3951356.3800000004</v>
      </c>
      <c r="I3774" s="326" t="s">
        <v>8119</v>
      </c>
      <c r="J3774" s="42" t="str">
        <f>VLOOKUP(D3774,DEPARTMENTS!B:B,1,0)</f>
        <v>DEV_GROUP_41</v>
      </c>
      <c r="K3774" s="326"/>
    </row>
    <row r="3775" spans="1:11" s="35" customFormat="1" hidden="1" x14ac:dyDescent="0.2">
      <c r="A3775" s="326" t="s">
        <v>8148</v>
      </c>
      <c r="B3775" s="326" t="s">
        <v>8</v>
      </c>
      <c r="C3775" s="326">
        <v>1</v>
      </c>
      <c r="D3775" s="326" t="s">
        <v>132</v>
      </c>
      <c r="E3775" s="323">
        <v>1500</v>
      </c>
      <c r="F3775" s="35" t="s">
        <v>303</v>
      </c>
      <c r="G3775" s="326" t="s">
        <v>7333</v>
      </c>
      <c r="H3775" s="350">
        <f t="shared" si="59"/>
        <v>3952856.3800000004</v>
      </c>
      <c r="I3775" s="326" t="s">
        <v>8120</v>
      </c>
      <c r="J3775" s="42" t="str">
        <f>VLOOKUP(D3775,DEPARTMENTS!B:B,1,0)</f>
        <v>DEV_GROUP_41</v>
      </c>
      <c r="K3775" s="326"/>
    </row>
    <row r="3776" spans="1:11" s="35" customFormat="1" hidden="1" x14ac:dyDescent="0.2">
      <c r="A3776" s="326" t="s">
        <v>8149</v>
      </c>
      <c r="B3776" s="326" t="s">
        <v>8</v>
      </c>
      <c r="C3776" s="326">
        <v>1</v>
      </c>
      <c r="D3776" s="326" t="s">
        <v>182</v>
      </c>
      <c r="E3776" s="323">
        <v>300</v>
      </c>
      <c r="F3776" s="35" t="s">
        <v>303</v>
      </c>
      <c r="G3776" s="326" t="s">
        <v>7333</v>
      </c>
      <c r="H3776" s="350">
        <f t="shared" si="59"/>
        <v>3953156.3800000004</v>
      </c>
      <c r="I3776" s="326" t="s">
        <v>8121</v>
      </c>
      <c r="J3776" s="42" t="str">
        <f>VLOOKUP(D3776,DEPARTMENTS!B:B,1,0)</f>
        <v>DEV_GROUP_23</v>
      </c>
      <c r="K3776" s="326"/>
    </row>
    <row r="3777" spans="1:11" s="35" customFormat="1" hidden="1" x14ac:dyDescent="0.2">
      <c r="A3777" s="326" t="s">
        <v>8150</v>
      </c>
      <c r="B3777" s="326" t="s">
        <v>8</v>
      </c>
      <c r="C3777" s="326">
        <v>1</v>
      </c>
      <c r="D3777" s="326" t="s">
        <v>170</v>
      </c>
      <c r="E3777" s="323">
        <v>1500</v>
      </c>
      <c r="F3777" s="35" t="s">
        <v>303</v>
      </c>
      <c r="G3777" s="326" t="s">
        <v>7333</v>
      </c>
      <c r="H3777" s="350">
        <f t="shared" si="59"/>
        <v>3954656.3800000004</v>
      </c>
      <c r="I3777" s="326" t="s">
        <v>8122</v>
      </c>
      <c r="J3777" s="42" t="str">
        <f>VLOOKUP(D3777,DEPARTMENTS!B:B,1,0)</f>
        <v>DEV_GROUP_24</v>
      </c>
      <c r="K3777" s="326"/>
    </row>
    <row r="3778" spans="1:11" s="35" customFormat="1" hidden="1" x14ac:dyDescent="0.2">
      <c r="A3778" s="326" t="s">
        <v>8151</v>
      </c>
      <c r="B3778" s="326" t="s">
        <v>8</v>
      </c>
      <c r="C3778" s="326">
        <v>1</v>
      </c>
      <c r="D3778" s="326" t="s">
        <v>150</v>
      </c>
      <c r="E3778" s="323">
        <v>200</v>
      </c>
      <c r="F3778" s="35" t="s">
        <v>303</v>
      </c>
      <c r="G3778" s="326" t="s">
        <v>7333</v>
      </c>
      <c r="H3778" s="350">
        <f t="shared" si="59"/>
        <v>3954856.3800000004</v>
      </c>
      <c r="I3778" s="326" t="s">
        <v>8123</v>
      </c>
      <c r="J3778" s="42" t="str">
        <f>VLOOKUP(D3778,DEPARTMENTS!B:B,1,0)</f>
        <v>DEV_GROUP_40</v>
      </c>
      <c r="K3778" s="326"/>
    </row>
    <row r="3779" spans="1:11" s="35" customFormat="1" hidden="1" x14ac:dyDescent="0.2">
      <c r="A3779" s="326" t="s">
        <v>8152</v>
      </c>
      <c r="B3779" s="326" t="s">
        <v>8</v>
      </c>
      <c r="C3779" s="326">
        <v>1</v>
      </c>
      <c r="D3779" s="326" t="s">
        <v>164</v>
      </c>
      <c r="E3779" s="323">
        <v>500</v>
      </c>
      <c r="F3779" s="35" t="s">
        <v>303</v>
      </c>
      <c r="G3779" s="326" t="s">
        <v>7333</v>
      </c>
      <c r="H3779" s="350">
        <f t="shared" si="59"/>
        <v>3955356.3800000004</v>
      </c>
      <c r="I3779" s="326" t="s">
        <v>8124</v>
      </c>
      <c r="J3779" s="42" t="str">
        <f>VLOOKUP(D3779,DEPARTMENTS!B:B,1,0)</f>
        <v>DEV_GROUP_22</v>
      </c>
      <c r="K3779" s="326"/>
    </row>
    <row r="3780" spans="1:11" s="35" customFormat="1" hidden="1" x14ac:dyDescent="0.2">
      <c r="A3780" s="326" t="s">
        <v>8153</v>
      </c>
      <c r="B3780" s="326" t="s">
        <v>8</v>
      </c>
      <c r="C3780" s="326">
        <v>1</v>
      </c>
      <c r="D3780" s="326" t="s">
        <v>132</v>
      </c>
      <c r="E3780" s="323">
        <v>500</v>
      </c>
      <c r="F3780" s="35" t="s">
        <v>303</v>
      </c>
      <c r="G3780" s="326" t="s">
        <v>7333</v>
      </c>
      <c r="H3780" s="350">
        <f t="shared" si="59"/>
        <v>3955856.3800000004</v>
      </c>
      <c r="I3780" s="326" t="s">
        <v>8125</v>
      </c>
      <c r="J3780" s="42" t="str">
        <f>VLOOKUP(D3780,DEPARTMENTS!B:B,1,0)</f>
        <v>DEV_GROUP_41</v>
      </c>
      <c r="K3780" s="326"/>
    </row>
    <row r="3781" spans="1:11" s="35" customFormat="1" hidden="1" x14ac:dyDescent="0.2">
      <c r="A3781" s="326" t="s">
        <v>8154</v>
      </c>
      <c r="B3781" s="326" t="s">
        <v>8</v>
      </c>
      <c r="C3781" s="326">
        <v>1</v>
      </c>
      <c r="D3781" s="326" t="s">
        <v>150</v>
      </c>
      <c r="E3781" s="323">
        <v>200</v>
      </c>
      <c r="F3781" s="35" t="s">
        <v>303</v>
      </c>
      <c r="G3781" s="326" t="s">
        <v>7333</v>
      </c>
      <c r="H3781" s="350">
        <f t="shared" si="59"/>
        <v>3956056.3800000004</v>
      </c>
      <c r="I3781" s="326" t="s">
        <v>8126</v>
      </c>
      <c r="J3781" s="42" t="str">
        <f>VLOOKUP(D3781,DEPARTMENTS!B:B,1,0)</f>
        <v>DEV_GROUP_40</v>
      </c>
      <c r="K3781" s="326"/>
    </row>
    <row r="3782" spans="1:11" s="35" customFormat="1" hidden="1" x14ac:dyDescent="0.2">
      <c r="A3782" s="326" t="s">
        <v>8155</v>
      </c>
      <c r="B3782" s="326" t="s">
        <v>8</v>
      </c>
      <c r="C3782" s="326">
        <v>1</v>
      </c>
      <c r="D3782" s="326" t="s">
        <v>150</v>
      </c>
      <c r="E3782" s="323">
        <v>1750</v>
      </c>
      <c r="F3782" s="35" t="s">
        <v>303</v>
      </c>
      <c r="G3782" s="326" t="s">
        <v>7333</v>
      </c>
      <c r="H3782" s="350">
        <f t="shared" si="59"/>
        <v>3957806.3800000004</v>
      </c>
      <c r="I3782" s="326" t="s">
        <v>8127</v>
      </c>
      <c r="J3782" s="42" t="str">
        <f>VLOOKUP(D3782,DEPARTMENTS!B:B,1,0)</f>
        <v>DEV_GROUP_40</v>
      </c>
      <c r="K3782" s="326"/>
    </row>
    <row r="3783" spans="1:11" s="35" customFormat="1" hidden="1" x14ac:dyDescent="0.2">
      <c r="A3783" s="326" t="s">
        <v>8156</v>
      </c>
      <c r="B3783" s="326" t="s">
        <v>8</v>
      </c>
      <c r="C3783" s="326">
        <v>1</v>
      </c>
      <c r="D3783" s="326" t="s">
        <v>168</v>
      </c>
      <c r="E3783" s="323">
        <v>200</v>
      </c>
      <c r="F3783" s="35" t="s">
        <v>303</v>
      </c>
      <c r="G3783" s="326" t="s">
        <v>7333</v>
      </c>
      <c r="H3783" s="350">
        <f t="shared" si="59"/>
        <v>3958006.3800000004</v>
      </c>
      <c r="I3783" s="326" t="s">
        <v>8128</v>
      </c>
      <c r="J3783" s="42" t="str">
        <f>VLOOKUP(D3783,DEPARTMENTS!B:B,1,0)</f>
        <v>DEV_GROUP_35</v>
      </c>
      <c r="K3783" s="326"/>
    </row>
    <row r="3784" spans="1:11" s="35" customFormat="1" hidden="1" x14ac:dyDescent="0.2">
      <c r="A3784" s="326" t="s">
        <v>8170</v>
      </c>
      <c r="B3784" s="326" t="s">
        <v>8</v>
      </c>
      <c r="C3784" s="326">
        <v>1</v>
      </c>
      <c r="D3784" s="326" t="s">
        <v>188</v>
      </c>
      <c r="E3784" s="323">
        <v>13000</v>
      </c>
      <c r="F3784" s="35" t="s">
        <v>303</v>
      </c>
      <c r="G3784" s="326" t="s">
        <v>7333</v>
      </c>
      <c r="H3784" s="350">
        <f t="shared" si="59"/>
        <v>3971006.3800000004</v>
      </c>
      <c r="I3784" s="326" t="s">
        <v>8157</v>
      </c>
      <c r="J3784" s="42" t="str">
        <f>VLOOKUP(D3784,DEPARTMENTS!B:B,1,0)</f>
        <v>DEV_GROUP_38</v>
      </c>
      <c r="K3784" s="326"/>
    </row>
    <row r="3785" spans="1:11" s="35" customFormat="1" hidden="1" x14ac:dyDescent="0.2">
      <c r="A3785" s="326" t="s">
        <v>8171</v>
      </c>
      <c r="B3785" s="326" t="s">
        <v>8</v>
      </c>
      <c r="C3785" s="326">
        <v>1</v>
      </c>
      <c r="D3785" s="326" t="s">
        <v>132</v>
      </c>
      <c r="E3785" s="323">
        <v>1000</v>
      </c>
      <c r="F3785" s="35" t="s">
        <v>303</v>
      </c>
      <c r="G3785" s="326" t="s">
        <v>7333</v>
      </c>
      <c r="H3785" s="350">
        <f t="shared" si="59"/>
        <v>3972006.3800000004</v>
      </c>
      <c r="I3785" s="326" t="s">
        <v>8158</v>
      </c>
      <c r="J3785" s="42" t="str">
        <f>VLOOKUP(D3785,DEPARTMENTS!B:B,1,0)</f>
        <v>DEV_GROUP_41</v>
      </c>
      <c r="K3785" s="326"/>
    </row>
    <row r="3786" spans="1:11" s="35" customFormat="1" hidden="1" x14ac:dyDescent="0.2">
      <c r="A3786" s="326" t="s">
        <v>8172</v>
      </c>
      <c r="B3786" s="326" t="s">
        <v>8</v>
      </c>
      <c r="C3786" s="326">
        <v>1</v>
      </c>
      <c r="D3786" s="326" t="s">
        <v>174</v>
      </c>
      <c r="E3786" s="323">
        <v>5000</v>
      </c>
      <c r="F3786" s="35" t="s">
        <v>303</v>
      </c>
      <c r="G3786" s="326" t="s">
        <v>7333</v>
      </c>
      <c r="H3786" s="350">
        <f t="shared" si="59"/>
        <v>3977006.3800000004</v>
      </c>
      <c r="I3786" s="326" t="s">
        <v>8159</v>
      </c>
      <c r="J3786" s="42" t="str">
        <f>VLOOKUP(D3786,DEPARTMENTS!B:B,1,0)</f>
        <v>DEV_GROUP_21</v>
      </c>
      <c r="K3786" s="326"/>
    </row>
    <row r="3787" spans="1:11" s="35" customFormat="1" hidden="1" x14ac:dyDescent="0.2">
      <c r="A3787" s="326" t="s">
        <v>8173</v>
      </c>
      <c r="B3787" s="326" t="s">
        <v>8</v>
      </c>
      <c r="C3787" s="326">
        <v>1</v>
      </c>
      <c r="D3787" s="326" t="s">
        <v>184</v>
      </c>
      <c r="E3787" s="323">
        <v>200</v>
      </c>
      <c r="F3787" s="35" t="s">
        <v>303</v>
      </c>
      <c r="G3787" s="326" t="s">
        <v>7333</v>
      </c>
      <c r="H3787" s="350">
        <f t="shared" si="59"/>
        <v>3977206.3800000004</v>
      </c>
      <c r="I3787" s="326" t="s">
        <v>8160</v>
      </c>
      <c r="J3787" s="42" t="str">
        <f>VLOOKUP(D3787,DEPARTMENTS!B:B,1,0)</f>
        <v>DEV_GROUP_27</v>
      </c>
      <c r="K3787" s="326"/>
    </row>
    <row r="3788" spans="1:11" s="35" customFormat="1" hidden="1" x14ac:dyDescent="0.2">
      <c r="A3788" s="326" t="s">
        <v>8174</v>
      </c>
      <c r="B3788" s="326" t="s">
        <v>8</v>
      </c>
      <c r="C3788" s="326">
        <v>1</v>
      </c>
      <c r="D3788" s="326" t="s">
        <v>146</v>
      </c>
      <c r="E3788" s="323">
        <v>500</v>
      </c>
      <c r="F3788" s="35" t="s">
        <v>303</v>
      </c>
      <c r="G3788" s="326" t="s">
        <v>7333</v>
      </c>
      <c r="H3788" s="350">
        <f t="shared" si="59"/>
        <v>3977706.3800000004</v>
      </c>
      <c r="I3788" s="326" t="s">
        <v>8161</v>
      </c>
      <c r="J3788" s="42" t="str">
        <f>VLOOKUP(D3788,DEPARTMENTS!B:B,1,0)</f>
        <v>DEV_GROUP_18</v>
      </c>
      <c r="K3788" s="326"/>
    </row>
    <row r="3789" spans="1:11" s="35" customFormat="1" hidden="1" x14ac:dyDescent="0.2">
      <c r="A3789" s="326" t="s">
        <v>8175</v>
      </c>
      <c r="B3789" s="326" t="s">
        <v>8</v>
      </c>
      <c r="C3789" s="326">
        <v>1</v>
      </c>
      <c r="D3789" s="326" t="s">
        <v>132</v>
      </c>
      <c r="E3789" s="323">
        <v>200</v>
      </c>
      <c r="F3789" s="35" t="s">
        <v>303</v>
      </c>
      <c r="G3789" s="326" t="s">
        <v>7333</v>
      </c>
      <c r="H3789" s="350">
        <f t="shared" si="59"/>
        <v>3977906.3800000004</v>
      </c>
      <c r="I3789" s="326" t="s">
        <v>8162</v>
      </c>
      <c r="J3789" s="42" t="str">
        <f>VLOOKUP(D3789,DEPARTMENTS!B:B,1,0)</f>
        <v>DEV_GROUP_41</v>
      </c>
      <c r="K3789" s="326"/>
    </row>
    <row r="3790" spans="1:11" s="35" customFormat="1" hidden="1" x14ac:dyDescent="0.2">
      <c r="A3790" s="326" t="s">
        <v>8176</v>
      </c>
      <c r="B3790" s="326" t="s">
        <v>8</v>
      </c>
      <c r="C3790" s="326">
        <v>1</v>
      </c>
      <c r="D3790" s="326" t="s">
        <v>132</v>
      </c>
      <c r="E3790" s="323">
        <v>500</v>
      </c>
      <c r="F3790" s="35" t="s">
        <v>303</v>
      </c>
      <c r="G3790" s="326" t="s">
        <v>7333</v>
      </c>
      <c r="H3790" s="350">
        <f t="shared" si="59"/>
        <v>3978406.3800000004</v>
      </c>
      <c r="I3790" s="326" t="s">
        <v>8163</v>
      </c>
      <c r="J3790" s="42" t="str">
        <f>VLOOKUP(D3790,DEPARTMENTS!B:B,1,0)</f>
        <v>DEV_GROUP_41</v>
      </c>
      <c r="K3790" s="326"/>
    </row>
    <row r="3791" spans="1:11" s="35" customFormat="1" hidden="1" x14ac:dyDescent="0.2">
      <c r="A3791" s="326" t="s">
        <v>8177</v>
      </c>
      <c r="B3791" s="326" t="s">
        <v>8</v>
      </c>
      <c r="C3791" s="326">
        <v>1</v>
      </c>
      <c r="D3791" s="326" t="s">
        <v>182</v>
      </c>
      <c r="E3791" s="323">
        <v>2000</v>
      </c>
      <c r="F3791" s="35" t="s">
        <v>303</v>
      </c>
      <c r="G3791" s="326" t="s">
        <v>7333</v>
      </c>
      <c r="H3791" s="350">
        <f t="shared" si="59"/>
        <v>3980406.3800000004</v>
      </c>
      <c r="I3791" s="326" t="s">
        <v>8164</v>
      </c>
      <c r="J3791" s="42" t="str">
        <f>VLOOKUP(D3791,DEPARTMENTS!B:B,1,0)</f>
        <v>DEV_GROUP_23</v>
      </c>
      <c r="K3791" s="326"/>
    </row>
    <row r="3792" spans="1:11" s="35" customFormat="1" hidden="1" x14ac:dyDescent="0.2">
      <c r="A3792" s="326" t="s">
        <v>8178</v>
      </c>
      <c r="B3792" s="326" t="s">
        <v>8</v>
      </c>
      <c r="C3792" s="326">
        <v>1</v>
      </c>
      <c r="D3792" s="326" t="s">
        <v>24</v>
      </c>
      <c r="E3792" s="323">
        <v>1000</v>
      </c>
      <c r="F3792" s="35" t="s">
        <v>303</v>
      </c>
      <c r="G3792" s="326" t="s">
        <v>7333</v>
      </c>
      <c r="H3792" s="350">
        <f t="shared" si="59"/>
        <v>3981406.3800000004</v>
      </c>
      <c r="I3792" s="326" t="s">
        <v>8165</v>
      </c>
      <c r="J3792" s="42" t="str">
        <f>VLOOKUP(D3792,DEPARTMENTS!B:B,1,0)</f>
        <v>ENVELOPES</v>
      </c>
      <c r="K3792" s="326"/>
    </row>
    <row r="3793" spans="1:11" s="35" customFormat="1" hidden="1" x14ac:dyDescent="0.2">
      <c r="A3793" s="326" t="s">
        <v>8179</v>
      </c>
      <c r="B3793" s="326" t="s">
        <v>8</v>
      </c>
      <c r="C3793" s="326">
        <v>1</v>
      </c>
      <c r="D3793" s="326" t="s">
        <v>122</v>
      </c>
      <c r="E3793" s="323">
        <v>1000</v>
      </c>
      <c r="F3793" s="35" t="s">
        <v>303</v>
      </c>
      <c r="G3793" s="326" t="s">
        <v>7333</v>
      </c>
      <c r="H3793" s="350">
        <f t="shared" si="59"/>
        <v>3982406.3800000004</v>
      </c>
      <c r="I3793" s="326" t="s">
        <v>8166</v>
      </c>
      <c r="J3793" s="42" t="str">
        <f>VLOOKUP(D3793,DEPARTMENTS!B:B,1,0)</f>
        <v>DEV_GROUP_16</v>
      </c>
      <c r="K3793" s="326"/>
    </row>
    <row r="3794" spans="1:11" s="35" customFormat="1" hidden="1" x14ac:dyDescent="0.2">
      <c r="A3794" s="326" t="s">
        <v>8180</v>
      </c>
      <c r="B3794" s="326" t="s">
        <v>8</v>
      </c>
      <c r="C3794" s="326">
        <v>1</v>
      </c>
      <c r="D3794" s="326" t="s">
        <v>134</v>
      </c>
      <c r="E3794" s="323">
        <v>200</v>
      </c>
      <c r="F3794" s="35" t="s">
        <v>303</v>
      </c>
      <c r="G3794" s="326" t="s">
        <v>7333</v>
      </c>
      <c r="H3794" s="350">
        <f t="shared" si="59"/>
        <v>3982606.3800000004</v>
      </c>
      <c r="I3794" s="326" t="s">
        <v>8167</v>
      </c>
      <c r="J3794" s="42" t="str">
        <f>VLOOKUP(D3794,DEPARTMENTS!B:B,1,0)</f>
        <v>DEV_GROUP_12</v>
      </c>
      <c r="K3794" s="326"/>
    </row>
    <row r="3795" spans="1:11" s="35" customFormat="1" hidden="1" x14ac:dyDescent="0.2">
      <c r="A3795" s="326" t="s">
        <v>8181</v>
      </c>
      <c r="B3795" s="326" t="s">
        <v>8</v>
      </c>
      <c r="C3795" s="326">
        <v>1</v>
      </c>
      <c r="D3795" s="326" t="s">
        <v>150</v>
      </c>
      <c r="E3795" s="323">
        <v>300</v>
      </c>
      <c r="F3795" s="35" t="s">
        <v>303</v>
      </c>
      <c r="G3795" s="326" t="s">
        <v>7333</v>
      </c>
      <c r="H3795" s="350">
        <f t="shared" si="59"/>
        <v>3982906.3800000004</v>
      </c>
      <c r="I3795" s="326" t="s">
        <v>8168</v>
      </c>
      <c r="J3795" s="42" t="str">
        <f>VLOOKUP(D3795,DEPARTMENTS!B:B,1,0)</f>
        <v>DEV_GROUP_40</v>
      </c>
      <c r="K3795" s="326"/>
    </row>
    <row r="3796" spans="1:11" s="35" customFormat="1" hidden="1" x14ac:dyDescent="0.2">
      <c r="A3796" s="326" t="s">
        <v>8182</v>
      </c>
      <c r="B3796" s="326" t="s">
        <v>8</v>
      </c>
      <c r="C3796" s="326">
        <v>1</v>
      </c>
      <c r="D3796" s="326" t="s">
        <v>144</v>
      </c>
      <c r="E3796" s="323">
        <v>500</v>
      </c>
      <c r="F3796" s="35" t="s">
        <v>303</v>
      </c>
      <c r="G3796" s="326" t="s">
        <v>7333</v>
      </c>
      <c r="H3796" s="350">
        <f t="shared" si="59"/>
        <v>3983406.3800000004</v>
      </c>
      <c r="I3796" s="326" t="s">
        <v>8169</v>
      </c>
      <c r="J3796" s="42" t="str">
        <f>VLOOKUP(D3796,DEPARTMENTS!B:B,1,0)</f>
        <v>DEV_GROUP_2</v>
      </c>
      <c r="K3796" s="326"/>
    </row>
    <row r="3797" spans="1:11" s="35" customFormat="1" hidden="1" x14ac:dyDescent="0.2">
      <c r="A3797" s="326" t="s">
        <v>8196</v>
      </c>
      <c r="B3797" s="326" t="s">
        <v>8</v>
      </c>
      <c r="C3797" s="326">
        <v>1</v>
      </c>
      <c r="D3797" s="326" t="s">
        <v>150</v>
      </c>
      <c r="E3797" s="323">
        <v>500</v>
      </c>
      <c r="F3797" s="35" t="s">
        <v>303</v>
      </c>
      <c r="G3797" s="326" t="s">
        <v>7333</v>
      </c>
      <c r="H3797" s="350">
        <f t="shared" ref="H3797:H3860" si="60">H3796+E3797</f>
        <v>3983906.3800000004</v>
      </c>
      <c r="I3797" s="326" t="s">
        <v>8183</v>
      </c>
      <c r="J3797" s="42" t="str">
        <f>VLOOKUP(D3797,DEPARTMENTS!B:B,1,0)</f>
        <v>DEV_GROUP_40</v>
      </c>
      <c r="K3797" s="326"/>
    </row>
    <row r="3798" spans="1:11" s="35" customFormat="1" hidden="1" x14ac:dyDescent="0.2">
      <c r="A3798" s="326" t="s">
        <v>8197</v>
      </c>
      <c r="B3798" s="326" t="s">
        <v>8</v>
      </c>
      <c r="C3798" s="326">
        <v>1</v>
      </c>
      <c r="D3798" s="326" t="s">
        <v>178</v>
      </c>
      <c r="E3798" s="323">
        <v>400</v>
      </c>
      <c r="F3798" s="35" t="s">
        <v>303</v>
      </c>
      <c r="G3798" s="326" t="s">
        <v>7333</v>
      </c>
      <c r="H3798" s="350">
        <f t="shared" si="60"/>
        <v>3984306.3800000004</v>
      </c>
      <c r="I3798" s="326" t="s">
        <v>8184</v>
      </c>
      <c r="J3798" s="42" t="str">
        <f>VLOOKUP(D3798,DEPARTMENTS!B:B,1,0)</f>
        <v>DEV_GROUP_34</v>
      </c>
      <c r="K3798" s="326"/>
    </row>
    <row r="3799" spans="1:11" s="35" customFormat="1" hidden="1" x14ac:dyDescent="0.2">
      <c r="A3799" s="326" t="s">
        <v>8198</v>
      </c>
      <c r="B3799" s="326" t="s">
        <v>8</v>
      </c>
      <c r="C3799" s="326">
        <v>1</v>
      </c>
      <c r="D3799" s="326" t="s">
        <v>126</v>
      </c>
      <c r="E3799" s="323">
        <v>1100</v>
      </c>
      <c r="F3799" s="35" t="s">
        <v>303</v>
      </c>
      <c r="G3799" s="326" t="s">
        <v>7333</v>
      </c>
      <c r="H3799" s="350">
        <f t="shared" si="60"/>
        <v>3985406.3800000004</v>
      </c>
      <c r="I3799" s="326" t="s">
        <v>8185</v>
      </c>
      <c r="J3799" s="42" t="str">
        <f>VLOOKUP(D3799,DEPARTMENTS!B:B,1,0)</f>
        <v>DEV_GROUP_6</v>
      </c>
      <c r="K3799" s="326"/>
    </row>
    <row r="3800" spans="1:11" s="35" customFormat="1" hidden="1" x14ac:dyDescent="0.2">
      <c r="A3800" s="326" t="s">
        <v>8199</v>
      </c>
      <c r="B3800" s="326" t="s">
        <v>8</v>
      </c>
      <c r="C3800" s="326">
        <v>1</v>
      </c>
      <c r="D3800" s="326" t="s">
        <v>144</v>
      </c>
      <c r="E3800" s="323">
        <v>400</v>
      </c>
      <c r="F3800" s="35" t="s">
        <v>303</v>
      </c>
      <c r="G3800" s="326" t="s">
        <v>7333</v>
      </c>
      <c r="H3800" s="350">
        <f t="shared" si="60"/>
        <v>3985806.3800000004</v>
      </c>
      <c r="I3800" s="326" t="s">
        <v>8186</v>
      </c>
      <c r="J3800" s="42" t="str">
        <f>VLOOKUP(D3800,DEPARTMENTS!B:B,1,0)</f>
        <v>DEV_GROUP_2</v>
      </c>
      <c r="K3800" s="326"/>
    </row>
    <row r="3801" spans="1:11" s="35" customFormat="1" hidden="1" x14ac:dyDescent="0.2">
      <c r="A3801" s="326" t="s">
        <v>8200</v>
      </c>
      <c r="B3801" s="326" t="s">
        <v>8</v>
      </c>
      <c r="C3801" s="326">
        <v>1</v>
      </c>
      <c r="D3801" s="326" t="s">
        <v>150</v>
      </c>
      <c r="E3801" s="323">
        <v>100</v>
      </c>
      <c r="F3801" s="35" t="s">
        <v>303</v>
      </c>
      <c r="G3801" s="326" t="s">
        <v>7333</v>
      </c>
      <c r="H3801" s="350">
        <f t="shared" si="60"/>
        <v>3985906.3800000004</v>
      </c>
      <c r="I3801" s="326" t="s">
        <v>8187</v>
      </c>
      <c r="J3801" s="42" t="str">
        <f>VLOOKUP(D3801,DEPARTMENTS!B:B,1,0)</f>
        <v>DEV_GROUP_40</v>
      </c>
      <c r="K3801" s="326"/>
    </row>
    <row r="3802" spans="1:11" s="35" customFormat="1" hidden="1" x14ac:dyDescent="0.2">
      <c r="A3802" s="326" t="s">
        <v>8201</v>
      </c>
      <c r="B3802" s="326" t="s">
        <v>8</v>
      </c>
      <c r="C3802" s="326">
        <v>1</v>
      </c>
      <c r="D3802" s="326" t="s">
        <v>174</v>
      </c>
      <c r="E3802" s="323">
        <v>1000</v>
      </c>
      <c r="F3802" s="35" t="s">
        <v>303</v>
      </c>
      <c r="G3802" s="326" t="s">
        <v>7333</v>
      </c>
      <c r="H3802" s="350">
        <f t="shared" si="60"/>
        <v>3986906.3800000004</v>
      </c>
      <c r="I3802" s="326" t="s">
        <v>8188</v>
      </c>
      <c r="J3802" s="42" t="str">
        <f>VLOOKUP(D3802,DEPARTMENTS!B:B,1,0)</f>
        <v>DEV_GROUP_21</v>
      </c>
      <c r="K3802" s="326"/>
    </row>
    <row r="3803" spans="1:11" s="35" customFormat="1" hidden="1" x14ac:dyDescent="0.2">
      <c r="A3803" s="326" t="s">
        <v>8202</v>
      </c>
      <c r="B3803" s="326" t="s">
        <v>8</v>
      </c>
      <c r="C3803" s="326">
        <v>1</v>
      </c>
      <c r="D3803" s="326" t="s">
        <v>24</v>
      </c>
      <c r="E3803" s="323">
        <v>5000</v>
      </c>
      <c r="F3803" s="35" t="s">
        <v>303</v>
      </c>
      <c r="G3803" s="326" t="s">
        <v>7333</v>
      </c>
      <c r="H3803" s="350">
        <f t="shared" si="60"/>
        <v>3991906.3800000004</v>
      </c>
      <c r="I3803" s="326" t="s">
        <v>8189</v>
      </c>
      <c r="J3803" s="42" t="str">
        <f>VLOOKUP(D3803,DEPARTMENTS!B:B,1,0)</f>
        <v>ENVELOPES</v>
      </c>
      <c r="K3803" s="326"/>
    </row>
    <row r="3804" spans="1:11" s="35" customFormat="1" hidden="1" x14ac:dyDescent="0.2">
      <c r="A3804" s="326" t="s">
        <v>8203</v>
      </c>
      <c r="B3804" s="326" t="s">
        <v>8</v>
      </c>
      <c r="C3804" s="326">
        <v>1</v>
      </c>
      <c r="D3804" s="326" t="s">
        <v>132</v>
      </c>
      <c r="E3804" s="323">
        <v>100</v>
      </c>
      <c r="F3804" s="35" t="s">
        <v>303</v>
      </c>
      <c r="G3804" s="326" t="s">
        <v>7333</v>
      </c>
      <c r="H3804" s="350">
        <f t="shared" si="60"/>
        <v>3992006.3800000004</v>
      </c>
      <c r="I3804" s="326" t="s">
        <v>8190</v>
      </c>
      <c r="J3804" s="42" t="str">
        <f>VLOOKUP(D3804,DEPARTMENTS!B:B,1,0)</f>
        <v>DEV_GROUP_41</v>
      </c>
      <c r="K3804" s="326"/>
    </row>
    <row r="3805" spans="1:11" s="35" customFormat="1" hidden="1" x14ac:dyDescent="0.2">
      <c r="A3805" s="326" t="s">
        <v>8204</v>
      </c>
      <c r="B3805" s="326" t="s">
        <v>8</v>
      </c>
      <c r="C3805" s="326">
        <v>1</v>
      </c>
      <c r="D3805" s="326" t="s">
        <v>189</v>
      </c>
      <c r="E3805" s="323">
        <v>5000</v>
      </c>
      <c r="F3805" s="35" t="s">
        <v>303</v>
      </c>
      <c r="G3805" s="326" t="s">
        <v>7333</v>
      </c>
      <c r="H3805" s="350">
        <f t="shared" si="60"/>
        <v>3997006.3800000004</v>
      </c>
      <c r="I3805" s="326" t="s">
        <v>8191</v>
      </c>
      <c r="J3805" s="42" t="str">
        <f>VLOOKUP(D3805,DEPARTMENTS!B:B,1,0)</f>
        <v>DEV_GROUP_36</v>
      </c>
      <c r="K3805" s="326"/>
    </row>
    <row r="3806" spans="1:11" s="35" customFormat="1" hidden="1" x14ac:dyDescent="0.2">
      <c r="A3806" s="326" t="s">
        <v>8205</v>
      </c>
      <c r="B3806" s="326" t="s">
        <v>8</v>
      </c>
      <c r="C3806" s="326">
        <v>1</v>
      </c>
      <c r="D3806" s="326" t="s">
        <v>150</v>
      </c>
      <c r="E3806" s="323">
        <v>500</v>
      </c>
      <c r="F3806" s="35" t="s">
        <v>303</v>
      </c>
      <c r="G3806" s="326" t="s">
        <v>7333</v>
      </c>
      <c r="H3806" s="350">
        <f t="shared" si="60"/>
        <v>3997506.3800000004</v>
      </c>
      <c r="I3806" s="326" t="s">
        <v>8192</v>
      </c>
      <c r="J3806" s="42" t="str">
        <f>VLOOKUP(D3806,DEPARTMENTS!B:B,1,0)</f>
        <v>DEV_GROUP_40</v>
      </c>
      <c r="K3806" s="326"/>
    </row>
    <row r="3807" spans="1:11" s="35" customFormat="1" hidden="1" x14ac:dyDescent="0.2">
      <c r="A3807" s="326" t="s">
        <v>8206</v>
      </c>
      <c r="B3807" s="326" t="s">
        <v>8</v>
      </c>
      <c r="C3807" s="326">
        <v>1</v>
      </c>
      <c r="D3807" s="326" t="s">
        <v>168</v>
      </c>
      <c r="E3807" s="323">
        <v>300</v>
      </c>
      <c r="F3807" s="35" t="s">
        <v>303</v>
      </c>
      <c r="G3807" s="326" t="s">
        <v>7333</v>
      </c>
      <c r="H3807" s="350">
        <f t="shared" si="60"/>
        <v>3997806.3800000004</v>
      </c>
      <c r="I3807" s="326" t="s">
        <v>8193</v>
      </c>
      <c r="J3807" s="42" t="str">
        <f>VLOOKUP(D3807,DEPARTMENTS!B:B,1,0)</f>
        <v>DEV_GROUP_35</v>
      </c>
      <c r="K3807" s="326"/>
    </row>
    <row r="3808" spans="1:11" s="35" customFormat="1" hidden="1" x14ac:dyDescent="0.2">
      <c r="A3808" s="326" t="s">
        <v>8207</v>
      </c>
      <c r="B3808" s="326" t="s">
        <v>8</v>
      </c>
      <c r="C3808" s="326">
        <v>1</v>
      </c>
      <c r="D3808" s="326" t="s">
        <v>136</v>
      </c>
      <c r="E3808" s="323">
        <v>500</v>
      </c>
      <c r="F3808" s="35" t="s">
        <v>303</v>
      </c>
      <c r="G3808" s="326" t="s">
        <v>7333</v>
      </c>
      <c r="H3808" s="350">
        <f t="shared" si="60"/>
        <v>3998306.3800000004</v>
      </c>
      <c r="I3808" s="326" t="s">
        <v>8194</v>
      </c>
      <c r="J3808" s="42" t="str">
        <f>VLOOKUP(D3808,DEPARTMENTS!B:B,1,0)</f>
        <v>DEV_GROUP_32</v>
      </c>
      <c r="K3808" s="326"/>
    </row>
    <row r="3809" spans="1:11" s="35" customFormat="1" hidden="1" x14ac:dyDescent="0.2">
      <c r="A3809" s="326" t="s">
        <v>8208</v>
      </c>
      <c r="B3809" s="326" t="s">
        <v>8</v>
      </c>
      <c r="C3809" s="326">
        <v>1</v>
      </c>
      <c r="D3809" s="326" t="s">
        <v>150</v>
      </c>
      <c r="E3809" s="323">
        <v>300</v>
      </c>
      <c r="F3809" s="35" t="s">
        <v>303</v>
      </c>
      <c r="G3809" s="326" t="s">
        <v>7333</v>
      </c>
      <c r="H3809" s="350">
        <f t="shared" si="60"/>
        <v>3998606.3800000004</v>
      </c>
      <c r="I3809" s="326" t="s">
        <v>8195</v>
      </c>
      <c r="J3809" s="42" t="str">
        <f>VLOOKUP(D3809,DEPARTMENTS!B:B,1,0)</f>
        <v>DEV_GROUP_40</v>
      </c>
      <c r="K3809" s="326"/>
    </row>
    <row r="3810" spans="1:11" s="35" customFormat="1" hidden="1" x14ac:dyDescent="0.2">
      <c r="A3810" s="326" t="s">
        <v>8225</v>
      </c>
      <c r="B3810" s="326" t="s">
        <v>8</v>
      </c>
      <c r="C3810" s="326">
        <v>1</v>
      </c>
      <c r="D3810" s="326" t="s">
        <v>172</v>
      </c>
      <c r="E3810" s="323">
        <v>500</v>
      </c>
      <c r="F3810" s="35" t="s">
        <v>303</v>
      </c>
      <c r="G3810" s="326" t="s">
        <v>7333</v>
      </c>
      <c r="H3810" s="350">
        <f t="shared" si="60"/>
        <v>3999106.3800000004</v>
      </c>
      <c r="I3810" s="326" t="s">
        <v>8209</v>
      </c>
      <c r="J3810" s="42" t="str">
        <f>VLOOKUP(D3810,DEPARTMENTS!B:B,1,0)</f>
        <v>DEV_GROUP_25</v>
      </c>
      <c r="K3810" s="326"/>
    </row>
    <row r="3811" spans="1:11" s="35" customFormat="1" hidden="1" x14ac:dyDescent="0.2">
      <c r="A3811" s="326" t="s">
        <v>8226</v>
      </c>
      <c r="B3811" s="326" t="s">
        <v>8</v>
      </c>
      <c r="C3811" s="326">
        <v>1</v>
      </c>
      <c r="D3811" s="326" t="s">
        <v>189</v>
      </c>
      <c r="E3811" s="323">
        <v>300</v>
      </c>
      <c r="F3811" s="35" t="s">
        <v>303</v>
      </c>
      <c r="G3811" s="326" t="s">
        <v>7333</v>
      </c>
      <c r="H3811" s="350">
        <f t="shared" si="60"/>
        <v>3999406.3800000004</v>
      </c>
      <c r="I3811" s="326" t="s">
        <v>8210</v>
      </c>
      <c r="J3811" s="42" t="str">
        <f>VLOOKUP(D3811,DEPARTMENTS!B:B,1,0)</f>
        <v>DEV_GROUP_36</v>
      </c>
      <c r="K3811" s="326"/>
    </row>
    <row r="3812" spans="1:11" s="35" customFormat="1" hidden="1" x14ac:dyDescent="0.2">
      <c r="A3812" s="326" t="s">
        <v>8227</v>
      </c>
      <c r="B3812" s="326" t="s">
        <v>8</v>
      </c>
      <c r="C3812" s="326">
        <v>1</v>
      </c>
      <c r="D3812" s="326" t="s">
        <v>130</v>
      </c>
      <c r="E3812" s="323">
        <v>1500</v>
      </c>
      <c r="F3812" s="35" t="s">
        <v>303</v>
      </c>
      <c r="G3812" s="326" t="s">
        <v>7333</v>
      </c>
      <c r="H3812" s="350">
        <f t="shared" si="60"/>
        <v>4000906.3800000004</v>
      </c>
      <c r="I3812" s="326" t="s">
        <v>8211</v>
      </c>
      <c r="J3812" s="42" t="str">
        <f>VLOOKUP(D3812,DEPARTMENTS!B:B,1,0)</f>
        <v>DEV_GROUP_11</v>
      </c>
      <c r="K3812" s="326"/>
    </row>
    <row r="3813" spans="1:11" s="35" customFormat="1" hidden="1" x14ac:dyDescent="0.2">
      <c r="A3813" s="326" t="s">
        <v>8228</v>
      </c>
      <c r="B3813" s="326" t="s">
        <v>8</v>
      </c>
      <c r="C3813" s="326">
        <v>1</v>
      </c>
      <c r="D3813" s="326" t="s">
        <v>132</v>
      </c>
      <c r="E3813" s="323">
        <v>50</v>
      </c>
      <c r="F3813" s="35" t="s">
        <v>303</v>
      </c>
      <c r="G3813" s="326" t="s">
        <v>7333</v>
      </c>
      <c r="H3813" s="350">
        <f t="shared" si="60"/>
        <v>4000956.3800000004</v>
      </c>
      <c r="I3813" s="326" t="s">
        <v>8212</v>
      </c>
      <c r="J3813" s="42" t="str">
        <f>VLOOKUP(D3813,DEPARTMENTS!B:B,1,0)</f>
        <v>DEV_GROUP_41</v>
      </c>
      <c r="K3813" s="326"/>
    </row>
    <row r="3814" spans="1:11" s="35" customFormat="1" hidden="1" x14ac:dyDescent="0.2">
      <c r="A3814" s="326" t="s">
        <v>8229</v>
      </c>
      <c r="B3814" s="326" t="s">
        <v>8</v>
      </c>
      <c r="C3814" s="326">
        <v>1</v>
      </c>
      <c r="D3814" s="326" t="s">
        <v>168</v>
      </c>
      <c r="E3814" s="323">
        <v>500</v>
      </c>
      <c r="F3814" s="35" t="s">
        <v>303</v>
      </c>
      <c r="G3814" s="326" t="s">
        <v>7333</v>
      </c>
      <c r="H3814" s="350">
        <f t="shared" si="60"/>
        <v>4001456.3800000004</v>
      </c>
      <c r="I3814" s="326" t="s">
        <v>8213</v>
      </c>
      <c r="J3814" s="42" t="str">
        <f>VLOOKUP(D3814,DEPARTMENTS!B:B,1,0)</f>
        <v>DEV_GROUP_35</v>
      </c>
      <c r="K3814" s="326"/>
    </row>
    <row r="3815" spans="1:11" s="35" customFormat="1" hidden="1" x14ac:dyDescent="0.2">
      <c r="A3815" s="326" t="s">
        <v>8230</v>
      </c>
      <c r="B3815" s="326" t="s">
        <v>8</v>
      </c>
      <c r="C3815" s="326">
        <v>1</v>
      </c>
      <c r="D3815" s="326" t="s">
        <v>120</v>
      </c>
      <c r="E3815" s="323">
        <v>550</v>
      </c>
      <c r="F3815" s="35" t="s">
        <v>303</v>
      </c>
      <c r="G3815" s="326" t="s">
        <v>7333</v>
      </c>
      <c r="H3815" s="350">
        <f t="shared" si="60"/>
        <v>4002006.3800000004</v>
      </c>
      <c r="I3815" s="326" t="s">
        <v>8214</v>
      </c>
      <c r="J3815" s="42" t="str">
        <f>VLOOKUP(D3815,DEPARTMENTS!B:B,1,0)</f>
        <v>DEV_GROUP_17</v>
      </c>
      <c r="K3815" s="326"/>
    </row>
    <row r="3816" spans="1:11" s="35" customFormat="1" hidden="1" x14ac:dyDescent="0.2">
      <c r="A3816" s="326" t="s">
        <v>8231</v>
      </c>
      <c r="B3816" s="326" t="s">
        <v>8</v>
      </c>
      <c r="C3816" s="326">
        <v>1</v>
      </c>
      <c r="D3816" s="326" t="s">
        <v>189</v>
      </c>
      <c r="E3816" s="323">
        <v>100</v>
      </c>
      <c r="F3816" s="35" t="s">
        <v>303</v>
      </c>
      <c r="G3816" s="326" t="s">
        <v>7333</v>
      </c>
      <c r="H3816" s="350">
        <f t="shared" si="60"/>
        <v>4002106.3800000004</v>
      </c>
      <c r="I3816" s="326" t="s">
        <v>8215</v>
      </c>
      <c r="J3816" s="42" t="str">
        <f>VLOOKUP(D3816,DEPARTMENTS!B:B,1,0)</f>
        <v>DEV_GROUP_36</v>
      </c>
      <c r="K3816" s="326"/>
    </row>
    <row r="3817" spans="1:11" s="35" customFormat="1" hidden="1" x14ac:dyDescent="0.2">
      <c r="A3817" s="326" t="s">
        <v>8232</v>
      </c>
      <c r="B3817" s="326" t="s">
        <v>8</v>
      </c>
      <c r="C3817" s="326">
        <v>1</v>
      </c>
      <c r="D3817" s="326" t="s">
        <v>140</v>
      </c>
      <c r="E3817" s="323">
        <v>200</v>
      </c>
      <c r="F3817" s="35" t="s">
        <v>303</v>
      </c>
      <c r="G3817" s="326" t="s">
        <v>7333</v>
      </c>
      <c r="H3817" s="350">
        <f t="shared" si="60"/>
        <v>4002306.3800000004</v>
      </c>
      <c r="I3817" s="326" t="s">
        <v>8216</v>
      </c>
      <c r="J3817" s="42" t="str">
        <f>VLOOKUP(D3817,DEPARTMENTS!B:B,1,0)</f>
        <v>DEV_GROUP_19</v>
      </c>
      <c r="K3817" s="326"/>
    </row>
    <row r="3818" spans="1:11" s="35" customFormat="1" hidden="1" x14ac:dyDescent="0.2">
      <c r="A3818" s="326" t="s">
        <v>8233</v>
      </c>
      <c r="B3818" s="326" t="s">
        <v>8</v>
      </c>
      <c r="C3818" s="326">
        <v>1</v>
      </c>
      <c r="D3818" s="326" t="s">
        <v>132</v>
      </c>
      <c r="E3818" s="323">
        <v>600</v>
      </c>
      <c r="F3818" s="35" t="s">
        <v>303</v>
      </c>
      <c r="G3818" s="326" t="s">
        <v>7333</v>
      </c>
      <c r="H3818" s="350">
        <f t="shared" si="60"/>
        <v>4002906.3800000004</v>
      </c>
      <c r="I3818" s="326" t="s">
        <v>8217</v>
      </c>
      <c r="J3818" s="42" t="str">
        <f>VLOOKUP(D3818,DEPARTMENTS!B:B,1,0)</f>
        <v>DEV_GROUP_41</v>
      </c>
      <c r="K3818" s="326"/>
    </row>
    <row r="3819" spans="1:11" s="35" customFormat="1" hidden="1" x14ac:dyDescent="0.2">
      <c r="A3819" s="326" t="s">
        <v>8234</v>
      </c>
      <c r="B3819" s="326" t="s">
        <v>8</v>
      </c>
      <c r="C3819" s="326">
        <v>1</v>
      </c>
      <c r="D3819" s="326" t="s">
        <v>184</v>
      </c>
      <c r="E3819" s="323">
        <v>500</v>
      </c>
      <c r="F3819" s="35" t="s">
        <v>303</v>
      </c>
      <c r="G3819" s="326" t="s">
        <v>7333</v>
      </c>
      <c r="H3819" s="350">
        <f t="shared" si="60"/>
        <v>4003406.3800000004</v>
      </c>
      <c r="I3819" s="326" t="s">
        <v>8218</v>
      </c>
      <c r="J3819" s="42" t="str">
        <f>VLOOKUP(D3819,DEPARTMENTS!B:B,1,0)</f>
        <v>DEV_GROUP_27</v>
      </c>
      <c r="K3819" s="326"/>
    </row>
    <row r="3820" spans="1:11" s="35" customFormat="1" hidden="1" x14ac:dyDescent="0.2">
      <c r="A3820" s="326" t="s">
        <v>8235</v>
      </c>
      <c r="B3820" s="326" t="s">
        <v>8</v>
      </c>
      <c r="C3820" s="326">
        <v>1</v>
      </c>
      <c r="D3820" s="326" t="s">
        <v>126</v>
      </c>
      <c r="E3820" s="323">
        <v>1500</v>
      </c>
      <c r="F3820" s="35" t="s">
        <v>303</v>
      </c>
      <c r="G3820" s="326" t="s">
        <v>7333</v>
      </c>
      <c r="H3820" s="350">
        <f t="shared" si="60"/>
        <v>4004906.3800000004</v>
      </c>
      <c r="I3820" s="326" t="s">
        <v>8219</v>
      </c>
      <c r="J3820" s="42" t="str">
        <f>VLOOKUP(D3820,DEPARTMENTS!B:B,1,0)</f>
        <v>DEV_GROUP_6</v>
      </c>
      <c r="K3820" s="326"/>
    </row>
    <row r="3821" spans="1:11" s="35" customFormat="1" hidden="1" x14ac:dyDescent="0.2">
      <c r="A3821" s="326" t="s">
        <v>8236</v>
      </c>
      <c r="B3821" s="326" t="s">
        <v>8</v>
      </c>
      <c r="C3821" s="326">
        <v>1</v>
      </c>
      <c r="D3821" s="326" t="s">
        <v>150</v>
      </c>
      <c r="E3821" s="323">
        <v>500</v>
      </c>
      <c r="F3821" s="35" t="s">
        <v>303</v>
      </c>
      <c r="G3821" s="326" t="s">
        <v>7333</v>
      </c>
      <c r="H3821" s="350">
        <f t="shared" si="60"/>
        <v>4005406.3800000004</v>
      </c>
      <c r="I3821" s="326" t="s">
        <v>8220</v>
      </c>
      <c r="J3821" s="42" t="str">
        <f>VLOOKUP(D3821,DEPARTMENTS!B:B,1,0)</f>
        <v>DEV_GROUP_40</v>
      </c>
      <c r="K3821" s="326"/>
    </row>
    <row r="3822" spans="1:11" s="35" customFormat="1" hidden="1" x14ac:dyDescent="0.2">
      <c r="A3822" s="326" t="s">
        <v>8237</v>
      </c>
      <c r="B3822" s="326" t="s">
        <v>8</v>
      </c>
      <c r="C3822" s="326">
        <v>1</v>
      </c>
      <c r="D3822" s="326" t="s">
        <v>176</v>
      </c>
      <c r="E3822" s="323">
        <v>3500</v>
      </c>
      <c r="F3822" s="35" t="s">
        <v>303</v>
      </c>
      <c r="G3822" s="326" t="s">
        <v>7333</v>
      </c>
      <c r="H3822" s="350">
        <f t="shared" si="60"/>
        <v>4008906.3800000004</v>
      </c>
      <c r="I3822" s="326" t="s">
        <v>8221</v>
      </c>
      <c r="J3822" s="42" t="str">
        <f>VLOOKUP(D3822,DEPARTMENTS!B:B,1,0)</f>
        <v>DEV_GROUP_33</v>
      </c>
      <c r="K3822" s="326"/>
    </row>
    <row r="3823" spans="1:11" s="35" customFormat="1" hidden="1" x14ac:dyDescent="0.2">
      <c r="A3823" s="326" t="s">
        <v>8238</v>
      </c>
      <c r="B3823" s="326" t="s">
        <v>8</v>
      </c>
      <c r="C3823" s="326">
        <v>1</v>
      </c>
      <c r="D3823" s="326" t="s">
        <v>162</v>
      </c>
      <c r="E3823" s="323">
        <v>1000</v>
      </c>
      <c r="F3823" s="35" t="s">
        <v>303</v>
      </c>
      <c r="G3823" s="326" t="s">
        <v>7333</v>
      </c>
      <c r="H3823" s="350">
        <f t="shared" si="60"/>
        <v>4009906.3800000004</v>
      </c>
      <c r="I3823" s="326" t="s">
        <v>8222</v>
      </c>
      <c r="J3823" s="42" t="str">
        <f>VLOOKUP(D3823,DEPARTMENTS!B:B,1,0)</f>
        <v>DEV_GROUP_14</v>
      </c>
      <c r="K3823" s="326"/>
    </row>
    <row r="3824" spans="1:11" s="35" customFormat="1" hidden="1" x14ac:dyDescent="0.2">
      <c r="A3824" s="326" t="s">
        <v>8239</v>
      </c>
      <c r="B3824" s="326" t="s">
        <v>8</v>
      </c>
      <c r="C3824" s="326">
        <v>1</v>
      </c>
      <c r="D3824" s="326" t="s">
        <v>146</v>
      </c>
      <c r="E3824" s="323">
        <v>2000</v>
      </c>
      <c r="F3824" s="35" t="s">
        <v>303</v>
      </c>
      <c r="G3824" s="326" t="s">
        <v>7333</v>
      </c>
      <c r="H3824" s="350">
        <f t="shared" si="60"/>
        <v>4011906.3800000004</v>
      </c>
      <c r="I3824" s="326" t="s">
        <v>8223</v>
      </c>
      <c r="J3824" s="42" t="str">
        <f>VLOOKUP(D3824,DEPARTMENTS!B:B,1,0)</f>
        <v>DEV_GROUP_18</v>
      </c>
      <c r="K3824" s="326"/>
    </row>
    <row r="3825" spans="1:11" s="35" customFormat="1" hidden="1" x14ac:dyDescent="0.2">
      <c r="A3825" s="326" t="s">
        <v>8240</v>
      </c>
      <c r="B3825" s="326" t="s">
        <v>8</v>
      </c>
      <c r="C3825" s="326">
        <v>1</v>
      </c>
      <c r="D3825" s="326" t="s">
        <v>150</v>
      </c>
      <c r="E3825" s="323">
        <v>600</v>
      </c>
      <c r="F3825" s="35" t="s">
        <v>303</v>
      </c>
      <c r="G3825" s="326" t="s">
        <v>7333</v>
      </c>
      <c r="H3825" s="350">
        <f t="shared" si="60"/>
        <v>4012506.3800000004</v>
      </c>
      <c r="I3825" s="326" t="s">
        <v>8224</v>
      </c>
      <c r="J3825" s="42" t="str">
        <f>VLOOKUP(D3825,DEPARTMENTS!B:B,1,0)</f>
        <v>DEV_GROUP_40</v>
      </c>
      <c r="K3825" s="326"/>
    </row>
    <row r="3826" spans="1:11" s="35" customFormat="1" hidden="1" x14ac:dyDescent="0.2">
      <c r="A3826" s="326" t="s">
        <v>8249</v>
      </c>
      <c r="B3826" s="326" t="s">
        <v>8</v>
      </c>
      <c r="C3826" s="326">
        <v>1</v>
      </c>
      <c r="D3826" s="326" t="s">
        <v>132</v>
      </c>
      <c r="E3826" s="323">
        <v>100</v>
      </c>
      <c r="F3826" s="35" t="s">
        <v>303</v>
      </c>
      <c r="G3826" s="326" t="s">
        <v>7333</v>
      </c>
      <c r="H3826" s="350">
        <f t="shared" si="60"/>
        <v>4012606.3800000004</v>
      </c>
      <c r="I3826" s="326" t="s">
        <v>8241</v>
      </c>
      <c r="J3826" s="42" t="str">
        <f>VLOOKUP(D3826,DEPARTMENTS!B:B,1,0)</f>
        <v>DEV_GROUP_41</v>
      </c>
      <c r="K3826" s="326"/>
    </row>
    <row r="3827" spans="1:11" s="35" customFormat="1" hidden="1" x14ac:dyDescent="0.2">
      <c r="A3827" s="326" t="s">
        <v>8250</v>
      </c>
      <c r="B3827" s="326" t="s">
        <v>8</v>
      </c>
      <c r="C3827" s="326">
        <v>1</v>
      </c>
      <c r="D3827" s="326" t="s">
        <v>134</v>
      </c>
      <c r="E3827" s="323">
        <v>500</v>
      </c>
      <c r="F3827" s="35" t="s">
        <v>303</v>
      </c>
      <c r="G3827" s="326" t="s">
        <v>7333</v>
      </c>
      <c r="H3827" s="350">
        <f t="shared" si="60"/>
        <v>4013106.3800000004</v>
      </c>
      <c r="I3827" s="326" t="s">
        <v>8242</v>
      </c>
      <c r="J3827" s="42" t="str">
        <f>VLOOKUP(D3827,DEPARTMENTS!B:B,1,0)</f>
        <v>DEV_GROUP_12</v>
      </c>
      <c r="K3827" s="326"/>
    </row>
    <row r="3828" spans="1:11" s="35" customFormat="1" hidden="1" x14ac:dyDescent="0.2">
      <c r="A3828" s="326" t="s">
        <v>8251</v>
      </c>
      <c r="B3828" s="326" t="s">
        <v>8</v>
      </c>
      <c r="C3828" s="326">
        <v>1</v>
      </c>
      <c r="D3828" s="326" t="s">
        <v>178</v>
      </c>
      <c r="E3828" s="323">
        <v>5000</v>
      </c>
      <c r="F3828" s="35" t="s">
        <v>303</v>
      </c>
      <c r="G3828" s="326" t="s">
        <v>7333</v>
      </c>
      <c r="H3828" s="350">
        <f t="shared" si="60"/>
        <v>4018106.3800000004</v>
      </c>
      <c r="I3828" s="326" t="s">
        <v>8243</v>
      </c>
      <c r="J3828" s="42" t="str">
        <f>VLOOKUP(D3828,DEPARTMENTS!B:B,1,0)</f>
        <v>DEV_GROUP_34</v>
      </c>
      <c r="K3828" s="326"/>
    </row>
    <row r="3829" spans="1:11" hidden="1" x14ac:dyDescent="0.2">
      <c r="A3829" s="326" t="s">
        <v>8252</v>
      </c>
      <c r="B3829" s="326" t="s">
        <v>8</v>
      </c>
      <c r="C3829" s="326">
        <v>1</v>
      </c>
      <c r="D3829" s="326" t="s">
        <v>150</v>
      </c>
      <c r="E3829" s="323">
        <v>50</v>
      </c>
      <c r="F3829" s="35" t="s">
        <v>303</v>
      </c>
      <c r="G3829" s="326" t="s">
        <v>7333</v>
      </c>
      <c r="H3829" s="350">
        <f t="shared" si="60"/>
        <v>4018156.3800000004</v>
      </c>
      <c r="I3829" s="326" t="s">
        <v>8244</v>
      </c>
      <c r="J3829" s="42" t="str">
        <f>VLOOKUP(D3829,DEPARTMENTS!B:B,1,0)</f>
        <v>DEV_GROUP_40</v>
      </c>
    </row>
    <row r="3830" spans="1:11" s="35" customFormat="1" hidden="1" x14ac:dyDescent="0.2">
      <c r="A3830" s="326" t="s">
        <v>8253</v>
      </c>
      <c r="B3830" s="326" t="s">
        <v>8</v>
      </c>
      <c r="C3830" s="326">
        <v>1</v>
      </c>
      <c r="D3830" s="326" t="s">
        <v>154</v>
      </c>
      <c r="E3830" s="323">
        <v>70</v>
      </c>
      <c r="F3830" s="35" t="s">
        <v>303</v>
      </c>
      <c r="G3830" s="326" t="s">
        <v>7333</v>
      </c>
      <c r="H3830" s="350">
        <f t="shared" si="60"/>
        <v>4018226.3800000004</v>
      </c>
      <c r="I3830" s="326" t="s">
        <v>8245</v>
      </c>
      <c r="J3830" s="42" t="str">
        <f>VLOOKUP(D3830,DEPARTMENTS!B:B,1,0)</f>
        <v>DEV_GROUP_10</v>
      </c>
      <c r="K3830" s="326"/>
    </row>
    <row r="3831" spans="1:11" s="35" customFormat="1" hidden="1" x14ac:dyDescent="0.2">
      <c r="A3831" s="326" t="s">
        <v>8254</v>
      </c>
      <c r="B3831" s="326" t="s">
        <v>8</v>
      </c>
      <c r="C3831" s="326">
        <v>1</v>
      </c>
      <c r="D3831" s="326" t="s">
        <v>126</v>
      </c>
      <c r="E3831" s="323">
        <v>100</v>
      </c>
      <c r="F3831" s="35" t="s">
        <v>303</v>
      </c>
      <c r="G3831" s="326" t="s">
        <v>7333</v>
      </c>
      <c r="H3831" s="350">
        <f t="shared" si="60"/>
        <v>4018326.3800000004</v>
      </c>
      <c r="I3831" s="326" t="s">
        <v>8246</v>
      </c>
      <c r="J3831" s="42" t="str">
        <f>VLOOKUP(D3831,DEPARTMENTS!B:B,1,0)</f>
        <v>DEV_GROUP_6</v>
      </c>
      <c r="K3831" s="326"/>
    </row>
    <row r="3832" spans="1:11" hidden="1" x14ac:dyDescent="0.2">
      <c r="A3832" s="326" t="s">
        <v>8255</v>
      </c>
      <c r="B3832" s="326" t="s">
        <v>8</v>
      </c>
      <c r="C3832" s="326">
        <v>1</v>
      </c>
      <c r="D3832" s="326" t="s">
        <v>156</v>
      </c>
      <c r="E3832" s="323">
        <v>200</v>
      </c>
      <c r="F3832" s="35" t="s">
        <v>303</v>
      </c>
      <c r="G3832" s="326" t="s">
        <v>7333</v>
      </c>
      <c r="H3832" s="350">
        <f t="shared" si="60"/>
        <v>4018526.3800000004</v>
      </c>
      <c r="I3832" s="326" t="s">
        <v>8247</v>
      </c>
      <c r="J3832" s="42" t="str">
        <f>VLOOKUP(D3832,DEPARTMENTS!B:B,1,0)</f>
        <v>DEV_GROUP_39</v>
      </c>
    </row>
    <row r="3833" spans="1:11" hidden="1" x14ac:dyDescent="0.2">
      <c r="A3833" s="326" t="s">
        <v>8256</v>
      </c>
      <c r="B3833" s="326" t="s">
        <v>8</v>
      </c>
      <c r="C3833" s="326">
        <v>1</v>
      </c>
      <c r="D3833" s="326" t="s">
        <v>126</v>
      </c>
      <c r="E3833" s="323">
        <v>1000</v>
      </c>
      <c r="F3833" s="35" t="s">
        <v>303</v>
      </c>
      <c r="G3833" s="326" t="s">
        <v>7333</v>
      </c>
      <c r="H3833" s="350">
        <f t="shared" si="60"/>
        <v>4019526.3800000004</v>
      </c>
      <c r="I3833" s="326" t="s">
        <v>8248</v>
      </c>
      <c r="J3833" s="42" t="str">
        <f>VLOOKUP(D3833,DEPARTMENTS!B:B,1,0)</f>
        <v>DEV_GROUP_6</v>
      </c>
    </row>
    <row r="3834" spans="1:11" s="35" customFormat="1" hidden="1" x14ac:dyDescent="0.2">
      <c r="A3834" s="326" t="s">
        <v>8287</v>
      </c>
      <c r="B3834" s="326" t="s">
        <v>8</v>
      </c>
      <c r="C3834" s="326">
        <v>1</v>
      </c>
      <c r="D3834" s="326" t="s">
        <v>134</v>
      </c>
      <c r="E3834" s="323">
        <v>500</v>
      </c>
      <c r="F3834" s="35" t="s">
        <v>303</v>
      </c>
      <c r="G3834" s="326" t="s">
        <v>7333</v>
      </c>
      <c r="H3834" s="350">
        <f t="shared" si="60"/>
        <v>4020026.3800000004</v>
      </c>
      <c r="I3834" s="326" t="s">
        <v>8257</v>
      </c>
      <c r="J3834" s="42" t="str">
        <f>VLOOKUP(D3834,DEPARTMENTS!B:B,1,0)</f>
        <v>DEV_GROUP_12</v>
      </c>
      <c r="K3834" s="326"/>
    </row>
    <row r="3835" spans="1:11" hidden="1" x14ac:dyDescent="0.2">
      <c r="A3835" s="326" t="s">
        <v>8288</v>
      </c>
      <c r="B3835" s="326" t="s">
        <v>8</v>
      </c>
      <c r="C3835" s="326">
        <v>1</v>
      </c>
      <c r="D3835" s="326" t="s">
        <v>132</v>
      </c>
      <c r="E3835" s="323">
        <v>50</v>
      </c>
      <c r="F3835" s="35" t="s">
        <v>303</v>
      </c>
      <c r="G3835" s="326" t="s">
        <v>7333</v>
      </c>
      <c r="H3835" s="350">
        <f t="shared" si="60"/>
        <v>4020076.3800000004</v>
      </c>
      <c r="I3835" s="326" t="s">
        <v>8258</v>
      </c>
      <c r="J3835" s="42" t="str">
        <f>VLOOKUP(D3835,DEPARTMENTS!B:B,1,0)</f>
        <v>DEV_GROUP_41</v>
      </c>
    </row>
    <row r="3836" spans="1:11" hidden="1" x14ac:dyDescent="0.2">
      <c r="A3836" s="326" t="s">
        <v>8289</v>
      </c>
      <c r="B3836" s="326" t="s">
        <v>8</v>
      </c>
      <c r="C3836" s="326">
        <v>1</v>
      </c>
      <c r="D3836" s="326" t="s">
        <v>160</v>
      </c>
      <c r="E3836" s="323">
        <v>300</v>
      </c>
      <c r="F3836" s="35" t="s">
        <v>303</v>
      </c>
      <c r="G3836" s="326" t="s">
        <v>7333</v>
      </c>
      <c r="H3836" s="350">
        <f t="shared" si="60"/>
        <v>4020376.3800000004</v>
      </c>
      <c r="I3836" s="326" t="s">
        <v>8259</v>
      </c>
      <c r="J3836" s="42" t="str">
        <f>VLOOKUP(D3836,DEPARTMENTS!B:B,1,0)</f>
        <v>DEV_GROUP_20</v>
      </c>
    </row>
    <row r="3837" spans="1:11" s="35" customFormat="1" hidden="1" x14ac:dyDescent="0.2">
      <c r="A3837" s="326" t="s">
        <v>8290</v>
      </c>
      <c r="B3837" s="326" t="s">
        <v>8</v>
      </c>
      <c r="C3837" s="326">
        <v>1</v>
      </c>
      <c r="D3837" s="326" t="s">
        <v>134</v>
      </c>
      <c r="E3837" s="323">
        <v>4500</v>
      </c>
      <c r="F3837" s="35" t="s">
        <v>303</v>
      </c>
      <c r="G3837" s="326" t="s">
        <v>7333</v>
      </c>
      <c r="H3837" s="350">
        <f t="shared" si="60"/>
        <v>4024876.3800000004</v>
      </c>
      <c r="I3837" s="326" t="s">
        <v>8260</v>
      </c>
      <c r="J3837" s="42" t="str">
        <f>VLOOKUP(D3837,DEPARTMENTS!B:B,1,0)</f>
        <v>DEV_GROUP_12</v>
      </c>
      <c r="K3837" s="326"/>
    </row>
    <row r="3838" spans="1:11" s="35" customFormat="1" hidden="1" x14ac:dyDescent="0.2">
      <c r="A3838" s="326" t="s">
        <v>8291</v>
      </c>
      <c r="B3838" s="326" t="s">
        <v>8</v>
      </c>
      <c r="C3838" s="326">
        <v>1</v>
      </c>
      <c r="D3838" s="326" t="s">
        <v>150</v>
      </c>
      <c r="E3838" s="323">
        <v>100</v>
      </c>
      <c r="F3838" s="35" t="s">
        <v>303</v>
      </c>
      <c r="G3838" s="326" t="s">
        <v>7333</v>
      </c>
      <c r="H3838" s="350">
        <f t="shared" si="60"/>
        <v>4024976.3800000004</v>
      </c>
      <c r="I3838" s="326" t="s">
        <v>8261</v>
      </c>
      <c r="J3838" s="42" t="str">
        <f>VLOOKUP(D3838,DEPARTMENTS!B:B,1,0)</f>
        <v>DEV_GROUP_40</v>
      </c>
      <c r="K3838" s="326"/>
    </row>
    <row r="3839" spans="1:11" hidden="1" x14ac:dyDescent="0.2">
      <c r="A3839" s="326" t="s">
        <v>8292</v>
      </c>
      <c r="B3839" s="326" t="s">
        <v>8</v>
      </c>
      <c r="C3839" s="326">
        <v>1</v>
      </c>
      <c r="D3839" s="326" t="s">
        <v>132</v>
      </c>
      <c r="E3839" s="323">
        <v>200</v>
      </c>
      <c r="F3839" s="35" t="s">
        <v>303</v>
      </c>
      <c r="G3839" s="326" t="s">
        <v>7333</v>
      </c>
      <c r="H3839" s="350">
        <f t="shared" si="60"/>
        <v>4025176.3800000004</v>
      </c>
      <c r="I3839" s="326" t="s">
        <v>8262</v>
      </c>
      <c r="J3839" s="42" t="str">
        <f>VLOOKUP(D3839,DEPARTMENTS!B:B,1,0)</f>
        <v>DEV_GROUP_41</v>
      </c>
    </row>
    <row r="3840" spans="1:11" s="35" customFormat="1" hidden="1" x14ac:dyDescent="0.2">
      <c r="A3840" s="326" t="s">
        <v>8293</v>
      </c>
      <c r="B3840" s="326" t="s">
        <v>8</v>
      </c>
      <c r="C3840" s="326">
        <v>1</v>
      </c>
      <c r="D3840" s="326" t="s">
        <v>134</v>
      </c>
      <c r="E3840" s="323">
        <v>900</v>
      </c>
      <c r="F3840" s="35" t="s">
        <v>303</v>
      </c>
      <c r="G3840" s="326" t="s">
        <v>7333</v>
      </c>
      <c r="H3840" s="350">
        <f t="shared" si="60"/>
        <v>4026076.3800000004</v>
      </c>
      <c r="I3840" s="326" t="s">
        <v>8263</v>
      </c>
      <c r="J3840" s="42" t="str">
        <f>VLOOKUP(D3840,DEPARTMENTS!B:B,1,0)</f>
        <v>DEV_GROUP_12</v>
      </c>
      <c r="K3840" s="326"/>
    </row>
    <row r="3841" spans="1:11" hidden="1" x14ac:dyDescent="0.2">
      <c r="A3841" s="326" t="s">
        <v>8294</v>
      </c>
      <c r="B3841" s="326" t="s">
        <v>8</v>
      </c>
      <c r="C3841" s="326">
        <v>1</v>
      </c>
      <c r="D3841" s="326" t="s">
        <v>150</v>
      </c>
      <c r="E3841" s="323">
        <v>250</v>
      </c>
      <c r="F3841" s="35" t="s">
        <v>303</v>
      </c>
      <c r="G3841" s="326" t="s">
        <v>7333</v>
      </c>
      <c r="H3841" s="350">
        <f t="shared" si="60"/>
        <v>4026326.3800000004</v>
      </c>
      <c r="I3841" s="326" t="s">
        <v>8264</v>
      </c>
      <c r="J3841" s="42" t="str">
        <f>VLOOKUP(D3841,DEPARTMENTS!B:B,1,0)</f>
        <v>DEV_GROUP_40</v>
      </c>
    </row>
    <row r="3842" spans="1:11" hidden="1" x14ac:dyDescent="0.2">
      <c r="A3842" s="326" t="s">
        <v>8295</v>
      </c>
      <c r="B3842" s="326" t="s">
        <v>8</v>
      </c>
      <c r="C3842" s="326">
        <v>1</v>
      </c>
      <c r="D3842" s="326" t="s">
        <v>132</v>
      </c>
      <c r="E3842" s="323">
        <v>100</v>
      </c>
      <c r="F3842" s="35" t="s">
        <v>303</v>
      </c>
      <c r="G3842" s="326" t="s">
        <v>7333</v>
      </c>
      <c r="H3842" s="350">
        <f t="shared" si="60"/>
        <v>4026426.3800000004</v>
      </c>
      <c r="I3842" s="326" t="s">
        <v>8265</v>
      </c>
      <c r="J3842" s="42" t="str">
        <f>VLOOKUP(D3842,DEPARTMENTS!B:B,1,0)</f>
        <v>DEV_GROUP_41</v>
      </c>
    </row>
    <row r="3843" spans="1:11" hidden="1" x14ac:dyDescent="0.2">
      <c r="A3843" s="326" t="s">
        <v>8296</v>
      </c>
      <c r="B3843" s="326" t="s">
        <v>8</v>
      </c>
      <c r="C3843" s="326">
        <v>1</v>
      </c>
      <c r="D3843" s="326" t="s">
        <v>132</v>
      </c>
      <c r="E3843" s="323">
        <v>200</v>
      </c>
      <c r="F3843" s="35" t="s">
        <v>303</v>
      </c>
      <c r="G3843" s="326" t="s">
        <v>7333</v>
      </c>
      <c r="H3843" s="350">
        <f t="shared" si="60"/>
        <v>4026626.3800000004</v>
      </c>
      <c r="I3843" s="326" t="s">
        <v>8266</v>
      </c>
      <c r="J3843" s="42" t="str">
        <f>VLOOKUP(D3843,DEPARTMENTS!B:B,1,0)</f>
        <v>DEV_GROUP_41</v>
      </c>
    </row>
    <row r="3844" spans="1:11" s="35" customFormat="1" hidden="1" x14ac:dyDescent="0.2">
      <c r="A3844" s="326" t="s">
        <v>8297</v>
      </c>
      <c r="B3844" s="326" t="s">
        <v>8</v>
      </c>
      <c r="C3844" s="326">
        <v>1</v>
      </c>
      <c r="D3844" s="326" t="s">
        <v>148</v>
      </c>
      <c r="E3844" s="323">
        <v>100</v>
      </c>
      <c r="F3844" s="35" t="s">
        <v>303</v>
      </c>
      <c r="G3844" s="326" t="s">
        <v>7333</v>
      </c>
      <c r="H3844" s="350">
        <f t="shared" si="60"/>
        <v>4026726.3800000004</v>
      </c>
      <c r="I3844" s="326" t="s">
        <v>8267</v>
      </c>
      <c r="J3844" s="42" t="str">
        <f>VLOOKUP(D3844,DEPARTMENTS!B:B,1,0)</f>
        <v>DEV_GROUP_NA</v>
      </c>
      <c r="K3844" s="326"/>
    </row>
    <row r="3845" spans="1:11" hidden="1" x14ac:dyDescent="0.2">
      <c r="A3845" s="326" t="s">
        <v>8298</v>
      </c>
      <c r="B3845" s="326" t="s">
        <v>8</v>
      </c>
      <c r="C3845" s="326">
        <v>1</v>
      </c>
      <c r="D3845" s="326" t="s">
        <v>148</v>
      </c>
      <c r="E3845" s="323">
        <v>100</v>
      </c>
      <c r="F3845" s="35" t="s">
        <v>303</v>
      </c>
      <c r="G3845" s="326" t="s">
        <v>7333</v>
      </c>
      <c r="H3845" s="350">
        <f t="shared" si="60"/>
        <v>4026826.3800000004</v>
      </c>
      <c r="I3845" s="326" t="s">
        <v>8268</v>
      </c>
      <c r="J3845" s="42" t="str">
        <f>VLOOKUP(D3845,DEPARTMENTS!B:B,1,0)</f>
        <v>DEV_GROUP_NA</v>
      </c>
    </row>
    <row r="3846" spans="1:11" hidden="1" x14ac:dyDescent="0.2">
      <c r="A3846" s="326" t="s">
        <v>8299</v>
      </c>
      <c r="B3846" s="326" t="s">
        <v>8</v>
      </c>
      <c r="C3846" s="326">
        <v>1</v>
      </c>
      <c r="D3846" s="326" t="s">
        <v>172</v>
      </c>
      <c r="E3846" s="323">
        <v>500</v>
      </c>
      <c r="F3846" s="35" t="s">
        <v>303</v>
      </c>
      <c r="G3846" s="326" t="s">
        <v>7333</v>
      </c>
      <c r="H3846" s="350">
        <f t="shared" si="60"/>
        <v>4027326.3800000004</v>
      </c>
      <c r="I3846" s="326" t="s">
        <v>8269</v>
      </c>
      <c r="J3846" s="42" t="str">
        <f>VLOOKUP(D3846,DEPARTMENTS!B:B,1,0)</f>
        <v>DEV_GROUP_25</v>
      </c>
    </row>
    <row r="3847" spans="1:11" hidden="1" x14ac:dyDescent="0.2">
      <c r="A3847" s="326" t="s">
        <v>8300</v>
      </c>
      <c r="B3847" s="326" t="s">
        <v>8</v>
      </c>
      <c r="C3847" s="326">
        <v>1</v>
      </c>
      <c r="D3847" s="326" t="s">
        <v>132</v>
      </c>
      <c r="E3847" s="323">
        <v>200</v>
      </c>
      <c r="F3847" s="35" t="s">
        <v>303</v>
      </c>
      <c r="G3847" s="326" t="s">
        <v>7333</v>
      </c>
      <c r="H3847" s="350">
        <f t="shared" si="60"/>
        <v>4027526.3800000004</v>
      </c>
      <c r="I3847" s="326" t="s">
        <v>8270</v>
      </c>
      <c r="J3847" s="42" t="str">
        <f>VLOOKUP(D3847,DEPARTMENTS!B:B,1,0)</f>
        <v>DEV_GROUP_41</v>
      </c>
    </row>
    <row r="3848" spans="1:11" hidden="1" x14ac:dyDescent="0.2">
      <c r="A3848" s="326" t="s">
        <v>8301</v>
      </c>
      <c r="B3848" s="326" t="s">
        <v>8</v>
      </c>
      <c r="C3848" s="326">
        <v>1</v>
      </c>
      <c r="D3848" s="326" t="s">
        <v>132</v>
      </c>
      <c r="E3848" s="323">
        <v>50</v>
      </c>
      <c r="F3848" s="35" t="s">
        <v>303</v>
      </c>
      <c r="G3848" s="326" t="s">
        <v>7333</v>
      </c>
      <c r="H3848" s="350">
        <f t="shared" si="60"/>
        <v>4027576.3800000004</v>
      </c>
      <c r="I3848" s="326" t="s">
        <v>8271</v>
      </c>
      <c r="J3848" s="42" t="str">
        <f>VLOOKUP(D3848,DEPARTMENTS!B:B,1,0)</f>
        <v>DEV_GROUP_41</v>
      </c>
    </row>
    <row r="3849" spans="1:11" s="35" customFormat="1" hidden="1" x14ac:dyDescent="0.2">
      <c r="A3849" s="326" t="s">
        <v>8302</v>
      </c>
      <c r="B3849" s="326" t="s">
        <v>8</v>
      </c>
      <c r="C3849" s="326">
        <v>1</v>
      </c>
      <c r="D3849" s="326" t="s">
        <v>154</v>
      </c>
      <c r="E3849" s="323">
        <v>130</v>
      </c>
      <c r="F3849" s="35" t="s">
        <v>303</v>
      </c>
      <c r="G3849" s="326" t="s">
        <v>7333</v>
      </c>
      <c r="H3849" s="350">
        <f t="shared" si="60"/>
        <v>4027706.3800000004</v>
      </c>
      <c r="I3849" s="326" t="s">
        <v>8272</v>
      </c>
      <c r="J3849" s="42" t="str">
        <f>VLOOKUP(D3849,DEPARTMENTS!B:B,1,0)</f>
        <v>DEV_GROUP_10</v>
      </c>
      <c r="K3849" s="326"/>
    </row>
    <row r="3850" spans="1:11" s="35" customFormat="1" hidden="1" x14ac:dyDescent="0.2">
      <c r="A3850" s="326" t="s">
        <v>8303</v>
      </c>
      <c r="B3850" s="326" t="s">
        <v>8</v>
      </c>
      <c r="C3850" s="326">
        <v>1</v>
      </c>
      <c r="D3850" s="326" t="s">
        <v>116</v>
      </c>
      <c r="E3850" s="323">
        <v>5000</v>
      </c>
      <c r="F3850" s="35" t="s">
        <v>303</v>
      </c>
      <c r="G3850" s="326" t="s">
        <v>7333</v>
      </c>
      <c r="H3850" s="350">
        <f t="shared" si="60"/>
        <v>4032706.3800000004</v>
      </c>
      <c r="I3850" s="326" t="s">
        <v>8273</v>
      </c>
      <c r="J3850" s="42" t="str">
        <f>VLOOKUP(D3850,DEPARTMENTS!B:B,1,0)</f>
        <v>DEV_GROUP_15</v>
      </c>
      <c r="K3850" s="326"/>
    </row>
    <row r="3851" spans="1:11" s="35" customFormat="1" hidden="1" x14ac:dyDescent="0.2">
      <c r="A3851" s="326" t="s">
        <v>8304</v>
      </c>
      <c r="B3851" s="326" t="s">
        <v>8</v>
      </c>
      <c r="C3851" s="326">
        <v>1</v>
      </c>
      <c r="D3851" s="326" t="s">
        <v>24</v>
      </c>
      <c r="E3851" s="323">
        <v>6200</v>
      </c>
      <c r="F3851" s="35" t="s">
        <v>303</v>
      </c>
      <c r="G3851" s="326" t="s">
        <v>7333</v>
      </c>
      <c r="H3851" s="350">
        <f t="shared" si="60"/>
        <v>4038906.3800000004</v>
      </c>
      <c r="I3851" s="326" t="s">
        <v>8274</v>
      </c>
      <c r="J3851" s="42" t="str">
        <f>VLOOKUP(D3851,DEPARTMENTS!B:B,1,0)</f>
        <v>ENVELOPES</v>
      </c>
      <c r="K3851" s="326"/>
    </row>
    <row r="3852" spans="1:11" s="35" customFormat="1" hidden="1" x14ac:dyDescent="0.2">
      <c r="A3852" s="326" t="s">
        <v>8305</v>
      </c>
      <c r="B3852" s="326" t="s">
        <v>8</v>
      </c>
      <c r="C3852" s="326">
        <v>1</v>
      </c>
      <c r="D3852" s="326" t="s">
        <v>148</v>
      </c>
      <c r="E3852" s="323">
        <v>50</v>
      </c>
      <c r="F3852" s="35" t="s">
        <v>303</v>
      </c>
      <c r="G3852" s="326" t="s">
        <v>7333</v>
      </c>
      <c r="H3852" s="350">
        <f t="shared" si="60"/>
        <v>4038956.3800000004</v>
      </c>
      <c r="I3852" s="326" t="s">
        <v>8275</v>
      </c>
      <c r="J3852" s="42" t="str">
        <f>VLOOKUP(D3852,DEPARTMENTS!B:B,1,0)</f>
        <v>DEV_GROUP_NA</v>
      </c>
      <c r="K3852" s="326"/>
    </row>
    <row r="3853" spans="1:11" s="35" customFormat="1" hidden="1" x14ac:dyDescent="0.2">
      <c r="A3853" s="326" t="s">
        <v>8306</v>
      </c>
      <c r="B3853" s="326" t="s">
        <v>8</v>
      </c>
      <c r="C3853" s="326">
        <v>1</v>
      </c>
      <c r="D3853" s="326" t="s">
        <v>24</v>
      </c>
      <c r="E3853" s="323">
        <v>200</v>
      </c>
      <c r="F3853" s="35" t="s">
        <v>303</v>
      </c>
      <c r="G3853" s="326" t="s">
        <v>7333</v>
      </c>
      <c r="H3853" s="350">
        <f t="shared" si="60"/>
        <v>4039156.3800000004</v>
      </c>
      <c r="I3853" s="326" t="s">
        <v>8276</v>
      </c>
      <c r="J3853" s="42" t="str">
        <f>VLOOKUP(D3853,DEPARTMENTS!B:B,1,0)</f>
        <v>ENVELOPES</v>
      </c>
      <c r="K3853" s="326"/>
    </row>
    <row r="3854" spans="1:11" s="35" customFormat="1" hidden="1" x14ac:dyDescent="0.2">
      <c r="A3854" s="326" t="s">
        <v>8307</v>
      </c>
      <c r="B3854" s="326" t="s">
        <v>8</v>
      </c>
      <c r="C3854" s="326">
        <v>1</v>
      </c>
      <c r="D3854" s="326" t="s">
        <v>184</v>
      </c>
      <c r="E3854" s="323">
        <v>2000</v>
      </c>
      <c r="F3854" s="35" t="s">
        <v>303</v>
      </c>
      <c r="G3854" s="326" t="s">
        <v>7333</v>
      </c>
      <c r="H3854" s="350">
        <f t="shared" si="60"/>
        <v>4041156.3800000004</v>
      </c>
      <c r="I3854" s="326" t="s">
        <v>8277</v>
      </c>
      <c r="J3854" s="42" t="str">
        <f>VLOOKUP(D3854,DEPARTMENTS!B:B,1,0)</f>
        <v>DEV_GROUP_27</v>
      </c>
      <c r="K3854" s="326"/>
    </row>
    <row r="3855" spans="1:11" s="35" customFormat="1" hidden="1" x14ac:dyDescent="0.2">
      <c r="A3855" s="326" t="s">
        <v>8308</v>
      </c>
      <c r="B3855" s="326" t="s">
        <v>8</v>
      </c>
      <c r="C3855" s="326">
        <v>1</v>
      </c>
      <c r="D3855" s="326" t="s">
        <v>140</v>
      </c>
      <c r="E3855" s="323">
        <v>300</v>
      </c>
      <c r="F3855" s="35" t="s">
        <v>303</v>
      </c>
      <c r="G3855" s="326" t="s">
        <v>7333</v>
      </c>
      <c r="H3855" s="350">
        <f t="shared" si="60"/>
        <v>4041456.3800000004</v>
      </c>
      <c r="I3855" s="326" t="s">
        <v>8278</v>
      </c>
      <c r="J3855" s="42" t="str">
        <f>VLOOKUP(D3855,DEPARTMENTS!B:B,1,0)</f>
        <v>DEV_GROUP_19</v>
      </c>
      <c r="K3855" s="326"/>
    </row>
    <row r="3856" spans="1:11" s="35" customFormat="1" hidden="1" x14ac:dyDescent="0.2">
      <c r="A3856" s="326" t="s">
        <v>8309</v>
      </c>
      <c r="B3856" s="326" t="s">
        <v>8</v>
      </c>
      <c r="C3856" s="326">
        <v>1</v>
      </c>
      <c r="D3856" s="326" t="s">
        <v>24</v>
      </c>
      <c r="E3856" s="323">
        <v>20</v>
      </c>
      <c r="F3856" s="35" t="s">
        <v>303</v>
      </c>
      <c r="G3856" s="326" t="s">
        <v>7333</v>
      </c>
      <c r="H3856" s="350">
        <f t="shared" si="60"/>
        <v>4041476.3800000004</v>
      </c>
      <c r="I3856" s="326" t="s">
        <v>8279</v>
      </c>
      <c r="J3856" s="42" t="str">
        <f>VLOOKUP(D3856,DEPARTMENTS!B:B,1,0)</f>
        <v>ENVELOPES</v>
      </c>
      <c r="K3856" s="326"/>
    </row>
    <row r="3857" spans="1:11" hidden="1" x14ac:dyDescent="0.2">
      <c r="A3857" s="326" t="s">
        <v>8310</v>
      </c>
      <c r="B3857" s="326" t="s">
        <v>8</v>
      </c>
      <c r="C3857" s="326">
        <v>1</v>
      </c>
      <c r="D3857" s="326" t="s">
        <v>166</v>
      </c>
      <c r="E3857" s="323">
        <v>1000</v>
      </c>
      <c r="F3857" s="35" t="s">
        <v>303</v>
      </c>
      <c r="G3857" s="326" t="s">
        <v>7333</v>
      </c>
      <c r="H3857" s="350">
        <f t="shared" si="60"/>
        <v>4042476.3800000004</v>
      </c>
      <c r="I3857" s="326" t="s">
        <v>8280</v>
      </c>
      <c r="J3857" s="42" t="str">
        <f>VLOOKUP(D3857,DEPARTMENTS!B:B,1,0)</f>
        <v>DEV_GROUP_30</v>
      </c>
    </row>
    <row r="3858" spans="1:11" s="35" customFormat="1" hidden="1" x14ac:dyDescent="0.2">
      <c r="A3858" s="326" t="s">
        <v>8311</v>
      </c>
      <c r="B3858" s="326" t="s">
        <v>8</v>
      </c>
      <c r="C3858" s="326">
        <v>1</v>
      </c>
      <c r="D3858" s="326" t="s">
        <v>164</v>
      </c>
      <c r="E3858" s="323">
        <v>1000</v>
      </c>
      <c r="F3858" s="35" t="s">
        <v>303</v>
      </c>
      <c r="G3858" s="326" t="s">
        <v>7333</v>
      </c>
      <c r="H3858" s="350">
        <f t="shared" si="60"/>
        <v>4043476.3800000004</v>
      </c>
      <c r="I3858" s="326" t="s">
        <v>8281</v>
      </c>
      <c r="J3858" s="42" t="str">
        <f>VLOOKUP(D3858,DEPARTMENTS!B:B,1,0)</f>
        <v>DEV_GROUP_22</v>
      </c>
      <c r="K3858" s="326"/>
    </row>
    <row r="3859" spans="1:11" hidden="1" x14ac:dyDescent="0.2">
      <c r="A3859" s="326" t="s">
        <v>8312</v>
      </c>
      <c r="B3859" s="326" t="s">
        <v>8</v>
      </c>
      <c r="C3859" s="326">
        <v>1</v>
      </c>
      <c r="D3859" s="326" t="s">
        <v>174</v>
      </c>
      <c r="E3859" s="323">
        <v>600</v>
      </c>
      <c r="F3859" s="35" t="s">
        <v>303</v>
      </c>
      <c r="G3859" s="326" t="s">
        <v>7333</v>
      </c>
      <c r="H3859" s="350">
        <f t="shared" si="60"/>
        <v>4044076.3800000004</v>
      </c>
      <c r="I3859" s="326" t="s">
        <v>8282</v>
      </c>
      <c r="J3859" s="42" t="str">
        <f>VLOOKUP(D3859,DEPARTMENTS!B:B,1,0)</f>
        <v>DEV_GROUP_21</v>
      </c>
    </row>
    <row r="3860" spans="1:11" s="35" customFormat="1" hidden="1" x14ac:dyDescent="0.2">
      <c r="A3860" s="326" t="s">
        <v>8313</v>
      </c>
      <c r="B3860" s="326" t="s">
        <v>8</v>
      </c>
      <c r="C3860" s="326">
        <v>1</v>
      </c>
      <c r="D3860" s="326" t="s">
        <v>24</v>
      </c>
      <c r="E3860" s="323">
        <v>30</v>
      </c>
      <c r="F3860" s="35" t="s">
        <v>303</v>
      </c>
      <c r="G3860" s="326" t="s">
        <v>7333</v>
      </c>
      <c r="H3860" s="350">
        <f t="shared" si="60"/>
        <v>4044106.3800000004</v>
      </c>
      <c r="I3860" s="326" t="s">
        <v>8283</v>
      </c>
      <c r="J3860" s="42" t="str">
        <f>VLOOKUP(D3860,DEPARTMENTS!B:B,1,0)</f>
        <v>ENVELOPES</v>
      </c>
      <c r="K3860" s="326"/>
    </row>
    <row r="3861" spans="1:11" s="35" customFormat="1" hidden="1" x14ac:dyDescent="0.2">
      <c r="A3861" s="326" t="s">
        <v>8314</v>
      </c>
      <c r="B3861" s="326" t="s">
        <v>8</v>
      </c>
      <c r="C3861" s="326">
        <v>1</v>
      </c>
      <c r="D3861" s="326" t="s">
        <v>148</v>
      </c>
      <c r="E3861" s="323">
        <v>150</v>
      </c>
      <c r="F3861" s="35" t="s">
        <v>303</v>
      </c>
      <c r="G3861" s="326" t="s">
        <v>7333</v>
      </c>
      <c r="H3861" s="350">
        <f t="shared" ref="H3861:H3924" si="61">H3860+E3861</f>
        <v>4044256.3800000004</v>
      </c>
      <c r="I3861" s="326" t="s">
        <v>8284</v>
      </c>
      <c r="J3861" s="42" t="str">
        <f>VLOOKUP(D3861,DEPARTMENTS!B:B,1,0)</f>
        <v>DEV_GROUP_NA</v>
      </c>
      <c r="K3861" s="326"/>
    </row>
    <row r="3862" spans="1:11" s="35" customFormat="1" hidden="1" x14ac:dyDescent="0.2">
      <c r="A3862" s="326" t="s">
        <v>8315</v>
      </c>
      <c r="B3862" s="326" t="s">
        <v>8</v>
      </c>
      <c r="C3862" s="326">
        <v>1</v>
      </c>
      <c r="D3862" s="326" t="s">
        <v>168</v>
      </c>
      <c r="E3862" s="323">
        <v>500</v>
      </c>
      <c r="F3862" s="35" t="s">
        <v>303</v>
      </c>
      <c r="G3862" s="326" t="s">
        <v>7333</v>
      </c>
      <c r="H3862" s="350">
        <f t="shared" si="61"/>
        <v>4044756.3800000004</v>
      </c>
      <c r="I3862" s="326" t="s">
        <v>8285</v>
      </c>
      <c r="J3862" s="42" t="str">
        <f>VLOOKUP(D3862,DEPARTMENTS!B:B,1,0)</f>
        <v>DEV_GROUP_35</v>
      </c>
      <c r="K3862" s="326"/>
    </row>
    <row r="3863" spans="1:11" s="35" customFormat="1" hidden="1" x14ac:dyDescent="0.2">
      <c r="A3863" s="326" t="s">
        <v>8316</v>
      </c>
      <c r="B3863" s="326" t="s">
        <v>8</v>
      </c>
      <c r="C3863" s="326">
        <v>1</v>
      </c>
      <c r="D3863" s="326" t="s">
        <v>166</v>
      </c>
      <c r="E3863" s="323">
        <v>500</v>
      </c>
      <c r="F3863" s="35" t="s">
        <v>303</v>
      </c>
      <c r="G3863" s="326" t="s">
        <v>7333</v>
      </c>
      <c r="H3863" s="350">
        <f t="shared" si="61"/>
        <v>4045256.3800000004</v>
      </c>
      <c r="I3863" s="326" t="s">
        <v>8286</v>
      </c>
      <c r="J3863" s="42" t="str">
        <f>VLOOKUP(D3863,DEPARTMENTS!B:B,1,0)</f>
        <v>DEV_GROUP_30</v>
      </c>
      <c r="K3863" s="326"/>
    </row>
    <row r="3864" spans="1:11" s="35" customFormat="1" hidden="1" x14ac:dyDescent="0.2">
      <c r="A3864" s="326" t="s">
        <v>8365</v>
      </c>
      <c r="B3864" s="326" t="s">
        <v>8</v>
      </c>
      <c r="C3864" s="326">
        <v>1</v>
      </c>
      <c r="D3864" s="326" t="s">
        <v>24</v>
      </c>
      <c r="E3864" s="323">
        <v>50</v>
      </c>
      <c r="F3864" s="35" t="s">
        <v>303</v>
      </c>
      <c r="G3864" s="326" t="s">
        <v>7333</v>
      </c>
      <c r="H3864" s="350">
        <f t="shared" si="61"/>
        <v>4045306.3800000004</v>
      </c>
      <c r="I3864" s="326" t="s">
        <v>8317</v>
      </c>
      <c r="J3864" s="42" t="str">
        <f>VLOOKUP(D3864,DEPARTMENTS!B:B,1,0)</f>
        <v>ENVELOPES</v>
      </c>
      <c r="K3864" s="326"/>
    </row>
    <row r="3865" spans="1:11" s="35" customFormat="1" hidden="1" x14ac:dyDescent="0.2">
      <c r="A3865" s="326" t="s">
        <v>8366</v>
      </c>
      <c r="B3865" s="326" t="s">
        <v>8</v>
      </c>
      <c r="C3865" s="326">
        <v>1</v>
      </c>
      <c r="D3865" s="326" t="s">
        <v>24</v>
      </c>
      <c r="E3865" s="323">
        <v>100</v>
      </c>
      <c r="F3865" s="35" t="s">
        <v>303</v>
      </c>
      <c r="G3865" s="326" t="s">
        <v>7333</v>
      </c>
      <c r="H3865" s="350">
        <f t="shared" si="61"/>
        <v>4045406.3800000004</v>
      </c>
      <c r="I3865" s="326" t="s">
        <v>8318</v>
      </c>
      <c r="J3865" s="42" t="str">
        <f>VLOOKUP(D3865,DEPARTMENTS!B:B,1,0)</f>
        <v>ENVELOPES</v>
      </c>
      <c r="K3865" s="326"/>
    </row>
    <row r="3866" spans="1:11" s="35" customFormat="1" hidden="1" x14ac:dyDescent="0.2">
      <c r="A3866" s="326" t="s">
        <v>8367</v>
      </c>
      <c r="B3866" s="326" t="s">
        <v>8</v>
      </c>
      <c r="C3866" s="326">
        <v>1</v>
      </c>
      <c r="D3866" s="326" t="s">
        <v>24</v>
      </c>
      <c r="E3866" s="323">
        <v>100</v>
      </c>
      <c r="F3866" s="35" t="s">
        <v>303</v>
      </c>
      <c r="G3866" s="326" t="s">
        <v>7333</v>
      </c>
      <c r="H3866" s="350">
        <f t="shared" si="61"/>
        <v>4045506.3800000004</v>
      </c>
      <c r="I3866" s="326" t="s">
        <v>8319</v>
      </c>
      <c r="J3866" s="42" t="str">
        <f>VLOOKUP(D3866,DEPARTMENTS!B:B,1,0)</f>
        <v>ENVELOPES</v>
      </c>
      <c r="K3866" s="326"/>
    </row>
    <row r="3867" spans="1:11" s="35" customFormat="1" hidden="1" x14ac:dyDescent="0.2">
      <c r="A3867" s="326" t="s">
        <v>8368</v>
      </c>
      <c r="B3867" s="326" t="s">
        <v>8</v>
      </c>
      <c r="C3867" s="326">
        <v>1</v>
      </c>
      <c r="D3867" s="326" t="s">
        <v>24</v>
      </c>
      <c r="E3867" s="323">
        <v>1500</v>
      </c>
      <c r="F3867" s="35" t="s">
        <v>303</v>
      </c>
      <c r="G3867" s="326" t="s">
        <v>7333</v>
      </c>
      <c r="H3867" s="350">
        <f t="shared" si="61"/>
        <v>4047006.3800000004</v>
      </c>
      <c r="I3867" s="326" t="s">
        <v>8320</v>
      </c>
      <c r="J3867" s="42" t="str">
        <f>VLOOKUP(D3867,DEPARTMENTS!B:B,1,0)</f>
        <v>ENVELOPES</v>
      </c>
      <c r="K3867" s="326"/>
    </row>
    <row r="3868" spans="1:11" s="35" customFormat="1" hidden="1" x14ac:dyDescent="0.2">
      <c r="A3868" s="326" t="s">
        <v>8369</v>
      </c>
      <c r="B3868" s="326" t="s">
        <v>8</v>
      </c>
      <c r="C3868" s="326">
        <v>1</v>
      </c>
      <c r="D3868" s="326" t="s">
        <v>24</v>
      </c>
      <c r="E3868" s="323">
        <v>50</v>
      </c>
      <c r="F3868" s="35" t="s">
        <v>303</v>
      </c>
      <c r="G3868" s="326" t="s">
        <v>7333</v>
      </c>
      <c r="H3868" s="350">
        <f t="shared" si="61"/>
        <v>4047056.3800000004</v>
      </c>
      <c r="I3868" s="326" t="s">
        <v>8321</v>
      </c>
      <c r="J3868" s="42" t="str">
        <f>VLOOKUP(D3868,DEPARTMENTS!B:B,1,0)</f>
        <v>ENVELOPES</v>
      </c>
      <c r="K3868" s="326"/>
    </row>
    <row r="3869" spans="1:11" s="35" customFormat="1" hidden="1" x14ac:dyDescent="0.2">
      <c r="A3869" s="326" t="s">
        <v>8370</v>
      </c>
      <c r="B3869" s="326" t="s">
        <v>8</v>
      </c>
      <c r="C3869" s="326">
        <v>1</v>
      </c>
      <c r="D3869" s="326" t="s">
        <v>24</v>
      </c>
      <c r="E3869" s="323">
        <v>50</v>
      </c>
      <c r="F3869" s="35" t="s">
        <v>303</v>
      </c>
      <c r="G3869" s="326" t="s">
        <v>7333</v>
      </c>
      <c r="H3869" s="350">
        <f t="shared" si="61"/>
        <v>4047106.3800000004</v>
      </c>
      <c r="I3869" s="326" t="s">
        <v>8322</v>
      </c>
      <c r="J3869" s="42" t="str">
        <f>VLOOKUP(D3869,DEPARTMENTS!B:B,1,0)</f>
        <v>ENVELOPES</v>
      </c>
      <c r="K3869" s="326"/>
    </row>
    <row r="3870" spans="1:11" s="35" customFormat="1" hidden="1" x14ac:dyDescent="0.2">
      <c r="A3870" s="326" t="s">
        <v>8371</v>
      </c>
      <c r="B3870" s="326" t="s">
        <v>8</v>
      </c>
      <c r="C3870" s="326">
        <v>1</v>
      </c>
      <c r="D3870" s="326" t="s">
        <v>24</v>
      </c>
      <c r="E3870" s="323">
        <v>7300</v>
      </c>
      <c r="F3870" s="35" t="s">
        <v>303</v>
      </c>
      <c r="G3870" s="326" t="s">
        <v>7333</v>
      </c>
      <c r="H3870" s="350">
        <f t="shared" si="61"/>
        <v>4054406.3800000004</v>
      </c>
      <c r="I3870" s="326" t="s">
        <v>8323</v>
      </c>
      <c r="J3870" s="42" t="str">
        <f>VLOOKUP(D3870,DEPARTMENTS!B:B,1,0)</f>
        <v>ENVELOPES</v>
      </c>
      <c r="K3870" s="326"/>
    </row>
    <row r="3871" spans="1:11" s="35" customFormat="1" hidden="1" x14ac:dyDescent="0.2">
      <c r="A3871" s="326" t="s">
        <v>8372</v>
      </c>
      <c r="B3871" s="326" t="s">
        <v>8</v>
      </c>
      <c r="C3871" s="326">
        <v>1</v>
      </c>
      <c r="D3871" s="326" t="s">
        <v>24</v>
      </c>
      <c r="E3871" s="323">
        <v>120</v>
      </c>
      <c r="F3871" s="35" t="s">
        <v>303</v>
      </c>
      <c r="G3871" s="326" t="s">
        <v>7333</v>
      </c>
      <c r="H3871" s="350">
        <f t="shared" si="61"/>
        <v>4054526.3800000004</v>
      </c>
      <c r="I3871" s="326" t="s">
        <v>8324</v>
      </c>
      <c r="J3871" s="42" t="str">
        <f>VLOOKUP(D3871,DEPARTMENTS!B:B,1,0)</f>
        <v>ENVELOPES</v>
      </c>
      <c r="K3871" s="326"/>
    </row>
    <row r="3872" spans="1:11" s="35" customFormat="1" hidden="1" x14ac:dyDescent="0.2">
      <c r="A3872" s="326" t="s">
        <v>8373</v>
      </c>
      <c r="B3872" s="326" t="s">
        <v>8</v>
      </c>
      <c r="C3872" s="326">
        <v>1</v>
      </c>
      <c r="D3872" s="326" t="s">
        <v>24</v>
      </c>
      <c r="E3872" s="323">
        <v>100</v>
      </c>
      <c r="F3872" s="35" t="s">
        <v>303</v>
      </c>
      <c r="G3872" s="326" t="s">
        <v>7333</v>
      </c>
      <c r="H3872" s="350">
        <f t="shared" si="61"/>
        <v>4054626.3800000004</v>
      </c>
      <c r="I3872" s="326" t="s">
        <v>8325</v>
      </c>
      <c r="J3872" s="42" t="str">
        <f>VLOOKUP(D3872,DEPARTMENTS!B:B,1,0)</f>
        <v>ENVELOPES</v>
      </c>
      <c r="K3872" s="326"/>
    </row>
    <row r="3873" spans="1:11" hidden="1" x14ac:dyDescent="0.2">
      <c r="A3873" s="326" t="s">
        <v>8374</v>
      </c>
      <c r="B3873" s="326" t="s">
        <v>8</v>
      </c>
      <c r="C3873" s="326">
        <v>1</v>
      </c>
      <c r="D3873" s="326" t="s">
        <v>44</v>
      </c>
      <c r="E3873" s="323">
        <v>200</v>
      </c>
      <c r="F3873" s="35" t="s">
        <v>303</v>
      </c>
      <c r="G3873" s="326" t="s">
        <v>7333</v>
      </c>
      <c r="H3873" s="350">
        <f t="shared" si="61"/>
        <v>4054826.3800000004</v>
      </c>
      <c r="I3873" s="326" t="s">
        <v>8326</v>
      </c>
      <c r="J3873" s="42" t="str">
        <f>VLOOKUP(D3873,DEPARTMENTS!B:B,1,0)</f>
        <v>AMBASSADORS</v>
      </c>
    </row>
    <row r="3874" spans="1:11" s="35" customFormat="1" hidden="1" x14ac:dyDescent="0.2">
      <c r="A3874" s="326" t="s">
        <v>8375</v>
      </c>
      <c r="B3874" s="326" t="s">
        <v>8</v>
      </c>
      <c r="C3874" s="326">
        <v>1</v>
      </c>
      <c r="D3874" s="326" t="s">
        <v>24</v>
      </c>
      <c r="E3874" s="323">
        <v>50</v>
      </c>
      <c r="F3874" s="35" t="s">
        <v>303</v>
      </c>
      <c r="G3874" s="326" t="s">
        <v>7333</v>
      </c>
      <c r="H3874" s="350">
        <f t="shared" si="61"/>
        <v>4054876.3800000004</v>
      </c>
      <c r="I3874" s="326" t="s">
        <v>8327</v>
      </c>
      <c r="J3874" s="42" t="str">
        <f>VLOOKUP(D3874,DEPARTMENTS!B:B,1,0)</f>
        <v>ENVELOPES</v>
      </c>
      <c r="K3874" s="326"/>
    </row>
    <row r="3875" spans="1:11" s="35" customFormat="1" hidden="1" x14ac:dyDescent="0.2">
      <c r="A3875" s="326" t="s">
        <v>348</v>
      </c>
      <c r="B3875" s="326" t="s">
        <v>8</v>
      </c>
      <c r="C3875" s="326">
        <v>1</v>
      </c>
      <c r="D3875" s="326" t="s">
        <v>24</v>
      </c>
      <c r="E3875" s="323">
        <v>500</v>
      </c>
      <c r="F3875" s="35" t="s">
        <v>303</v>
      </c>
      <c r="G3875" s="326" t="s">
        <v>7333</v>
      </c>
      <c r="H3875" s="350">
        <f t="shared" si="61"/>
        <v>4055376.3800000004</v>
      </c>
      <c r="I3875" s="326" t="s">
        <v>8328</v>
      </c>
      <c r="J3875" s="42" t="str">
        <f>VLOOKUP(D3875,DEPARTMENTS!B:B,1,0)</f>
        <v>ENVELOPES</v>
      </c>
      <c r="K3875" s="326"/>
    </row>
    <row r="3876" spans="1:11" s="35" customFormat="1" hidden="1" x14ac:dyDescent="0.2">
      <c r="A3876" s="326" t="s">
        <v>8376</v>
      </c>
      <c r="B3876" s="326" t="s">
        <v>8</v>
      </c>
      <c r="C3876" s="326">
        <v>1</v>
      </c>
      <c r="D3876" s="326" t="s">
        <v>24</v>
      </c>
      <c r="E3876" s="323">
        <v>100</v>
      </c>
      <c r="F3876" s="35" t="s">
        <v>303</v>
      </c>
      <c r="G3876" s="326" t="s">
        <v>7333</v>
      </c>
      <c r="H3876" s="350">
        <f t="shared" si="61"/>
        <v>4055476.3800000004</v>
      </c>
      <c r="I3876" s="326" t="s">
        <v>8329</v>
      </c>
      <c r="J3876" s="42" t="str">
        <f>VLOOKUP(D3876,DEPARTMENTS!B:B,1,0)</f>
        <v>ENVELOPES</v>
      </c>
      <c r="K3876" s="326"/>
    </row>
    <row r="3877" spans="1:11" s="35" customFormat="1" hidden="1" x14ac:dyDescent="0.2">
      <c r="A3877" s="326" t="s">
        <v>8377</v>
      </c>
      <c r="B3877" s="326" t="s">
        <v>8</v>
      </c>
      <c r="C3877" s="326">
        <v>1</v>
      </c>
      <c r="D3877" s="326" t="s">
        <v>24</v>
      </c>
      <c r="E3877" s="323">
        <v>100</v>
      </c>
      <c r="F3877" s="35" t="s">
        <v>303</v>
      </c>
      <c r="G3877" s="326" t="s">
        <v>7333</v>
      </c>
      <c r="H3877" s="350">
        <f t="shared" si="61"/>
        <v>4055576.3800000004</v>
      </c>
      <c r="I3877" s="326" t="s">
        <v>8330</v>
      </c>
      <c r="J3877" s="42" t="str">
        <f>VLOOKUP(D3877,DEPARTMENTS!B:B,1,0)</f>
        <v>ENVELOPES</v>
      </c>
      <c r="K3877" s="326"/>
    </row>
    <row r="3878" spans="1:11" hidden="1" x14ac:dyDescent="0.2">
      <c r="A3878" s="326" t="s">
        <v>8378</v>
      </c>
      <c r="B3878" s="326" t="s">
        <v>8</v>
      </c>
      <c r="C3878" s="326">
        <v>1</v>
      </c>
      <c r="D3878" s="326" t="s">
        <v>24</v>
      </c>
      <c r="E3878" s="323">
        <v>100</v>
      </c>
      <c r="F3878" s="35" t="s">
        <v>303</v>
      </c>
      <c r="G3878" s="326" t="s">
        <v>7333</v>
      </c>
      <c r="H3878" s="350">
        <f t="shared" si="61"/>
        <v>4055676.3800000004</v>
      </c>
      <c r="I3878" s="326" t="s">
        <v>8331</v>
      </c>
      <c r="J3878" s="42" t="str">
        <f>VLOOKUP(D3878,DEPARTMENTS!B:B,1,0)</f>
        <v>ENVELOPES</v>
      </c>
    </row>
    <row r="3879" spans="1:11" hidden="1" x14ac:dyDescent="0.2">
      <c r="A3879" s="326" t="s">
        <v>8379</v>
      </c>
      <c r="B3879" s="326" t="s">
        <v>8</v>
      </c>
      <c r="C3879" s="326">
        <v>1</v>
      </c>
      <c r="D3879" s="326" t="s">
        <v>24</v>
      </c>
      <c r="E3879" s="323">
        <v>500</v>
      </c>
      <c r="F3879" s="35" t="s">
        <v>303</v>
      </c>
      <c r="G3879" s="326" t="s">
        <v>7333</v>
      </c>
      <c r="H3879" s="350">
        <f t="shared" si="61"/>
        <v>4056176.3800000004</v>
      </c>
      <c r="I3879" s="326" t="s">
        <v>8332</v>
      </c>
      <c r="J3879" s="42" t="str">
        <f>VLOOKUP(D3879,DEPARTMENTS!B:B,1,0)</f>
        <v>ENVELOPES</v>
      </c>
    </row>
    <row r="3880" spans="1:11" s="35" customFormat="1" hidden="1" x14ac:dyDescent="0.2">
      <c r="A3880" s="326" t="s">
        <v>8380</v>
      </c>
      <c r="B3880" s="326" t="s">
        <v>8</v>
      </c>
      <c r="C3880" s="326">
        <v>1</v>
      </c>
      <c r="D3880" s="326" t="s">
        <v>24</v>
      </c>
      <c r="E3880" s="323">
        <v>50</v>
      </c>
      <c r="F3880" s="35" t="s">
        <v>303</v>
      </c>
      <c r="G3880" s="326" t="s">
        <v>7333</v>
      </c>
      <c r="H3880" s="350">
        <f t="shared" si="61"/>
        <v>4056226.3800000004</v>
      </c>
      <c r="I3880" s="326" t="s">
        <v>8333</v>
      </c>
      <c r="J3880" s="42" t="str">
        <f>VLOOKUP(D3880,DEPARTMENTS!B:B,1,0)</f>
        <v>ENVELOPES</v>
      </c>
      <c r="K3880" s="326"/>
    </row>
    <row r="3881" spans="1:11" hidden="1" x14ac:dyDescent="0.2">
      <c r="A3881" s="326" t="s">
        <v>8381</v>
      </c>
      <c r="B3881" s="326" t="s">
        <v>8</v>
      </c>
      <c r="C3881" s="326">
        <v>1</v>
      </c>
      <c r="D3881" s="326" t="s">
        <v>24</v>
      </c>
      <c r="E3881" s="323">
        <v>100</v>
      </c>
      <c r="F3881" s="35" t="s">
        <v>303</v>
      </c>
      <c r="G3881" s="326" t="s">
        <v>7333</v>
      </c>
      <c r="H3881" s="350">
        <f t="shared" si="61"/>
        <v>4056326.3800000004</v>
      </c>
      <c r="I3881" s="326" t="s">
        <v>8334</v>
      </c>
      <c r="J3881" s="42" t="str">
        <f>VLOOKUP(D3881,DEPARTMENTS!B:B,1,0)</f>
        <v>ENVELOPES</v>
      </c>
    </row>
    <row r="3882" spans="1:11" s="35" customFormat="1" hidden="1" x14ac:dyDescent="0.2">
      <c r="A3882" s="326" t="s">
        <v>8382</v>
      </c>
      <c r="B3882" s="326" t="s">
        <v>8</v>
      </c>
      <c r="C3882" s="326">
        <v>1</v>
      </c>
      <c r="D3882" s="326" t="s">
        <v>24</v>
      </c>
      <c r="E3882" s="323">
        <v>500</v>
      </c>
      <c r="F3882" s="35" t="s">
        <v>303</v>
      </c>
      <c r="G3882" s="326" t="s">
        <v>7333</v>
      </c>
      <c r="H3882" s="350">
        <f t="shared" si="61"/>
        <v>4056826.3800000004</v>
      </c>
      <c r="I3882" s="326" t="s">
        <v>8335</v>
      </c>
      <c r="J3882" s="42" t="str">
        <f>VLOOKUP(D3882,DEPARTMENTS!B:B,1,0)</f>
        <v>ENVELOPES</v>
      </c>
      <c r="K3882" s="326"/>
    </row>
    <row r="3883" spans="1:11" hidden="1" x14ac:dyDescent="0.2">
      <c r="A3883" s="326" t="s">
        <v>8383</v>
      </c>
      <c r="B3883" s="326" t="s">
        <v>8</v>
      </c>
      <c r="C3883" s="326">
        <v>1</v>
      </c>
      <c r="D3883" s="326" t="s">
        <v>24</v>
      </c>
      <c r="E3883" s="323">
        <v>40</v>
      </c>
      <c r="F3883" s="35" t="s">
        <v>303</v>
      </c>
      <c r="G3883" s="326" t="s">
        <v>7333</v>
      </c>
      <c r="H3883" s="350">
        <f t="shared" si="61"/>
        <v>4056866.3800000004</v>
      </c>
      <c r="I3883" s="326" t="s">
        <v>8336</v>
      </c>
      <c r="J3883" s="42" t="str">
        <f>VLOOKUP(D3883,DEPARTMENTS!B:B,1,0)</f>
        <v>ENVELOPES</v>
      </c>
    </row>
    <row r="3884" spans="1:11" s="35" customFormat="1" hidden="1" x14ac:dyDescent="0.2">
      <c r="A3884" s="326" t="s">
        <v>8384</v>
      </c>
      <c r="B3884" s="326" t="s">
        <v>8</v>
      </c>
      <c r="C3884" s="326">
        <v>1</v>
      </c>
      <c r="D3884" s="326" t="s">
        <v>24</v>
      </c>
      <c r="E3884" s="323">
        <v>100</v>
      </c>
      <c r="F3884" s="35" t="s">
        <v>303</v>
      </c>
      <c r="G3884" s="326" t="s">
        <v>7333</v>
      </c>
      <c r="H3884" s="350">
        <f t="shared" si="61"/>
        <v>4056966.3800000004</v>
      </c>
      <c r="I3884" s="326" t="s">
        <v>8337</v>
      </c>
      <c r="J3884" s="42" t="str">
        <f>VLOOKUP(D3884,DEPARTMENTS!B:B,1,0)</f>
        <v>ENVELOPES</v>
      </c>
      <c r="K3884" s="326"/>
    </row>
    <row r="3885" spans="1:11" hidden="1" x14ac:dyDescent="0.2">
      <c r="A3885" s="326" t="s">
        <v>8385</v>
      </c>
      <c r="B3885" s="326" t="s">
        <v>8</v>
      </c>
      <c r="C3885" s="326">
        <v>1</v>
      </c>
      <c r="D3885" s="326" t="s">
        <v>24</v>
      </c>
      <c r="E3885" s="323">
        <v>50</v>
      </c>
      <c r="F3885" s="35" t="s">
        <v>303</v>
      </c>
      <c r="G3885" s="326" t="s">
        <v>7333</v>
      </c>
      <c r="H3885" s="350">
        <f t="shared" si="61"/>
        <v>4057016.3800000004</v>
      </c>
      <c r="I3885" s="326" t="s">
        <v>8338</v>
      </c>
      <c r="J3885" s="42" t="str">
        <f>VLOOKUP(D3885,DEPARTMENTS!B:B,1,0)</f>
        <v>ENVELOPES</v>
      </c>
    </row>
    <row r="3886" spans="1:11" s="35" customFormat="1" hidden="1" x14ac:dyDescent="0.2">
      <c r="A3886" s="326" t="s">
        <v>8386</v>
      </c>
      <c r="B3886" s="326" t="s">
        <v>8</v>
      </c>
      <c r="C3886" s="326">
        <v>1</v>
      </c>
      <c r="D3886" s="326" t="s">
        <v>24</v>
      </c>
      <c r="E3886" s="323">
        <v>100</v>
      </c>
      <c r="F3886" s="35" t="s">
        <v>303</v>
      </c>
      <c r="G3886" s="326" t="s">
        <v>7333</v>
      </c>
      <c r="H3886" s="350">
        <f t="shared" si="61"/>
        <v>4057116.3800000004</v>
      </c>
      <c r="I3886" s="326" t="s">
        <v>8339</v>
      </c>
      <c r="J3886" s="42" t="str">
        <f>VLOOKUP(D3886,DEPARTMENTS!B:B,1,0)</f>
        <v>ENVELOPES</v>
      </c>
      <c r="K3886" s="326"/>
    </row>
    <row r="3887" spans="1:11" hidden="1" x14ac:dyDescent="0.2">
      <c r="A3887" s="326" t="s">
        <v>8387</v>
      </c>
      <c r="B3887" s="326" t="s">
        <v>8</v>
      </c>
      <c r="C3887" s="326">
        <v>1</v>
      </c>
      <c r="D3887" s="326" t="s">
        <v>120</v>
      </c>
      <c r="E3887" s="323">
        <v>100</v>
      </c>
      <c r="F3887" s="35" t="s">
        <v>303</v>
      </c>
      <c r="G3887" s="326" t="s">
        <v>7333</v>
      </c>
      <c r="H3887" s="350">
        <f t="shared" si="61"/>
        <v>4057216.3800000004</v>
      </c>
      <c r="I3887" s="326" t="s">
        <v>8340</v>
      </c>
      <c r="J3887" s="42" t="str">
        <f>VLOOKUP(D3887,DEPARTMENTS!B:B,1,0)</f>
        <v>DEV_GROUP_17</v>
      </c>
    </row>
    <row r="3888" spans="1:11" s="35" customFormat="1" hidden="1" x14ac:dyDescent="0.2">
      <c r="A3888" s="326" t="s">
        <v>8388</v>
      </c>
      <c r="B3888" s="326" t="s">
        <v>8</v>
      </c>
      <c r="C3888" s="326">
        <v>1</v>
      </c>
      <c r="D3888" s="326" t="s">
        <v>24</v>
      </c>
      <c r="E3888" s="323">
        <v>100</v>
      </c>
      <c r="F3888" s="35" t="s">
        <v>303</v>
      </c>
      <c r="G3888" s="326" t="s">
        <v>7333</v>
      </c>
      <c r="H3888" s="350">
        <f t="shared" si="61"/>
        <v>4057316.3800000004</v>
      </c>
      <c r="I3888" s="326" t="s">
        <v>8341</v>
      </c>
      <c r="J3888" s="42" t="str">
        <f>VLOOKUP(D3888,DEPARTMENTS!B:B,1,0)</f>
        <v>ENVELOPES</v>
      </c>
      <c r="K3888" s="326"/>
    </row>
    <row r="3889" spans="1:11" s="35" customFormat="1" hidden="1" x14ac:dyDescent="0.2">
      <c r="A3889" s="326" t="s">
        <v>8389</v>
      </c>
      <c r="B3889" s="326" t="s">
        <v>8</v>
      </c>
      <c r="C3889" s="326">
        <v>1</v>
      </c>
      <c r="D3889" s="326" t="s">
        <v>24</v>
      </c>
      <c r="E3889" s="323">
        <v>100</v>
      </c>
      <c r="F3889" s="35" t="s">
        <v>303</v>
      </c>
      <c r="G3889" s="326" t="s">
        <v>7333</v>
      </c>
      <c r="H3889" s="350">
        <f t="shared" si="61"/>
        <v>4057416.3800000004</v>
      </c>
      <c r="I3889" s="326" t="s">
        <v>8342</v>
      </c>
      <c r="J3889" s="42" t="str">
        <f>VLOOKUP(D3889,DEPARTMENTS!B:B,1,0)</f>
        <v>ENVELOPES</v>
      </c>
      <c r="K3889" s="326"/>
    </row>
    <row r="3890" spans="1:11" s="35" customFormat="1" hidden="1" x14ac:dyDescent="0.2">
      <c r="A3890" s="326" t="s">
        <v>8390</v>
      </c>
      <c r="B3890" s="326" t="s">
        <v>8</v>
      </c>
      <c r="C3890" s="326">
        <v>1</v>
      </c>
      <c r="D3890" s="326" t="s">
        <v>24</v>
      </c>
      <c r="E3890" s="323">
        <v>5010</v>
      </c>
      <c r="F3890" s="35" t="s">
        <v>303</v>
      </c>
      <c r="G3890" s="326" t="s">
        <v>7333</v>
      </c>
      <c r="H3890" s="350">
        <f t="shared" si="61"/>
        <v>4062426.3800000004</v>
      </c>
      <c r="I3890" s="326" t="s">
        <v>8343</v>
      </c>
      <c r="J3890" s="42" t="str">
        <f>VLOOKUP(D3890,DEPARTMENTS!B:B,1,0)</f>
        <v>ENVELOPES</v>
      </c>
      <c r="K3890" s="326"/>
    </row>
    <row r="3891" spans="1:11" s="35" customFormat="1" hidden="1" x14ac:dyDescent="0.2">
      <c r="A3891" s="326" t="s">
        <v>8391</v>
      </c>
      <c r="B3891" s="326" t="s">
        <v>8</v>
      </c>
      <c r="C3891" s="326">
        <v>1</v>
      </c>
      <c r="D3891" s="326" t="s">
        <v>24</v>
      </c>
      <c r="E3891" s="323">
        <v>50</v>
      </c>
      <c r="F3891" s="35" t="s">
        <v>303</v>
      </c>
      <c r="G3891" s="326" t="s">
        <v>7333</v>
      </c>
      <c r="H3891" s="350">
        <f t="shared" si="61"/>
        <v>4062476.3800000004</v>
      </c>
      <c r="I3891" s="326" t="s">
        <v>8344</v>
      </c>
      <c r="J3891" s="42" t="str">
        <f>VLOOKUP(D3891,DEPARTMENTS!B:B,1,0)</f>
        <v>ENVELOPES</v>
      </c>
      <c r="K3891" s="326"/>
    </row>
    <row r="3892" spans="1:11" s="35" customFormat="1" hidden="1" x14ac:dyDescent="0.2">
      <c r="A3892" s="326" t="s">
        <v>8392</v>
      </c>
      <c r="B3892" s="326" t="s">
        <v>8</v>
      </c>
      <c r="C3892" s="326">
        <v>1</v>
      </c>
      <c r="D3892" s="326" t="s">
        <v>24</v>
      </c>
      <c r="E3892" s="323">
        <v>100</v>
      </c>
      <c r="F3892" s="35" t="s">
        <v>303</v>
      </c>
      <c r="G3892" s="326" t="s">
        <v>7333</v>
      </c>
      <c r="H3892" s="350">
        <f t="shared" si="61"/>
        <v>4062576.3800000004</v>
      </c>
      <c r="I3892" s="326" t="s">
        <v>8345</v>
      </c>
      <c r="J3892" s="42" t="str">
        <f>VLOOKUP(D3892,DEPARTMENTS!B:B,1,0)</f>
        <v>ENVELOPES</v>
      </c>
      <c r="K3892" s="326"/>
    </row>
    <row r="3893" spans="1:11" s="35" customFormat="1" hidden="1" x14ac:dyDescent="0.2">
      <c r="A3893" s="326" t="s">
        <v>8393</v>
      </c>
      <c r="B3893" s="326" t="s">
        <v>8</v>
      </c>
      <c r="C3893" s="326">
        <v>1</v>
      </c>
      <c r="D3893" s="326" t="s">
        <v>24</v>
      </c>
      <c r="E3893" s="323">
        <v>100</v>
      </c>
      <c r="F3893" s="35" t="s">
        <v>303</v>
      </c>
      <c r="G3893" s="326" t="s">
        <v>7333</v>
      </c>
      <c r="H3893" s="350">
        <f t="shared" si="61"/>
        <v>4062676.3800000004</v>
      </c>
      <c r="I3893" s="326" t="s">
        <v>8346</v>
      </c>
      <c r="J3893" s="42" t="str">
        <f>VLOOKUP(D3893,DEPARTMENTS!B:B,1,0)</f>
        <v>ENVELOPES</v>
      </c>
      <c r="K3893" s="326"/>
    </row>
    <row r="3894" spans="1:11" s="35" customFormat="1" hidden="1" x14ac:dyDescent="0.2">
      <c r="A3894" s="326" t="s">
        <v>8394</v>
      </c>
      <c r="B3894" s="326" t="s">
        <v>8</v>
      </c>
      <c r="C3894" s="326">
        <v>1</v>
      </c>
      <c r="D3894" s="326" t="s">
        <v>24</v>
      </c>
      <c r="E3894" s="323">
        <v>50</v>
      </c>
      <c r="F3894" s="35" t="s">
        <v>303</v>
      </c>
      <c r="G3894" s="326" t="s">
        <v>7333</v>
      </c>
      <c r="H3894" s="350">
        <f t="shared" si="61"/>
        <v>4062726.3800000004</v>
      </c>
      <c r="I3894" s="326" t="s">
        <v>8347</v>
      </c>
      <c r="J3894" s="42" t="str">
        <f>VLOOKUP(D3894,DEPARTMENTS!B:B,1,0)</f>
        <v>ENVELOPES</v>
      </c>
      <c r="K3894" s="326"/>
    </row>
    <row r="3895" spans="1:11" s="35" customFormat="1" hidden="1" x14ac:dyDescent="0.2">
      <c r="A3895" s="326" t="s">
        <v>8395</v>
      </c>
      <c r="B3895" s="326" t="s">
        <v>8</v>
      </c>
      <c r="C3895" s="326">
        <v>1</v>
      </c>
      <c r="D3895" s="326" t="s">
        <v>24</v>
      </c>
      <c r="E3895" s="323">
        <v>20</v>
      </c>
      <c r="F3895" s="35" t="s">
        <v>303</v>
      </c>
      <c r="G3895" s="326" t="s">
        <v>7333</v>
      </c>
      <c r="H3895" s="350">
        <f t="shared" si="61"/>
        <v>4062746.3800000004</v>
      </c>
      <c r="I3895" s="326" t="s">
        <v>8348</v>
      </c>
      <c r="J3895" s="42" t="str">
        <f>VLOOKUP(D3895,DEPARTMENTS!B:B,1,0)</f>
        <v>ENVELOPES</v>
      </c>
      <c r="K3895" s="326"/>
    </row>
    <row r="3896" spans="1:11" s="35" customFormat="1" hidden="1" x14ac:dyDescent="0.2">
      <c r="A3896" s="326" t="s">
        <v>8396</v>
      </c>
      <c r="B3896" s="326" t="s">
        <v>8</v>
      </c>
      <c r="C3896" s="326">
        <v>1</v>
      </c>
      <c r="D3896" s="326" t="s">
        <v>24</v>
      </c>
      <c r="E3896" s="323">
        <v>200</v>
      </c>
      <c r="F3896" s="35" t="s">
        <v>303</v>
      </c>
      <c r="G3896" s="326" t="s">
        <v>7333</v>
      </c>
      <c r="H3896" s="350">
        <f t="shared" si="61"/>
        <v>4062946.3800000004</v>
      </c>
      <c r="I3896" s="326" t="s">
        <v>8349</v>
      </c>
      <c r="J3896" s="42" t="str">
        <f>VLOOKUP(D3896,DEPARTMENTS!B:B,1,0)</f>
        <v>ENVELOPES</v>
      </c>
      <c r="K3896" s="326"/>
    </row>
    <row r="3897" spans="1:11" s="35" customFormat="1" hidden="1" x14ac:dyDescent="0.2">
      <c r="A3897" s="326" t="s">
        <v>8397</v>
      </c>
      <c r="B3897" s="326" t="s">
        <v>8</v>
      </c>
      <c r="C3897" s="326">
        <v>1</v>
      </c>
      <c r="D3897" s="326" t="s">
        <v>178</v>
      </c>
      <c r="E3897" s="323">
        <v>500</v>
      </c>
      <c r="F3897" s="35" t="s">
        <v>303</v>
      </c>
      <c r="G3897" s="326" t="s">
        <v>7333</v>
      </c>
      <c r="H3897" s="350">
        <f t="shared" si="61"/>
        <v>4063446.3800000004</v>
      </c>
      <c r="I3897" s="326" t="s">
        <v>8350</v>
      </c>
      <c r="J3897" s="42" t="str">
        <f>VLOOKUP(D3897,DEPARTMENTS!B:B,1,0)</f>
        <v>DEV_GROUP_34</v>
      </c>
      <c r="K3897" s="326"/>
    </row>
    <row r="3898" spans="1:11" s="35" customFormat="1" hidden="1" x14ac:dyDescent="0.2">
      <c r="A3898" s="326" t="s">
        <v>8398</v>
      </c>
      <c r="B3898" s="326" t="s">
        <v>8</v>
      </c>
      <c r="C3898" s="326">
        <v>1</v>
      </c>
      <c r="D3898" s="326" t="s">
        <v>24</v>
      </c>
      <c r="E3898" s="323">
        <v>20</v>
      </c>
      <c r="F3898" s="35" t="s">
        <v>303</v>
      </c>
      <c r="G3898" s="326" t="s">
        <v>7333</v>
      </c>
      <c r="H3898" s="350">
        <f t="shared" si="61"/>
        <v>4063466.3800000004</v>
      </c>
      <c r="I3898" s="326" t="s">
        <v>8351</v>
      </c>
      <c r="J3898" s="42" t="str">
        <f>VLOOKUP(D3898,DEPARTMENTS!B:B,1,0)</f>
        <v>ENVELOPES</v>
      </c>
      <c r="K3898" s="326"/>
    </row>
    <row r="3899" spans="1:11" s="35" customFormat="1" hidden="1" x14ac:dyDescent="0.2">
      <c r="A3899" s="326" t="s">
        <v>8399</v>
      </c>
      <c r="B3899" s="326" t="s">
        <v>8</v>
      </c>
      <c r="C3899" s="326">
        <v>1</v>
      </c>
      <c r="D3899" s="326" t="s">
        <v>24</v>
      </c>
      <c r="E3899" s="323">
        <v>100</v>
      </c>
      <c r="F3899" s="35" t="s">
        <v>303</v>
      </c>
      <c r="G3899" s="326" t="s">
        <v>7333</v>
      </c>
      <c r="H3899" s="350">
        <f t="shared" si="61"/>
        <v>4063566.3800000004</v>
      </c>
      <c r="I3899" s="326" t="s">
        <v>8352</v>
      </c>
      <c r="J3899" s="42" t="str">
        <f>VLOOKUP(D3899,DEPARTMENTS!B:B,1,0)</f>
        <v>ENVELOPES</v>
      </c>
      <c r="K3899" s="326"/>
    </row>
    <row r="3900" spans="1:11" s="35" customFormat="1" hidden="1" x14ac:dyDescent="0.2">
      <c r="A3900" s="326" t="s">
        <v>8400</v>
      </c>
      <c r="B3900" s="326" t="s">
        <v>8</v>
      </c>
      <c r="C3900" s="326">
        <v>1</v>
      </c>
      <c r="D3900" s="326" t="s">
        <v>24</v>
      </c>
      <c r="E3900" s="323">
        <v>100</v>
      </c>
      <c r="F3900" s="35" t="s">
        <v>303</v>
      </c>
      <c r="G3900" s="326" t="s">
        <v>7333</v>
      </c>
      <c r="H3900" s="350">
        <f t="shared" si="61"/>
        <v>4063666.3800000004</v>
      </c>
      <c r="I3900" s="326" t="s">
        <v>8353</v>
      </c>
      <c r="J3900" s="42" t="str">
        <f>VLOOKUP(D3900,DEPARTMENTS!B:B,1,0)</f>
        <v>ENVELOPES</v>
      </c>
      <c r="K3900" s="326"/>
    </row>
    <row r="3901" spans="1:11" s="35" customFormat="1" hidden="1" x14ac:dyDescent="0.2">
      <c r="A3901" s="326" t="s">
        <v>8401</v>
      </c>
      <c r="B3901" s="326" t="s">
        <v>8</v>
      </c>
      <c r="C3901" s="326">
        <v>1</v>
      </c>
      <c r="D3901" s="326" t="s">
        <v>24</v>
      </c>
      <c r="E3901" s="323">
        <v>500</v>
      </c>
      <c r="F3901" s="35" t="s">
        <v>303</v>
      </c>
      <c r="G3901" s="326" t="s">
        <v>7333</v>
      </c>
      <c r="H3901" s="350">
        <f t="shared" si="61"/>
        <v>4064166.3800000004</v>
      </c>
      <c r="I3901" s="326" t="s">
        <v>8354</v>
      </c>
      <c r="J3901" s="42" t="str">
        <f>VLOOKUP(D3901,DEPARTMENTS!B:B,1,0)</f>
        <v>ENVELOPES</v>
      </c>
      <c r="K3901" s="326"/>
    </row>
    <row r="3902" spans="1:11" s="35" customFormat="1" hidden="1" x14ac:dyDescent="0.2">
      <c r="A3902" s="326" t="s">
        <v>8402</v>
      </c>
      <c r="B3902" s="326" t="s">
        <v>8</v>
      </c>
      <c r="C3902" s="326">
        <v>1</v>
      </c>
      <c r="D3902" s="326" t="s">
        <v>24</v>
      </c>
      <c r="E3902" s="323">
        <v>300</v>
      </c>
      <c r="F3902" s="35" t="s">
        <v>303</v>
      </c>
      <c r="G3902" s="326" t="s">
        <v>7333</v>
      </c>
      <c r="H3902" s="350">
        <f t="shared" si="61"/>
        <v>4064466.3800000004</v>
      </c>
      <c r="I3902" s="326" t="s">
        <v>8355</v>
      </c>
      <c r="J3902" s="42" t="str">
        <f>VLOOKUP(D3902,DEPARTMENTS!B:B,1,0)</f>
        <v>ENVELOPES</v>
      </c>
      <c r="K3902" s="326"/>
    </row>
    <row r="3903" spans="1:11" s="35" customFormat="1" hidden="1" x14ac:dyDescent="0.2">
      <c r="A3903" s="326" t="s">
        <v>8403</v>
      </c>
      <c r="B3903" s="326" t="s">
        <v>8</v>
      </c>
      <c r="C3903" s="326">
        <v>1</v>
      </c>
      <c r="D3903" s="326" t="s">
        <v>178</v>
      </c>
      <c r="E3903" s="323">
        <v>144</v>
      </c>
      <c r="F3903" s="35" t="s">
        <v>303</v>
      </c>
      <c r="G3903" s="326" t="s">
        <v>7333</v>
      </c>
      <c r="H3903" s="350">
        <f t="shared" si="61"/>
        <v>4064610.3800000004</v>
      </c>
      <c r="I3903" s="326" t="s">
        <v>8356</v>
      </c>
      <c r="J3903" s="42" t="str">
        <f>VLOOKUP(D3903,DEPARTMENTS!B:B,1,0)</f>
        <v>DEV_GROUP_34</v>
      </c>
      <c r="K3903" s="326"/>
    </row>
    <row r="3904" spans="1:11" s="35" customFormat="1" hidden="1" x14ac:dyDescent="0.2">
      <c r="A3904" s="326" t="s">
        <v>8404</v>
      </c>
      <c r="B3904" s="326" t="s">
        <v>8</v>
      </c>
      <c r="C3904" s="326">
        <v>1</v>
      </c>
      <c r="D3904" s="326" t="s">
        <v>24</v>
      </c>
      <c r="E3904" s="323">
        <v>100</v>
      </c>
      <c r="F3904" s="35" t="s">
        <v>303</v>
      </c>
      <c r="G3904" s="326" t="s">
        <v>7333</v>
      </c>
      <c r="H3904" s="350">
        <f t="shared" si="61"/>
        <v>4064710.3800000004</v>
      </c>
      <c r="I3904" s="326" t="s">
        <v>8357</v>
      </c>
      <c r="J3904" s="42" t="str">
        <f>VLOOKUP(D3904,DEPARTMENTS!B:B,1,0)</f>
        <v>ENVELOPES</v>
      </c>
      <c r="K3904" s="326"/>
    </row>
    <row r="3905" spans="1:11" s="35" customFormat="1" hidden="1" x14ac:dyDescent="0.2">
      <c r="A3905" s="326" t="s">
        <v>8405</v>
      </c>
      <c r="B3905" s="326" t="s">
        <v>8</v>
      </c>
      <c r="C3905" s="326">
        <v>1</v>
      </c>
      <c r="D3905" s="326" t="s">
        <v>24</v>
      </c>
      <c r="E3905" s="323">
        <v>200</v>
      </c>
      <c r="F3905" s="35" t="s">
        <v>303</v>
      </c>
      <c r="G3905" s="326" t="s">
        <v>7333</v>
      </c>
      <c r="H3905" s="350">
        <f t="shared" si="61"/>
        <v>4064910.3800000004</v>
      </c>
      <c r="I3905" s="326" t="s">
        <v>8358</v>
      </c>
      <c r="J3905" s="42" t="str">
        <f>VLOOKUP(D3905,DEPARTMENTS!B:B,1,0)</f>
        <v>ENVELOPES</v>
      </c>
      <c r="K3905" s="326"/>
    </row>
    <row r="3906" spans="1:11" s="35" customFormat="1" hidden="1" x14ac:dyDescent="0.2">
      <c r="A3906" s="326" t="s">
        <v>8406</v>
      </c>
      <c r="B3906" s="326" t="s">
        <v>8</v>
      </c>
      <c r="C3906" s="326">
        <v>1</v>
      </c>
      <c r="D3906" s="326" t="s">
        <v>24</v>
      </c>
      <c r="E3906" s="323">
        <v>200</v>
      </c>
      <c r="F3906" s="35" t="s">
        <v>303</v>
      </c>
      <c r="G3906" s="326" t="s">
        <v>7333</v>
      </c>
      <c r="H3906" s="350">
        <f t="shared" si="61"/>
        <v>4065110.3800000004</v>
      </c>
      <c r="I3906" s="326" t="s">
        <v>8359</v>
      </c>
      <c r="J3906" s="42" t="str">
        <f>VLOOKUP(D3906,DEPARTMENTS!B:B,1,0)</f>
        <v>ENVELOPES</v>
      </c>
      <c r="K3906" s="326"/>
    </row>
    <row r="3907" spans="1:11" s="35" customFormat="1" hidden="1" x14ac:dyDescent="0.2">
      <c r="A3907" s="326" t="s">
        <v>8407</v>
      </c>
      <c r="B3907" s="326" t="s">
        <v>8</v>
      </c>
      <c r="C3907" s="326">
        <v>1</v>
      </c>
      <c r="D3907" s="326" t="s">
        <v>140</v>
      </c>
      <c r="E3907" s="323">
        <v>300</v>
      </c>
      <c r="F3907" s="35" t="s">
        <v>303</v>
      </c>
      <c r="G3907" s="326" t="s">
        <v>7333</v>
      </c>
      <c r="H3907" s="350">
        <f t="shared" si="61"/>
        <v>4065410.3800000004</v>
      </c>
      <c r="I3907" s="326" t="s">
        <v>8360</v>
      </c>
      <c r="J3907" s="42" t="str">
        <f>VLOOKUP(D3907,DEPARTMENTS!B:B,1,0)</f>
        <v>DEV_GROUP_19</v>
      </c>
      <c r="K3907" s="326"/>
    </row>
    <row r="3908" spans="1:11" s="35" customFormat="1" hidden="1" x14ac:dyDescent="0.2">
      <c r="A3908" s="326" t="s">
        <v>8408</v>
      </c>
      <c r="B3908" s="326" t="s">
        <v>8</v>
      </c>
      <c r="C3908" s="326">
        <v>1</v>
      </c>
      <c r="D3908" s="326" t="s">
        <v>24</v>
      </c>
      <c r="E3908" s="323">
        <v>50</v>
      </c>
      <c r="F3908" s="35" t="s">
        <v>303</v>
      </c>
      <c r="G3908" s="326" t="s">
        <v>7333</v>
      </c>
      <c r="H3908" s="350">
        <f t="shared" si="61"/>
        <v>4065460.3800000004</v>
      </c>
      <c r="I3908" s="326" t="s">
        <v>8361</v>
      </c>
      <c r="J3908" s="42" t="str">
        <f>VLOOKUP(D3908,DEPARTMENTS!B:B,1,0)</f>
        <v>ENVELOPES</v>
      </c>
      <c r="K3908" s="326"/>
    </row>
    <row r="3909" spans="1:11" s="35" customFormat="1" hidden="1" x14ac:dyDescent="0.2">
      <c r="A3909" s="326" t="s">
        <v>8409</v>
      </c>
      <c r="B3909" s="326" t="s">
        <v>8</v>
      </c>
      <c r="C3909" s="326">
        <v>1</v>
      </c>
      <c r="D3909" s="326" t="s">
        <v>24</v>
      </c>
      <c r="E3909" s="323">
        <v>100</v>
      </c>
      <c r="F3909" s="35" t="s">
        <v>303</v>
      </c>
      <c r="G3909" s="326" t="s">
        <v>7333</v>
      </c>
      <c r="H3909" s="350">
        <f t="shared" si="61"/>
        <v>4065560.3800000004</v>
      </c>
      <c r="I3909" s="326" t="s">
        <v>8362</v>
      </c>
      <c r="J3909" s="42" t="str">
        <f>VLOOKUP(D3909,DEPARTMENTS!B:B,1,0)</f>
        <v>ENVELOPES</v>
      </c>
      <c r="K3909" s="326"/>
    </row>
    <row r="3910" spans="1:11" s="35" customFormat="1" hidden="1" x14ac:dyDescent="0.2">
      <c r="A3910" s="326" t="s">
        <v>8410</v>
      </c>
      <c r="B3910" s="326" t="s">
        <v>8</v>
      </c>
      <c r="C3910" s="326">
        <v>1</v>
      </c>
      <c r="D3910" s="326" t="s">
        <v>44</v>
      </c>
      <c r="E3910" s="323">
        <v>200</v>
      </c>
      <c r="F3910" s="35" t="s">
        <v>303</v>
      </c>
      <c r="G3910" s="326" t="s">
        <v>7333</v>
      </c>
      <c r="H3910" s="350">
        <f t="shared" si="61"/>
        <v>4065760.3800000004</v>
      </c>
      <c r="I3910" s="326" t="s">
        <v>8363</v>
      </c>
      <c r="J3910" s="42" t="str">
        <f>VLOOKUP(D3910,DEPARTMENTS!B:B,1,0)</f>
        <v>AMBASSADORS</v>
      </c>
      <c r="K3910" s="326"/>
    </row>
    <row r="3911" spans="1:11" s="35" customFormat="1" hidden="1" x14ac:dyDescent="0.2">
      <c r="A3911" s="326" t="s">
        <v>8411</v>
      </c>
      <c r="B3911" s="326" t="s">
        <v>8</v>
      </c>
      <c r="C3911" s="326">
        <v>1</v>
      </c>
      <c r="D3911" s="326" t="s">
        <v>24</v>
      </c>
      <c r="E3911" s="323">
        <v>200</v>
      </c>
      <c r="F3911" s="35" t="s">
        <v>303</v>
      </c>
      <c r="G3911" s="326" t="s">
        <v>7333</v>
      </c>
      <c r="H3911" s="350">
        <f t="shared" si="61"/>
        <v>4065960.3800000004</v>
      </c>
      <c r="I3911" s="326" t="s">
        <v>8364</v>
      </c>
      <c r="J3911" s="42" t="str">
        <f>VLOOKUP(D3911,DEPARTMENTS!B:B,1,0)</f>
        <v>ENVELOPES</v>
      </c>
      <c r="K3911" s="326"/>
    </row>
    <row r="3912" spans="1:11" s="35" customFormat="1" hidden="1" x14ac:dyDescent="0.2">
      <c r="A3912" s="326" t="s">
        <v>8540</v>
      </c>
      <c r="B3912" s="326" t="s">
        <v>8</v>
      </c>
      <c r="C3912" s="326">
        <v>1</v>
      </c>
      <c r="D3912" s="326" t="s">
        <v>132</v>
      </c>
      <c r="E3912" s="323">
        <v>100</v>
      </c>
      <c r="F3912" s="35" t="s">
        <v>303</v>
      </c>
      <c r="G3912" s="326" t="s">
        <v>7333</v>
      </c>
      <c r="H3912" s="350">
        <f t="shared" si="61"/>
        <v>4066060.3800000004</v>
      </c>
      <c r="I3912" s="326" t="s">
        <v>8473</v>
      </c>
      <c r="J3912" s="42" t="str">
        <f>VLOOKUP(D3912,DEPARTMENTS!B:B,1,0)</f>
        <v>DEV_GROUP_41</v>
      </c>
      <c r="K3912" s="326"/>
    </row>
    <row r="3913" spans="1:11" s="35" customFormat="1" hidden="1" x14ac:dyDescent="0.2">
      <c r="A3913" s="326" t="s">
        <v>8541</v>
      </c>
      <c r="B3913" s="326" t="s">
        <v>8</v>
      </c>
      <c r="C3913" s="326">
        <v>1</v>
      </c>
      <c r="D3913" s="326" t="s">
        <v>172</v>
      </c>
      <c r="E3913" s="323">
        <v>2000</v>
      </c>
      <c r="F3913" s="35" t="s">
        <v>303</v>
      </c>
      <c r="G3913" s="326" t="s">
        <v>7333</v>
      </c>
      <c r="H3913" s="350">
        <f t="shared" si="61"/>
        <v>4068060.3800000004</v>
      </c>
      <c r="I3913" s="326" t="s">
        <v>8474</v>
      </c>
      <c r="J3913" s="42" t="str">
        <f>VLOOKUP(D3913,DEPARTMENTS!B:B,1,0)</f>
        <v>DEV_GROUP_25</v>
      </c>
      <c r="K3913" s="326"/>
    </row>
    <row r="3914" spans="1:11" s="35" customFormat="1" hidden="1" x14ac:dyDescent="0.2">
      <c r="A3914" s="326" t="s">
        <v>8542</v>
      </c>
      <c r="B3914" s="326" t="s">
        <v>8</v>
      </c>
      <c r="C3914" s="326">
        <v>1</v>
      </c>
      <c r="D3914" s="326" t="s">
        <v>174</v>
      </c>
      <c r="E3914" s="323">
        <v>1000</v>
      </c>
      <c r="F3914" s="35" t="s">
        <v>303</v>
      </c>
      <c r="G3914" s="326" t="s">
        <v>7333</v>
      </c>
      <c r="H3914" s="350">
        <f t="shared" si="61"/>
        <v>4069060.3800000004</v>
      </c>
      <c r="I3914" s="326" t="s">
        <v>8475</v>
      </c>
      <c r="J3914" s="42" t="str">
        <f>VLOOKUP(D3914,DEPARTMENTS!B:B,1,0)</f>
        <v>DEV_GROUP_21</v>
      </c>
      <c r="K3914" s="326"/>
    </row>
    <row r="3915" spans="1:11" s="35" customFormat="1" hidden="1" x14ac:dyDescent="0.2">
      <c r="A3915" s="326" t="s">
        <v>8543</v>
      </c>
      <c r="B3915" s="326" t="s">
        <v>8</v>
      </c>
      <c r="C3915" s="326">
        <v>1</v>
      </c>
      <c r="D3915" s="326" t="s">
        <v>182</v>
      </c>
      <c r="E3915" s="323">
        <v>300</v>
      </c>
      <c r="F3915" s="35" t="s">
        <v>303</v>
      </c>
      <c r="G3915" s="326" t="s">
        <v>7333</v>
      </c>
      <c r="H3915" s="350">
        <f t="shared" si="61"/>
        <v>4069360.3800000004</v>
      </c>
      <c r="I3915" s="326" t="s">
        <v>8476</v>
      </c>
      <c r="J3915" s="42" t="str">
        <f>VLOOKUP(D3915,DEPARTMENTS!B:B,1,0)</f>
        <v>DEV_GROUP_23</v>
      </c>
      <c r="K3915" s="326"/>
    </row>
    <row r="3916" spans="1:11" s="35" customFormat="1" hidden="1" x14ac:dyDescent="0.2">
      <c r="A3916" s="326" t="s">
        <v>8544</v>
      </c>
      <c r="B3916" s="326" t="s">
        <v>8</v>
      </c>
      <c r="C3916" s="326">
        <v>1</v>
      </c>
      <c r="D3916" s="326" t="s">
        <v>182</v>
      </c>
      <c r="E3916" s="323">
        <v>400</v>
      </c>
      <c r="F3916" s="35" t="s">
        <v>303</v>
      </c>
      <c r="G3916" s="326" t="s">
        <v>7333</v>
      </c>
      <c r="H3916" s="350">
        <f t="shared" si="61"/>
        <v>4069760.3800000004</v>
      </c>
      <c r="I3916" s="326" t="s">
        <v>8477</v>
      </c>
      <c r="J3916" s="42" t="str">
        <f>VLOOKUP(D3916,DEPARTMENTS!B:B,1,0)</f>
        <v>DEV_GROUP_23</v>
      </c>
      <c r="K3916" s="326"/>
    </row>
    <row r="3917" spans="1:11" s="35" customFormat="1" hidden="1" x14ac:dyDescent="0.2">
      <c r="A3917" s="326" t="s">
        <v>8545</v>
      </c>
      <c r="B3917" s="326" t="s">
        <v>8</v>
      </c>
      <c r="C3917" s="326">
        <v>1</v>
      </c>
      <c r="D3917" s="326" t="s">
        <v>152</v>
      </c>
      <c r="E3917" s="323">
        <v>200</v>
      </c>
      <c r="F3917" s="35" t="s">
        <v>303</v>
      </c>
      <c r="G3917" s="326" t="s">
        <v>7333</v>
      </c>
      <c r="H3917" s="350">
        <f t="shared" si="61"/>
        <v>4069960.3800000004</v>
      </c>
      <c r="I3917" s="326" t="s">
        <v>8478</v>
      </c>
      <c r="J3917" s="42" t="str">
        <f>VLOOKUP(D3917,DEPARTMENTS!B:B,1,0)</f>
        <v>DEV_GROUP_9</v>
      </c>
      <c r="K3917" s="326"/>
    </row>
    <row r="3918" spans="1:11" s="35" customFormat="1" hidden="1" x14ac:dyDescent="0.2">
      <c r="A3918" s="326" t="s">
        <v>8546</v>
      </c>
      <c r="B3918" s="326" t="s">
        <v>8</v>
      </c>
      <c r="C3918" s="326">
        <v>1</v>
      </c>
      <c r="D3918" s="326" t="s">
        <v>164</v>
      </c>
      <c r="E3918" s="323">
        <v>1000</v>
      </c>
      <c r="F3918" s="35" t="s">
        <v>303</v>
      </c>
      <c r="G3918" s="326" t="s">
        <v>7333</v>
      </c>
      <c r="H3918" s="350">
        <f t="shared" si="61"/>
        <v>4070960.3800000004</v>
      </c>
      <c r="I3918" s="326" t="s">
        <v>8479</v>
      </c>
      <c r="J3918" s="42" t="str">
        <f>VLOOKUP(D3918,DEPARTMENTS!B:B,1,0)</f>
        <v>DEV_GROUP_22</v>
      </c>
      <c r="K3918" s="326"/>
    </row>
    <row r="3919" spans="1:11" s="35" customFormat="1" hidden="1" x14ac:dyDescent="0.2">
      <c r="A3919" s="326" t="s">
        <v>8547</v>
      </c>
      <c r="B3919" s="326" t="s">
        <v>8</v>
      </c>
      <c r="C3919" s="326">
        <v>1</v>
      </c>
      <c r="D3919" s="326" t="s">
        <v>152</v>
      </c>
      <c r="E3919" s="323">
        <v>200</v>
      </c>
      <c r="F3919" s="35" t="s">
        <v>303</v>
      </c>
      <c r="G3919" s="326" t="s">
        <v>7333</v>
      </c>
      <c r="H3919" s="350">
        <f t="shared" si="61"/>
        <v>4071160.3800000004</v>
      </c>
      <c r="I3919" s="326" t="s">
        <v>8480</v>
      </c>
      <c r="J3919" s="42" t="str">
        <f>VLOOKUP(D3919,DEPARTMENTS!B:B,1,0)</f>
        <v>DEV_GROUP_9</v>
      </c>
      <c r="K3919" s="326"/>
    </row>
    <row r="3920" spans="1:11" s="35" customFormat="1" hidden="1" x14ac:dyDescent="0.2">
      <c r="A3920" s="326" t="s">
        <v>8548</v>
      </c>
      <c r="B3920" s="326" t="s">
        <v>8</v>
      </c>
      <c r="C3920" s="326">
        <v>1</v>
      </c>
      <c r="D3920" s="326" t="s">
        <v>120</v>
      </c>
      <c r="E3920" s="323">
        <v>10000</v>
      </c>
      <c r="F3920" s="35" t="s">
        <v>303</v>
      </c>
      <c r="G3920" s="326" t="s">
        <v>7333</v>
      </c>
      <c r="H3920" s="350">
        <f t="shared" si="61"/>
        <v>4081160.3800000004</v>
      </c>
      <c r="I3920" s="326" t="s">
        <v>8481</v>
      </c>
      <c r="J3920" s="42" t="str">
        <f>VLOOKUP(D3920,DEPARTMENTS!B:B,1,0)</f>
        <v>DEV_GROUP_17</v>
      </c>
      <c r="K3920" s="326"/>
    </row>
    <row r="3921" spans="1:11" s="35" customFormat="1" hidden="1" x14ac:dyDescent="0.2">
      <c r="A3921" s="326" t="s">
        <v>8549</v>
      </c>
      <c r="B3921" s="326" t="s">
        <v>8</v>
      </c>
      <c r="C3921" s="326">
        <v>1</v>
      </c>
      <c r="D3921" s="326" t="s">
        <v>130</v>
      </c>
      <c r="E3921" s="323">
        <v>1000</v>
      </c>
      <c r="F3921" s="35" t="s">
        <v>303</v>
      </c>
      <c r="G3921" s="326" t="s">
        <v>7333</v>
      </c>
      <c r="H3921" s="350">
        <f t="shared" si="61"/>
        <v>4082160.3800000004</v>
      </c>
      <c r="I3921" s="326" t="s">
        <v>8482</v>
      </c>
      <c r="J3921" s="42" t="str">
        <f>VLOOKUP(D3921,DEPARTMENTS!B:B,1,0)</f>
        <v>DEV_GROUP_11</v>
      </c>
      <c r="K3921" s="326"/>
    </row>
    <row r="3922" spans="1:11" s="35" customFormat="1" hidden="1" x14ac:dyDescent="0.2">
      <c r="A3922" s="326" t="s">
        <v>8550</v>
      </c>
      <c r="B3922" s="326" t="s">
        <v>8</v>
      </c>
      <c r="C3922" s="326">
        <v>1</v>
      </c>
      <c r="D3922" s="326" t="s">
        <v>152</v>
      </c>
      <c r="E3922" s="323">
        <v>200</v>
      </c>
      <c r="F3922" s="35" t="s">
        <v>303</v>
      </c>
      <c r="G3922" s="326" t="s">
        <v>7333</v>
      </c>
      <c r="H3922" s="350">
        <f t="shared" si="61"/>
        <v>4082360.3800000004</v>
      </c>
      <c r="I3922" s="326" t="s">
        <v>8483</v>
      </c>
      <c r="J3922" s="42" t="str">
        <f>VLOOKUP(D3922,DEPARTMENTS!B:B,1,0)</f>
        <v>DEV_GROUP_9</v>
      </c>
      <c r="K3922" s="326"/>
    </row>
    <row r="3923" spans="1:11" s="35" customFormat="1" hidden="1" x14ac:dyDescent="0.2">
      <c r="A3923" s="326" t="s">
        <v>8551</v>
      </c>
      <c r="B3923" s="326" t="s">
        <v>8</v>
      </c>
      <c r="C3923" s="326">
        <v>1</v>
      </c>
      <c r="D3923" s="326" t="s">
        <v>128</v>
      </c>
      <c r="E3923" s="323">
        <v>2000</v>
      </c>
      <c r="F3923" s="35" t="s">
        <v>303</v>
      </c>
      <c r="G3923" s="326" t="s">
        <v>7333</v>
      </c>
      <c r="H3923" s="350">
        <f t="shared" si="61"/>
        <v>4084360.3800000004</v>
      </c>
      <c r="I3923" s="326" t="s">
        <v>8484</v>
      </c>
      <c r="J3923" s="42" t="str">
        <f>VLOOKUP(D3923,DEPARTMENTS!B:B,1,0)</f>
        <v>DEV_GROUP_5</v>
      </c>
      <c r="K3923" s="326"/>
    </row>
    <row r="3924" spans="1:11" s="35" customFormat="1" hidden="1" x14ac:dyDescent="0.2">
      <c r="A3924" s="326" t="s">
        <v>8552</v>
      </c>
      <c r="B3924" s="326" t="s">
        <v>8</v>
      </c>
      <c r="C3924" s="326">
        <v>1</v>
      </c>
      <c r="D3924" s="326" t="s">
        <v>116</v>
      </c>
      <c r="E3924" s="323">
        <v>3000</v>
      </c>
      <c r="F3924" s="35" t="s">
        <v>303</v>
      </c>
      <c r="G3924" s="326" t="s">
        <v>7333</v>
      </c>
      <c r="H3924" s="350">
        <f t="shared" si="61"/>
        <v>4087360.3800000004</v>
      </c>
      <c r="I3924" s="326" t="s">
        <v>8485</v>
      </c>
      <c r="J3924" s="42" t="str">
        <f>VLOOKUP(D3924,DEPARTMENTS!B:B,1,0)</f>
        <v>DEV_GROUP_15</v>
      </c>
      <c r="K3924" s="326"/>
    </row>
    <row r="3925" spans="1:11" s="35" customFormat="1" hidden="1" x14ac:dyDescent="0.2">
      <c r="A3925" s="326" t="s">
        <v>8553</v>
      </c>
      <c r="B3925" s="326" t="s">
        <v>8</v>
      </c>
      <c r="C3925" s="326">
        <v>1</v>
      </c>
      <c r="D3925" s="326" t="s">
        <v>182</v>
      </c>
      <c r="E3925" s="323">
        <v>200</v>
      </c>
      <c r="F3925" s="35" t="s">
        <v>303</v>
      </c>
      <c r="G3925" s="326" t="s">
        <v>7333</v>
      </c>
      <c r="H3925" s="350">
        <f t="shared" ref="H3925:H3988" si="62">H3924+E3925</f>
        <v>4087560.3800000004</v>
      </c>
      <c r="I3925" s="326" t="s">
        <v>8486</v>
      </c>
      <c r="J3925" s="42" t="str">
        <f>VLOOKUP(D3925,DEPARTMENTS!B:B,1,0)</f>
        <v>DEV_GROUP_23</v>
      </c>
      <c r="K3925" s="326"/>
    </row>
    <row r="3926" spans="1:11" s="35" customFormat="1" hidden="1" x14ac:dyDescent="0.2">
      <c r="A3926" s="326" t="s">
        <v>8554</v>
      </c>
      <c r="B3926" s="326" t="s">
        <v>8</v>
      </c>
      <c r="C3926" s="326">
        <v>1</v>
      </c>
      <c r="D3926" s="326" t="s">
        <v>182</v>
      </c>
      <c r="E3926" s="323">
        <v>150</v>
      </c>
      <c r="F3926" s="35" t="s">
        <v>303</v>
      </c>
      <c r="G3926" s="326" t="s">
        <v>7333</v>
      </c>
      <c r="H3926" s="350">
        <f t="shared" si="62"/>
        <v>4087710.3800000004</v>
      </c>
      <c r="I3926" s="326" t="s">
        <v>8487</v>
      </c>
      <c r="J3926" s="42" t="str">
        <f>VLOOKUP(D3926,DEPARTMENTS!B:B,1,0)</f>
        <v>DEV_GROUP_23</v>
      </c>
      <c r="K3926" s="326"/>
    </row>
    <row r="3927" spans="1:11" s="35" customFormat="1" hidden="1" x14ac:dyDescent="0.2">
      <c r="A3927" s="326" t="s">
        <v>8555</v>
      </c>
      <c r="B3927" s="326" t="s">
        <v>8</v>
      </c>
      <c r="C3927" s="326">
        <v>1</v>
      </c>
      <c r="D3927" s="326" t="s">
        <v>152</v>
      </c>
      <c r="E3927" s="323">
        <v>500</v>
      </c>
      <c r="F3927" s="35" t="s">
        <v>303</v>
      </c>
      <c r="G3927" s="326" t="s">
        <v>7333</v>
      </c>
      <c r="H3927" s="350">
        <f t="shared" si="62"/>
        <v>4088210.3800000004</v>
      </c>
      <c r="I3927" s="326" t="s">
        <v>8488</v>
      </c>
      <c r="J3927" s="42" t="str">
        <f>VLOOKUP(D3927,DEPARTMENTS!B:B,1,0)</f>
        <v>DEV_GROUP_9</v>
      </c>
      <c r="K3927" s="326"/>
    </row>
    <row r="3928" spans="1:11" s="35" customFormat="1" hidden="1" x14ac:dyDescent="0.2">
      <c r="A3928" s="326" t="s">
        <v>8556</v>
      </c>
      <c r="B3928" s="326" t="s">
        <v>8</v>
      </c>
      <c r="C3928" s="326">
        <v>1</v>
      </c>
      <c r="D3928" s="326" t="s">
        <v>126</v>
      </c>
      <c r="E3928" s="323">
        <v>5000</v>
      </c>
      <c r="F3928" s="35" t="s">
        <v>303</v>
      </c>
      <c r="G3928" s="326" t="s">
        <v>7333</v>
      </c>
      <c r="H3928" s="350">
        <f t="shared" si="62"/>
        <v>4093210.3800000004</v>
      </c>
      <c r="I3928" s="326" t="s">
        <v>8489</v>
      </c>
      <c r="J3928" s="42" t="str">
        <f>VLOOKUP(D3928,DEPARTMENTS!B:B,1,0)</f>
        <v>DEV_GROUP_6</v>
      </c>
      <c r="K3928" s="326"/>
    </row>
    <row r="3929" spans="1:11" s="35" customFormat="1" hidden="1" x14ac:dyDescent="0.2">
      <c r="A3929" s="326" t="s">
        <v>8557</v>
      </c>
      <c r="B3929" s="326" t="s">
        <v>8</v>
      </c>
      <c r="C3929" s="326">
        <v>1</v>
      </c>
      <c r="D3929" s="326" t="s">
        <v>132</v>
      </c>
      <c r="E3929" s="323">
        <v>200</v>
      </c>
      <c r="F3929" s="35" t="s">
        <v>303</v>
      </c>
      <c r="G3929" s="326" t="s">
        <v>7333</v>
      </c>
      <c r="H3929" s="350">
        <f t="shared" si="62"/>
        <v>4093410.3800000004</v>
      </c>
      <c r="I3929" s="326" t="s">
        <v>8490</v>
      </c>
      <c r="J3929" s="42" t="str">
        <f>VLOOKUP(D3929,DEPARTMENTS!B:B,1,0)</f>
        <v>DEV_GROUP_41</v>
      </c>
      <c r="K3929" s="326"/>
    </row>
    <row r="3930" spans="1:11" s="35" customFormat="1" x14ac:dyDescent="0.2">
      <c r="A3930" s="326" t="s">
        <v>8558</v>
      </c>
      <c r="B3930" s="326" t="s">
        <v>8</v>
      </c>
      <c r="C3930" s="326">
        <v>1</v>
      </c>
      <c r="D3930" s="326" t="s">
        <v>112</v>
      </c>
      <c r="E3930" s="323">
        <v>10000</v>
      </c>
      <c r="F3930" s="35" t="s">
        <v>303</v>
      </c>
      <c r="G3930" s="326" t="s">
        <v>7333</v>
      </c>
      <c r="H3930" s="350">
        <f t="shared" si="62"/>
        <v>4103410.3800000004</v>
      </c>
      <c r="I3930" s="326" t="s">
        <v>8491</v>
      </c>
      <c r="J3930" s="42" t="str">
        <f>VLOOKUP(D3930,DEPARTMENTS!B:B,1,0)</f>
        <v>DEV_GROUP_13</v>
      </c>
      <c r="K3930" s="326"/>
    </row>
    <row r="3931" spans="1:11" s="35" customFormat="1" hidden="1" x14ac:dyDescent="0.2">
      <c r="A3931" s="326" t="s">
        <v>8559</v>
      </c>
      <c r="B3931" s="326" t="s">
        <v>8</v>
      </c>
      <c r="C3931" s="326">
        <v>1</v>
      </c>
      <c r="D3931" s="326" t="s">
        <v>120</v>
      </c>
      <c r="E3931" s="323">
        <v>500</v>
      </c>
      <c r="F3931" s="35" t="s">
        <v>303</v>
      </c>
      <c r="G3931" s="326" t="s">
        <v>7333</v>
      </c>
      <c r="H3931" s="350">
        <f t="shared" si="62"/>
        <v>4103910.3800000004</v>
      </c>
      <c r="I3931" s="326" t="s">
        <v>8492</v>
      </c>
      <c r="J3931" s="42" t="str">
        <f>VLOOKUP(D3931,DEPARTMENTS!B:B,1,0)</f>
        <v>DEV_GROUP_17</v>
      </c>
      <c r="K3931" s="326"/>
    </row>
    <row r="3932" spans="1:11" s="35" customFormat="1" hidden="1" x14ac:dyDescent="0.2">
      <c r="A3932" s="326" t="s">
        <v>8560</v>
      </c>
      <c r="B3932" s="326" t="s">
        <v>8</v>
      </c>
      <c r="C3932" s="326">
        <v>1</v>
      </c>
      <c r="D3932" s="326" t="s">
        <v>152</v>
      </c>
      <c r="E3932" s="323">
        <v>200</v>
      </c>
      <c r="F3932" s="35" t="s">
        <v>303</v>
      </c>
      <c r="G3932" s="326" t="s">
        <v>7333</v>
      </c>
      <c r="H3932" s="350">
        <f t="shared" si="62"/>
        <v>4104110.3800000004</v>
      </c>
      <c r="I3932" s="326" t="s">
        <v>8493</v>
      </c>
      <c r="J3932" s="42" t="str">
        <f>VLOOKUP(D3932,DEPARTMENTS!B:B,1,0)</f>
        <v>DEV_GROUP_9</v>
      </c>
      <c r="K3932" s="326"/>
    </row>
    <row r="3933" spans="1:11" s="35" customFormat="1" hidden="1" x14ac:dyDescent="0.2">
      <c r="A3933" s="326" t="s">
        <v>8561</v>
      </c>
      <c r="B3933" s="326" t="s">
        <v>8</v>
      </c>
      <c r="C3933" s="326">
        <v>1</v>
      </c>
      <c r="D3933" s="326" t="s">
        <v>174</v>
      </c>
      <c r="E3933" s="323">
        <v>4000</v>
      </c>
      <c r="F3933" s="35" t="s">
        <v>303</v>
      </c>
      <c r="G3933" s="326" t="s">
        <v>7333</v>
      </c>
      <c r="H3933" s="350">
        <f t="shared" si="62"/>
        <v>4108110.3800000004</v>
      </c>
      <c r="I3933" s="326" t="s">
        <v>8494</v>
      </c>
      <c r="J3933" s="42" t="str">
        <f>VLOOKUP(D3933,DEPARTMENTS!B:B,1,0)</f>
        <v>DEV_GROUP_21</v>
      </c>
      <c r="K3933" s="326"/>
    </row>
    <row r="3934" spans="1:11" s="35" customFormat="1" hidden="1" x14ac:dyDescent="0.2">
      <c r="A3934" s="326" t="s">
        <v>8562</v>
      </c>
      <c r="B3934" s="326" t="s">
        <v>8</v>
      </c>
      <c r="C3934" s="326">
        <v>1</v>
      </c>
      <c r="D3934" s="326" t="s">
        <v>128</v>
      </c>
      <c r="E3934" s="323">
        <v>100</v>
      </c>
      <c r="F3934" s="35" t="s">
        <v>303</v>
      </c>
      <c r="G3934" s="326" t="s">
        <v>7333</v>
      </c>
      <c r="H3934" s="350">
        <f t="shared" si="62"/>
        <v>4108210.3800000004</v>
      </c>
      <c r="I3934" s="326" t="s">
        <v>8495</v>
      </c>
      <c r="J3934" s="42" t="str">
        <f>VLOOKUP(D3934,DEPARTMENTS!B:B,1,0)</f>
        <v>DEV_GROUP_5</v>
      </c>
      <c r="K3934" s="326"/>
    </row>
    <row r="3935" spans="1:11" s="35" customFormat="1" hidden="1" x14ac:dyDescent="0.2">
      <c r="A3935" s="326" t="s">
        <v>8563</v>
      </c>
      <c r="B3935" s="326" t="s">
        <v>8</v>
      </c>
      <c r="C3935" s="326">
        <v>1</v>
      </c>
      <c r="D3935" s="326" t="s">
        <v>158</v>
      </c>
      <c r="E3935" s="323">
        <v>2000</v>
      </c>
      <c r="F3935" s="35" t="s">
        <v>303</v>
      </c>
      <c r="G3935" s="326" t="s">
        <v>7333</v>
      </c>
      <c r="H3935" s="350">
        <f t="shared" si="62"/>
        <v>4110210.3800000004</v>
      </c>
      <c r="I3935" s="326" t="s">
        <v>8496</v>
      </c>
      <c r="J3935" s="42" t="str">
        <f>VLOOKUP(D3935,DEPARTMENTS!B:B,1,0)</f>
        <v>DEV_GROUP_26</v>
      </c>
      <c r="K3935" s="326"/>
    </row>
    <row r="3936" spans="1:11" s="35" customFormat="1" hidden="1" x14ac:dyDescent="0.2">
      <c r="A3936" s="326" t="s">
        <v>8564</v>
      </c>
      <c r="B3936" s="326" t="s">
        <v>8</v>
      </c>
      <c r="C3936" s="326">
        <v>1</v>
      </c>
      <c r="D3936" s="326" t="s">
        <v>152</v>
      </c>
      <c r="E3936" s="323">
        <v>200</v>
      </c>
      <c r="F3936" s="35" t="s">
        <v>303</v>
      </c>
      <c r="G3936" s="326" t="s">
        <v>7333</v>
      </c>
      <c r="H3936" s="350">
        <f t="shared" si="62"/>
        <v>4110410.3800000004</v>
      </c>
      <c r="I3936" s="326" t="s">
        <v>8497</v>
      </c>
      <c r="J3936" s="42" t="str">
        <f>VLOOKUP(D3936,DEPARTMENTS!B:B,1,0)</f>
        <v>DEV_GROUP_9</v>
      </c>
      <c r="K3936" s="326"/>
    </row>
    <row r="3937" spans="1:11" s="35" customFormat="1" hidden="1" x14ac:dyDescent="0.2">
      <c r="A3937" s="326" t="s">
        <v>8565</v>
      </c>
      <c r="B3937" s="326" t="s">
        <v>8</v>
      </c>
      <c r="C3937" s="326">
        <v>1</v>
      </c>
      <c r="D3937" s="326" t="s">
        <v>152</v>
      </c>
      <c r="E3937" s="323">
        <v>200</v>
      </c>
      <c r="F3937" s="35" t="s">
        <v>303</v>
      </c>
      <c r="G3937" s="326" t="s">
        <v>7333</v>
      </c>
      <c r="H3937" s="350">
        <f t="shared" si="62"/>
        <v>4110610.3800000004</v>
      </c>
      <c r="I3937" s="326" t="s">
        <v>8498</v>
      </c>
      <c r="J3937" s="42" t="str">
        <f>VLOOKUP(D3937,DEPARTMENTS!B:B,1,0)</f>
        <v>DEV_GROUP_9</v>
      </c>
      <c r="K3937" s="326"/>
    </row>
    <row r="3938" spans="1:11" s="35" customFormat="1" hidden="1" x14ac:dyDescent="0.2">
      <c r="A3938" s="326" t="s">
        <v>8566</v>
      </c>
      <c r="B3938" s="326" t="s">
        <v>8</v>
      </c>
      <c r="C3938" s="326">
        <v>1</v>
      </c>
      <c r="D3938" s="326" t="s">
        <v>122</v>
      </c>
      <c r="E3938" s="323">
        <v>2000</v>
      </c>
      <c r="F3938" s="35" t="s">
        <v>303</v>
      </c>
      <c r="G3938" s="326" t="s">
        <v>7333</v>
      </c>
      <c r="H3938" s="350">
        <f t="shared" si="62"/>
        <v>4112610.3800000004</v>
      </c>
      <c r="I3938" s="326" t="s">
        <v>8499</v>
      </c>
      <c r="J3938" s="42" t="str">
        <f>VLOOKUP(D3938,DEPARTMENTS!B:B,1,0)</f>
        <v>DEV_GROUP_16</v>
      </c>
      <c r="K3938" s="326"/>
    </row>
    <row r="3939" spans="1:11" s="35" customFormat="1" hidden="1" x14ac:dyDescent="0.2">
      <c r="A3939" s="326" t="s">
        <v>8567</v>
      </c>
      <c r="B3939" s="326" t="s">
        <v>8</v>
      </c>
      <c r="C3939" s="326">
        <v>1</v>
      </c>
      <c r="D3939" s="326" t="s">
        <v>194</v>
      </c>
      <c r="E3939" s="323">
        <v>300</v>
      </c>
      <c r="F3939" s="35" t="s">
        <v>303</v>
      </c>
      <c r="G3939" s="326" t="s">
        <v>7333</v>
      </c>
      <c r="H3939" s="350">
        <f t="shared" si="62"/>
        <v>4112910.3800000004</v>
      </c>
      <c r="I3939" s="326" t="s">
        <v>8500</v>
      </c>
      <c r="J3939" s="42" t="str">
        <f>VLOOKUP(D3939,DEPARTMENTS!B:B,1,0)</f>
        <v>DEV_GROUP_29</v>
      </c>
      <c r="K3939" s="326"/>
    </row>
    <row r="3940" spans="1:11" s="35" customFormat="1" hidden="1" x14ac:dyDescent="0.2">
      <c r="A3940" s="326" t="s">
        <v>8568</v>
      </c>
      <c r="B3940" s="326" t="s">
        <v>8</v>
      </c>
      <c r="C3940" s="326">
        <v>1</v>
      </c>
      <c r="D3940" s="326" t="s">
        <v>166</v>
      </c>
      <c r="E3940" s="323">
        <v>500</v>
      </c>
      <c r="F3940" s="35" t="s">
        <v>303</v>
      </c>
      <c r="G3940" s="326" t="s">
        <v>7333</v>
      </c>
      <c r="H3940" s="350">
        <f t="shared" si="62"/>
        <v>4113410.3800000004</v>
      </c>
      <c r="I3940" s="326" t="s">
        <v>8501</v>
      </c>
      <c r="J3940" s="42" t="str">
        <f>VLOOKUP(D3940,DEPARTMENTS!B:B,1,0)</f>
        <v>DEV_GROUP_30</v>
      </c>
      <c r="K3940" s="326"/>
    </row>
    <row r="3941" spans="1:11" s="35" customFormat="1" hidden="1" x14ac:dyDescent="0.2">
      <c r="A3941" s="326" t="s">
        <v>8569</v>
      </c>
      <c r="B3941" s="326" t="s">
        <v>8</v>
      </c>
      <c r="C3941" s="326">
        <v>1</v>
      </c>
      <c r="D3941" s="326" t="s">
        <v>182</v>
      </c>
      <c r="E3941" s="323">
        <v>450</v>
      </c>
      <c r="F3941" s="35" t="s">
        <v>303</v>
      </c>
      <c r="G3941" s="326" t="s">
        <v>7333</v>
      </c>
      <c r="H3941" s="350">
        <f t="shared" si="62"/>
        <v>4113860.3800000004</v>
      </c>
      <c r="I3941" s="326" t="s">
        <v>8502</v>
      </c>
      <c r="J3941" s="42" t="str">
        <f>VLOOKUP(D3941,DEPARTMENTS!B:B,1,0)</f>
        <v>DEV_GROUP_23</v>
      </c>
      <c r="K3941" s="326"/>
    </row>
    <row r="3942" spans="1:11" s="35" customFormat="1" hidden="1" x14ac:dyDescent="0.2">
      <c r="A3942" s="326" t="s">
        <v>8570</v>
      </c>
      <c r="B3942" s="326" t="s">
        <v>8</v>
      </c>
      <c r="C3942" s="326">
        <v>1</v>
      </c>
      <c r="D3942" s="326" t="s">
        <v>118</v>
      </c>
      <c r="E3942" s="323">
        <v>1000</v>
      </c>
      <c r="F3942" s="35" t="s">
        <v>303</v>
      </c>
      <c r="G3942" s="326" t="s">
        <v>7333</v>
      </c>
      <c r="H3942" s="350">
        <f t="shared" si="62"/>
        <v>4114860.3800000004</v>
      </c>
      <c r="I3942" s="326" t="s">
        <v>8503</v>
      </c>
      <c r="J3942" s="42" t="str">
        <f>VLOOKUP(D3942,DEPARTMENTS!B:B,1,0)</f>
        <v>DEV_GROUP_3</v>
      </c>
      <c r="K3942" s="326"/>
    </row>
    <row r="3943" spans="1:11" s="35" customFormat="1" hidden="1" x14ac:dyDescent="0.2">
      <c r="A3943" s="326" t="s">
        <v>8571</v>
      </c>
      <c r="B3943" s="326" t="s">
        <v>8</v>
      </c>
      <c r="C3943" s="326">
        <v>1</v>
      </c>
      <c r="D3943" s="326" t="s">
        <v>114</v>
      </c>
      <c r="E3943" s="323">
        <v>2000</v>
      </c>
      <c r="F3943" s="35" t="s">
        <v>303</v>
      </c>
      <c r="G3943" s="326" t="s">
        <v>7333</v>
      </c>
      <c r="H3943" s="350">
        <f t="shared" si="62"/>
        <v>4116860.3800000004</v>
      </c>
      <c r="I3943" s="326" t="s">
        <v>8504</v>
      </c>
      <c r="J3943" s="42" t="str">
        <f>VLOOKUP(D3943,DEPARTMENTS!B:B,1,0)</f>
        <v>DEV_GROUP_1</v>
      </c>
      <c r="K3943" s="326"/>
    </row>
    <row r="3944" spans="1:11" s="35" customFormat="1" hidden="1" x14ac:dyDescent="0.2">
      <c r="A3944" s="326" t="s">
        <v>8572</v>
      </c>
      <c r="B3944" s="326" t="s">
        <v>8</v>
      </c>
      <c r="C3944" s="326">
        <v>1</v>
      </c>
      <c r="D3944" s="326" t="s">
        <v>144</v>
      </c>
      <c r="E3944" s="323">
        <v>1000</v>
      </c>
      <c r="F3944" s="35" t="s">
        <v>303</v>
      </c>
      <c r="G3944" s="326" t="s">
        <v>7333</v>
      </c>
      <c r="H3944" s="350">
        <f t="shared" si="62"/>
        <v>4117860.3800000004</v>
      </c>
      <c r="I3944" s="326" t="s">
        <v>8505</v>
      </c>
      <c r="J3944" s="42" t="str">
        <f>VLOOKUP(D3944,DEPARTMENTS!B:B,1,0)</f>
        <v>DEV_GROUP_2</v>
      </c>
      <c r="K3944" s="326"/>
    </row>
    <row r="3945" spans="1:11" s="35" customFormat="1" hidden="1" x14ac:dyDescent="0.2">
      <c r="A3945" s="326" t="s">
        <v>8573</v>
      </c>
      <c r="B3945" s="326" t="s">
        <v>8</v>
      </c>
      <c r="C3945" s="326">
        <v>1</v>
      </c>
      <c r="D3945" s="326" t="s">
        <v>142</v>
      </c>
      <c r="E3945" s="323">
        <v>200</v>
      </c>
      <c r="F3945" s="35" t="s">
        <v>303</v>
      </c>
      <c r="G3945" s="326" t="s">
        <v>7333</v>
      </c>
      <c r="H3945" s="350">
        <f t="shared" si="62"/>
        <v>4118060.3800000004</v>
      </c>
      <c r="I3945" s="326" t="s">
        <v>8506</v>
      </c>
      <c r="J3945" s="42" t="str">
        <f>VLOOKUP(D3945,DEPARTMENTS!B:B,1,0)</f>
        <v>DEV_GROUP_8</v>
      </c>
      <c r="K3945" s="326"/>
    </row>
    <row r="3946" spans="1:11" s="35" customFormat="1" hidden="1" x14ac:dyDescent="0.2">
      <c r="A3946" s="326" t="s">
        <v>8574</v>
      </c>
      <c r="B3946" s="326" t="s">
        <v>8</v>
      </c>
      <c r="C3946" s="326">
        <v>1</v>
      </c>
      <c r="D3946" s="326" t="s">
        <v>152</v>
      </c>
      <c r="E3946" s="323">
        <v>2000</v>
      </c>
      <c r="F3946" s="35" t="s">
        <v>303</v>
      </c>
      <c r="G3946" s="326" t="s">
        <v>7333</v>
      </c>
      <c r="H3946" s="350">
        <f t="shared" si="62"/>
        <v>4120060.3800000004</v>
      </c>
      <c r="I3946" s="326" t="s">
        <v>8507</v>
      </c>
      <c r="J3946" s="42" t="str">
        <f>VLOOKUP(D3946,DEPARTMENTS!B:B,1,0)</f>
        <v>DEV_GROUP_9</v>
      </c>
      <c r="K3946" s="326"/>
    </row>
    <row r="3947" spans="1:11" s="35" customFormat="1" hidden="1" x14ac:dyDescent="0.2">
      <c r="A3947" s="326" t="s">
        <v>8575</v>
      </c>
      <c r="B3947" s="326" t="s">
        <v>8</v>
      </c>
      <c r="C3947" s="326">
        <v>1</v>
      </c>
      <c r="D3947" s="326" t="s">
        <v>150</v>
      </c>
      <c r="E3947" s="323">
        <v>1000</v>
      </c>
      <c r="F3947" s="35" t="s">
        <v>303</v>
      </c>
      <c r="G3947" s="326" t="s">
        <v>7333</v>
      </c>
      <c r="H3947" s="350">
        <f t="shared" si="62"/>
        <v>4121060.3800000004</v>
      </c>
      <c r="I3947" s="326" t="s">
        <v>8508</v>
      </c>
      <c r="J3947" s="42" t="str">
        <f>VLOOKUP(D3947,DEPARTMENTS!B:B,1,0)</f>
        <v>DEV_GROUP_40</v>
      </c>
      <c r="K3947" s="326"/>
    </row>
    <row r="3948" spans="1:11" s="35" customFormat="1" hidden="1" x14ac:dyDescent="0.2">
      <c r="A3948" s="326" t="s">
        <v>8576</v>
      </c>
      <c r="B3948" s="326" t="s">
        <v>8</v>
      </c>
      <c r="C3948" s="326">
        <v>1</v>
      </c>
      <c r="D3948" s="326" t="s">
        <v>182</v>
      </c>
      <c r="E3948" s="323">
        <v>250</v>
      </c>
      <c r="F3948" s="35" t="s">
        <v>303</v>
      </c>
      <c r="G3948" s="326" t="s">
        <v>7333</v>
      </c>
      <c r="H3948" s="350">
        <f t="shared" si="62"/>
        <v>4121310.3800000004</v>
      </c>
      <c r="I3948" s="326" t="s">
        <v>8509</v>
      </c>
      <c r="J3948" s="42" t="str">
        <f>VLOOKUP(D3948,DEPARTMENTS!B:B,1,0)</f>
        <v>DEV_GROUP_23</v>
      </c>
      <c r="K3948" s="326"/>
    </row>
    <row r="3949" spans="1:11" s="35" customFormat="1" hidden="1" x14ac:dyDescent="0.2">
      <c r="A3949" s="326" t="s">
        <v>8577</v>
      </c>
      <c r="B3949" s="326" t="s">
        <v>8</v>
      </c>
      <c r="C3949" s="326">
        <v>1</v>
      </c>
      <c r="D3949" s="326" t="s">
        <v>174</v>
      </c>
      <c r="E3949" s="323">
        <v>1000</v>
      </c>
      <c r="F3949" s="35" t="s">
        <v>303</v>
      </c>
      <c r="G3949" s="326" t="s">
        <v>7333</v>
      </c>
      <c r="H3949" s="350">
        <f t="shared" si="62"/>
        <v>4122310.3800000004</v>
      </c>
      <c r="I3949" s="326" t="s">
        <v>8510</v>
      </c>
      <c r="J3949" s="42" t="str">
        <f>VLOOKUP(D3949,DEPARTMENTS!B:B,1,0)</f>
        <v>DEV_GROUP_21</v>
      </c>
      <c r="K3949" s="326"/>
    </row>
    <row r="3950" spans="1:11" s="35" customFormat="1" hidden="1" x14ac:dyDescent="0.2">
      <c r="A3950" s="326" t="s">
        <v>8578</v>
      </c>
      <c r="B3950" s="326" t="s">
        <v>8</v>
      </c>
      <c r="C3950" s="326">
        <v>1</v>
      </c>
      <c r="D3950" s="326" t="s">
        <v>144</v>
      </c>
      <c r="E3950" s="323">
        <v>500</v>
      </c>
      <c r="F3950" s="35" t="s">
        <v>303</v>
      </c>
      <c r="G3950" s="326" t="s">
        <v>7333</v>
      </c>
      <c r="H3950" s="350">
        <f t="shared" si="62"/>
        <v>4122810.3800000004</v>
      </c>
      <c r="I3950" s="326" t="s">
        <v>8511</v>
      </c>
      <c r="J3950" s="42" t="str">
        <f>VLOOKUP(D3950,DEPARTMENTS!B:B,1,0)</f>
        <v>DEV_GROUP_2</v>
      </c>
      <c r="K3950" s="326"/>
    </row>
    <row r="3951" spans="1:11" s="35" customFormat="1" hidden="1" x14ac:dyDescent="0.2">
      <c r="A3951" s="326" t="s">
        <v>8579</v>
      </c>
      <c r="B3951" s="326" t="s">
        <v>8</v>
      </c>
      <c r="C3951" s="326">
        <v>1</v>
      </c>
      <c r="D3951" s="326" t="s">
        <v>182</v>
      </c>
      <c r="E3951" s="323">
        <v>500</v>
      </c>
      <c r="F3951" s="35" t="s">
        <v>303</v>
      </c>
      <c r="G3951" s="326" t="s">
        <v>7333</v>
      </c>
      <c r="H3951" s="350">
        <f t="shared" si="62"/>
        <v>4123310.3800000004</v>
      </c>
      <c r="I3951" s="326" t="s">
        <v>8512</v>
      </c>
      <c r="J3951" s="42" t="str">
        <f>VLOOKUP(D3951,DEPARTMENTS!B:B,1,0)</f>
        <v>DEV_GROUP_23</v>
      </c>
      <c r="K3951" s="326"/>
    </row>
    <row r="3952" spans="1:11" s="35" customFormat="1" hidden="1" x14ac:dyDescent="0.2">
      <c r="A3952" s="326" t="s">
        <v>8580</v>
      </c>
      <c r="B3952" s="326" t="s">
        <v>8</v>
      </c>
      <c r="C3952" s="326">
        <v>1</v>
      </c>
      <c r="D3952" s="326" t="s">
        <v>194</v>
      </c>
      <c r="E3952" s="323">
        <v>200</v>
      </c>
      <c r="F3952" s="35" t="s">
        <v>303</v>
      </c>
      <c r="G3952" s="326" t="s">
        <v>7333</v>
      </c>
      <c r="H3952" s="350">
        <f t="shared" si="62"/>
        <v>4123510.3800000004</v>
      </c>
      <c r="I3952" s="326" t="s">
        <v>8513</v>
      </c>
      <c r="J3952" s="42" t="str">
        <f>VLOOKUP(D3952,DEPARTMENTS!B:B,1,0)</f>
        <v>DEV_GROUP_29</v>
      </c>
      <c r="K3952" s="326"/>
    </row>
    <row r="3953" spans="1:11" s="35" customFormat="1" hidden="1" x14ac:dyDescent="0.2">
      <c r="A3953" s="326" t="s">
        <v>8581</v>
      </c>
      <c r="B3953" s="326" t="s">
        <v>8</v>
      </c>
      <c r="C3953" s="326">
        <v>1</v>
      </c>
      <c r="D3953" s="326" t="s">
        <v>166</v>
      </c>
      <c r="E3953" s="323">
        <v>10000</v>
      </c>
      <c r="F3953" s="35" t="s">
        <v>303</v>
      </c>
      <c r="G3953" s="326" t="s">
        <v>7333</v>
      </c>
      <c r="H3953" s="350">
        <f t="shared" si="62"/>
        <v>4133510.3800000004</v>
      </c>
      <c r="I3953" s="326" t="s">
        <v>8514</v>
      </c>
      <c r="J3953" s="42" t="str">
        <f>VLOOKUP(D3953,DEPARTMENTS!B:B,1,0)</f>
        <v>DEV_GROUP_30</v>
      </c>
      <c r="K3953" s="326"/>
    </row>
    <row r="3954" spans="1:11" s="35" customFormat="1" hidden="1" x14ac:dyDescent="0.2">
      <c r="A3954" s="326" t="s">
        <v>8582</v>
      </c>
      <c r="B3954" s="326" t="s">
        <v>8</v>
      </c>
      <c r="C3954" s="326">
        <v>1</v>
      </c>
      <c r="D3954" s="326" t="s">
        <v>188</v>
      </c>
      <c r="E3954" s="323">
        <v>2000</v>
      </c>
      <c r="F3954" s="35" t="s">
        <v>303</v>
      </c>
      <c r="G3954" s="326" t="s">
        <v>7333</v>
      </c>
      <c r="H3954" s="350">
        <f t="shared" si="62"/>
        <v>4135510.3800000004</v>
      </c>
      <c r="I3954" s="326" t="s">
        <v>8515</v>
      </c>
      <c r="J3954" s="42" t="str">
        <f>VLOOKUP(D3954,DEPARTMENTS!B:B,1,0)</f>
        <v>DEV_GROUP_38</v>
      </c>
      <c r="K3954" s="326"/>
    </row>
    <row r="3955" spans="1:11" s="35" customFormat="1" hidden="1" x14ac:dyDescent="0.2">
      <c r="A3955" s="326" t="s">
        <v>8583</v>
      </c>
      <c r="B3955" s="326" t="s">
        <v>8</v>
      </c>
      <c r="C3955" s="326">
        <v>1</v>
      </c>
      <c r="D3955" s="326" t="s">
        <v>164</v>
      </c>
      <c r="E3955" s="323">
        <v>2000</v>
      </c>
      <c r="F3955" s="35" t="s">
        <v>303</v>
      </c>
      <c r="G3955" s="326" t="s">
        <v>7333</v>
      </c>
      <c r="H3955" s="350">
        <f t="shared" si="62"/>
        <v>4137510.3800000004</v>
      </c>
      <c r="I3955" s="326" t="s">
        <v>8516</v>
      </c>
      <c r="J3955" s="42" t="str">
        <f>VLOOKUP(D3955,DEPARTMENTS!B:B,1,0)</f>
        <v>DEV_GROUP_22</v>
      </c>
      <c r="K3955" s="326"/>
    </row>
    <row r="3956" spans="1:11" s="35" customFormat="1" hidden="1" x14ac:dyDescent="0.2">
      <c r="A3956" s="326" t="s">
        <v>8584</v>
      </c>
      <c r="B3956" s="326" t="s">
        <v>8</v>
      </c>
      <c r="C3956" s="326">
        <v>1</v>
      </c>
      <c r="D3956" s="326" t="s">
        <v>116</v>
      </c>
      <c r="E3956" s="323">
        <v>1000</v>
      </c>
      <c r="F3956" s="35" t="s">
        <v>303</v>
      </c>
      <c r="G3956" s="326" t="s">
        <v>7333</v>
      </c>
      <c r="H3956" s="350">
        <f t="shared" si="62"/>
        <v>4138510.3800000004</v>
      </c>
      <c r="I3956" s="326" t="s">
        <v>8517</v>
      </c>
      <c r="J3956" s="42" t="str">
        <f>VLOOKUP(D3956,DEPARTMENTS!B:B,1,0)</f>
        <v>DEV_GROUP_15</v>
      </c>
      <c r="K3956" s="326"/>
    </row>
    <row r="3957" spans="1:11" s="35" customFormat="1" hidden="1" x14ac:dyDescent="0.2">
      <c r="A3957" s="326" t="s">
        <v>8585</v>
      </c>
      <c r="B3957" s="326" t="s">
        <v>8</v>
      </c>
      <c r="C3957" s="326">
        <v>1</v>
      </c>
      <c r="D3957" s="326" t="s">
        <v>194</v>
      </c>
      <c r="E3957" s="323">
        <v>300</v>
      </c>
      <c r="F3957" s="35" t="s">
        <v>303</v>
      </c>
      <c r="G3957" s="326" t="s">
        <v>7333</v>
      </c>
      <c r="H3957" s="350">
        <f t="shared" si="62"/>
        <v>4138810.3800000004</v>
      </c>
      <c r="I3957" s="326" t="s">
        <v>8518</v>
      </c>
      <c r="J3957" s="42" t="str">
        <f>VLOOKUP(D3957,DEPARTMENTS!B:B,1,0)</f>
        <v>DEV_GROUP_29</v>
      </c>
      <c r="K3957" s="326"/>
    </row>
    <row r="3958" spans="1:11" s="35" customFormat="1" hidden="1" x14ac:dyDescent="0.2">
      <c r="A3958" s="326" t="s">
        <v>8586</v>
      </c>
      <c r="B3958" s="326" t="s">
        <v>8</v>
      </c>
      <c r="C3958" s="326">
        <v>1</v>
      </c>
      <c r="D3958" s="326" t="s">
        <v>138</v>
      </c>
      <c r="E3958" s="323">
        <v>800</v>
      </c>
      <c r="F3958" s="35" t="s">
        <v>303</v>
      </c>
      <c r="G3958" s="326" t="s">
        <v>7333</v>
      </c>
      <c r="H3958" s="350">
        <f t="shared" si="62"/>
        <v>4139610.3800000004</v>
      </c>
      <c r="I3958" s="326" t="s">
        <v>8519</v>
      </c>
      <c r="J3958" s="42" t="str">
        <f>VLOOKUP(D3958,DEPARTMENTS!B:B,1,0)</f>
        <v>DEV_GROUP_4</v>
      </c>
      <c r="K3958" s="326"/>
    </row>
    <row r="3959" spans="1:11" s="35" customFormat="1" hidden="1" x14ac:dyDescent="0.2">
      <c r="A3959" s="326" t="s">
        <v>8587</v>
      </c>
      <c r="B3959" s="326" t="s">
        <v>8</v>
      </c>
      <c r="C3959" s="326">
        <v>1</v>
      </c>
      <c r="D3959" s="326" t="s">
        <v>32</v>
      </c>
      <c r="E3959" s="323">
        <v>500</v>
      </c>
      <c r="F3959" s="35" t="s">
        <v>303</v>
      </c>
      <c r="G3959" s="326" t="s">
        <v>8538</v>
      </c>
      <c r="H3959" s="350">
        <f t="shared" si="62"/>
        <v>4140110.3800000004</v>
      </c>
      <c r="I3959" s="326" t="s">
        <v>8520</v>
      </c>
      <c r="J3959" s="42" t="str">
        <f>VLOOKUP(D3959,DEPARTMENTS!B:B,1,0)</f>
        <v>YOUTH</v>
      </c>
      <c r="K3959" s="326"/>
    </row>
    <row r="3960" spans="1:11" s="35" customFormat="1" hidden="1" x14ac:dyDescent="0.2">
      <c r="A3960" s="326" t="s">
        <v>8588</v>
      </c>
      <c r="B3960" s="326" t="s">
        <v>8</v>
      </c>
      <c r="C3960" s="326">
        <v>1</v>
      </c>
      <c r="D3960" s="326" t="s">
        <v>32</v>
      </c>
      <c r="E3960" s="323">
        <v>300</v>
      </c>
      <c r="F3960" s="35" t="s">
        <v>303</v>
      </c>
      <c r="G3960" s="326" t="s">
        <v>8538</v>
      </c>
      <c r="H3960" s="350">
        <f t="shared" si="62"/>
        <v>4140410.3800000004</v>
      </c>
      <c r="I3960" s="326" t="s">
        <v>8521</v>
      </c>
      <c r="J3960" s="42" t="str">
        <f>VLOOKUP(D3960,DEPARTMENTS!B:B,1,0)</f>
        <v>YOUTH</v>
      </c>
      <c r="K3960" s="326"/>
    </row>
    <row r="3961" spans="1:11" s="35" customFormat="1" hidden="1" x14ac:dyDescent="0.2">
      <c r="A3961" s="326" t="s">
        <v>8589</v>
      </c>
      <c r="B3961" s="326" t="s">
        <v>8</v>
      </c>
      <c r="C3961" s="326">
        <v>1</v>
      </c>
      <c r="D3961" s="326" t="s">
        <v>178</v>
      </c>
      <c r="E3961" s="323">
        <v>5000</v>
      </c>
      <c r="F3961" s="35" t="s">
        <v>303</v>
      </c>
      <c r="G3961" s="326" t="s">
        <v>8538</v>
      </c>
      <c r="H3961" s="350">
        <f t="shared" si="62"/>
        <v>4145410.3800000004</v>
      </c>
      <c r="I3961" s="326" t="s">
        <v>8522</v>
      </c>
      <c r="J3961" s="42" t="str">
        <f>VLOOKUP(D3961,DEPARTMENTS!B:B,1,0)</f>
        <v>DEV_GROUP_34</v>
      </c>
      <c r="K3961" s="326"/>
    </row>
    <row r="3962" spans="1:11" s="35" customFormat="1" hidden="1" x14ac:dyDescent="0.2">
      <c r="A3962" s="326" t="s">
        <v>8590</v>
      </c>
      <c r="B3962" s="326" t="s">
        <v>8</v>
      </c>
      <c r="C3962" s="326">
        <v>1</v>
      </c>
      <c r="D3962" s="326" t="s">
        <v>118</v>
      </c>
      <c r="E3962" s="323">
        <v>500</v>
      </c>
      <c r="F3962" s="35" t="s">
        <v>303</v>
      </c>
      <c r="G3962" s="326" t="s">
        <v>8538</v>
      </c>
      <c r="H3962" s="350">
        <f t="shared" si="62"/>
        <v>4145910.3800000004</v>
      </c>
      <c r="I3962" s="326" t="s">
        <v>8523</v>
      </c>
      <c r="J3962" s="42" t="str">
        <f>VLOOKUP(D3962,DEPARTMENTS!B:B,1,0)</f>
        <v>DEV_GROUP_3</v>
      </c>
      <c r="K3962" s="326"/>
    </row>
    <row r="3963" spans="1:11" s="35" customFormat="1" hidden="1" x14ac:dyDescent="0.2">
      <c r="A3963" s="326" t="s">
        <v>8591</v>
      </c>
      <c r="B3963" s="326" t="s">
        <v>8</v>
      </c>
      <c r="C3963" s="326">
        <v>1</v>
      </c>
      <c r="D3963" s="326" t="s">
        <v>24</v>
      </c>
      <c r="E3963" s="323">
        <v>8500</v>
      </c>
      <c r="F3963" s="35" t="s">
        <v>303</v>
      </c>
      <c r="G3963" s="326" t="s">
        <v>8538</v>
      </c>
      <c r="H3963" s="350">
        <f t="shared" si="62"/>
        <v>4154410.3800000004</v>
      </c>
      <c r="I3963" s="326" t="s">
        <v>8524</v>
      </c>
      <c r="J3963" s="42" t="str">
        <f>VLOOKUP(D3963,DEPARTMENTS!B:B,1,0)</f>
        <v>ENVELOPES</v>
      </c>
      <c r="K3963" s="326"/>
    </row>
    <row r="3964" spans="1:11" s="35" customFormat="1" hidden="1" x14ac:dyDescent="0.2">
      <c r="A3964" s="326" t="s">
        <v>8592</v>
      </c>
      <c r="B3964" s="326" t="s">
        <v>8</v>
      </c>
      <c r="C3964" s="326">
        <v>1</v>
      </c>
      <c r="D3964" s="326" t="s">
        <v>180</v>
      </c>
      <c r="E3964" s="323">
        <v>2500</v>
      </c>
      <c r="F3964" s="35" t="s">
        <v>303</v>
      </c>
      <c r="G3964" s="326" t="s">
        <v>8538</v>
      </c>
      <c r="H3964" s="350">
        <f t="shared" si="62"/>
        <v>4156910.3800000004</v>
      </c>
      <c r="I3964" s="326" t="s">
        <v>8525</v>
      </c>
      <c r="J3964" s="42" t="str">
        <f>VLOOKUP(D3964,DEPARTMENTS!B:B,1,0)</f>
        <v>DEV_GROUP_28</v>
      </c>
      <c r="K3964" s="326"/>
    </row>
    <row r="3965" spans="1:11" s="35" customFormat="1" hidden="1" x14ac:dyDescent="0.2">
      <c r="A3965" s="326" t="s">
        <v>8593</v>
      </c>
      <c r="B3965" s="326" t="s">
        <v>8</v>
      </c>
      <c r="C3965" s="326">
        <v>1</v>
      </c>
      <c r="D3965" s="326" t="s">
        <v>53</v>
      </c>
      <c r="E3965" s="323">
        <v>1000</v>
      </c>
      <c r="F3965" s="35" t="s">
        <v>303</v>
      </c>
      <c r="G3965" s="326" t="s">
        <v>8538</v>
      </c>
      <c r="H3965" s="350">
        <f t="shared" si="62"/>
        <v>4157910.3800000004</v>
      </c>
      <c r="I3965" s="326" t="s">
        <v>8526</v>
      </c>
      <c r="J3965" s="42" t="str">
        <f>VLOOKUP(D3965,DEPARTMENTS!B:B,1,0)</f>
        <v>AMM_CHOIR</v>
      </c>
      <c r="K3965" s="326"/>
    </row>
    <row r="3966" spans="1:11" s="35" customFormat="1" hidden="1" x14ac:dyDescent="0.2">
      <c r="A3966" s="326" t="s">
        <v>8594</v>
      </c>
      <c r="B3966" s="326" t="s">
        <v>8</v>
      </c>
      <c r="C3966" s="326">
        <v>1</v>
      </c>
      <c r="D3966" s="326" t="s">
        <v>53</v>
      </c>
      <c r="E3966" s="323">
        <v>1000</v>
      </c>
      <c r="F3966" s="35" t="s">
        <v>303</v>
      </c>
      <c r="G3966" s="326" t="s">
        <v>8538</v>
      </c>
      <c r="H3966" s="350">
        <f t="shared" si="62"/>
        <v>4158910.3800000004</v>
      </c>
      <c r="I3966" s="326" t="s">
        <v>8527</v>
      </c>
      <c r="J3966" s="42" t="str">
        <f>VLOOKUP(D3966,DEPARTMENTS!B:B,1,0)</f>
        <v>AMM_CHOIR</v>
      </c>
      <c r="K3966" s="326"/>
    </row>
    <row r="3967" spans="1:11" s="35" customFormat="1" hidden="1" x14ac:dyDescent="0.2">
      <c r="A3967" s="326" t="s">
        <v>8595</v>
      </c>
      <c r="B3967" s="326" t="s">
        <v>8</v>
      </c>
      <c r="C3967" s="326">
        <v>1</v>
      </c>
      <c r="D3967" s="326" t="s">
        <v>53</v>
      </c>
      <c r="E3967" s="323">
        <v>1000</v>
      </c>
      <c r="F3967" s="35" t="s">
        <v>303</v>
      </c>
      <c r="G3967" s="326" t="s">
        <v>8538</v>
      </c>
      <c r="H3967" s="350">
        <f t="shared" si="62"/>
        <v>4159910.3800000004</v>
      </c>
      <c r="I3967" s="326" t="s">
        <v>8528</v>
      </c>
      <c r="J3967" s="42" t="str">
        <f>VLOOKUP(D3967,DEPARTMENTS!B:B,1,0)</f>
        <v>AMM_CHOIR</v>
      </c>
      <c r="K3967" s="326"/>
    </row>
    <row r="3968" spans="1:11" s="35" customFormat="1" hidden="1" x14ac:dyDescent="0.2">
      <c r="A3968" s="326" t="s">
        <v>8596</v>
      </c>
      <c r="B3968" s="326" t="s">
        <v>8</v>
      </c>
      <c r="C3968" s="326">
        <v>1</v>
      </c>
      <c r="D3968" s="326" t="s">
        <v>53</v>
      </c>
      <c r="E3968" s="323">
        <v>1000</v>
      </c>
      <c r="F3968" s="35" t="s">
        <v>303</v>
      </c>
      <c r="G3968" s="326" t="s">
        <v>8538</v>
      </c>
      <c r="H3968" s="350">
        <f t="shared" si="62"/>
        <v>4160910.3800000004</v>
      </c>
      <c r="I3968" s="326" t="s">
        <v>8529</v>
      </c>
      <c r="J3968" s="42" t="str">
        <f>VLOOKUP(D3968,DEPARTMENTS!B:B,1,0)</f>
        <v>AMM_CHOIR</v>
      </c>
      <c r="K3968" s="326"/>
    </row>
    <row r="3969" spans="1:11" s="35" customFormat="1" hidden="1" x14ac:dyDescent="0.2">
      <c r="A3969" s="326" t="s">
        <v>8597</v>
      </c>
      <c r="B3969" s="326" t="s">
        <v>8</v>
      </c>
      <c r="C3969" s="326">
        <v>1</v>
      </c>
      <c r="D3969" s="326" t="s">
        <v>37</v>
      </c>
      <c r="E3969" s="323">
        <v>400</v>
      </c>
      <c r="F3969" s="35" t="s">
        <v>303</v>
      </c>
      <c r="G3969" s="326" t="s">
        <v>8538</v>
      </c>
      <c r="H3969" s="350">
        <f t="shared" si="62"/>
        <v>4161310.3800000004</v>
      </c>
      <c r="I3969" s="326" t="s">
        <v>8530</v>
      </c>
      <c r="J3969" s="42" t="str">
        <f>VLOOKUP(D3969,DEPARTMENTS!B:B,1,0)</f>
        <v>ADVENTURERS</v>
      </c>
      <c r="K3969" s="326"/>
    </row>
    <row r="3970" spans="1:11" s="35" customFormat="1" hidden="1" x14ac:dyDescent="0.2">
      <c r="A3970" s="326" t="s">
        <v>8598</v>
      </c>
      <c r="B3970" s="326" t="s">
        <v>8</v>
      </c>
      <c r="C3970" s="326">
        <v>1</v>
      </c>
      <c r="D3970" s="326" t="s">
        <v>24</v>
      </c>
      <c r="E3970" s="323">
        <v>1085</v>
      </c>
      <c r="F3970" s="35" t="s">
        <v>303</v>
      </c>
      <c r="G3970" s="326" t="s">
        <v>8538</v>
      </c>
      <c r="H3970" s="350">
        <f t="shared" si="62"/>
        <v>4162395.3800000004</v>
      </c>
      <c r="I3970" s="326" t="s">
        <v>8531</v>
      </c>
      <c r="J3970" s="42" t="str">
        <f>VLOOKUP(D3970,DEPARTMENTS!B:B,1,0)</f>
        <v>ENVELOPES</v>
      </c>
      <c r="K3970" s="326"/>
    </row>
    <row r="3971" spans="1:11" s="35" customFormat="1" hidden="1" x14ac:dyDescent="0.2">
      <c r="A3971" s="326" t="s">
        <v>8599</v>
      </c>
      <c r="B3971" s="326" t="s">
        <v>8</v>
      </c>
      <c r="C3971" s="326">
        <v>1</v>
      </c>
      <c r="D3971" s="326" t="s">
        <v>170</v>
      </c>
      <c r="E3971" s="323">
        <v>500</v>
      </c>
      <c r="F3971" s="35" t="s">
        <v>303</v>
      </c>
      <c r="G3971" s="326" t="s">
        <v>8538</v>
      </c>
      <c r="H3971" s="350">
        <f t="shared" si="62"/>
        <v>4162895.3800000004</v>
      </c>
      <c r="I3971" s="326" t="s">
        <v>8532</v>
      </c>
      <c r="J3971" s="42" t="str">
        <f>VLOOKUP(D3971,DEPARTMENTS!B:B,1,0)</f>
        <v>DEV_GROUP_24</v>
      </c>
      <c r="K3971" s="326"/>
    </row>
    <row r="3972" spans="1:11" s="35" customFormat="1" hidden="1" x14ac:dyDescent="0.2">
      <c r="A3972" s="326" t="s">
        <v>8600</v>
      </c>
      <c r="B3972" s="326" t="s">
        <v>8</v>
      </c>
      <c r="C3972" s="326">
        <v>1</v>
      </c>
      <c r="D3972" s="326" t="s">
        <v>174</v>
      </c>
      <c r="E3972" s="323">
        <v>200</v>
      </c>
      <c r="F3972" s="35" t="s">
        <v>303</v>
      </c>
      <c r="G3972" s="326" t="s">
        <v>8538</v>
      </c>
      <c r="H3972" s="350">
        <f t="shared" si="62"/>
        <v>4163095.3800000004</v>
      </c>
      <c r="I3972" s="326" t="s">
        <v>8533</v>
      </c>
      <c r="J3972" s="42" t="str">
        <f>VLOOKUP(D3972,DEPARTMENTS!B:B,1,0)</f>
        <v>DEV_GROUP_21</v>
      </c>
      <c r="K3972" s="326"/>
    </row>
    <row r="3973" spans="1:11" s="35" customFormat="1" hidden="1" x14ac:dyDescent="0.2">
      <c r="A3973" s="326" t="s">
        <v>8601</v>
      </c>
      <c r="B3973" s="326" t="s">
        <v>8</v>
      </c>
      <c r="C3973" s="326">
        <v>1</v>
      </c>
      <c r="D3973" s="326" t="s">
        <v>138</v>
      </c>
      <c r="E3973" s="323">
        <v>1500</v>
      </c>
      <c r="F3973" s="35" t="s">
        <v>303</v>
      </c>
      <c r="G3973" s="326" t="s">
        <v>8539</v>
      </c>
      <c r="H3973" s="350">
        <f t="shared" si="62"/>
        <v>4164595.3800000004</v>
      </c>
      <c r="I3973" s="326" t="s">
        <v>8534</v>
      </c>
      <c r="J3973" s="42" t="str">
        <f>VLOOKUP(D3973,DEPARTMENTS!B:B,1,0)</f>
        <v>DEV_GROUP_4</v>
      </c>
      <c r="K3973" s="326"/>
    </row>
    <row r="3974" spans="1:11" s="35" customFormat="1" hidden="1" x14ac:dyDescent="0.2">
      <c r="A3974" s="326" t="s">
        <v>8602</v>
      </c>
      <c r="B3974" s="326" t="s">
        <v>8</v>
      </c>
      <c r="C3974" s="326">
        <v>1</v>
      </c>
      <c r="D3974" s="326" t="s">
        <v>24</v>
      </c>
      <c r="E3974" s="323">
        <v>150</v>
      </c>
      <c r="F3974" s="35" t="s">
        <v>303</v>
      </c>
      <c r="G3974" s="326" t="s">
        <v>8539</v>
      </c>
      <c r="H3974" s="350">
        <f t="shared" si="62"/>
        <v>4164745.3800000004</v>
      </c>
      <c r="I3974" s="326" t="s">
        <v>8535</v>
      </c>
      <c r="J3974" s="42" t="str">
        <f>VLOOKUP(D3974,DEPARTMENTS!B:B,1,0)</f>
        <v>ENVELOPES</v>
      </c>
      <c r="K3974" s="326"/>
    </row>
    <row r="3975" spans="1:11" s="35" customFormat="1" hidden="1" x14ac:dyDescent="0.2">
      <c r="A3975" s="326" t="s">
        <v>8603</v>
      </c>
      <c r="B3975" s="326" t="s">
        <v>8</v>
      </c>
      <c r="C3975" s="326">
        <v>1</v>
      </c>
      <c r="D3975" s="326" t="s">
        <v>24</v>
      </c>
      <c r="E3975" s="323">
        <v>400</v>
      </c>
      <c r="F3975" s="35" t="s">
        <v>303</v>
      </c>
      <c r="G3975" s="326" t="s">
        <v>8539</v>
      </c>
      <c r="H3975" s="350">
        <f t="shared" si="62"/>
        <v>4165145.3800000004</v>
      </c>
      <c r="I3975" s="326" t="s">
        <v>8536</v>
      </c>
      <c r="J3975" s="42" t="str">
        <f>VLOOKUP(D3975,DEPARTMENTS!B:B,1,0)</f>
        <v>ENVELOPES</v>
      </c>
      <c r="K3975" s="326"/>
    </row>
    <row r="3976" spans="1:11" s="35" customFormat="1" hidden="1" x14ac:dyDescent="0.2">
      <c r="A3976" s="326" t="s">
        <v>8604</v>
      </c>
      <c r="B3976" s="326" t="s">
        <v>8</v>
      </c>
      <c r="C3976" s="326">
        <v>1</v>
      </c>
      <c r="D3976" s="326" t="s">
        <v>132</v>
      </c>
      <c r="E3976" s="323">
        <v>150</v>
      </c>
      <c r="F3976" s="35" t="s">
        <v>303</v>
      </c>
      <c r="G3976" s="326" t="s">
        <v>8539</v>
      </c>
      <c r="H3976" s="350">
        <f t="shared" si="62"/>
        <v>4165295.3800000004</v>
      </c>
      <c r="I3976" s="326" t="s">
        <v>8537</v>
      </c>
      <c r="J3976" s="42" t="str">
        <f>VLOOKUP(D3976,DEPARTMENTS!B:B,1,0)</f>
        <v>DEV_GROUP_41</v>
      </c>
      <c r="K3976" s="326"/>
    </row>
    <row r="3977" spans="1:11" s="35" customFormat="1" hidden="1" x14ac:dyDescent="0.2">
      <c r="A3977" s="326" t="s">
        <v>8760</v>
      </c>
      <c r="B3977" s="326" t="s">
        <v>8</v>
      </c>
      <c r="C3977" s="326">
        <v>2</v>
      </c>
      <c r="D3977" s="326" t="s">
        <v>126</v>
      </c>
      <c r="E3977" s="323">
        <v>230</v>
      </c>
      <c r="F3977" s="35" t="s">
        <v>303</v>
      </c>
      <c r="G3977" s="326" t="s">
        <v>8539</v>
      </c>
      <c r="H3977" s="350">
        <f t="shared" si="62"/>
        <v>4165525.3800000004</v>
      </c>
      <c r="I3977" s="326" t="s">
        <v>8609</v>
      </c>
      <c r="J3977" s="42" t="str">
        <f>VLOOKUP(D3977,DEPARTMENTS!B:B,1,0)</f>
        <v>DEV_GROUP_6</v>
      </c>
      <c r="K3977" s="326"/>
    </row>
    <row r="3978" spans="1:11" s="35" customFormat="1" hidden="1" x14ac:dyDescent="0.2">
      <c r="A3978" s="326" t="s">
        <v>8761</v>
      </c>
      <c r="B3978" s="326" t="s">
        <v>8</v>
      </c>
      <c r="C3978" s="326">
        <v>2</v>
      </c>
      <c r="D3978" s="326" t="s">
        <v>150</v>
      </c>
      <c r="E3978" s="323">
        <v>150</v>
      </c>
      <c r="F3978" s="35" t="s">
        <v>303</v>
      </c>
      <c r="G3978" s="326" t="s">
        <v>8539</v>
      </c>
      <c r="H3978" s="350">
        <f t="shared" si="62"/>
        <v>4165675.3800000004</v>
      </c>
      <c r="I3978" s="326" t="s">
        <v>8610</v>
      </c>
      <c r="J3978" s="42" t="str">
        <f>VLOOKUP(D3978,DEPARTMENTS!B:B,1,0)</f>
        <v>DEV_GROUP_40</v>
      </c>
      <c r="K3978" s="326"/>
    </row>
    <row r="3979" spans="1:11" s="35" customFormat="1" hidden="1" x14ac:dyDescent="0.2">
      <c r="A3979" s="326" t="s">
        <v>8762</v>
      </c>
      <c r="B3979" s="326" t="s">
        <v>8</v>
      </c>
      <c r="C3979" s="326">
        <v>2</v>
      </c>
      <c r="D3979" s="326" t="s">
        <v>53</v>
      </c>
      <c r="E3979" s="323">
        <v>1000</v>
      </c>
      <c r="F3979" s="35" t="s">
        <v>303</v>
      </c>
      <c r="G3979" s="326" t="s">
        <v>8539</v>
      </c>
      <c r="H3979" s="350">
        <f t="shared" si="62"/>
        <v>4166675.3800000004</v>
      </c>
      <c r="I3979" s="326" t="s">
        <v>8611</v>
      </c>
      <c r="J3979" s="42" t="str">
        <f>VLOOKUP(D3979,DEPARTMENTS!B:B,1,0)</f>
        <v>AMM_CHOIR</v>
      </c>
      <c r="K3979" s="326"/>
    </row>
    <row r="3980" spans="1:11" s="35" customFormat="1" hidden="1" x14ac:dyDescent="0.2">
      <c r="A3980" s="326" t="s">
        <v>8763</v>
      </c>
      <c r="B3980" s="326" t="s">
        <v>8</v>
      </c>
      <c r="C3980" s="326">
        <v>2</v>
      </c>
      <c r="D3980" s="326" t="s">
        <v>53</v>
      </c>
      <c r="E3980" s="323">
        <v>1000</v>
      </c>
      <c r="F3980" s="35" t="s">
        <v>303</v>
      </c>
      <c r="G3980" s="326" t="s">
        <v>8539</v>
      </c>
      <c r="H3980" s="350">
        <f t="shared" si="62"/>
        <v>4167675.3800000004</v>
      </c>
      <c r="I3980" s="326" t="s">
        <v>8612</v>
      </c>
      <c r="J3980" s="42" t="str">
        <f>VLOOKUP(D3980,DEPARTMENTS!B:B,1,0)</f>
        <v>AMM_CHOIR</v>
      </c>
      <c r="K3980" s="326"/>
    </row>
    <row r="3981" spans="1:11" s="35" customFormat="1" hidden="1" x14ac:dyDescent="0.2">
      <c r="A3981" s="326" t="s">
        <v>8764</v>
      </c>
      <c r="B3981" s="326" t="s">
        <v>8</v>
      </c>
      <c r="C3981" s="326">
        <v>2</v>
      </c>
      <c r="D3981" s="326" t="s">
        <v>53</v>
      </c>
      <c r="E3981" s="323">
        <v>1000</v>
      </c>
      <c r="F3981" s="35" t="s">
        <v>303</v>
      </c>
      <c r="G3981" s="326" t="s">
        <v>8539</v>
      </c>
      <c r="H3981" s="350">
        <f t="shared" si="62"/>
        <v>4168675.3800000004</v>
      </c>
      <c r="I3981" s="326" t="s">
        <v>8613</v>
      </c>
      <c r="J3981" s="42" t="str">
        <f>VLOOKUP(D3981,DEPARTMENTS!B:B,1,0)</f>
        <v>AMM_CHOIR</v>
      </c>
      <c r="K3981" s="326"/>
    </row>
    <row r="3982" spans="1:11" s="35" customFormat="1" hidden="1" x14ac:dyDescent="0.2">
      <c r="A3982" s="326" t="s">
        <v>8765</v>
      </c>
      <c r="B3982" s="326" t="s">
        <v>8</v>
      </c>
      <c r="C3982" s="326">
        <v>2</v>
      </c>
      <c r="D3982" s="326" t="s">
        <v>132</v>
      </c>
      <c r="E3982" s="323">
        <v>250</v>
      </c>
      <c r="F3982" s="35" t="s">
        <v>303</v>
      </c>
      <c r="G3982" s="326" t="s">
        <v>8539</v>
      </c>
      <c r="H3982" s="350">
        <f t="shared" si="62"/>
        <v>4168925.3800000004</v>
      </c>
      <c r="I3982" s="326" t="s">
        <v>8614</v>
      </c>
      <c r="J3982" s="42" t="str">
        <f>VLOOKUP(D3982,DEPARTMENTS!B:B,1,0)</f>
        <v>DEV_GROUP_41</v>
      </c>
      <c r="K3982" s="326"/>
    </row>
    <row r="3983" spans="1:11" s="35" customFormat="1" hidden="1" x14ac:dyDescent="0.2">
      <c r="A3983" s="326" t="s">
        <v>8766</v>
      </c>
      <c r="B3983" s="326" t="s">
        <v>8</v>
      </c>
      <c r="C3983" s="326">
        <v>2</v>
      </c>
      <c r="D3983" s="326" t="s">
        <v>32</v>
      </c>
      <c r="E3983" s="323">
        <v>1000</v>
      </c>
      <c r="F3983" s="35" t="s">
        <v>303</v>
      </c>
      <c r="G3983" s="326" t="s">
        <v>8539</v>
      </c>
      <c r="H3983" s="350">
        <f t="shared" si="62"/>
        <v>4169925.3800000004</v>
      </c>
      <c r="I3983" s="326" t="s">
        <v>8615</v>
      </c>
      <c r="J3983" s="42" t="str">
        <f>VLOOKUP(D3983,DEPARTMENTS!B:B,1,0)</f>
        <v>YOUTH</v>
      </c>
      <c r="K3983" s="326"/>
    </row>
    <row r="3984" spans="1:11" s="35" customFormat="1" hidden="1" x14ac:dyDescent="0.2">
      <c r="A3984" s="326" t="s">
        <v>8767</v>
      </c>
      <c r="B3984" s="326" t="s">
        <v>8</v>
      </c>
      <c r="C3984" s="326">
        <v>2</v>
      </c>
      <c r="D3984" s="326" t="s">
        <v>152</v>
      </c>
      <c r="E3984" s="323">
        <v>500</v>
      </c>
      <c r="F3984" s="35" t="s">
        <v>303</v>
      </c>
      <c r="G3984" s="326" t="s">
        <v>8539</v>
      </c>
      <c r="H3984" s="350">
        <f t="shared" si="62"/>
        <v>4170425.3800000004</v>
      </c>
      <c r="I3984" s="326" t="s">
        <v>8616</v>
      </c>
      <c r="J3984" s="42" t="str">
        <f>VLOOKUP(D3984,DEPARTMENTS!B:B,1,0)</f>
        <v>DEV_GROUP_9</v>
      </c>
      <c r="K3984" s="326"/>
    </row>
    <row r="3985" spans="1:11" s="35" customFormat="1" hidden="1" x14ac:dyDescent="0.2">
      <c r="A3985" s="326" t="s">
        <v>8768</v>
      </c>
      <c r="B3985" s="326" t="s">
        <v>8</v>
      </c>
      <c r="C3985" s="326">
        <v>2</v>
      </c>
      <c r="D3985" s="326" t="s">
        <v>132</v>
      </c>
      <c r="E3985" s="323">
        <v>1000</v>
      </c>
      <c r="F3985" s="35" t="s">
        <v>303</v>
      </c>
      <c r="G3985" s="326" t="s">
        <v>8539</v>
      </c>
      <c r="H3985" s="350">
        <f t="shared" si="62"/>
        <v>4171425.3800000004</v>
      </c>
      <c r="I3985" s="326" t="s">
        <v>8617</v>
      </c>
      <c r="J3985" s="42" t="str">
        <f>VLOOKUP(D3985,DEPARTMENTS!B:B,1,0)</f>
        <v>DEV_GROUP_41</v>
      </c>
      <c r="K3985" s="326"/>
    </row>
    <row r="3986" spans="1:11" s="35" customFormat="1" hidden="1" x14ac:dyDescent="0.2">
      <c r="A3986" s="326" t="s">
        <v>8769</v>
      </c>
      <c r="B3986" s="326" t="s">
        <v>8</v>
      </c>
      <c r="C3986" s="326">
        <v>2</v>
      </c>
      <c r="D3986" s="326" t="s">
        <v>150</v>
      </c>
      <c r="E3986" s="323">
        <v>500</v>
      </c>
      <c r="F3986" s="35" t="s">
        <v>303</v>
      </c>
      <c r="G3986" s="326" t="s">
        <v>8539</v>
      </c>
      <c r="H3986" s="350">
        <f t="shared" si="62"/>
        <v>4171925.3800000004</v>
      </c>
      <c r="I3986" s="326" t="s">
        <v>8618</v>
      </c>
      <c r="J3986" s="42" t="str">
        <f>VLOOKUP(D3986,DEPARTMENTS!B:B,1,0)</f>
        <v>DEV_GROUP_40</v>
      </c>
      <c r="K3986" s="326"/>
    </row>
    <row r="3987" spans="1:11" hidden="1" x14ac:dyDescent="0.2">
      <c r="A3987" s="326" t="s">
        <v>8770</v>
      </c>
      <c r="B3987" s="326" t="s">
        <v>8</v>
      </c>
      <c r="C3987" s="326">
        <v>2</v>
      </c>
      <c r="D3987" s="326" t="s">
        <v>138</v>
      </c>
      <c r="E3987" s="323">
        <v>2000</v>
      </c>
      <c r="F3987" s="35" t="s">
        <v>303</v>
      </c>
      <c r="G3987" s="326" t="s">
        <v>8539</v>
      </c>
      <c r="H3987" s="350">
        <f t="shared" si="62"/>
        <v>4173925.3800000004</v>
      </c>
      <c r="I3987" s="326" t="s">
        <v>8619</v>
      </c>
      <c r="J3987" s="42" t="str">
        <f>VLOOKUP(D3987,DEPARTMENTS!B:B,1,0)</f>
        <v>DEV_GROUP_4</v>
      </c>
    </row>
    <row r="3988" spans="1:11" s="35" customFormat="1" hidden="1" x14ac:dyDescent="0.2">
      <c r="A3988" s="326" t="s">
        <v>8771</v>
      </c>
      <c r="B3988" s="326" t="s">
        <v>8</v>
      </c>
      <c r="C3988" s="326">
        <v>2</v>
      </c>
      <c r="D3988" s="326" t="s">
        <v>150</v>
      </c>
      <c r="E3988" s="323">
        <v>300</v>
      </c>
      <c r="F3988" s="35" t="s">
        <v>303</v>
      </c>
      <c r="G3988" s="326" t="s">
        <v>8539</v>
      </c>
      <c r="H3988" s="350">
        <f t="shared" si="62"/>
        <v>4174225.3800000004</v>
      </c>
      <c r="I3988" s="326" t="s">
        <v>8620</v>
      </c>
      <c r="J3988" s="42" t="str">
        <f>VLOOKUP(D3988,DEPARTMENTS!B:B,1,0)</f>
        <v>DEV_GROUP_40</v>
      </c>
      <c r="K3988" s="326"/>
    </row>
    <row r="3989" spans="1:11" s="35" customFormat="1" hidden="1" x14ac:dyDescent="0.2">
      <c r="A3989" s="326" t="s">
        <v>8772</v>
      </c>
      <c r="B3989" s="326" t="s">
        <v>8</v>
      </c>
      <c r="C3989" s="326">
        <v>2</v>
      </c>
      <c r="D3989" s="326" t="s">
        <v>134</v>
      </c>
      <c r="E3989" s="323">
        <v>300</v>
      </c>
      <c r="F3989" s="35" t="s">
        <v>303</v>
      </c>
      <c r="G3989" s="326" t="s">
        <v>8539</v>
      </c>
      <c r="H3989" s="350">
        <f t="shared" ref="H3989:H4052" si="63">H3988+E3989</f>
        <v>4174525.3800000004</v>
      </c>
      <c r="I3989" s="326" t="s">
        <v>8621</v>
      </c>
      <c r="J3989" s="42" t="str">
        <f>VLOOKUP(D3989,DEPARTMENTS!B:B,1,0)</f>
        <v>DEV_GROUP_12</v>
      </c>
      <c r="K3989" s="326"/>
    </row>
    <row r="3990" spans="1:11" s="35" customFormat="1" hidden="1" x14ac:dyDescent="0.2">
      <c r="A3990" s="326" t="s">
        <v>8773</v>
      </c>
      <c r="B3990" s="326" t="s">
        <v>8</v>
      </c>
      <c r="C3990" s="326">
        <v>2</v>
      </c>
      <c r="D3990" s="326" t="s">
        <v>134</v>
      </c>
      <c r="E3990" s="323">
        <v>300</v>
      </c>
      <c r="F3990" s="35" t="s">
        <v>303</v>
      </c>
      <c r="G3990" s="326" t="s">
        <v>8539</v>
      </c>
      <c r="H3990" s="350">
        <f t="shared" si="63"/>
        <v>4174825.3800000004</v>
      </c>
      <c r="I3990" s="326" t="s">
        <v>8622</v>
      </c>
      <c r="J3990" s="42" t="str">
        <f>VLOOKUP(D3990,DEPARTMENTS!B:B,1,0)</f>
        <v>DEV_GROUP_12</v>
      </c>
      <c r="K3990" s="326"/>
    </row>
    <row r="3991" spans="1:11" s="35" customFormat="1" hidden="1" x14ac:dyDescent="0.2">
      <c r="A3991" s="326" t="s">
        <v>8774</v>
      </c>
      <c r="B3991" s="326" t="s">
        <v>8</v>
      </c>
      <c r="C3991" s="326">
        <v>2</v>
      </c>
      <c r="D3991" s="326" t="s">
        <v>140</v>
      </c>
      <c r="E3991" s="323">
        <v>200</v>
      </c>
      <c r="F3991" s="35" t="s">
        <v>303</v>
      </c>
      <c r="G3991" s="326" t="s">
        <v>8539</v>
      </c>
      <c r="H3991" s="350">
        <f t="shared" si="63"/>
        <v>4175025.3800000004</v>
      </c>
      <c r="I3991" s="326" t="s">
        <v>8623</v>
      </c>
      <c r="J3991" s="42" t="str">
        <f>VLOOKUP(D3991,DEPARTMENTS!B:B,1,0)</f>
        <v>DEV_GROUP_19</v>
      </c>
      <c r="K3991" s="326"/>
    </row>
    <row r="3992" spans="1:11" s="35" customFormat="1" hidden="1" x14ac:dyDescent="0.2">
      <c r="A3992" s="326" t="s">
        <v>8775</v>
      </c>
      <c r="B3992" s="326" t="s">
        <v>8</v>
      </c>
      <c r="C3992" s="326">
        <v>2</v>
      </c>
      <c r="D3992" s="326" t="s">
        <v>53</v>
      </c>
      <c r="E3992" s="323">
        <v>1000</v>
      </c>
      <c r="F3992" s="35" t="s">
        <v>303</v>
      </c>
      <c r="G3992" s="326" t="s">
        <v>8539</v>
      </c>
      <c r="H3992" s="350">
        <f t="shared" si="63"/>
        <v>4176025.3800000004</v>
      </c>
      <c r="I3992" s="326" t="s">
        <v>8624</v>
      </c>
      <c r="J3992" s="42" t="str">
        <f>VLOOKUP(D3992,DEPARTMENTS!B:B,1,0)</f>
        <v>AMM_CHOIR</v>
      </c>
      <c r="K3992" s="326"/>
    </row>
    <row r="3993" spans="1:11" s="35" customFormat="1" hidden="1" x14ac:dyDescent="0.2">
      <c r="A3993" s="326" t="s">
        <v>8776</v>
      </c>
      <c r="B3993" s="326" t="s">
        <v>8</v>
      </c>
      <c r="C3993" s="326">
        <v>2</v>
      </c>
      <c r="D3993" s="326" t="s">
        <v>182</v>
      </c>
      <c r="E3993" s="323">
        <v>300</v>
      </c>
      <c r="F3993" s="35" t="s">
        <v>303</v>
      </c>
      <c r="G3993" s="326" t="s">
        <v>8539</v>
      </c>
      <c r="H3993" s="350">
        <f t="shared" si="63"/>
        <v>4176325.3800000004</v>
      </c>
      <c r="I3993" s="326" t="s">
        <v>8625</v>
      </c>
      <c r="J3993" s="42" t="str">
        <f>VLOOKUP(D3993,DEPARTMENTS!B:B,1,0)</f>
        <v>DEV_GROUP_23</v>
      </c>
      <c r="K3993" s="326"/>
    </row>
    <row r="3994" spans="1:11" s="35" customFormat="1" hidden="1" x14ac:dyDescent="0.2">
      <c r="A3994" s="326" t="s">
        <v>8777</v>
      </c>
      <c r="B3994" s="326" t="s">
        <v>8</v>
      </c>
      <c r="C3994" s="326">
        <v>2</v>
      </c>
      <c r="D3994" s="326" t="s">
        <v>182</v>
      </c>
      <c r="E3994" s="323">
        <v>50</v>
      </c>
      <c r="F3994" s="35" t="s">
        <v>303</v>
      </c>
      <c r="G3994" s="326" t="s">
        <v>8539</v>
      </c>
      <c r="H3994" s="350">
        <f t="shared" si="63"/>
        <v>4176375.3800000004</v>
      </c>
      <c r="I3994" s="326" t="s">
        <v>8626</v>
      </c>
      <c r="J3994" s="42" t="str">
        <f>VLOOKUP(D3994,DEPARTMENTS!B:B,1,0)</f>
        <v>DEV_GROUP_23</v>
      </c>
      <c r="K3994" s="326"/>
    </row>
    <row r="3995" spans="1:11" s="35" customFormat="1" hidden="1" x14ac:dyDescent="0.2">
      <c r="A3995" s="326" t="s">
        <v>8778</v>
      </c>
      <c r="B3995" s="326" t="s">
        <v>8</v>
      </c>
      <c r="C3995" s="326">
        <v>2</v>
      </c>
      <c r="D3995" s="326" t="s">
        <v>182</v>
      </c>
      <c r="E3995" s="323">
        <v>100</v>
      </c>
      <c r="F3995" s="35" t="s">
        <v>303</v>
      </c>
      <c r="G3995" s="326" t="s">
        <v>8539</v>
      </c>
      <c r="H3995" s="350">
        <f t="shared" si="63"/>
        <v>4176475.3800000004</v>
      </c>
      <c r="I3995" s="326" t="s">
        <v>8627</v>
      </c>
      <c r="J3995" s="42" t="str">
        <f>VLOOKUP(D3995,DEPARTMENTS!B:B,1,0)</f>
        <v>DEV_GROUP_23</v>
      </c>
      <c r="K3995" s="326"/>
    </row>
    <row r="3996" spans="1:11" s="35" customFormat="1" hidden="1" x14ac:dyDescent="0.2">
      <c r="A3996" s="326" t="s">
        <v>8779</v>
      </c>
      <c r="B3996" s="326" t="s">
        <v>8</v>
      </c>
      <c r="C3996" s="326">
        <v>2</v>
      </c>
      <c r="D3996" s="326" t="s">
        <v>134</v>
      </c>
      <c r="E3996" s="323">
        <v>2000</v>
      </c>
      <c r="F3996" s="35" t="s">
        <v>303</v>
      </c>
      <c r="G3996" s="326" t="s">
        <v>8539</v>
      </c>
      <c r="H3996" s="350">
        <f t="shared" si="63"/>
        <v>4178475.3800000004</v>
      </c>
      <c r="I3996" s="326" t="s">
        <v>8628</v>
      </c>
      <c r="J3996" s="42" t="str">
        <f>VLOOKUP(D3996,DEPARTMENTS!B:B,1,0)</f>
        <v>DEV_GROUP_12</v>
      </c>
      <c r="K3996" s="326"/>
    </row>
    <row r="3997" spans="1:11" s="35" customFormat="1" hidden="1" x14ac:dyDescent="0.2">
      <c r="A3997" s="326" t="s">
        <v>8780</v>
      </c>
      <c r="B3997" s="326" t="s">
        <v>8</v>
      </c>
      <c r="C3997" s="326">
        <v>2</v>
      </c>
      <c r="D3997" s="326" t="s">
        <v>170</v>
      </c>
      <c r="E3997" s="323">
        <v>100</v>
      </c>
      <c r="F3997" s="35" t="s">
        <v>303</v>
      </c>
      <c r="G3997" s="326" t="s">
        <v>8539</v>
      </c>
      <c r="H3997" s="350">
        <f t="shared" si="63"/>
        <v>4178575.3800000004</v>
      </c>
      <c r="I3997" s="326" t="s">
        <v>8629</v>
      </c>
      <c r="J3997" s="42" t="str">
        <f>VLOOKUP(D3997,DEPARTMENTS!B:B,1,0)</f>
        <v>DEV_GROUP_24</v>
      </c>
      <c r="K3997" s="326"/>
    </row>
    <row r="3998" spans="1:11" s="35" customFormat="1" hidden="1" x14ac:dyDescent="0.2">
      <c r="A3998" s="326" t="s">
        <v>8781</v>
      </c>
      <c r="B3998" s="326" t="s">
        <v>8</v>
      </c>
      <c r="C3998" s="326">
        <v>2</v>
      </c>
      <c r="D3998" s="326" t="s">
        <v>134</v>
      </c>
      <c r="E3998" s="323">
        <v>300</v>
      </c>
      <c r="F3998" s="35" t="s">
        <v>303</v>
      </c>
      <c r="G3998" s="326" t="s">
        <v>8539</v>
      </c>
      <c r="H3998" s="350">
        <f t="shared" si="63"/>
        <v>4178875.3800000004</v>
      </c>
      <c r="I3998" s="326" t="s">
        <v>8630</v>
      </c>
      <c r="J3998" s="42" t="str">
        <f>VLOOKUP(D3998,DEPARTMENTS!B:B,1,0)</f>
        <v>DEV_GROUP_12</v>
      </c>
      <c r="K3998" s="326"/>
    </row>
    <row r="3999" spans="1:11" s="35" customFormat="1" hidden="1" x14ac:dyDescent="0.2">
      <c r="A3999" s="326" t="s">
        <v>8782</v>
      </c>
      <c r="B3999" s="326" t="s">
        <v>8</v>
      </c>
      <c r="C3999" s="326">
        <v>2</v>
      </c>
      <c r="D3999" s="326" t="s">
        <v>53</v>
      </c>
      <c r="E3999" s="323">
        <v>500</v>
      </c>
      <c r="F3999" s="35" t="s">
        <v>303</v>
      </c>
      <c r="G3999" s="326" t="s">
        <v>8539</v>
      </c>
      <c r="H3999" s="350">
        <f t="shared" si="63"/>
        <v>4179375.3800000004</v>
      </c>
      <c r="I3999" s="326" t="s">
        <v>8631</v>
      </c>
      <c r="J3999" s="42" t="str">
        <f>VLOOKUP(D3999,DEPARTMENTS!B:B,1,0)</f>
        <v>AMM_CHOIR</v>
      </c>
      <c r="K3999" s="326"/>
    </row>
    <row r="4000" spans="1:11" s="35" customFormat="1" hidden="1" x14ac:dyDescent="0.2">
      <c r="A4000" s="326" t="s">
        <v>8783</v>
      </c>
      <c r="B4000" s="326" t="s">
        <v>8</v>
      </c>
      <c r="C4000" s="326">
        <v>2</v>
      </c>
      <c r="D4000" s="326" t="s">
        <v>53</v>
      </c>
      <c r="E4000" s="323">
        <v>1000</v>
      </c>
      <c r="F4000" s="35" t="s">
        <v>303</v>
      </c>
      <c r="G4000" s="326" t="s">
        <v>8539</v>
      </c>
      <c r="H4000" s="350">
        <f t="shared" si="63"/>
        <v>4180375.3800000004</v>
      </c>
      <c r="I4000" s="326" t="s">
        <v>8632</v>
      </c>
      <c r="J4000" s="42" t="str">
        <f>VLOOKUP(D4000,DEPARTMENTS!B:B,1,0)</f>
        <v>AMM_CHOIR</v>
      </c>
      <c r="K4000" s="326"/>
    </row>
    <row r="4001" spans="1:11" s="35" customFormat="1" hidden="1" x14ac:dyDescent="0.2">
      <c r="A4001" s="326" t="s">
        <v>8784</v>
      </c>
      <c r="B4001" s="326" t="s">
        <v>8</v>
      </c>
      <c r="C4001" s="326">
        <v>2</v>
      </c>
      <c r="D4001" s="326" t="s">
        <v>134</v>
      </c>
      <c r="E4001" s="323">
        <v>300</v>
      </c>
      <c r="F4001" s="35" t="s">
        <v>303</v>
      </c>
      <c r="G4001" s="326" t="s">
        <v>8539</v>
      </c>
      <c r="H4001" s="350">
        <f t="shared" si="63"/>
        <v>4180675.3800000004</v>
      </c>
      <c r="I4001" s="326" t="s">
        <v>8633</v>
      </c>
      <c r="J4001" s="42" t="str">
        <f>VLOOKUP(D4001,DEPARTMENTS!B:B,1,0)</f>
        <v>DEV_GROUP_12</v>
      </c>
      <c r="K4001" s="326"/>
    </row>
    <row r="4002" spans="1:11" s="35" customFormat="1" hidden="1" x14ac:dyDescent="0.2">
      <c r="A4002" s="326" t="s">
        <v>8785</v>
      </c>
      <c r="B4002" s="326" t="s">
        <v>8</v>
      </c>
      <c r="C4002" s="326">
        <v>2</v>
      </c>
      <c r="D4002" s="326" t="s">
        <v>134</v>
      </c>
      <c r="E4002" s="323">
        <v>300</v>
      </c>
      <c r="F4002" s="35" t="s">
        <v>303</v>
      </c>
      <c r="G4002" s="326" t="s">
        <v>8539</v>
      </c>
      <c r="H4002" s="350">
        <f t="shared" si="63"/>
        <v>4180975.3800000004</v>
      </c>
      <c r="I4002" s="326" t="s">
        <v>8634</v>
      </c>
      <c r="J4002" s="42" t="str">
        <f>VLOOKUP(D4002,DEPARTMENTS!B:B,1,0)</f>
        <v>DEV_GROUP_12</v>
      </c>
      <c r="K4002" s="326"/>
    </row>
    <row r="4003" spans="1:11" s="35" customFormat="1" hidden="1" x14ac:dyDescent="0.2">
      <c r="A4003" s="326" t="s">
        <v>8786</v>
      </c>
      <c r="B4003" s="326" t="s">
        <v>8</v>
      </c>
      <c r="C4003" s="326">
        <v>2</v>
      </c>
      <c r="D4003" s="326" t="s">
        <v>180</v>
      </c>
      <c r="E4003" s="323">
        <v>1000</v>
      </c>
      <c r="F4003" s="35" t="s">
        <v>303</v>
      </c>
      <c r="G4003" s="326" t="s">
        <v>8755</v>
      </c>
      <c r="H4003" s="350">
        <f t="shared" si="63"/>
        <v>4181975.3800000004</v>
      </c>
      <c r="I4003" s="326" t="s">
        <v>8635</v>
      </c>
      <c r="J4003" s="42" t="str">
        <f>VLOOKUP(D4003,DEPARTMENTS!B:B,1,0)</f>
        <v>DEV_GROUP_28</v>
      </c>
      <c r="K4003" s="326"/>
    </row>
    <row r="4004" spans="1:11" s="35" customFormat="1" hidden="1" x14ac:dyDescent="0.2">
      <c r="A4004" s="326" t="s">
        <v>8787</v>
      </c>
      <c r="B4004" s="326" t="s">
        <v>8</v>
      </c>
      <c r="C4004" s="326">
        <v>2</v>
      </c>
      <c r="D4004" s="326" t="s">
        <v>24</v>
      </c>
      <c r="E4004" s="323">
        <v>150</v>
      </c>
      <c r="F4004" s="35" t="s">
        <v>303</v>
      </c>
      <c r="G4004" s="326" t="s">
        <v>8755</v>
      </c>
      <c r="H4004" s="350">
        <f t="shared" si="63"/>
        <v>4182125.3800000004</v>
      </c>
      <c r="I4004" s="326" t="s">
        <v>8636</v>
      </c>
      <c r="J4004" s="42" t="str">
        <f>VLOOKUP(D4004,DEPARTMENTS!B:B,1,0)</f>
        <v>ENVELOPES</v>
      </c>
      <c r="K4004" s="326"/>
    </row>
    <row r="4005" spans="1:11" s="35" customFormat="1" hidden="1" x14ac:dyDescent="0.2">
      <c r="A4005" s="326" t="s">
        <v>8788</v>
      </c>
      <c r="B4005" s="326" t="s">
        <v>8</v>
      </c>
      <c r="C4005" s="326">
        <v>2</v>
      </c>
      <c r="D4005" s="326" t="s">
        <v>44</v>
      </c>
      <c r="E4005" s="323">
        <v>800</v>
      </c>
      <c r="F4005" s="35" t="s">
        <v>303</v>
      </c>
      <c r="G4005" s="326" t="s">
        <v>8755</v>
      </c>
      <c r="H4005" s="350">
        <f t="shared" si="63"/>
        <v>4182925.3800000004</v>
      </c>
      <c r="I4005" s="326" t="s">
        <v>8637</v>
      </c>
      <c r="J4005" s="42" t="str">
        <f>VLOOKUP(D4005,DEPARTMENTS!B:B,1,0)</f>
        <v>AMBASSADORS</v>
      </c>
      <c r="K4005" s="326"/>
    </row>
    <row r="4006" spans="1:11" s="35" customFormat="1" hidden="1" x14ac:dyDescent="0.2">
      <c r="A4006" s="326" t="s">
        <v>8789</v>
      </c>
      <c r="B4006" s="326" t="s">
        <v>8</v>
      </c>
      <c r="C4006" s="326">
        <v>2</v>
      </c>
      <c r="D4006" s="326" t="s">
        <v>32</v>
      </c>
      <c r="E4006" s="323">
        <v>2000</v>
      </c>
      <c r="F4006" s="35" t="s">
        <v>303</v>
      </c>
      <c r="G4006" s="326" t="s">
        <v>8755</v>
      </c>
      <c r="H4006" s="350">
        <f t="shared" si="63"/>
        <v>4184925.3800000004</v>
      </c>
      <c r="I4006" s="326" t="s">
        <v>8638</v>
      </c>
      <c r="J4006" s="42" t="str">
        <f>VLOOKUP(D4006,DEPARTMENTS!B:B,1,0)</f>
        <v>YOUTH</v>
      </c>
      <c r="K4006" s="326"/>
    </row>
    <row r="4007" spans="1:11" s="35" customFormat="1" hidden="1" x14ac:dyDescent="0.2">
      <c r="A4007" s="326" t="s">
        <v>8790</v>
      </c>
      <c r="B4007" s="326" t="s">
        <v>8</v>
      </c>
      <c r="C4007" s="326">
        <v>2</v>
      </c>
      <c r="D4007" s="326" t="s">
        <v>44</v>
      </c>
      <c r="E4007" s="323">
        <v>400</v>
      </c>
      <c r="F4007" s="35" t="s">
        <v>303</v>
      </c>
      <c r="G4007" s="326" t="s">
        <v>8755</v>
      </c>
      <c r="H4007" s="350">
        <f t="shared" si="63"/>
        <v>4185325.3800000004</v>
      </c>
      <c r="I4007" s="326" t="s">
        <v>8639</v>
      </c>
      <c r="J4007" s="42" t="str">
        <f>VLOOKUP(D4007,DEPARTMENTS!B:B,1,0)</f>
        <v>AMBASSADORS</v>
      </c>
      <c r="K4007" s="326"/>
    </row>
    <row r="4008" spans="1:11" s="35" customFormat="1" hidden="1" x14ac:dyDescent="0.2">
      <c r="A4008" s="326" t="s">
        <v>8791</v>
      </c>
      <c r="B4008" s="326" t="s">
        <v>8</v>
      </c>
      <c r="C4008" s="326">
        <v>2</v>
      </c>
      <c r="D4008" s="326" t="s">
        <v>120</v>
      </c>
      <c r="E4008" s="323">
        <v>200</v>
      </c>
      <c r="F4008" s="35" t="s">
        <v>303</v>
      </c>
      <c r="G4008" s="326" t="s">
        <v>8755</v>
      </c>
      <c r="H4008" s="350">
        <f t="shared" si="63"/>
        <v>4185525.3800000004</v>
      </c>
      <c r="I4008" s="326" t="s">
        <v>8640</v>
      </c>
      <c r="J4008" s="42" t="str">
        <f>VLOOKUP(D4008,DEPARTMENTS!B:B,1,0)</f>
        <v>DEV_GROUP_17</v>
      </c>
      <c r="K4008" s="326"/>
    </row>
    <row r="4009" spans="1:11" s="35" customFormat="1" hidden="1" x14ac:dyDescent="0.2">
      <c r="A4009" s="326" t="s">
        <v>8792</v>
      </c>
      <c r="B4009" s="326" t="s">
        <v>8</v>
      </c>
      <c r="C4009" s="326">
        <v>2</v>
      </c>
      <c r="D4009" s="326" t="s">
        <v>160</v>
      </c>
      <c r="E4009" s="323">
        <v>150</v>
      </c>
      <c r="F4009" s="35" t="s">
        <v>303</v>
      </c>
      <c r="G4009" s="326" t="s">
        <v>8755</v>
      </c>
      <c r="H4009" s="350">
        <f t="shared" si="63"/>
        <v>4185675.3800000004</v>
      </c>
      <c r="I4009" s="326" t="s">
        <v>8641</v>
      </c>
      <c r="J4009" s="42" t="str">
        <f>VLOOKUP(D4009,DEPARTMENTS!B:B,1,0)</f>
        <v>DEV_GROUP_20</v>
      </c>
      <c r="K4009" s="326"/>
    </row>
    <row r="4010" spans="1:11" s="35" customFormat="1" hidden="1" x14ac:dyDescent="0.2">
      <c r="A4010" s="326" t="s">
        <v>8793</v>
      </c>
      <c r="B4010" s="326" t="s">
        <v>8</v>
      </c>
      <c r="C4010" s="326">
        <v>2</v>
      </c>
      <c r="D4010" s="326" t="s">
        <v>124</v>
      </c>
      <c r="E4010" s="323">
        <v>5000</v>
      </c>
      <c r="F4010" s="35" t="s">
        <v>303</v>
      </c>
      <c r="G4010" s="326" t="s">
        <v>8755</v>
      </c>
      <c r="H4010" s="350">
        <f t="shared" si="63"/>
        <v>4190675.3800000004</v>
      </c>
      <c r="I4010" s="326" t="s">
        <v>8642</v>
      </c>
      <c r="J4010" s="42" t="str">
        <f>VLOOKUP(D4010,DEPARTMENTS!B:B,1,0)</f>
        <v>DEV_GROUP_7</v>
      </c>
      <c r="K4010" s="326"/>
    </row>
    <row r="4011" spans="1:11" s="35" customFormat="1" hidden="1" x14ac:dyDescent="0.2">
      <c r="A4011" s="326" t="s">
        <v>8794</v>
      </c>
      <c r="B4011" s="326" t="s">
        <v>8</v>
      </c>
      <c r="C4011" s="326">
        <v>2</v>
      </c>
      <c r="D4011" s="326" t="s">
        <v>44</v>
      </c>
      <c r="E4011" s="323">
        <v>700</v>
      </c>
      <c r="F4011" s="35" t="s">
        <v>303</v>
      </c>
      <c r="G4011" s="326" t="s">
        <v>8755</v>
      </c>
      <c r="H4011" s="350">
        <f t="shared" si="63"/>
        <v>4191375.3800000004</v>
      </c>
      <c r="I4011" s="326" t="s">
        <v>8643</v>
      </c>
      <c r="J4011" s="42" t="str">
        <f>VLOOKUP(D4011,DEPARTMENTS!B:B,1,0)</f>
        <v>AMBASSADORS</v>
      </c>
      <c r="K4011" s="326"/>
    </row>
    <row r="4012" spans="1:11" s="35" customFormat="1" hidden="1" x14ac:dyDescent="0.2">
      <c r="A4012" s="326" t="s">
        <v>8795</v>
      </c>
      <c r="B4012" s="326" t="s">
        <v>8</v>
      </c>
      <c r="C4012" s="326">
        <v>2</v>
      </c>
      <c r="D4012" s="326" t="s">
        <v>44</v>
      </c>
      <c r="E4012" s="323">
        <v>2100</v>
      </c>
      <c r="F4012" s="35" t="s">
        <v>303</v>
      </c>
      <c r="G4012" s="326" t="s">
        <v>8755</v>
      </c>
      <c r="H4012" s="350">
        <f t="shared" si="63"/>
        <v>4193475.3800000004</v>
      </c>
      <c r="I4012" s="326" t="s">
        <v>8644</v>
      </c>
      <c r="J4012" s="42" t="str">
        <f>VLOOKUP(D4012,DEPARTMENTS!B:B,1,0)</f>
        <v>AMBASSADORS</v>
      </c>
      <c r="K4012" s="326"/>
    </row>
    <row r="4013" spans="1:11" s="35" customFormat="1" hidden="1" x14ac:dyDescent="0.2">
      <c r="A4013" s="326" t="s">
        <v>8796</v>
      </c>
      <c r="B4013" s="326" t="s">
        <v>8</v>
      </c>
      <c r="C4013" s="326">
        <v>2</v>
      </c>
      <c r="D4013" s="326" t="s">
        <v>134</v>
      </c>
      <c r="E4013" s="323">
        <v>300</v>
      </c>
      <c r="F4013" s="35" t="s">
        <v>303</v>
      </c>
      <c r="G4013" s="326" t="s">
        <v>8755</v>
      </c>
      <c r="H4013" s="350">
        <f t="shared" si="63"/>
        <v>4193775.3800000004</v>
      </c>
      <c r="I4013" s="326" t="s">
        <v>8645</v>
      </c>
      <c r="J4013" s="42" t="str">
        <f>VLOOKUP(D4013,DEPARTMENTS!B:B,1,0)</f>
        <v>DEV_GROUP_12</v>
      </c>
      <c r="K4013" s="326"/>
    </row>
    <row r="4014" spans="1:11" s="35" customFormat="1" hidden="1" x14ac:dyDescent="0.2">
      <c r="A4014" s="326" t="s">
        <v>8797</v>
      </c>
      <c r="B4014" s="326" t="s">
        <v>8</v>
      </c>
      <c r="C4014" s="326">
        <v>2</v>
      </c>
      <c r="D4014" s="326" t="s">
        <v>24</v>
      </c>
      <c r="E4014" s="323">
        <v>150</v>
      </c>
      <c r="F4014" s="35" t="s">
        <v>303</v>
      </c>
      <c r="G4014" s="326" t="s">
        <v>8755</v>
      </c>
      <c r="H4014" s="350">
        <f t="shared" si="63"/>
        <v>4193925.3800000004</v>
      </c>
      <c r="I4014" s="326" t="s">
        <v>8646</v>
      </c>
      <c r="J4014" s="42" t="str">
        <f>VLOOKUP(D4014,DEPARTMENTS!B:B,1,0)</f>
        <v>ENVELOPES</v>
      </c>
      <c r="K4014" s="326"/>
    </row>
    <row r="4015" spans="1:11" s="35" customFormat="1" hidden="1" x14ac:dyDescent="0.2">
      <c r="A4015" s="326" t="s">
        <v>8798</v>
      </c>
      <c r="B4015" s="326" t="s">
        <v>8</v>
      </c>
      <c r="C4015" s="326">
        <v>2</v>
      </c>
      <c r="D4015" s="326" t="s">
        <v>44</v>
      </c>
      <c r="E4015" s="323">
        <v>300</v>
      </c>
      <c r="F4015" s="35" t="s">
        <v>303</v>
      </c>
      <c r="G4015" s="326" t="s">
        <v>8755</v>
      </c>
      <c r="H4015" s="350">
        <f t="shared" si="63"/>
        <v>4194225.3800000004</v>
      </c>
      <c r="I4015" s="326" t="s">
        <v>8647</v>
      </c>
      <c r="J4015" s="42" t="str">
        <f>VLOOKUP(D4015,DEPARTMENTS!B:B,1,0)</f>
        <v>AMBASSADORS</v>
      </c>
      <c r="K4015" s="326"/>
    </row>
    <row r="4016" spans="1:11" s="35" customFormat="1" hidden="1" x14ac:dyDescent="0.2">
      <c r="A4016" s="326" t="s">
        <v>8799</v>
      </c>
      <c r="B4016" s="326" t="s">
        <v>8</v>
      </c>
      <c r="C4016" s="326">
        <v>2</v>
      </c>
      <c r="D4016" s="326" t="s">
        <v>53</v>
      </c>
      <c r="E4016" s="323">
        <v>1000</v>
      </c>
      <c r="F4016" s="35" t="s">
        <v>303</v>
      </c>
      <c r="G4016" s="326" t="s">
        <v>8755</v>
      </c>
      <c r="H4016" s="350">
        <f t="shared" si="63"/>
        <v>4195225.3800000008</v>
      </c>
      <c r="I4016" s="326" t="s">
        <v>8648</v>
      </c>
      <c r="J4016" s="42" t="str">
        <f>VLOOKUP(D4016,DEPARTMENTS!B:B,1,0)</f>
        <v>AMM_CHOIR</v>
      </c>
      <c r="K4016" s="326"/>
    </row>
    <row r="4017" spans="1:11" s="35" customFormat="1" hidden="1" x14ac:dyDescent="0.2">
      <c r="A4017" s="326" t="s">
        <v>8800</v>
      </c>
      <c r="B4017" s="326" t="s">
        <v>8</v>
      </c>
      <c r="C4017" s="326">
        <v>2</v>
      </c>
      <c r="D4017" s="326" t="s">
        <v>44</v>
      </c>
      <c r="E4017" s="323">
        <v>500</v>
      </c>
      <c r="F4017" s="35" t="s">
        <v>303</v>
      </c>
      <c r="G4017" s="326" t="s">
        <v>8755</v>
      </c>
      <c r="H4017" s="350">
        <f t="shared" si="63"/>
        <v>4195725.3800000008</v>
      </c>
      <c r="I4017" s="326" t="s">
        <v>8649</v>
      </c>
      <c r="J4017" s="42" t="str">
        <f>VLOOKUP(D4017,DEPARTMENTS!B:B,1,0)</f>
        <v>AMBASSADORS</v>
      </c>
      <c r="K4017" s="326"/>
    </row>
    <row r="4018" spans="1:11" s="35" customFormat="1" hidden="1" x14ac:dyDescent="0.2">
      <c r="A4018" s="326" t="s">
        <v>8801</v>
      </c>
      <c r="B4018" s="326" t="s">
        <v>8</v>
      </c>
      <c r="C4018" s="326">
        <v>2</v>
      </c>
      <c r="D4018" s="326" t="s">
        <v>44</v>
      </c>
      <c r="E4018" s="323">
        <v>600</v>
      </c>
      <c r="F4018" s="35" t="s">
        <v>303</v>
      </c>
      <c r="G4018" s="326" t="s">
        <v>8755</v>
      </c>
      <c r="H4018" s="350">
        <f t="shared" si="63"/>
        <v>4196325.3800000008</v>
      </c>
      <c r="I4018" s="326" t="s">
        <v>8650</v>
      </c>
      <c r="J4018" s="42" t="str">
        <f>VLOOKUP(D4018,DEPARTMENTS!B:B,1,0)</f>
        <v>AMBASSADORS</v>
      </c>
      <c r="K4018" s="326"/>
    </row>
    <row r="4019" spans="1:11" s="35" customFormat="1" hidden="1" x14ac:dyDescent="0.2">
      <c r="A4019" s="326" t="s">
        <v>8802</v>
      </c>
      <c r="B4019" s="326" t="s">
        <v>8</v>
      </c>
      <c r="C4019" s="326">
        <v>2</v>
      </c>
      <c r="D4019" s="326" t="s">
        <v>138</v>
      </c>
      <c r="E4019" s="323">
        <v>1500</v>
      </c>
      <c r="F4019" s="35" t="s">
        <v>303</v>
      </c>
      <c r="G4019" s="326" t="s">
        <v>8755</v>
      </c>
      <c r="H4019" s="350">
        <f t="shared" si="63"/>
        <v>4197825.3800000008</v>
      </c>
      <c r="I4019" s="326" t="s">
        <v>8651</v>
      </c>
      <c r="J4019" s="42" t="str">
        <f>VLOOKUP(D4019,DEPARTMENTS!B:B,1,0)</f>
        <v>DEV_GROUP_4</v>
      </c>
      <c r="K4019" s="326"/>
    </row>
    <row r="4020" spans="1:11" s="35" customFormat="1" hidden="1" x14ac:dyDescent="0.2">
      <c r="A4020" s="326" t="s">
        <v>8803</v>
      </c>
      <c r="B4020" s="326" t="s">
        <v>8</v>
      </c>
      <c r="C4020" s="326">
        <v>2</v>
      </c>
      <c r="D4020" s="326" t="s">
        <v>44</v>
      </c>
      <c r="E4020" s="323">
        <v>200</v>
      </c>
      <c r="F4020" s="35" t="s">
        <v>303</v>
      </c>
      <c r="G4020" s="326" t="s">
        <v>8755</v>
      </c>
      <c r="H4020" s="350">
        <f t="shared" si="63"/>
        <v>4198025.3800000008</v>
      </c>
      <c r="I4020" s="326" t="s">
        <v>8652</v>
      </c>
      <c r="J4020" s="42" t="str">
        <f>VLOOKUP(D4020,DEPARTMENTS!B:B,1,0)</f>
        <v>AMBASSADORS</v>
      </c>
      <c r="K4020" s="326"/>
    </row>
    <row r="4021" spans="1:11" s="35" customFormat="1" hidden="1" x14ac:dyDescent="0.2">
      <c r="A4021" s="326" t="s">
        <v>8804</v>
      </c>
      <c r="B4021" s="326" t="s">
        <v>8</v>
      </c>
      <c r="C4021" s="326">
        <v>2</v>
      </c>
      <c r="D4021" s="326" t="s">
        <v>32</v>
      </c>
      <c r="E4021" s="323">
        <v>300</v>
      </c>
      <c r="F4021" s="35" t="s">
        <v>303</v>
      </c>
      <c r="G4021" s="326" t="s">
        <v>8755</v>
      </c>
      <c r="H4021" s="350">
        <f t="shared" si="63"/>
        <v>4198325.3800000008</v>
      </c>
      <c r="I4021" s="326" t="s">
        <v>8653</v>
      </c>
      <c r="J4021" s="42" t="str">
        <f>VLOOKUP(D4021,DEPARTMENTS!B:B,1,0)</f>
        <v>YOUTH</v>
      </c>
      <c r="K4021" s="326"/>
    </row>
    <row r="4022" spans="1:11" s="35" customFormat="1" hidden="1" x14ac:dyDescent="0.2">
      <c r="A4022" s="326" t="s">
        <v>8805</v>
      </c>
      <c r="B4022" s="326" t="s">
        <v>8</v>
      </c>
      <c r="C4022" s="326">
        <v>2</v>
      </c>
      <c r="D4022" s="326" t="s">
        <v>53</v>
      </c>
      <c r="E4022" s="323">
        <v>1000</v>
      </c>
      <c r="F4022" s="35" t="s">
        <v>303</v>
      </c>
      <c r="G4022" s="326" t="s">
        <v>8755</v>
      </c>
      <c r="H4022" s="350">
        <f t="shared" si="63"/>
        <v>4199325.3800000008</v>
      </c>
      <c r="I4022" s="326" t="s">
        <v>8654</v>
      </c>
      <c r="J4022" s="42" t="str">
        <f>VLOOKUP(D4022,DEPARTMENTS!B:B,1,0)</f>
        <v>AMM_CHOIR</v>
      </c>
      <c r="K4022" s="326"/>
    </row>
    <row r="4023" spans="1:11" s="35" customFormat="1" hidden="1" x14ac:dyDescent="0.2">
      <c r="A4023" s="326" t="s">
        <v>8806</v>
      </c>
      <c r="B4023" s="326" t="s">
        <v>8</v>
      </c>
      <c r="C4023" s="326">
        <v>2</v>
      </c>
      <c r="D4023" s="326" t="s">
        <v>24</v>
      </c>
      <c r="E4023" s="323">
        <v>310</v>
      </c>
      <c r="F4023" s="35" t="s">
        <v>303</v>
      </c>
      <c r="G4023" s="326" t="s">
        <v>8755</v>
      </c>
      <c r="H4023" s="350">
        <f t="shared" si="63"/>
        <v>4199635.3800000008</v>
      </c>
      <c r="I4023" s="326" t="s">
        <v>8655</v>
      </c>
      <c r="J4023" s="42" t="str">
        <f>VLOOKUP(D4023,DEPARTMENTS!B:B,1,0)</f>
        <v>ENVELOPES</v>
      </c>
      <c r="K4023" s="326"/>
    </row>
    <row r="4024" spans="1:11" s="35" customFormat="1" hidden="1" x14ac:dyDescent="0.2">
      <c r="A4024" s="326" t="s">
        <v>8807</v>
      </c>
      <c r="B4024" s="326" t="s">
        <v>8</v>
      </c>
      <c r="C4024" s="326">
        <v>2</v>
      </c>
      <c r="D4024" s="326" t="s">
        <v>32</v>
      </c>
      <c r="E4024" s="323">
        <v>300</v>
      </c>
      <c r="F4024" s="35" t="s">
        <v>303</v>
      </c>
      <c r="G4024" s="326" t="s">
        <v>8755</v>
      </c>
      <c r="H4024" s="350">
        <f t="shared" si="63"/>
        <v>4199935.3800000008</v>
      </c>
      <c r="I4024" s="326" t="s">
        <v>8656</v>
      </c>
      <c r="J4024" s="42" t="str">
        <f>VLOOKUP(D4024,DEPARTMENTS!B:B,1,0)</f>
        <v>YOUTH</v>
      </c>
      <c r="K4024" s="326"/>
    </row>
    <row r="4025" spans="1:11" s="35" customFormat="1" hidden="1" x14ac:dyDescent="0.2">
      <c r="A4025" s="326" t="s">
        <v>8808</v>
      </c>
      <c r="B4025" s="326" t="s">
        <v>8</v>
      </c>
      <c r="C4025" s="326">
        <v>2</v>
      </c>
      <c r="D4025" s="326" t="s">
        <v>116</v>
      </c>
      <c r="E4025" s="323">
        <v>6000</v>
      </c>
      <c r="F4025" s="35" t="s">
        <v>303</v>
      </c>
      <c r="G4025" s="326" t="s">
        <v>8755</v>
      </c>
      <c r="H4025" s="350">
        <f t="shared" si="63"/>
        <v>4205935.3800000008</v>
      </c>
      <c r="I4025" s="326" t="s">
        <v>8657</v>
      </c>
      <c r="J4025" s="42" t="str">
        <f>VLOOKUP(D4025,DEPARTMENTS!B:B,1,0)</f>
        <v>DEV_GROUP_15</v>
      </c>
      <c r="K4025" s="326"/>
    </row>
    <row r="4026" spans="1:11" s="35" customFormat="1" hidden="1" x14ac:dyDescent="0.2">
      <c r="A4026" s="326" t="s">
        <v>8809</v>
      </c>
      <c r="B4026" s="326" t="s">
        <v>8</v>
      </c>
      <c r="C4026" s="326">
        <v>2</v>
      </c>
      <c r="D4026" s="326" t="s">
        <v>44</v>
      </c>
      <c r="E4026" s="323">
        <v>500</v>
      </c>
      <c r="F4026" s="35" t="s">
        <v>303</v>
      </c>
      <c r="G4026" s="326" t="s">
        <v>8755</v>
      </c>
      <c r="H4026" s="350">
        <f t="shared" si="63"/>
        <v>4206435.3800000008</v>
      </c>
      <c r="I4026" s="326" t="s">
        <v>8658</v>
      </c>
      <c r="J4026" s="42" t="str">
        <f>VLOOKUP(D4026,DEPARTMENTS!B:B,1,0)</f>
        <v>AMBASSADORS</v>
      </c>
      <c r="K4026" s="326"/>
    </row>
    <row r="4027" spans="1:11" s="35" customFormat="1" hidden="1" x14ac:dyDescent="0.2">
      <c r="A4027" s="326" t="s">
        <v>8810</v>
      </c>
      <c r="B4027" s="326" t="s">
        <v>8</v>
      </c>
      <c r="C4027" s="326">
        <v>2</v>
      </c>
      <c r="D4027" s="326" t="s">
        <v>32</v>
      </c>
      <c r="E4027" s="323">
        <v>500</v>
      </c>
      <c r="F4027" s="35" t="s">
        <v>303</v>
      </c>
      <c r="G4027" s="326" t="s">
        <v>8755</v>
      </c>
      <c r="H4027" s="350">
        <f t="shared" si="63"/>
        <v>4206935.3800000008</v>
      </c>
      <c r="I4027" s="326" t="s">
        <v>8659</v>
      </c>
      <c r="J4027" s="42" t="str">
        <f>VLOOKUP(D4027,DEPARTMENTS!B:B,1,0)</f>
        <v>YOUTH</v>
      </c>
      <c r="K4027" s="326"/>
    </row>
    <row r="4028" spans="1:11" s="35" customFormat="1" hidden="1" x14ac:dyDescent="0.2">
      <c r="A4028" s="326" t="s">
        <v>8811</v>
      </c>
      <c r="B4028" s="326" t="s">
        <v>8</v>
      </c>
      <c r="C4028" s="326">
        <v>2</v>
      </c>
      <c r="D4028" s="326" t="s">
        <v>44</v>
      </c>
      <c r="E4028" s="323">
        <v>100</v>
      </c>
      <c r="F4028" s="35" t="s">
        <v>303</v>
      </c>
      <c r="G4028" s="326" t="s">
        <v>8755</v>
      </c>
      <c r="H4028" s="350">
        <f t="shared" si="63"/>
        <v>4207035.3800000008</v>
      </c>
      <c r="I4028" s="326" t="s">
        <v>8660</v>
      </c>
      <c r="J4028" s="42" t="str">
        <f>VLOOKUP(D4028,DEPARTMENTS!B:B,1,0)</f>
        <v>AMBASSADORS</v>
      </c>
      <c r="K4028" s="326"/>
    </row>
    <row r="4029" spans="1:11" s="35" customFormat="1" hidden="1" x14ac:dyDescent="0.2">
      <c r="A4029" s="326" t="s">
        <v>8812</v>
      </c>
      <c r="B4029" s="326" t="s">
        <v>8</v>
      </c>
      <c r="C4029" s="326">
        <v>2</v>
      </c>
      <c r="D4029" s="326" t="s">
        <v>44</v>
      </c>
      <c r="E4029" s="323">
        <v>150</v>
      </c>
      <c r="F4029" s="35" t="s">
        <v>303</v>
      </c>
      <c r="G4029" s="326" t="s">
        <v>8755</v>
      </c>
      <c r="H4029" s="350">
        <f t="shared" si="63"/>
        <v>4207185.3800000008</v>
      </c>
      <c r="I4029" s="326" t="s">
        <v>8661</v>
      </c>
      <c r="J4029" s="42" t="str">
        <f>VLOOKUP(D4029,DEPARTMENTS!B:B,1,0)</f>
        <v>AMBASSADORS</v>
      </c>
      <c r="K4029" s="326"/>
    </row>
    <row r="4030" spans="1:11" s="35" customFormat="1" hidden="1" x14ac:dyDescent="0.2">
      <c r="A4030" s="326" t="s">
        <v>8813</v>
      </c>
      <c r="B4030" s="326" t="s">
        <v>8</v>
      </c>
      <c r="C4030" s="326">
        <v>2</v>
      </c>
      <c r="D4030" s="326" t="s">
        <v>32</v>
      </c>
      <c r="E4030" s="323">
        <v>800</v>
      </c>
      <c r="F4030" s="35" t="s">
        <v>303</v>
      </c>
      <c r="G4030" s="326" t="s">
        <v>8755</v>
      </c>
      <c r="H4030" s="350">
        <f t="shared" si="63"/>
        <v>4207985.3800000008</v>
      </c>
      <c r="I4030" s="326" t="s">
        <v>8662</v>
      </c>
      <c r="J4030" s="42" t="str">
        <f>VLOOKUP(D4030,DEPARTMENTS!B:B,1,0)</f>
        <v>YOUTH</v>
      </c>
      <c r="K4030" s="326"/>
    </row>
    <row r="4031" spans="1:11" s="35" customFormat="1" hidden="1" x14ac:dyDescent="0.2">
      <c r="A4031" s="326" t="s">
        <v>8814</v>
      </c>
      <c r="B4031" s="326" t="s">
        <v>8</v>
      </c>
      <c r="C4031" s="326">
        <v>2</v>
      </c>
      <c r="D4031" s="326" t="s">
        <v>53</v>
      </c>
      <c r="E4031" s="323">
        <v>500</v>
      </c>
      <c r="F4031" s="35" t="s">
        <v>303</v>
      </c>
      <c r="G4031" s="326" t="s">
        <v>8755</v>
      </c>
      <c r="H4031" s="350">
        <f t="shared" si="63"/>
        <v>4208485.3800000008</v>
      </c>
      <c r="I4031" s="326" t="s">
        <v>8663</v>
      </c>
      <c r="J4031" s="42" t="str">
        <f>VLOOKUP(D4031,DEPARTMENTS!B:B,1,0)</f>
        <v>AMM_CHOIR</v>
      </c>
      <c r="K4031" s="326"/>
    </row>
    <row r="4032" spans="1:11" s="35" customFormat="1" hidden="1" x14ac:dyDescent="0.2">
      <c r="A4032" s="326" t="s">
        <v>8815</v>
      </c>
      <c r="B4032" s="326" t="s">
        <v>8</v>
      </c>
      <c r="C4032" s="326">
        <v>2</v>
      </c>
      <c r="D4032" s="326" t="s">
        <v>53</v>
      </c>
      <c r="E4032" s="323">
        <v>1000</v>
      </c>
      <c r="F4032" s="35" t="s">
        <v>303</v>
      </c>
      <c r="G4032" s="326" t="s">
        <v>8756</v>
      </c>
      <c r="H4032" s="350">
        <f t="shared" si="63"/>
        <v>4209485.3800000008</v>
      </c>
      <c r="I4032" s="326" t="s">
        <v>8664</v>
      </c>
      <c r="J4032" s="42" t="str">
        <f>VLOOKUP(D4032,DEPARTMENTS!B:B,1,0)</f>
        <v>AMM_CHOIR</v>
      </c>
      <c r="K4032" s="326"/>
    </row>
    <row r="4033" spans="1:11" s="35" customFormat="1" hidden="1" x14ac:dyDescent="0.2">
      <c r="A4033" s="326" t="s">
        <v>8816</v>
      </c>
      <c r="B4033" s="326" t="s">
        <v>8</v>
      </c>
      <c r="C4033" s="326">
        <v>2</v>
      </c>
      <c r="D4033" s="326" t="s">
        <v>170</v>
      </c>
      <c r="E4033" s="323">
        <v>2000</v>
      </c>
      <c r="F4033" s="35" t="s">
        <v>303</v>
      </c>
      <c r="G4033" s="326" t="s">
        <v>8756</v>
      </c>
      <c r="H4033" s="350">
        <f t="shared" si="63"/>
        <v>4211485.3800000008</v>
      </c>
      <c r="I4033" s="326" t="s">
        <v>8665</v>
      </c>
      <c r="J4033" s="42" t="str">
        <f>VLOOKUP(D4033,DEPARTMENTS!B:B,1,0)</f>
        <v>DEV_GROUP_24</v>
      </c>
      <c r="K4033" s="326"/>
    </row>
    <row r="4034" spans="1:11" s="35" customFormat="1" hidden="1" x14ac:dyDescent="0.2">
      <c r="A4034" s="326" t="s">
        <v>8817</v>
      </c>
      <c r="B4034" s="326" t="s">
        <v>8</v>
      </c>
      <c r="C4034" s="326">
        <v>2</v>
      </c>
      <c r="D4034" s="326" t="s">
        <v>134</v>
      </c>
      <c r="E4034" s="323">
        <v>2000</v>
      </c>
      <c r="F4034" s="35" t="s">
        <v>303</v>
      </c>
      <c r="G4034" s="326" t="s">
        <v>8756</v>
      </c>
      <c r="H4034" s="350">
        <f t="shared" si="63"/>
        <v>4213485.3800000008</v>
      </c>
      <c r="I4034" s="326" t="s">
        <v>8666</v>
      </c>
      <c r="J4034" s="42" t="str">
        <f>VLOOKUP(D4034,DEPARTMENTS!B:B,1,0)</f>
        <v>DEV_GROUP_12</v>
      </c>
      <c r="K4034" s="326"/>
    </row>
    <row r="4035" spans="1:11" s="35" customFormat="1" hidden="1" x14ac:dyDescent="0.2">
      <c r="A4035" s="326" t="s">
        <v>8818</v>
      </c>
      <c r="B4035" s="326" t="s">
        <v>8</v>
      </c>
      <c r="C4035" s="326">
        <v>2</v>
      </c>
      <c r="D4035" s="326" t="s">
        <v>44</v>
      </c>
      <c r="E4035" s="323">
        <v>700</v>
      </c>
      <c r="F4035" s="35" t="s">
        <v>303</v>
      </c>
      <c r="G4035" s="326" t="s">
        <v>8756</v>
      </c>
      <c r="H4035" s="350">
        <f t="shared" si="63"/>
        <v>4214185.3800000008</v>
      </c>
      <c r="I4035" s="326" t="s">
        <v>8667</v>
      </c>
      <c r="J4035" s="42" t="str">
        <f>VLOOKUP(D4035,DEPARTMENTS!B:B,1,0)</f>
        <v>AMBASSADORS</v>
      </c>
      <c r="K4035" s="326"/>
    </row>
    <row r="4036" spans="1:11" s="35" customFormat="1" hidden="1" x14ac:dyDescent="0.2">
      <c r="A4036" s="326" t="s">
        <v>8819</v>
      </c>
      <c r="B4036" s="326" t="s">
        <v>8</v>
      </c>
      <c r="C4036" s="326">
        <v>2</v>
      </c>
      <c r="D4036" s="326" t="s">
        <v>44</v>
      </c>
      <c r="E4036" s="323">
        <v>300</v>
      </c>
      <c r="F4036" s="35" t="s">
        <v>303</v>
      </c>
      <c r="G4036" s="326" t="s">
        <v>8756</v>
      </c>
      <c r="H4036" s="350">
        <f t="shared" si="63"/>
        <v>4214485.3800000008</v>
      </c>
      <c r="I4036" s="326" t="s">
        <v>8668</v>
      </c>
      <c r="J4036" s="42" t="str">
        <f>VLOOKUP(D4036,DEPARTMENTS!B:B,1,0)</f>
        <v>AMBASSADORS</v>
      </c>
      <c r="K4036" s="326"/>
    </row>
    <row r="4037" spans="1:11" s="35" customFormat="1" hidden="1" x14ac:dyDescent="0.2">
      <c r="A4037" s="326" t="s">
        <v>8820</v>
      </c>
      <c r="B4037" s="326" t="s">
        <v>8</v>
      </c>
      <c r="C4037" s="326">
        <v>2</v>
      </c>
      <c r="D4037" s="326" t="s">
        <v>32</v>
      </c>
      <c r="E4037" s="323">
        <v>200</v>
      </c>
      <c r="F4037" s="35" t="s">
        <v>303</v>
      </c>
      <c r="G4037" s="326" t="s">
        <v>8756</v>
      </c>
      <c r="H4037" s="350">
        <f t="shared" si="63"/>
        <v>4214685.3800000008</v>
      </c>
      <c r="I4037" s="326" t="s">
        <v>8669</v>
      </c>
      <c r="J4037" s="42" t="str">
        <f>VLOOKUP(D4037,DEPARTMENTS!B:B,1,0)</f>
        <v>YOUTH</v>
      </c>
      <c r="K4037" s="326"/>
    </row>
    <row r="4038" spans="1:11" s="35" customFormat="1" hidden="1" x14ac:dyDescent="0.2">
      <c r="A4038" s="326" t="s">
        <v>8821</v>
      </c>
      <c r="B4038" s="326" t="s">
        <v>8</v>
      </c>
      <c r="C4038" s="326">
        <v>2</v>
      </c>
      <c r="D4038" s="326" t="s">
        <v>24</v>
      </c>
      <c r="E4038" s="323">
        <v>100</v>
      </c>
      <c r="F4038" s="35" t="s">
        <v>303</v>
      </c>
      <c r="G4038" s="326" t="s">
        <v>8756</v>
      </c>
      <c r="H4038" s="350">
        <f t="shared" si="63"/>
        <v>4214785.3800000008</v>
      </c>
      <c r="I4038" s="326" t="s">
        <v>8670</v>
      </c>
      <c r="J4038" s="42" t="str">
        <f>VLOOKUP(D4038,DEPARTMENTS!B:B,1,0)</f>
        <v>ENVELOPES</v>
      </c>
      <c r="K4038" s="326"/>
    </row>
    <row r="4039" spans="1:11" s="35" customFormat="1" hidden="1" x14ac:dyDescent="0.2">
      <c r="A4039" s="326" t="s">
        <v>8822</v>
      </c>
      <c r="B4039" s="326" t="s">
        <v>8</v>
      </c>
      <c r="C4039" s="326">
        <v>2</v>
      </c>
      <c r="D4039" s="326" t="s">
        <v>134</v>
      </c>
      <c r="E4039" s="323">
        <v>1000</v>
      </c>
      <c r="F4039" s="35" t="s">
        <v>303</v>
      </c>
      <c r="G4039" s="326" t="s">
        <v>8756</v>
      </c>
      <c r="H4039" s="350">
        <f t="shared" si="63"/>
        <v>4215785.3800000008</v>
      </c>
      <c r="I4039" s="326" t="s">
        <v>8671</v>
      </c>
      <c r="J4039" s="42" t="str">
        <f>VLOOKUP(D4039,DEPARTMENTS!B:B,1,0)</f>
        <v>DEV_GROUP_12</v>
      </c>
      <c r="K4039" s="326"/>
    </row>
    <row r="4040" spans="1:11" s="35" customFormat="1" hidden="1" x14ac:dyDescent="0.2">
      <c r="A4040" s="326" t="s">
        <v>8823</v>
      </c>
      <c r="B4040" s="326" t="s">
        <v>8</v>
      </c>
      <c r="C4040" s="326">
        <v>2</v>
      </c>
      <c r="D4040" s="326" t="s">
        <v>44</v>
      </c>
      <c r="E4040" s="323">
        <v>1000</v>
      </c>
      <c r="F4040" s="35" t="s">
        <v>303</v>
      </c>
      <c r="G4040" s="326" t="s">
        <v>8756</v>
      </c>
      <c r="H4040" s="350">
        <f t="shared" si="63"/>
        <v>4216785.3800000008</v>
      </c>
      <c r="I4040" s="326" t="s">
        <v>8672</v>
      </c>
      <c r="J4040" s="42" t="str">
        <f>VLOOKUP(D4040,DEPARTMENTS!B:B,1,0)</f>
        <v>AMBASSADORS</v>
      </c>
      <c r="K4040" s="326"/>
    </row>
    <row r="4041" spans="1:11" s="35" customFormat="1" hidden="1" x14ac:dyDescent="0.2">
      <c r="A4041" s="326" t="s">
        <v>8824</v>
      </c>
      <c r="B4041" s="326" t="s">
        <v>8</v>
      </c>
      <c r="C4041" s="326">
        <v>2</v>
      </c>
      <c r="D4041" s="326" t="s">
        <v>32</v>
      </c>
      <c r="E4041" s="323">
        <v>200</v>
      </c>
      <c r="F4041" s="35" t="s">
        <v>303</v>
      </c>
      <c r="G4041" s="326" t="s">
        <v>8756</v>
      </c>
      <c r="H4041" s="350">
        <f t="shared" si="63"/>
        <v>4216985.3800000008</v>
      </c>
      <c r="I4041" s="326" t="s">
        <v>8673</v>
      </c>
      <c r="J4041" s="42" t="str">
        <f>VLOOKUP(D4041,DEPARTMENTS!B:B,1,0)</f>
        <v>YOUTH</v>
      </c>
      <c r="K4041" s="326"/>
    </row>
    <row r="4042" spans="1:11" s="35" customFormat="1" hidden="1" x14ac:dyDescent="0.2">
      <c r="A4042" s="326" t="s">
        <v>8825</v>
      </c>
      <c r="B4042" s="326" t="s">
        <v>8</v>
      </c>
      <c r="C4042" s="326">
        <v>2</v>
      </c>
      <c r="D4042" s="326" t="s">
        <v>44</v>
      </c>
      <c r="E4042" s="323">
        <v>500</v>
      </c>
      <c r="F4042" s="35" t="s">
        <v>303</v>
      </c>
      <c r="G4042" s="326" t="s">
        <v>8756</v>
      </c>
      <c r="H4042" s="350">
        <f t="shared" si="63"/>
        <v>4217485.3800000008</v>
      </c>
      <c r="I4042" s="326" t="s">
        <v>8674</v>
      </c>
      <c r="J4042" s="42" t="str">
        <f>VLOOKUP(D4042,DEPARTMENTS!B:B,1,0)</f>
        <v>AMBASSADORS</v>
      </c>
      <c r="K4042" s="326"/>
    </row>
    <row r="4043" spans="1:11" s="35" customFormat="1" hidden="1" x14ac:dyDescent="0.2">
      <c r="A4043" s="326" t="s">
        <v>8826</v>
      </c>
      <c r="B4043" s="326" t="s">
        <v>8</v>
      </c>
      <c r="C4043" s="326">
        <v>2</v>
      </c>
      <c r="D4043" s="326" t="s">
        <v>32</v>
      </c>
      <c r="E4043" s="323">
        <v>200</v>
      </c>
      <c r="F4043" s="35" t="s">
        <v>303</v>
      </c>
      <c r="G4043" s="326" t="s">
        <v>8756</v>
      </c>
      <c r="H4043" s="350">
        <f t="shared" si="63"/>
        <v>4217685.3800000008</v>
      </c>
      <c r="I4043" s="326" t="s">
        <v>8675</v>
      </c>
      <c r="J4043" s="42" t="str">
        <f>VLOOKUP(D4043,DEPARTMENTS!B:B,1,0)</f>
        <v>YOUTH</v>
      </c>
      <c r="K4043" s="326"/>
    </row>
    <row r="4044" spans="1:11" s="35" customFormat="1" hidden="1" x14ac:dyDescent="0.2">
      <c r="A4044" s="326" t="s">
        <v>8827</v>
      </c>
      <c r="B4044" s="326" t="s">
        <v>8</v>
      </c>
      <c r="C4044" s="326">
        <v>2</v>
      </c>
      <c r="D4044" s="326" t="s">
        <v>44</v>
      </c>
      <c r="E4044" s="323">
        <v>600</v>
      </c>
      <c r="F4044" s="35" t="s">
        <v>303</v>
      </c>
      <c r="G4044" s="326" t="s">
        <v>8756</v>
      </c>
      <c r="H4044" s="350">
        <f t="shared" si="63"/>
        <v>4218285.3800000008</v>
      </c>
      <c r="I4044" s="326" t="s">
        <v>8676</v>
      </c>
      <c r="J4044" s="42" t="str">
        <f>VLOOKUP(D4044,DEPARTMENTS!B:B,1,0)</f>
        <v>AMBASSADORS</v>
      </c>
      <c r="K4044" s="326"/>
    </row>
    <row r="4045" spans="1:11" s="35" customFormat="1" hidden="1" x14ac:dyDescent="0.2">
      <c r="A4045" s="326" t="s">
        <v>8828</v>
      </c>
      <c r="B4045" s="326" t="s">
        <v>8</v>
      </c>
      <c r="C4045" s="326">
        <v>2</v>
      </c>
      <c r="D4045" s="326" t="s">
        <v>32</v>
      </c>
      <c r="E4045" s="323">
        <v>200</v>
      </c>
      <c r="F4045" s="35" t="s">
        <v>303</v>
      </c>
      <c r="G4045" s="326" t="s">
        <v>8756</v>
      </c>
      <c r="H4045" s="350">
        <f t="shared" si="63"/>
        <v>4218485.3800000008</v>
      </c>
      <c r="I4045" s="326" t="s">
        <v>8677</v>
      </c>
      <c r="J4045" s="42" t="str">
        <f>VLOOKUP(D4045,DEPARTMENTS!B:B,1,0)</f>
        <v>YOUTH</v>
      </c>
      <c r="K4045" s="326"/>
    </row>
    <row r="4046" spans="1:11" s="35" customFormat="1" hidden="1" x14ac:dyDescent="0.2">
      <c r="A4046" s="326" t="s">
        <v>8829</v>
      </c>
      <c r="B4046" s="326" t="s">
        <v>8</v>
      </c>
      <c r="C4046" s="326">
        <v>2</v>
      </c>
      <c r="D4046" s="326" t="s">
        <v>32</v>
      </c>
      <c r="E4046" s="323">
        <v>100</v>
      </c>
      <c r="F4046" s="35" t="s">
        <v>303</v>
      </c>
      <c r="G4046" s="326" t="s">
        <v>8756</v>
      </c>
      <c r="H4046" s="350">
        <f t="shared" si="63"/>
        <v>4218585.3800000008</v>
      </c>
      <c r="I4046" s="326" t="s">
        <v>8678</v>
      </c>
      <c r="J4046" s="42" t="str">
        <f>VLOOKUP(D4046,DEPARTMENTS!B:B,1,0)</f>
        <v>YOUTH</v>
      </c>
      <c r="K4046" s="326"/>
    </row>
    <row r="4047" spans="1:11" s="35" customFormat="1" hidden="1" x14ac:dyDescent="0.2">
      <c r="A4047" s="326" t="s">
        <v>8830</v>
      </c>
      <c r="B4047" s="326" t="s">
        <v>8</v>
      </c>
      <c r="C4047" s="326">
        <v>2</v>
      </c>
      <c r="D4047" s="326" t="s">
        <v>44</v>
      </c>
      <c r="E4047" s="323">
        <v>900</v>
      </c>
      <c r="F4047" s="35" t="s">
        <v>303</v>
      </c>
      <c r="G4047" s="326" t="s">
        <v>8756</v>
      </c>
      <c r="H4047" s="350">
        <f t="shared" si="63"/>
        <v>4219485.3800000008</v>
      </c>
      <c r="I4047" s="326" t="s">
        <v>8679</v>
      </c>
      <c r="J4047" s="42" t="str">
        <f>VLOOKUP(D4047,DEPARTMENTS!B:B,1,0)</f>
        <v>AMBASSADORS</v>
      </c>
      <c r="K4047" s="326"/>
    </row>
    <row r="4048" spans="1:11" s="35" customFormat="1" hidden="1" x14ac:dyDescent="0.2">
      <c r="A4048" s="326" t="s">
        <v>8831</v>
      </c>
      <c r="B4048" s="326" t="s">
        <v>8</v>
      </c>
      <c r="C4048" s="326">
        <v>2</v>
      </c>
      <c r="D4048" s="326" t="s">
        <v>32</v>
      </c>
      <c r="E4048" s="323">
        <v>200</v>
      </c>
      <c r="F4048" s="35" t="s">
        <v>303</v>
      </c>
      <c r="G4048" s="326" t="s">
        <v>8756</v>
      </c>
      <c r="H4048" s="350">
        <f t="shared" si="63"/>
        <v>4219685.3800000008</v>
      </c>
      <c r="I4048" s="326" t="s">
        <v>8680</v>
      </c>
      <c r="J4048" s="42" t="str">
        <f>VLOOKUP(D4048,DEPARTMENTS!B:B,1,0)</f>
        <v>YOUTH</v>
      </c>
      <c r="K4048" s="326"/>
    </row>
    <row r="4049" spans="1:11" s="35" customFormat="1" hidden="1" x14ac:dyDescent="0.2">
      <c r="A4049" s="326" t="s">
        <v>8832</v>
      </c>
      <c r="B4049" s="326" t="s">
        <v>8</v>
      </c>
      <c r="C4049" s="326">
        <v>2</v>
      </c>
      <c r="D4049" s="326" t="s">
        <v>32</v>
      </c>
      <c r="E4049" s="323">
        <v>200</v>
      </c>
      <c r="F4049" s="35" t="s">
        <v>303</v>
      </c>
      <c r="G4049" s="326" t="s">
        <v>8756</v>
      </c>
      <c r="H4049" s="350">
        <f t="shared" si="63"/>
        <v>4219885.3800000008</v>
      </c>
      <c r="I4049" s="326" t="s">
        <v>8681</v>
      </c>
      <c r="J4049" s="42" t="str">
        <f>VLOOKUP(D4049,DEPARTMENTS!B:B,1,0)</f>
        <v>YOUTH</v>
      </c>
      <c r="K4049" s="326"/>
    </row>
    <row r="4050" spans="1:11" s="35" customFormat="1" hidden="1" x14ac:dyDescent="0.2">
      <c r="A4050" s="326" t="s">
        <v>8833</v>
      </c>
      <c r="B4050" s="326" t="s">
        <v>8</v>
      </c>
      <c r="C4050" s="326">
        <v>2</v>
      </c>
      <c r="D4050" s="326" t="s">
        <v>32</v>
      </c>
      <c r="E4050" s="323">
        <v>700</v>
      </c>
      <c r="F4050" s="35" t="s">
        <v>303</v>
      </c>
      <c r="G4050" s="326" t="s">
        <v>8756</v>
      </c>
      <c r="H4050" s="350">
        <f t="shared" si="63"/>
        <v>4220585.3800000008</v>
      </c>
      <c r="I4050" s="326" t="s">
        <v>8682</v>
      </c>
      <c r="J4050" s="42" t="str">
        <f>VLOOKUP(D4050,DEPARTMENTS!B:B,1,0)</f>
        <v>YOUTH</v>
      </c>
      <c r="K4050" s="326"/>
    </row>
    <row r="4051" spans="1:11" s="35" customFormat="1" hidden="1" x14ac:dyDescent="0.2">
      <c r="A4051" s="326" t="s">
        <v>8834</v>
      </c>
      <c r="B4051" s="326" t="s">
        <v>8</v>
      </c>
      <c r="C4051" s="326">
        <v>2</v>
      </c>
      <c r="D4051" s="326" t="s">
        <v>32</v>
      </c>
      <c r="E4051" s="323">
        <v>200</v>
      </c>
      <c r="F4051" s="35" t="s">
        <v>303</v>
      </c>
      <c r="G4051" s="326" t="s">
        <v>8756</v>
      </c>
      <c r="H4051" s="350">
        <f t="shared" si="63"/>
        <v>4220785.3800000008</v>
      </c>
      <c r="I4051" s="326" t="s">
        <v>8683</v>
      </c>
      <c r="J4051" s="42" t="str">
        <f>VLOOKUP(D4051,DEPARTMENTS!B:B,1,0)</f>
        <v>YOUTH</v>
      </c>
      <c r="K4051" s="326"/>
    </row>
    <row r="4052" spans="1:11" s="35" customFormat="1" hidden="1" x14ac:dyDescent="0.2">
      <c r="A4052" s="326" t="s">
        <v>8835</v>
      </c>
      <c r="B4052" s="326" t="s">
        <v>8</v>
      </c>
      <c r="C4052" s="326">
        <v>2</v>
      </c>
      <c r="D4052" s="326" t="s">
        <v>32</v>
      </c>
      <c r="E4052" s="323">
        <v>500</v>
      </c>
      <c r="F4052" s="35" t="s">
        <v>303</v>
      </c>
      <c r="G4052" s="326" t="s">
        <v>8756</v>
      </c>
      <c r="H4052" s="350">
        <f t="shared" si="63"/>
        <v>4221285.3800000008</v>
      </c>
      <c r="I4052" s="326" t="s">
        <v>8684</v>
      </c>
      <c r="J4052" s="42" t="str">
        <f>VLOOKUP(D4052,DEPARTMENTS!B:B,1,0)</f>
        <v>YOUTH</v>
      </c>
      <c r="K4052" s="326"/>
    </row>
    <row r="4053" spans="1:11" s="35" customFormat="1" hidden="1" x14ac:dyDescent="0.2">
      <c r="A4053" s="326" t="s">
        <v>8836</v>
      </c>
      <c r="B4053" s="326" t="s">
        <v>8</v>
      </c>
      <c r="C4053" s="326">
        <v>2</v>
      </c>
      <c r="D4053" s="326" t="s">
        <v>32</v>
      </c>
      <c r="E4053" s="323">
        <v>100</v>
      </c>
      <c r="F4053" s="35" t="s">
        <v>303</v>
      </c>
      <c r="G4053" s="326" t="s">
        <v>8756</v>
      </c>
      <c r="H4053" s="350">
        <f t="shared" ref="H4053:H4116" si="64">H4052+E4053</f>
        <v>4221385.3800000008</v>
      </c>
      <c r="I4053" s="326" t="s">
        <v>8685</v>
      </c>
      <c r="J4053" s="42" t="str">
        <f>VLOOKUP(D4053,DEPARTMENTS!B:B,1,0)</f>
        <v>YOUTH</v>
      </c>
      <c r="K4053" s="326"/>
    </row>
    <row r="4054" spans="1:11" s="35" customFormat="1" hidden="1" x14ac:dyDescent="0.2">
      <c r="A4054" s="326" t="s">
        <v>8837</v>
      </c>
      <c r="B4054" s="326" t="s">
        <v>8</v>
      </c>
      <c r="C4054" s="326">
        <v>2</v>
      </c>
      <c r="D4054" s="326" t="s">
        <v>32</v>
      </c>
      <c r="E4054" s="323">
        <v>100</v>
      </c>
      <c r="F4054" s="35" t="s">
        <v>303</v>
      </c>
      <c r="G4054" s="326" t="s">
        <v>8756</v>
      </c>
      <c r="H4054" s="350">
        <f t="shared" si="64"/>
        <v>4221485.3800000008</v>
      </c>
      <c r="I4054" s="326" t="s">
        <v>8686</v>
      </c>
      <c r="J4054" s="42" t="str">
        <f>VLOOKUP(D4054,DEPARTMENTS!B:B,1,0)</f>
        <v>YOUTH</v>
      </c>
      <c r="K4054" s="326"/>
    </row>
    <row r="4055" spans="1:11" s="35" customFormat="1" hidden="1" x14ac:dyDescent="0.2">
      <c r="A4055" s="326" t="s">
        <v>8838</v>
      </c>
      <c r="B4055" s="326" t="s">
        <v>8</v>
      </c>
      <c r="C4055" s="326">
        <v>2</v>
      </c>
      <c r="D4055" s="326" t="s">
        <v>32</v>
      </c>
      <c r="E4055" s="323">
        <v>500</v>
      </c>
      <c r="F4055" s="35" t="s">
        <v>303</v>
      </c>
      <c r="G4055" s="326" t="s">
        <v>8756</v>
      </c>
      <c r="H4055" s="350">
        <f t="shared" si="64"/>
        <v>4221985.3800000008</v>
      </c>
      <c r="I4055" s="326" t="s">
        <v>8687</v>
      </c>
      <c r="J4055" s="42" t="str">
        <f>VLOOKUP(D4055,DEPARTMENTS!B:B,1,0)</f>
        <v>YOUTH</v>
      </c>
      <c r="K4055" s="326"/>
    </row>
    <row r="4056" spans="1:11" s="35" customFormat="1" hidden="1" x14ac:dyDescent="0.2">
      <c r="A4056" s="326" t="s">
        <v>8839</v>
      </c>
      <c r="B4056" s="326" t="s">
        <v>8</v>
      </c>
      <c r="C4056" s="326">
        <v>2</v>
      </c>
      <c r="D4056" s="326" t="s">
        <v>32</v>
      </c>
      <c r="E4056" s="323">
        <v>400</v>
      </c>
      <c r="F4056" s="35" t="s">
        <v>303</v>
      </c>
      <c r="G4056" s="326" t="s">
        <v>8756</v>
      </c>
      <c r="H4056" s="350">
        <f t="shared" si="64"/>
        <v>4222385.3800000008</v>
      </c>
      <c r="I4056" s="326" t="s">
        <v>8688</v>
      </c>
      <c r="J4056" s="42" t="str">
        <f>VLOOKUP(D4056,DEPARTMENTS!B:B,1,0)</f>
        <v>YOUTH</v>
      </c>
      <c r="K4056" s="326"/>
    </row>
    <row r="4057" spans="1:11" s="35" customFormat="1" hidden="1" x14ac:dyDescent="0.2">
      <c r="A4057" s="326" t="s">
        <v>8840</v>
      </c>
      <c r="B4057" s="326" t="s">
        <v>8</v>
      </c>
      <c r="C4057" s="326">
        <v>2</v>
      </c>
      <c r="D4057" s="326" t="s">
        <v>44</v>
      </c>
      <c r="E4057" s="323">
        <v>400</v>
      </c>
      <c r="F4057" s="35" t="s">
        <v>303</v>
      </c>
      <c r="G4057" s="326" t="s">
        <v>8756</v>
      </c>
      <c r="H4057" s="350">
        <f t="shared" si="64"/>
        <v>4222785.3800000008</v>
      </c>
      <c r="I4057" s="326" t="s">
        <v>8689</v>
      </c>
      <c r="J4057" s="42" t="str">
        <f>VLOOKUP(D4057,DEPARTMENTS!B:B,1,0)</f>
        <v>AMBASSADORS</v>
      </c>
      <c r="K4057" s="326"/>
    </row>
    <row r="4058" spans="1:11" s="35" customFormat="1" hidden="1" x14ac:dyDescent="0.2">
      <c r="A4058" s="326" t="s">
        <v>8841</v>
      </c>
      <c r="B4058" s="326" t="s">
        <v>8</v>
      </c>
      <c r="C4058" s="326">
        <v>2</v>
      </c>
      <c r="D4058" s="326" t="s">
        <v>32</v>
      </c>
      <c r="E4058" s="323">
        <v>50</v>
      </c>
      <c r="F4058" s="35" t="s">
        <v>303</v>
      </c>
      <c r="G4058" s="326" t="s">
        <v>8756</v>
      </c>
      <c r="H4058" s="350">
        <f t="shared" si="64"/>
        <v>4222835.3800000008</v>
      </c>
      <c r="I4058" s="326" t="s">
        <v>8690</v>
      </c>
      <c r="J4058" s="42" t="str">
        <f>VLOOKUP(D4058,DEPARTMENTS!B:B,1,0)</f>
        <v>YOUTH</v>
      </c>
      <c r="K4058" s="326"/>
    </row>
    <row r="4059" spans="1:11" s="35" customFormat="1" hidden="1" x14ac:dyDescent="0.2">
      <c r="A4059" s="326" t="s">
        <v>8842</v>
      </c>
      <c r="B4059" s="326" t="s">
        <v>8</v>
      </c>
      <c r="C4059" s="326">
        <v>2</v>
      </c>
      <c r="D4059" s="326" t="s">
        <v>32</v>
      </c>
      <c r="E4059" s="323">
        <v>300</v>
      </c>
      <c r="F4059" s="35" t="s">
        <v>303</v>
      </c>
      <c r="G4059" s="326" t="s">
        <v>8756</v>
      </c>
      <c r="H4059" s="350">
        <f t="shared" si="64"/>
        <v>4223135.3800000008</v>
      </c>
      <c r="I4059" s="326" t="s">
        <v>8691</v>
      </c>
      <c r="J4059" s="42" t="str">
        <f>VLOOKUP(D4059,DEPARTMENTS!B:B,1,0)</f>
        <v>YOUTH</v>
      </c>
      <c r="K4059" s="326"/>
    </row>
    <row r="4060" spans="1:11" s="35" customFormat="1" hidden="1" x14ac:dyDescent="0.2">
      <c r="A4060" s="326" t="s">
        <v>8843</v>
      </c>
      <c r="B4060" s="326" t="s">
        <v>8</v>
      </c>
      <c r="C4060" s="326">
        <v>2</v>
      </c>
      <c r="D4060" s="326" t="s">
        <v>32</v>
      </c>
      <c r="E4060" s="323">
        <v>500</v>
      </c>
      <c r="F4060" s="35" t="s">
        <v>303</v>
      </c>
      <c r="G4060" s="326" t="s">
        <v>8756</v>
      </c>
      <c r="H4060" s="350">
        <f t="shared" si="64"/>
        <v>4223635.3800000008</v>
      </c>
      <c r="I4060" s="326" t="s">
        <v>8692</v>
      </c>
      <c r="J4060" s="42" t="str">
        <f>VLOOKUP(D4060,DEPARTMENTS!B:B,1,0)</f>
        <v>YOUTH</v>
      </c>
      <c r="K4060" s="326"/>
    </row>
    <row r="4061" spans="1:11" s="35" customFormat="1" hidden="1" x14ac:dyDescent="0.2">
      <c r="A4061" s="326" t="s">
        <v>8844</v>
      </c>
      <c r="B4061" s="326" t="s">
        <v>8</v>
      </c>
      <c r="C4061" s="326">
        <v>2</v>
      </c>
      <c r="D4061" s="326" t="s">
        <v>32</v>
      </c>
      <c r="E4061" s="323">
        <v>200</v>
      </c>
      <c r="F4061" s="35" t="s">
        <v>303</v>
      </c>
      <c r="G4061" s="326" t="s">
        <v>8756</v>
      </c>
      <c r="H4061" s="350">
        <f t="shared" si="64"/>
        <v>4223835.3800000008</v>
      </c>
      <c r="I4061" s="326" t="s">
        <v>8693</v>
      </c>
      <c r="J4061" s="42" t="str">
        <f>VLOOKUP(D4061,DEPARTMENTS!B:B,1,0)</f>
        <v>YOUTH</v>
      </c>
      <c r="K4061" s="326"/>
    </row>
    <row r="4062" spans="1:11" s="35" customFormat="1" hidden="1" x14ac:dyDescent="0.2">
      <c r="A4062" s="326" t="s">
        <v>8845</v>
      </c>
      <c r="B4062" s="326" t="s">
        <v>8</v>
      </c>
      <c r="C4062" s="326">
        <v>2</v>
      </c>
      <c r="D4062" s="326" t="s">
        <v>178</v>
      </c>
      <c r="E4062" s="323">
        <v>500</v>
      </c>
      <c r="F4062" s="35" t="s">
        <v>303</v>
      </c>
      <c r="G4062" s="326" t="s">
        <v>8756</v>
      </c>
      <c r="H4062" s="350">
        <f t="shared" si="64"/>
        <v>4224335.3800000008</v>
      </c>
      <c r="I4062" s="326" t="s">
        <v>8694</v>
      </c>
      <c r="J4062" s="42" t="str">
        <f>VLOOKUP(D4062,DEPARTMENTS!B:B,1,0)</f>
        <v>DEV_GROUP_34</v>
      </c>
      <c r="K4062" s="326"/>
    </row>
    <row r="4063" spans="1:11" s="35" customFormat="1" hidden="1" x14ac:dyDescent="0.2">
      <c r="A4063" s="326" t="s">
        <v>8846</v>
      </c>
      <c r="B4063" s="326" t="s">
        <v>8</v>
      </c>
      <c r="C4063" s="326">
        <v>2</v>
      </c>
      <c r="D4063" s="326" t="s">
        <v>44</v>
      </c>
      <c r="E4063" s="323">
        <v>700</v>
      </c>
      <c r="F4063" s="35" t="s">
        <v>303</v>
      </c>
      <c r="G4063" s="326" t="s">
        <v>8756</v>
      </c>
      <c r="H4063" s="350">
        <f t="shared" si="64"/>
        <v>4225035.3800000008</v>
      </c>
      <c r="I4063" s="326" t="s">
        <v>8695</v>
      </c>
      <c r="J4063" s="42" t="str">
        <f>VLOOKUP(D4063,DEPARTMENTS!B:B,1,0)</f>
        <v>AMBASSADORS</v>
      </c>
      <c r="K4063" s="326"/>
    </row>
    <row r="4064" spans="1:11" s="35" customFormat="1" hidden="1" x14ac:dyDescent="0.2">
      <c r="A4064" s="326" t="s">
        <v>8847</v>
      </c>
      <c r="B4064" s="326" t="s">
        <v>8</v>
      </c>
      <c r="C4064" s="326">
        <v>2</v>
      </c>
      <c r="D4064" s="326" t="s">
        <v>32</v>
      </c>
      <c r="E4064" s="323">
        <v>200</v>
      </c>
      <c r="F4064" s="35" t="s">
        <v>303</v>
      </c>
      <c r="G4064" s="326" t="s">
        <v>8756</v>
      </c>
      <c r="H4064" s="350">
        <f t="shared" si="64"/>
        <v>4225235.3800000008</v>
      </c>
      <c r="I4064" s="326" t="s">
        <v>8696</v>
      </c>
      <c r="J4064" s="42" t="str">
        <f>VLOOKUP(D4064,DEPARTMENTS!B:B,1,0)</f>
        <v>YOUTH</v>
      </c>
      <c r="K4064" s="326"/>
    </row>
    <row r="4065" spans="1:11" s="35" customFormat="1" hidden="1" x14ac:dyDescent="0.2">
      <c r="A4065" s="326" t="s">
        <v>8848</v>
      </c>
      <c r="B4065" s="326" t="s">
        <v>8</v>
      </c>
      <c r="C4065" s="326">
        <v>2</v>
      </c>
      <c r="D4065" s="326" t="s">
        <v>134</v>
      </c>
      <c r="E4065" s="323">
        <v>1500</v>
      </c>
      <c r="F4065" s="35" t="s">
        <v>303</v>
      </c>
      <c r="G4065" s="326" t="s">
        <v>8756</v>
      </c>
      <c r="H4065" s="350">
        <f t="shared" si="64"/>
        <v>4226735.3800000008</v>
      </c>
      <c r="I4065" s="326" t="s">
        <v>8697</v>
      </c>
      <c r="J4065" s="42" t="str">
        <f>VLOOKUP(D4065,DEPARTMENTS!B:B,1,0)</f>
        <v>DEV_GROUP_12</v>
      </c>
      <c r="K4065" s="326"/>
    </row>
    <row r="4066" spans="1:11" s="35" customFormat="1" hidden="1" x14ac:dyDescent="0.2">
      <c r="A4066" s="326" t="s">
        <v>8849</v>
      </c>
      <c r="B4066" s="326" t="s">
        <v>8</v>
      </c>
      <c r="C4066" s="326">
        <v>2</v>
      </c>
      <c r="D4066" s="326" t="s">
        <v>166</v>
      </c>
      <c r="E4066" s="323">
        <v>1000</v>
      </c>
      <c r="F4066" s="35" t="s">
        <v>303</v>
      </c>
      <c r="G4066" s="326" t="s">
        <v>8756</v>
      </c>
      <c r="H4066" s="350">
        <f t="shared" si="64"/>
        <v>4227735.3800000008</v>
      </c>
      <c r="I4066" s="326" t="s">
        <v>8698</v>
      </c>
      <c r="J4066" s="42" t="str">
        <f>VLOOKUP(D4066,DEPARTMENTS!B:B,1,0)</f>
        <v>DEV_GROUP_30</v>
      </c>
      <c r="K4066" s="326"/>
    </row>
    <row r="4067" spans="1:11" s="35" customFormat="1" hidden="1" x14ac:dyDescent="0.2">
      <c r="A4067" s="326" t="s">
        <v>8850</v>
      </c>
      <c r="B4067" s="326" t="s">
        <v>8</v>
      </c>
      <c r="C4067" s="326">
        <v>2</v>
      </c>
      <c r="D4067" s="326" t="s">
        <v>134</v>
      </c>
      <c r="E4067" s="323">
        <v>400</v>
      </c>
      <c r="F4067" s="35" t="s">
        <v>303</v>
      </c>
      <c r="G4067" s="326" t="s">
        <v>8756</v>
      </c>
      <c r="H4067" s="350">
        <f t="shared" si="64"/>
        <v>4228135.3800000008</v>
      </c>
      <c r="I4067" s="326" t="s">
        <v>8699</v>
      </c>
      <c r="J4067" s="42" t="str">
        <f>VLOOKUP(D4067,DEPARTMENTS!B:B,1,0)</f>
        <v>DEV_GROUP_12</v>
      </c>
      <c r="K4067" s="326"/>
    </row>
    <row r="4068" spans="1:11" s="35" customFormat="1" hidden="1" x14ac:dyDescent="0.2">
      <c r="A4068" s="326" t="s">
        <v>8851</v>
      </c>
      <c r="B4068" s="326" t="s">
        <v>8</v>
      </c>
      <c r="C4068" s="326">
        <v>2</v>
      </c>
      <c r="D4068" s="326" t="s">
        <v>44</v>
      </c>
      <c r="E4068" s="323">
        <v>700</v>
      </c>
      <c r="F4068" s="35" t="s">
        <v>303</v>
      </c>
      <c r="G4068" s="326" t="s">
        <v>8756</v>
      </c>
      <c r="H4068" s="350">
        <f t="shared" si="64"/>
        <v>4228835.3800000008</v>
      </c>
      <c r="I4068" s="326" t="s">
        <v>8700</v>
      </c>
      <c r="J4068" s="42" t="str">
        <f>VLOOKUP(D4068,DEPARTMENTS!B:B,1,0)</f>
        <v>AMBASSADORS</v>
      </c>
      <c r="K4068" s="326"/>
    </row>
    <row r="4069" spans="1:11" s="35" customFormat="1" hidden="1" x14ac:dyDescent="0.2">
      <c r="A4069" s="326" t="s">
        <v>8852</v>
      </c>
      <c r="B4069" s="326" t="s">
        <v>8</v>
      </c>
      <c r="C4069" s="326">
        <v>2</v>
      </c>
      <c r="D4069" s="326" t="s">
        <v>32</v>
      </c>
      <c r="E4069" s="323">
        <v>500</v>
      </c>
      <c r="F4069" s="35" t="s">
        <v>303</v>
      </c>
      <c r="G4069" s="326" t="s">
        <v>8757</v>
      </c>
      <c r="H4069" s="350">
        <f t="shared" si="64"/>
        <v>4229335.3800000008</v>
      </c>
      <c r="I4069" s="326" t="s">
        <v>8701</v>
      </c>
      <c r="J4069" s="42" t="str">
        <f>VLOOKUP(D4069,DEPARTMENTS!B:B,1,0)</f>
        <v>YOUTH</v>
      </c>
      <c r="K4069" s="326"/>
    </row>
    <row r="4070" spans="1:11" s="35" customFormat="1" hidden="1" x14ac:dyDescent="0.2">
      <c r="A4070" s="326" t="s">
        <v>8853</v>
      </c>
      <c r="B4070" s="326" t="s">
        <v>8</v>
      </c>
      <c r="C4070" s="326">
        <v>2</v>
      </c>
      <c r="D4070" s="326" t="s">
        <v>32</v>
      </c>
      <c r="E4070" s="323">
        <v>500</v>
      </c>
      <c r="F4070" s="35" t="s">
        <v>303</v>
      </c>
      <c r="G4070" s="326" t="s">
        <v>8757</v>
      </c>
      <c r="H4070" s="350">
        <f t="shared" si="64"/>
        <v>4229835.3800000008</v>
      </c>
      <c r="I4070" s="326" t="s">
        <v>8702</v>
      </c>
      <c r="J4070" s="42" t="str">
        <f>VLOOKUP(D4070,DEPARTMENTS!B:B,1,0)</f>
        <v>YOUTH</v>
      </c>
      <c r="K4070" s="326"/>
    </row>
    <row r="4071" spans="1:11" s="35" customFormat="1" hidden="1" x14ac:dyDescent="0.2">
      <c r="A4071" s="326" t="s">
        <v>8854</v>
      </c>
      <c r="B4071" s="326" t="s">
        <v>8</v>
      </c>
      <c r="C4071" s="326">
        <v>2</v>
      </c>
      <c r="D4071" s="326" t="s">
        <v>53</v>
      </c>
      <c r="E4071" s="323">
        <v>1000</v>
      </c>
      <c r="F4071" s="35" t="s">
        <v>303</v>
      </c>
      <c r="G4071" s="326" t="s">
        <v>8757</v>
      </c>
      <c r="H4071" s="350">
        <f t="shared" si="64"/>
        <v>4230835.3800000008</v>
      </c>
      <c r="I4071" s="326" t="s">
        <v>8703</v>
      </c>
      <c r="J4071" s="42" t="str">
        <f>VLOOKUP(D4071,DEPARTMENTS!B:B,1,0)</f>
        <v>AMM_CHOIR</v>
      </c>
      <c r="K4071" s="326"/>
    </row>
    <row r="4072" spans="1:11" s="35" customFormat="1" hidden="1" x14ac:dyDescent="0.2">
      <c r="A4072" s="326" t="s">
        <v>8855</v>
      </c>
      <c r="B4072" s="326" t="s">
        <v>8</v>
      </c>
      <c r="C4072" s="326">
        <v>2</v>
      </c>
      <c r="D4072" s="326" t="s">
        <v>24</v>
      </c>
      <c r="E4072" s="323">
        <v>564</v>
      </c>
      <c r="F4072" s="35" t="s">
        <v>303</v>
      </c>
      <c r="G4072" s="326" t="s">
        <v>8757</v>
      </c>
      <c r="H4072" s="350">
        <f t="shared" si="64"/>
        <v>4231399.3800000008</v>
      </c>
      <c r="I4072" s="326" t="s">
        <v>8704</v>
      </c>
      <c r="J4072" s="42" t="str">
        <f>VLOOKUP(D4072,DEPARTMENTS!B:B,1,0)</f>
        <v>ENVELOPES</v>
      </c>
      <c r="K4072" s="326"/>
    </row>
    <row r="4073" spans="1:11" s="35" customFormat="1" hidden="1" x14ac:dyDescent="0.2">
      <c r="A4073" s="326" t="s">
        <v>8856</v>
      </c>
      <c r="B4073" s="326" t="s">
        <v>8</v>
      </c>
      <c r="C4073" s="326">
        <v>2</v>
      </c>
      <c r="D4073" s="326" t="s">
        <v>116</v>
      </c>
      <c r="E4073" s="323">
        <v>30000</v>
      </c>
      <c r="F4073" s="35" t="s">
        <v>303</v>
      </c>
      <c r="G4073" s="326" t="s">
        <v>8757</v>
      </c>
      <c r="H4073" s="350">
        <f t="shared" si="64"/>
        <v>4261399.3800000008</v>
      </c>
      <c r="I4073" s="326" t="s">
        <v>8705</v>
      </c>
      <c r="J4073" s="42" t="str">
        <f>VLOOKUP(D4073,DEPARTMENTS!B:B,1,0)</f>
        <v>DEV_GROUP_15</v>
      </c>
      <c r="K4073" s="326"/>
    </row>
    <row r="4074" spans="1:11" s="35" customFormat="1" hidden="1" x14ac:dyDescent="0.2">
      <c r="A4074" s="326" t="s">
        <v>8857</v>
      </c>
      <c r="B4074" s="326" t="s">
        <v>8</v>
      </c>
      <c r="C4074" s="326">
        <v>2</v>
      </c>
      <c r="D4074" s="326" t="s">
        <v>130</v>
      </c>
      <c r="E4074" s="323">
        <v>10000</v>
      </c>
      <c r="F4074" s="35" t="s">
        <v>303</v>
      </c>
      <c r="G4074" s="326" t="s">
        <v>8757</v>
      </c>
      <c r="H4074" s="350">
        <f t="shared" si="64"/>
        <v>4271399.3800000008</v>
      </c>
      <c r="I4074" s="326" t="s">
        <v>8706</v>
      </c>
      <c r="J4074" s="42" t="str">
        <f>VLOOKUP(D4074,DEPARTMENTS!B:B,1,0)</f>
        <v>DEV_GROUP_11</v>
      </c>
      <c r="K4074" s="326"/>
    </row>
    <row r="4075" spans="1:11" s="35" customFormat="1" hidden="1" x14ac:dyDescent="0.2">
      <c r="A4075" s="326" t="s">
        <v>8858</v>
      </c>
      <c r="B4075" s="326" t="s">
        <v>8</v>
      </c>
      <c r="C4075" s="326">
        <v>2</v>
      </c>
      <c r="D4075" s="326" t="s">
        <v>32</v>
      </c>
      <c r="E4075" s="323">
        <v>500</v>
      </c>
      <c r="F4075" s="35" t="s">
        <v>303</v>
      </c>
      <c r="G4075" s="326" t="s">
        <v>8757</v>
      </c>
      <c r="H4075" s="350">
        <f t="shared" si="64"/>
        <v>4271899.3800000008</v>
      </c>
      <c r="I4075" s="326" t="s">
        <v>8707</v>
      </c>
      <c r="J4075" s="42" t="str">
        <f>VLOOKUP(D4075,DEPARTMENTS!B:B,1,0)</f>
        <v>YOUTH</v>
      </c>
      <c r="K4075" s="326"/>
    </row>
    <row r="4076" spans="1:11" s="35" customFormat="1" hidden="1" x14ac:dyDescent="0.2">
      <c r="A4076" s="326" t="s">
        <v>8859</v>
      </c>
      <c r="B4076" s="326" t="s">
        <v>8</v>
      </c>
      <c r="C4076" s="326">
        <v>2</v>
      </c>
      <c r="D4076" s="326" t="s">
        <v>32</v>
      </c>
      <c r="E4076" s="323">
        <v>200</v>
      </c>
      <c r="F4076" s="35" t="s">
        <v>303</v>
      </c>
      <c r="G4076" s="326" t="s">
        <v>8757</v>
      </c>
      <c r="H4076" s="350">
        <f t="shared" si="64"/>
        <v>4272099.3800000008</v>
      </c>
      <c r="I4076" s="326" t="s">
        <v>8708</v>
      </c>
      <c r="J4076" s="42" t="str">
        <f>VLOOKUP(D4076,DEPARTMENTS!B:B,1,0)</f>
        <v>YOUTH</v>
      </c>
      <c r="K4076" s="326"/>
    </row>
    <row r="4077" spans="1:11" s="35" customFormat="1" hidden="1" x14ac:dyDescent="0.2">
      <c r="A4077" s="326" t="s">
        <v>8860</v>
      </c>
      <c r="B4077" s="326" t="s">
        <v>8</v>
      </c>
      <c r="C4077" s="326">
        <v>2</v>
      </c>
      <c r="D4077" s="326" t="s">
        <v>32</v>
      </c>
      <c r="E4077" s="323">
        <v>200</v>
      </c>
      <c r="F4077" s="35" t="s">
        <v>303</v>
      </c>
      <c r="G4077" s="326" t="s">
        <v>8757</v>
      </c>
      <c r="H4077" s="350">
        <f t="shared" si="64"/>
        <v>4272299.3800000008</v>
      </c>
      <c r="I4077" s="326" t="s">
        <v>8709</v>
      </c>
      <c r="J4077" s="42" t="str">
        <f>VLOOKUP(D4077,DEPARTMENTS!B:B,1,0)</f>
        <v>YOUTH</v>
      </c>
      <c r="K4077" s="326"/>
    </row>
    <row r="4078" spans="1:11" s="35" customFormat="1" hidden="1" x14ac:dyDescent="0.2">
      <c r="A4078" s="326" t="s">
        <v>8861</v>
      </c>
      <c r="B4078" s="326" t="s">
        <v>8</v>
      </c>
      <c r="C4078" s="326">
        <v>2</v>
      </c>
      <c r="D4078" s="326" t="s">
        <v>24</v>
      </c>
      <c r="E4078" s="323">
        <v>10000</v>
      </c>
      <c r="F4078" s="35" t="s">
        <v>303</v>
      </c>
      <c r="G4078" s="326" t="s">
        <v>8757</v>
      </c>
      <c r="H4078" s="350">
        <f t="shared" si="64"/>
        <v>4282299.3800000008</v>
      </c>
      <c r="I4078" s="326" t="s">
        <v>8710</v>
      </c>
      <c r="J4078" s="42" t="str">
        <f>VLOOKUP(D4078,DEPARTMENTS!B:B,1,0)</f>
        <v>ENVELOPES</v>
      </c>
      <c r="K4078" s="326"/>
    </row>
    <row r="4079" spans="1:11" s="35" customFormat="1" hidden="1" x14ac:dyDescent="0.2">
      <c r="A4079" s="326" t="s">
        <v>8862</v>
      </c>
      <c r="B4079" s="326" t="s">
        <v>8</v>
      </c>
      <c r="C4079" s="326">
        <v>2</v>
      </c>
      <c r="D4079" s="326" t="s">
        <v>32</v>
      </c>
      <c r="E4079" s="323">
        <v>100</v>
      </c>
      <c r="F4079" s="35" t="s">
        <v>303</v>
      </c>
      <c r="G4079" s="326" t="s">
        <v>8757</v>
      </c>
      <c r="H4079" s="350">
        <f t="shared" si="64"/>
        <v>4282399.3800000008</v>
      </c>
      <c r="I4079" s="326" t="s">
        <v>8711</v>
      </c>
      <c r="J4079" s="42" t="str">
        <f>VLOOKUP(D4079,DEPARTMENTS!B:B,1,0)</f>
        <v>YOUTH</v>
      </c>
      <c r="K4079" s="326"/>
    </row>
    <row r="4080" spans="1:11" s="35" customFormat="1" hidden="1" x14ac:dyDescent="0.2">
      <c r="A4080" s="326" t="s">
        <v>8863</v>
      </c>
      <c r="B4080" s="326" t="s">
        <v>8</v>
      </c>
      <c r="C4080" s="326">
        <v>2</v>
      </c>
      <c r="D4080" s="326" t="s">
        <v>32</v>
      </c>
      <c r="E4080" s="323">
        <v>500</v>
      </c>
      <c r="F4080" s="35" t="s">
        <v>303</v>
      </c>
      <c r="G4080" s="326" t="s">
        <v>8757</v>
      </c>
      <c r="H4080" s="350">
        <f t="shared" si="64"/>
        <v>4282899.3800000008</v>
      </c>
      <c r="I4080" s="326" t="s">
        <v>8712</v>
      </c>
      <c r="J4080" s="42" t="str">
        <f>VLOOKUP(D4080,DEPARTMENTS!B:B,1,0)</f>
        <v>YOUTH</v>
      </c>
      <c r="K4080" s="326"/>
    </row>
    <row r="4081" spans="1:11" s="35" customFormat="1" hidden="1" x14ac:dyDescent="0.2">
      <c r="A4081" s="326" t="s">
        <v>8864</v>
      </c>
      <c r="B4081" s="326" t="s">
        <v>8</v>
      </c>
      <c r="C4081" s="326">
        <v>2</v>
      </c>
      <c r="D4081" s="326" t="s">
        <v>32</v>
      </c>
      <c r="E4081" s="323">
        <v>100</v>
      </c>
      <c r="F4081" s="35" t="s">
        <v>303</v>
      </c>
      <c r="G4081" s="326" t="s">
        <v>8757</v>
      </c>
      <c r="H4081" s="350">
        <f t="shared" si="64"/>
        <v>4282999.3800000008</v>
      </c>
      <c r="I4081" s="326" t="s">
        <v>8713</v>
      </c>
      <c r="J4081" s="42" t="str">
        <f>VLOOKUP(D4081,DEPARTMENTS!B:B,1,0)</f>
        <v>YOUTH</v>
      </c>
      <c r="K4081" s="326"/>
    </row>
    <row r="4082" spans="1:11" s="35" customFormat="1" hidden="1" x14ac:dyDescent="0.2">
      <c r="A4082" s="326" t="s">
        <v>8865</v>
      </c>
      <c r="B4082" s="326" t="s">
        <v>8</v>
      </c>
      <c r="C4082" s="326">
        <v>2</v>
      </c>
      <c r="D4082" s="326" t="s">
        <v>32</v>
      </c>
      <c r="E4082" s="323">
        <v>200</v>
      </c>
      <c r="F4082" s="35" t="s">
        <v>303</v>
      </c>
      <c r="G4082" s="326" t="s">
        <v>8757</v>
      </c>
      <c r="H4082" s="350">
        <f t="shared" si="64"/>
        <v>4283199.3800000008</v>
      </c>
      <c r="I4082" s="326" t="s">
        <v>8714</v>
      </c>
      <c r="J4082" s="42" t="str">
        <f>VLOOKUP(D4082,DEPARTMENTS!B:B,1,0)</f>
        <v>YOUTH</v>
      </c>
      <c r="K4082" s="326"/>
    </row>
    <row r="4083" spans="1:11" s="35" customFormat="1" hidden="1" x14ac:dyDescent="0.2">
      <c r="A4083" s="326" t="s">
        <v>8866</v>
      </c>
      <c r="B4083" s="326" t="s">
        <v>8</v>
      </c>
      <c r="C4083" s="326">
        <v>2</v>
      </c>
      <c r="D4083" s="326" t="s">
        <v>32</v>
      </c>
      <c r="E4083" s="323">
        <v>100</v>
      </c>
      <c r="F4083" s="35" t="s">
        <v>303</v>
      </c>
      <c r="G4083" s="326" t="s">
        <v>8757</v>
      </c>
      <c r="H4083" s="350">
        <f t="shared" si="64"/>
        <v>4283299.3800000008</v>
      </c>
      <c r="I4083" s="326" t="s">
        <v>8715</v>
      </c>
      <c r="J4083" s="42" t="str">
        <f>VLOOKUP(D4083,DEPARTMENTS!B:B,1,0)</f>
        <v>YOUTH</v>
      </c>
      <c r="K4083" s="326"/>
    </row>
    <row r="4084" spans="1:11" s="35" customFormat="1" hidden="1" x14ac:dyDescent="0.2">
      <c r="A4084" s="326" t="s">
        <v>8867</v>
      </c>
      <c r="B4084" s="326" t="s">
        <v>8</v>
      </c>
      <c r="C4084" s="326">
        <v>2</v>
      </c>
      <c r="D4084" s="326" t="s">
        <v>32</v>
      </c>
      <c r="E4084" s="323">
        <v>100</v>
      </c>
      <c r="F4084" s="35" t="s">
        <v>303</v>
      </c>
      <c r="G4084" s="326" t="s">
        <v>8757</v>
      </c>
      <c r="H4084" s="350">
        <f t="shared" si="64"/>
        <v>4283399.3800000008</v>
      </c>
      <c r="I4084" s="326" t="s">
        <v>8716</v>
      </c>
      <c r="J4084" s="42" t="str">
        <f>VLOOKUP(D4084,DEPARTMENTS!B:B,1,0)</f>
        <v>YOUTH</v>
      </c>
      <c r="K4084" s="326"/>
    </row>
    <row r="4085" spans="1:11" s="35" customFormat="1" hidden="1" x14ac:dyDescent="0.2">
      <c r="A4085" s="326" t="s">
        <v>8868</v>
      </c>
      <c r="B4085" s="326" t="s">
        <v>8</v>
      </c>
      <c r="C4085" s="326">
        <v>2</v>
      </c>
      <c r="D4085" s="326" t="s">
        <v>32</v>
      </c>
      <c r="E4085" s="323">
        <v>500</v>
      </c>
      <c r="F4085" s="35" t="s">
        <v>303</v>
      </c>
      <c r="G4085" s="326" t="s">
        <v>8757</v>
      </c>
      <c r="H4085" s="350">
        <f t="shared" si="64"/>
        <v>4283899.3800000008</v>
      </c>
      <c r="I4085" s="326" t="s">
        <v>8717</v>
      </c>
      <c r="J4085" s="42" t="str">
        <f>VLOOKUP(D4085,DEPARTMENTS!B:B,1,0)</f>
        <v>YOUTH</v>
      </c>
      <c r="K4085" s="326"/>
    </row>
    <row r="4086" spans="1:11" s="35" customFormat="1" hidden="1" x14ac:dyDescent="0.2">
      <c r="A4086" s="326" t="s">
        <v>8869</v>
      </c>
      <c r="B4086" s="326" t="s">
        <v>8</v>
      </c>
      <c r="C4086" s="326">
        <v>2</v>
      </c>
      <c r="D4086" s="326" t="s">
        <v>32</v>
      </c>
      <c r="E4086" s="323">
        <v>900</v>
      </c>
      <c r="F4086" s="35" t="s">
        <v>303</v>
      </c>
      <c r="G4086" s="326" t="s">
        <v>8757</v>
      </c>
      <c r="H4086" s="350">
        <f t="shared" si="64"/>
        <v>4284799.3800000008</v>
      </c>
      <c r="I4086" s="326" t="s">
        <v>8718</v>
      </c>
      <c r="J4086" s="42" t="str">
        <f>VLOOKUP(D4086,DEPARTMENTS!B:B,1,0)</f>
        <v>YOUTH</v>
      </c>
      <c r="K4086" s="326"/>
    </row>
    <row r="4087" spans="1:11" s="35" customFormat="1" hidden="1" x14ac:dyDescent="0.2">
      <c r="A4087" s="326" t="s">
        <v>8870</v>
      </c>
      <c r="B4087" s="326" t="s">
        <v>8</v>
      </c>
      <c r="C4087" s="326">
        <v>2</v>
      </c>
      <c r="D4087" s="326" t="s">
        <v>170</v>
      </c>
      <c r="E4087" s="323">
        <v>200</v>
      </c>
      <c r="F4087" s="35" t="s">
        <v>303</v>
      </c>
      <c r="G4087" s="326" t="s">
        <v>8757</v>
      </c>
      <c r="H4087" s="350">
        <f t="shared" si="64"/>
        <v>4284999.3800000008</v>
      </c>
      <c r="I4087" s="326" t="s">
        <v>8719</v>
      </c>
      <c r="J4087" s="42" t="str">
        <f>VLOOKUP(D4087,DEPARTMENTS!B:B,1,0)</f>
        <v>DEV_GROUP_24</v>
      </c>
      <c r="K4087" s="326"/>
    </row>
    <row r="4088" spans="1:11" s="35" customFormat="1" hidden="1" x14ac:dyDescent="0.2">
      <c r="A4088" s="326" t="s">
        <v>8871</v>
      </c>
      <c r="B4088" s="326" t="s">
        <v>8</v>
      </c>
      <c r="C4088" s="326">
        <v>2</v>
      </c>
      <c r="D4088" s="326" t="s">
        <v>53</v>
      </c>
      <c r="E4088" s="323">
        <v>300</v>
      </c>
      <c r="F4088" s="35" t="s">
        <v>303</v>
      </c>
      <c r="G4088" s="326" t="s">
        <v>8757</v>
      </c>
      <c r="H4088" s="350">
        <f t="shared" si="64"/>
        <v>4285299.3800000008</v>
      </c>
      <c r="I4088" s="326" t="s">
        <v>8720</v>
      </c>
      <c r="J4088" s="42" t="str">
        <f>VLOOKUP(D4088,DEPARTMENTS!B:B,1,0)</f>
        <v>AMM_CHOIR</v>
      </c>
      <c r="K4088" s="326"/>
    </row>
    <row r="4089" spans="1:11" s="35" customFormat="1" hidden="1" x14ac:dyDescent="0.2">
      <c r="A4089" s="326" t="s">
        <v>8872</v>
      </c>
      <c r="B4089" s="326" t="s">
        <v>8</v>
      </c>
      <c r="C4089" s="326">
        <v>2</v>
      </c>
      <c r="D4089" s="326" t="s">
        <v>44</v>
      </c>
      <c r="E4089" s="323">
        <v>700</v>
      </c>
      <c r="F4089" s="35" t="s">
        <v>303</v>
      </c>
      <c r="G4089" s="326" t="s">
        <v>8757</v>
      </c>
      <c r="H4089" s="350">
        <f t="shared" si="64"/>
        <v>4285999.3800000008</v>
      </c>
      <c r="I4089" s="326" t="s">
        <v>8721</v>
      </c>
      <c r="J4089" s="42" t="str">
        <f>VLOOKUP(D4089,DEPARTMENTS!B:B,1,0)</f>
        <v>AMBASSADORS</v>
      </c>
      <c r="K4089" s="326"/>
    </row>
    <row r="4090" spans="1:11" s="35" customFormat="1" hidden="1" x14ac:dyDescent="0.2">
      <c r="A4090" s="326" t="s">
        <v>8873</v>
      </c>
      <c r="B4090" s="326" t="s">
        <v>8</v>
      </c>
      <c r="C4090" s="326">
        <v>2</v>
      </c>
      <c r="D4090" s="326" t="s">
        <v>53</v>
      </c>
      <c r="E4090" s="323">
        <v>1000</v>
      </c>
      <c r="F4090" s="35" t="s">
        <v>303</v>
      </c>
      <c r="G4090" s="326" t="s">
        <v>8757</v>
      </c>
      <c r="H4090" s="350">
        <f t="shared" si="64"/>
        <v>4286999.3800000008</v>
      </c>
      <c r="I4090" s="326" t="s">
        <v>8722</v>
      </c>
      <c r="J4090" s="42" t="str">
        <f>VLOOKUP(D4090,DEPARTMENTS!B:B,1,0)</f>
        <v>AMM_CHOIR</v>
      </c>
      <c r="K4090" s="326"/>
    </row>
    <row r="4091" spans="1:11" s="35" customFormat="1" hidden="1" x14ac:dyDescent="0.2">
      <c r="A4091" s="326" t="s">
        <v>8874</v>
      </c>
      <c r="B4091" s="326" t="s">
        <v>8</v>
      </c>
      <c r="C4091" s="326">
        <v>2</v>
      </c>
      <c r="D4091" s="326" t="s">
        <v>44</v>
      </c>
      <c r="E4091" s="323">
        <v>700</v>
      </c>
      <c r="F4091" s="35" t="s">
        <v>303</v>
      </c>
      <c r="G4091" s="326" t="s">
        <v>8757</v>
      </c>
      <c r="H4091" s="350">
        <f t="shared" si="64"/>
        <v>4287699.3800000008</v>
      </c>
      <c r="I4091" s="326" t="s">
        <v>8723</v>
      </c>
      <c r="J4091" s="42" t="str">
        <f>VLOOKUP(D4091,DEPARTMENTS!B:B,1,0)</f>
        <v>AMBASSADORS</v>
      </c>
      <c r="K4091" s="326"/>
    </row>
    <row r="4092" spans="1:11" s="35" customFormat="1" hidden="1" x14ac:dyDescent="0.2">
      <c r="A4092" s="326" t="s">
        <v>8875</v>
      </c>
      <c r="B4092" s="326" t="s">
        <v>8</v>
      </c>
      <c r="C4092" s="326">
        <v>2</v>
      </c>
      <c r="D4092" s="326" t="s">
        <v>53</v>
      </c>
      <c r="E4092" s="323">
        <v>300</v>
      </c>
      <c r="F4092" s="35" t="s">
        <v>303</v>
      </c>
      <c r="G4092" s="326" t="s">
        <v>8757</v>
      </c>
      <c r="H4092" s="350">
        <f t="shared" si="64"/>
        <v>4287999.3800000008</v>
      </c>
      <c r="I4092" s="326" t="s">
        <v>8724</v>
      </c>
      <c r="J4092" s="42" t="str">
        <f>VLOOKUP(D4092,DEPARTMENTS!B:B,1,0)</f>
        <v>AMM_CHOIR</v>
      </c>
      <c r="K4092" s="326"/>
    </row>
    <row r="4093" spans="1:11" s="35" customFormat="1" hidden="1" x14ac:dyDescent="0.2">
      <c r="A4093" s="326" t="s">
        <v>8876</v>
      </c>
      <c r="B4093" s="326" t="s">
        <v>8</v>
      </c>
      <c r="C4093" s="326">
        <v>2</v>
      </c>
      <c r="D4093" s="326" t="s">
        <v>32</v>
      </c>
      <c r="E4093" s="323">
        <v>200</v>
      </c>
      <c r="F4093" s="35" t="s">
        <v>303</v>
      </c>
      <c r="G4093" s="326" t="s">
        <v>8757</v>
      </c>
      <c r="H4093" s="350">
        <f t="shared" si="64"/>
        <v>4288199.3800000008</v>
      </c>
      <c r="I4093" s="326" t="s">
        <v>8725</v>
      </c>
      <c r="J4093" s="42" t="str">
        <f>VLOOKUP(D4093,DEPARTMENTS!B:B,1,0)</f>
        <v>YOUTH</v>
      </c>
      <c r="K4093" s="326"/>
    </row>
    <row r="4094" spans="1:11" s="35" customFormat="1" hidden="1" x14ac:dyDescent="0.2">
      <c r="A4094" s="326" t="s">
        <v>8877</v>
      </c>
      <c r="B4094" s="326" t="s">
        <v>8</v>
      </c>
      <c r="C4094" s="326">
        <v>2</v>
      </c>
      <c r="D4094" s="326" t="s">
        <v>32</v>
      </c>
      <c r="E4094" s="323">
        <v>200</v>
      </c>
      <c r="F4094" s="35" t="s">
        <v>303</v>
      </c>
      <c r="G4094" s="326" t="s">
        <v>8757</v>
      </c>
      <c r="H4094" s="350">
        <f t="shared" si="64"/>
        <v>4288399.3800000008</v>
      </c>
      <c r="I4094" s="326" t="s">
        <v>8726</v>
      </c>
      <c r="J4094" s="42" t="str">
        <f>VLOOKUP(D4094,DEPARTMENTS!B:B,1,0)</f>
        <v>YOUTH</v>
      </c>
      <c r="K4094" s="326"/>
    </row>
    <row r="4095" spans="1:11" s="35" customFormat="1" hidden="1" x14ac:dyDescent="0.2">
      <c r="A4095" s="326" t="s">
        <v>8878</v>
      </c>
      <c r="B4095" s="326" t="s">
        <v>8</v>
      </c>
      <c r="C4095" s="326">
        <v>2</v>
      </c>
      <c r="D4095" s="326" t="s">
        <v>44</v>
      </c>
      <c r="E4095" s="323">
        <v>1400</v>
      </c>
      <c r="F4095" s="35" t="s">
        <v>303</v>
      </c>
      <c r="G4095" s="326" t="s">
        <v>8757</v>
      </c>
      <c r="H4095" s="350">
        <f t="shared" si="64"/>
        <v>4289799.3800000008</v>
      </c>
      <c r="I4095" s="326" t="s">
        <v>8727</v>
      </c>
      <c r="J4095" s="42" t="str">
        <f>VLOOKUP(D4095,DEPARTMENTS!B:B,1,0)</f>
        <v>AMBASSADORS</v>
      </c>
      <c r="K4095" s="326"/>
    </row>
    <row r="4096" spans="1:11" s="35" customFormat="1" hidden="1" x14ac:dyDescent="0.2">
      <c r="A4096" s="326" t="s">
        <v>8879</v>
      </c>
      <c r="B4096" s="326" t="s">
        <v>8</v>
      </c>
      <c r="C4096" s="326">
        <v>2</v>
      </c>
      <c r="D4096" s="326" t="s">
        <v>170</v>
      </c>
      <c r="E4096" s="323">
        <v>300</v>
      </c>
      <c r="F4096" s="35" t="s">
        <v>303</v>
      </c>
      <c r="G4096" s="326" t="s">
        <v>8757</v>
      </c>
      <c r="H4096" s="350">
        <f t="shared" si="64"/>
        <v>4290099.3800000008</v>
      </c>
      <c r="I4096" s="326" t="s">
        <v>8728</v>
      </c>
      <c r="J4096" s="42" t="str">
        <f>VLOOKUP(D4096,DEPARTMENTS!B:B,1,0)</f>
        <v>DEV_GROUP_24</v>
      </c>
      <c r="K4096" s="326"/>
    </row>
    <row r="4097" spans="1:11" s="35" customFormat="1" hidden="1" x14ac:dyDescent="0.2">
      <c r="A4097" s="326" t="s">
        <v>8880</v>
      </c>
      <c r="B4097" s="326" t="s">
        <v>8</v>
      </c>
      <c r="C4097" s="326">
        <v>2</v>
      </c>
      <c r="D4097" s="326" t="s">
        <v>44</v>
      </c>
      <c r="E4097" s="323">
        <v>700</v>
      </c>
      <c r="F4097" s="35" t="s">
        <v>303</v>
      </c>
      <c r="G4097" s="326" t="s">
        <v>8757</v>
      </c>
      <c r="H4097" s="350">
        <f t="shared" si="64"/>
        <v>4290799.3800000008</v>
      </c>
      <c r="I4097" s="326" t="s">
        <v>8729</v>
      </c>
      <c r="J4097" s="42" t="str">
        <f>VLOOKUP(D4097,DEPARTMENTS!B:B,1,0)</f>
        <v>AMBASSADORS</v>
      </c>
      <c r="K4097" s="326"/>
    </row>
    <row r="4098" spans="1:11" s="35" customFormat="1" hidden="1" x14ac:dyDescent="0.2">
      <c r="A4098" s="326" t="s">
        <v>8881</v>
      </c>
      <c r="B4098" s="326" t="s">
        <v>8</v>
      </c>
      <c r="C4098" s="326">
        <v>2</v>
      </c>
      <c r="D4098" s="326" t="s">
        <v>32</v>
      </c>
      <c r="E4098" s="323">
        <v>300</v>
      </c>
      <c r="F4098" s="35" t="s">
        <v>303</v>
      </c>
      <c r="G4098" s="326" t="s">
        <v>8757</v>
      </c>
      <c r="H4098" s="350">
        <f t="shared" si="64"/>
        <v>4291099.3800000008</v>
      </c>
      <c r="I4098" s="326" t="s">
        <v>8730</v>
      </c>
      <c r="J4098" s="42" t="str">
        <f>VLOOKUP(D4098,DEPARTMENTS!B:B,1,0)</f>
        <v>YOUTH</v>
      </c>
      <c r="K4098" s="326"/>
    </row>
    <row r="4099" spans="1:11" s="35" customFormat="1" hidden="1" x14ac:dyDescent="0.2">
      <c r="A4099" s="326" t="s">
        <v>8882</v>
      </c>
      <c r="B4099" s="326" t="s">
        <v>8</v>
      </c>
      <c r="C4099" s="326">
        <v>2</v>
      </c>
      <c r="D4099" s="326" t="s">
        <v>9604</v>
      </c>
      <c r="E4099" s="323">
        <v>300</v>
      </c>
      <c r="F4099" s="35" t="s">
        <v>303</v>
      </c>
      <c r="G4099" s="326" t="s">
        <v>8757</v>
      </c>
      <c r="H4099" s="350">
        <f t="shared" si="64"/>
        <v>4291399.3800000008</v>
      </c>
      <c r="I4099" s="326" t="s">
        <v>8731</v>
      </c>
      <c r="J4099" s="42" t="str">
        <f>VLOOKUP(D4099,DEPARTMENTS!B:B,1,0)</f>
        <v>CHURCH_CHOIR_LAUNCH</v>
      </c>
      <c r="K4099" s="326"/>
    </row>
    <row r="4100" spans="1:11" s="35" customFormat="1" hidden="1" x14ac:dyDescent="0.2">
      <c r="A4100" s="326" t="s">
        <v>8883</v>
      </c>
      <c r="B4100" s="326" t="s">
        <v>8</v>
      </c>
      <c r="C4100" s="326">
        <v>2</v>
      </c>
      <c r="D4100" s="326" t="s">
        <v>44</v>
      </c>
      <c r="E4100" s="323">
        <v>700</v>
      </c>
      <c r="F4100" s="35" t="s">
        <v>303</v>
      </c>
      <c r="G4100" s="326" t="s">
        <v>8757</v>
      </c>
      <c r="H4100" s="350">
        <f t="shared" si="64"/>
        <v>4292099.3800000008</v>
      </c>
      <c r="I4100" s="326" t="s">
        <v>8732</v>
      </c>
      <c r="J4100" s="42" t="str">
        <f>VLOOKUP(D4100,DEPARTMENTS!B:B,1,0)</f>
        <v>AMBASSADORS</v>
      </c>
      <c r="K4100" s="326"/>
    </row>
    <row r="4101" spans="1:11" s="35" customFormat="1" hidden="1" x14ac:dyDescent="0.2">
      <c r="A4101" s="326" t="s">
        <v>8884</v>
      </c>
      <c r="B4101" s="326" t="s">
        <v>8</v>
      </c>
      <c r="C4101" s="326">
        <v>2</v>
      </c>
      <c r="D4101" s="326" t="s">
        <v>32</v>
      </c>
      <c r="E4101" s="323">
        <v>350</v>
      </c>
      <c r="F4101" s="35" t="s">
        <v>303</v>
      </c>
      <c r="G4101" s="326" t="s">
        <v>8758</v>
      </c>
      <c r="H4101" s="350">
        <f t="shared" si="64"/>
        <v>4292449.3800000008</v>
      </c>
      <c r="I4101" s="326" t="s">
        <v>8733</v>
      </c>
      <c r="J4101" s="42" t="str">
        <f>VLOOKUP(D4101,DEPARTMENTS!B:B,1,0)</f>
        <v>YOUTH</v>
      </c>
      <c r="K4101" s="326"/>
    </row>
    <row r="4102" spans="1:11" s="35" customFormat="1" hidden="1" x14ac:dyDescent="0.2">
      <c r="A4102" s="326" t="s">
        <v>8885</v>
      </c>
      <c r="B4102" s="326" t="s">
        <v>8</v>
      </c>
      <c r="C4102" s="326">
        <v>2</v>
      </c>
      <c r="D4102" s="326" t="s">
        <v>53</v>
      </c>
      <c r="E4102" s="323">
        <v>1000</v>
      </c>
      <c r="F4102" s="35" t="s">
        <v>303</v>
      </c>
      <c r="G4102" s="326" t="s">
        <v>8758</v>
      </c>
      <c r="H4102" s="350">
        <f t="shared" si="64"/>
        <v>4293449.3800000008</v>
      </c>
      <c r="I4102" s="326" t="s">
        <v>8734</v>
      </c>
      <c r="J4102" s="42" t="str">
        <f>VLOOKUP(D4102,DEPARTMENTS!B:B,1,0)</f>
        <v>AMM_CHOIR</v>
      </c>
      <c r="K4102" s="326"/>
    </row>
    <row r="4103" spans="1:11" s="35" customFormat="1" hidden="1" x14ac:dyDescent="0.2">
      <c r="A4103" s="326" t="s">
        <v>8886</v>
      </c>
      <c r="B4103" s="326" t="s">
        <v>8</v>
      </c>
      <c r="C4103" s="326">
        <v>2</v>
      </c>
      <c r="D4103" s="326" t="s">
        <v>32</v>
      </c>
      <c r="E4103" s="323">
        <v>650</v>
      </c>
      <c r="F4103" s="35" t="s">
        <v>303</v>
      </c>
      <c r="G4103" s="326" t="s">
        <v>8758</v>
      </c>
      <c r="H4103" s="350">
        <f t="shared" si="64"/>
        <v>4294099.3800000008</v>
      </c>
      <c r="I4103" s="326" t="s">
        <v>8735</v>
      </c>
      <c r="J4103" s="42" t="str">
        <f>VLOOKUP(D4103,DEPARTMENTS!B:B,1,0)</f>
        <v>YOUTH</v>
      </c>
      <c r="K4103" s="326"/>
    </row>
    <row r="4104" spans="1:11" s="35" customFormat="1" hidden="1" x14ac:dyDescent="0.2">
      <c r="A4104" s="326" t="s">
        <v>8887</v>
      </c>
      <c r="B4104" s="326" t="s">
        <v>8</v>
      </c>
      <c r="C4104" s="326">
        <v>2</v>
      </c>
      <c r="D4104" s="326" t="s">
        <v>53</v>
      </c>
      <c r="E4104" s="323">
        <v>1000</v>
      </c>
      <c r="F4104" s="35" t="s">
        <v>303</v>
      </c>
      <c r="G4104" s="326" t="s">
        <v>8758</v>
      </c>
      <c r="H4104" s="350">
        <f t="shared" si="64"/>
        <v>4295099.3800000008</v>
      </c>
      <c r="I4104" s="326" t="s">
        <v>9597</v>
      </c>
      <c r="J4104" s="42" t="str">
        <f>VLOOKUP(D4104,DEPARTMENTS!B:B,1,0)</f>
        <v>AMM_CHOIR</v>
      </c>
      <c r="K4104" s="326"/>
    </row>
    <row r="4105" spans="1:11" s="35" customFormat="1" hidden="1" x14ac:dyDescent="0.2">
      <c r="A4105" s="326" t="s">
        <v>8888</v>
      </c>
      <c r="B4105" s="326" t="s">
        <v>8</v>
      </c>
      <c r="C4105" s="326">
        <v>2</v>
      </c>
      <c r="D4105" s="326" t="s">
        <v>194</v>
      </c>
      <c r="E4105" s="323">
        <v>250</v>
      </c>
      <c r="F4105" s="35" t="s">
        <v>303</v>
      </c>
      <c r="G4105" s="326" t="s">
        <v>8758</v>
      </c>
      <c r="H4105" s="350">
        <f t="shared" si="64"/>
        <v>4295349.3800000008</v>
      </c>
      <c r="I4105" s="326" t="s">
        <v>8736</v>
      </c>
      <c r="J4105" s="42" t="str">
        <f>VLOOKUP(D4105,DEPARTMENTS!B:B,1,0)</f>
        <v>DEV_GROUP_29</v>
      </c>
      <c r="K4105" s="326"/>
    </row>
    <row r="4106" spans="1:11" s="35" customFormat="1" hidden="1" x14ac:dyDescent="0.2">
      <c r="A4106" s="326" t="s">
        <v>8889</v>
      </c>
      <c r="B4106" s="326" t="s">
        <v>8</v>
      </c>
      <c r="C4106" s="326">
        <v>2</v>
      </c>
      <c r="D4106" s="326" t="s">
        <v>144</v>
      </c>
      <c r="E4106" s="323">
        <v>1000</v>
      </c>
      <c r="F4106" s="35" t="s">
        <v>303</v>
      </c>
      <c r="G4106" s="326" t="s">
        <v>8758</v>
      </c>
      <c r="H4106" s="350">
        <f t="shared" si="64"/>
        <v>4296349.3800000008</v>
      </c>
      <c r="I4106" s="326" t="s">
        <v>8737</v>
      </c>
      <c r="J4106" s="42" t="str">
        <f>VLOOKUP(D4106,DEPARTMENTS!B:B,1,0)</f>
        <v>DEV_GROUP_2</v>
      </c>
      <c r="K4106" s="326"/>
    </row>
    <row r="4107" spans="1:11" s="35" customFormat="1" hidden="1" x14ac:dyDescent="0.2">
      <c r="A4107" s="326" t="s">
        <v>8890</v>
      </c>
      <c r="B4107" s="326" t="s">
        <v>8</v>
      </c>
      <c r="C4107" s="326">
        <v>2</v>
      </c>
      <c r="D4107" s="326" t="s">
        <v>53</v>
      </c>
      <c r="E4107" s="323">
        <v>1000</v>
      </c>
      <c r="F4107" s="35" t="s">
        <v>303</v>
      </c>
      <c r="G4107" s="326" t="s">
        <v>8758</v>
      </c>
      <c r="H4107" s="350">
        <f t="shared" si="64"/>
        <v>4297349.3800000008</v>
      </c>
      <c r="I4107" s="326" t="s">
        <v>8738</v>
      </c>
      <c r="J4107" s="42" t="str">
        <f>VLOOKUP(D4107,DEPARTMENTS!B:B,1,0)</f>
        <v>AMM_CHOIR</v>
      </c>
      <c r="K4107" s="326"/>
    </row>
    <row r="4108" spans="1:11" s="35" customFormat="1" hidden="1" x14ac:dyDescent="0.2">
      <c r="A4108" s="326" t="s">
        <v>8891</v>
      </c>
      <c r="B4108" s="326" t="s">
        <v>8</v>
      </c>
      <c r="C4108" s="326">
        <v>2</v>
      </c>
      <c r="D4108" s="326" t="s">
        <v>53</v>
      </c>
      <c r="E4108" s="323">
        <v>500</v>
      </c>
      <c r="F4108" s="35" t="s">
        <v>303</v>
      </c>
      <c r="G4108" s="326" t="s">
        <v>8758</v>
      </c>
      <c r="H4108" s="350">
        <f t="shared" si="64"/>
        <v>4297849.3800000008</v>
      </c>
      <c r="I4108" s="326" t="s">
        <v>8739</v>
      </c>
      <c r="J4108" s="42" t="str">
        <f>VLOOKUP(D4108,DEPARTMENTS!B:B,1,0)</f>
        <v>AMM_CHOIR</v>
      </c>
      <c r="K4108" s="326"/>
    </row>
    <row r="4109" spans="1:11" s="35" customFormat="1" hidden="1" x14ac:dyDescent="0.2">
      <c r="A4109" s="326" t="s">
        <v>8892</v>
      </c>
      <c r="B4109" s="326" t="s">
        <v>8</v>
      </c>
      <c r="C4109" s="326">
        <v>2</v>
      </c>
      <c r="D4109" s="326" t="s">
        <v>194</v>
      </c>
      <c r="E4109" s="323">
        <v>500</v>
      </c>
      <c r="F4109" s="35" t="s">
        <v>303</v>
      </c>
      <c r="G4109" s="326" t="s">
        <v>8758</v>
      </c>
      <c r="H4109" s="350">
        <f t="shared" si="64"/>
        <v>4298349.3800000008</v>
      </c>
      <c r="I4109" s="326" t="s">
        <v>8740</v>
      </c>
      <c r="J4109" s="42" t="str">
        <f>VLOOKUP(D4109,DEPARTMENTS!B:B,1,0)</f>
        <v>DEV_GROUP_29</v>
      </c>
      <c r="K4109" s="326"/>
    </row>
    <row r="4110" spans="1:11" s="35" customFormat="1" hidden="1" x14ac:dyDescent="0.2">
      <c r="A4110" s="326" t="s">
        <v>8893</v>
      </c>
      <c r="B4110" s="326" t="s">
        <v>8</v>
      </c>
      <c r="C4110" s="326">
        <v>2</v>
      </c>
      <c r="D4110" s="326" t="s">
        <v>32</v>
      </c>
      <c r="E4110" s="323">
        <v>300</v>
      </c>
      <c r="F4110" s="35" t="s">
        <v>303</v>
      </c>
      <c r="G4110" s="326" t="s">
        <v>8758</v>
      </c>
      <c r="H4110" s="350">
        <f t="shared" si="64"/>
        <v>4298649.3800000008</v>
      </c>
      <c r="I4110" s="326" t="s">
        <v>8741</v>
      </c>
      <c r="J4110" s="42" t="str">
        <f>VLOOKUP(D4110,DEPARTMENTS!B:B,1,0)</f>
        <v>YOUTH</v>
      </c>
      <c r="K4110" s="326"/>
    </row>
    <row r="4111" spans="1:11" s="35" customFormat="1" hidden="1" x14ac:dyDescent="0.2">
      <c r="A4111" s="326" t="s">
        <v>8894</v>
      </c>
      <c r="B4111" s="326" t="s">
        <v>8</v>
      </c>
      <c r="C4111" s="326">
        <v>2</v>
      </c>
      <c r="D4111" s="326" t="s">
        <v>32</v>
      </c>
      <c r="E4111" s="323">
        <v>100</v>
      </c>
      <c r="F4111" s="35" t="s">
        <v>303</v>
      </c>
      <c r="G4111" s="326" t="s">
        <v>8758</v>
      </c>
      <c r="H4111" s="350">
        <f t="shared" si="64"/>
        <v>4298749.3800000008</v>
      </c>
      <c r="I4111" s="326" t="s">
        <v>8742</v>
      </c>
      <c r="J4111" s="42" t="str">
        <f>VLOOKUP(D4111,DEPARTMENTS!B:B,1,0)</f>
        <v>YOUTH</v>
      </c>
      <c r="K4111" s="326"/>
    </row>
    <row r="4112" spans="1:11" s="35" customFormat="1" hidden="1" x14ac:dyDescent="0.2">
      <c r="A4112" s="326" t="s">
        <v>8895</v>
      </c>
      <c r="B4112" s="326" t="s">
        <v>8</v>
      </c>
      <c r="C4112" s="326">
        <v>2</v>
      </c>
      <c r="D4112" s="326" t="s">
        <v>53</v>
      </c>
      <c r="E4112" s="323">
        <v>500</v>
      </c>
      <c r="F4112" s="35" t="s">
        <v>303</v>
      </c>
      <c r="G4112" s="326" t="s">
        <v>8758</v>
      </c>
      <c r="H4112" s="350">
        <f t="shared" si="64"/>
        <v>4299249.3800000008</v>
      </c>
      <c r="I4112" s="326" t="s">
        <v>8743</v>
      </c>
      <c r="J4112" s="42" t="str">
        <f>VLOOKUP(D4112,DEPARTMENTS!B:B,1,0)</f>
        <v>AMM_CHOIR</v>
      </c>
      <c r="K4112" s="326"/>
    </row>
    <row r="4113" spans="1:11" s="35" customFormat="1" hidden="1" x14ac:dyDescent="0.2">
      <c r="A4113" s="326" t="s">
        <v>8896</v>
      </c>
      <c r="B4113" s="326" t="s">
        <v>8</v>
      </c>
      <c r="C4113" s="326">
        <v>2</v>
      </c>
      <c r="D4113" s="326" t="s">
        <v>174</v>
      </c>
      <c r="E4113" s="323">
        <v>300</v>
      </c>
      <c r="F4113" s="35" t="s">
        <v>303</v>
      </c>
      <c r="G4113" s="326" t="s">
        <v>8758</v>
      </c>
      <c r="H4113" s="350">
        <f t="shared" si="64"/>
        <v>4299549.3800000008</v>
      </c>
      <c r="I4113" s="326" t="s">
        <v>8744</v>
      </c>
      <c r="J4113" s="42" t="str">
        <f>VLOOKUP(D4113,DEPARTMENTS!B:B,1,0)</f>
        <v>DEV_GROUP_21</v>
      </c>
      <c r="K4113" s="326"/>
    </row>
    <row r="4114" spans="1:11" s="35" customFormat="1" hidden="1" x14ac:dyDescent="0.2">
      <c r="A4114" s="326" t="s">
        <v>8897</v>
      </c>
      <c r="B4114" s="326" t="s">
        <v>8</v>
      </c>
      <c r="C4114" s="326">
        <v>2</v>
      </c>
      <c r="D4114" s="326" t="s">
        <v>32</v>
      </c>
      <c r="E4114" s="323">
        <v>1000</v>
      </c>
      <c r="F4114" s="35" t="s">
        <v>303</v>
      </c>
      <c r="G4114" s="326" t="s">
        <v>8758</v>
      </c>
      <c r="H4114" s="350">
        <f t="shared" si="64"/>
        <v>4300549.3800000008</v>
      </c>
      <c r="I4114" s="326" t="s">
        <v>8745</v>
      </c>
      <c r="J4114" s="42" t="str">
        <f>VLOOKUP(D4114,DEPARTMENTS!B:B,1,0)</f>
        <v>YOUTH</v>
      </c>
      <c r="K4114" s="326"/>
    </row>
    <row r="4115" spans="1:11" s="35" customFormat="1" hidden="1" x14ac:dyDescent="0.2">
      <c r="A4115" s="326" t="s">
        <v>8898</v>
      </c>
      <c r="B4115" s="326" t="s">
        <v>8</v>
      </c>
      <c r="C4115" s="326">
        <v>2</v>
      </c>
      <c r="D4115" s="326" t="s">
        <v>53</v>
      </c>
      <c r="E4115" s="323">
        <v>500</v>
      </c>
      <c r="F4115" s="35" t="s">
        <v>303</v>
      </c>
      <c r="G4115" s="326" t="s">
        <v>8758</v>
      </c>
      <c r="H4115" s="350">
        <f t="shared" si="64"/>
        <v>4301049.3800000008</v>
      </c>
      <c r="I4115" s="326" t="s">
        <v>8746</v>
      </c>
      <c r="J4115" s="42" t="str">
        <f>VLOOKUP(D4115,DEPARTMENTS!B:B,1,0)</f>
        <v>AMM_CHOIR</v>
      </c>
      <c r="K4115" s="326"/>
    </row>
    <row r="4116" spans="1:11" s="35" customFormat="1" hidden="1" x14ac:dyDescent="0.2">
      <c r="A4116" s="326" t="s">
        <v>8899</v>
      </c>
      <c r="B4116" s="326" t="s">
        <v>8</v>
      </c>
      <c r="C4116" s="326">
        <v>2</v>
      </c>
      <c r="D4116" s="326" t="s">
        <v>53</v>
      </c>
      <c r="E4116" s="323">
        <v>500</v>
      </c>
      <c r="F4116" s="35" t="s">
        <v>303</v>
      </c>
      <c r="G4116" s="326" t="s">
        <v>8758</v>
      </c>
      <c r="H4116" s="350">
        <f t="shared" si="64"/>
        <v>4301549.3800000008</v>
      </c>
      <c r="I4116" s="326" t="s">
        <v>8747</v>
      </c>
      <c r="J4116" s="42" t="str">
        <f>VLOOKUP(D4116,DEPARTMENTS!B:B,1,0)</f>
        <v>AMM_CHOIR</v>
      </c>
      <c r="K4116" s="326"/>
    </row>
    <row r="4117" spans="1:11" s="35" customFormat="1" hidden="1" x14ac:dyDescent="0.2">
      <c r="A4117" s="326" t="s">
        <v>8900</v>
      </c>
      <c r="B4117" s="326" t="s">
        <v>8</v>
      </c>
      <c r="C4117" s="326">
        <v>2</v>
      </c>
      <c r="D4117" s="326" t="s">
        <v>142</v>
      </c>
      <c r="E4117" s="323">
        <v>1500</v>
      </c>
      <c r="F4117" s="35" t="s">
        <v>303</v>
      </c>
      <c r="G4117" s="326" t="s">
        <v>8758</v>
      </c>
      <c r="H4117" s="350">
        <f t="shared" ref="H4117:H4180" si="65">H4116+E4117</f>
        <v>4303049.3800000008</v>
      </c>
      <c r="I4117" s="326" t="s">
        <v>8748</v>
      </c>
      <c r="J4117" s="42" t="str">
        <f>VLOOKUP(D4117,DEPARTMENTS!B:B,1,0)</f>
        <v>DEV_GROUP_8</v>
      </c>
      <c r="K4117" s="326"/>
    </row>
    <row r="4118" spans="1:11" s="35" customFormat="1" hidden="1" x14ac:dyDescent="0.2">
      <c r="A4118" s="326" t="s">
        <v>8901</v>
      </c>
      <c r="B4118" s="326" t="s">
        <v>8</v>
      </c>
      <c r="C4118" s="326">
        <v>2</v>
      </c>
      <c r="D4118" s="326" t="s">
        <v>168</v>
      </c>
      <c r="E4118" s="323">
        <v>600</v>
      </c>
      <c r="F4118" s="35" t="s">
        <v>303</v>
      </c>
      <c r="G4118" s="326" t="s">
        <v>8758</v>
      </c>
      <c r="H4118" s="350">
        <f t="shared" si="65"/>
        <v>4303649.3800000008</v>
      </c>
      <c r="I4118" s="326" t="s">
        <v>8749</v>
      </c>
      <c r="J4118" s="42" t="str">
        <f>VLOOKUP(D4118,DEPARTMENTS!B:B,1,0)</f>
        <v>DEV_GROUP_35</v>
      </c>
      <c r="K4118" s="326"/>
    </row>
    <row r="4119" spans="1:11" s="35" customFormat="1" hidden="1" x14ac:dyDescent="0.2">
      <c r="A4119" s="326" t="s">
        <v>8902</v>
      </c>
      <c r="B4119" s="326" t="s">
        <v>8</v>
      </c>
      <c r="C4119" s="326">
        <v>2</v>
      </c>
      <c r="D4119" s="326" t="s">
        <v>53</v>
      </c>
      <c r="E4119" s="323">
        <v>500</v>
      </c>
      <c r="F4119" s="35" t="s">
        <v>303</v>
      </c>
      <c r="G4119" s="326" t="s">
        <v>8758</v>
      </c>
      <c r="H4119" s="350">
        <f t="shared" si="65"/>
        <v>4304149.3800000008</v>
      </c>
      <c r="I4119" s="326" t="s">
        <v>8750</v>
      </c>
      <c r="J4119" s="42" t="str">
        <f>VLOOKUP(D4119,DEPARTMENTS!B:B,1,0)</f>
        <v>AMM_CHOIR</v>
      </c>
      <c r="K4119" s="326"/>
    </row>
    <row r="4120" spans="1:11" s="35" customFormat="1" hidden="1" x14ac:dyDescent="0.2">
      <c r="A4120" s="326" t="s">
        <v>8903</v>
      </c>
      <c r="B4120" s="326" t="s">
        <v>8</v>
      </c>
      <c r="C4120" s="326">
        <v>2</v>
      </c>
      <c r="D4120" s="326" t="s">
        <v>44</v>
      </c>
      <c r="E4120" s="323">
        <v>700</v>
      </c>
      <c r="F4120" s="35" t="s">
        <v>303</v>
      </c>
      <c r="G4120" s="326" t="s">
        <v>8758</v>
      </c>
      <c r="H4120" s="350">
        <f t="shared" si="65"/>
        <v>4304849.3800000008</v>
      </c>
      <c r="I4120" s="326" t="s">
        <v>8751</v>
      </c>
      <c r="J4120" s="42" t="str">
        <f>VLOOKUP(D4120,DEPARTMENTS!B:B,1,0)</f>
        <v>AMBASSADORS</v>
      </c>
      <c r="K4120" s="326"/>
    </row>
    <row r="4121" spans="1:11" s="35" customFormat="1" hidden="1" x14ac:dyDescent="0.2">
      <c r="A4121" s="326" t="s">
        <v>8904</v>
      </c>
      <c r="B4121" s="326" t="s">
        <v>8</v>
      </c>
      <c r="C4121" s="326">
        <v>2</v>
      </c>
      <c r="D4121" s="326" t="s">
        <v>53</v>
      </c>
      <c r="E4121" s="323">
        <v>700</v>
      </c>
      <c r="F4121" s="35" t="s">
        <v>303</v>
      </c>
      <c r="G4121" s="326" t="s">
        <v>8758</v>
      </c>
      <c r="H4121" s="350">
        <f t="shared" si="65"/>
        <v>4305549.3800000008</v>
      </c>
      <c r="I4121" s="326" t="s">
        <v>9598</v>
      </c>
      <c r="J4121" s="42" t="str">
        <f>VLOOKUP(D4121,DEPARTMENTS!B:B,1,0)</f>
        <v>AMM_CHOIR</v>
      </c>
      <c r="K4121" s="326"/>
    </row>
    <row r="4122" spans="1:11" s="35" customFormat="1" hidden="1" x14ac:dyDescent="0.2">
      <c r="A4122" s="326" t="s">
        <v>8905</v>
      </c>
      <c r="B4122" s="326" t="s">
        <v>8</v>
      </c>
      <c r="C4122" s="326">
        <v>2</v>
      </c>
      <c r="D4122" s="326" t="s">
        <v>162</v>
      </c>
      <c r="E4122" s="323">
        <v>1000</v>
      </c>
      <c r="F4122" s="35" t="s">
        <v>303</v>
      </c>
      <c r="G4122" s="326" t="s">
        <v>8758</v>
      </c>
      <c r="H4122" s="350">
        <f t="shared" si="65"/>
        <v>4306549.3800000008</v>
      </c>
      <c r="I4122" s="326" t="s">
        <v>8752</v>
      </c>
      <c r="J4122" s="42" t="str">
        <f>VLOOKUP(D4122,DEPARTMENTS!B:B,1,0)</f>
        <v>DEV_GROUP_14</v>
      </c>
      <c r="K4122" s="326"/>
    </row>
    <row r="4123" spans="1:11" s="35" customFormat="1" hidden="1" x14ac:dyDescent="0.2">
      <c r="A4123" s="326" t="s">
        <v>8906</v>
      </c>
      <c r="B4123" s="326" t="s">
        <v>8</v>
      </c>
      <c r="C4123" s="326">
        <v>2</v>
      </c>
      <c r="D4123" s="326" t="s">
        <v>44</v>
      </c>
      <c r="E4123" s="323">
        <v>700</v>
      </c>
      <c r="F4123" s="35" t="s">
        <v>303</v>
      </c>
      <c r="G4123" s="326" t="s">
        <v>8758</v>
      </c>
      <c r="H4123" s="350">
        <f t="shared" si="65"/>
        <v>4307249.3800000008</v>
      </c>
      <c r="I4123" s="326" t="s">
        <v>8753</v>
      </c>
      <c r="J4123" s="42" t="str">
        <f>VLOOKUP(D4123,DEPARTMENTS!B:B,1,0)</f>
        <v>AMBASSADORS</v>
      </c>
      <c r="K4123" s="326"/>
    </row>
    <row r="4124" spans="1:11" s="35" customFormat="1" hidden="1" x14ac:dyDescent="0.2">
      <c r="A4124" s="326" t="s">
        <v>8907</v>
      </c>
      <c r="B4124" s="326" t="s">
        <v>8</v>
      </c>
      <c r="C4124" s="326">
        <v>2</v>
      </c>
      <c r="D4124" s="326" t="s">
        <v>44</v>
      </c>
      <c r="E4124" s="323">
        <v>700</v>
      </c>
      <c r="F4124" s="35" t="s">
        <v>303</v>
      </c>
      <c r="G4124" s="326" t="s">
        <v>8759</v>
      </c>
      <c r="H4124" s="350">
        <f t="shared" si="65"/>
        <v>4307949.3800000008</v>
      </c>
      <c r="I4124" s="326" t="s">
        <v>8754</v>
      </c>
      <c r="J4124" s="42" t="str">
        <f>VLOOKUP(D4124,DEPARTMENTS!B:B,1,0)</f>
        <v>AMBASSADORS</v>
      </c>
      <c r="K4124" s="326"/>
    </row>
    <row r="4125" spans="1:11" s="35" customFormat="1" hidden="1" x14ac:dyDescent="0.2">
      <c r="A4125" s="326" t="s">
        <v>9062</v>
      </c>
      <c r="B4125" s="326" t="s">
        <v>8</v>
      </c>
      <c r="C4125" s="326">
        <v>2</v>
      </c>
      <c r="D4125" s="326" t="s">
        <v>32</v>
      </c>
      <c r="E4125" s="323">
        <v>100</v>
      </c>
      <c r="F4125" s="35" t="s">
        <v>303</v>
      </c>
      <c r="G4125" s="326" t="s">
        <v>8759</v>
      </c>
      <c r="H4125" s="350">
        <f t="shared" si="65"/>
        <v>4308049.3800000008</v>
      </c>
      <c r="I4125" s="326" t="s">
        <v>8908</v>
      </c>
      <c r="J4125" s="42" t="str">
        <f>VLOOKUP(D4125,DEPARTMENTS!B:B,1,0)</f>
        <v>YOUTH</v>
      </c>
      <c r="K4125" s="326"/>
    </row>
    <row r="4126" spans="1:11" s="35" customFormat="1" hidden="1" x14ac:dyDescent="0.2">
      <c r="A4126" s="326" t="s">
        <v>9063</v>
      </c>
      <c r="B4126" s="326" t="s">
        <v>8</v>
      </c>
      <c r="C4126" s="326">
        <v>2</v>
      </c>
      <c r="D4126" s="326" t="s">
        <v>24</v>
      </c>
      <c r="E4126" s="323">
        <v>500</v>
      </c>
      <c r="F4126" s="35" t="s">
        <v>303</v>
      </c>
      <c r="G4126" s="326" t="s">
        <v>8759</v>
      </c>
      <c r="H4126" s="350">
        <f t="shared" si="65"/>
        <v>4308549.3800000008</v>
      </c>
      <c r="I4126" s="326" t="s">
        <v>8909</v>
      </c>
      <c r="J4126" s="42" t="str">
        <f>VLOOKUP(D4126,DEPARTMENTS!B:B,1,0)</f>
        <v>ENVELOPES</v>
      </c>
      <c r="K4126" s="326"/>
    </row>
    <row r="4127" spans="1:11" s="35" customFormat="1" hidden="1" x14ac:dyDescent="0.2">
      <c r="A4127" s="326" t="s">
        <v>9064</v>
      </c>
      <c r="B4127" s="326" t="s">
        <v>8</v>
      </c>
      <c r="C4127" s="326">
        <v>2</v>
      </c>
      <c r="D4127" s="326" t="s">
        <v>53</v>
      </c>
      <c r="E4127" s="323">
        <v>1000</v>
      </c>
      <c r="F4127" s="35" t="s">
        <v>303</v>
      </c>
      <c r="G4127" s="326" t="s">
        <v>8759</v>
      </c>
      <c r="H4127" s="350">
        <f t="shared" si="65"/>
        <v>4309549.3800000008</v>
      </c>
      <c r="I4127" s="326" t="s">
        <v>8910</v>
      </c>
      <c r="J4127" s="42" t="str">
        <f>VLOOKUP(D4127,DEPARTMENTS!B:B,1,0)</f>
        <v>AMM_CHOIR</v>
      </c>
      <c r="K4127" s="326"/>
    </row>
    <row r="4128" spans="1:11" s="35" customFormat="1" hidden="1" x14ac:dyDescent="0.2">
      <c r="A4128" s="326" t="s">
        <v>9065</v>
      </c>
      <c r="B4128" s="326" t="s">
        <v>8</v>
      </c>
      <c r="C4128" s="326">
        <v>2</v>
      </c>
      <c r="D4128" s="326" t="s">
        <v>130</v>
      </c>
      <c r="E4128" s="323">
        <v>7000</v>
      </c>
      <c r="F4128" s="35" t="s">
        <v>303</v>
      </c>
      <c r="G4128" s="326" t="s">
        <v>8759</v>
      </c>
      <c r="H4128" s="350">
        <f t="shared" si="65"/>
        <v>4316549.3800000008</v>
      </c>
      <c r="I4128" s="326" t="s">
        <v>8911</v>
      </c>
      <c r="J4128" s="42" t="str">
        <f>VLOOKUP(D4128,DEPARTMENTS!B:B,1,0)</f>
        <v>DEV_GROUP_11</v>
      </c>
      <c r="K4128" s="326"/>
    </row>
    <row r="4129" spans="1:11" s="35" customFormat="1" hidden="1" x14ac:dyDescent="0.2">
      <c r="A4129" s="326" t="s">
        <v>9066</v>
      </c>
      <c r="B4129" s="326" t="s">
        <v>8</v>
      </c>
      <c r="C4129" s="326">
        <v>2</v>
      </c>
      <c r="D4129" s="326" t="s">
        <v>24</v>
      </c>
      <c r="E4129" s="323">
        <v>700</v>
      </c>
      <c r="F4129" s="35" t="s">
        <v>303</v>
      </c>
      <c r="G4129" s="326" t="s">
        <v>8759</v>
      </c>
      <c r="H4129" s="350">
        <f t="shared" si="65"/>
        <v>4317249.3800000008</v>
      </c>
      <c r="I4129" s="326" t="s">
        <v>8912</v>
      </c>
      <c r="J4129" s="42" t="str">
        <f>VLOOKUP(D4129,DEPARTMENTS!B:B,1,0)</f>
        <v>ENVELOPES</v>
      </c>
      <c r="K4129" s="326"/>
    </row>
    <row r="4130" spans="1:11" s="35" customFormat="1" hidden="1" x14ac:dyDescent="0.2">
      <c r="A4130" s="326" t="s">
        <v>9067</v>
      </c>
      <c r="B4130" s="326" t="s">
        <v>8</v>
      </c>
      <c r="C4130" s="326">
        <v>2</v>
      </c>
      <c r="D4130" s="326" t="s">
        <v>53</v>
      </c>
      <c r="E4130" s="323">
        <v>1000</v>
      </c>
      <c r="F4130" s="35" t="s">
        <v>303</v>
      </c>
      <c r="G4130" s="326" t="s">
        <v>8759</v>
      </c>
      <c r="H4130" s="350">
        <f t="shared" si="65"/>
        <v>4318249.3800000008</v>
      </c>
      <c r="I4130" s="326" t="s">
        <v>8913</v>
      </c>
      <c r="J4130" s="42" t="str">
        <f>VLOOKUP(D4130,DEPARTMENTS!B:B,1,0)</f>
        <v>AMM_CHOIR</v>
      </c>
      <c r="K4130" s="326"/>
    </row>
    <row r="4131" spans="1:11" s="35" customFormat="1" hidden="1" x14ac:dyDescent="0.2">
      <c r="A4131" s="326" t="s">
        <v>9068</v>
      </c>
      <c r="B4131" s="326" t="s">
        <v>8</v>
      </c>
      <c r="C4131" s="326">
        <v>2</v>
      </c>
      <c r="D4131" s="326" t="s">
        <v>44</v>
      </c>
      <c r="E4131" s="323">
        <v>700</v>
      </c>
      <c r="F4131" s="35" t="s">
        <v>303</v>
      </c>
      <c r="G4131" s="326" t="s">
        <v>8759</v>
      </c>
      <c r="H4131" s="350">
        <f t="shared" si="65"/>
        <v>4318949.3800000008</v>
      </c>
      <c r="I4131" s="326" t="s">
        <v>8914</v>
      </c>
      <c r="J4131" s="42" t="str">
        <f>VLOOKUP(D4131,DEPARTMENTS!B:B,1,0)</f>
        <v>AMBASSADORS</v>
      </c>
      <c r="K4131" s="326"/>
    </row>
    <row r="4132" spans="1:11" s="35" customFormat="1" hidden="1" x14ac:dyDescent="0.2">
      <c r="A4132" s="326" t="s">
        <v>9069</v>
      </c>
      <c r="B4132" s="326" t="s">
        <v>8</v>
      </c>
      <c r="C4132" s="326">
        <v>2</v>
      </c>
      <c r="D4132" s="326" t="s">
        <v>53</v>
      </c>
      <c r="E4132" s="323">
        <v>100</v>
      </c>
      <c r="F4132" s="35" t="s">
        <v>303</v>
      </c>
      <c r="G4132" s="326" t="s">
        <v>8759</v>
      </c>
      <c r="H4132" s="350">
        <f t="shared" si="65"/>
        <v>4319049.3800000008</v>
      </c>
      <c r="I4132" s="326" t="s">
        <v>9599</v>
      </c>
      <c r="J4132" s="42" t="str">
        <f>VLOOKUP(D4132,DEPARTMENTS!B:B,1,0)</f>
        <v>AMM_CHOIR</v>
      </c>
      <c r="K4132" s="326"/>
    </row>
    <row r="4133" spans="1:11" s="35" customFormat="1" hidden="1" x14ac:dyDescent="0.2">
      <c r="A4133" s="326" t="s">
        <v>9070</v>
      </c>
      <c r="B4133" s="326" t="s">
        <v>8</v>
      </c>
      <c r="C4133" s="326">
        <v>2</v>
      </c>
      <c r="D4133" s="326" t="s">
        <v>53</v>
      </c>
      <c r="E4133" s="323">
        <v>3000</v>
      </c>
      <c r="F4133" s="35" t="s">
        <v>303</v>
      </c>
      <c r="G4133" s="326" t="s">
        <v>8759</v>
      </c>
      <c r="H4133" s="350">
        <f t="shared" si="65"/>
        <v>4322049.3800000008</v>
      </c>
      <c r="I4133" s="326" t="s">
        <v>8915</v>
      </c>
      <c r="J4133" s="42" t="str">
        <f>VLOOKUP(D4133,DEPARTMENTS!B:B,1,0)</f>
        <v>AMM_CHOIR</v>
      </c>
      <c r="K4133" s="326"/>
    </row>
    <row r="4134" spans="1:11" s="35" customFormat="1" hidden="1" x14ac:dyDescent="0.2">
      <c r="A4134" s="326" t="s">
        <v>9071</v>
      </c>
      <c r="B4134" s="326" t="s">
        <v>8</v>
      </c>
      <c r="C4134" s="326">
        <v>2</v>
      </c>
      <c r="D4134" s="326" t="s">
        <v>53</v>
      </c>
      <c r="E4134" s="323">
        <v>100</v>
      </c>
      <c r="F4134" s="35" t="s">
        <v>303</v>
      </c>
      <c r="G4134" s="326" t="s">
        <v>8759</v>
      </c>
      <c r="H4134" s="350">
        <f t="shared" si="65"/>
        <v>4322149.3800000008</v>
      </c>
      <c r="I4134" s="326" t="s">
        <v>8916</v>
      </c>
      <c r="J4134" s="42" t="str">
        <f>VLOOKUP(D4134,DEPARTMENTS!B:B,1,0)</f>
        <v>AMM_CHOIR</v>
      </c>
      <c r="K4134" s="326"/>
    </row>
    <row r="4135" spans="1:11" s="35" customFormat="1" hidden="1" x14ac:dyDescent="0.2">
      <c r="A4135" s="326" t="s">
        <v>9072</v>
      </c>
      <c r="B4135" s="326" t="s">
        <v>8</v>
      </c>
      <c r="C4135" s="326">
        <v>2</v>
      </c>
      <c r="D4135" s="326" t="s">
        <v>32</v>
      </c>
      <c r="E4135" s="323">
        <v>300</v>
      </c>
      <c r="F4135" s="35" t="s">
        <v>303</v>
      </c>
      <c r="G4135" s="326" t="s">
        <v>8759</v>
      </c>
      <c r="H4135" s="350">
        <f t="shared" si="65"/>
        <v>4322449.3800000008</v>
      </c>
      <c r="I4135" s="326" t="s">
        <v>8917</v>
      </c>
      <c r="J4135" s="42" t="str">
        <f>VLOOKUP(D4135,DEPARTMENTS!B:B,1,0)</f>
        <v>YOUTH</v>
      </c>
      <c r="K4135" s="326"/>
    </row>
    <row r="4136" spans="1:11" s="35" customFormat="1" hidden="1" x14ac:dyDescent="0.2">
      <c r="A4136" s="326" t="s">
        <v>9073</v>
      </c>
      <c r="B4136" s="326" t="s">
        <v>8</v>
      </c>
      <c r="C4136" s="326">
        <v>2</v>
      </c>
      <c r="D4136" s="326" t="s">
        <v>32</v>
      </c>
      <c r="E4136" s="323">
        <v>200</v>
      </c>
      <c r="F4136" s="35" t="s">
        <v>303</v>
      </c>
      <c r="G4136" s="326" t="s">
        <v>8759</v>
      </c>
      <c r="H4136" s="350">
        <f t="shared" si="65"/>
        <v>4322649.3800000008</v>
      </c>
      <c r="I4136" s="326" t="s">
        <v>8918</v>
      </c>
      <c r="J4136" s="42" t="str">
        <f>VLOOKUP(D4136,DEPARTMENTS!B:B,1,0)</f>
        <v>YOUTH</v>
      </c>
      <c r="K4136" s="326"/>
    </row>
    <row r="4137" spans="1:11" s="35" customFormat="1" hidden="1" x14ac:dyDescent="0.2">
      <c r="A4137" s="326" t="s">
        <v>9074</v>
      </c>
      <c r="B4137" s="326" t="s">
        <v>8</v>
      </c>
      <c r="C4137" s="326">
        <v>2</v>
      </c>
      <c r="D4137" s="326" t="s">
        <v>32</v>
      </c>
      <c r="E4137" s="323">
        <v>1000</v>
      </c>
      <c r="F4137" s="35" t="s">
        <v>303</v>
      </c>
      <c r="G4137" s="326" t="s">
        <v>8759</v>
      </c>
      <c r="H4137" s="350">
        <f t="shared" si="65"/>
        <v>4323649.3800000008</v>
      </c>
      <c r="I4137" s="326" t="s">
        <v>8919</v>
      </c>
      <c r="J4137" s="42" t="str">
        <f>VLOOKUP(D4137,DEPARTMENTS!B:B,1,0)</f>
        <v>YOUTH</v>
      </c>
      <c r="K4137" s="326"/>
    </row>
    <row r="4138" spans="1:11" s="35" customFormat="1" hidden="1" x14ac:dyDescent="0.2">
      <c r="A4138" s="326" t="s">
        <v>9075</v>
      </c>
      <c r="B4138" s="326" t="s">
        <v>8</v>
      </c>
      <c r="C4138" s="326">
        <v>2</v>
      </c>
      <c r="D4138" s="326" t="s">
        <v>32</v>
      </c>
      <c r="E4138" s="323">
        <v>300</v>
      </c>
      <c r="F4138" s="35" t="s">
        <v>303</v>
      </c>
      <c r="G4138" s="326" t="s">
        <v>8759</v>
      </c>
      <c r="H4138" s="350">
        <f t="shared" si="65"/>
        <v>4323949.3800000008</v>
      </c>
      <c r="I4138" s="326" t="s">
        <v>8920</v>
      </c>
      <c r="J4138" s="42" t="str">
        <f>VLOOKUP(D4138,DEPARTMENTS!B:B,1,0)</f>
        <v>YOUTH</v>
      </c>
      <c r="K4138" s="326"/>
    </row>
    <row r="4139" spans="1:11" s="35" customFormat="1" hidden="1" x14ac:dyDescent="0.2">
      <c r="A4139" s="326" t="s">
        <v>9076</v>
      </c>
      <c r="B4139" s="326" t="s">
        <v>8</v>
      </c>
      <c r="C4139" s="326">
        <v>2</v>
      </c>
      <c r="D4139" s="326" t="s">
        <v>32</v>
      </c>
      <c r="E4139" s="323">
        <v>100</v>
      </c>
      <c r="F4139" s="35" t="s">
        <v>303</v>
      </c>
      <c r="G4139" s="326" t="s">
        <v>8759</v>
      </c>
      <c r="H4139" s="350">
        <f t="shared" si="65"/>
        <v>4324049.3800000008</v>
      </c>
      <c r="I4139" s="326" t="s">
        <v>8921</v>
      </c>
      <c r="J4139" s="42" t="str">
        <f>VLOOKUP(D4139,DEPARTMENTS!B:B,1,0)</f>
        <v>YOUTH</v>
      </c>
      <c r="K4139" s="326"/>
    </row>
    <row r="4140" spans="1:11" s="35" customFormat="1" hidden="1" x14ac:dyDescent="0.2">
      <c r="A4140" s="326" t="s">
        <v>9077</v>
      </c>
      <c r="B4140" s="326" t="s">
        <v>8</v>
      </c>
      <c r="C4140" s="326">
        <v>2</v>
      </c>
      <c r="D4140" s="326" t="s">
        <v>146</v>
      </c>
      <c r="E4140" s="323">
        <v>2000</v>
      </c>
      <c r="F4140" s="35" t="s">
        <v>303</v>
      </c>
      <c r="G4140" s="326" t="s">
        <v>8759</v>
      </c>
      <c r="H4140" s="350">
        <f t="shared" si="65"/>
        <v>4326049.3800000008</v>
      </c>
      <c r="I4140" s="326" t="s">
        <v>8922</v>
      </c>
      <c r="J4140" s="42" t="str">
        <f>VLOOKUP(D4140,DEPARTMENTS!B:B,1,0)</f>
        <v>DEV_GROUP_18</v>
      </c>
      <c r="K4140" s="326"/>
    </row>
    <row r="4141" spans="1:11" s="35" customFormat="1" hidden="1" x14ac:dyDescent="0.2">
      <c r="A4141" s="326" t="s">
        <v>9078</v>
      </c>
      <c r="B4141" s="326" t="s">
        <v>8</v>
      </c>
      <c r="C4141" s="326">
        <v>2</v>
      </c>
      <c r="D4141" s="326" t="s">
        <v>32</v>
      </c>
      <c r="E4141" s="323">
        <v>500</v>
      </c>
      <c r="F4141" s="35" t="s">
        <v>303</v>
      </c>
      <c r="G4141" s="326" t="s">
        <v>8759</v>
      </c>
      <c r="H4141" s="350">
        <f t="shared" si="65"/>
        <v>4326549.3800000008</v>
      </c>
      <c r="I4141" s="326" t="s">
        <v>8923</v>
      </c>
      <c r="J4141" s="42" t="str">
        <f>VLOOKUP(D4141,DEPARTMENTS!B:B,1,0)</f>
        <v>YOUTH</v>
      </c>
      <c r="K4141" s="326"/>
    </row>
    <row r="4142" spans="1:11" s="35" customFormat="1" hidden="1" x14ac:dyDescent="0.2">
      <c r="A4142" s="326" t="s">
        <v>9079</v>
      </c>
      <c r="B4142" s="326" t="s">
        <v>8</v>
      </c>
      <c r="C4142" s="326">
        <v>2</v>
      </c>
      <c r="D4142" s="326" t="s">
        <v>24</v>
      </c>
      <c r="E4142" s="323">
        <v>60</v>
      </c>
      <c r="F4142" s="35" t="s">
        <v>303</v>
      </c>
      <c r="G4142" s="326" t="s">
        <v>8759</v>
      </c>
      <c r="H4142" s="350">
        <f t="shared" si="65"/>
        <v>4326609.3800000008</v>
      </c>
      <c r="I4142" s="326" t="s">
        <v>8924</v>
      </c>
      <c r="J4142" s="42" t="str">
        <f>VLOOKUP(D4142,DEPARTMENTS!B:B,1,0)</f>
        <v>ENVELOPES</v>
      </c>
      <c r="K4142" s="326"/>
    </row>
    <row r="4143" spans="1:11" s="35" customFormat="1" hidden="1" x14ac:dyDescent="0.2">
      <c r="A4143" s="326" t="s">
        <v>9080</v>
      </c>
      <c r="B4143" s="326" t="s">
        <v>8</v>
      </c>
      <c r="C4143" s="326">
        <v>2</v>
      </c>
      <c r="D4143" s="326" t="s">
        <v>24</v>
      </c>
      <c r="E4143" s="323">
        <v>2500</v>
      </c>
      <c r="F4143" s="35" t="s">
        <v>303</v>
      </c>
      <c r="G4143" s="326" t="s">
        <v>8759</v>
      </c>
      <c r="H4143" s="350">
        <f t="shared" si="65"/>
        <v>4329109.3800000008</v>
      </c>
      <c r="I4143" s="326" t="s">
        <v>8925</v>
      </c>
      <c r="J4143" s="42" t="str">
        <f>VLOOKUP(D4143,DEPARTMENTS!B:B,1,0)</f>
        <v>ENVELOPES</v>
      </c>
      <c r="K4143" s="326"/>
    </row>
    <row r="4144" spans="1:11" s="35" customFormat="1" hidden="1" x14ac:dyDescent="0.2">
      <c r="A4144" s="326" t="s">
        <v>9081</v>
      </c>
      <c r="B4144" s="326" t="s">
        <v>8</v>
      </c>
      <c r="C4144" s="326">
        <v>2</v>
      </c>
      <c r="D4144" s="326" t="s">
        <v>32</v>
      </c>
      <c r="E4144" s="323">
        <v>100</v>
      </c>
      <c r="F4144" s="35" t="s">
        <v>303</v>
      </c>
      <c r="G4144" s="326" t="s">
        <v>8759</v>
      </c>
      <c r="H4144" s="350">
        <f t="shared" si="65"/>
        <v>4329209.3800000008</v>
      </c>
      <c r="I4144" s="326" t="s">
        <v>8926</v>
      </c>
      <c r="J4144" s="42" t="str">
        <f>VLOOKUP(D4144,DEPARTMENTS!B:B,1,0)</f>
        <v>YOUTH</v>
      </c>
      <c r="K4144" s="326"/>
    </row>
    <row r="4145" spans="1:11" s="35" customFormat="1" hidden="1" x14ac:dyDescent="0.2">
      <c r="A4145" s="326" t="s">
        <v>9082</v>
      </c>
      <c r="B4145" s="326" t="s">
        <v>8</v>
      </c>
      <c r="C4145" s="326">
        <v>2</v>
      </c>
      <c r="D4145" s="326" t="s">
        <v>24</v>
      </c>
      <c r="E4145" s="323">
        <v>100</v>
      </c>
      <c r="F4145" s="35" t="s">
        <v>303</v>
      </c>
      <c r="G4145" s="326" t="s">
        <v>8759</v>
      </c>
      <c r="H4145" s="350">
        <f t="shared" si="65"/>
        <v>4329309.3800000008</v>
      </c>
      <c r="I4145" s="326" t="s">
        <v>8927</v>
      </c>
      <c r="J4145" s="42" t="str">
        <f>VLOOKUP(D4145,DEPARTMENTS!B:B,1,0)</f>
        <v>ENVELOPES</v>
      </c>
      <c r="K4145" s="326"/>
    </row>
    <row r="4146" spans="1:11" s="35" customFormat="1" hidden="1" x14ac:dyDescent="0.2">
      <c r="A4146" s="326" t="s">
        <v>9083</v>
      </c>
      <c r="B4146" s="326" t="s">
        <v>8</v>
      </c>
      <c r="C4146" s="326">
        <v>2</v>
      </c>
      <c r="D4146" s="326" t="s">
        <v>53</v>
      </c>
      <c r="E4146" s="323">
        <v>500</v>
      </c>
      <c r="F4146" s="35" t="s">
        <v>303</v>
      </c>
      <c r="G4146" s="326" t="s">
        <v>8759</v>
      </c>
      <c r="H4146" s="350">
        <f t="shared" si="65"/>
        <v>4329809.3800000008</v>
      </c>
      <c r="I4146" s="326" t="s">
        <v>8928</v>
      </c>
      <c r="J4146" s="42" t="str">
        <f>VLOOKUP(D4146,DEPARTMENTS!B:B,1,0)</f>
        <v>AMM_CHOIR</v>
      </c>
      <c r="K4146" s="326"/>
    </row>
    <row r="4147" spans="1:11" s="35" customFormat="1" hidden="1" x14ac:dyDescent="0.2">
      <c r="A4147" s="326" t="s">
        <v>9084</v>
      </c>
      <c r="B4147" s="326" t="s">
        <v>8</v>
      </c>
      <c r="C4147" s="326">
        <v>2</v>
      </c>
      <c r="D4147" s="326" t="s">
        <v>32</v>
      </c>
      <c r="E4147" s="323">
        <v>3000</v>
      </c>
      <c r="F4147" s="35" t="s">
        <v>303</v>
      </c>
      <c r="G4147" s="326" t="s">
        <v>8759</v>
      </c>
      <c r="H4147" s="350">
        <f t="shared" si="65"/>
        <v>4332809.3800000008</v>
      </c>
      <c r="I4147" s="326" t="s">
        <v>8929</v>
      </c>
      <c r="J4147" s="42" t="str">
        <f>VLOOKUP(D4147,DEPARTMENTS!B:B,1,0)</f>
        <v>YOUTH</v>
      </c>
      <c r="K4147" s="326"/>
    </row>
    <row r="4148" spans="1:11" s="35" customFormat="1" hidden="1" x14ac:dyDescent="0.2">
      <c r="A4148" s="326" t="s">
        <v>9085</v>
      </c>
      <c r="B4148" s="326" t="s">
        <v>8</v>
      </c>
      <c r="C4148" s="326">
        <v>2</v>
      </c>
      <c r="D4148" s="326" t="s">
        <v>24</v>
      </c>
      <c r="E4148" s="323">
        <v>50</v>
      </c>
      <c r="F4148" s="35" t="s">
        <v>303</v>
      </c>
      <c r="G4148" s="326" t="s">
        <v>8759</v>
      </c>
      <c r="H4148" s="350">
        <f t="shared" si="65"/>
        <v>4332859.3800000008</v>
      </c>
      <c r="I4148" s="326" t="s">
        <v>8930</v>
      </c>
      <c r="J4148" s="42" t="str">
        <f>VLOOKUP(D4148,DEPARTMENTS!B:B,1,0)</f>
        <v>ENVELOPES</v>
      </c>
      <c r="K4148" s="326"/>
    </row>
    <row r="4149" spans="1:11" s="35" customFormat="1" hidden="1" x14ac:dyDescent="0.2">
      <c r="A4149" s="326" t="s">
        <v>9086</v>
      </c>
      <c r="B4149" s="326" t="s">
        <v>8</v>
      </c>
      <c r="C4149" s="326">
        <v>2</v>
      </c>
      <c r="D4149" s="326" t="s">
        <v>24</v>
      </c>
      <c r="E4149" s="323">
        <v>500</v>
      </c>
      <c r="F4149" s="35" t="s">
        <v>303</v>
      </c>
      <c r="G4149" s="326" t="s">
        <v>8759</v>
      </c>
      <c r="H4149" s="350">
        <f t="shared" si="65"/>
        <v>4333359.3800000008</v>
      </c>
      <c r="I4149" s="326" t="s">
        <v>8931</v>
      </c>
      <c r="J4149" s="42" t="str">
        <f>VLOOKUP(D4149,DEPARTMENTS!B:B,1,0)</f>
        <v>ENVELOPES</v>
      </c>
      <c r="K4149" s="326"/>
    </row>
    <row r="4150" spans="1:11" s="35" customFormat="1" hidden="1" x14ac:dyDescent="0.2">
      <c r="A4150" s="326" t="s">
        <v>9087</v>
      </c>
      <c r="B4150" s="326" t="s">
        <v>8</v>
      </c>
      <c r="C4150" s="326">
        <v>2</v>
      </c>
      <c r="D4150" s="326" t="s">
        <v>24</v>
      </c>
      <c r="E4150" s="323">
        <v>50</v>
      </c>
      <c r="F4150" s="35" t="s">
        <v>303</v>
      </c>
      <c r="G4150" s="326" t="s">
        <v>8759</v>
      </c>
      <c r="H4150" s="350">
        <f t="shared" si="65"/>
        <v>4333409.3800000008</v>
      </c>
      <c r="I4150" s="326" t="s">
        <v>8932</v>
      </c>
      <c r="J4150" s="42" t="str">
        <f>VLOOKUP(D4150,DEPARTMENTS!B:B,1,0)</f>
        <v>ENVELOPES</v>
      </c>
      <c r="K4150" s="326"/>
    </row>
    <row r="4151" spans="1:11" s="35" customFormat="1" hidden="1" x14ac:dyDescent="0.2">
      <c r="A4151" s="326" t="s">
        <v>9088</v>
      </c>
      <c r="B4151" s="326" t="s">
        <v>8</v>
      </c>
      <c r="C4151" s="326">
        <v>2</v>
      </c>
      <c r="D4151" s="326" t="s">
        <v>24</v>
      </c>
      <c r="E4151" s="323">
        <v>100</v>
      </c>
      <c r="F4151" s="35" t="s">
        <v>303</v>
      </c>
      <c r="G4151" s="326" t="s">
        <v>8759</v>
      </c>
      <c r="H4151" s="350">
        <f t="shared" si="65"/>
        <v>4333509.3800000008</v>
      </c>
      <c r="I4151" s="326" t="s">
        <v>8933</v>
      </c>
      <c r="J4151" s="42" t="str">
        <f>VLOOKUP(D4151,DEPARTMENTS!B:B,1,0)</f>
        <v>ENVELOPES</v>
      </c>
      <c r="K4151" s="326"/>
    </row>
    <row r="4152" spans="1:11" s="35" customFormat="1" hidden="1" x14ac:dyDescent="0.2">
      <c r="A4152" s="326" t="s">
        <v>9089</v>
      </c>
      <c r="B4152" s="326" t="s">
        <v>8</v>
      </c>
      <c r="C4152" s="326">
        <v>2</v>
      </c>
      <c r="D4152" s="326" t="s">
        <v>24</v>
      </c>
      <c r="E4152" s="323">
        <v>300</v>
      </c>
      <c r="F4152" s="35" t="s">
        <v>303</v>
      </c>
      <c r="G4152" s="326" t="s">
        <v>8759</v>
      </c>
      <c r="H4152" s="350">
        <f t="shared" si="65"/>
        <v>4333809.3800000008</v>
      </c>
      <c r="I4152" s="326" t="s">
        <v>8934</v>
      </c>
      <c r="J4152" s="42" t="str">
        <f>VLOOKUP(D4152,DEPARTMENTS!B:B,1,0)</f>
        <v>ENVELOPES</v>
      </c>
      <c r="K4152" s="326"/>
    </row>
    <row r="4153" spans="1:11" s="35" customFormat="1" hidden="1" x14ac:dyDescent="0.2">
      <c r="A4153" s="326" t="s">
        <v>9090</v>
      </c>
      <c r="B4153" s="326" t="s">
        <v>8</v>
      </c>
      <c r="C4153" s="326">
        <v>2</v>
      </c>
      <c r="D4153" s="326" t="s">
        <v>24</v>
      </c>
      <c r="E4153" s="323">
        <v>60</v>
      </c>
      <c r="F4153" s="35" t="s">
        <v>303</v>
      </c>
      <c r="G4153" s="326" t="s">
        <v>8759</v>
      </c>
      <c r="H4153" s="350">
        <f t="shared" si="65"/>
        <v>4333869.3800000008</v>
      </c>
      <c r="I4153" s="326" t="s">
        <v>8935</v>
      </c>
      <c r="J4153" s="42" t="str">
        <f>VLOOKUP(D4153,DEPARTMENTS!B:B,1,0)</f>
        <v>ENVELOPES</v>
      </c>
      <c r="K4153" s="326"/>
    </row>
    <row r="4154" spans="1:11" s="35" customFormat="1" hidden="1" x14ac:dyDescent="0.2">
      <c r="A4154" s="326" t="s">
        <v>9091</v>
      </c>
      <c r="B4154" s="326" t="s">
        <v>8</v>
      </c>
      <c r="C4154" s="326">
        <v>2</v>
      </c>
      <c r="D4154" s="326" t="s">
        <v>24</v>
      </c>
      <c r="E4154" s="323">
        <v>1000</v>
      </c>
      <c r="F4154" s="35" t="s">
        <v>303</v>
      </c>
      <c r="G4154" s="326" t="s">
        <v>8759</v>
      </c>
      <c r="H4154" s="350">
        <f t="shared" si="65"/>
        <v>4334869.3800000008</v>
      </c>
      <c r="I4154" s="326" t="s">
        <v>8936</v>
      </c>
      <c r="J4154" s="42" t="str">
        <f>VLOOKUP(D4154,DEPARTMENTS!B:B,1,0)</f>
        <v>ENVELOPES</v>
      </c>
      <c r="K4154" s="326"/>
    </row>
    <row r="4155" spans="1:11" s="35" customFormat="1" hidden="1" x14ac:dyDescent="0.2">
      <c r="A4155" s="326" t="s">
        <v>9092</v>
      </c>
      <c r="B4155" s="326" t="s">
        <v>8</v>
      </c>
      <c r="C4155" s="326">
        <v>2</v>
      </c>
      <c r="D4155" s="326" t="s">
        <v>24</v>
      </c>
      <c r="E4155" s="323">
        <v>2000</v>
      </c>
      <c r="F4155" s="35" t="s">
        <v>303</v>
      </c>
      <c r="G4155" s="326" t="s">
        <v>8759</v>
      </c>
      <c r="H4155" s="350">
        <f t="shared" si="65"/>
        <v>4336869.3800000008</v>
      </c>
      <c r="I4155" s="326" t="s">
        <v>8937</v>
      </c>
      <c r="J4155" s="42" t="str">
        <f>VLOOKUP(D4155,DEPARTMENTS!B:B,1,0)</f>
        <v>ENVELOPES</v>
      </c>
      <c r="K4155" s="326"/>
    </row>
    <row r="4156" spans="1:11" s="35" customFormat="1" hidden="1" x14ac:dyDescent="0.2">
      <c r="A4156" s="326" t="s">
        <v>9093</v>
      </c>
      <c r="B4156" s="326" t="s">
        <v>8</v>
      </c>
      <c r="C4156" s="326">
        <v>2</v>
      </c>
      <c r="D4156" s="326" t="s">
        <v>24</v>
      </c>
      <c r="E4156" s="323">
        <v>100</v>
      </c>
      <c r="F4156" s="35" t="s">
        <v>303</v>
      </c>
      <c r="G4156" s="326" t="s">
        <v>8759</v>
      </c>
      <c r="H4156" s="350">
        <f t="shared" si="65"/>
        <v>4336969.3800000008</v>
      </c>
      <c r="I4156" s="326" t="s">
        <v>8938</v>
      </c>
      <c r="J4156" s="42" t="str">
        <f>VLOOKUP(D4156,DEPARTMENTS!B:B,1,0)</f>
        <v>ENVELOPES</v>
      </c>
      <c r="K4156" s="326"/>
    </row>
    <row r="4157" spans="1:11" s="35" customFormat="1" hidden="1" x14ac:dyDescent="0.2">
      <c r="A4157" s="326" t="s">
        <v>9094</v>
      </c>
      <c r="B4157" s="326" t="s">
        <v>8</v>
      </c>
      <c r="C4157" s="326">
        <v>2</v>
      </c>
      <c r="D4157" s="326" t="s">
        <v>24</v>
      </c>
      <c r="E4157" s="323">
        <v>50</v>
      </c>
      <c r="F4157" s="35" t="s">
        <v>303</v>
      </c>
      <c r="G4157" s="326" t="s">
        <v>8759</v>
      </c>
      <c r="H4157" s="350">
        <f t="shared" si="65"/>
        <v>4337019.3800000008</v>
      </c>
      <c r="I4157" s="326" t="s">
        <v>8939</v>
      </c>
      <c r="J4157" s="42" t="str">
        <f>VLOOKUP(D4157,DEPARTMENTS!B:B,1,0)</f>
        <v>ENVELOPES</v>
      </c>
      <c r="K4157" s="326"/>
    </row>
    <row r="4158" spans="1:11" s="35" customFormat="1" hidden="1" x14ac:dyDescent="0.2">
      <c r="A4158" s="326" t="s">
        <v>9095</v>
      </c>
      <c r="B4158" s="326" t="s">
        <v>8</v>
      </c>
      <c r="C4158" s="326">
        <v>2</v>
      </c>
      <c r="D4158" s="326" t="s">
        <v>24</v>
      </c>
      <c r="E4158" s="323">
        <v>100</v>
      </c>
      <c r="F4158" s="35" t="s">
        <v>303</v>
      </c>
      <c r="G4158" s="326" t="s">
        <v>8759</v>
      </c>
      <c r="H4158" s="350">
        <f t="shared" si="65"/>
        <v>4337119.3800000008</v>
      </c>
      <c r="I4158" s="326" t="s">
        <v>8940</v>
      </c>
      <c r="J4158" s="42" t="str">
        <f>VLOOKUP(D4158,DEPARTMENTS!B:B,1,0)</f>
        <v>ENVELOPES</v>
      </c>
      <c r="K4158" s="326"/>
    </row>
    <row r="4159" spans="1:11" s="35" customFormat="1" hidden="1" x14ac:dyDescent="0.2">
      <c r="A4159" s="326" t="s">
        <v>9096</v>
      </c>
      <c r="B4159" s="326" t="s">
        <v>8</v>
      </c>
      <c r="C4159" s="326">
        <v>2</v>
      </c>
      <c r="D4159" s="326" t="s">
        <v>24</v>
      </c>
      <c r="E4159" s="323">
        <v>100</v>
      </c>
      <c r="F4159" s="35" t="s">
        <v>303</v>
      </c>
      <c r="G4159" s="326" t="s">
        <v>8759</v>
      </c>
      <c r="H4159" s="350">
        <f t="shared" si="65"/>
        <v>4337219.3800000008</v>
      </c>
      <c r="I4159" s="326" t="s">
        <v>8941</v>
      </c>
      <c r="J4159" s="42" t="str">
        <f>VLOOKUP(D4159,DEPARTMENTS!B:B,1,0)</f>
        <v>ENVELOPES</v>
      </c>
      <c r="K4159" s="326"/>
    </row>
    <row r="4160" spans="1:11" s="35" customFormat="1" hidden="1" x14ac:dyDescent="0.2">
      <c r="A4160" s="326" t="s">
        <v>9097</v>
      </c>
      <c r="B4160" s="326" t="s">
        <v>8</v>
      </c>
      <c r="C4160" s="326">
        <v>2</v>
      </c>
      <c r="D4160" s="326" t="s">
        <v>24</v>
      </c>
      <c r="E4160" s="323">
        <v>200</v>
      </c>
      <c r="F4160" s="35" t="s">
        <v>303</v>
      </c>
      <c r="G4160" s="326" t="s">
        <v>8759</v>
      </c>
      <c r="H4160" s="350">
        <f t="shared" si="65"/>
        <v>4337419.3800000008</v>
      </c>
      <c r="I4160" s="326" t="s">
        <v>8942</v>
      </c>
      <c r="J4160" s="42" t="str">
        <f>VLOOKUP(D4160,DEPARTMENTS!B:B,1,0)</f>
        <v>ENVELOPES</v>
      </c>
      <c r="K4160" s="326"/>
    </row>
    <row r="4161" spans="1:11" s="35" customFormat="1" hidden="1" x14ac:dyDescent="0.2">
      <c r="A4161" s="326" t="s">
        <v>9098</v>
      </c>
      <c r="B4161" s="326" t="s">
        <v>8</v>
      </c>
      <c r="C4161" s="326">
        <v>2</v>
      </c>
      <c r="D4161" s="326" t="s">
        <v>24</v>
      </c>
      <c r="E4161" s="323">
        <v>1000</v>
      </c>
      <c r="F4161" s="35" t="s">
        <v>303</v>
      </c>
      <c r="G4161" s="326" t="s">
        <v>8759</v>
      </c>
      <c r="H4161" s="350">
        <f t="shared" si="65"/>
        <v>4338419.3800000008</v>
      </c>
      <c r="I4161" s="326" t="s">
        <v>8943</v>
      </c>
      <c r="J4161" s="42" t="str">
        <f>VLOOKUP(D4161,DEPARTMENTS!B:B,1,0)</f>
        <v>ENVELOPES</v>
      </c>
      <c r="K4161" s="326"/>
    </row>
    <row r="4162" spans="1:11" s="35" customFormat="1" hidden="1" x14ac:dyDescent="0.2">
      <c r="A4162" s="326" t="s">
        <v>9099</v>
      </c>
      <c r="B4162" s="326" t="s">
        <v>8</v>
      </c>
      <c r="C4162" s="326">
        <v>2</v>
      </c>
      <c r="D4162" s="326" t="s">
        <v>24</v>
      </c>
      <c r="E4162" s="323">
        <v>200</v>
      </c>
      <c r="F4162" s="35" t="s">
        <v>303</v>
      </c>
      <c r="G4162" s="326" t="s">
        <v>8759</v>
      </c>
      <c r="H4162" s="350">
        <f t="shared" si="65"/>
        <v>4338619.3800000008</v>
      </c>
      <c r="I4162" s="326" t="s">
        <v>8944</v>
      </c>
      <c r="J4162" s="42" t="str">
        <f>VLOOKUP(D4162,DEPARTMENTS!B:B,1,0)</f>
        <v>ENVELOPES</v>
      </c>
      <c r="K4162" s="326"/>
    </row>
    <row r="4163" spans="1:11" s="35" customFormat="1" hidden="1" x14ac:dyDescent="0.2">
      <c r="A4163" s="326" t="s">
        <v>9100</v>
      </c>
      <c r="B4163" s="326" t="s">
        <v>8</v>
      </c>
      <c r="C4163" s="326">
        <v>2</v>
      </c>
      <c r="D4163" s="326" t="s">
        <v>24</v>
      </c>
      <c r="E4163" s="323">
        <v>200</v>
      </c>
      <c r="F4163" s="35" t="s">
        <v>303</v>
      </c>
      <c r="G4163" s="326" t="s">
        <v>8759</v>
      </c>
      <c r="H4163" s="350">
        <f t="shared" si="65"/>
        <v>4338819.3800000008</v>
      </c>
      <c r="I4163" s="326" t="s">
        <v>8945</v>
      </c>
      <c r="J4163" s="42" t="str">
        <f>VLOOKUP(D4163,DEPARTMENTS!B:B,1,0)</f>
        <v>ENVELOPES</v>
      </c>
      <c r="K4163" s="326"/>
    </row>
    <row r="4164" spans="1:11" s="35" customFormat="1" hidden="1" x14ac:dyDescent="0.2">
      <c r="A4164" s="326" t="s">
        <v>9101</v>
      </c>
      <c r="B4164" s="326" t="s">
        <v>8</v>
      </c>
      <c r="C4164" s="326">
        <v>2</v>
      </c>
      <c r="D4164" s="326" t="s">
        <v>24</v>
      </c>
      <c r="E4164" s="323">
        <v>100</v>
      </c>
      <c r="F4164" s="35" t="s">
        <v>303</v>
      </c>
      <c r="G4164" s="326" t="s">
        <v>8759</v>
      </c>
      <c r="H4164" s="350">
        <f t="shared" si="65"/>
        <v>4338919.3800000008</v>
      </c>
      <c r="I4164" s="326" t="s">
        <v>8946</v>
      </c>
      <c r="J4164" s="42" t="str">
        <f>VLOOKUP(D4164,DEPARTMENTS!B:B,1,0)</f>
        <v>ENVELOPES</v>
      </c>
      <c r="K4164" s="326"/>
    </row>
    <row r="4165" spans="1:11" s="35" customFormat="1" hidden="1" x14ac:dyDescent="0.2">
      <c r="A4165" s="326" t="s">
        <v>9102</v>
      </c>
      <c r="B4165" s="326" t="s">
        <v>8</v>
      </c>
      <c r="C4165" s="326">
        <v>2</v>
      </c>
      <c r="D4165" s="326" t="s">
        <v>24</v>
      </c>
      <c r="E4165" s="323">
        <v>50</v>
      </c>
      <c r="F4165" s="35" t="s">
        <v>303</v>
      </c>
      <c r="G4165" s="326" t="s">
        <v>8759</v>
      </c>
      <c r="H4165" s="350">
        <f t="shared" si="65"/>
        <v>4338969.3800000008</v>
      </c>
      <c r="I4165" s="326" t="s">
        <v>8947</v>
      </c>
      <c r="J4165" s="42" t="str">
        <f>VLOOKUP(D4165,DEPARTMENTS!B:B,1,0)</f>
        <v>ENVELOPES</v>
      </c>
      <c r="K4165" s="326"/>
    </row>
    <row r="4166" spans="1:11" s="35" customFormat="1" hidden="1" x14ac:dyDescent="0.2">
      <c r="A4166" s="326" t="s">
        <v>9103</v>
      </c>
      <c r="B4166" s="326" t="s">
        <v>8</v>
      </c>
      <c r="C4166" s="326">
        <v>2</v>
      </c>
      <c r="D4166" s="326" t="s">
        <v>24</v>
      </c>
      <c r="E4166" s="323">
        <v>200</v>
      </c>
      <c r="F4166" s="35" t="s">
        <v>303</v>
      </c>
      <c r="G4166" s="326" t="s">
        <v>8759</v>
      </c>
      <c r="H4166" s="350">
        <f t="shared" si="65"/>
        <v>4339169.3800000008</v>
      </c>
      <c r="I4166" s="326" t="s">
        <v>8948</v>
      </c>
      <c r="J4166" s="42" t="str">
        <f>VLOOKUP(D4166,DEPARTMENTS!B:B,1,0)</f>
        <v>ENVELOPES</v>
      </c>
      <c r="K4166" s="326"/>
    </row>
    <row r="4167" spans="1:11" s="35" customFormat="1" hidden="1" x14ac:dyDescent="0.2">
      <c r="A4167" s="326" t="s">
        <v>9104</v>
      </c>
      <c r="B4167" s="326" t="s">
        <v>8</v>
      </c>
      <c r="C4167" s="326">
        <v>2</v>
      </c>
      <c r="D4167" s="326" t="s">
        <v>24</v>
      </c>
      <c r="E4167" s="323">
        <v>200</v>
      </c>
      <c r="F4167" s="35" t="s">
        <v>303</v>
      </c>
      <c r="G4167" s="326" t="s">
        <v>8759</v>
      </c>
      <c r="H4167" s="350">
        <f t="shared" si="65"/>
        <v>4339369.3800000008</v>
      </c>
      <c r="I4167" s="326" t="s">
        <v>8949</v>
      </c>
      <c r="J4167" s="42" t="str">
        <f>VLOOKUP(D4167,DEPARTMENTS!B:B,1,0)</f>
        <v>ENVELOPES</v>
      </c>
      <c r="K4167" s="326"/>
    </row>
    <row r="4168" spans="1:11" s="35" customFormat="1" hidden="1" x14ac:dyDescent="0.2">
      <c r="A4168" s="326" t="s">
        <v>9105</v>
      </c>
      <c r="B4168" s="326" t="s">
        <v>8</v>
      </c>
      <c r="C4168" s="326">
        <v>2</v>
      </c>
      <c r="D4168" s="326" t="s">
        <v>24</v>
      </c>
      <c r="E4168" s="323">
        <v>100</v>
      </c>
      <c r="F4168" s="35" t="s">
        <v>303</v>
      </c>
      <c r="G4168" s="326" t="s">
        <v>8759</v>
      </c>
      <c r="H4168" s="350">
        <f t="shared" si="65"/>
        <v>4339469.3800000008</v>
      </c>
      <c r="I4168" s="326" t="s">
        <v>8950</v>
      </c>
      <c r="J4168" s="42" t="str">
        <f>VLOOKUP(D4168,DEPARTMENTS!B:B,1,0)</f>
        <v>ENVELOPES</v>
      </c>
      <c r="K4168" s="326"/>
    </row>
    <row r="4169" spans="1:11" s="321" customFormat="1" hidden="1" x14ac:dyDescent="0.2">
      <c r="A4169" s="326" t="s">
        <v>9106</v>
      </c>
      <c r="B4169" s="326" t="s">
        <v>8</v>
      </c>
      <c r="C4169" s="326">
        <v>2</v>
      </c>
      <c r="D4169" s="326" t="s">
        <v>24</v>
      </c>
      <c r="E4169" s="323">
        <v>100</v>
      </c>
      <c r="F4169" s="35" t="s">
        <v>303</v>
      </c>
      <c r="G4169" s="326" t="s">
        <v>8759</v>
      </c>
      <c r="H4169" s="350">
        <f t="shared" si="65"/>
        <v>4339569.3800000008</v>
      </c>
      <c r="I4169" s="326" t="s">
        <v>8951</v>
      </c>
      <c r="J4169" s="42" t="str">
        <f>VLOOKUP(D4169,DEPARTMENTS!B:B,1,0)</f>
        <v>ENVELOPES</v>
      </c>
      <c r="K4169" s="326"/>
    </row>
    <row r="4170" spans="1:11" s="35" customFormat="1" hidden="1" x14ac:dyDescent="0.2">
      <c r="A4170" s="326" t="s">
        <v>9107</v>
      </c>
      <c r="B4170" s="326" t="s">
        <v>8</v>
      </c>
      <c r="C4170" s="326">
        <v>2</v>
      </c>
      <c r="D4170" s="326" t="s">
        <v>24</v>
      </c>
      <c r="E4170" s="323">
        <v>50</v>
      </c>
      <c r="F4170" s="35" t="s">
        <v>303</v>
      </c>
      <c r="G4170" s="326" t="s">
        <v>8759</v>
      </c>
      <c r="H4170" s="350">
        <f t="shared" si="65"/>
        <v>4339619.3800000008</v>
      </c>
      <c r="I4170" s="326" t="s">
        <v>8952</v>
      </c>
      <c r="J4170" s="42" t="str">
        <f>VLOOKUP(D4170,DEPARTMENTS!B:B,1,0)</f>
        <v>ENVELOPES</v>
      </c>
      <c r="K4170" s="326"/>
    </row>
    <row r="4171" spans="1:11" s="35" customFormat="1" hidden="1" x14ac:dyDescent="0.2">
      <c r="A4171" s="326" t="s">
        <v>9108</v>
      </c>
      <c r="B4171" s="326" t="s">
        <v>8</v>
      </c>
      <c r="C4171" s="326">
        <v>2</v>
      </c>
      <c r="D4171" s="326" t="s">
        <v>24</v>
      </c>
      <c r="E4171" s="323">
        <v>200</v>
      </c>
      <c r="F4171" s="35" t="s">
        <v>303</v>
      </c>
      <c r="G4171" s="326" t="s">
        <v>8759</v>
      </c>
      <c r="H4171" s="350">
        <f t="shared" si="65"/>
        <v>4339819.3800000008</v>
      </c>
      <c r="I4171" s="326" t="s">
        <v>8953</v>
      </c>
      <c r="J4171" s="42" t="str">
        <f>VLOOKUP(D4171,DEPARTMENTS!B:B,1,0)</f>
        <v>ENVELOPES</v>
      </c>
      <c r="K4171" s="326"/>
    </row>
    <row r="4172" spans="1:11" s="35" customFormat="1" hidden="1" x14ac:dyDescent="0.2">
      <c r="A4172" s="326" t="s">
        <v>9109</v>
      </c>
      <c r="B4172" s="326" t="s">
        <v>8</v>
      </c>
      <c r="C4172" s="326">
        <v>2</v>
      </c>
      <c r="D4172" s="326" t="s">
        <v>24</v>
      </c>
      <c r="E4172" s="323">
        <v>50</v>
      </c>
      <c r="F4172" s="35" t="s">
        <v>303</v>
      </c>
      <c r="G4172" s="326" t="s">
        <v>8759</v>
      </c>
      <c r="H4172" s="350">
        <f t="shared" si="65"/>
        <v>4339869.3800000008</v>
      </c>
      <c r="I4172" s="326" t="s">
        <v>8954</v>
      </c>
      <c r="J4172" s="42" t="str">
        <f>VLOOKUP(D4172,DEPARTMENTS!B:B,1,0)</f>
        <v>ENVELOPES</v>
      </c>
      <c r="K4172" s="326"/>
    </row>
    <row r="4173" spans="1:11" s="35" customFormat="1" hidden="1" x14ac:dyDescent="0.2">
      <c r="A4173" s="326" t="s">
        <v>9110</v>
      </c>
      <c r="B4173" s="326" t="s">
        <v>8</v>
      </c>
      <c r="C4173" s="326">
        <v>2</v>
      </c>
      <c r="D4173" s="326" t="s">
        <v>24</v>
      </c>
      <c r="E4173" s="323">
        <v>50</v>
      </c>
      <c r="F4173" s="35" t="s">
        <v>303</v>
      </c>
      <c r="G4173" s="326" t="s">
        <v>8759</v>
      </c>
      <c r="H4173" s="350">
        <f t="shared" si="65"/>
        <v>4339919.3800000008</v>
      </c>
      <c r="I4173" s="326" t="s">
        <v>8955</v>
      </c>
      <c r="J4173" s="42" t="str">
        <f>VLOOKUP(D4173,DEPARTMENTS!B:B,1,0)</f>
        <v>ENVELOPES</v>
      </c>
      <c r="K4173" s="326"/>
    </row>
    <row r="4174" spans="1:11" s="35" customFormat="1" hidden="1" x14ac:dyDescent="0.2">
      <c r="A4174" s="326" t="s">
        <v>9111</v>
      </c>
      <c r="B4174" s="326" t="s">
        <v>8</v>
      </c>
      <c r="C4174" s="326">
        <v>2</v>
      </c>
      <c r="D4174" s="326" t="s">
        <v>24</v>
      </c>
      <c r="E4174" s="323">
        <v>20</v>
      </c>
      <c r="F4174" s="35" t="s">
        <v>303</v>
      </c>
      <c r="G4174" s="326" t="s">
        <v>8759</v>
      </c>
      <c r="H4174" s="350">
        <f t="shared" si="65"/>
        <v>4339939.3800000008</v>
      </c>
      <c r="I4174" s="326" t="s">
        <v>8956</v>
      </c>
      <c r="J4174" s="42" t="str">
        <f>VLOOKUP(D4174,DEPARTMENTS!B:B,1,0)</f>
        <v>ENVELOPES</v>
      </c>
      <c r="K4174" s="326"/>
    </row>
    <row r="4175" spans="1:11" s="35" customFormat="1" hidden="1" x14ac:dyDescent="0.2">
      <c r="A4175" s="326" t="s">
        <v>9112</v>
      </c>
      <c r="B4175" s="326" t="s">
        <v>8</v>
      </c>
      <c r="C4175" s="326">
        <v>2</v>
      </c>
      <c r="D4175" s="326" t="s">
        <v>24</v>
      </c>
      <c r="E4175" s="323">
        <v>200</v>
      </c>
      <c r="F4175" s="35" t="s">
        <v>303</v>
      </c>
      <c r="G4175" s="326" t="s">
        <v>8759</v>
      </c>
      <c r="H4175" s="350">
        <f t="shared" si="65"/>
        <v>4340139.3800000008</v>
      </c>
      <c r="I4175" s="326" t="s">
        <v>8957</v>
      </c>
      <c r="J4175" s="42" t="str">
        <f>VLOOKUP(D4175,DEPARTMENTS!B:B,1,0)</f>
        <v>ENVELOPES</v>
      </c>
      <c r="K4175" s="326"/>
    </row>
    <row r="4176" spans="1:11" s="35" customFormat="1" hidden="1" x14ac:dyDescent="0.2">
      <c r="A4176" s="326" t="s">
        <v>9113</v>
      </c>
      <c r="B4176" s="326" t="s">
        <v>8</v>
      </c>
      <c r="C4176" s="326">
        <v>2</v>
      </c>
      <c r="D4176" s="326" t="s">
        <v>24</v>
      </c>
      <c r="E4176" s="323">
        <v>50</v>
      </c>
      <c r="F4176" s="35" t="s">
        <v>303</v>
      </c>
      <c r="G4176" s="326" t="s">
        <v>8759</v>
      </c>
      <c r="H4176" s="350">
        <f t="shared" si="65"/>
        <v>4340189.3800000008</v>
      </c>
      <c r="I4176" s="326" t="s">
        <v>8958</v>
      </c>
      <c r="J4176" s="42" t="str">
        <f>VLOOKUP(D4176,DEPARTMENTS!B:B,1,0)</f>
        <v>ENVELOPES</v>
      </c>
      <c r="K4176" s="326"/>
    </row>
    <row r="4177" spans="1:11" s="35" customFormat="1" hidden="1" x14ac:dyDescent="0.2">
      <c r="A4177" s="326" t="s">
        <v>9114</v>
      </c>
      <c r="B4177" s="326" t="s">
        <v>8</v>
      </c>
      <c r="C4177" s="326">
        <v>2</v>
      </c>
      <c r="D4177" s="326" t="s">
        <v>24</v>
      </c>
      <c r="E4177" s="323">
        <v>200</v>
      </c>
      <c r="F4177" s="35" t="s">
        <v>303</v>
      </c>
      <c r="G4177" s="326" t="s">
        <v>8759</v>
      </c>
      <c r="H4177" s="350">
        <f t="shared" si="65"/>
        <v>4340389.3800000008</v>
      </c>
      <c r="I4177" s="326" t="s">
        <v>8959</v>
      </c>
      <c r="J4177" s="42" t="str">
        <f>VLOOKUP(D4177,DEPARTMENTS!B:B,1,0)</f>
        <v>ENVELOPES</v>
      </c>
      <c r="K4177" s="326"/>
    </row>
    <row r="4178" spans="1:11" s="35" customFormat="1" hidden="1" x14ac:dyDescent="0.2">
      <c r="A4178" s="326" t="s">
        <v>9115</v>
      </c>
      <c r="B4178" s="326" t="s">
        <v>8</v>
      </c>
      <c r="C4178" s="326">
        <v>2</v>
      </c>
      <c r="D4178" s="326" t="s">
        <v>53</v>
      </c>
      <c r="E4178" s="323">
        <v>50</v>
      </c>
      <c r="F4178" s="35" t="s">
        <v>303</v>
      </c>
      <c r="G4178" s="326" t="s">
        <v>8759</v>
      </c>
      <c r="H4178" s="350">
        <f t="shared" si="65"/>
        <v>4340439.3800000008</v>
      </c>
      <c r="I4178" s="326" t="s">
        <v>8960</v>
      </c>
      <c r="J4178" s="42" t="str">
        <f>VLOOKUP(D4178,DEPARTMENTS!B:B,1,0)</f>
        <v>AMM_CHOIR</v>
      </c>
      <c r="K4178" s="326"/>
    </row>
    <row r="4179" spans="1:11" s="35" customFormat="1" hidden="1" x14ac:dyDescent="0.2">
      <c r="A4179" s="326" t="s">
        <v>9116</v>
      </c>
      <c r="B4179" s="326" t="s">
        <v>8</v>
      </c>
      <c r="C4179" s="326">
        <v>2</v>
      </c>
      <c r="D4179" s="326" t="s">
        <v>24</v>
      </c>
      <c r="E4179" s="323">
        <v>50</v>
      </c>
      <c r="F4179" s="35" t="s">
        <v>303</v>
      </c>
      <c r="G4179" s="326" t="s">
        <v>8759</v>
      </c>
      <c r="H4179" s="350">
        <f t="shared" si="65"/>
        <v>4340489.3800000008</v>
      </c>
      <c r="I4179" s="326" t="s">
        <v>8961</v>
      </c>
      <c r="J4179" s="42" t="str">
        <f>VLOOKUP(D4179,DEPARTMENTS!B:B,1,0)</f>
        <v>ENVELOPES</v>
      </c>
      <c r="K4179" s="326"/>
    </row>
    <row r="4180" spans="1:11" s="35" customFormat="1" hidden="1" x14ac:dyDescent="0.2">
      <c r="A4180" s="326" t="s">
        <v>9117</v>
      </c>
      <c r="B4180" s="326" t="s">
        <v>8</v>
      </c>
      <c r="C4180" s="326">
        <v>2</v>
      </c>
      <c r="D4180" s="326" t="s">
        <v>53</v>
      </c>
      <c r="E4180" s="323">
        <v>20</v>
      </c>
      <c r="F4180" s="35" t="s">
        <v>303</v>
      </c>
      <c r="G4180" s="326" t="s">
        <v>8759</v>
      </c>
      <c r="H4180" s="350">
        <f t="shared" si="65"/>
        <v>4340509.3800000008</v>
      </c>
      <c r="I4180" s="326" t="s">
        <v>8962</v>
      </c>
      <c r="J4180" s="42" t="str">
        <f>VLOOKUP(D4180,DEPARTMENTS!B:B,1,0)</f>
        <v>AMM_CHOIR</v>
      </c>
      <c r="K4180" s="326"/>
    </row>
    <row r="4181" spans="1:11" s="35" customFormat="1" hidden="1" x14ac:dyDescent="0.2">
      <c r="A4181" s="326" t="s">
        <v>9118</v>
      </c>
      <c r="B4181" s="326" t="s">
        <v>8</v>
      </c>
      <c r="C4181" s="326">
        <v>2</v>
      </c>
      <c r="D4181" s="326" t="s">
        <v>24</v>
      </c>
      <c r="E4181" s="323">
        <v>100</v>
      </c>
      <c r="F4181" s="35" t="s">
        <v>303</v>
      </c>
      <c r="G4181" s="326" t="s">
        <v>8759</v>
      </c>
      <c r="H4181" s="350">
        <f t="shared" ref="H4181:H4244" si="66">H4180+E4181</f>
        <v>4340609.3800000008</v>
      </c>
      <c r="I4181" s="326" t="s">
        <v>8963</v>
      </c>
      <c r="J4181" s="42" t="str">
        <f>VLOOKUP(D4181,DEPARTMENTS!B:B,1,0)</f>
        <v>ENVELOPES</v>
      </c>
      <c r="K4181" s="326"/>
    </row>
    <row r="4182" spans="1:11" s="35" customFormat="1" hidden="1" x14ac:dyDescent="0.2">
      <c r="A4182" s="326" t="s">
        <v>9119</v>
      </c>
      <c r="B4182" s="326" t="s">
        <v>8</v>
      </c>
      <c r="C4182" s="326">
        <v>2</v>
      </c>
      <c r="D4182" s="326" t="s">
        <v>24</v>
      </c>
      <c r="E4182" s="323">
        <v>40</v>
      </c>
      <c r="F4182" s="35" t="s">
        <v>303</v>
      </c>
      <c r="G4182" s="326" t="s">
        <v>8759</v>
      </c>
      <c r="H4182" s="350">
        <f t="shared" si="66"/>
        <v>4340649.3800000008</v>
      </c>
      <c r="I4182" s="326" t="s">
        <v>8964</v>
      </c>
      <c r="J4182" s="42" t="str">
        <f>VLOOKUP(D4182,DEPARTMENTS!B:B,1,0)</f>
        <v>ENVELOPES</v>
      </c>
      <c r="K4182" s="326"/>
    </row>
    <row r="4183" spans="1:11" s="35" customFormat="1" hidden="1" x14ac:dyDescent="0.2">
      <c r="A4183" s="326" t="s">
        <v>9120</v>
      </c>
      <c r="B4183" s="326" t="s">
        <v>8</v>
      </c>
      <c r="C4183" s="326">
        <v>2</v>
      </c>
      <c r="D4183" s="326" t="s">
        <v>24</v>
      </c>
      <c r="E4183" s="323">
        <v>500</v>
      </c>
      <c r="F4183" s="35" t="s">
        <v>303</v>
      </c>
      <c r="G4183" s="326" t="s">
        <v>8759</v>
      </c>
      <c r="H4183" s="350">
        <f t="shared" si="66"/>
        <v>4341149.3800000008</v>
      </c>
      <c r="I4183" s="326" t="s">
        <v>8965</v>
      </c>
      <c r="J4183" s="42" t="str">
        <f>VLOOKUP(D4183,DEPARTMENTS!B:B,1,0)</f>
        <v>ENVELOPES</v>
      </c>
      <c r="K4183" s="326"/>
    </row>
    <row r="4184" spans="1:11" s="35" customFormat="1" hidden="1" x14ac:dyDescent="0.2">
      <c r="A4184" s="326" t="s">
        <v>9121</v>
      </c>
      <c r="B4184" s="326" t="s">
        <v>8</v>
      </c>
      <c r="C4184" s="326">
        <v>2</v>
      </c>
      <c r="D4184" s="326" t="s">
        <v>24</v>
      </c>
      <c r="E4184" s="323">
        <v>50</v>
      </c>
      <c r="F4184" s="35" t="s">
        <v>303</v>
      </c>
      <c r="G4184" s="326" t="s">
        <v>8759</v>
      </c>
      <c r="H4184" s="350">
        <f t="shared" si="66"/>
        <v>4341199.3800000008</v>
      </c>
      <c r="I4184" s="326" t="s">
        <v>8966</v>
      </c>
      <c r="J4184" s="42" t="str">
        <f>VLOOKUP(D4184,DEPARTMENTS!B:B,1,0)</f>
        <v>ENVELOPES</v>
      </c>
      <c r="K4184" s="326"/>
    </row>
    <row r="4185" spans="1:11" s="35" customFormat="1" hidden="1" x14ac:dyDescent="0.2">
      <c r="A4185" s="326" t="s">
        <v>9122</v>
      </c>
      <c r="B4185" s="326" t="s">
        <v>8</v>
      </c>
      <c r="C4185" s="326">
        <v>2</v>
      </c>
      <c r="D4185" s="326" t="s">
        <v>24</v>
      </c>
      <c r="E4185" s="323">
        <v>100</v>
      </c>
      <c r="F4185" s="35" t="s">
        <v>303</v>
      </c>
      <c r="G4185" s="326" t="s">
        <v>8759</v>
      </c>
      <c r="H4185" s="350">
        <f t="shared" si="66"/>
        <v>4341299.3800000008</v>
      </c>
      <c r="I4185" s="326" t="s">
        <v>8967</v>
      </c>
      <c r="J4185" s="42" t="str">
        <f>VLOOKUP(D4185,DEPARTMENTS!B:B,1,0)</f>
        <v>ENVELOPES</v>
      </c>
      <c r="K4185" s="326"/>
    </row>
    <row r="4186" spans="1:11" s="35" customFormat="1" hidden="1" x14ac:dyDescent="0.2">
      <c r="A4186" s="326" t="s">
        <v>9123</v>
      </c>
      <c r="B4186" s="326" t="s">
        <v>8</v>
      </c>
      <c r="C4186" s="326">
        <v>2</v>
      </c>
      <c r="D4186" s="326" t="s">
        <v>24</v>
      </c>
      <c r="E4186" s="323">
        <v>50</v>
      </c>
      <c r="F4186" s="35" t="s">
        <v>303</v>
      </c>
      <c r="G4186" s="326" t="s">
        <v>8759</v>
      </c>
      <c r="H4186" s="350">
        <f t="shared" si="66"/>
        <v>4341349.3800000008</v>
      </c>
      <c r="I4186" s="326" t="s">
        <v>8968</v>
      </c>
      <c r="J4186" s="42" t="str">
        <f>VLOOKUP(D4186,DEPARTMENTS!B:B,1,0)</f>
        <v>ENVELOPES</v>
      </c>
      <c r="K4186" s="326"/>
    </row>
    <row r="4187" spans="1:11" s="35" customFormat="1" hidden="1" x14ac:dyDescent="0.2">
      <c r="A4187" s="326" t="s">
        <v>9124</v>
      </c>
      <c r="B4187" s="326" t="s">
        <v>8</v>
      </c>
      <c r="C4187" s="326">
        <v>2</v>
      </c>
      <c r="D4187" s="326" t="s">
        <v>24</v>
      </c>
      <c r="E4187" s="323">
        <v>50</v>
      </c>
      <c r="F4187" s="35" t="s">
        <v>303</v>
      </c>
      <c r="G4187" s="326" t="s">
        <v>8759</v>
      </c>
      <c r="H4187" s="350">
        <f t="shared" si="66"/>
        <v>4341399.3800000008</v>
      </c>
      <c r="I4187" s="326" t="s">
        <v>8969</v>
      </c>
      <c r="J4187" s="42" t="str">
        <f>VLOOKUP(D4187,DEPARTMENTS!B:B,1,0)</f>
        <v>ENVELOPES</v>
      </c>
      <c r="K4187" s="326"/>
    </row>
    <row r="4188" spans="1:11" s="321" customFormat="1" hidden="1" x14ac:dyDescent="0.2">
      <c r="A4188" s="326" t="s">
        <v>9125</v>
      </c>
      <c r="B4188" s="326" t="s">
        <v>8</v>
      </c>
      <c r="C4188" s="326">
        <v>2</v>
      </c>
      <c r="D4188" s="326" t="s">
        <v>24</v>
      </c>
      <c r="E4188" s="323">
        <v>100</v>
      </c>
      <c r="F4188" s="35" t="s">
        <v>303</v>
      </c>
      <c r="G4188" s="326" t="s">
        <v>8759</v>
      </c>
      <c r="H4188" s="350">
        <f t="shared" si="66"/>
        <v>4341499.3800000008</v>
      </c>
      <c r="I4188" s="326" t="s">
        <v>8970</v>
      </c>
      <c r="J4188" s="42" t="str">
        <f>VLOOKUP(D4188,DEPARTMENTS!B:B,1,0)</f>
        <v>ENVELOPES</v>
      </c>
      <c r="K4188" s="326"/>
    </row>
    <row r="4189" spans="1:11" s="35" customFormat="1" hidden="1" x14ac:dyDescent="0.2">
      <c r="A4189" s="326" t="s">
        <v>9126</v>
      </c>
      <c r="B4189" s="326" t="s">
        <v>8</v>
      </c>
      <c r="C4189" s="326">
        <v>2</v>
      </c>
      <c r="D4189" s="326" t="s">
        <v>24</v>
      </c>
      <c r="E4189" s="323">
        <v>300</v>
      </c>
      <c r="F4189" s="35" t="s">
        <v>303</v>
      </c>
      <c r="G4189" s="326" t="s">
        <v>8759</v>
      </c>
      <c r="H4189" s="350">
        <f t="shared" si="66"/>
        <v>4341799.3800000008</v>
      </c>
      <c r="I4189" s="326" t="s">
        <v>8971</v>
      </c>
      <c r="J4189" s="42" t="str">
        <f>VLOOKUP(D4189,DEPARTMENTS!B:B,1,0)</f>
        <v>ENVELOPES</v>
      </c>
      <c r="K4189" s="326"/>
    </row>
    <row r="4190" spans="1:11" s="35" customFormat="1" hidden="1" x14ac:dyDescent="0.2">
      <c r="A4190" s="326" t="s">
        <v>9127</v>
      </c>
      <c r="B4190" s="326" t="s">
        <v>8</v>
      </c>
      <c r="C4190" s="326">
        <v>2</v>
      </c>
      <c r="D4190" s="326" t="s">
        <v>24</v>
      </c>
      <c r="E4190" s="323">
        <v>100</v>
      </c>
      <c r="F4190" s="35" t="s">
        <v>303</v>
      </c>
      <c r="G4190" s="326" t="s">
        <v>8759</v>
      </c>
      <c r="H4190" s="350">
        <f t="shared" si="66"/>
        <v>4341899.3800000008</v>
      </c>
      <c r="I4190" s="326" t="s">
        <v>8972</v>
      </c>
      <c r="J4190" s="42" t="str">
        <f>VLOOKUP(D4190,DEPARTMENTS!B:B,1,0)</f>
        <v>ENVELOPES</v>
      </c>
      <c r="K4190" s="326"/>
    </row>
    <row r="4191" spans="1:11" s="35" customFormat="1" hidden="1" x14ac:dyDescent="0.2">
      <c r="A4191" s="326" t="s">
        <v>9128</v>
      </c>
      <c r="B4191" s="326" t="s">
        <v>8</v>
      </c>
      <c r="C4191" s="326">
        <v>2</v>
      </c>
      <c r="D4191" s="326" t="s">
        <v>24</v>
      </c>
      <c r="E4191" s="323">
        <v>50</v>
      </c>
      <c r="F4191" s="35" t="s">
        <v>303</v>
      </c>
      <c r="G4191" s="326" t="s">
        <v>8759</v>
      </c>
      <c r="H4191" s="350">
        <f t="shared" si="66"/>
        <v>4341949.3800000008</v>
      </c>
      <c r="I4191" s="326" t="s">
        <v>8973</v>
      </c>
      <c r="J4191" s="42" t="str">
        <f>VLOOKUP(D4191,DEPARTMENTS!B:B,1,0)</f>
        <v>ENVELOPES</v>
      </c>
      <c r="K4191" s="326"/>
    </row>
    <row r="4192" spans="1:11" s="35" customFormat="1" hidden="1" x14ac:dyDescent="0.2">
      <c r="A4192" s="326" t="s">
        <v>9129</v>
      </c>
      <c r="B4192" s="326" t="s">
        <v>8</v>
      </c>
      <c r="C4192" s="326">
        <v>2</v>
      </c>
      <c r="D4192" s="326" t="s">
        <v>24</v>
      </c>
      <c r="E4192" s="323">
        <v>20</v>
      </c>
      <c r="F4192" s="35" t="s">
        <v>303</v>
      </c>
      <c r="G4192" s="326" t="s">
        <v>8759</v>
      </c>
      <c r="H4192" s="350">
        <f t="shared" si="66"/>
        <v>4341969.3800000008</v>
      </c>
      <c r="I4192" s="326" t="s">
        <v>8974</v>
      </c>
      <c r="J4192" s="42" t="str">
        <f>VLOOKUP(D4192,DEPARTMENTS!B:B,1,0)</f>
        <v>ENVELOPES</v>
      </c>
      <c r="K4192" s="326"/>
    </row>
    <row r="4193" spans="1:11" s="35" customFormat="1" hidden="1" x14ac:dyDescent="0.2">
      <c r="A4193" s="326" t="s">
        <v>9130</v>
      </c>
      <c r="B4193" s="326" t="s">
        <v>8</v>
      </c>
      <c r="C4193" s="326">
        <v>2</v>
      </c>
      <c r="D4193" s="326" t="s">
        <v>24</v>
      </c>
      <c r="E4193" s="323">
        <v>100</v>
      </c>
      <c r="F4193" s="35" t="s">
        <v>303</v>
      </c>
      <c r="G4193" s="326" t="s">
        <v>8759</v>
      </c>
      <c r="H4193" s="350">
        <f t="shared" si="66"/>
        <v>4342069.3800000008</v>
      </c>
      <c r="I4193" s="326" t="s">
        <v>8975</v>
      </c>
      <c r="J4193" s="42" t="str">
        <f>VLOOKUP(D4193,DEPARTMENTS!B:B,1,0)</f>
        <v>ENVELOPES</v>
      </c>
      <c r="K4193" s="326"/>
    </row>
    <row r="4194" spans="1:11" s="35" customFormat="1" hidden="1" x14ac:dyDescent="0.2">
      <c r="A4194" s="326" t="s">
        <v>9131</v>
      </c>
      <c r="B4194" s="326" t="s">
        <v>8</v>
      </c>
      <c r="C4194" s="326">
        <v>2</v>
      </c>
      <c r="D4194" s="326" t="s">
        <v>24</v>
      </c>
      <c r="E4194" s="323">
        <v>100</v>
      </c>
      <c r="F4194" s="35" t="s">
        <v>303</v>
      </c>
      <c r="G4194" s="326" t="s">
        <v>8759</v>
      </c>
      <c r="H4194" s="350">
        <f t="shared" si="66"/>
        <v>4342169.3800000008</v>
      </c>
      <c r="I4194" s="326" t="s">
        <v>8976</v>
      </c>
      <c r="J4194" s="42" t="str">
        <f>VLOOKUP(D4194,DEPARTMENTS!B:B,1,0)</f>
        <v>ENVELOPES</v>
      </c>
      <c r="K4194" s="326"/>
    </row>
    <row r="4195" spans="1:11" s="35" customFormat="1" hidden="1" x14ac:dyDescent="0.2">
      <c r="A4195" s="326" t="s">
        <v>9132</v>
      </c>
      <c r="B4195" s="326" t="s">
        <v>8</v>
      </c>
      <c r="C4195" s="326">
        <v>2</v>
      </c>
      <c r="D4195" s="326" t="s">
        <v>24</v>
      </c>
      <c r="E4195" s="323">
        <v>1000</v>
      </c>
      <c r="F4195" s="35" t="s">
        <v>303</v>
      </c>
      <c r="G4195" s="326" t="s">
        <v>8759</v>
      </c>
      <c r="H4195" s="350">
        <f t="shared" si="66"/>
        <v>4343169.3800000008</v>
      </c>
      <c r="I4195" s="326" t="s">
        <v>8977</v>
      </c>
      <c r="J4195" s="42" t="str">
        <f>VLOOKUP(D4195,DEPARTMENTS!B:B,1,0)</f>
        <v>ENVELOPES</v>
      </c>
      <c r="K4195" s="326"/>
    </row>
    <row r="4196" spans="1:11" s="35" customFormat="1" hidden="1" x14ac:dyDescent="0.2">
      <c r="A4196" s="326" t="s">
        <v>9133</v>
      </c>
      <c r="B4196" s="326" t="s">
        <v>8</v>
      </c>
      <c r="C4196" s="326">
        <v>2</v>
      </c>
      <c r="D4196" s="326" t="s">
        <v>24</v>
      </c>
      <c r="E4196" s="323">
        <v>200</v>
      </c>
      <c r="F4196" s="35" t="s">
        <v>303</v>
      </c>
      <c r="G4196" s="326" t="s">
        <v>8759</v>
      </c>
      <c r="H4196" s="350">
        <f t="shared" si="66"/>
        <v>4343369.3800000008</v>
      </c>
      <c r="I4196" s="326" t="s">
        <v>8978</v>
      </c>
      <c r="J4196" s="42" t="str">
        <f>VLOOKUP(D4196,DEPARTMENTS!B:B,1,0)</f>
        <v>ENVELOPES</v>
      </c>
      <c r="K4196" s="326"/>
    </row>
    <row r="4197" spans="1:11" s="35" customFormat="1" hidden="1" x14ac:dyDescent="0.2">
      <c r="A4197" s="326" t="s">
        <v>9134</v>
      </c>
      <c r="B4197" s="326" t="s">
        <v>8</v>
      </c>
      <c r="C4197" s="326">
        <v>2</v>
      </c>
      <c r="D4197" s="326" t="s">
        <v>24</v>
      </c>
      <c r="E4197" s="323">
        <v>250</v>
      </c>
      <c r="F4197" s="35" t="s">
        <v>303</v>
      </c>
      <c r="G4197" s="326" t="s">
        <v>8759</v>
      </c>
      <c r="H4197" s="350">
        <f t="shared" si="66"/>
        <v>4343619.3800000008</v>
      </c>
      <c r="I4197" s="326" t="s">
        <v>8979</v>
      </c>
      <c r="J4197" s="42" t="str">
        <f>VLOOKUP(D4197,DEPARTMENTS!B:B,1,0)</f>
        <v>ENVELOPES</v>
      </c>
      <c r="K4197" s="326"/>
    </row>
    <row r="4198" spans="1:11" s="35" customFormat="1" hidden="1" x14ac:dyDescent="0.2">
      <c r="A4198" s="326" t="s">
        <v>9135</v>
      </c>
      <c r="B4198" s="326" t="s">
        <v>8</v>
      </c>
      <c r="C4198" s="326">
        <v>2</v>
      </c>
      <c r="D4198" s="326" t="s">
        <v>24</v>
      </c>
      <c r="E4198" s="323">
        <v>50</v>
      </c>
      <c r="F4198" s="35" t="s">
        <v>303</v>
      </c>
      <c r="G4198" s="326" t="s">
        <v>8759</v>
      </c>
      <c r="H4198" s="350">
        <f t="shared" si="66"/>
        <v>4343669.3800000008</v>
      </c>
      <c r="I4198" s="326" t="s">
        <v>8980</v>
      </c>
      <c r="J4198" s="42" t="str">
        <f>VLOOKUP(D4198,DEPARTMENTS!B:B,1,0)</f>
        <v>ENVELOPES</v>
      </c>
      <c r="K4198" s="326"/>
    </row>
    <row r="4199" spans="1:11" s="35" customFormat="1" hidden="1" x14ac:dyDescent="0.2">
      <c r="A4199" s="326" t="s">
        <v>9136</v>
      </c>
      <c r="B4199" s="326" t="s">
        <v>8</v>
      </c>
      <c r="C4199" s="326">
        <v>2</v>
      </c>
      <c r="D4199" s="326" t="s">
        <v>24</v>
      </c>
      <c r="E4199" s="323">
        <v>50</v>
      </c>
      <c r="F4199" s="35" t="s">
        <v>303</v>
      </c>
      <c r="G4199" s="326" t="s">
        <v>8759</v>
      </c>
      <c r="H4199" s="350">
        <f t="shared" si="66"/>
        <v>4343719.3800000008</v>
      </c>
      <c r="I4199" s="326" t="s">
        <v>8981</v>
      </c>
      <c r="J4199" s="42" t="str">
        <f>VLOOKUP(D4199,DEPARTMENTS!B:B,1,0)</f>
        <v>ENVELOPES</v>
      </c>
      <c r="K4199" s="326"/>
    </row>
    <row r="4200" spans="1:11" s="35" customFormat="1" hidden="1" x14ac:dyDescent="0.2">
      <c r="A4200" s="326" t="s">
        <v>9137</v>
      </c>
      <c r="B4200" s="326" t="s">
        <v>8</v>
      </c>
      <c r="C4200" s="326">
        <v>2</v>
      </c>
      <c r="D4200" s="326" t="s">
        <v>24</v>
      </c>
      <c r="E4200" s="323">
        <v>200</v>
      </c>
      <c r="F4200" s="35" t="s">
        <v>303</v>
      </c>
      <c r="G4200" s="326" t="s">
        <v>8759</v>
      </c>
      <c r="H4200" s="350">
        <f t="shared" si="66"/>
        <v>4343919.3800000008</v>
      </c>
      <c r="I4200" s="326" t="s">
        <v>8982</v>
      </c>
      <c r="J4200" s="42" t="str">
        <f>VLOOKUP(D4200,DEPARTMENTS!B:B,1,0)</f>
        <v>ENVELOPES</v>
      </c>
      <c r="K4200" s="326"/>
    </row>
    <row r="4201" spans="1:11" s="35" customFormat="1" hidden="1" x14ac:dyDescent="0.2">
      <c r="A4201" s="326" t="s">
        <v>9138</v>
      </c>
      <c r="B4201" s="326" t="s">
        <v>8</v>
      </c>
      <c r="C4201" s="326">
        <v>2</v>
      </c>
      <c r="D4201" s="326" t="s">
        <v>24</v>
      </c>
      <c r="E4201" s="323">
        <v>200</v>
      </c>
      <c r="F4201" s="35" t="s">
        <v>303</v>
      </c>
      <c r="G4201" s="326" t="s">
        <v>8759</v>
      </c>
      <c r="H4201" s="350">
        <f t="shared" si="66"/>
        <v>4344119.3800000008</v>
      </c>
      <c r="I4201" s="326" t="s">
        <v>8983</v>
      </c>
      <c r="J4201" s="42" t="str">
        <f>VLOOKUP(D4201,DEPARTMENTS!B:B,1,0)</f>
        <v>ENVELOPES</v>
      </c>
      <c r="K4201" s="326"/>
    </row>
    <row r="4202" spans="1:11" s="35" customFormat="1" hidden="1" x14ac:dyDescent="0.2">
      <c r="A4202" s="326" t="s">
        <v>9139</v>
      </c>
      <c r="B4202" s="326" t="s">
        <v>8</v>
      </c>
      <c r="C4202" s="326">
        <v>2</v>
      </c>
      <c r="D4202" s="326" t="s">
        <v>24</v>
      </c>
      <c r="E4202" s="323">
        <v>100</v>
      </c>
      <c r="F4202" s="35" t="s">
        <v>303</v>
      </c>
      <c r="G4202" s="326" t="s">
        <v>8759</v>
      </c>
      <c r="H4202" s="350">
        <f t="shared" si="66"/>
        <v>4344219.3800000008</v>
      </c>
      <c r="I4202" s="326" t="s">
        <v>8984</v>
      </c>
      <c r="J4202" s="42" t="str">
        <f>VLOOKUP(D4202,DEPARTMENTS!B:B,1,0)</f>
        <v>ENVELOPES</v>
      </c>
      <c r="K4202" s="326"/>
    </row>
    <row r="4203" spans="1:11" s="35" customFormat="1" hidden="1" x14ac:dyDescent="0.2">
      <c r="A4203" s="326" t="s">
        <v>9140</v>
      </c>
      <c r="B4203" s="326" t="s">
        <v>8</v>
      </c>
      <c r="C4203" s="326">
        <v>2</v>
      </c>
      <c r="D4203" s="326" t="s">
        <v>24</v>
      </c>
      <c r="E4203" s="323">
        <v>50</v>
      </c>
      <c r="F4203" s="35" t="s">
        <v>303</v>
      </c>
      <c r="G4203" s="326" t="s">
        <v>8759</v>
      </c>
      <c r="H4203" s="350">
        <f t="shared" si="66"/>
        <v>4344269.3800000008</v>
      </c>
      <c r="I4203" s="326" t="s">
        <v>8985</v>
      </c>
      <c r="J4203" s="42" t="str">
        <f>VLOOKUP(D4203,DEPARTMENTS!B:B,1,0)</f>
        <v>ENVELOPES</v>
      </c>
      <c r="K4203" s="326"/>
    </row>
    <row r="4204" spans="1:11" s="35" customFormat="1" hidden="1" x14ac:dyDescent="0.2">
      <c r="A4204" s="326" t="s">
        <v>9141</v>
      </c>
      <c r="B4204" s="326" t="s">
        <v>8</v>
      </c>
      <c r="C4204" s="326">
        <v>2</v>
      </c>
      <c r="D4204" s="326" t="s">
        <v>32</v>
      </c>
      <c r="E4204" s="323">
        <v>200</v>
      </c>
      <c r="F4204" s="35" t="s">
        <v>303</v>
      </c>
      <c r="G4204" s="326" t="s">
        <v>8759</v>
      </c>
      <c r="H4204" s="350">
        <f t="shared" si="66"/>
        <v>4344469.3800000008</v>
      </c>
      <c r="I4204" s="326" t="s">
        <v>8986</v>
      </c>
      <c r="J4204" s="42" t="str">
        <f>VLOOKUP(D4204,DEPARTMENTS!B:B,1,0)</f>
        <v>YOUTH</v>
      </c>
      <c r="K4204" s="326"/>
    </row>
    <row r="4205" spans="1:11" s="35" customFormat="1" hidden="1" x14ac:dyDescent="0.2">
      <c r="A4205" s="326" t="s">
        <v>9142</v>
      </c>
      <c r="B4205" s="326" t="s">
        <v>8</v>
      </c>
      <c r="C4205" s="326">
        <v>2</v>
      </c>
      <c r="D4205" s="326" t="s">
        <v>24</v>
      </c>
      <c r="E4205" s="323">
        <v>50</v>
      </c>
      <c r="F4205" s="35" t="s">
        <v>303</v>
      </c>
      <c r="G4205" s="326" t="s">
        <v>8759</v>
      </c>
      <c r="H4205" s="350">
        <f t="shared" si="66"/>
        <v>4344519.3800000008</v>
      </c>
      <c r="I4205" s="326" t="s">
        <v>8987</v>
      </c>
      <c r="J4205" s="42" t="str">
        <f>VLOOKUP(D4205,DEPARTMENTS!B:B,1,0)</f>
        <v>ENVELOPES</v>
      </c>
      <c r="K4205" s="326"/>
    </row>
    <row r="4206" spans="1:11" s="35" customFormat="1" hidden="1" x14ac:dyDescent="0.2">
      <c r="A4206" s="326" t="s">
        <v>9143</v>
      </c>
      <c r="B4206" s="326" t="s">
        <v>8</v>
      </c>
      <c r="C4206" s="326">
        <v>2</v>
      </c>
      <c r="D4206" s="326" t="s">
        <v>24</v>
      </c>
      <c r="E4206" s="323">
        <v>50</v>
      </c>
      <c r="F4206" s="35" t="s">
        <v>303</v>
      </c>
      <c r="G4206" s="326" t="s">
        <v>8759</v>
      </c>
      <c r="H4206" s="350">
        <f t="shared" si="66"/>
        <v>4344569.3800000008</v>
      </c>
      <c r="I4206" s="326" t="s">
        <v>8988</v>
      </c>
      <c r="J4206" s="42" t="str">
        <f>VLOOKUP(D4206,DEPARTMENTS!B:B,1,0)</f>
        <v>ENVELOPES</v>
      </c>
      <c r="K4206" s="326"/>
    </row>
    <row r="4207" spans="1:11" s="35" customFormat="1" hidden="1" x14ac:dyDescent="0.2">
      <c r="A4207" s="326" t="s">
        <v>9144</v>
      </c>
      <c r="B4207" s="326" t="s">
        <v>8</v>
      </c>
      <c r="C4207" s="326">
        <v>2</v>
      </c>
      <c r="D4207" s="326" t="s">
        <v>24</v>
      </c>
      <c r="E4207" s="323">
        <v>1500</v>
      </c>
      <c r="F4207" s="35" t="s">
        <v>303</v>
      </c>
      <c r="G4207" s="326" t="s">
        <v>8759</v>
      </c>
      <c r="H4207" s="350">
        <f t="shared" si="66"/>
        <v>4346069.3800000008</v>
      </c>
      <c r="I4207" s="326" t="s">
        <v>8989</v>
      </c>
      <c r="J4207" s="42" t="str">
        <f>VLOOKUP(D4207,DEPARTMENTS!B:B,1,0)</f>
        <v>ENVELOPES</v>
      </c>
      <c r="K4207" s="326"/>
    </row>
    <row r="4208" spans="1:11" s="35" customFormat="1" hidden="1" x14ac:dyDescent="0.2">
      <c r="A4208" s="326" t="s">
        <v>9145</v>
      </c>
      <c r="B4208" s="326" t="s">
        <v>8</v>
      </c>
      <c r="C4208" s="326">
        <v>2</v>
      </c>
      <c r="D4208" s="326" t="s">
        <v>24</v>
      </c>
      <c r="E4208" s="323">
        <v>50</v>
      </c>
      <c r="F4208" s="35" t="s">
        <v>303</v>
      </c>
      <c r="G4208" s="326" t="s">
        <v>8759</v>
      </c>
      <c r="H4208" s="350">
        <f t="shared" si="66"/>
        <v>4346119.3800000008</v>
      </c>
      <c r="I4208" s="326" t="s">
        <v>8990</v>
      </c>
      <c r="J4208" s="42" t="str">
        <f>VLOOKUP(D4208,DEPARTMENTS!B:B,1,0)</f>
        <v>ENVELOPES</v>
      </c>
      <c r="K4208" s="326"/>
    </row>
    <row r="4209" spans="1:11" s="321" customFormat="1" hidden="1" x14ac:dyDescent="0.2">
      <c r="A4209" s="326" t="s">
        <v>9146</v>
      </c>
      <c r="B4209" s="326" t="s">
        <v>8</v>
      </c>
      <c r="C4209" s="326">
        <v>2</v>
      </c>
      <c r="D4209" s="326" t="s">
        <v>24</v>
      </c>
      <c r="E4209" s="323">
        <v>100</v>
      </c>
      <c r="F4209" s="35" t="s">
        <v>303</v>
      </c>
      <c r="G4209" s="326" t="s">
        <v>8759</v>
      </c>
      <c r="H4209" s="350">
        <f t="shared" si="66"/>
        <v>4346219.3800000008</v>
      </c>
      <c r="I4209" s="326" t="s">
        <v>8991</v>
      </c>
      <c r="J4209" s="42" t="str">
        <f>VLOOKUP(D4209,DEPARTMENTS!B:B,1,0)</f>
        <v>ENVELOPES</v>
      </c>
      <c r="K4209" s="326"/>
    </row>
    <row r="4210" spans="1:11" s="35" customFormat="1" hidden="1" x14ac:dyDescent="0.2">
      <c r="A4210" s="326" t="s">
        <v>9147</v>
      </c>
      <c r="B4210" s="326" t="s">
        <v>8</v>
      </c>
      <c r="C4210" s="326">
        <v>2</v>
      </c>
      <c r="D4210" s="326" t="s">
        <v>24</v>
      </c>
      <c r="E4210" s="323">
        <v>8300</v>
      </c>
      <c r="F4210" s="35" t="s">
        <v>303</v>
      </c>
      <c r="G4210" s="326" t="s">
        <v>8759</v>
      </c>
      <c r="H4210" s="350">
        <f t="shared" si="66"/>
        <v>4354519.3800000008</v>
      </c>
      <c r="I4210" s="326" t="s">
        <v>8992</v>
      </c>
      <c r="J4210" s="42" t="str">
        <f>VLOOKUP(D4210,DEPARTMENTS!B:B,1,0)</f>
        <v>ENVELOPES</v>
      </c>
      <c r="K4210" s="326"/>
    </row>
    <row r="4211" spans="1:11" s="321" customFormat="1" hidden="1" x14ac:dyDescent="0.2">
      <c r="A4211" s="326" t="s">
        <v>9148</v>
      </c>
      <c r="B4211" s="326" t="s">
        <v>8</v>
      </c>
      <c r="C4211" s="326">
        <v>2</v>
      </c>
      <c r="D4211" s="326" t="s">
        <v>24</v>
      </c>
      <c r="E4211" s="323">
        <v>500</v>
      </c>
      <c r="F4211" s="35" t="s">
        <v>303</v>
      </c>
      <c r="G4211" s="326" t="s">
        <v>8759</v>
      </c>
      <c r="H4211" s="350">
        <f t="shared" si="66"/>
        <v>4355019.3800000008</v>
      </c>
      <c r="I4211" s="326" t="s">
        <v>8993</v>
      </c>
      <c r="J4211" s="42" t="str">
        <f>VLOOKUP(D4211,DEPARTMENTS!B:B,1,0)</f>
        <v>ENVELOPES</v>
      </c>
      <c r="K4211" s="326"/>
    </row>
    <row r="4212" spans="1:11" s="35" customFormat="1" hidden="1" x14ac:dyDescent="0.2">
      <c r="A4212" s="326" t="s">
        <v>9149</v>
      </c>
      <c r="B4212" s="326" t="s">
        <v>8</v>
      </c>
      <c r="C4212" s="326">
        <v>2</v>
      </c>
      <c r="D4212" s="326" t="s">
        <v>24</v>
      </c>
      <c r="E4212" s="323">
        <v>200</v>
      </c>
      <c r="F4212" s="35" t="s">
        <v>303</v>
      </c>
      <c r="G4212" s="326" t="s">
        <v>8759</v>
      </c>
      <c r="H4212" s="350">
        <f t="shared" si="66"/>
        <v>4355219.3800000008</v>
      </c>
      <c r="I4212" s="326" t="s">
        <v>8994</v>
      </c>
      <c r="J4212" s="42" t="str">
        <f>VLOOKUP(D4212,DEPARTMENTS!B:B,1,0)</f>
        <v>ENVELOPES</v>
      </c>
      <c r="K4212" s="326"/>
    </row>
    <row r="4213" spans="1:11" s="321" customFormat="1" hidden="1" x14ac:dyDescent="0.2">
      <c r="A4213" s="326" t="s">
        <v>9150</v>
      </c>
      <c r="B4213" s="326" t="s">
        <v>8</v>
      </c>
      <c r="C4213" s="326">
        <v>2</v>
      </c>
      <c r="D4213" s="326" t="s">
        <v>24</v>
      </c>
      <c r="E4213" s="323">
        <v>500</v>
      </c>
      <c r="F4213" s="35" t="s">
        <v>303</v>
      </c>
      <c r="G4213" s="326" t="s">
        <v>8759</v>
      </c>
      <c r="H4213" s="350">
        <f t="shared" si="66"/>
        <v>4355719.3800000008</v>
      </c>
      <c r="I4213" s="326" t="s">
        <v>8995</v>
      </c>
      <c r="J4213" s="42" t="str">
        <f>VLOOKUP(D4213,DEPARTMENTS!B:B,1,0)</f>
        <v>ENVELOPES</v>
      </c>
      <c r="K4213" s="326"/>
    </row>
    <row r="4214" spans="1:11" s="35" customFormat="1" hidden="1" x14ac:dyDescent="0.2">
      <c r="A4214" s="326" t="s">
        <v>9151</v>
      </c>
      <c r="B4214" s="326" t="s">
        <v>8</v>
      </c>
      <c r="C4214" s="326">
        <v>2</v>
      </c>
      <c r="D4214" s="326" t="s">
        <v>24</v>
      </c>
      <c r="E4214" s="323">
        <v>100</v>
      </c>
      <c r="F4214" s="35" t="s">
        <v>303</v>
      </c>
      <c r="G4214" s="326" t="s">
        <v>8759</v>
      </c>
      <c r="H4214" s="350">
        <f t="shared" si="66"/>
        <v>4355819.3800000008</v>
      </c>
      <c r="I4214" s="326" t="s">
        <v>8996</v>
      </c>
      <c r="J4214" s="42" t="str">
        <f>VLOOKUP(D4214,DEPARTMENTS!B:B,1,0)</f>
        <v>ENVELOPES</v>
      </c>
      <c r="K4214" s="326"/>
    </row>
    <row r="4215" spans="1:11" s="35" customFormat="1" hidden="1" x14ac:dyDescent="0.2">
      <c r="A4215" s="326" t="s">
        <v>9152</v>
      </c>
      <c r="B4215" s="326" t="s">
        <v>8</v>
      </c>
      <c r="C4215" s="326">
        <v>2</v>
      </c>
      <c r="D4215" s="326" t="s">
        <v>24</v>
      </c>
      <c r="E4215" s="323">
        <v>100</v>
      </c>
      <c r="F4215" s="35" t="s">
        <v>303</v>
      </c>
      <c r="G4215" s="326" t="s">
        <v>8759</v>
      </c>
      <c r="H4215" s="350">
        <f t="shared" si="66"/>
        <v>4355919.3800000008</v>
      </c>
      <c r="I4215" s="326" t="s">
        <v>8997</v>
      </c>
      <c r="J4215" s="42" t="str">
        <f>VLOOKUP(D4215,DEPARTMENTS!B:B,1,0)</f>
        <v>ENVELOPES</v>
      </c>
      <c r="K4215" s="326"/>
    </row>
    <row r="4216" spans="1:11" s="321" customFormat="1" hidden="1" x14ac:dyDescent="0.2">
      <c r="A4216" s="326" t="s">
        <v>9153</v>
      </c>
      <c r="B4216" s="326" t="s">
        <v>8</v>
      </c>
      <c r="C4216" s="326">
        <v>2</v>
      </c>
      <c r="D4216" s="326" t="s">
        <v>24</v>
      </c>
      <c r="E4216" s="323">
        <v>100</v>
      </c>
      <c r="F4216" s="35" t="s">
        <v>303</v>
      </c>
      <c r="G4216" s="326" t="s">
        <v>8759</v>
      </c>
      <c r="H4216" s="350">
        <f t="shared" si="66"/>
        <v>4356019.3800000008</v>
      </c>
      <c r="I4216" s="326" t="s">
        <v>8998</v>
      </c>
      <c r="J4216" s="42" t="str">
        <f>VLOOKUP(D4216,DEPARTMENTS!B:B,1,0)</f>
        <v>ENVELOPES</v>
      </c>
      <c r="K4216" s="326"/>
    </row>
    <row r="4217" spans="1:11" s="35" customFormat="1" hidden="1" x14ac:dyDescent="0.2">
      <c r="A4217" s="326" t="s">
        <v>9154</v>
      </c>
      <c r="B4217" s="326" t="s">
        <v>8</v>
      </c>
      <c r="C4217" s="326">
        <v>2</v>
      </c>
      <c r="D4217" s="326" t="s">
        <v>24</v>
      </c>
      <c r="E4217" s="323">
        <v>200</v>
      </c>
      <c r="F4217" s="35" t="s">
        <v>303</v>
      </c>
      <c r="G4217" s="326" t="s">
        <v>8759</v>
      </c>
      <c r="H4217" s="350">
        <f t="shared" si="66"/>
        <v>4356219.3800000008</v>
      </c>
      <c r="I4217" s="326" t="s">
        <v>8999</v>
      </c>
      <c r="J4217" s="42" t="str">
        <f>VLOOKUP(D4217,DEPARTMENTS!B:B,1,0)</f>
        <v>ENVELOPES</v>
      </c>
      <c r="K4217" s="326"/>
    </row>
    <row r="4218" spans="1:11" s="35" customFormat="1" hidden="1" x14ac:dyDescent="0.2">
      <c r="A4218" s="326" t="s">
        <v>9155</v>
      </c>
      <c r="B4218" s="326" t="s">
        <v>8</v>
      </c>
      <c r="C4218" s="326">
        <v>2</v>
      </c>
      <c r="D4218" s="326" t="s">
        <v>24</v>
      </c>
      <c r="E4218" s="323">
        <v>50</v>
      </c>
      <c r="F4218" s="35" t="s">
        <v>303</v>
      </c>
      <c r="G4218" s="326" t="s">
        <v>8759</v>
      </c>
      <c r="H4218" s="350">
        <f t="shared" si="66"/>
        <v>4356269.3800000008</v>
      </c>
      <c r="I4218" s="326" t="s">
        <v>9000</v>
      </c>
      <c r="J4218" s="42" t="str">
        <f>VLOOKUP(D4218,DEPARTMENTS!B:B,1,0)</f>
        <v>ENVELOPES</v>
      </c>
      <c r="K4218" s="326"/>
    </row>
    <row r="4219" spans="1:11" s="35" customFormat="1" hidden="1" x14ac:dyDescent="0.2">
      <c r="A4219" s="326" t="s">
        <v>9156</v>
      </c>
      <c r="B4219" s="326" t="s">
        <v>8</v>
      </c>
      <c r="C4219" s="326">
        <v>2</v>
      </c>
      <c r="D4219" s="326" t="s">
        <v>24</v>
      </c>
      <c r="E4219" s="323">
        <v>50</v>
      </c>
      <c r="F4219" s="35" t="s">
        <v>303</v>
      </c>
      <c r="G4219" s="326" t="s">
        <v>8759</v>
      </c>
      <c r="H4219" s="350">
        <f t="shared" si="66"/>
        <v>4356319.3800000008</v>
      </c>
      <c r="I4219" s="326" t="s">
        <v>9001</v>
      </c>
      <c r="J4219" s="42" t="str">
        <f>VLOOKUP(D4219,DEPARTMENTS!B:B,1,0)</f>
        <v>ENVELOPES</v>
      </c>
      <c r="K4219" s="326"/>
    </row>
    <row r="4220" spans="1:11" s="35" customFormat="1" hidden="1" x14ac:dyDescent="0.2">
      <c r="A4220" s="326" t="s">
        <v>9157</v>
      </c>
      <c r="B4220" s="326" t="s">
        <v>8</v>
      </c>
      <c r="C4220" s="326">
        <v>2</v>
      </c>
      <c r="D4220" s="326" t="s">
        <v>120</v>
      </c>
      <c r="E4220" s="323">
        <v>200</v>
      </c>
      <c r="F4220" s="35" t="s">
        <v>303</v>
      </c>
      <c r="G4220" s="326" t="s">
        <v>8759</v>
      </c>
      <c r="H4220" s="350">
        <f t="shared" si="66"/>
        <v>4356519.3800000008</v>
      </c>
      <c r="I4220" s="326" t="s">
        <v>9002</v>
      </c>
      <c r="J4220" s="42" t="str">
        <f>VLOOKUP(D4220,DEPARTMENTS!B:B,1,0)</f>
        <v>DEV_GROUP_17</v>
      </c>
      <c r="K4220" s="326"/>
    </row>
    <row r="4221" spans="1:11" s="35" customFormat="1" hidden="1" x14ac:dyDescent="0.2">
      <c r="A4221" s="326" t="s">
        <v>9158</v>
      </c>
      <c r="B4221" s="326" t="s">
        <v>8</v>
      </c>
      <c r="C4221" s="326">
        <v>2</v>
      </c>
      <c r="D4221" s="326" t="s">
        <v>53</v>
      </c>
      <c r="E4221" s="323">
        <v>2000</v>
      </c>
      <c r="F4221" s="35" t="s">
        <v>303</v>
      </c>
      <c r="G4221" s="326" t="s">
        <v>8759</v>
      </c>
      <c r="H4221" s="350">
        <f t="shared" si="66"/>
        <v>4358519.3800000008</v>
      </c>
      <c r="I4221" s="326" t="s">
        <v>9003</v>
      </c>
      <c r="J4221" s="42" t="str">
        <f>VLOOKUP(D4221,DEPARTMENTS!B:B,1,0)</f>
        <v>AMM_CHOIR</v>
      </c>
      <c r="K4221" s="326"/>
    </row>
    <row r="4222" spans="1:11" s="35" customFormat="1" hidden="1" x14ac:dyDescent="0.2">
      <c r="A4222" s="326" t="s">
        <v>9159</v>
      </c>
      <c r="B4222" s="326" t="s">
        <v>8</v>
      </c>
      <c r="C4222" s="326">
        <v>2</v>
      </c>
      <c r="D4222" s="326" t="s">
        <v>53</v>
      </c>
      <c r="E4222" s="323">
        <v>1000</v>
      </c>
      <c r="F4222" s="35" t="s">
        <v>303</v>
      </c>
      <c r="G4222" s="326" t="s">
        <v>8759</v>
      </c>
      <c r="H4222" s="350">
        <f t="shared" si="66"/>
        <v>4359519.3800000008</v>
      </c>
      <c r="I4222" s="326" t="s">
        <v>9004</v>
      </c>
      <c r="J4222" s="42" t="str">
        <f>VLOOKUP(D4222,DEPARTMENTS!B:B,1,0)</f>
        <v>AMM_CHOIR</v>
      </c>
      <c r="K4222" s="326"/>
    </row>
    <row r="4223" spans="1:11" s="35" customFormat="1" hidden="1" x14ac:dyDescent="0.2">
      <c r="A4223" s="326" t="s">
        <v>9160</v>
      </c>
      <c r="B4223" s="326" t="s">
        <v>8</v>
      </c>
      <c r="C4223" s="326">
        <v>2</v>
      </c>
      <c r="D4223" s="326" t="s">
        <v>24</v>
      </c>
      <c r="E4223" s="323">
        <v>200</v>
      </c>
      <c r="F4223" s="35" t="s">
        <v>303</v>
      </c>
      <c r="G4223" s="326" t="s">
        <v>8759</v>
      </c>
      <c r="H4223" s="350">
        <f t="shared" si="66"/>
        <v>4359719.3800000008</v>
      </c>
      <c r="I4223" s="326" t="s">
        <v>9005</v>
      </c>
      <c r="J4223" s="42" t="str">
        <f>VLOOKUP(D4223,DEPARTMENTS!B:B,1,0)</f>
        <v>ENVELOPES</v>
      </c>
      <c r="K4223" s="326"/>
    </row>
    <row r="4224" spans="1:11" s="35" customFormat="1" hidden="1" x14ac:dyDescent="0.2">
      <c r="A4224" s="326" t="s">
        <v>9161</v>
      </c>
      <c r="B4224" s="326" t="s">
        <v>8</v>
      </c>
      <c r="C4224" s="326">
        <v>2</v>
      </c>
      <c r="D4224" s="326" t="s">
        <v>53</v>
      </c>
      <c r="E4224" s="323">
        <v>5000</v>
      </c>
      <c r="F4224" s="35" t="s">
        <v>303</v>
      </c>
      <c r="G4224" s="326" t="s">
        <v>8759</v>
      </c>
      <c r="H4224" s="350">
        <f t="shared" si="66"/>
        <v>4364719.3800000008</v>
      </c>
      <c r="I4224" s="326" t="s">
        <v>9006</v>
      </c>
      <c r="J4224" s="42" t="str">
        <f>VLOOKUP(D4224,DEPARTMENTS!B:B,1,0)</f>
        <v>AMM_CHOIR</v>
      </c>
      <c r="K4224" s="326"/>
    </row>
    <row r="4225" spans="1:11" s="35" customFormat="1" hidden="1" x14ac:dyDescent="0.2">
      <c r="A4225" s="326" t="s">
        <v>9162</v>
      </c>
      <c r="B4225" s="326" t="s">
        <v>8</v>
      </c>
      <c r="C4225" s="326">
        <v>2</v>
      </c>
      <c r="D4225" s="326" t="s">
        <v>53</v>
      </c>
      <c r="E4225" s="323">
        <v>500</v>
      </c>
      <c r="F4225" s="35" t="s">
        <v>303</v>
      </c>
      <c r="G4225" s="326" t="s">
        <v>8759</v>
      </c>
      <c r="H4225" s="350">
        <f t="shared" si="66"/>
        <v>4365219.3800000008</v>
      </c>
      <c r="I4225" s="326" t="s">
        <v>9007</v>
      </c>
      <c r="J4225" s="42" t="str">
        <f>VLOOKUP(D4225,DEPARTMENTS!B:B,1,0)</f>
        <v>AMM_CHOIR</v>
      </c>
      <c r="K4225" s="326"/>
    </row>
    <row r="4226" spans="1:11" s="35" customFormat="1" hidden="1" x14ac:dyDescent="0.2">
      <c r="A4226" s="326" t="s">
        <v>9163</v>
      </c>
      <c r="B4226" s="326" t="s">
        <v>8</v>
      </c>
      <c r="C4226" s="326">
        <v>2</v>
      </c>
      <c r="D4226" s="326" t="s">
        <v>53</v>
      </c>
      <c r="E4226" s="323">
        <v>1500</v>
      </c>
      <c r="F4226" s="35" t="s">
        <v>303</v>
      </c>
      <c r="G4226" s="326" t="s">
        <v>8759</v>
      </c>
      <c r="H4226" s="350">
        <f t="shared" si="66"/>
        <v>4366719.3800000008</v>
      </c>
      <c r="I4226" s="326" t="s">
        <v>9008</v>
      </c>
      <c r="J4226" s="42" t="str">
        <f>VLOOKUP(D4226,DEPARTMENTS!B:B,1,0)</f>
        <v>AMM_CHOIR</v>
      </c>
      <c r="K4226" s="326"/>
    </row>
    <row r="4227" spans="1:11" s="35" customFormat="1" hidden="1" x14ac:dyDescent="0.2">
      <c r="A4227" s="326" t="s">
        <v>9164</v>
      </c>
      <c r="B4227" s="326" t="s">
        <v>8</v>
      </c>
      <c r="C4227" s="326">
        <v>2</v>
      </c>
      <c r="D4227" s="326" t="s">
        <v>53</v>
      </c>
      <c r="E4227" s="323">
        <v>3000</v>
      </c>
      <c r="F4227" s="35" t="s">
        <v>303</v>
      </c>
      <c r="G4227" s="326" t="s">
        <v>8759</v>
      </c>
      <c r="H4227" s="350">
        <f t="shared" si="66"/>
        <v>4369719.3800000008</v>
      </c>
      <c r="I4227" s="326" t="s">
        <v>9009</v>
      </c>
      <c r="J4227" s="42" t="str">
        <f>VLOOKUP(D4227,DEPARTMENTS!B:B,1,0)</f>
        <v>AMM_CHOIR</v>
      </c>
      <c r="K4227" s="326"/>
    </row>
    <row r="4228" spans="1:11" s="35" customFormat="1" hidden="1" x14ac:dyDescent="0.2">
      <c r="A4228" s="326" t="s">
        <v>9165</v>
      </c>
      <c r="B4228" s="326" t="s">
        <v>8</v>
      </c>
      <c r="C4228" s="326">
        <v>2</v>
      </c>
      <c r="D4228" s="326" t="s">
        <v>53</v>
      </c>
      <c r="E4228" s="323">
        <v>200</v>
      </c>
      <c r="F4228" s="35" t="s">
        <v>303</v>
      </c>
      <c r="G4228" s="326" t="s">
        <v>8759</v>
      </c>
      <c r="H4228" s="350">
        <f t="shared" si="66"/>
        <v>4369919.3800000008</v>
      </c>
      <c r="I4228" s="326" t="s">
        <v>9010</v>
      </c>
      <c r="J4228" s="42" t="str">
        <f>VLOOKUP(D4228,DEPARTMENTS!B:B,1,0)</f>
        <v>AMM_CHOIR</v>
      </c>
      <c r="K4228" s="326"/>
    </row>
    <row r="4229" spans="1:11" s="35" customFormat="1" hidden="1" x14ac:dyDescent="0.2">
      <c r="A4229" s="326" t="s">
        <v>9166</v>
      </c>
      <c r="B4229" s="326" t="s">
        <v>8</v>
      </c>
      <c r="C4229" s="326">
        <v>2</v>
      </c>
      <c r="D4229" s="326" t="s">
        <v>53</v>
      </c>
      <c r="E4229" s="323">
        <v>1000</v>
      </c>
      <c r="F4229" s="35" t="s">
        <v>303</v>
      </c>
      <c r="G4229" s="326" t="s">
        <v>8759</v>
      </c>
      <c r="H4229" s="350">
        <f t="shared" si="66"/>
        <v>4370919.3800000008</v>
      </c>
      <c r="I4229" s="326" t="s">
        <v>9011</v>
      </c>
      <c r="J4229" s="42" t="str">
        <f>VLOOKUP(D4229,DEPARTMENTS!B:B,1,0)</f>
        <v>AMM_CHOIR</v>
      </c>
      <c r="K4229" s="326"/>
    </row>
    <row r="4230" spans="1:11" s="35" customFormat="1" hidden="1" x14ac:dyDescent="0.2">
      <c r="A4230" s="326" t="s">
        <v>9167</v>
      </c>
      <c r="B4230" s="326" t="s">
        <v>8</v>
      </c>
      <c r="C4230" s="326">
        <v>2</v>
      </c>
      <c r="D4230" s="326" t="s">
        <v>53</v>
      </c>
      <c r="E4230" s="323">
        <v>500</v>
      </c>
      <c r="F4230" s="35" t="s">
        <v>303</v>
      </c>
      <c r="G4230" s="326" t="s">
        <v>8759</v>
      </c>
      <c r="H4230" s="350">
        <f t="shared" si="66"/>
        <v>4371419.3800000008</v>
      </c>
      <c r="I4230" s="326" t="s">
        <v>9012</v>
      </c>
      <c r="J4230" s="42" t="str">
        <f>VLOOKUP(D4230,DEPARTMENTS!B:B,1,0)</f>
        <v>AMM_CHOIR</v>
      </c>
      <c r="K4230" s="326"/>
    </row>
    <row r="4231" spans="1:11" s="35" customFormat="1" hidden="1" x14ac:dyDescent="0.2">
      <c r="A4231" s="326" t="s">
        <v>9168</v>
      </c>
      <c r="B4231" s="326" t="s">
        <v>8</v>
      </c>
      <c r="C4231" s="326">
        <v>2</v>
      </c>
      <c r="D4231" s="326" t="s">
        <v>53</v>
      </c>
      <c r="E4231" s="323">
        <v>1000</v>
      </c>
      <c r="F4231" s="35" t="s">
        <v>303</v>
      </c>
      <c r="G4231" s="326" t="s">
        <v>8759</v>
      </c>
      <c r="H4231" s="350">
        <f t="shared" si="66"/>
        <v>4372419.3800000008</v>
      </c>
      <c r="I4231" s="326" t="s">
        <v>9013</v>
      </c>
      <c r="J4231" s="42" t="str">
        <f>VLOOKUP(D4231,DEPARTMENTS!B:B,1,0)</f>
        <v>AMM_CHOIR</v>
      </c>
      <c r="K4231" s="326"/>
    </row>
    <row r="4232" spans="1:11" s="35" customFormat="1" hidden="1" x14ac:dyDescent="0.2">
      <c r="A4232" s="326" t="s">
        <v>9169</v>
      </c>
      <c r="B4232" s="326" t="s">
        <v>8</v>
      </c>
      <c r="C4232" s="326">
        <v>2</v>
      </c>
      <c r="D4232" s="326" t="s">
        <v>53</v>
      </c>
      <c r="E4232" s="323">
        <v>1000</v>
      </c>
      <c r="F4232" s="35" t="s">
        <v>303</v>
      </c>
      <c r="G4232" s="326" t="s">
        <v>8759</v>
      </c>
      <c r="H4232" s="350">
        <f t="shared" si="66"/>
        <v>4373419.3800000008</v>
      </c>
      <c r="I4232" s="326" t="s">
        <v>9014</v>
      </c>
      <c r="J4232" s="42" t="str">
        <f>VLOOKUP(D4232,DEPARTMENTS!B:B,1,0)</f>
        <v>AMM_CHOIR</v>
      </c>
      <c r="K4232" s="326"/>
    </row>
    <row r="4233" spans="1:11" s="35" customFormat="1" hidden="1" x14ac:dyDescent="0.2">
      <c r="A4233" s="326" t="s">
        <v>9170</v>
      </c>
      <c r="B4233" s="326" t="s">
        <v>8</v>
      </c>
      <c r="C4233" s="326">
        <v>2</v>
      </c>
      <c r="D4233" s="326" t="s">
        <v>53</v>
      </c>
      <c r="E4233" s="323">
        <v>1000</v>
      </c>
      <c r="F4233" s="35" t="s">
        <v>303</v>
      </c>
      <c r="G4233" s="326" t="s">
        <v>8759</v>
      </c>
      <c r="H4233" s="350">
        <f t="shared" si="66"/>
        <v>4374419.3800000008</v>
      </c>
      <c r="I4233" s="326" t="s">
        <v>9015</v>
      </c>
      <c r="J4233" s="42" t="str">
        <f>VLOOKUP(D4233,DEPARTMENTS!B:B,1,0)</f>
        <v>AMM_CHOIR</v>
      </c>
      <c r="K4233" s="326"/>
    </row>
    <row r="4234" spans="1:11" s="35" customFormat="1" hidden="1" x14ac:dyDescent="0.2">
      <c r="A4234" s="326" t="s">
        <v>9171</v>
      </c>
      <c r="B4234" s="326" t="s">
        <v>8</v>
      </c>
      <c r="C4234" s="326">
        <v>2</v>
      </c>
      <c r="D4234" s="326" t="s">
        <v>53</v>
      </c>
      <c r="E4234" s="323">
        <v>1000</v>
      </c>
      <c r="F4234" s="35" t="s">
        <v>303</v>
      </c>
      <c r="G4234" s="326" t="s">
        <v>8759</v>
      </c>
      <c r="H4234" s="350">
        <f t="shared" si="66"/>
        <v>4375419.3800000008</v>
      </c>
      <c r="I4234" s="326" t="s">
        <v>9016</v>
      </c>
      <c r="J4234" s="42" t="str">
        <f>VLOOKUP(D4234,DEPARTMENTS!B:B,1,0)</f>
        <v>AMM_CHOIR</v>
      </c>
      <c r="K4234" s="326"/>
    </row>
    <row r="4235" spans="1:11" s="35" customFormat="1" hidden="1" x14ac:dyDescent="0.2">
      <c r="A4235" s="326" t="s">
        <v>9172</v>
      </c>
      <c r="B4235" s="326" t="s">
        <v>8</v>
      </c>
      <c r="C4235" s="326">
        <v>2</v>
      </c>
      <c r="D4235" s="326" t="s">
        <v>53</v>
      </c>
      <c r="E4235" s="323">
        <v>5000</v>
      </c>
      <c r="F4235" s="35" t="s">
        <v>303</v>
      </c>
      <c r="G4235" s="326" t="s">
        <v>8759</v>
      </c>
      <c r="H4235" s="350">
        <f t="shared" si="66"/>
        <v>4380419.3800000008</v>
      </c>
      <c r="I4235" s="326" t="s">
        <v>9017</v>
      </c>
      <c r="J4235" s="42" t="str">
        <f>VLOOKUP(D4235,DEPARTMENTS!B:B,1,0)</f>
        <v>AMM_CHOIR</v>
      </c>
      <c r="K4235" s="326"/>
    </row>
    <row r="4236" spans="1:11" s="35" customFormat="1" hidden="1" x14ac:dyDescent="0.2">
      <c r="A4236" s="326" t="s">
        <v>9173</v>
      </c>
      <c r="B4236" s="326" t="s">
        <v>8</v>
      </c>
      <c r="C4236" s="326">
        <v>2</v>
      </c>
      <c r="D4236" s="326" t="s">
        <v>53</v>
      </c>
      <c r="E4236" s="323">
        <v>300</v>
      </c>
      <c r="F4236" s="35" t="s">
        <v>303</v>
      </c>
      <c r="G4236" s="326" t="s">
        <v>8759</v>
      </c>
      <c r="H4236" s="350">
        <f t="shared" si="66"/>
        <v>4380719.3800000008</v>
      </c>
      <c r="I4236" s="326" t="s">
        <v>9018</v>
      </c>
      <c r="J4236" s="42" t="str">
        <f>VLOOKUP(D4236,DEPARTMENTS!B:B,1,0)</f>
        <v>AMM_CHOIR</v>
      </c>
      <c r="K4236" s="326"/>
    </row>
    <row r="4237" spans="1:11" s="35" customFormat="1" hidden="1" x14ac:dyDescent="0.2">
      <c r="A4237" s="326" t="s">
        <v>9174</v>
      </c>
      <c r="B4237" s="326" t="s">
        <v>8</v>
      </c>
      <c r="C4237" s="326">
        <v>2</v>
      </c>
      <c r="D4237" s="326" t="s">
        <v>53</v>
      </c>
      <c r="E4237" s="323">
        <v>1000</v>
      </c>
      <c r="F4237" s="35" t="s">
        <v>303</v>
      </c>
      <c r="G4237" s="326" t="s">
        <v>8759</v>
      </c>
      <c r="H4237" s="350">
        <f t="shared" si="66"/>
        <v>4381719.3800000008</v>
      </c>
      <c r="I4237" s="326" t="s">
        <v>9019</v>
      </c>
      <c r="J4237" s="42" t="str">
        <f>VLOOKUP(D4237,DEPARTMENTS!B:B,1,0)</f>
        <v>AMM_CHOIR</v>
      </c>
      <c r="K4237" s="326"/>
    </row>
    <row r="4238" spans="1:11" s="35" customFormat="1" hidden="1" x14ac:dyDescent="0.2">
      <c r="A4238" s="326" t="s">
        <v>9175</v>
      </c>
      <c r="B4238" s="326" t="s">
        <v>8</v>
      </c>
      <c r="C4238" s="326">
        <v>2</v>
      </c>
      <c r="D4238" s="326" t="s">
        <v>53</v>
      </c>
      <c r="E4238" s="323">
        <v>500</v>
      </c>
      <c r="F4238" s="35" t="s">
        <v>303</v>
      </c>
      <c r="G4238" s="326" t="s">
        <v>8759</v>
      </c>
      <c r="H4238" s="350">
        <f t="shared" si="66"/>
        <v>4382219.3800000008</v>
      </c>
      <c r="I4238" s="326" t="s">
        <v>9020</v>
      </c>
      <c r="J4238" s="42" t="str">
        <f>VLOOKUP(D4238,DEPARTMENTS!B:B,1,0)</f>
        <v>AMM_CHOIR</v>
      </c>
      <c r="K4238" s="326"/>
    </row>
    <row r="4239" spans="1:11" s="35" customFormat="1" hidden="1" x14ac:dyDescent="0.2">
      <c r="A4239" s="326" t="s">
        <v>9176</v>
      </c>
      <c r="B4239" s="326" t="s">
        <v>8</v>
      </c>
      <c r="C4239" s="326">
        <v>2</v>
      </c>
      <c r="D4239" s="326" t="s">
        <v>53</v>
      </c>
      <c r="E4239" s="323">
        <v>2000</v>
      </c>
      <c r="F4239" s="35" t="s">
        <v>303</v>
      </c>
      <c r="G4239" s="326" t="s">
        <v>8759</v>
      </c>
      <c r="H4239" s="350">
        <f t="shared" si="66"/>
        <v>4384219.3800000008</v>
      </c>
      <c r="I4239" s="326" t="s">
        <v>9021</v>
      </c>
      <c r="J4239" s="42" t="str">
        <f>VLOOKUP(D4239,DEPARTMENTS!B:B,1,0)</f>
        <v>AMM_CHOIR</v>
      </c>
      <c r="K4239" s="326"/>
    </row>
    <row r="4240" spans="1:11" s="35" customFormat="1" hidden="1" x14ac:dyDescent="0.2">
      <c r="A4240" s="326" t="s">
        <v>9177</v>
      </c>
      <c r="B4240" s="326" t="s">
        <v>8</v>
      </c>
      <c r="C4240" s="326">
        <v>2</v>
      </c>
      <c r="D4240" s="326" t="s">
        <v>53</v>
      </c>
      <c r="E4240" s="323">
        <v>2000</v>
      </c>
      <c r="F4240" s="35" t="s">
        <v>303</v>
      </c>
      <c r="G4240" s="326" t="s">
        <v>8759</v>
      </c>
      <c r="H4240" s="350">
        <f t="shared" si="66"/>
        <v>4386219.3800000008</v>
      </c>
      <c r="I4240" s="326" t="s">
        <v>9600</v>
      </c>
      <c r="J4240" s="42" t="str">
        <f>VLOOKUP(D4240,DEPARTMENTS!B:B,1,0)</f>
        <v>AMM_CHOIR</v>
      </c>
      <c r="K4240" s="326"/>
    </row>
    <row r="4241" spans="1:11" s="35" customFormat="1" hidden="1" x14ac:dyDescent="0.2">
      <c r="A4241" s="326" t="s">
        <v>9178</v>
      </c>
      <c r="B4241" s="326" t="s">
        <v>8</v>
      </c>
      <c r="C4241" s="326">
        <v>2</v>
      </c>
      <c r="D4241" s="326" t="s">
        <v>53</v>
      </c>
      <c r="E4241" s="323">
        <v>1000</v>
      </c>
      <c r="F4241" s="35" t="s">
        <v>303</v>
      </c>
      <c r="G4241" s="326" t="s">
        <v>8759</v>
      </c>
      <c r="H4241" s="350">
        <f t="shared" si="66"/>
        <v>4387219.3800000008</v>
      </c>
      <c r="I4241" s="326" t="s">
        <v>9022</v>
      </c>
      <c r="J4241" s="42" t="str">
        <f>VLOOKUP(D4241,DEPARTMENTS!B:B,1,0)</f>
        <v>AMM_CHOIR</v>
      </c>
      <c r="K4241" s="326"/>
    </row>
    <row r="4242" spans="1:11" s="35" customFormat="1" hidden="1" x14ac:dyDescent="0.2">
      <c r="A4242" s="326" t="s">
        <v>9179</v>
      </c>
      <c r="B4242" s="326" t="s">
        <v>8</v>
      </c>
      <c r="C4242" s="326">
        <v>2</v>
      </c>
      <c r="D4242" s="326" t="s">
        <v>53</v>
      </c>
      <c r="E4242" s="323">
        <v>500</v>
      </c>
      <c r="F4242" s="35" t="s">
        <v>303</v>
      </c>
      <c r="G4242" s="326" t="s">
        <v>8759</v>
      </c>
      <c r="H4242" s="350">
        <f t="shared" si="66"/>
        <v>4387719.3800000008</v>
      </c>
      <c r="I4242" s="326" t="s">
        <v>9023</v>
      </c>
      <c r="J4242" s="42" t="str">
        <f>VLOOKUP(D4242,DEPARTMENTS!B:B,1,0)</f>
        <v>AMM_CHOIR</v>
      </c>
      <c r="K4242" s="326"/>
    </row>
    <row r="4243" spans="1:11" s="35" customFormat="1" hidden="1" x14ac:dyDescent="0.2">
      <c r="A4243" s="326" t="s">
        <v>9180</v>
      </c>
      <c r="B4243" s="326" t="s">
        <v>8</v>
      </c>
      <c r="C4243" s="326">
        <v>2</v>
      </c>
      <c r="D4243" s="326" t="s">
        <v>53</v>
      </c>
      <c r="E4243" s="323">
        <v>500</v>
      </c>
      <c r="F4243" s="35" t="s">
        <v>303</v>
      </c>
      <c r="G4243" s="326" t="s">
        <v>8759</v>
      </c>
      <c r="H4243" s="350">
        <f t="shared" si="66"/>
        <v>4388219.3800000008</v>
      </c>
      <c r="I4243" s="326" t="s">
        <v>9024</v>
      </c>
      <c r="J4243" s="42" t="str">
        <f>VLOOKUP(D4243,DEPARTMENTS!B:B,1,0)</f>
        <v>AMM_CHOIR</v>
      </c>
      <c r="K4243" s="326"/>
    </row>
    <row r="4244" spans="1:11" s="321" customFormat="1" hidden="1" x14ac:dyDescent="0.2">
      <c r="A4244" s="326" t="s">
        <v>9181</v>
      </c>
      <c r="B4244" s="326" t="s">
        <v>8</v>
      </c>
      <c r="C4244" s="326">
        <v>2</v>
      </c>
      <c r="D4244" s="326" t="s">
        <v>53</v>
      </c>
      <c r="E4244" s="323">
        <v>300</v>
      </c>
      <c r="F4244" s="35" t="s">
        <v>303</v>
      </c>
      <c r="G4244" s="326" t="s">
        <v>8759</v>
      </c>
      <c r="H4244" s="350">
        <f t="shared" si="66"/>
        <v>4388519.3800000008</v>
      </c>
      <c r="I4244" s="326" t="s">
        <v>9025</v>
      </c>
      <c r="J4244" s="42" t="str">
        <f>VLOOKUP(D4244,DEPARTMENTS!B:B,1,0)</f>
        <v>AMM_CHOIR</v>
      </c>
      <c r="K4244" s="326"/>
    </row>
    <row r="4245" spans="1:11" s="35" customFormat="1" hidden="1" x14ac:dyDescent="0.2">
      <c r="A4245" s="326" t="s">
        <v>9182</v>
      </c>
      <c r="B4245" s="326" t="s">
        <v>8</v>
      </c>
      <c r="C4245" s="326">
        <v>2</v>
      </c>
      <c r="D4245" s="326" t="s">
        <v>53</v>
      </c>
      <c r="E4245" s="323">
        <v>1000</v>
      </c>
      <c r="F4245" s="35" t="s">
        <v>303</v>
      </c>
      <c r="G4245" s="326" t="s">
        <v>8759</v>
      </c>
      <c r="H4245" s="350">
        <f t="shared" ref="H4245:H4308" si="67">H4244+E4245</f>
        <v>4389519.3800000008</v>
      </c>
      <c r="I4245" s="326" t="s">
        <v>9026</v>
      </c>
      <c r="J4245" s="42" t="str">
        <f>VLOOKUP(D4245,DEPARTMENTS!B:B,1,0)</f>
        <v>AMM_CHOIR</v>
      </c>
      <c r="K4245" s="326"/>
    </row>
    <row r="4246" spans="1:11" s="35" customFormat="1" hidden="1" x14ac:dyDescent="0.2">
      <c r="A4246" s="326" t="s">
        <v>9183</v>
      </c>
      <c r="B4246" s="326" t="s">
        <v>8</v>
      </c>
      <c r="C4246" s="326">
        <v>2</v>
      </c>
      <c r="D4246" s="326" t="s">
        <v>53</v>
      </c>
      <c r="E4246" s="323">
        <v>1000</v>
      </c>
      <c r="F4246" s="35" t="s">
        <v>303</v>
      </c>
      <c r="G4246" s="326" t="s">
        <v>8759</v>
      </c>
      <c r="H4246" s="350">
        <f t="shared" si="67"/>
        <v>4390519.3800000008</v>
      </c>
      <c r="I4246" s="326" t="s">
        <v>9027</v>
      </c>
      <c r="J4246" s="42" t="str">
        <f>VLOOKUP(D4246,DEPARTMENTS!B:B,1,0)</f>
        <v>AMM_CHOIR</v>
      </c>
      <c r="K4246" s="326"/>
    </row>
    <row r="4247" spans="1:11" s="35" customFormat="1" hidden="1" x14ac:dyDescent="0.2">
      <c r="A4247" s="326" t="s">
        <v>9184</v>
      </c>
      <c r="B4247" s="326" t="s">
        <v>8</v>
      </c>
      <c r="C4247" s="326">
        <v>2</v>
      </c>
      <c r="D4247" s="326" t="s">
        <v>53</v>
      </c>
      <c r="E4247" s="323">
        <v>500</v>
      </c>
      <c r="F4247" s="35" t="s">
        <v>303</v>
      </c>
      <c r="G4247" s="326" t="s">
        <v>8759</v>
      </c>
      <c r="H4247" s="350">
        <f t="shared" si="67"/>
        <v>4391019.3800000008</v>
      </c>
      <c r="I4247" s="326" t="s">
        <v>9028</v>
      </c>
      <c r="J4247" s="42" t="str">
        <f>VLOOKUP(D4247,DEPARTMENTS!B:B,1,0)</f>
        <v>AMM_CHOIR</v>
      </c>
      <c r="K4247" s="326"/>
    </row>
    <row r="4248" spans="1:11" s="35" customFormat="1" hidden="1" x14ac:dyDescent="0.2">
      <c r="A4248" s="326" t="s">
        <v>9185</v>
      </c>
      <c r="B4248" s="326" t="s">
        <v>8</v>
      </c>
      <c r="C4248" s="326">
        <v>2</v>
      </c>
      <c r="D4248" s="326" t="s">
        <v>53</v>
      </c>
      <c r="E4248" s="323">
        <v>200</v>
      </c>
      <c r="F4248" s="35" t="s">
        <v>303</v>
      </c>
      <c r="G4248" s="326" t="s">
        <v>8759</v>
      </c>
      <c r="H4248" s="350">
        <f t="shared" si="67"/>
        <v>4391219.3800000008</v>
      </c>
      <c r="I4248" s="326" t="s">
        <v>9029</v>
      </c>
      <c r="J4248" s="42" t="str">
        <f>VLOOKUP(D4248,DEPARTMENTS!B:B,1,0)</f>
        <v>AMM_CHOIR</v>
      </c>
      <c r="K4248" s="326"/>
    </row>
    <row r="4249" spans="1:11" s="35" customFormat="1" hidden="1" x14ac:dyDescent="0.2">
      <c r="A4249" s="326" t="s">
        <v>9186</v>
      </c>
      <c r="B4249" s="326" t="s">
        <v>8</v>
      </c>
      <c r="C4249" s="326">
        <v>2</v>
      </c>
      <c r="D4249" s="326" t="s">
        <v>53</v>
      </c>
      <c r="E4249" s="323">
        <v>500</v>
      </c>
      <c r="F4249" s="35" t="s">
        <v>303</v>
      </c>
      <c r="G4249" s="326" t="s">
        <v>8759</v>
      </c>
      <c r="H4249" s="350">
        <f t="shared" si="67"/>
        <v>4391719.3800000008</v>
      </c>
      <c r="I4249" s="326" t="s">
        <v>9030</v>
      </c>
      <c r="J4249" s="42" t="str">
        <f>VLOOKUP(D4249,DEPARTMENTS!B:B,1,0)</f>
        <v>AMM_CHOIR</v>
      </c>
      <c r="K4249" s="326"/>
    </row>
    <row r="4250" spans="1:11" s="35" customFormat="1" hidden="1" x14ac:dyDescent="0.2">
      <c r="A4250" s="326" t="s">
        <v>9187</v>
      </c>
      <c r="B4250" s="326" t="s">
        <v>8</v>
      </c>
      <c r="C4250" s="326">
        <v>2</v>
      </c>
      <c r="D4250" s="326" t="s">
        <v>53</v>
      </c>
      <c r="E4250" s="323">
        <v>1000</v>
      </c>
      <c r="F4250" s="35" t="s">
        <v>303</v>
      </c>
      <c r="G4250" s="326" t="s">
        <v>8759</v>
      </c>
      <c r="H4250" s="350">
        <f t="shared" si="67"/>
        <v>4392719.3800000008</v>
      </c>
      <c r="I4250" s="326" t="s">
        <v>9031</v>
      </c>
      <c r="J4250" s="42" t="str">
        <f>VLOOKUP(D4250,DEPARTMENTS!B:B,1,0)</f>
        <v>AMM_CHOIR</v>
      </c>
      <c r="K4250" s="326"/>
    </row>
    <row r="4251" spans="1:11" s="35" customFormat="1" hidden="1" x14ac:dyDescent="0.2">
      <c r="A4251" s="326" t="s">
        <v>9188</v>
      </c>
      <c r="B4251" s="326" t="s">
        <v>8</v>
      </c>
      <c r="C4251" s="326">
        <v>2</v>
      </c>
      <c r="D4251" s="326" t="s">
        <v>53</v>
      </c>
      <c r="E4251" s="323">
        <v>150</v>
      </c>
      <c r="F4251" s="35" t="s">
        <v>303</v>
      </c>
      <c r="G4251" s="326" t="s">
        <v>8759</v>
      </c>
      <c r="H4251" s="350">
        <f t="shared" si="67"/>
        <v>4392869.3800000008</v>
      </c>
      <c r="I4251" s="326" t="s">
        <v>9032</v>
      </c>
      <c r="J4251" s="42" t="str">
        <f>VLOOKUP(D4251,DEPARTMENTS!B:B,1,0)</f>
        <v>AMM_CHOIR</v>
      </c>
      <c r="K4251" s="326"/>
    </row>
    <row r="4252" spans="1:11" s="35" customFormat="1" hidden="1" x14ac:dyDescent="0.2">
      <c r="A4252" s="326" t="s">
        <v>9189</v>
      </c>
      <c r="B4252" s="326" t="s">
        <v>8</v>
      </c>
      <c r="C4252" s="326">
        <v>2</v>
      </c>
      <c r="D4252" s="326" t="s">
        <v>53</v>
      </c>
      <c r="E4252" s="323">
        <v>500</v>
      </c>
      <c r="F4252" s="35" t="s">
        <v>303</v>
      </c>
      <c r="G4252" s="326" t="s">
        <v>8759</v>
      </c>
      <c r="H4252" s="350">
        <f t="shared" si="67"/>
        <v>4393369.3800000008</v>
      </c>
      <c r="I4252" s="326" t="s">
        <v>9033</v>
      </c>
      <c r="J4252" s="42" t="str">
        <f>VLOOKUP(D4252,DEPARTMENTS!B:B,1,0)</f>
        <v>AMM_CHOIR</v>
      </c>
      <c r="K4252" s="326"/>
    </row>
    <row r="4253" spans="1:11" s="35" customFormat="1" hidden="1" x14ac:dyDescent="0.2">
      <c r="A4253" s="326" t="s">
        <v>9190</v>
      </c>
      <c r="B4253" s="326" t="s">
        <v>8</v>
      </c>
      <c r="C4253" s="326">
        <v>2</v>
      </c>
      <c r="D4253" s="326" t="s">
        <v>53</v>
      </c>
      <c r="E4253" s="323">
        <v>3000</v>
      </c>
      <c r="F4253" s="35" t="s">
        <v>303</v>
      </c>
      <c r="G4253" s="326" t="s">
        <v>8759</v>
      </c>
      <c r="H4253" s="350">
        <f t="shared" si="67"/>
        <v>4396369.3800000008</v>
      </c>
      <c r="I4253" s="326" t="s">
        <v>9601</v>
      </c>
      <c r="J4253" s="42" t="str">
        <f>VLOOKUP(D4253,DEPARTMENTS!B:B,1,0)</f>
        <v>AMM_CHOIR</v>
      </c>
      <c r="K4253" s="326"/>
    </row>
    <row r="4254" spans="1:11" s="35" customFormat="1" hidden="1" x14ac:dyDescent="0.2">
      <c r="A4254" s="326" t="s">
        <v>9191</v>
      </c>
      <c r="B4254" s="326" t="s">
        <v>8</v>
      </c>
      <c r="C4254" s="326">
        <v>2</v>
      </c>
      <c r="D4254" s="326" t="s">
        <v>53</v>
      </c>
      <c r="E4254" s="323">
        <v>300</v>
      </c>
      <c r="F4254" s="35" t="s">
        <v>303</v>
      </c>
      <c r="G4254" s="326" t="s">
        <v>8759</v>
      </c>
      <c r="H4254" s="350">
        <f t="shared" si="67"/>
        <v>4396669.3800000008</v>
      </c>
      <c r="I4254" s="326" t="s">
        <v>9034</v>
      </c>
      <c r="J4254" s="42" t="str">
        <f>VLOOKUP(D4254,DEPARTMENTS!B:B,1,0)</f>
        <v>AMM_CHOIR</v>
      </c>
      <c r="K4254" s="326"/>
    </row>
    <row r="4255" spans="1:11" s="35" customFormat="1" hidden="1" x14ac:dyDescent="0.2">
      <c r="A4255" s="326" t="s">
        <v>9192</v>
      </c>
      <c r="B4255" s="326" t="s">
        <v>8</v>
      </c>
      <c r="C4255" s="326">
        <v>2</v>
      </c>
      <c r="D4255" s="326" t="s">
        <v>53</v>
      </c>
      <c r="E4255" s="323">
        <v>500</v>
      </c>
      <c r="F4255" s="35" t="s">
        <v>303</v>
      </c>
      <c r="G4255" s="326" t="s">
        <v>8759</v>
      </c>
      <c r="H4255" s="350">
        <f t="shared" si="67"/>
        <v>4397169.3800000008</v>
      </c>
      <c r="I4255" s="326" t="s">
        <v>9035</v>
      </c>
      <c r="J4255" s="42" t="str">
        <f>VLOOKUP(D4255,DEPARTMENTS!B:B,1,0)</f>
        <v>AMM_CHOIR</v>
      </c>
      <c r="K4255" s="326"/>
    </row>
    <row r="4256" spans="1:11" s="35" customFormat="1" hidden="1" x14ac:dyDescent="0.2">
      <c r="A4256" s="326" t="s">
        <v>9193</v>
      </c>
      <c r="B4256" s="326" t="s">
        <v>8</v>
      </c>
      <c r="C4256" s="326">
        <v>2</v>
      </c>
      <c r="D4256" s="326" t="s">
        <v>53</v>
      </c>
      <c r="E4256" s="323">
        <v>1000</v>
      </c>
      <c r="F4256" s="35" t="s">
        <v>303</v>
      </c>
      <c r="G4256" s="326" t="s">
        <v>8759</v>
      </c>
      <c r="H4256" s="350">
        <f t="shared" si="67"/>
        <v>4398169.3800000008</v>
      </c>
      <c r="I4256" s="326" t="s">
        <v>9036</v>
      </c>
      <c r="J4256" s="42" t="str">
        <f>VLOOKUP(D4256,DEPARTMENTS!B:B,1,0)</f>
        <v>AMM_CHOIR</v>
      </c>
      <c r="K4256" s="326"/>
    </row>
    <row r="4257" spans="1:11" s="35" customFormat="1" hidden="1" x14ac:dyDescent="0.2">
      <c r="A4257" s="326" t="s">
        <v>9194</v>
      </c>
      <c r="B4257" s="326" t="s">
        <v>8</v>
      </c>
      <c r="C4257" s="326">
        <v>2</v>
      </c>
      <c r="D4257" s="326" t="s">
        <v>53</v>
      </c>
      <c r="E4257" s="323">
        <v>1000</v>
      </c>
      <c r="F4257" s="35" t="s">
        <v>303</v>
      </c>
      <c r="G4257" s="326" t="s">
        <v>8759</v>
      </c>
      <c r="H4257" s="350">
        <f t="shared" si="67"/>
        <v>4399169.3800000008</v>
      </c>
      <c r="I4257" s="326" t="s">
        <v>9037</v>
      </c>
      <c r="J4257" s="42" t="str">
        <f>VLOOKUP(D4257,DEPARTMENTS!B:B,1,0)</f>
        <v>AMM_CHOIR</v>
      </c>
      <c r="K4257" s="326"/>
    </row>
    <row r="4258" spans="1:11" s="35" customFormat="1" hidden="1" x14ac:dyDescent="0.2">
      <c r="A4258" s="326" t="s">
        <v>9195</v>
      </c>
      <c r="B4258" s="326" t="s">
        <v>8</v>
      </c>
      <c r="C4258" s="326">
        <v>2</v>
      </c>
      <c r="D4258" s="326" t="s">
        <v>53</v>
      </c>
      <c r="E4258" s="323">
        <v>500</v>
      </c>
      <c r="F4258" s="35" t="s">
        <v>303</v>
      </c>
      <c r="G4258" s="326" t="s">
        <v>8759</v>
      </c>
      <c r="H4258" s="350">
        <f t="shared" si="67"/>
        <v>4399669.3800000008</v>
      </c>
      <c r="I4258" s="326" t="s">
        <v>9038</v>
      </c>
      <c r="J4258" s="42" t="str">
        <f>VLOOKUP(D4258,DEPARTMENTS!B:B,1,0)</f>
        <v>AMM_CHOIR</v>
      </c>
      <c r="K4258" s="326"/>
    </row>
    <row r="4259" spans="1:11" s="35" customFormat="1" hidden="1" x14ac:dyDescent="0.2">
      <c r="A4259" s="326" t="s">
        <v>9196</v>
      </c>
      <c r="B4259" s="326" t="s">
        <v>8</v>
      </c>
      <c r="C4259" s="326">
        <v>2</v>
      </c>
      <c r="D4259" s="326" t="s">
        <v>53</v>
      </c>
      <c r="E4259" s="323">
        <v>300</v>
      </c>
      <c r="F4259" s="35" t="s">
        <v>303</v>
      </c>
      <c r="G4259" s="326" t="s">
        <v>8759</v>
      </c>
      <c r="H4259" s="350">
        <f t="shared" si="67"/>
        <v>4399969.3800000008</v>
      </c>
      <c r="I4259" s="326" t="s">
        <v>9039</v>
      </c>
      <c r="J4259" s="42" t="str">
        <f>VLOOKUP(D4259,DEPARTMENTS!B:B,1,0)</f>
        <v>AMM_CHOIR</v>
      </c>
      <c r="K4259" s="326"/>
    </row>
    <row r="4260" spans="1:11" s="35" customFormat="1" hidden="1" x14ac:dyDescent="0.2">
      <c r="A4260" s="326" t="s">
        <v>9197</v>
      </c>
      <c r="B4260" s="326" t="s">
        <v>8</v>
      </c>
      <c r="C4260" s="326">
        <v>2</v>
      </c>
      <c r="D4260" s="326" t="s">
        <v>53</v>
      </c>
      <c r="E4260" s="323">
        <v>1000</v>
      </c>
      <c r="F4260" s="35" t="s">
        <v>303</v>
      </c>
      <c r="G4260" s="326" t="s">
        <v>8759</v>
      </c>
      <c r="H4260" s="350">
        <f t="shared" si="67"/>
        <v>4400969.3800000008</v>
      </c>
      <c r="I4260" s="326" t="s">
        <v>9040</v>
      </c>
      <c r="J4260" s="42" t="str">
        <f>VLOOKUP(D4260,DEPARTMENTS!B:B,1,0)</f>
        <v>AMM_CHOIR</v>
      </c>
      <c r="K4260" s="326"/>
    </row>
    <row r="4261" spans="1:11" s="35" customFormat="1" hidden="1" x14ac:dyDescent="0.2">
      <c r="A4261" s="326" t="s">
        <v>9198</v>
      </c>
      <c r="B4261" s="326" t="s">
        <v>8</v>
      </c>
      <c r="C4261" s="326">
        <v>2</v>
      </c>
      <c r="D4261" s="326" t="s">
        <v>53</v>
      </c>
      <c r="E4261" s="323">
        <v>1000</v>
      </c>
      <c r="F4261" s="35" t="s">
        <v>303</v>
      </c>
      <c r="G4261" s="326" t="s">
        <v>8759</v>
      </c>
      <c r="H4261" s="350">
        <f t="shared" si="67"/>
        <v>4401969.3800000008</v>
      </c>
      <c r="I4261" s="326" t="s">
        <v>9041</v>
      </c>
      <c r="J4261" s="42" t="str">
        <f>VLOOKUP(D4261,DEPARTMENTS!B:B,1,0)</f>
        <v>AMM_CHOIR</v>
      </c>
      <c r="K4261" s="326"/>
    </row>
    <row r="4262" spans="1:11" s="35" customFormat="1" hidden="1" x14ac:dyDescent="0.2">
      <c r="A4262" s="326" t="s">
        <v>9199</v>
      </c>
      <c r="B4262" s="326" t="s">
        <v>8</v>
      </c>
      <c r="C4262" s="326">
        <v>2</v>
      </c>
      <c r="D4262" s="326" t="s">
        <v>53</v>
      </c>
      <c r="E4262" s="323">
        <v>500</v>
      </c>
      <c r="F4262" s="35" t="s">
        <v>303</v>
      </c>
      <c r="G4262" s="326" t="s">
        <v>8759</v>
      </c>
      <c r="H4262" s="350">
        <f t="shared" si="67"/>
        <v>4402469.3800000008</v>
      </c>
      <c r="I4262" s="326" t="s">
        <v>9042</v>
      </c>
      <c r="J4262" s="42" t="str">
        <f>VLOOKUP(D4262,DEPARTMENTS!B:B,1,0)</f>
        <v>AMM_CHOIR</v>
      </c>
      <c r="K4262" s="326"/>
    </row>
    <row r="4263" spans="1:11" s="35" customFormat="1" hidden="1" x14ac:dyDescent="0.2">
      <c r="A4263" s="326" t="s">
        <v>9200</v>
      </c>
      <c r="B4263" s="326" t="s">
        <v>8</v>
      </c>
      <c r="C4263" s="326">
        <v>2</v>
      </c>
      <c r="D4263" s="326" t="s">
        <v>53</v>
      </c>
      <c r="E4263" s="323">
        <v>500</v>
      </c>
      <c r="F4263" s="35" t="s">
        <v>303</v>
      </c>
      <c r="G4263" s="326" t="s">
        <v>8759</v>
      </c>
      <c r="H4263" s="350">
        <f t="shared" si="67"/>
        <v>4402969.3800000008</v>
      </c>
      <c r="I4263" s="326" t="s">
        <v>9043</v>
      </c>
      <c r="J4263" s="42" t="str">
        <f>VLOOKUP(D4263,DEPARTMENTS!B:B,1,0)</f>
        <v>AMM_CHOIR</v>
      </c>
      <c r="K4263" s="326"/>
    </row>
    <row r="4264" spans="1:11" s="35" customFormat="1" hidden="1" x14ac:dyDescent="0.2">
      <c r="A4264" s="326" t="s">
        <v>9201</v>
      </c>
      <c r="B4264" s="326" t="s">
        <v>8</v>
      </c>
      <c r="C4264" s="326">
        <v>2</v>
      </c>
      <c r="D4264" s="326" t="s">
        <v>53</v>
      </c>
      <c r="E4264" s="323">
        <v>300</v>
      </c>
      <c r="F4264" s="35" t="s">
        <v>303</v>
      </c>
      <c r="G4264" s="326" t="s">
        <v>8759</v>
      </c>
      <c r="H4264" s="350">
        <f t="shared" si="67"/>
        <v>4403269.3800000008</v>
      </c>
      <c r="I4264" s="326" t="s">
        <v>9044</v>
      </c>
      <c r="J4264" s="42" t="str">
        <f>VLOOKUP(D4264,DEPARTMENTS!B:B,1,0)</f>
        <v>AMM_CHOIR</v>
      </c>
      <c r="K4264" s="326"/>
    </row>
    <row r="4265" spans="1:11" s="35" customFormat="1" hidden="1" x14ac:dyDescent="0.2">
      <c r="A4265" s="326" t="s">
        <v>9202</v>
      </c>
      <c r="B4265" s="326" t="s">
        <v>8</v>
      </c>
      <c r="C4265" s="326">
        <v>2</v>
      </c>
      <c r="D4265" s="326" t="s">
        <v>53</v>
      </c>
      <c r="E4265" s="323">
        <v>500</v>
      </c>
      <c r="F4265" s="35" t="s">
        <v>303</v>
      </c>
      <c r="G4265" s="326" t="s">
        <v>8759</v>
      </c>
      <c r="H4265" s="350">
        <f t="shared" si="67"/>
        <v>4403769.3800000008</v>
      </c>
      <c r="I4265" s="326" t="s">
        <v>9045</v>
      </c>
      <c r="J4265" s="42" t="str">
        <f>VLOOKUP(D4265,DEPARTMENTS!B:B,1,0)</f>
        <v>AMM_CHOIR</v>
      </c>
      <c r="K4265" s="326"/>
    </row>
    <row r="4266" spans="1:11" s="35" customFormat="1" hidden="1" x14ac:dyDescent="0.2">
      <c r="A4266" s="326" t="s">
        <v>9203</v>
      </c>
      <c r="B4266" s="326" t="s">
        <v>8</v>
      </c>
      <c r="C4266" s="326">
        <v>2</v>
      </c>
      <c r="D4266" s="326" t="s">
        <v>53</v>
      </c>
      <c r="E4266" s="323">
        <v>200</v>
      </c>
      <c r="F4266" s="35" t="s">
        <v>303</v>
      </c>
      <c r="G4266" s="326" t="s">
        <v>8759</v>
      </c>
      <c r="H4266" s="350">
        <f t="shared" si="67"/>
        <v>4403969.3800000008</v>
      </c>
      <c r="I4266" s="326" t="s">
        <v>9046</v>
      </c>
      <c r="J4266" s="42" t="str">
        <f>VLOOKUP(D4266,DEPARTMENTS!B:B,1,0)</f>
        <v>AMM_CHOIR</v>
      </c>
      <c r="K4266" s="326"/>
    </row>
    <row r="4267" spans="1:11" s="35" customFormat="1" hidden="1" x14ac:dyDescent="0.2">
      <c r="A4267" s="326" t="s">
        <v>9204</v>
      </c>
      <c r="B4267" s="326" t="s">
        <v>8</v>
      </c>
      <c r="C4267" s="326">
        <v>2</v>
      </c>
      <c r="D4267" s="326" t="s">
        <v>53</v>
      </c>
      <c r="E4267" s="323">
        <v>300</v>
      </c>
      <c r="F4267" s="35" t="s">
        <v>303</v>
      </c>
      <c r="G4267" s="326" t="s">
        <v>8759</v>
      </c>
      <c r="H4267" s="350">
        <f t="shared" si="67"/>
        <v>4404269.3800000008</v>
      </c>
      <c r="I4267" s="326" t="s">
        <v>9047</v>
      </c>
      <c r="J4267" s="42" t="str">
        <f>VLOOKUP(D4267,DEPARTMENTS!B:B,1,0)</f>
        <v>AMM_CHOIR</v>
      </c>
      <c r="K4267" s="326"/>
    </row>
    <row r="4268" spans="1:11" s="35" customFormat="1" hidden="1" x14ac:dyDescent="0.2">
      <c r="A4268" s="326" t="s">
        <v>9205</v>
      </c>
      <c r="B4268" s="326" t="s">
        <v>8</v>
      </c>
      <c r="C4268" s="326">
        <v>2</v>
      </c>
      <c r="D4268" s="326" t="s">
        <v>53</v>
      </c>
      <c r="E4268" s="323">
        <v>300</v>
      </c>
      <c r="F4268" s="35" t="s">
        <v>303</v>
      </c>
      <c r="G4268" s="326" t="s">
        <v>8759</v>
      </c>
      <c r="H4268" s="350">
        <f t="shared" si="67"/>
        <v>4404569.3800000008</v>
      </c>
      <c r="I4268" s="326" t="s">
        <v>9048</v>
      </c>
      <c r="J4268" s="42" t="str">
        <f>VLOOKUP(D4268,DEPARTMENTS!B:B,1,0)</f>
        <v>AMM_CHOIR</v>
      </c>
      <c r="K4268" s="326"/>
    </row>
    <row r="4269" spans="1:11" s="35" customFormat="1" hidden="1" x14ac:dyDescent="0.2">
      <c r="A4269" s="326" t="s">
        <v>9206</v>
      </c>
      <c r="B4269" s="326" t="s">
        <v>8</v>
      </c>
      <c r="C4269" s="326">
        <v>2</v>
      </c>
      <c r="D4269" s="326" t="s">
        <v>53</v>
      </c>
      <c r="E4269" s="323">
        <v>500</v>
      </c>
      <c r="F4269" s="35" t="s">
        <v>303</v>
      </c>
      <c r="G4269" s="326" t="s">
        <v>8759</v>
      </c>
      <c r="H4269" s="350">
        <f t="shared" si="67"/>
        <v>4405069.3800000008</v>
      </c>
      <c r="I4269" s="326" t="s">
        <v>9049</v>
      </c>
      <c r="J4269" s="42" t="str">
        <f>VLOOKUP(D4269,DEPARTMENTS!B:B,1,0)</f>
        <v>AMM_CHOIR</v>
      </c>
      <c r="K4269" s="326"/>
    </row>
    <row r="4270" spans="1:11" s="35" customFormat="1" hidden="1" x14ac:dyDescent="0.2">
      <c r="A4270" s="326" t="s">
        <v>9207</v>
      </c>
      <c r="B4270" s="326" t="s">
        <v>8</v>
      </c>
      <c r="C4270" s="326">
        <v>2</v>
      </c>
      <c r="D4270" s="326" t="s">
        <v>53</v>
      </c>
      <c r="E4270" s="323">
        <v>300</v>
      </c>
      <c r="F4270" s="35" t="s">
        <v>303</v>
      </c>
      <c r="G4270" s="326" t="s">
        <v>8759</v>
      </c>
      <c r="H4270" s="350">
        <f t="shared" si="67"/>
        <v>4405369.3800000008</v>
      </c>
      <c r="I4270" s="326" t="s">
        <v>9050</v>
      </c>
      <c r="J4270" s="42" t="str">
        <f>VLOOKUP(D4270,DEPARTMENTS!B:B,1,0)</f>
        <v>AMM_CHOIR</v>
      </c>
      <c r="K4270" s="326"/>
    </row>
    <row r="4271" spans="1:11" s="35" customFormat="1" hidden="1" x14ac:dyDescent="0.2">
      <c r="A4271" s="326" t="s">
        <v>9208</v>
      </c>
      <c r="B4271" s="326" t="s">
        <v>8</v>
      </c>
      <c r="C4271" s="326">
        <v>2</v>
      </c>
      <c r="D4271" s="326" t="s">
        <v>53</v>
      </c>
      <c r="E4271" s="323">
        <v>100</v>
      </c>
      <c r="F4271" s="35" t="s">
        <v>303</v>
      </c>
      <c r="G4271" s="326" t="s">
        <v>8759</v>
      </c>
      <c r="H4271" s="350">
        <f t="shared" si="67"/>
        <v>4405469.3800000008</v>
      </c>
      <c r="I4271" s="326" t="s">
        <v>9051</v>
      </c>
      <c r="J4271" s="42" t="str">
        <f>VLOOKUP(D4271,DEPARTMENTS!B:B,1,0)</f>
        <v>AMM_CHOIR</v>
      </c>
      <c r="K4271" s="326"/>
    </row>
    <row r="4272" spans="1:11" s="35" customFormat="1" hidden="1" x14ac:dyDescent="0.2">
      <c r="A4272" s="326" t="s">
        <v>9209</v>
      </c>
      <c r="B4272" s="326" t="s">
        <v>8</v>
      </c>
      <c r="C4272" s="326">
        <v>2</v>
      </c>
      <c r="D4272" s="326" t="s">
        <v>53</v>
      </c>
      <c r="E4272" s="323">
        <v>100</v>
      </c>
      <c r="F4272" s="35" t="s">
        <v>303</v>
      </c>
      <c r="G4272" s="326" t="s">
        <v>8759</v>
      </c>
      <c r="H4272" s="350">
        <f t="shared" si="67"/>
        <v>4405569.3800000008</v>
      </c>
      <c r="I4272" s="326" t="s">
        <v>9052</v>
      </c>
      <c r="J4272" s="42" t="str">
        <f>VLOOKUP(D4272,DEPARTMENTS!B:B,1,0)</f>
        <v>AMM_CHOIR</v>
      </c>
      <c r="K4272" s="326"/>
    </row>
    <row r="4273" spans="1:11" s="35" customFormat="1" hidden="1" x14ac:dyDescent="0.2">
      <c r="A4273" s="326" t="s">
        <v>9210</v>
      </c>
      <c r="B4273" s="326" t="s">
        <v>8</v>
      </c>
      <c r="C4273" s="326">
        <v>2</v>
      </c>
      <c r="D4273" s="326" t="s">
        <v>53</v>
      </c>
      <c r="E4273" s="323">
        <v>400</v>
      </c>
      <c r="F4273" s="35" t="s">
        <v>303</v>
      </c>
      <c r="G4273" s="326" t="s">
        <v>8759</v>
      </c>
      <c r="H4273" s="350">
        <f t="shared" si="67"/>
        <v>4405969.3800000008</v>
      </c>
      <c r="I4273" s="326" t="s">
        <v>9053</v>
      </c>
      <c r="J4273" s="42" t="str">
        <f>VLOOKUP(D4273,DEPARTMENTS!B:B,1,0)</f>
        <v>AMM_CHOIR</v>
      </c>
      <c r="K4273" s="326"/>
    </row>
    <row r="4274" spans="1:11" s="35" customFormat="1" hidden="1" x14ac:dyDescent="0.2">
      <c r="A4274" s="326" t="s">
        <v>9211</v>
      </c>
      <c r="B4274" s="326" t="s">
        <v>8</v>
      </c>
      <c r="C4274" s="326">
        <v>2</v>
      </c>
      <c r="D4274" s="326" t="s">
        <v>53</v>
      </c>
      <c r="E4274" s="323">
        <v>200</v>
      </c>
      <c r="F4274" s="35" t="s">
        <v>303</v>
      </c>
      <c r="G4274" s="326" t="s">
        <v>8759</v>
      </c>
      <c r="H4274" s="350">
        <f t="shared" si="67"/>
        <v>4406169.3800000008</v>
      </c>
      <c r="I4274" s="326" t="s">
        <v>9054</v>
      </c>
      <c r="J4274" s="42" t="str">
        <f>VLOOKUP(D4274,DEPARTMENTS!B:B,1,0)</f>
        <v>AMM_CHOIR</v>
      </c>
      <c r="K4274" s="326"/>
    </row>
    <row r="4275" spans="1:11" s="35" customFormat="1" hidden="1" x14ac:dyDescent="0.2">
      <c r="A4275" s="326" t="s">
        <v>9212</v>
      </c>
      <c r="B4275" s="326" t="s">
        <v>8</v>
      </c>
      <c r="C4275" s="326">
        <v>2</v>
      </c>
      <c r="D4275" s="326" t="s">
        <v>53</v>
      </c>
      <c r="E4275" s="323">
        <v>20</v>
      </c>
      <c r="F4275" s="35" t="s">
        <v>303</v>
      </c>
      <c r="G4275" s="326" t="s">
        <v>8759</v>
      </c>
      <c r="H4275" s="350">
        <f t="shared" si="67"/>
        <v>4406189.3800000008</v>
      </c>
      <c r="I4275" s="326" t="s">
        <v>9055</v>
      </c>
      <c r="J4275" s="42" t="str">
        <f>VLOOKUP(D4275,DEPARTMENTS!B:B,1,0)</f>
        <v>AMM_CHOIR</v>
      </c>
      <c r="K4275" s="326"/>
    </row>
    <row r="4276" spans="1:11" s="35" customFormat="1" hidden="1" x14ac:dyDescent="0.2">
      <c r="A4276" s="326" t="s">
        <v>9213</v>
      </c>
      <c r="B4276" s="326" t="s">
        <v>8</v>
      </c>
      <c r="C4276" s="326">
        <v>2</v>
      </c>
      <c r="D4276" s="326" t="s">
        <v>53</v>
      </c>
      <c r="E4276" s="323">
        <v>250</v>
      </c>
      <c r="F4276" s="35" t="s">
        <v>303</v>
      </c>
      <c r="G4276" s="326" t="s">
        <v>8759</v>
      </c>
      <c r="H4276" s="350">
        <f t="shared" si="67"/>
        <v>4406439.3800000008</v>
      </c>
      <c r="I4276" s="326" t="s">
        <v>9056</v>
      </c>
      <c r="J4276" s="42" t="str">
        <f>VLOOKUP(D4276,DEPARTMENTS!B:B,1,0)</f>
        <v>AMM_CHOIR</v>
      </c>
      <c r="K4276" s="326"/>
    </row>
    <row r="4277" spans="1:11" s="35" customFormat="1" hidden="1" x14ac:dyDescent="0.2">
      <c r="A4277" s="326" t="s">
        <v>9214</v>
      </c>
      <c r="B4277" s="326" t="s">
        <v>8</v>
      </c>
      <c r="C4277" s="326">
        <v>2</v>
      </c>
      <c r="D4277" s="326" t="s">
        <v>53</v>
      </c>
      <c r="E4277" s="323">
        <v>100</v>
      </c>
      <c r="F4277" s="35" t="s">
        <v>303</v>
      </c>
      <c r="G4277" s="326" t="s">
        <v>8759</v>
      </c>
      <c r="H4277" s="350">
        <f t="shared" si="67"/>
        <v>4406539.3800000008</v>
      </c>
      <c r="I4277" s="326" t="s">
        <v>9057</v>
      </c>
      <c r="J4277" s="42" t="str">
        <f>VLOOKUP(D4277,DEPARTMENTS!B:B,1,0)</f>
        <v>AMM_CHOIR</v>
      </c>
      <c r="K4277" s="326"/>
    </row>
    <row r="4278" spans="1:11" s="35" customFormat="1" hidden="1" x14ac:dyDescent="0.2">
      <c r="A4278" s="326" t="s">
        <v>9215</v>
      </c>
      <c r="B4278" s="326" t="s">
        <v>8</v>
      </c>
      <c r="C4278" s="326">
        <v>2</v>
      </c>
      <c r="D4278" s="326" t="s">
        <v>53</v>
      </c>
      <c r="E4278" s="323">
        <v>100</v>
      </c>
      <c r="F4278" s="35" t="s">
        <v>303</v>
      </c>
      <c r="G4278" s="326" t="s">
        <v>8759</v>
      </c>
      <c r="H4278" s="350">
        <f t="shared" si="67"/>
        <v>4406639.3800000008</v>
      </c>
      <c r="I4278" s="326" t="s">
        <v>9058</v>
      </c>
      <c r="J4278" s="42" t="str">
        <f>VLOOKUP(D4278,DEPARTMENTS!B:B,1,0)</f>
        <v>AMM_CHOIR</v>
      </c>
      <c r="K4278" s="326"/>
    </row>
    <row r="4279" spans="1:11" s="35" customFormat="1" hidden="1" x14ac:dyDescent="0.2">
      <c r="A4279" s="326" t="s">
        <v>9216</v>
      </c>
      <c r="B4279" s="326" t="s">
        <v>8</v>
      </c>
      <c r="C4279" s="326">
        <v>2</v>
      </c>
      <c r="D4279" s="326" t="s">
        <v>53</v>
      </c>
      <c r="E4279" s="323">
        <v>500</v>
      </c>
      <c r="F4279" s="35" t="s">
        <v>303</v>
      </c>
      <c r="G4279" s="326" t="s">
        <v>8759</v>
      </c>
      <c r="H4279" s="350">
        <f t="shared" si="67"/>
        <v>4407139.3800000008</v>
      </c>
      <c r="I4279" s="326" t="s">
        <v>9059</v>
      </c>
      <c r="J4279" s="42" t="str">
        <f>VLOOKUP(D4279,DEPARTMENTS!B:B,1,0)</f>
        <v>AMM_CHOIR</v>
      </c>
      <c r="K4279" s="326"/>
    </row>
    <row r="4280" spans="1:11" s="35" customFormat="1" hidden="1" x14ac:dyDescent="0.2">
      <c r="A4280" s="326" t="s">
        <v>9217</v>
      </c>
      <c r="B4280" s="326" t="s">
        <v>8</v>
      </c>
      <c r="C4280" s="326">
        <v>2</v>
      </c>
      <c r="D4280" s="326" t="s">
        <v>53</v>
      </c>
      <c r="E4280" s="323">
        <v>500</v>
      </c>
      <c r="F4280" s="35" t="s">
        <v>303</v>
      </c>
      <c r="G4280" s="326" t="s">
        <v>8759</v>
      </c>
      <c r="H4280" s="350">
        <f t="shared" si="67"/>
        <v>4407639.3800000008</v>
      </c>
      <c r="I4280" s="326" t="s">
        <v>9060</v>
      </c>
      <c r="J4280" s="42" t="str">
        <f>VLOOKUP(D4280,DEPARTMENTS!B:B,1,0)</f>
        <v>AMM_CHOIR</v>
      </c>
      <c r="K4280" s="326"/>
    </row>
    <row r="4281" spans="1:11" s="35" customFormat="1" hidden="1" x14ac:dyDescent="0.2">
      <c r="A4281" s="326" t="s">
        <v>9218</v>
      </c>
      <c r="B4281" s="326" t="s">
        <v>8</v>
      </c>
      <c r="C4281" s="326">
        <v>2</v>
      </c>
      <c r="D4281" s="326" t="s">
        <v>192</v>
      </c>
      <c r="E4281" s="323">
        <v>500</v>
      </c>
      <c r="F4281" s="35" t="s">
        <v>303</v>
      </c>
      <c r="G4281" s="326" t="s">
        <v>8759</v>
      </c>
      <c r="H4281" s="350">
        <f t="shared" si="67"/>
        <v>4408139.3800000008</v>
      </c>
      <c r="I4281" s="326" t="s">
        <v>9061</v>
      </c>
      <c r="J4281" s="42" t="str">
        <f>VLOOKUP(D4281,DEPARTMENTS!B:B,1,0)</f>
        <v>DEV_GROUP_31</v>
      </c>
      <c r="K4281" s="326"/>
    </row>
    <row r="4282" spans="1:11" s="35" customFormat="1" hidden="1" x14ac:dyDescent="0.2">
      <c r="A4282" s="326" t="s">
        <v>9416</v>
      </c>
      <c r="B4282" s="326" t="s">
        <v>8</v>
      </c>
      <c r="C4282" s="326">
        <v>3</v>
      </c>
      <c r="D4282" s="326" t="s">
        <v>24</v>
      </c>
      <c r="E4282" s="323">
        <v>500</v>
      </c>
      <c r="F4282" s="35" t="s">
        <v>303</v>
      </c>
      <c r="G4282" s="326" t="s">
        <v>8759</v>
      </c>
      <c r="H4282" s="350">
        <f t="shared" si="67"/>
        <v>4408639.3800000008</v>
      </c>
      <c r="I4282" s="326" t="s">
        <v>9228</v>
      </c>
      <c r="J4282" s="42" t="str">
        <f>VLOOKUP(D4282,DEPARTMENTS!B:B,1,0)</f>
        <v>ENVELOPES</v>
      </c>
      <c r="K4282" s="326"/>
    </row>
    <row r="4283" spans="1:11" s="35" customFormat="1" hidden="1" x14ac:dyDescent="0.2">
      <c r="A4283" s="326" t="s">
        <v>9417</v>
      </c>
      <c r="B4283" s="326" t="s">
        <v>8</v>
      </c>
      <c r="C4283" s="326">
        <v>3</v>
      </c>
      <c r="D4283" s="326" t="s">
        <v>53</v>
      </c>
      <c r="E4283" s="323">
        <v>5000</v>
      </c>
      <c r="F4283" s="35" t="s">
        <v>303</v>
      </c>
      <c r="G4283" s="326" t="s">
        <v>8759</v>
      </c>
      <c r="H4283" s="350">
        <f t="shared" si="67"/>
        <v>4413639.3800000008</v>
      </c>
      <c r="I4283" s="326" t="s">
        <v>9229</v>
      </c>
      <c r="J4283" s="42" t="str">
        <f>VLOOKUP(D4283,DEPARTMENTS!B:B,1,0)</f>
        <v>AMM_CHOIR</v>
      </c>
      <c r="K4283" s="326"/>
    </row>
    <row r="4284" spans="1:11" s="35" customFormat="1" hidden="1" x14ac:dyDescent="0.2">
      <c r="A4284" s="326" t="s">
        <v>9418</v>
      </c>
      <c r="B4284" s="326" t="s">
        <v>8</v>
      </c>
      <c r="C4284" s="326">
        <v>3</v>
      </c>
      <c r="D4284" s="326" t="s">
        <v>178</v>
      </c>
      <c r="E4284" s="323">
        <v>300</v>
      </c>
      <c r="F4284" s="35" t="s">
        <v>303</v>
      </c>
      <c r="G4284" s="326" t="s">
        <v>8759</v>
      </c>
      <c r="H4284" s="350">
        <f t="shared" si="67"/>
        <v>4413939.3800000008</v>
      </c>
      <c r="I4284" s="326" t="s">
        <v>9230</v>
      </c>
      <c r="J4284" s="42" t="str">
        <f>VLOOKUP(D4284,DEPARTMENTS!B:B,1,0)</f>
        <v>DEV_GROUP_34</v>
      </c>
      <c r="K4284" s="326"/>
    </row>
    <row r="4285" spans="1:11" s="35" customFormat="1" hidden="1" x14ac:dyDescent="0.2">
      <c r="A4285" s="326" t="s">
        <v>9419</v>
      </c>
      <c r="B4285" s="326" t="s">
        <v>8</v>
      </c>
      <c r="C4285" s="326">
        <v>3</v>
      </c>
      <c r="D4285" s="326" t="s">
        <v>114</v>
      </c>
      <c r="E4285" s="323">
        <v>300</v>
      </c>
      <c r="F4285" s="35" t="s">
        <v>303</v>
      </c>
      <c r="G4285" s="326" t="s">
        <v>8759</v>
      </c>
      <c r="H4285" s="350">
        <f t="shared" si="67"/>
        <v>4414239.3800000008</v>
      </c>
      <c r="I4285" s="326" t="s">
        <v>9231</v>
      </c>
      <c r="J4285" s="42" t="str">
        <f>VLOOKUP(D4285,DEPARTMENTS!B:B,1,0)</f>
        <v>DEV_GROUP_1</v>
      </c>
      <c r="K4285" s="326"/>
    </row>
    <row r="4286" spans="1:11" s="35" customFormat="1" hidden="1" x14ac:dyDescent="0.2">
      <c r="A4286" s="326" t="s">
        <v>9420</v>
      </c>
      <c r="B4286" s="326" t="s">
        <v>8</v>
      </c>
      <c r="C4286" s="326">
        <v>3</v>
      </c>
      <c r="D4286" s="326" t="s">
        <v>53</v>
      </c>
      <c r="E4286" s="323">
        <v>1000</v>
      </c>
      <c r="F4286" s="35" t="s">
        <v>303</v>
      </c>
      <c r="G4286" s="326" t="s">
        <v>9409</v>
      </c>
      <c r="H4286" s="350">
        <f t="shared" si="67"/>
        <v>4415239.3800000008</v>
      </c>
      <c r="I4286" s="326" t="s">
        <v>9232</v>
      </c>
      <c r="J4286" s="42" t="str">
        <f>VLOOKUP(D4286,DEPARTMENTS!B:B,1,0)</f>
        <v>AMM_CHOIR</v>
      </c>
      <c r="K4286" s="326"/>
    </row>
    <row r="4287" spans="1:11" s="35" customFormat="1" hidden="1" x14ac:dyDescent="0.2">
      <c r="A4287" s="326" t="s">
        <v>9421</v>
      </c>
      <c r="B4287" s="326" t="s">
        <v>8</v>
      </c>
      <c r="C4287" s="326">
        <v>3</v>
      </c>
      <c r="D4287" s="326" t="s">
        <v>53</v>
      </c>
      <c r="E4287" s="323">
        <v>1000</v>
      </c>
      <c r="F4287" s="35" t="s">
        <v>303</v>
      </c>
      <c r="G4287" s="326" t="s">
        <v>9409</v>
      </c>
      <c r="H4287" s="350">
        <f t="shared" si="67"/>
        <v>4416239.3800000008</v>
      </c>
      <c r="I4287" s="326" t="s">
        <v>9233</v>
      </c>
      <c r="J4287" s="42" t="str">
        <f>VLOOKUP(D4287,DEPARTMENTS!B:B,1,0)</f>
        <v>AMM_CHOIR</v>
      </c>
      <c r="K4287" s="326"/>
    </row>
    <row r="4288" spans="1:11" s="35" customFormat="1" hidden="1" x14ac:dyDescent="0.2">
      <c r="A4288" s="326" t="s">
        <v>9422</v>
      </c>
      <c r="B4288" s="326" t="s">
        <v>8</v>
      </c>
      <c r="C4288" s="326">
        <v>3</v>
      </c>
      <c r="D4288" s="326" t="s">
        <v>24</v>
      </c>
      <c r="E4288" s="323">
        <v>150</v>
      </c>
      <c r="F4288" s="35" t="s">
        <v>303</v>
      </c>
      <c r="G4288" s="326" t="s">
        <v>9409</v>
      </c>
      <c r="H4288" s="350">
        <f t="shared" si="67"/>
        <v>4416389.3800000008</v>
      </c>
      <c r="I4288" s="326" t="s">
        <v>9234</v>
      </c>
      <c r="J4288" s="42" t="str">
        <f>VLOOKUP(D4288,DEPARTMENTS!B:B,1,0)</f>
        <v>ENVELOPES</v>
      </c>
      <c r="K4288" s="326"/>
    </row>
    <row r="4289" spans="1:11" s="35" customFormat="1" hidden="1" x14ac:dyDescent="0.2">
      <c r="A4289" s="326" t="s">
        <v>9423</v>
      </c>
      <c r="B4289" s="326" t="s">
        <v>8</v>
      </c>
      <c r="C4289" s="326">
        <v>3</v>
      </c>
      <c r="D4289" s="326" t="s">
        <v>32</v>
      </c>
      <c r="E4289" s="323">
        <v>500</v>
      </c>
      <c r="F4289" s="35" t="s">
        <v>303</v>
      </c>
      <c r="G4289" s="326" t="s">
        <v>9409</v>
      </c>
      <c r="H4289" s="350">
        <f t="shared" si="67"/>
        <v>4416889.3800000008</v>
      </c>
      <c r="I4289" s="326" t="s">
        <v>9235</v>
      </c>
      <c r="J4289" s="42" t="str">
        <f>VLOOKUP(D4289,DEPARTMENTS!B:B,1,0)</f>
        <v>YOUTH</v>
      </c>
      <c r="K4289" s="326"/>
    </row>
    <row r="4290" spans="1:11" s="35" customFormat="1" hidden="1" x14ac:dyDescent="0.2">
      <c r="A4290" s="326" t="s">
        <v>9424</v>
      </c>
      <c r="B4290" s="326" t="s">
        <v>8</v>
      </c>
      <c r="C4290" s="326">
        <v>3</v>
      </c>
      <c r="D4290" s="326" t="s">
        <v>32</v>
      </c>
      <c r="E4290" s="323">
        <v>100</v>
      </c>
      <c r="F4290" s="35" t="s">
        <v>303</v>
      </c>
      <c r="G4290" s="326" t="s">
        <v>9409</v>
      </c>
      <c r="H4290" s="350">
        <f t="shared" si="67"/>
        <v>4416989.3800000008</v>
      </c>
      <c r="I4290" s="326" t="s">
        <v>9236</v>
      </c>
      <c r="J4290" s="42" t="str">
        <f>VLOOKUP(D4290,DEPARTMENTS!B:B,1,0)</f>
        <v>YOUTH</v>
      </c>
      <c r="K4290" s="326"/>
    </row>
    <row r="4291" spans="1:11" s="35" customFormat="1" hidden="1" x14ac:dyDescent="0.2">
      <c r="A4291" s="326" t="s">
        <v>9425</v>
      </c>
      <c r="B4291" s="326" t="s">
        <v>8</v>
      </c>
      <c r="C4291" s="326">
        <v>3</v>
      </c>
      <c r="D4291" s="326" t="s">
        <v>32</v>
      </c>
      <c r="E4291" s="323">
        <v>100</v>
      </c>
      <c r="F4291" s="35" t="s">
        <v>303</v>
      </c>
      <c r="G4291" s="326" t="s">
        <v>9409</v>
      </c>
      <c r="H4291" s="350">
        <f t="shared" si="67"/>
        <v>4417089.3800000008</v>
      </c>
      <c r="I4291" s="326" t="s">
        <v>9237</v>
      </c>
      <c r="J4291" s="42" t="str">
        <f>VLOOKUP(D4291,DEPARTMENTS!B:B,1,0)</f>
        <v>YOUTH</v>
      </c>
      <c r="K4291" s="326"/>
    </row>
    <row r="4292" spans="1:11" s="35" customFormat="1" hidden="1" x14ac:dyDescent="0.2">
      <c r="A4292" s="326" t="s">
        <v>9426</v>
      </c>
      <c r="B4292" s="326" t="s">
        <v>8</v>
      </c>
      <c r="C4292" s="326">
        <v>3</v>
      </c>
      <c r="D4292" s="326" t="s">
        <v>53</v>
      </c>
      <c r="E4292" s="323">
        <v>2150</v>
      </c>
      <c r="F4292" s="35" t="s">
        <v>303</v>
      </c>
      <c r="G4292" s="326" t="s">
        <v>9409</v>
      </c>
      <c r="H4292" s="350">
        <f t="shared" si="67"/>
        <v>4419239.3800000008</v>
      </c>
      <c r="I4292" s="326" t="s">
        <v>9238</v>
      </c>
      <c r="J4292" s="42" t="str">
        <f>VLOOKUP(D4292,DEPARTMENTS!B:B,1,0)</f>
        <v>AMM_CHOIR</v>
      </c>
      <c r="K4292" s="326"/>
    </row>
    <row r="4293" spans="1:11" s="35" customFormat="1" hidden="1" x14ac:dyDescent="0.2">
      <c r="A4293" s="326" t="s">
        <v>9427</v>
      </c>
      <c r="B4293" s="326" t="s">
        <v>8</v>
      </c>
      <c r="C4293" s="326">
        <v>3</v>
      </c>
      <c r="D4293" s="326" t="s">
        <v>24</v>
      </c>
      <c r="E4293" s="323">
        <v>1675</v>
      </c>
      <c r="F4293" s="35" t="s">
        <v>303</v>
      </c>
      <c r="G4293" s="326" t="s">
        <v>9409</v>
      </c>
      <c r="H4293" s="350">
        <f t="shared" si="67"/>
        <v>4420914.3800000008</v>
      </c>
      <c r="I4293" s="326" t="s">
        <v>9239</v>
      </c>
      <c r="J4293" s="42" t="str">
        <f>VLOOKUP(D4293,DEPARTMENTS!B:B,1,0)</f>
        <v>ENVELOPES</v>
      </c>
      <c r="K4293" s="326"/>
    </row>
    <row r="4294" spans="1:11" s="35" customFormat="1" hidden="1" x14ac:dyDescent="0.2">
      <c r="A4294" s="326" t="s">
        <v>9428</v>
      </c>
      <c r="B4294" s="326" t="s">
        <v>8</v>
      </c>
      <c r="C4294" s="326">
        <v>3</v>
      </c>
      <c r="D4294" s="326" t="s">
        <v>24</v>
      </c>
      <c r="E4294" s="323">
        <v>1675</v>
      </c>
      <c r="F4294" s="35" t="s">
        <v>303</v>
      </c>
      <c r="G4294" s="326" t="s">
        <v>9409</v>
      </c>
      <c r="H4294" s="350">
        <f t="shared" si="67"/>
        <v>4422589.3800000008</v>
      </c>
      <c r="I4294" s="326" t="s">
        <v>9240</v>
      </c>
      <c r="J4294" s="42" t="str">
        <f>VLOOKUP(D4294,DEPARTMENTS!B:B,1,0)</f>
        <v>ENVELOPES</v>
      </c>
      <c r="K4294" s="326"/>
    </row>
    <row r="4295" spans="1:11" s="35" customFormat="1" hidden="1" x14ac:dyDescent="0.2">
      <c r="A4295" s="326" t="s">
        <v>9429</v>
      </c>
      <c r="B4295" s="326" t="s">
        <v>8</v>
      </c>
      <c r="C4295" s="326">
        <v>3</v>
      </c>
      <c r="D4295" s="326" t="s">
        <v>154</v>
      </c>
      <c r="E4295" s="323">
        <v>2000</v>
      </c>
      <c r="F4295" s="35" t="s">
        <v>303</v>
      </c>
      <c r="G4295" s="326" t="s">
        <v>9409</v>
      </c>
      <c r="H4295" s="350">
        <f t="shared" si="67"/>
        <v>4424589.3800000008</v>
      </c>
      <c r="I4295" s="326" t="s">
        <v>9241</v>
      </c>
      <c r="J4295" s="42" t="str">
        <f>VLOOKUP(D4295,DEPARTMENTS!B:B,1,0)</f>
        <v>DEV_GROUP_10</v>
      </c>
      <c r="K4295" s="326"/>
    </row>
    <row r="4296" spans="1:11" s="35" customFormat="1" hidden="1" x14ac:dyDescent="0.2">
      <c r="A4296" s="326" t="s">
        <v>9430</v>
      </c>
      <c r="B4296" s="326" t="s">
        <v>8</v>
      </c>
      <c r="C4296" s="326">
        <v>3</v>
      </c>
      <c r="D4296" s="326" t="s">
        <v>32</v>
      </c>
      <c r="E4296" s="323">
        <v>1500</v>
      </c>
      <c r="F4296" s="35" t="s">
        <v>303</v>
      </c>
      <c r="G4296" s="326" t="s">
        <v>9410</v>
      </c>
      <c r="H4296" s="350">
        <f t="shared" si="67"/>
        <v>4426089.3800000008</v>
      </c>
      <c r="I4296" s="326" t="s">
        <v>9242</v>
      </c>
      <c r="J4296" s="42" t="str">
        <f>VLOOKUP(D4296,DEPARTMENTS!B:B,1,0)</f>
        <v>YOUTH</v>
      </c>
      <c r="K4296" s="326"/>
    </row>
    <row r="4297" spans="1:11" s="35" customFormat="1" hidden="1" x14ac:dyDescent="0.2">
      <c r="A4297" s="326" t="s">
        <v>9431</v>
      </c>
      <c r="B4297" s="326" t="s">
        <v>8</v>
      </c>
      <c r="C4297" s="326">
        <v>3</v>
      </c>
      <c r="D4297" s="326" t="s">
        <v>32</v>
      </c>
      <c r="E4297" s="323">
        <v>100</v>
      </c>
      <c r="F4297" s="35" t="s">
        <v>303</v>
      </c>
      <c r="G4297" s="326" t="s">
        <v>9410</v>
      </c>
      <c r="H4297" s="350">
        <f t="shared" si="67"/>
        <v>4426189.3800000008</v>
      </c>
      <c r="I4297" s="326" t="s">
        <v>9243</v>
      </c>
      <c r="J4297" s="42" t="str">
        <f>VLOOKUP(D4297,DEPARTMENTS!B:B,1,0)</f>
        <v>YOUTH</v>
      </c>
      <c r="K4297" s="326"/>
    </row>
    <row r="4298" spans="1:11" s="35" customFormat="1" hidden="1" x14ac:dyDescent="0.2">
      <c r="A4298" s="326" t="s">
        <v>9432</v>
      </c>
      <c r="B4298" s="326" t="s">
        <v>8</v>
      </c>
      <c r="C4298" s="326">
        <v>3</v>
      </c>
      <c r="D4298" s="326" t="s">
        <v>32</v>
      </c>
      <c r="E4298" s="323">
        <v>150</v>
      </c>
      <c r="F4298" s="35" t="s">
        <v>303</v>
      </c>
      <c r="G4298" s="326" t="s">
        <v>9410</v>
      </c>
      <c r="H4298" s="350">
        <f t="shared" si="67"/>
        <v>4426339.3800000008</v>
      </c>
      <c r="I4298" s="326" t="s">
        <v>9244</v>
      </c>
      <c r="J4298" s="42" t="str">
        <f>VLOOKUP(D4298,DEPARTMENTS!B:B,1,0)</f>
        <v>YOUTH</v>
      </c>
      <c r="K4298" s="326"/>
    </row>
    <row r="4299" spans="1:11" s="35" customFormat="1" hidden="1" x14ac:dyDescent="0.2">
      <c r="A4299" s="326" t="s">
        <v>9433</v>
      </c>
      <c r="B4299" s="326" t="s">
        <v>8</v>
      </c>
      <c r="C4299" s="326">
        <v>3</v>
      </c>
      <c r="D4299" s="326" t="s">
        <v>32</v>
      </c>
      <c r="E4299" s="323">
        <v>500</v>
      </c>
      <c r="F4299" s="35" t="s">
        <v>303</v>
      </c>
      <c r="G4299" s="326" t="s">
        <v>9410</v>
      </c>
      <c r="H4299" s="350">
        <f t="shared" si="67"/>
        <v>4426839.3800000008</v>
      </c>
      <c r="I4299" s="326" t="s">
        <v>9245</v>
      </c>
      <c r="J4299" s="42" t="str">
        <f>VLOOKUP(D4299,DEPARTMENTS!B:B,1,0)</f>
        <v>YOUTH</v>
      </c>
      <c r="K4299" s="326"/>
    </row>
    <row r="4300" spans="1:11" s="35" customFormat="1" hidden="1" x14ac:dyDescent="0.2">
      <c r="A4300" s="326" t="s">
        <v>9434</v>
      </c>
      <c r="B4300" s="326" t="s">
        <v>8</v>
      </c>
      <c r="C4300" s="326">
        <v>3</v>
      </c>
      <c r="D4300" s="326" t="s">
        <v>32</v>
      </c>
      <c r="E4300" s="323">
        <v>100</v>
      </c>
      <c r="F4300" s="35" t="s">
        <v>303</v>
      </c>
      <c r="G4300" s="326" t="s">
        <v>9410</v>
      </c>
      <c r="H4300" s="350">
        <f t="shared" si="67"/>
        <v>4426939.3800000008</v>
      </c>
      <c r="I4300" s="326" t="s">
        <v>9246</v>
      </c>
      <c r="J4300" s="42" t="str">
        <f>VLOOKUP(D4300,DEPARTMENTS!B:B,1,0)</f>
        <v>YOUTH</v>
      </c>
      <c r="K4300" s="326"/>
    </row>
    <row r="4301" spans="1:11" s="35" customFormat="1" hidden="1" x14ac:dyDescent="0.2">
      <c r="A4301" s="326" t="s">
        <v>9435</v>
      </c>
      <c r="B4301" s="326" t="s">
        <v>8</v>
      </c>
      <c r="C4301" s="326">
        <v>3</v>
      </c>
      <c r="D4301" s="326" t="s">
        <v>32</v>
      </c>
      <c r="E4301" s="323">
        <v>100</v>
      </c>
      <c r="F4301" s="35" t="s">
        <v>303</v>
      </c>
      <c r="G4301" s="326" t="s">
        <v>9410</v>
      </c>
      <c r="H4301" s="350">
        <f t="shared" si="67"/>
        <v>4427039.3800000008</v>
      </c>
      <c r="I4301" s="326" t="s">
        <v>9247</v>
      </c>
      <c r="J4301" s="42" t="str">
        <f>VLOOKUP(D4301,DEPARTMENTS!B:B,1,0)</f>
        <v>YOUTH</v>
      </c>
      <c r="K4301" s="326"/>
    </row>
    <row r="4302" spans="1:11" s="35" customFormat="1" hidden="1" x14ac:dyDescent="0.2">
      <c r="A4302" s="326" t="s">
        <v>9436</v>
      </c>
      <c r="B4302" s="326" t="s">
        <v>8</v>
      </c>
      <c r="C4302" s="326">
        <v>3</v>
      </c>
      <c r="D4302" s="326" t="s">
        <v>32</v>
      </c>
      <c r="E4302" s="323">
        <v>250</v>
      </c>
      <c r="F4302" s="35" t="s">
        <v>303</v>
      </c>
      <c r="G4302" s="326" t="s">
        <v>9410</v>
      </c>
      <c r="H4302" s="350">
        <f t="shared" si="67"/>
        <v>4427289.3800000008</v>
      </c>
      <c r="I4302" s="326" t="s">
        <v>9248</v>
      </c>
      <c r="J4302" s="42" t="str">
        <f>VLOOKUP(D4302,DEPARTMENTS!B:B,1,0)</f>
        <v>YOUTH</v>
      </c>
      <c r="K4302" s="326"/>
    </row>
    <row r="4303" spans="1:11" s="35" customFormat="1" hidden="1" x14ac:dyDescent="0.2">
      <c r="A4303" s="326" t="s">
        <v>9437</v>
      </c>
      <c r="B4303" s="326" t="s">
        <v>8</v>
      </c>
      <c r="C4303" s="326">
        <v>3</v>
      </c>
      <c r="D4303" s="326" t="s">
        <v>24</v>
      </c>
      <c r="E4303" s="323">
        <v>150</v>
      </c>
      <c r="F4303" s="35" t="s">
        <v>303</v>
      </c>
      <c r="G4303" s="326" t="s">
        <v>9410</v>
      </c>
      <c r="H4303" s="350">
        <f t="shared" si="67"/>
        <v>4427439.3800000008</v>
      </c>
      <c r="I4303" s="326" t="s">
        <v>9249</v>
      </c>
      <c r="J4303" s="42" t="str">
        <f>VLOOKUP(D4303,DEPARTMENTS!B:B,1,0)</f>
        <v>ENVELOPES</v>
      </c>
      <c r="K4303" s="326"/>
    </row>
    <row r="4304" spans="1:11" s="35" customFormat="1" hidden="1" x14ac:dyDescent="0.2">
      <c r="A4304" s="326" t="s">
        <v>9438</v>
      </c>
      <c r="B4304" s="326" t="s">
        <v>8</v>
      </c>
      <c r="C4304" s="326">
        <v>3</v>
      </c>
      <c r="D4304" s="326" t="s">
        <v>32</v>
      </c>
      <c r="E4304" s="323">
        <v>100</v>
      </c>
      <c r="F4304" s="35" t="s">
        <v>303</v>
      </c>
      <c r="G4304" s="326" t="s">
        <v>9410</v>
      </c>
      <c r="H4304" s="350">
        <f t="shared" si="67"/>
        <v>4427539.3800000008</v>
      </c>
      <c r="I4304" s="326" t="s">
        <v>9250</v>
      </c>
      <c r="J4304" s="42" t="str">
        <f>VLOOKUP(D4304,DEPARTMENTS!B:B,1,0)</f>
        <v>YOUTH</v>
      </c>
      <c r="K4304" s="326"/>
    </row>
    <row r="4305" spans="1:11" s="35" customFormat="1" hidden="1" x14ac:dyDescent="0.2">
      <c r="A4305" s="326" t="s">
        <v>9439</v>
      </c>
      <c r="B4305" s="326" t="s">
        <v>8</v>
      </c>
      <c r="C4305" s="326">
        <v>3</v>
      </c>
      <c r="D4305" s="326" t="s">
        <v>32</v>
      </c>
      <c r="E4305" s="323">
        <v>100</v>
      </c>
      <c r="F4305" s="35" t="s">
        <v>303</v>
      </c>
      <c r="G4305" s="326" t="s">
        <v>9410</v>
      </c>
      <c r="H4305" s="350">
        <f t="shared" si="67"/>
        <v>4427639.3800000008</v>
      </c>
      <c r="I4305" s="326" t="s">
        <v>9251</v>
      </c>
      <c r="J4305" s="42" t="str">
        <f>VLOOKUP(D4305,DEPARTMENTS!B:B,1,0)</f>
        <v>YOUTH</v>
      </c>
      <c r="K4305" s="326"/>
    </row>
    <row r="4306" spans="1:11" s="35" customFormat="1" hidden="1" x14ac:dyDescent="0.2">
      <c r="A4306" s="326" t="s">
        <v>9440</v>
      </c>
      <c r="B4306" s="326" t="s">
        <v>8</v>
      </c>
      <c r="C4306" s="326">
        <v>3</v>
      </c>
      <c r="D4306" s="326" t="s">
        <v>32</v>
      </c>
      <c r="E4306" s="323">
        <v>250</v>
      </c>
      <c r="F4306" s="35" t="s">
        <v>303</v>
      </c>
      <c r="G4306" s="326" t="s">
        <v>9410</v>
      </c>
      <c r="H4306" s="350">
        <f t="shared" si="67"/>
        <v>4427889.3800000008</v>
      </c>
      <c r="I4306" s="326" t="s">
        <v>9252</v>
      </c>
      <c r="J4306" s="42" t="str">
        <f>VLOOKUP(D4306,DEPARTMENTS!B:B,1,0)</f>
        <v>YOUTH</v>
      </c>
      <c r="K4306" s="326"/>
    </row>
    <row r="4307" spans="1:11" s="35" customFormat="1" hidden="1" x14ac:dyDescent="0.2">
      <c r="A4307" s="326" t="s">
        <v>9441</v>
      </c>
      <c r="B4307" s="326" t="s">
        <v>8</v>
      </c>
      <c r="C4307" s="326">
        <v>3</v>
      </c>
      <c r="D4307" s="326" t="s">
        <v>32</v>
      </c>
      <c r="E4307" s="323">
        <v>100</v>
      </c>
      <c r="F4307" s="35" t="s">
        <v>303</v>
      </c>
      <c r="G4307" s="326" t="s">
        <v>9410</v>
      </c>
      <c r="H4307" s="350">
        <f t="shared" si="67"/>
        <v>4427989.3800000008</v>
      </c>
      <c r="I4307" s="326" t="s">
        <v>9253</v>
      </c>
      <c r="J4307" s="42" t="str">
        <f>VLOOKUP(D4307,DEPARTMENTS!B:B,1,0)</f>
        <v>YOUTH</v>
      </c>
      <c r="K4307" s="326"/>
    </row>
    <row r="4308" spans="1:11" s="35" customFormat="1" hidden="1" x14ac:dyDescent="0.2">
      <c r="A4308" s="326" t="s">
        <v>9442</v>
      </c>
      <c r="B4308" s="326" t="s">
        <v>8</v>
      </c>
      <c r="C4308" s="326">
        <v>3</v>
      </c>
      <c r="D4308" s="326" t="s">
        <v>24</v>
      </c>
      <c r="E4308" s="323">
        <v>470</v>
      </c>
      <c r="F4308" s="35" t="s">
        <v>303</v>
      </c>
      <c r="G4308" s="326" t="s">
        <v>9410</v>
      </c>
      <c r="H4308" s="350">
        <f t="shared" si="67"/>
        <v>4428459.3800000008</v>
      </c>
      <c r="I4308" s="326" t="s">
        <v>9254</v>
      </c>
      <c r="J4308" s="42" t="str">
        <f>VLOOKUP(D4308,DEPARTMENTS!B:B,1,0)</f>
        <v>ENVELOPES</v>
      </c>
      <c r="K4308" s="326"/>
    </row>
    <row r="4309" spans="1:11" s="35" customFormat="1" hidden="1" x14ac:dyDescent="0.2">
      <c r="A4309" s="326" t="s">
        <v>9443</v>
      </c>
      <c r="B4309" s="326" t="s">
        <v>8</v>
      </c>
      <c r="C4309" s="326">
        <v>3</v>
      </c>
      <c r="D4309" s="326" t="s">
        <v>32</v>
      </c>
      <c r="E4309" s="323">
        <v>100</v>
      </c>
      <c r="F4309" s="35" t="s">
        <v>303</v>
      </c>
      <c r="G4309" s="326" t="s">
        <v>9410</v>
      </c>
      <c r="H4309" s="350">
        <f t="shared" ref="H4309:H4372" si="68">H4308+E4309</f>
        <v>4428559.3800000008</v>
      </c>
      <c r="I4309" s="326" t="s">
        <v>9255</v>
      </c>
      <c r="J4309" s="42" t="str">
        <f>VLOOKUP(D4309,DEPARTMENTS!B:B,1,0)</f>
        <v>YOUTH</v>
      </c>
      <c r="K4309" s="326"/>
    </row>
    <row r="4310" spans="1:11" s="35" customFormat="1" hidden="1" x14ac:dyDescent="0.2">
      <c r="A4310" s="326" t="s">
        <v>9444</v>
      </c>
      <c r="B4310" s="326" t="s">
        <v>8</v>
      </c>
      <c r="C4310" s="326">
        <v>3</v>
      </c>
      <c r="D4310" s="326" t="s">
        <v>32</v>
      </c>
      <c r="E4310" s="323">
        <v>1000</v>
      </c>
      <c r="F4310" s="35" t="s">
        <v>303</v>
      </c>
      <c r="G4310" s="326" t="s">
        <v>9410</v>
      </c>
      <c r="H4310" s="350">
        <f t="shared" si="68"/>
        <v>4429559.3800000008</v>
      </c>
      <c r="I4310" s="326" t="s">
        <v>9256</v>
      </c>
      <c r="J4310" s="42" t="str">
        <f>VLOOKUP(D4310,DEPARTMENTS!B:B,1,0)</f>
        <v>YOUTH</v>
      </c>
      <c r="K4310" s="326"/>
    </row>
    <row r="4311" spans="1:11" s="35" customFormat="1" hidden="1" x14ac:dyDescent="0.2">
      <c r="A4311" s="326" t="s">
        <v>9445</v>
      </c>
      <c r="B4311" s="326" t="s">
        <v>8</v>
      </c>
      <c r="C4311" s="326">
        <v>3</v>
      </c>
      <c r="D4311" s="326" t="s">
        <v>32</v>
      </c>
      <c r="E4311" s="323">
        <v>100</v>
      </c>
      <c r="F4311" s="35" t="s">
        <v>303</v>
      </c>
      <c r="G4311" s="326" t="s">
        <v>9410</v>
      </c>
      <c r="H4311" s="350">
        <f t="shared" si="68"/>
        <v>4429659.3800000008</v>
      </c>
      <c r="I4311" s="326" t="s">
        <v>9257</v>
      </c>
      <c r="J4311" s="42" t="str">
        <f>VLOOKUP(D4311,DEPARTMENTS!B:B,1,0)</f>
        <v>YOUTH</v>
      </c>
      <c r="K4311" s="326"/>
    </row>
    <row r="4312" spans="1:11" s="35" customFormat="1" hidden="1" x14ac:dyDescent="0.2">
      <c r="A4312" s="326" t="s">
        <v>9446</v>
      </c>
      <c r="B4312" s="326" t="s">
        <v>8</v>
      </c>
      <c r="C4312" s="326">
        <v>3</v>
      </c>
      <c r="D4312" s="326" t="s">
        <v>32</v>
      </c>
      <c r="E4312" s="323">
        <v>100</v>
      </c>
      <c r="F4312" s="35" t="s">
        <v>303</v>
      </c>
      <c r="G4312" s="326" t="s">
        <v>9410</v>
      </c>
      <c r="H4312" s="350">
        <f t="shared" si="68"/>
        <v>4429759.3800000008</v>
      </c>
      <c r="I4312" s="326" t="s">
        <v>9258</v>
      </c>
      <c r="J4312" s="42" t="str">
        <f>VLOOKUP(D4312,DEPARTMENTS!B:B,1,0)</f>
        <v>YOUTH</v>
      </c>
      <c r="K4312" s="326"/>
    </row>
    <row r="4313" spans="1:11" s="35" customFormat="1" hidden="1" x14ac:dyDescent="0.2">
      <c r="A4313" s="326" t="s">
        <v>9447</v>
      </c>
      <c r="B4313" s="326" t="s">
        <v>8</v>
      </c>
      <c r="C4313" s="326">
        <v>3</v>
      </c>
      <c r="D4313" s="326" t="s">
        <v>32</v>
      </c>
      <c r="E4313" s="323">
        <v>100</v>
      </c>
      <c r="F4313" s="35" t="s">
        <v>303</v>
      </c>
      <c r="G4313" s="326" t="s">
        <v>9410</v>
      </c>
      <c r="H4313" s="350">
        <f t="shared" si="68"/>
        <v>4429859.3800000008</v>
      </c>
      <c r="I4313" s="326" t="s">
        <v>9259</v>
      </c>
      <c r="J4313" s="42" t="str">
        <f>VLOOKUP(D4313,DEPARTMENTS!B:B,1,0)</f>
        <v>YOUTH</v>
      </c>
      <c r="K4313" s="326"/>
    </row>
    <row r="4314" spans="1:11" s="35" customFormat="1" hidden="1" x14ac:dyDescent="0.2">
      <c r="A4314" s="326" t="s">
        <v>9448</v>
      </c>
      <c r="B4314" s="326" t="s">
        <v>8</v>
      </c>
      <c r="C4314" s="326">
        <v>3</v>
      </c>
      <c r="D4314" s="326" t="s">
        <v>53</v>
      </c>
      <c r="E4314" s="323">
        <v>2020</v>
      </c>
      <c r="F4314" s="35" t="s">
        <v>303</v>
      </c>
      <c r="G4314" s="326" t="s">
        <v>9410</v>
      </c>
      <c r="H4314" s="350">
        <f t="shared" si="68"/>
        <v>4431879.3800000008</v>
      </c>
      <c r="I4314" s="326" t="s">
        <v>9260</v>
      </c>
      <c r="J4314" s="42" t="str">
        <f>VLOOKUP(D4314,DEPARTMENTS!B:B,1,0)</f>
        <v>AMM_CHOIR</v>
      </c>
      <c r="K4314" s="326"/>
    </row>
    <row r="4315" spans="1:11" s="35" customFormat="1" hidden="1" x14ac:dyDescent="0.2">
      <c r="A4315" s="326" t="s">
        <v>9449</v>
      </c>
      <c r="B4315" s="326" t="s">
        <v>8</v>
      </c>
      <c r="C4315" s="326">
        <v>3</v>
      </c>
      <c r="D4315" s="326" t="s">
        <v>32</v>
      </c>
      <c r="E4315" s="323">
        <v>1000</v>
      </c>
      <c r="F4315" s="35" t="s">
        <v>303</v>
      </c>
      <c r="G4315" s="326" t="s">
        <v>9410</v>
      </c>
      <c r="H4315" s="350">
        <f t="shared" si="68"/>
        <v>4432879.3800000008</v>
      </c>
      <c r="I4315" s="326" t="s">
        <v>9261</v>
      </c>
      <c r="J4315" s="42" t="str">
        <f>VLOOKUP(D4315,DEPARTMENTS!B:B,1,0)</f>
        <v>YOUTH</v>
      </c>
      <c r="K4315" s="326"/>
    </row>
    <row r="4316" spans="1:11" s="35" customFormat="1" hidden="1" x14ac:dyDescent="0.2">
      <c r="A4316" s="326" t="s">
        <v>9450</v>
      </c>
      <c r="B4316" s="326" t="s">
        <v>8</v>
      </c>
      <c r="C4316" s="326">
        <v>3</v>
      </c>
      <c r="D4316" s="326" t="s">
        <v>32</v>
      </c>
      <c r="E4316" s="323">
        <v>100</v>
      </c>
      <c r="F4316" s="35" t="s">
        <v>303</v>
      </c>
      <c r="G4316" s="326" t="s">
        <v>9410</v>
      </c>
      <c r="H4316" s="350">
        <f t="shared" si="68"/>
        <v>4432979.3800000008</v>
      </c>
      <c r="I4316" s="326" t="s">
        <v>9262</v>
      </c>
      <c r="J4316" s="42" t="str">
        <f>VLOOKUP(D4316,DEPARTMENTS!B:B,1,0)</f>
        <v>YOUTH</v>
      </c>
      <c r="K4316" s="326"/>
    </row>
    <row r="4317" spans="1:11" s="35" customFormat="1" hidden="1" x14ac:dyDescent="0.2">
      <c r="A4317" s="326" t="s">
        <v>9451</v>
      </c>
      <c r="B4317" s="326" t="s">
        <v>8</v>
      </c>
      <c r="C4317" s="326">
        <v>3</v>
      </c>
      <c r="D4317" s="326" t="s">
        <v>32</v>
      </c>
      <c r="E4317" s="323">
        <v>700</v>
      </c>
      <c r="F4317" s="35" t="s">
        <v>303</v>
      </c>
      <c r="G4317" s="326" t="s">
        <v>9410</v>
      </c>
      <c r="H4317" s="350">
        <f t="shared" si="68"/>
        <v>4433679.3800000008</v>
      </c>
      <c r="I4317" s="326" t="s">
        <v>9263</v>
      </c>
      <c r="J4317" s="42" t="str">
        <f>VLOOKUP(D4317,DEPARTMENTS!B:B,1,0)</f>
        <v>YOUTH</v>
      </c>
      <c r="K4317" s="326"/>
    </row>
    <row r="4318" spans="1:11" s="35" customFormat="1" hidden="1" x14ac:dyDescent="0.2">
      <c r="A4318" s="326" t="s">
        <v>9452</v>
      </c>
      <c r="B4318" s="326" t="s">
        <v>8</v>
      </c>
      <c r="C4318" s="326">
        <v>3</v>
      </c>
      <c r="D4318" s="326" t="s">
        <v>32</v>
      </c>
      <c r="E4318" s="323">
        <v>200</v>
      </c>
      <c r="F4318" s="35" t="s">
        <v>303</v>
      </c>
      <c r="G4318" s="326" t="s">
        <v>9410</v>
      </c>
      <c r="H4318" s="350">
        <f t="shared" si="68"/>
        <v>4433879.3800000008</v>
      </c>
      <c r="I4318" s="326" t="s">
        <v>9264</v>
      </c>
      <c r="J4318" s="42" t="str">
        <f>VLOOKUP(D4318,DEPARTMENTS!B:B,1,0)</f>
        <v>YOUTH</v>
      </c>
      <c r="K4318" s="326"/>
    </row>
    <row r="4319" spans="1:11" s="35" customFormat="1" hidden="1" x14ac:dyDescent="0.2">
      <c r="A4319" s="326" t="s">
        <v>9453</v>
      </c>
      <c r="B4319" s="326" t="s">
        <v>8</v>
      </c>
      <c r="C4319" s="326">
        <v>3</v>
      </c>
      <c r="D4319" s="326" t="s">
        <v>32</v>
      </c>
      <c r="E4319" s="323">
        <v>500</v>
      </c>
      <c r="F4319" s="35" t="s">
        <v>303</v>
      </c>
      <c r="G4319" s="326" t="s">
        <v>9410</v>
      </c>
      <c r="H4319" s="350">
        <f t="shared" si="68"/>
        <v>4434379.3800000008</v>
      </c>
      <c r="I4319" s="326" t="s">
        <v>9265</v>
      </c>
      <c r="J4319" s="42" t="str">
        <f>VLOOKUP(D4319,DEPARTMENTS!B:B,1,0)</f>
        <v>YOUTH</v>
      </c>
      <c r="K4319" s="326"/>
    </row>
    <row r="4320" spans="1:11" s="35" customFormat="1" hidden="1" x14ac:dyDescent="0.2">
      <c r="A4320" s="326" t="s">
        <v>9454</v>
      </c>
      <c r="B4320" s="326" t="s">
        <v>8</v>
      </c>
      <c r="C4320" s="326">
        <v>3</v>
      </c>
      <c r="D4320" s="326" t="s">
        <v>32</v>
      </c>
      <c r="E4320" s="323">
        <v>500</v>
      </c>
      <c r="F4320" s="35" t="s">
        <v>303</v>
      </c>
      <c r="G4320" s="326" t="s">
        <v>9411</v>
      </c>
      <c r="H4320" s="350">
        <f t="shared" si="68"/>
        <v>4434879.3800000008</v>
      </c>
      <c r="I4320" s="326" t="s">
        <v>9266</v>
      </c>
      <c r="J4320" s="42" t="str">
        <f>VLOOKUP(D4320,DEPARTMENTS!B:B,1,0)</f>
        <v>YOUTH</v>
      </c>
      <c r="K4320" s="326"/>
    </row>
    <row r="4321" spans="1:11" s="35" customFormat="1" hidden="1" x14ac:dyDescent="0.2">
      <c r="A4321" s="326" t="s">
        <v>9455</v>
      </c>
      <c r="B4321" s="326" t="s">
        <v>8</v>
      </c>
      <c r="C4321" s="326">
        <v>3</v>
      </c>
      <c r="D4321" s="326" t="s">
        <v>32</v>
      </c>
      <c r="E4321" s="323">
        <v>100</v>
      </c>
      <c r="F4321" s="35" t="s">
        <v>303</v>
      </c>
      <c r="G4321" s="326" t="s">
        <v>9411</v>
      </c>
      <c r="H4321" s="350">
        <f t="shared" si="68"/>
        <v>4434979.3800000008</v>
      </c>
      <c r="I4321" s="326" t="s">
        <v>9267</v>
      </c>
      <c r="J4321" s="42" t="str">
        <f>VLOOKUP(D4321,DEPARTMENTS!B:B,1,0)</f>
        <v>YOUTH</v>
      </c>
      <c r="K4321" s="326"/>
    </row>
    <row r="4322" spans="1:11" s="35" customFormat="1" hidden="1" x14ac:dyDescent="0.2">
      <c r="A4322" s="326" t="s">
        <v>9456</v>
      </c>
      <c r="B4322" s="326" t="s">
        <v>8</v>
      </c>
      <c r="C4322" s="326">
        <v>3</v>
      </c>
      <c r="D4322" s="326" t="s">
        <v>32</v>
      </c>
      <c r="E4322" s="323">
        <v>1000</v>
      </c>
      <c r="F4322" s="35" t="s">
        <v>303</v>
      </c>
      <c r="G4322" s="326" t="s">
        <v>9411</v>
      </c>
      <c r="H4322" s="350">
        <f t="shared" si="68"/>
        <v>4435979.3800000008</v>
      </c>
      <c r="I4322" s="326" t="s">
        <v>9268</v>
      </c>
      <c r="J4322" s="42" t="str">
        <f>VLOOKUP(D4322,DEPARTMENTS!B:B,1,0)</f>
        <v>YOUTH</v>
      </c>
      <c r="K4322" s="326"/>
    </row>
    <row r="4323" spans="1:11" s="35" customFormat="1" hidden="1" x14ac:dyDescent="0.2">
      <c r="A4323" s="326" t="s">
        <v>9457</v>
      </c>
      <c r="B4323" s="326" t="s">
        <v>8</v>
      </c>
      <c r="C4323" s="326">
        <v>3</v>
      </c>
      <c r="D4323" s="326" t="s">
        <v>32</v>
      </c>
      <c r="E4323" s="323">
        <v>500</v>
      </c>
      <c r="F4323" s="35" t="s">
        <v>303</v>
      </c>
      <c r="G4323" s="326" t="s">
        <v>9411</v>
      </c>
      <c r="H4323" s="350">
        <f t="shared" si="68"/>
        <v>4436479.3800000008</v>
      </c>
      <c r="I4323" s="326" t="s">
        <v>9269</v>
      </c>
      <c r="J4323" s="42" t="str">
        <f>VLOOKUP(D4323,DEPARTMENTS!B:B,1,0)</f>
        <v>YOUTH</v>
      </c>
      <c r="K4323" s="326"/>
    </row>
    <row r="4324" spans="1:11" s="35" customFormat="1" hidden="1" x14ac:dyDescent="0.2">
      <c r="A4324" s="326" t="s">
        <v>9458</v>
      </c>
      <c r="B4324" s="326" t="s">
        <v>8</v>
      </c>
      <c r="C4324" s="326">
        <v>3</v>
      </c>
      <c r="D4324" s="326" t="s">
        <v>32</v>
      </c>
      <c r="E4324" s="323">
        <v>100</v>
      </c>
      <c r="F4324" s="35" t="s">
        <v>303</v>
      </c>
      <c r="G4324" s="326" t="s">
        <v>9411</v>
      </c>
      <c r="H4324" s="350">
        <f t="shared" si="68"/>
        <v>4436579.3800000008</v>
      </c>
      <c r="I4324" s="326" t="s">
        <v>9270</v>
      </c>
      <c r="J4324" s="42" t="str">
        <f>VLOOKUP(D4324,DEPARTMENTS!B:B,1,0)</f>
        <v>YOUTH</v>
      </c>
      <c r="K4324" s="326"/>
    </row>
    <row r="4325" spans="1:11" s="35" customFormat="1" hidden="1" x14ac:dyDescent="0.2">
      <c r="A4325" s="326" t="s">
        <v>9459</v>
      </c>
      <c r="B4325" s="326" t="s">
        <v>8</v>
      </c>
      <c r="C4325" s="326">
        <v>3</v>
      </c>
      <c r="D4325" s="326" t="s">
        <v>32</v>
      </c>
      <c r="E4325" s="323">
        <v>100</v>
      </c>
      <c r="F4325" s="35" t="s">
        <v>303</v>
      </c>
      <c r="G4325" s="326" t="s">
        <v>9411</v>
      </c>
      <c r="H4325" s="350">
        <f t="shared" si="68"/>
        <v>4436679.3800000008</v>
      </c>
      <c r="I4325" s="326" t="s">
        <v>9271</v>
      </c>
      <c r="J4325" s="42" t="str">
        <f>VLOOKUP(D4325,DEPARTMENTS!B:B,1,0)</f>
        <v>YOUTH</v>
      </c>
      <c r="K4325" s="326"/>
    </row>
    <row r="4326" spans="1:11" s="35" customFormat="1" hidden="1" x14ac:dyDescent="0.2">
      <c r="A4326" s="326" t="s">
        <v>9460</v>
      </c>
      <c r="B4326" s="326" t="s">
        <v>8</v>
      </c>
      <c r="C4326" s="326">
        <v>3</v>
      </c>
      <c r="D4326" s="326" t="s">
        <v>32</v>
      </c>
      <c r="E4326" s="323">
        <v>500</v>
      </c>
      <c r="F4326" s="35" t="s">
        <v>303</v>
      </c>
      <c r="G4326" s="326" t="s">
        <v>9411</v>
      </c>
      <c r="H4326" s="350">
        <f t="shared" si="68"/>
        <v>4437179.3800000008</v>
      </c>
      <c r="I4326" s="326" t="s">
        <v>9272</v>
      </c>
      <c r="J4326" s="42" t="str">
        <f>VLOOKUP(D4326,DEPARTMENTS!B:B,1,0)</f>
        <v>YOUTH</v>
      </c>
      <c r="K4326" s="326"/>
    </row>
    <row r="4327" spans="1:11" s="35" customFormat="1" hidden="1" x14ac:dyDescent="0.2">
      <c r="A4327" s="326" t="s">
        <v>9461</v>
      </c>
      <c r="B4327" s="326" t="s">
        <v>8</v>
      </c>
      <c r="C4327" s="326">
        <v>3</v>
      </c>
      <c r="D4327" s="326" t="s">
        <v>24</v>
      </c>
      <c r="E4327" s="323">
        <v>700</v>
      </c>
      <c r="F4327" s="35" t="s">
        <v>303</v>
      </c>
      <c r="G4327" s="326" t="s">
        <v>9411</v>
      </c>
      <c r="H4327" s="350">
        <f t="shared" si="68"/>
        <v>4437879.3800000008</v>
      </c>
      <c r="I4327" s="326" t="s">
        <v>9273</v>
      </c>
      <c r="J4327" s="42" t="str">
        <f>VLOOKUP(D4327,DEPARTMENTS!B:B,1,0)</f>
        <v>ENVELOPES</v>
      </c>
      <c r="K4327" s="326"/>
    </row>
    <row r="4328" spans="1:11" s="35" customFormat="1" hidden="1" x14ac:dyDescent="0.2">
      <c r="A4328" s="326" t="s">
        <v>9462</v>
      </c>
      <c r="B4328" s="326" t="s">
        <v>8</v>
      </c>
      <c r="C4328" s="326">
        <v>3</v>
      </c>
      <c r="D4328" s="326" t="s">
        <v>32</v>
      </c>
      <c r="E4328" s="323">
        <v>500</v>
      </c>
      <c r="F4328" s="35" t="s">
        <v>303</v>
      </c>
      <c r="G4328" s="326" t="s">
        <v>9411</v>
      </c>
      <c r="H4328" s="350">
        <f t="shared" si="68"/>
        <v>4438379.3800000008</v>
      </c>
      <c r="I4328" s="326" t="s">
        <v>9274</v>
      </c>
      <c r="J4328" s="42" t="str">
        <f>VLOOKUP(D4328,DEPARTMENTS!B:B,1,0)</f>
        <v>YOUTH</v>
      </c>
      <c r="K4328" s="326"/>
    </row>
    <row r="4329" spans="1:11" s="35" customFormat="1" hidden="1" x14ac:dyDescent="0.2">
      <c r="A4329" s="326" t="s">
        <v>9463</v>
      </c>
      <c r="B4329" s="326" t="s">
        <v>8</v>
      </c>
      <c r="C4329" s="326">
        <v>3</v>
      </c>
      <c r="D4329" s="326" t="s">
        <v>24</v>
      </c>
      <c r="E4329" s="323">
        <v>4480</v>
      </c>
      <c r="F4329" s="35" t="s">
        <v>303</v>
      </c>
      <c r="G4329" s="326" t="s">
        <v>9411</v>
      </c>
      <c r="H4329" s="350">
        <f t="shared" si="68"/>
        <v>4442859.3800000008</v>
      </c>
      <c r="I4329" s="326" t="s">
        <v>9275</v>
      </c>
      <c r="J4329" s="42" t="str">
        <f>VLOOKUP(D4329,DEPARTMENTS!B:B,1,0)</f>
        <v>ENVELOPES</v>
      </c>
      <c r="K4329" s="326"/>
    </row>
    <row r="4330" spans="1:11" s="35" customFormat="1" hidden="1" x14ac:dyDescent="0.2">
      <c r="A4330" s="326" t="s">
        <v>9464</v>
      </c>
      <c r="B4330" s="326" t="s">
        <v>8</v>
      </c>
      <c r="C4330" s="326">
        <v>3</v>
      </c>
      <c r="D4330" s="326" t="s">
        <v>170</v>
      </c>
      <c r="E4330" s="323">
        <v>1600</v>
      </c>
      <c r="F4330" s="35" t="s">
        <v>303</v>
      </c>
      <c r="G4330" s="326" t="s">
        <v>9411</v>
      </c>
      <c r="H4330" s="350">
        <f t="shared" si="68"/>
        <v>4444459.3800000008</v>
      </c>
      <c r="I4330" s="326" t="s">
        <v>9276</v>
      </c>
      <c r="J4330" s="42" t="str">
        <f>VLOOKUP(D4330,DEPARTMENTS!B:B,1,0)</f>
        <v>DEV_GROUP_24</v>
      </c>
      <c r="K4330" s="326"/>
    </row>
    <row r="4331" spans="1:11" s="35" customFormat="1" hidden="1" x14ac:dyDescent="0.2">
      <c r="A4331" s="326" t="s">
        <v>9465</v>
      </c>
      <c r="B4331" s="326" t="s">
        <v>8</v>
      </c>
      <c r="C4331" s="326">
        <v>3</v>
      </c>
      <c r="D4331" s="326" t="s">
        <v>32</v>
      </c>
      <c r="E4331" s="323">
        <v>1000</v>
      </c>
      <c r="F4331" s="35" t="s">
        <v>303</v>
      </c>
      <c r="G4331" s="326" t="s">
        <v>9411</v>
      </c>
      <c r="H4331" s="350">
        <f t="shared" si="68"/>
        <v>4445459.3800000008</v>
      </c>
      <c r="I4331" s="326" t="s">
        <v>9277</v>
      </c>
      <c r="J4331" s="42" t="str">
        <f>VLOOKUP(D4331,DEPARTMENTS!B:B,1,0)</f>
        <v>YOUTH</v>
      </c>
      <c r="K4331" s="326"/>
    </row>
    <row r="4332" spans="1:11" s="35" customFormat="1" hidden="1" x14ac:dyDescent="0.2">
      <c r="A4332" s="326" t="s">
        <v>9466</v>
      </c>
      <c r="B4332" s="326" t="s">
        <v>8</v>
      </c>
      <c r="C4332" s="326">
        <v>3</v>
      </c>
      <c r="D4332" s="326" t="s">
        <v>34</v>
      </c>
      <c r="E4332" s="323">
        <v>200</v>
      </c>
      <c r="F4332" s="35" t="s">
        <v>303</v>
      </c>
      <c r="G4332" s="326" t="s">
        <v>9411</v>
      </c>
      <c r="H4332" s="350">
        <f t="shared" si="68"/>
        <v>4445659.3800000008</v>
      </c>
      <c r="I4332" s="326" t="s">
        <v>9278</v>
      </c>
      <c r="J4332" s="42" t="str">
        <f>VLOOKUP(D4332,DEPARTMENTS!B:B,1,0)</f>
        <v>CHAPLAINCY</v>
      </c>
      <c r="K4332" s="326"/>
    </row>
    <row r="4333" spans="1:11" s="35" customFormat="1" hidden="1" x14ac:dyDescent="0.2">
      <c r="A4333" s="326" t="s">
        <v>9467</v>
      </c>
      <c r="B4333" s="326" t="s">
        <v>8</v>
      </c>
      <c r="C4333" s="326">
        <v>3</v>
      </c>
      <c r="D4333" s="326" t="s">
        <v>32</v>
      </c>
      <c r="E4333" s="323">
        <v>100</v>
      </c>
      <c r="F4333" s="35" t="s">
        <v>303</v>
      </c>
      <c r="G4333" s="326" t="s">
        <v>9412</v>
      </c>
      <c r="H4333" s="350">
        <f t="shared" si="68"/>
        <v>4445759.3800000008</v>
      </c>
      <c r="I4333" s="326" t="s">
        <v>9279</v>
      </c>
      <c r="J4333" s="42" t="str">
        <f>VLOOKUP(D4333,DEPARTMENTS!B:B,1,0)</f>
        <v>YOUTH</v>
      </c>
      <c r="K4333" s="326"/>
    </row>
    <row r="4334" spans="1:11" s="35" customFormat="1" hidden="1" x14ac:dyDescent="0.2">
      <c r="A4334" s="326" t="s">
        <v>9468</v>
      </c>
      <c r="B4334" s="326" t="s">
        <v>8</v>
      </c>
      <c r="C4334" s="326">
        <v>3</v>
      </c>
      <c r="D4334" s="326" t="s">
        <v>24</v>
      </c>
      <c r="E4334" s="323">
        <v>2200</v>
      </c>
      <c r="F4334" s="35" t="s">
        <v>303</v>
      </c>
      <c r="G4334" s="326" t="s">
        <v>9412</v>
      </c>
      <c r="H4334" s="350">
        <f t="shared" si="68"/>
        <v>4447959.3800000008</v>
      </c>
      <c r="I4334" s="326" t="s">
        <v>9280</v>
      </c>
      <c r="J4334" s="42" t="str">
        <f>VLOOKUP(D4334,DEPARTMENTS!B:B,1,0)</f>
        <v>ENVELOPES</v>
      </c>
      <c r="K4334" s="326"/>
    </row>
    <row r="4335" spans="1:11" s="35" customFormat="1" hidden="1" x14ac:dyDescent="0.2">
      <c r="A4335" s="326" t="s">
        <v>9469</v>
      </c>
      <c r="B4335" s="326" t="s">
        <v>8</v>
      </c>
      <c r="C4335" s="326">
        <v>3</v>
      </c>
      <c r="D4335" s="326" t="s">
        <v>24</v>
      </c>
      <c r="E4335" s="323">
        <v>2200</v>
      </c>
      <c r="F4335" s="35" t="s">
        <v>303</v>
      </c>
      <c r="G4335" s="326" t="s">
        <v>9412</v>
      </c>
      <c r="H4335" s="350">
        <f t="shared" si="68"/>
        <v>4450159.3800000008</v>
      </c>
      <c r="I4335" s="326" t="s">
        <v>9281</v>
      </c>
      <c r="J4335" s="42" t="str">
        <f>VLOOKUP(D4335,DEPARTMENTS!B:B,1,0)</f>
        <v>ENVELOPES</v>
      </c>
      <c r="K4335" s="326"/>
    </row>
    <row r="4336" spans="1:11" s="35" customFormat="1" hidden="1" x14ac:dyDescent="0.2">
      <c r="A4336" s="326" t="s">
        <v>9470</v>
      </c>
      <c r="B4336" s="326" t="s">
        <v>8</v>
      </c>
      <c r="C4336" s="326">
        <v>3</v>
      </c>
      <c r="D4336" s="326" t="s">
        <v>37</v>
      </c>
      <c r="E4336" s="323">
        <v>300</v>
      </c>
      <c r="F4336" s="35" t="s">
        <v>303</v>
      </c>
      <c r="G4336" s="326" t="s">
        <v>9412</v>
      </c>
      <c r="H4336" s="350">
        <f t="shared" si="68"/>
        <v>4450459.3800000008</v>
      </c>
      <c r="I4336" s="326" t="s">
        <v>9282</v>
      </c>
      <c r="J4336" s="42" t="str">
        <f>VLOOKUP(D4336,DEPARTMENTS!B:B,1,0)</f>
        <v>ADVENTURERS</v>
      </c>
      <c r="K4336" s="326"/>
    </row>
    <row r="4337" spans="1:11" s="35" customFormat="1" hidden="1" x14ac:dyDescent="0.2">
      <c r="A4337" s="326" t="s">
        <v>9471</v>
      </c>
      <c r="B4337" s="326" t="s">
        <v>8</v>
      </c>
      <c r="C4337" s="326">
        <v>3</v>
      </c>
      <c r="D4337" s="326" t="s">
        <v>32</v>
      </c>
      <c r="E4337" s="323">
        <v>1000</v>
      </c>
      <c r="F4337" s="35" t="s">
        <v>303</v>
      </c>
      <c r="G4337" s="326" t="s">
        <v>9412</v>
      </c>
      <c r="H4337" s="350">
        <f t="shared" si="68"/>
        <v>4451459.3800000008</v>
      </c>
      <c r="I4337" s="326" t="s">
        <v>9283</v>
      </c>
      <c r="J4337" s="42" t="str">
        <f>VLOOKUP(D4337,DEPARTMENTS!B:B,1,0)</f>
        <v>YOUTH</v>
      </c>
      <c r="K4337" s="326"/>
    </row>
    <row r="4338" spans="1:11" s="35" customFormat="1" hidden="1" x14ac:dyDescent="0.2">
      <c r="A4338" s="326" t="s">
        <v>9472</v>
      </c>
      <c r="B4338" s="326" t="s">
        <v>8</v>
      </c>
      <c r="C4338" s="326">
        <v>3</v>
      </c>
      <c r="D4338" s="326" t="s">
        <v>32</v>
      </c>
      <c r="E4338" s="323">
        <v>50</v>
      </c>
      <c r="F4338" s="35" t="s">
        <v>303</v>
      </c>
      <c r="G4338" s="326" t="s">
        <v>9412</v>
      </c>
      <c r="H4338" s="350">
        <f t="shared" si="68"/>
        <v>4451509.3800000008</v>
      </c>
      <c r="I4338" s="326" t="s">
        <v>9284</v>
      </c>
      <c r="J4338" s="42" t="str">
        <f>VLOOKUP(D4338,DEPARTMENTS!B:B,1,0)</f>
        <v>YOUTH</v>
      </c>
      <c r="K4338" s="326"/>
    </row>
    <row r="4339" spans="1:11" s="35" customFormat="1" hidden="1" x14ac:dyDescent="0.2">
      <c r="A4339" s="326" t="s">
        <v>9473</v>
      </c>
      <c r="B4339" s="326" t="s">
        <v>8</v>
      </c>
      <c r="C4339" s="326">
        <v>3</v>
      </c>
      <c r="D4339" s="326" t="s">
        <v>32</v>
      </c>
      <c r="E4339" s="323">
        <v>100</v>
      </c>
      <c r="F4339" s="35" t="s">
        <v>303</v>
      </c>
      <c r="G4339" s="326" t="s">
        <v>9412</v>
      </c>
      <c r="H4339" s="350">
        <f t="shared" si="68"/>
        <v>4451609.3800000008</v>
      </c>
      <c r="I4339" s="326" t="s">
        <v>9285</v>
      </c>
      <c r="J4339" s="42" t="str">
        <f>VLOOKUP(D4339,DEPARTMENTS!B:B,1,0)</f>
        <v>YOUTH</v>
      </c>
      <c r="K4339" s="326"/>
    </row>
    <row r="4340" spans="1:11" s="35" customFormat="1" hidden="1" x14ac:dyDescent="0.2">
      <c r="A4340" s="326" t="s">
        <v>9474</v>
      </c>
      <c r="B4340" s="326" t="s">
        <v>8</v>
      </c>
      <c r="C4340" s="326">
        <v>3</v>
      </c>
      <c r="D4340" s="326" t="s">
        <v>32</v>
      </c>
      <c r="E4340" s="323">
        <v>50</v>
      </c>
      <c r="F4340" s="35" t="s">
        <v>303</v>
      </c>
      <c r="G4340" s="326" t="s">
        <v>9412</v>
      </c>
      <c r="H4340" s="350">
        <f t="shared" si="68"/>
        <v>4451659.3800000008</v>
      </c>
      <c r="I4340" s="326" t="s">
        <v>9286</v>
      </c>
      <c r="J4340" s="42" t="str">
        <f>VLOOKUP(D4340,DEPARTMENTS!B:B,1,0)</f>
        <v>YOUTH</v>
      </c>
      <c r="K4340" s="326"/>
    </row>
    <row r="4341" spans="1:11" s="35" customFormat="1" hidden="1" x14ac:dyDescent="0.2">
      <c r="A4341" s="326" t="s">
        <v>9475</v>
      </c>
      <c r="B4341" s="326" t="s">
        <v>8</v>
      </c>
      <c r="C4341" s="326">
        <v>3</v>
      </c>
      <c r="D4341" s="326" t="s">
        <v>32</v>
      </c>
      <c r="E4341" s="323">
        <v>50</v>
      </c>
      <c r="F4341" s="35" t="s">
        <v>303</v>
      </c>
      <c r="G4341" s="326" t="s">
        <v>9412</v>
      </c>
      <c r="H4341" s="350">
        <f t="shared" si="68"/>
        <v>4451709.3800000008</v>
      </c>
      <c r="I4341" s="326" t="s">
        <v>9287</v>
      </c>
      <c r="J4341" s="42" t="str">
        <f>VLOOKUP(D4341,DEPARTMENTS!B:B,1,0)</f>
        <v>YOUTH</v>
      </c>
      <c r="K4341" s="326"/>
    </row>
    <row r="4342" spans="1:11" s="35" customFormat="1" hidden="1" x14ac:dyDescent="0.2">
      <c r="A4342" s="326" t="s">
        <v>9476</v>
      </c>
      <c r="B4342" s="326" t="s">
        <v>8</v>
      </c>
      <c r="C4342" s="326">
        <v>3</v>
      </c>
      <c r="D4342" s="326" t="s">
        <v>32</v>
      </c>
      <c r="E4342" s="323">
        <v>100</v>
      </c>
      <c r="F4342" s="35" t="s">
        <v>303</v>
      </c>
      <c r="G4342" s="326" t="s">
        <v>9412</v>
      </c>
      <c r="H4342" s="350">
        <f t="shared" si="68"/>
        <v>4451809.3800000008</v>
      </c>
      <c r="I4342" s="326" t="s">
        <v>9288</v>
      </c>
      <c r="J4342" s="42" t="str">
        <f>VLOOKUP(D4342,DEPARTMENTS!B:B,1,0)</f>
        <v>YOUTH</v>
      </c>
      <c r="K4342" s="326"/>
    </row>
    <row r="4343" spans="1:11" s="35" customFormat="1" hidden="1" x14ac:dyDescent="0.2">
      <c r="A4343" s="326" t="s">
        <v>9477</v>
      </c>
      <c r="B4343" s="326" t="s">
        <v>8</v>
      </c>
      <c r="C4343" s="326">
        <v>3</v>
      </c>
      <c r="D4343" s="326" t="s">
        <v>32</v>
      </c>
      <c r="E4343" s="323">
        <v>100</v>
      </c>
      <c r="F4343" s="35" t="s">
        <v>303</v>
      </c>
      <c r="G4343" s="326" t="s">
        <v>9412</v>
      </c>
      <c r="H4343" s="350">
        <f t="shared" si="68"/>
        <v>4451909.3800000008</v>
      </c>
      <c r="I4343" s="326" t="s">
        <v>9289</v>
      </c>
      <c r="J4343" s="42" t="str">
        <f>VLOOKUP(D4343,DEPARTMENTS!B:B,1,0)</f>
        <v>YOUTH</v>
      </c>
      <c r="K4343" s="326"/>
    </row>
    <row r="4344" spans="1:11" s="35" customFormat="1" hidden="1" x14ac:dyDescent="0.2">
      <c r="A4344" s="326" t="s">
        <v>9478</v>
      </c>
      <c r="B4344" s="326" t="s">
        <v>8</v>
      </c>
      <c r="C4344" s="326">
        <v>3</v>
      </c>
      <c r="D4344" s="326" t="s">
        <v>32</v>
      </c>
      <c r="E4344" s="323">
        <v>50</v>
      </c>
      <c r="F4344" s="35" t="s">
        <v>303</v>
      </c>
      <c r="G4344" s="326" t="s">
        <v>9412</v>
      </c>
      <c r="H4344" s="350">
        <f t="shared" si="68"/>
        <v>4451959.3800000008</v>
      </c>
      <c r="I4344" s="326" t="s">
        <v>9290</v>
      </c>
      <c r="J4344" s="42" t="str">
        <f>VLOOKUP(D4344,DEPARTMENTS!B:B,1,0)</f>
        <v>YOUTH</v>
      </c>
      <c r="K4344" s="326"/>
    </row>
    <row r="4345" spans="1:11" s="35" customFormat="1" hidden="1" x14ac:dyDescent="0.2">
      <c r="A4345" s="326" t="s">
        <v>9479</v>
      </c>
      <c r="B4345" s="326" t="s">
        <v>8</v>
      </c>
      <c r="C4345" s="326">
        <v>3</v>
      </c>
      <c r="D4345" s="326" t="s">
        <v>32</v>
      </c>
      <c r="E4345" s="323">
        <v>100</v>
      </c>
      <c r="F4345" s="35" t="s">
        <v>303</v>
      </c>
      <c r="G4345" s="326" t="s">
        <v>9412</v>
      </c>
      <c r="H4345" s="350">
        <f t="shared" si="68"/>
        <v>4452059.3800000008</v>
      </c>
      <c r="I4345" s="326" t="s">
        <v>9291</v>
      </c>
      <c r="J4345" s="42" t="str">
        <f>VLOOKUP(D4345,DEPARTMENTS!B:B,1,0)</f>
        <v>YOUTH</v>
      </c>
      <c r="K4345" s="326"/>
    </row>
    <row r="4346" spans="1:11" s="35" customFormat="1" hidden="1" x14ac:dyDescent="0.2">
      <c r="A4346" s="326" t="s">
        <v>9480</v>
      </c>
      <c r="B4346" s="326" t="s">
        <v>8</v>
      </c>
      <c r="C4346" s="326">
        <v>3</v>
      </c>
      <c r="D4346" s="326" t="s">
        <v>32</v>
      </c>
      <c r="E4346" s="323">
        <v>100</v>
      </c>
      <c r="F4346" s="35" t="s">
        <v>303</v>
      </c>
      <c r="G4346" s="326" t="s">
        <v>9412</v>
      </c>
      <c r="H4346" s="350">
        <f t="shared" si="68"/>
        <v>4452159.3800000008</v>
      </c>
      <c r="I4346" s="326" t="s">
        <v>9292</v>
      </c>
      <c r="J4346" s="42" t="str">
        <f>VLOOKUP(D4346,DEPARTMENTS!B:B,1,0)</f>
        <v>YOUTH</v>
      </c>
      <c r="K4346" s="326"/>
    </row>
    <row r="4347" spans="1:11" s="35" customFormat="1" hidden="1" x14ac:dyDescent="0.2">
      <c r="A4347" s="326" t="s">
        <v>9481</v>
      </c>
      <c r="B4347" s="326" t="s">
        <v>8</v>
      </c>
      <c r="C4347" s="326">
        <v>3</v>
      </c>
      <c r="D4347" s="326" t="s">
        <v>32</v>
      </c>
      <c r="E4347" s="323">
        <v>300</v>
      </c>
      <c r="F4347" s="35" t="s">
        <v>303</v>
      </c>
      <c r="G4347" s="326" t="s">
        <v>9412</v>
      </c>
      <c r="H4347" s="350">
        <f t="shared" si="68"/>
        <v>4452459.3800000008</v>
      </c>
      <c r="I4347" s="326" t="s">
        <v>9293</v>
      </c>
      <c r="J4347" s="42" t="str">
        <f>VLOOKUP(D4347,DEPARTMENTS!B:B,1,0)</f>
        <v>YOUTH</v>
      </c>
      <c r="K4347" s="326"/>
    </row>
    <row r="4348" spans="1:11" s="35" customFormat="1" hidden="1" x14ac:dyDescent="0.2">
      <c r="A4348" s="326" t="s">
        <v>9482</v>
      </c>
      <c r="B4348" s="326" t="s">
        <v>8</v>
      </c>
      <c r="C4348" s="326">
        <v>3</v>
      </c>
      <c r="D4348" s="326" t="s">
        <v>32</v>
      </c>
      <c r="E4348" s="323">
        <v>500</v>
      </c>
      <c r="F4348" s="35" t="s">
        <v>303</v>
      </c>
      <c r="G4348" s="326" t="s">
        <v>9413</v>
      </c>
      <c r="H4348" s="350">
        <f t="shared" si="68"/>
        <v>4452959.3800000008</v>
      </c>
      <c r="I4348" s="326" t="s">
        <v>9294</v>
      </c>
      <c r="J4348" s="42" t="str">
        <f>VLOOKUP(D4348,DEPARTMENTS!B:B,1,0)</f>
        <v>YOUTH</v>
      </c>
      <c r="K4348" s="326"/>
    </row>
    <row r="4349" spans="1:11" s="35" customFormat="1" hidden="1" x14ac:dyDescent="0.2">
      <c r="A4349" s="326" t="s">
        <v>9483</v>
      </c>
      <c r="B4349" s="326" t="s">
        <v>8</v>
      </c>
      <c r="C4349" s="326">
        <v>3</v>
      </c>
      <c r="D4349" s="326" t="s">
        <v>32</v>
      </c>
      <c r="E4349" s="323">
        <v>50</v>
      </c>
      <c r="F4349" s="35" t="s">
        <v>303</v>
      </c>
      <c r="G4349" s="326" t="s">
        <v>9413</v>
      </c>
      <c r="H4349" s="350">
        <f t="shared" si="68"/>
        <v>4453009.3800000008</v>
      </c>
      <c r="I4349" s="326" t="s">
        <v>9295</v>
      </c>
      <c r="J4349" s="42" t="str">
        <f>VLOOKUP(D4349,DEPARTMENTS!B:B,1,0)</f>
        <v>YOUTH</v>
      </c>
      <c r="K4349" s="326"/>
    </row>
    <row r="4350" spans="1:11" s="35" customFormat="1" hidden="1" x14ac:dyDescent="0.2">
      <c r="A4350" s="326" t="s">
        <v>9484</v>
      </c>
      <c r="B4350" s="326" t="s">
        <v>8</v>
      </c>
      <c r="C4350" s="326">
        <v>3</v>
      </c>
      <c r="D4350" s="326" t="s">
        <v>32</v>
      </c>
      <c r="E4350" s="323">
        <v>1000</v>
      </c>
      <c r="F4350" s="35" t="s">
        <v>303</v>
      </c>
      <c r="G4350" s="326" t="s">
        <v>9413</v>
      </c>
      <c r="H4350" s="350">
        <f t="shared" si="68"/>
        <v>4454009.3800000008</v>
      </c>
      <c r="I4350" s="326" t="s">
        <v>9296</v>
      </c>
      <c r="J4350" s="42" t="str">
        <f>VLOOKUP(D4350,DEPARTMENTS!B:B,1,0)</f>
        <v>YOUTH</v>
      </c>
      <c r="K4350" s="326"/>
    </row>
    <row r="4351" spans="1:11" s="35" customFormat="1" hidden="1" x14ac:dyDescent="0.2">
      <c r="A4351" s="326" t="s">
        <v>9485</v>
      </c>
      <c r="B4351" s="326" t="s">
        <v>8</v>
      </c>
      <c r="C4351" s="326">
        <v>3</v>
      </c>
      <c r="D4351" s="326" t="s">
        <v>32</v>
      </c>
      <c r="E4351" s="323">
        <v>200</v>
      </c>
      <c r="F4351" s="35" t="s">
        <v>303</v>
      </c>
      <c r="G4351" s="326" t="s">
        <v>9413</v>
      </c>
      <c r="H4351" s="350">
        <f t="shared" si="68"/>
        <v>4454209.3800000008</v>
      </c>
      <c r="I4351" s="326" t="s">
        <v>9297</v>
      </c>
      <c r="J4351" s="42" t="str">
        <f>VLOOKUP(D4351,DEPARTMENTS!B:B,1,0)</f>
        <v>YOUTH</v>
      </c>
      <c r="K4351" s="326"/>
    </row>
    <row r="4352" spans="1:11" s="35" customFormat="1" hidden="1" x14ac:dyDescent="0.2">
      <c r="A4352" s="326" t="s">
        <v>9486</v>
      </c>
      <c r="B4352" s="326" t="s">
        <v>8</v>
      </c>
      <c r="C4352" s="326">
        <v>3</v>
      </c>
      <c r="D4352" s="326" t="s">
        <v>32</v>
      </c>
      <c r="E4352" s="323">
        <v>200</v>
      </c>
      <c r="F4352" s="35" t="s">
        <v>303</v>
      </c>
      <c r="G4352" s="326" t="s">
        <v>9413</v>
      </c>
      <c r="H4352" s="350">
        <f t="shared" si="68"/>
        <v>4454409.3800000008</v>
      </c>
      <c r="I4352" s="326" t="s">
        <v>9298</v>
      </c>
      <c r="J4352" s="42" t="str">
        <f>VLOOKUP(D4352,DEPARTMENTS!B:B,1,0)</f>
        <v>YOUTH</v>
      </c>
      <c r="K4352" s="326"/>
    </row>
    <row r="4353" spans="1:11" s="35" customFormat="1" hidden="1" x14ac:dyDescent="0.2">
      <c r="A4353" s="326" t="s">
        <v>9487</v>
      </c>
      <c r="B4353" s="326" t="s">
        <v>8</v>
      </c>
      <c r="C4353" s="326">
        <v>3</v>
      </c>
      <c r="D4353" s="326" t="s">
        <v>32</v>
      </c>
      <c r="E4353" s="323">
        <v>250</v>
      </c>
      <c r="F4353" s="35" t="s">
        <v>303</v>
      </c>
      <c r="G4353" s="326" t="s">
        <v>9413</v>
      </c>
      <c r="H4353" s="350">
        <f t="shared" si="68"/>
        <v>4454659.3800000008</v>
      </c>
      <c r="I4353" s="326" t="s">
        <v>9299</v>
      </c>
      <c r="J4353" s="42" t="str">
        <f>VLOOKUP(D4353,DEPARTMENTS!B:B,1,0)</f>
        <v>YOUTH</v>
      </c>
      <c r="K4353" s="326"/>
    </row>
    <row r="4354" spans="1:11" s="35" customFormat="1" hidden="1" x14ac:dyDescent="0.2">
      <c r="A4354" s="326" t="s">
        <v>9488</v>
      </c>
      <c r="B4354" s="326" t="s">
        <v>8</v>
      </c>
      <c r="C4354" s="326">
        <v>3</v>
      </c>
      <c r="D4354" s="326" t="s">
        <v>24</v>
      </c>
      <c r="E4354" s="323">
        <v>150</v>
      </c>
      <c r="F4354" s="35" t="s">
        <v>303</v>
      </c>
      <c r="G4354" s="326" t="s">
        <v>9413</v>
      </c>
      <c r="H4354" s="350">
        <f t="shared" si="68"/>
        <v>4454809.3800000008</v>
      </c>
      <c r="I4354" s="326" t="s">
        <v>9300</v>
      </c>
      <c r="J4354" s="42" t="str">
        <f>VLOOKUP(D4354,DEPARTMENTS!B:B,1,0)</f>
        <v>ENVELOPES</v>
      </c>
      <c r="K4354" s="326"/>
    </row>
    <row r="4355" spans="1:11" s="35" customFormat="1" hidden="1" x14ac:dyDescent="0.2">
      <c r="A4355" s="326" t="s">
        <v>9489</v>
      </c>
      <c r="B4355" s="326" t="s">
        <v>8</v>
      </c>
      <c r="C4355" s="326">
        <v>3</v>
      </c>
      <c r="D4355" s="326" t="s">
        <v>32</v>
      </c>
      <c r="E4355" s="323">
        <v>630</v>
      </c>
      <c r="F4355" s="35" t="s">
        <v>303</v>
      </c>
      <c r="G4355" s="326" t="s">
        <v>9413</v>
      </c>
      <c r="H4355" s="350">
        <f t="shared" si="68"/>
        <v>4455439.3800000008</v>
      </c>
      <c r="I4355" s="326" t="s">
        <v>9301</v>
      </c>
      <c r="J4355" s="42" t="str">
        <f>VLOOKUP(D4355,DEPARTMENTS!B:B,1,0)</f>
        <v>YOUTH</v>
      </c>
      <c r="K4355" s="326"/>
    </row>
    <row r="4356" spans="1:11" s="35" customFormat="1" hidden="1" x14ac:dyDescent="0.2">
      <c r="A4356" s="326" t="s">
        <v>9490</v>
      </c>
      <c r="B4356" s="326" t="s">
        <v>8</v>
      </c>
      <c r="C4356" s="326">
        <v>3</v>
      </c>
      <c r="D4356" s="326" t="s">
        <v>32</v>
      </c>
      <c r="E4356" s="323">
        <v>50</v>
      </c>
      <c r="F4356" s="35" t="s">
        <v>303</v>
      </c>
      <c r="G4356" s="326" t="s">
        <v>9413</v>
      </c>
      <c r="H4356" s="350">
        <f t="shared" si="68"/>
        <v>4455489.3800000008</v>
      </c>
      <c r="I4356" s="326" t="s">
        <v>9302</v>
      </c>
      <c r="J4356" s="42" t="str">
        <f>VLOOKUP(D4356,DEPARTMENTS!B:B,1,0)</f>
        <v>YOUTH</v>
      </c>
      <c r="K4356" s="326"/>
    </row>
    <row r="4357" spans="1:11" s="35" customFormat="1" hidden="1" x14ac:dyDescent="0.2">
      <c r="A4357" s="326" t="s">
        <v>9491</v>
      </c>
      <c r="B4357" s="326" t="s">
        <v>8</v>
      </c>
      <c r="C4357" s="326">
        <v>3</v>
      </c>
      <c r="D4357" s="326" t="s">
        <v>32</v>
      </c>
      <c r="E4357" s="323">
        <v>50</v>
      </c>
      <c r="F4357" s="35" t="s">
        <v>303</v>
      </c>
      <c r="G4357" s="326" t="s">
        <v>9413</v>
      </c>
      <c r="H4357" s="350">
        <f t="shared" si="68"/>
        <v>4455539.3800000008</v>
      </c>
      <c r="I4357" s="326" t="s">
        <v>9303</v>
      </c>
      <c r="J4357" s="42" t="str">
        <f>VLOOKUP(D4357,DEPARTMENTS!B:B,1,0)</f>
        <v>YOUTH</v>
      </c>
      <c r="K4357" s="326"/>
    </row>
    <row r="4358" spans="1:11" s="35" customFormat="1" hidden="1" x14ac:dyDescent="0.2">
      <c r="A4358" s="326" t="s">
        <v>9492</v>
      </c>
      <c r="B4358" s="326" t="s">
        <v>8</v>
      </c>
      <c r="C4358" s="326">
        <v>3</v>
      </c>
      <c r="D4358" s="326" t="s">
        <v>32</v>
      </c>
      <c r="E4358" s="323">
        <v>140</v>
      </c>
      <c r="F4358" s="35" t="s">
        <v>303</v>
      </c>
      <c r="G4358" s="326" t="s">
        <v>9413</v>
      </c>
      <c r="H4358" s="350">
        <f t="shared" si="68"/>
        <v>4455679.3800000008</v>
      </c>
      <c r="I4358" s="326" t="s">
        <v>9304</v>
      </c>
      <c r="J4358" s="42" t="str">
        <f>VLOOKUP(D4358,DEPARTMENTS!B:B,1,0)</f>
        <v>YOUTH</v>
      </c>
      <c r="K4358" s="326"/>
    </row>
    <row r="4359" spans="1:11" s="35" customFormat="1" hidden="1" x14ac:dyDescent="0.2">
      <c r="A4359" s="326" t="s">
        <v>9493</v>
      </c>
      <c r="B4359" s="326" t="s">
        <v>8</v>
      </c>
      <c r="C4359" s="326">
        <v>3</v>
      </c>
      <c r="D4359" s="326" t="s">
        <v>32</v>
      </c>
      <c r="E4359" s="323">
        <v>50</v>
      </c>
      <c r="F4359" s="35" t="s">
        <v>303</v>
      </c>
      <c r="G4359" s="326" t="s">
        <v>9413</v>
      </c>
      <c r="H4359" s="350">
        <f t="shared" si="68"/>
        <v>4455729.3800000008</v>
      </c>
      <c r="I4359" s="326" t="s">
        <v>9305</v>
      </c>
      <c r="J4359" s="42" t="str">
        <f>VLOOKUP(D4359,DEPARTMENTS!B:B,1,0)</f>
        <v>YOUTH</v>
      </c>
      <c r="K4359" s="326"/>
    </row>
    <row r="4360" spans="1:11" s="35" customFormat="1" hidden="1" x14ac:dyDescent="0.2">
      <c r="A4360" s="326" t="s">
        <v>9494</v>
      </c>
      <c r="B4360" s="326" t="s">
        <v>8</v>
      </c>
      <c r="C4360" s="326">
        <v>3</v>
      </c>
      <c r="D4360" s="326" t="s">
        <v>32</v>
      </c>
      <c r="E4360" s="323">
        <v>200</v>
      </c>
      <c r="F4360" s="35" t="s">
        <v>303</v>
      </c>
      <c r="G4360" s="326" t="s">
        <v>9413</v>
      </c>
      <c r="H4360" s="350">
        <f t="shared" si="68"/>
        <v>4455929.3800000008</v>
      </c>
      <c r="I4360" s="326" t="s">
        <v>9306</v>
      </c>
      <c r="J4360" s="42" t="str">
        <f>VLOOKUP(D4360,DEPARTMENTS!B:B,1,0)</f>
        <v>YOUTH</v>
      </c>
      <c r="K4360" s="326"/>
    </row>
    <row r="4361" spans="1:11" s="35" customFormat="1" hidden="1" x14ac:dyDescent="0.2">
      <c r="A4361" s="326" t="s">
        <v>9495</v>
      </c>
      <c r="B4361" s="326" t="s">
        <v>8</v>
      </c>
      <c r="C4361" s="326">
        <v>3</v>
      </c>
      <c r="D4361" s="326" t="s">
        <v>24</v>
      </c>
      <c r="E4361" s="323">
        <v>399</v>
      </c>
      <c r="F4361" s="35" t="s">
        <v>303</v>
      </c>
      <c r="G4361" s="326" t="s">
        <v>9413</v>
      </c>
      <c r="H4361" s="350">
        <f t="shared" si="68"/>
        <v>4456328.3800000008</v>
      </c>
      <c r="I4361" s="326" t="s">
        <v>9307</v>
      </c>
      <c r="J4361" s="42" t="str">
        <f>VLOOKUP(D4361,DEPARTMENTS!B:B,1,0)</f>
        <v>ENVELOPES</v>
      </c>
      <c r="K4361" s="326"/>
    </row>
    <row r="4362" spans="1:11" s="35" customFormat="1" hidden="1" x14ac:dyDescent="0.2">
      <c r="A4362" s="326" t="s">
        <v>9496</v>
      </c>
      <c r="B4362" s="326" t="s">
        <v>8</v>
      </c>
      <c r="C4362" s="326">
        <v>3</v>
      </c>
      <c r="D4362" s="326" t="s">
        <v>32</v>
      </c>
      <c r="E4362" s="323">
        <v>100</v>
      </c>
      <c r="F4362" s="35" t="s">
        <v>303</v>
      </c>
      <c r="G4362" s="326" t="s">
        <v>9413</v>
      </c>
      <c r="H4362" s="350">
        <f t="shared" si="68"/>
        <v>4456428.3800000008</v>
      </c>
      <c r="I4362" s="326" t="s">
        <v>9308</v>
      </c>
      <c r="J4362" s="42" t="str">
        <f>VLOOKUP(D4362,DEPARTMENTS!B:B,1,0)</f>
        <v>YOUTH</v>
      </c>
      <c r="K4362" s="326"/>
    </row>
    <row r="4363" spans="1:11" s="35" customFormat="1" hidden="1" x14ac:dyDescent="0.2">
      <c r="A4363" s="326" t="s">
        <v>9497</v>
      </c>
      <c r="B4363" s="326" t="s">
        <v>8</v>
      </c>
      <c r="C4363" s="326">
        <v>3</v>
      </c>
      <c r="D4363" s="326" t="s">
        <v>32</v>
      </c>
      <c r="E4363" s="323">
        <v>100</v>
      </c>
      <c r="F4363" s="35" t="s">
        <v>303</v>
      </c>
      <c r="G4363" s="326" t="s">
        <v>9413</v>
      </c>
      <c r="H4363" s="350">
        <f t="shared" si="68"/>
        <v>4456528.3800000008</v>
      </c>
      <c r="I4363" s="326" t="s">
        <v>9309</v>
      </c>
      <c r="J4363" s="42" t="str">
        <f>VLOOKUP(D4363,DEPARTMENTS!B:B,1,0)</f>
        <v>YOUTH</v>
      </c>
      <c r="K4363" s="326"/>
    </row>
    <row r="4364" spans="1:11" s="35" customFormat="1" hidden="1" x14ac:dyDescent="0.2">
      <c r="A4364" s="326" t="s">
        <v>9498</v>
      </c>
      <c r="B4364" s="326" t="s">
        <v>8</v>
      </c>
      <c r="C4364" s="326">
        <v>3</v>
      </c>
      <c r="D4364" s="326" t="s">
        <v>32</v>
      </c>
      <c r="E4364" s="384">
        <v>1000</v>
      </c>
      <c r="F4364" s="35" t="s">
        <v>303</v>
      </c>
      <c r="G4364" s="326" t="s">
        <v>9413</v>
      </c>
      <c r="H4364" s="350">
        <f t="shared" si="68"/>
        <v>4457528.3800000008</v>
      </c>
      <c r="I4364" s="326" t="s">
        <v>9310</v>
      </c>
      <c r="J4364" s="42" t="str">
        <f>VLOOKUP(D4364,DEPARTMENTS!B:B,1,0)</f>
        <v>YOUTH</v>
      </c>
      <c r="K4364" s="326"/>
    </row>
    <row r="4365" spans="1:11" s="35" customFormat="1" hidden="1" x14ac:dyDescent="0.2">
      <c r="A4365" s="326" t="s">
        <v>9499</v>
      </c>
      <c r="B4365" s="326" t="s">
        <v>8</v>
      </c>
      <c r="C4365" s="326">
        <v>3</v>
      </c>
      <c r="D4365" s="326" t="s">
        <v>32</v>
      </c>
      <c r="E4365" s="323">
        <v>200</v>
      </c>
      <c r="F4365" s="35" t="s">
        <v>303</v>
      </c>
      <c r="G4365" s="326" t="s">
        <v>9413</v>
      </c>
      <c r="H4365" s="350">
        <f t="shared" si="68"/>
        <v>4457728.3800000008</v>
      </c>
      <c r="I4365" s="326" t="s">
        <v>9311</v>
      </c>
      <c r="J4365" s="42" t="str">
        <f>VLOOKUP(D4365,DEPARTMENTS!B:B,1,0)</f>
        <v>YOUTH</v>
      </c>
      <c r="K4365" s="326"/>
    </row>
    <row r="4366" spans="1:11" s="35" customFormat="1" hidden="1" x14ac:dyDescent="0.2">
      <c r="A4366" s="326" t="s">
        <v>9500</v>
      </c>
      <c r="B4366" s="326" t="s">
        <v>8</v>
      </c>
      <c r="C4366" s="326">
        <v>3</v>
      </c>
      <c r="D4366" s="326" t="s">
        <v>32</v>
      </c>
      <c r="E4366" s="323">
        <v>100</v>
      </c>
      <c r="F4366" s="35" t="s">
        <v>303</v>
      </c>
      <c r="G4366" s="326" t="s">
        <v>9413</v>
      </c>
      <c r="H4366" s="350">
        <f t="shared" si="68"/>
        <v>4457828.3800000008</v>
      </c>
      <c r="I4366" s="326" t="s">
        <v>9312</v>
      </c>
      <c r="J4366" s="42" t="str">
        <f>VLOOKUP(D4366,DEPARTMENTS!B:B,1,0)</f>
        <v>YOUTH</v>
      </c>
      <c r="K4366" s="326"/>
    </row>
    <row r="4367" spans="1:11" s="35" customFormat="1" hidden="1" x14ac:dyDescent="0.2">
      <c r="A4367" s="326" t="s">
        <v>9501</v>
      </c>
      <c r="B4367" s="326" t="s">
        <v>8</v>
      </c>
      <c r="C4367" s="326">
        <v>3</v>
      </c>
      <c r="D4367" s="326" t="s">
        <v>32</v>
      </c>
      <c r="E4367" s="323">
        <v>100</v>
      </c>
      <c r="F4367" s="35" t="s">
        <v>303</v>
      </c>
      <c r="G4367" s="326" t="s">
        <v>9413</v>
      </c>
      <c r="H4367" s="350">
        <f t="shared" si="68"/>
        <v>4457928.3800000008</v>
      </c>
      <c r="I4367" s="326" t="s">
        <v>9313</v>
      </c>
      <c r="J4367" s="42" t="str">
        <f>VLOOKUP(D4367,DEPARTMENTS!B:B,1,0)</f>
        <v>YOUTH</v>
      </c>
      <c r="K4367" s="326"/>
    </row>
    <row r="4368" spans="1:11" s="35" customFormat="1" hidden="1" x14ac:dyDescent="0.2">
      <c r="A4368" s="326" t="s">
        <v>9502</v>
      </c>
      <c r="B4368" s="326" t="s">
        <v>8</v>
      </c>
      <c r="C4368" s="326">
        <v>3</v>
      </c>
      <c r="D4368" s="326" t="s">
        <v>32</v>
      </c>
      <c r="E4368" s="323">
        <v>150</v>
      </c>
      <c r="F4368" s="35" t="s">
        <v>303</v>
      </c>
      <c r="G4368" s="326" t="s">
        <v>9413</v>
      </c>
      <c r="H4368" s="350">
        <f t="shared" si="68"/>
        <v>4458078.3800000008</v>
      </c>
      <c r="I4368" s="326" t="s">
        <v>9314</v>
      </c>
      <c r="J4368" s="42" t="str">
        <f>VLOOKUP(D4368,DEPARTMENTS!B:B,1,0)</f>
        <v>YOUTH</v>
      </c>
      <c r="K4368" s="326"/>
    </row>
    <row r="4369" spans="1:11" s="35" customFormat="1" hidden="1" x14ac:dyDescent="0.2">
      <c r="A4369" s="326" t="s">
        <v>9503</v>
      </c>
      <c r="B4369" s="326" t="s">
        <v>8</v>
      </c>
      <c r="C4369" s="326">
        <v>3</v>
      </c>
      <c r="D4369" s="326" t="s">
        <v>32</v>
      </c>
      <c r="E4369" s="323">
        <v>100</v>
      </c>
      <c r="F4369" s="35" t="s">
        <v>303</v>
      </c>
      <c r="G4369" s="326" t="s">
        <v>9413</v>
      </c>
      <c r="H4369" s="350">
        <f t="shared" si="68"/>
        <v>4458178.3800000008</v>
      </c>
      <c r="I4369" s="326" t="s">
        <v>9315</v>
      </c>
      <c r="J4369" s="42" t="str">
        <f>VLOOKUP(D4369,DEPARTMENTS!B:B,1,0)</f>
        <v>YOUTH</v>
      </c>
      <c r="K4369" s="326"/>
    </row>
    <row r="4370" spans="1:11" s="35" customFormat="1" hidden="1" x14ac:dyDescent="0.2">
      <c r="A4370" s="326" t="s">
        <v>9504</v>
      </c>
      <c r="B4370" s="326" t="s">
        <v>8</v>
      </c>
      <c r="C4370" s="326">
        <v>3</v>
      </c>
      <c r="D4370" s="326" t="s">
        <v>32</v>
      </c>
      <c r="E4370" s="323">
        <v>500</v>
      </c>
      <c r="F4370" s="35" t="s">
        <v>303</v>
      </c>
      <c r="G4370" s="326" t="s">
        <v>9414</v>
      </c>
      <c r="H4370" s="350">
        <f t="shared" si="68"/>
        <v>4458678.3800000008</v>
      </c>
      <c r="I4370" s="326" t="s">
        <v>9316</v>
      </c>
      <c r="J4370" s="42" t="str">
        <f>VLOOKUP(D4370,DEPARTMENTS!B:B,1,0)</f>
        <v>YOUTH</v>
      </c>
      <c r="K4370" s="326"/>
    </row>
    <row r="4371" spans="1:11" s="35" customFormat="1" hidden="1" x14ac:dyDescent="0.2">
      <c r="A4371" s="326" t="s">
        <v>9505</v>
      </c>
      <c r="B4371" s="326" t="s">
        <v>8</v>
      </c>
      <c r="C4371" s="326">
        <v>3</v>
      </c>
      <c r="D4371" s="326" t="s">
        <v>32</v>
      </c>
      <c r="E4371" s="323">
        <v>2000</v>
      </c>
      <c r="F4371" s="35" t="s">
        <v>303</v>
      </c>
      <c r="G4371" s="326" t="s">
        <v>9414</v>
      </c>
      <c r="H4371" s="350">
        <f t="shared" si="68"/>
        <v>4460678.3800000008</v>
      </c>
      <c r="I4371" s="326" t="s">
        <v>9317</v>
      </c>
      <c r="J4371" s="42" t="str">
        <f>VLOOKUP(D4371,DEPARTMENTS!B:B,1,0)</f>
        <v>YOUTH</v>
      </c>
      <c r="K4371" s="326"/>
    </row>
    <row r="4372" spans="1:11" s="35" customFormat="1" hidden="1" x14ac:dyDescent="0.2">
      <c r="A4372" s="326" t="s">
        <v>9506</v>
      </c>
      <c r="B4372" s="326" t="s">
        <v>8</v>
      </c>
      <c r="C4372" s="326">
        <v>3</v>
      </c>
      <c r="D4372" s="326" t="s">
        <v>126</v>
      </c>
      <c r="E4372" s="323">
        <v>459</v>
      </c>
      <c r="F4372" s="35" t="s">
        <v>303</v>
      </c>
      <c r="G4372" s="326" t="s">
        <v>9414</v>
      </c>
      <c r="H4372" s="350">
        <f t="shared" si="68"/>
        <v>4461137.3800000008</v>
      </c>
      <c r="I4372" s="326" t="s">
        <v>9318</v>
      </c>
      <c r="J4372" s="42" t="str">
        <f>VLOOKUP(D4372,DEPARTMENTS!B:B,1,0)</f>
        <v>DEV_GROUP_6</v>
      </c>
      <c r="K4372" s="326"/>
    </row>
    <row r="4373" spans="1:11" s="35" customFormat="1" hidden="1" x14ac:dyDescent="0.2">
      <c r="A4373" s="326" t="s">
        <v>9507</v>
      </c>
      <c r="B4373" s="326" t="s">
        <v>8</v>
      </c>
      <c r="C4373" s="326">
        <v>3</v>
      </c>
      <c r="D4373" s="326" t="s">
        <v>126</v>
      </c>
      <c r="E4373" s="323">
        <v>200</v>
      </c>
      <c r="F4373" s="35" t="s">
        <v>303</v>
      </c>
      <c r="G4373" s="326" t="s">
        <v>9414</v>
      </c>
      <c r="H4373" s="350">
        <f t="shared" ref="H4373:H4436" si="69">H4372+E4373</f>
        <v>4461337.3800000008</v>
      </c>
      <c r="I4373" s="326" t="s">
        <v>9319</v>
      </c>
      <c r="J4373" s="42" t="str">
        <f>VLOOKUP(D4373,DEPARTMENTS!B:B,1,0)</f>
        <v>DEV_GROUP_6</v>
      </c>
      <c r="K4373" s="326"/>
    </row>
    <row r="4374" spans="1:11" s="35" customFormat="1" hidden="1" x14ac:dyDescent="0.2">
      <c r="A4374" s="326" t="s">
        <v>9508</v>
      </c>
      <c r="B4374" s="326" t="s">
        <v>8</v>
      </c>
      <c r="C4374" s="326">
        <v>3</v>
      </c>
      <c r="D4374" s="326" t="s">
        <v>32</v>
      </c>
      <c r="E4374" s="323">
        <v>100</v>
      </c>
      <c r="F4374" s="35" t="s">
        <v>303</v>
      </c>
      <c r="G4374" s="326" t="s">
        <v>9414</v>
      </c>
      <c r="H4374" s="350">
        <f t="shared" si="69"/>
        <v>4461437.3800000008</v>
      </c>
      <c r="I4374" s="326" t="s">
        <v>9320</v>
      </c>
      <c r="J4374" s="42" t="str">
        <f>VLOOKUP(D4374,DEPARTMENTS!B:B,1,0)</f>
        <v>YOUTH</v>
      </c>
      <c r="K4374" s="326"/>
    </row>
    <row r="4375" spans="1:11" s="35" customFormat="1" hidden="1" x14ac:dyDescent="0.2">
      <c r="A4375" s="326" t="s">
        <v>9509</v>
      </c>
      <c r="B4375" s="326" t="s">
        <v>8</v>
      </c>
      <c r="C4375" s="326">
        <v>3</v>
      </c>
      <c r="D4375" s="326" t="s">
        <v>32</v>
      </c>
      <c r="E4375" s="323">
        <v>150</v>
      </c>
      <c r="F4375" s="35" t="s">
        <v>303</v>
      </c>
      <c r="G4375" s="326" t="s">
        <v>9414</v>
      </c>
      <c r="H4375" s="350">
        <f t="shared" si="69"/>
        <v>4461587.3800000008</v>
      </c>
      <c r="I4375" s="326" t="s">
        <v>9321</v>
      </c>
      <c r="J4375" s="42" t="str">
        <f>VLOOKUP(D4375,DEPARTMENTS!B:B,1,0)</f>
        <v>YOUTH</v>
      </c>
      <c r="K4375" s="326"/>
    </row>
    <row r="4376" spans="1:11" s="35" customFormat="1" hidden="1" x14ac:dyDescent="0.2">
      <c r="A4376" s="326" t="s">
        <v>9510</v>
      </c>
      <c r="B4376" s="326" t="s">
        <v>8</v>
      </c>
      <c r="C4376" s="326">
        <v>3</v>
      </c>
      <c r="D4376" s="326" t="s">
        <v>32</v>
      </c>
      <c r="E4376" s="323">
        <v>700</v>
      </c>
      <c r="F4376" s="35" t="s">
        <v>303</v>
      </c>
      <c r="G4376" s="326" t="s">
        <v>9414</v>
      </c>
      <c r="H4376" s="350">
        <f t="shared" si="69"/>
        <v>4462287.3800000008</v>
      </c>
      <c r="I4376" s="326" t="s">
        <v>9322</v>
      </c>
      <c r="J4376" s="42" t="str">
        <f>VLOOKUP(D4376,DEPARTMENTS!B:B,1,0)</f>
        <v>YOUTH</v>
      </c>
      <c r="K4376" s="326"/>
    </row>
    <row r="4377" spans="1:11" s="35" customFormat="1" hidden="1" x14ac:dyDescent="0.2">
      <c r="A4377" s="326" t="s">
        <v>9511</v>
      </c>
      <c r="B4377" s="326" t="s">
        <v>8</v>
      </c>
      <c r="C4377" s="326">
        <v>3</v>
      </c>
      <c r="D4377" s="326" t="s">
        <v>116</v>
      </c>
      <c r="E4377" s="323">
        <v>7000</v>
      </c>
      <c r="F4377" s="35" t="s">
        <v>303</v>
      </c>
      <c r="G4377" s="326" t="s">
        <v>9414</v>
      </c>
      <c r="H4377" s="350">
        <f t="shared" si="69"/>
        <v>4469287.3800000008</v>
      </c>
      <c r="I4377" s="326" t="s">
        <v>9323</v>
      </c>
      <c r="J4377" s="42" t="str">
        <f>VLOOKUP(D4377,DEPARTMENTS!B:B,1,0)</f>
        <v>DEV_GROUP_15</v>
      </c>
      <c r="K4377" s="326"/>
    </row>
    <row r="4378" spans="1:11" s="35" customFormat="1" hidden="1" x14ac:dyDescent="0.2">
      <c r="A4378" s="326" t="s">
        <v>9512</v>
      </c>
      <c r="B4378" s="326" t="s">
        <v>8</v>
      </c>
      <c r="C4378" s="326">
        <v>3</v>
      </c>
      <c r="D4378" s="326" t="s">
        <v>24</v>
      </c>
      <c r="E4378" s="323">
        <v>100</v>
      </c>
      <c r="F4378" s="35" t="s">
        <v>303</v>
      </c>
      <c r="G4378" s="326" t="s">
        <v>9414</v>
      </c>
      <c r="H4378" s="350">
        <f t="shared" si="69"/>
        <v>4469387.3800000008</v>
      </c>
      <c r="I4378" s="326" t="s">
        <v>9324</v>
      </c>
      <c r="J4378" s="42" t="str">
        <f>VLOOKUP(D4378,DEPARTMENTS!B:B,1,0)</f>
        <v>ENVELOPES</v>
      </c>
      <c r="K4378" s="326"/>
    </row>
    <row r="4379" spans="1:11" s="35" customFormat="1" hidden="1" x14ac:dyDescent="0.2">
      <c r="A4379" s="326" t="s">
        <v>9513</v>
      </c>
      <c r="B4379" s="326" t="s">
        <v>8</v>
      </c>
      <c r="C4379" s="326">
        <v>3</v>
      </c>
      <c r="D4379" s="326" t="s">
        <v>24</v>
      </c>
      <c r="E4379" s="323">
        <v>50</v>
      </c>
      <c r="F4379" s="35" t="s">
        <v>303</v>
      </c>
      <c r="G4379" s="326" t="s">
        <v>9414</v>
      </c>
      <c r="H4379" s="350">
        <f t="shared" si="69"/>
        <v>4469437.3800000008</v>
      </c>
      <c r="I4379" s="326" t="s">
        <v>9325</v>
      </c>
      <c r="J4379" s="42" t="str">
        <f>VLOOKUP(D4379,DEPARTMENTS!B:B,1,0)</f>
        <v>ENVELOPES</v>
      </c>
      <c r="K4379" s="326"/>
    </row>
    <row r="4380" spans="1:11" s="35" customFormat="1" hidden="1" x14ac:dyDescent="0.2">
      <c r="A4380" s="326" t="s">
        <v>9514</v>
      </c>
      <c r="B4380" s="326" t="s">
        <v>8</v>
      </c>
      <c r="C4380" s="326">
        <v>3</v>
      </c>
      <c r="D4380" s="326" t="s">
        <v>32</v>
      </c>
      <c r="E4380" s="323">
        <v>200</v>
      </c>
      <c r="F4380" s="35" t="s">
        <v>303</v>
      </c>
      <c r="G4380" s="326" t="s">
        <v>9414</v>
      </c>
      <c r="H4380" s="350">
        <f t="shared" si="69"/>
        <v>4469637.3800000008</v>
      </c>
      <c r="I4380" s="326" t="s">
        <v>9326</v>
      </c>
      <c r="J4380" s="42" t="str">
        <f>VLOOKUP(D4380,DEPARTMENTS!B:B,1,0)</f>
        <v>YOUTH</v>
      </c>
      <c r="K4380" s="326"/>
    </row>
    <row r="4381" spans="1:11" s="35" customFormat="1" hidden="1" x14ac:dyDescent="0.2">
      <c r="A4381" s="326" t="s">
        <v>9515</v>
      </c>
      <c r="B4381" s="326" t="s">
        <v>8</v>
      </c>
      <c r="C4381" s="326">
        <v>3</v>
      </c>
      <c r="D4381" s="326" t="s">
        <v>32</v>
      </c>
      <c r="E4381" s="323">
        <v>500</v>
      </c>
      <c r="F4381" s="35" t="s">
        <v>303</v>
      </c>
      <c r="G4381" s="326" t="s">
        <v>9415</v>
      </c>
      <c r="H4381" s="350">
        <f t="shared" si="69"/>
        <v>4470137.3800000008</v>
      </c>
      <c r="I4381" s="326" t="s">
        <v>9327</v>
      </c>
      <c r="J4381" s="42" t="str">
        <f>VLOOKUP(D4381,DEPARTMENTS!B:B,1,0)</f>
        <v>YOUTH</v>
      </c>
      <c r="K4381" s="326"/>
    </row>
    <row r="4382" spans="1:11" s="35" customFormat="1" hidden="1" x14ac:dyDescent="0.2">
      <c r="A4382" s="326" t="s">
        <v>9516</v>
      </c>
      <c r="B4382" s="326" t="s">
        <v>8</v>
      </c>
      <c r="C4382" s="326">
        <v>3</v>
      </c>
      <c r="D4382" s="326" t="s">
        <v>32</v>
      </c>
      <c r="E4382" s="323">
        <v>100</v>
      </c>
      <c r="F4382" s="35" t="s">
        <v>303</v>
      </c>
      <c r="G4382" s="326" t="s">
        <v>9415</v>
      </c>
      <c r="H4382" s="350">
        <f t="shared" si="69"/>
        <v>4470237.3800000008</v>
      </c>
      <c r="I4382" s="326" t="s">
        <v>9328</v>
      </c>
      <c r="J4382" s="42" t="str">
        <f>VLOOKUP(D4382,DEPARTMENTS!B:B,1,0)</f>
        <v>YOUTH</v>
      </c>
      <c r="K4382" s="326"/>
    </row>
    <row r="4383" spans="1:11" s="35" customFormat="1" hidden="1" x14ac:dyDescent="0.2">
      <c r="A4383" s="326" t="s">
        <v>9517</v>
      </c>
      <c r="B4383" s="326" t="s">
        <v>8</v>
      </c>
      <c r="C4383" s="326">
        <v>3</v>
      </c>
      <c r="D4383" s="326" t="s">
        <v>24</v>
      </c>
      <c r="E4383" s="323">
        <v>50</v>
      </c>
      <c r="F4383" s="35" t="s">
        <v>303</v>
      </c>
      <c r="G4383" s="326" t="s">
        <v>9415</v>
      </c>
      <c r="H4383" s="350">
        <f t="shared" si="69"/>
        <v>4470287.3800000008</v>
      </c>
      <c r="I4383" s="326" t="s">
        <v>9329</v>
      </c>
      <c r="J4383" s="42" t="str">
        <f>VLOOKUP(D4383,DEPARTMENTS!B:B,1,0)</f>
        <v>ENVELOPES</v>
      </c>
      <c r="K4383" s="326"/>
    </row>
    <row r="4384" spans="1:11" s="35" customFormat="1" hidden="1" x14ac:dyDescent="0.2">
      <c r="A4384" s="326" t="s">
        <v>9518</v>
      </c>
      <c r="B4384" s="326" t="s">
        <v>8</v>
      </c>
      <c r="C4384" s="326">
        <v>3</v>
      </c>
      <c r="D4384" s="326" t="s">
        <v>32</v>
      </c>
      <c r="E4384" s="323">
        <v>100</v>
      </c>
      <c r="F4384" s="35" t="s">
        <v>303</v>
      </c>
      <c r="G4384" s="326" t="s">
        <v>9415</v>
      </c>
      <c r="H4384" s="350">
        <f t="shared" si="69"/>
        <v>4470387.3800000008</v>
      </c>
      <c r="I4384" s="326" t="s">
        <v>9330</v>
      </c>
      <c r="J4384" s="42" t="str">
        <f>VLOOKUP(D4384,DEPARTMENTS!B:B,1,0)</f>
        <v>YOUTH</v>
      </c>
      <c r="K4384" s="326"/>
    </row>
    <row r="4385" spans="1:11" s="35" customFormat="1" hidden="1" x14ac:dyDescent="0.2">
      <c r="A4385" s="326" t="s">
        <v>9519</v>
      </c>
      <c r="B4385" s="326" t="s">
        <v>8</v>
      </c>
      <c r="C4385" s="326">
        <v>3</v>
      </c>
      <c r="D4385" s="326" t="s">
        <v>32</v>
      </c>
      <c r="E4385" s="323">
        <v>200</v>
      </c>
      <c r="F4385" s="35" t="s">
        <v>303</v>
      </c>
      <c r="G4385" s="326" t="s">
        <v>9415</v>
      </c>
      <c r="H4385" s="350">
        <f t="shared" si="69"/>
        <v>4470587.3800000008</v>
      </c>
      <c r="I4385" s="326" t="s">
        <v>9331</v>
      </c>
      <c r="J4385" s="42" t="str">
        <f>VLOOKUP(D4385,DEPARTMENTS!B:B,1,0)</f>
        <v>YOUTH</v>
      </c>
      <c r="K4385" s="326"/>
    </row>
    <row r="4386" spans="1:11" s="35" customFormat="1" hidden="1" x14ac:dyDescent="0.2">
      <c r="A4386" s="326" t="s">
        <v>9520</v>
      </c>
      <c r="B4386" s="326" t="s">
        <v>8</v>
      </c>
      <c r="C4386" s="326">
        <v>3</v>
      </c>
      <c r="D4386" s="326" t="s">
        <v>32</v>
      </c>
      <c r="E4386" s="323">
        <v>200</v>
      </c>
      <c r="F4386" s="35" t="s">
        <v>303</v>
      </c>
      <c r="G4386" s="326" t="s">
        <v>9415</v>
      </c>
      <c r="H4386" s="350">
        <f t="shared" si="69"/>
        <v>4470787.3800000008</v>
      </c>
      <c r="I4386" s="326" t="s">
        <v>9332</v>
      </c>
      <c r="J4386" s="42" t="str">
        <f>VLOOKUP(D4386,DEPARTMENTS!B:B,1,0)</f>
        <v>YOUTH</v>
      </c>
      <c r="K4386" s="326"/>
    </row>
    <row r="4387" spans="1:11" s="35" customFormat="1" hidden="1" x14ac:dyDescent="0.2">
      <c r="A4387" s="326" t="s">
        <v>9521</v>
      </c>
      <c r="B4387" s="326" t="s">
        <v>8</v>
      </c>
      <c r="C4387" s="326">
        <v>3</v>
      </c>
      <c r="D4387" s="326" t="s">
        <v>32</v>
      </c>
      <c r="E4387" s="323">
        <v>200</v>
      </c>
      <c r="F4387" s="35" t="s">
        <v>303</v>
      </c>
      <c r="G4387" s="326" t="s">
        <v>9415</v>
      </c>
      <c r="H4387" s="350">
        <f t="shared" si="69"/>
        <v>4470987.3800000008</v>
      </c>
      <c r="I4387" s="326" t="s">
        <v>9333</v>
      </c>
      <c r="J4387" s="42" t="str">
        <f>VLOOKUP(D4387,DEPARTMENTS!B:B,1,0)</f>
        <v>YOUTH</v>
      </c>
      <c r="K4387" s="326"/>
    </row>
    <row r="4388" spans="1:11" s="35" customFormat="1" hidden="1" x14ac:dyDescent="0.2">
      <c r="A4388" s="326" t="s">
        <v>9522</v>
      </c>
      <c r="B4388" s="326" t="s">
        <v>8</v>
      </c>
      <c r="C4388" s="326">
        <v>3</v>
      </c>
      <c r="D4388" s="326" t="s">
        <v>192</v>
      </c>
      <c r="E4388" s="323">
        <v>500</v>
      </c>
      <c r="F4388" s="35" t="s">
        <v>303</v>
      </c>
      <c r="G4388" s="326" t="s">
        <v>9415</v>
      </c>
      <c r="H4388" s="350">
        <f t="shared" si="69"/>
        <v>4471487.3800000008</v>
      </c>
      <c r="I4388" s="326" t="s">
        <v>9334</v>
      </c>
      <c r="J4388" s="42" t="str">
        <f>VLOOKUP(D4388,DEPARTMENTS!B:B,1,0)</f>
        <v>DEV_GROUP_31</v>
      </c>
      <c r="K4388" s="326"/>
    </row>
    <row r="4389" spans="1:11" s="35" customFormat="1" hidden="1" x14ac:dyDescent="0.2">
      <c r="A4389" s="326" t="s">
        <v>9523</v>
      </c>
      <c r="B4389" s="326" t="s">
        <v>8</v>
      </c>
      <c r="C4389" s="326">
        <v>3</v>
      </c>
      <c r="D4389" s="326" t="s">
        <v>130</v>
      </c>
      <c r="E4389" s="323">
        <v>800</v>
      </c>
      <c r="F4389" s="35" t="s">
        <v>303</v>
      </c>
      <c r="G4389" s="326" t="s">
        <v>9415</v>
      </c>
      <c r="H4389" s="350">
        <f t="shared" si="69"/>
        <v>4472287.3800000008</v>
      </c>
      <c r="I4389" s="326" t="s">
        <v>9335</v>
      </c>
      <c r="J4389" s="42" t="str">
        <f>VLOOKUP(D4389,DEPARTMENTS!B:B,1,0)</f>
        <v>DEV_GROUP_11</v>
      </c>
      <c r="K4389" s="326"/>
    </row>
    <row r="4390" spans="1:11" s="35" customFormat="1" hidden="1" x14ac:dyDescent="0.2">
      <c r="A4390" s="326" t="s">
        <v>9524</v>
      </c>
      <c r="B4390" s="326" t="s">
        <v>8</v>
      </c>
      <c r="C4390" s="326">
        <v>3</v>
      </c>
      <c r="D4390" s="326" t="s">
        <v>158</v>
      </c>
      <c r="E4390" s="323">
        <v>20000</v>
      </c>
      <c r="F4390" s="35" t="s">
        <v>303</v>
      </c>
      <c r="G4390" s="326" t="s">
        <v>9415</v>
      </c>
      <c r="H4390" s="350">
        <f t="shared" si="69"/>
        <v>4492287.3800000008</v>
      </c>
      <c r="I4390" s="326" t="s">
        <v>9336</v>
      </c>
      <c r="J4390" s="42" t="str">
        <f>VLOOKUP(D4390,DEPARTMENTS!B:B,1,0)</f>
        <v>DEV_GROUP_26</v>
      </c>
      <c r="K4390" s="326"/>
    </row>
    <row r="4391" spans="1:11" s="35" customFormat="1" hidden="1" x14ac:dyDescent="0.2">
      <c r="A4391" s="326" t="s">
        <v>9525</v>
      </c>
      <c r="B4391" s="326" t="s">
        <v>8</v>
      </c>
      <c r="C4391" s="326">
        <v>3</v>
      </c>
      <c r="D4391" s="326" t="s">
        <v>24</v>
      </c>
      <c r="E4391" s="323">
        <v>5000</v>
      </c>
      <c r="F4391" s="35" t="s">
        <v>303</v>
      </c>
      <c r="G4391" s="326" t="s">
        <v>9415</v>
      </c>
      <c r="H4391" s="350">
        <f t="shared" si="69"/>
        <v>4497287.3800000008</v>
      </c>
      <c r="I4391" s="326" t="s">
        <v>9337</v>
      </c>
      <c r="J4391" s="42" t="str">
        <f>VLOOKUP(D4391,DEPARTMENTS!B:B,1,0)</f>
        <v>ENVELOPES</v>
      </c>
      <c r="K4391" s="326"/>
    </row>
    <row r="4392" spans="1:11" s="35" customFormat="1" hidden="1" x14ac:dyDescent="0.2">
      <c r="A4392" s="326" t="s">
        <v>9526</v>
      </c>
      <c r="B4392" s="326" t="s">
        <v>8</v>
      </c>
      <c r="C4392" s="326">
        <v>3</v>
      </c>
      <c r="D4392" s="326" t="s">
        <v>24</v>
      </c>
      <c r="E4392" s="323">
        <v>2612</v>
      </c>
      <c r="F4392" s="35" t="s">
        <v>303</v>
      </c>
      <c r="G4392" s="326" t="s">
        <v>9415</v>
      </c>
      <c r="H4392" s="350">
        <f t="shared" si="69"/>
        <v>4499899.3800000008</v>
      </c>
      <c r="I4392" s="326" t="s">
        <v>9338</v>
      </c>
      <c r="J4392" s="42" t="str">
        <f>VLOOKUP(D4392,DEPARTMENTS!B:B,1,0)</f>
        <v>ENVELOPES</v>
      </c>
      <c r="K4392" s="326"/>
    </row>
    <row r="4393" spans="1:11" s="35" customFormat="1" hidden="1" x14ac:dyDescent="0.2">
      <c r="A4393" s="326" t="s">
        <v>9527</v>
      </c>
      <c r="B4393" s="326" t="s">
        <v>8</v>
      </c>
      <c r="C4393" s="326">
        <v>3</v>
      </c>
      <c r="D4393" s="326" t="s">
        <v>24</v>
      </c>
      <c r="E4393" s="323">
        <v>300</v>
      </c>
      <c r="F4393" s="35" t="s">
        <v>303</v>
      </c>
      <c r="G4393" s="326" t="s">
        <v>9415</v>
      </c>
      <c r="H4393" s="350">
        <f t="shared" si="69"/>
        <v>4500199.3800000008</v>
      </c>
      <c r="I4393" s="326" t="s">
        <v>9339</v>
      </c>
      <c r="J4393" s="42" t="str">
        <f>VLOOKUP(D4393,DEPARTMENTS!B:B,1,0)</f>
        <v>ENVELOPES</v>
      </c>
      <c r="K4393" s="326"/>
    </row>
    <row r="4394" spans="1:11" s="35" customFormat="1" hidden="1" x14ac:dyDescent="0.2">
      <c r="A4394" s="326" t="s">
        <v>9528</v>
      </c>
      <c r="B4394" s="326" t="s">
        <v>8</v>
      </c>
      <c r="C4394" s="326">
        <v>3</v>
      </c>
      <c r="D4394" s="326" t="s">
        <v>24</v>
      </c>
      <c r="E4394" s="323">
        <v>200</v>
      </c>
      <c r="F4394" s="35" t="s">
        <v>303</v>
      </c>
      <c r="G4394" s="326" t="s">
        <v>9415</v>
      </c>
      <c r="H4394" s="350">
        <f t="shared" si="69"/>
        <v>4500399.3800000008</v>
      </c>
      <c r="I4394" s="326" t="s">
        <v>9340</v>
      </c>
      <c r="J4394" s="42" t="str">
        <f>VLOOKUP(D4394,DEPARTMENTS!B:B,1,0)</f>
        <v>ENVELOPES</v>
      </c>
      <c r="K4394" s="326"/>
    </row>
    <row r="4395" spans="1:11" s="35" customFormat="1" hidden="1" x14ac:dyDescent="0.2">
      <c r="A4395" s="326" t="s">
        <v>9529</v>
      </c>
      <c r="B4395" s="326" t="s">
        <v>8</v>
      </c>
      <c r="C4395" s="326">
        <v>3</v>
      </c>
      <c r="D4395" s="326" t="s">
        <v>24</v>
      </c>
      <c r="E4395" s="323">
        <v>1000</v>
      </c>
      <c r="F4395" s="35" t="s">
        <v>303</v>
      </c>
      <c r="G4395" s="326" t="s">
        <v>9415</v>
      </c>
      <c r="H4395" s="350">
        <f t="shared" si="69"/>
        <v>4501399.3800000008</v>
      </c>
      <c r="I4395" s="326" t="s">
        <v>9341</v>
      </c>
      <c r="J4395" s="42" t="str">
        <f>VLOOKUP(D4395,DEPARTMENTS!B:B,1,0)</f>
        <v>ENVELOPES</v>
      </c>
      <c r="K4395" s="326"/>
    </row>
    <row r="4396" spans="1:11" s="35" customFormat="1" hidden="1" x14ac:dyDescent="0.2">
      <c r="A4396" s="326" t="s">
        <v>9530</v>
      </c>
      <c r="B4396" s="326" t="s">
        <v>8</v>
      </c>
      <c r="C4396" s="326">
        <v>3</v>
      </c>
      <c r="D4396" s="326" t="s">
        <v>154</v>
      </c>
      <c r="E4396" s="323">
        <v>50</v>
      </c>
      <c r="F4396" s="35" t="s">
        <v>303</v>
      </c>
      <c r="G4396" s="326" t="s">
        <v>9415</v>
      </c>
      <c r="H4396" s="350">
        <f t="shared" si="69"/>
        <v>4501449.3800000008</v>
      </c>
      <c r="I4396" s="326" t="s">
        <v>9342</v>
      </c>
      <c r="J4396" s="42" t="str">
        <f>VLOOKUP(D4396,DEPARTMENTS!B:B,1,0)</f>
        <v>DEV_GROUP_10</v>
      </c>
      <c r="K4396" s="326"/>
    </row>
    <row r="4397" spans="1:11" s="35" customFormat="1" hidden="1" x14ac:dyDescent="0.2">
      <c r="A4397" s="326" t="s">
        <v>9531</v>
      </c>
      <c r="B4397" s="326" t="s">
        <v>8</v>
      </c>
      <c r="C4397" s="326">
        <v>3</v>
      </c>
      <c r="D4397" s="326" t="s">
        <v>24</v>
      </c>
      <c r="E4397" s="323">
        <v>500</v>
      </c>
      <c r="F4397" s="35" t="s">
        <v>303</v>
      </c>
      <c r="G4397" s="326" t="s">
        <v>9415</v>
      </c>
      <c r="H4397" s="350">
        <f t="shared" si="69"/>
        <v>4501949.3800000008</v>
      </c>
      <c r="I4397" s="326" t="s">
        <v>9343</v>
      </c>
      <c r="J4397" s="42" t="str">
        <f>VLOOKUP(D4397,DEPARTMENTS!B:B,1,0)</f>
        <v>ENVELOPES</v>
      </c>
      <c r="K4397" s="326"/>
    </row>
    <row r="4398" spans="1:11" s="35" customFormat="1" hidden="1" x14ac:dyDescent="0.2">
      <c r="A4398" s="326" t="s">
        <v>9532</v>
      </c>
      <c r="B4398" s="326" t="s">
        <v>8</v>
      </c>
      <c r="C4398" s="326">
        <v>3</v>
      </c>
      <c r="D4398" s="326" t="s">
        <v>24</v>
      </c>
      <c r="E4398" s="323">
        <v>100</v>
      </c>
      <c r="F4398" s="35" t="s">
        <v>303</v>
      </c>
      <c r="G4398" s="326" t="s">
        <v>9415</v>
      </c>
      <c r="H4398" s="350">
        <f t="shared" si="69"/>
        <v>4502049.3800000008</v>
      </c>
      <c r="I4398" s="326" t="s">
        <v>9344</v>
      </c>
      <c r="J4398" s="42" t="str">
        <f>VLOOKUP(D4398,DEPARTMENTS!B:B,1,0)</f>
        <v>ENVELOPES</v>
      </c>
      <c r="K4398" s="326"/>
    </row>
    <row r="4399" spans="1:11" s="35" customFormat="1" hidden="1" x14ac:dyDescent="0.2">
      <c r="A4399" s="326" t="s">
        <v>9533</v>
      </c>
      <c r="B4399" s="326" t="s">
        <v>8</v>
      </c>
      <c r="C4399" s="326">
        <v>3</v>
      </c>
      <c r="D4399" s="326" t="s">
        <v>24</v>
      </c>
      <c r="E4399" s="323">
        <v>50</v>
      </c>
      <c r="F4399" s="35" t="s">
        <v>303</v>
      </c>
      <c r="G4399" s="326" t="s">
        <v>9415</v>
      </c>
      <c r="H4399" s="350">
        <f t="shared" si="69"/>
        <v>4502099.3800000008</v>
      </c>
      <c r="I4399" s="326" t="s">
        <v>9345</v>
      </c>
      <c r="J4399" s="42" t="str">
        <f>VLOOKUP(D4399,DEPARTMENTS!B:B,1,0)</f>
        <v>ENVELOPES</v>
      </c>
      <c r="K4399" s="326"/>
    </row>
    <row r="4400" spans="1:11" s="35" customFormat="1" hidden="1" x14ac:dyDescent="0.2">
      <c r="A4400" s="326" t="s">
        <v>9534</v>
      </c>
      <c r="B4400" s="326" t="s">
        <v>8</v>
      </c>
      <c r="C4400" s="326">
        <v>3</v>
      </c>
      <c r="D4400" s="326" t="s">
        <v>24</v>
      </c>
      <c r="E4400" s="323">
        <v>700</v>
      </c>
      <c r="F4400" s="35" t="s">
        <v>303</v>
      </c>
      <c r="G4400" s="326" t="s">
        <v>9415</v>
      </c>
      <c r="H4400" s="350">
        <f t="shared" si="69"/>
        <v>4502799.3800000008</v>
      </c>
      <c r="I4400" s="326" t="s">
        <v>9346</v>
      </c>
      <c r="J4400" s="42" t="str">
        <f>VLOOKUP(D4400,DEPARTMENTS!B:B,1,0)</f>
        <v>ENVELOPES</v>
      </c>
      <c r="K4400" s="326"/>
    </row>
    <row r="4401" spans="1:11" s="35" customFormat="1" hidden="1" x14ac:dyDescent="0.2">
      <c r="A4401" s="326" t="s">
        <v>9535</v>
      </c>
      <c r="B4401" s="326" t="s">
        <v>8</v>
      </c>
      <c r="C4401" s="326">
        <v>3</v>
      </c>
      <c r="D4401" s="326" t="s">
        <v>24</v>
      </c>
      <c r="E4401" s="323">
        <v>500</v>
      </c>
      <c r="F4401" s="35" t="s">
        <v>303</v>
      </c>
      <c r="G4401" s="326" t="s">
        <v>9415</v>
      </c>
      <c r="H4401" s="350">
        <f t="shared" si="69"/>
        <v>4503299.3800000008</v>
      </c>
      <c r="I4401" s="326" t="s">
        <v>9347</v>
      </c>
      <c r="J4401" s="42" t="str">
        <f>VLOOKUP(D4401,DEPARTMENTS!B:B,1,0)</f>
        <v>ENVELOPES</v>
      </c>
      <c r="K4401" s="326"/>
    </row>
    <row r="4402" spans="1:11" s="35" customFormat="1" hidden="1" x14ac:dyDescent="0.2">
      <c r="A4402" s="326" t="s">
        <v>9536</v>
      </c>
      <c r="B4402" s="326" t="s">
        <v>8</v>
      </c>
      <c r="C4402" s="326">
        <v>3</v>
      </c>
      <c r="D4402" s="326" t="s">
        <v>24</v>
      </c>
      <c r="E4402" s="323">
        <v>140</v>
      </c>
      <c r="F4402" s="35" t="s">
        <v>303</v>
      </c>
      <c r="G4402" s="326" t="s">
        <v>9415</v>
      </c>
      <c r="H4402" s="350">
        <f t="shared" si="69"/>
        <v>4503439.3800000008</v>
      </c>
      <c r="I4402" s="326" t="s">
        <v>9348</v>
      </c>
      <c r="J4402" s="42" t="str">
        <f>VLOOKUP(D4402,DEPARTMENTS!B:B,1,0)</f>
        <v>ENVELOPES</v>
      </c>
      <c r="K4402" s="326"/>
    </row>
    <row r="4403" spans="1:11" s="35" customFormat="1" hidden="1" x14ac:dyDescent="0.2">
      <c r="A4403" s="326" t="s">
        <v>9537</v>
      </c>
      <c r="B4403" s="326" t="s">
        <v>8</v>
      </c>
      <c r="C4403" s="326">
        <v>3</v>
      </c>
      <c r="D4403" s="326" t="s">
        <v>24</v>
      </c>
      <c r="E4403" s="323">
        <v>8200</v>
      </c>
      <c r="F4403" s="35" t="s">
        <v>303</v>
      </c>
      <c r="G4403" s="326" t="s">
        <v>9415</v>
      </c>
      <c r="H4403" s="350">
        <f t="shared" si="69"/>
        <v>4511639.3800000008</v>
      </c>
      <c r="I4403" s="326" t="s">
        <v>9349</v>
      </c>
      <c r="J4403" s="42" t="str">
        <f>VLOOKUP(D4403,DEPARTMENTS!B:B,1,0)</f>
        <v>ENVELOPES</v>
      </c>
      <c r="K4403" s="326"/>
    </row>
    <row r="4404" spans="1:11" s="35" customFormat="1" hidden="1" x14ac:dyDescent="0.2">
      <c r="A4404" s="326" t="s">
        <v>9538</v>
      </c>
      <c r="B4404" s="326" t="s">
        <v>8</v>
      </c>
      <c r="C4404" s="326">
        <v>3</v>
      </c>
      <c r="D4404" s="326" t="s">
        <v>24</v>
      </c>
      <c r="E4404" s="323">
        <v>500</v>
      </c>
      <c r="F4404" s="35" t="s">
        <v>303</v>
      </c>
      <c r="G4404" s="326" t="s">
        <v>9415</v>
      </c>
      <c r="H4404" s="350">
        <f t="shared" si="69"/>
        <v>4512139.3800000008</v>
      </c>
      <c r="I4404" s="326" t="s">
        <v>9350</v>
      </c>
      <c r="J4404" s="42" t="str">
        <f>VLOOKUP(D4404,DEPARTMENTS!B:B,1,0)</f>
        <v>ENVELOPES</v>
      </c>
      <c r="K4404" s="326"/>
    </row>
    <row r="4405" spans="1:11" s="35" customFormat="1" hidden="1" x14ac:dyDescent="0.2">
      <c r="A4405" s="326" t="s">
        <v>9539</v>
      </c>
      <c r="B4405" s="326" t="s">
        <v>8</v>
      </c>
      <c r="C4405" s="326">
        <v>3</v>
      </c>
      <c r="D4405" s="326" t="s">
        <v>24</v>
      </c>
      <c r="E4405" s="323">
        <v>300</v>
      </c>
      <c r="F4405" s="35" t="s">
        <v>303</v>
      </c>
      <c r="G4405" s="326" t="s">
        <v>9415</v>
      </c>
      <c r="H4405" s="350">
        <f t="shared" si="69"/>
        <v>4512439.3800000008</v>
      </c>
      <c r="I4405" s="326" t="s">
        <v>9351</v>
      </c>
      <c r="J4405" s="42" t="str">
        <f>VLOOKUP(D4405,DEPARTMENTS!B:B,1,0)</f>
        <v>ENVELOPES</v>
      </c>
      <c r="K4405" s="326"/>
    </row>
    <row r="4406" spans="1:11" s="35" customFormat="1" hidden="1" x14ac:dyDescent="0.2">
      <c r="A4406" s="326" t="s">
        <v>9540</v>
      </c>
      <c r="B4406" s="326" t="s">
        <v>8</v>
      </c>
      <c r="C4406" s="326">
        <v>3</v>
      </c>
      <c r="D4406" s="326" t="s">
        <v>24</v>
      </c>
      <c r="E4406" s="323">
        <v>200</v>
      </c>
      <c r="F4406" s="35" t="s">
        <v>303</v>
      </c>
      <c r="G4406" s="326" t="s">
        <v>9415</v>
      </c>
      <c r="H4406" s="350">
        <f t="shared" si="69"/>
        <v>4512639.3800000008</v>
      </c>
      <c r="I4406" s="326" t="s">
        <v>9352</v>
      </c>
      <c r="J4406" s="42" t="str">
        <f>VLOOKUP(D4406,DEPARTMENTS!B:B,1,0)</f>
        <v>ENVELOPES</v>
      </c>
      <c r="K4406" s="326"/>
    </row>
    <row r="4407" spans="1:11" s="35" customFormat="1" hidden="1" x14ac:dyDescent="0.2">
      <c r="A4407" s="326" t="s">
        <v>9541</v>
      </c>
      <c r="B4407" s="326" t="s">
        <v>8</v>
      </c>
      <c r="C4407" s="326">
        <v>3</v>
      </c>
      <c r="D4407" s="326" t="s">
        <v>24</v>
      </c>
      <c r="E4407" s="323">
        <v>100</v>
      </c>
      <c r="F4407" s="35" t="s">
        <v>303</v>
      </c>
      <c r="G4407" s="326" t="s">
        <v>9415</v>
      </c>
      <c r="H4407" s="350">
        <f t="shared" si="69"/>
        <v>4512739.3800000008</v>
      </c>
      <c r="I4407" s="326" t="s">
        <v>9353</v>
      </c>
      <c r="J4407" s="42" t="str">
        <f>VLOOKUP(D4407,DEPARTMENTS!B:B,1,0)</f>
        <v>ENVELOPES</v>
      </c>
      <c r="K4407" s="326"/>
    </row>
    <row r="4408" spans="1:11" s="35" customFormat="1" hidden="1" x14ac:dyDescent="0.2">
      <c r="A4408" s="326" t="s">
        <v>9542</v>
      </c>
      <c r="B4408" s="326" t="s">
        <v>8</v>
      </c>
      <c r="C4408" s="326">
        <v>3</v>
      </c>
      <c r="D4408" s="326" t="s">
        <v>24</v>
      </c>
      <c r="E4408" s="323">
        <v>4950</v>
      </c>
      <c r="F4408" s="35" t="s">
        <v>303</v>
      </c>
      <c r="G4408" s="326" t="s">
        <v>9415</v>
      </c>
      <c r="H4408" s="350">
        <f t="shared" si="69"/>
        <v>4517689.3800000008</v>
      </c>
      <c r="I4408" s="326" t="s">
        <v>9354</v>
      </c>
      <c r="J4408" s="42" t="str">
        <f>VLOOKUP(D4408,DEPARTMENTS!B:B,1,0)</f>
        <v>ENVELOPES</v>
      </c>
      <c r="K4408" s="326"/>
    </row>
    <row r="4409" spans="1:11" s="35" customFormat="1" hidden="1" x14ac:dyDescent="0.2">
      <c r="A4409" s="326" t="s">
        <v>9543</v>
      </c>
      <c r="B4409" s="326" t="s">
        <v>8</v>
      </c>
      <c r="C4409" s="326">
        <v>3</v>
      </c>
      <c r="D4409" s="326" t="s">
        <v>24</v>
      </c>
      <c r="E4409" s="323">
        <v>1700</v>
      </c>
      <c r="F4409" s="35" t="s">
        <v>303</v>
      </c>
      <c r="G4409" s="326" t="s">
        <v>9415</v>
      </c>
      <c r="H4409" s="350">
        <f t="shared" si="69"/>
        <v>4519389.3800000008</v>
      </c>
      <c r="I4409" s="326" t="s">
        <v>9355</v>
      </c>
      <c r="J4409" s="42" t="str">
        <f>VLOOKUP(D4409,DEPARTMENTS!B:B,1,0)</f>
        <v>ENVELOPES</v>
      </c>
      <c r="K4409" s="326"/>
    </row>
    <row r="4410" spans="1:11" s="35" customFormat="1" hidden="1" x14ac:dyDescent="0.2">
      <c r="A4410" s="326" t="s">
        <v>9544</v>
      </c>
      <c r="B4410" s="326" t="s">
        <v>8</v>
      </c>
      <c r="C4410" s="326">
        <v>3</v>
      </c>
      <c r="D4410" s="326" t="s">
        <v>24</v>
      </c>
      <c r="E4410" s="323">
        <v>100</v>
      </c>
      <c r="F4410" s="35" t="s">
        <v>303</v>
      </c>
      <c r="G4410" s="326" t="s">
        <v>9415</v>
      </c>
      <c r="H4410" s="350">
        <f t="shared" si="69"/>
        <v>4519489.3800000008</v>
      </c>
      <c r="I4410" s="326" t="s">
        <v>9356</v>
      </c>
      <c r="J4410" s="42" t="str">
        <f>VLOOKUP(D4410,DEPARTMENTS!B:B,1,0)</f>
        <v>ENVELOPES</v>
      </c>
      <c r="K4410" s="326"/>
    </row>
    <row r="4411" spans="1:11" s="35" customFormat="1" hidden="1" x14ac:dyDescent="0.2">
      <c r="A4411" s="326" t="s">
        <v>9545</v>
      </c>
      <c r="B4411" s="326" t="s">
        <v>8</v>
      </c>
      <c r="C4411" s="326">
        <v>3</v>
      </c>
      <c r="D4411" s="326" t="s">
        <v>24</v>
      </c>
      <c r="E4411" s="323">
        <v>50</v>
      </c>
      <c r="F4411" s="35" t="s">
        <v>303</v>
      </c>
      <c r="G4411" s="326" t="s">
        <v>9415</v>
      </c>
      <c r="H4411" s="350">
        <f t="shared" si="69"/>
        <v>4519539.3800000008</v>
      </c>
      <c r="I4411" s="326" t="s">
        <v>9357</v>
      </c>
      <c r="J4411" s="42" t="str">
        <f>VLOOKUP(D4411,DEPARTMENTS!B:B,1,0)</f>
        <v>ENVELOPES</v>
      </c>
      <c r="K4411" s="326"/>
    </row>
    <row r="4412" spans="1:11" s="35" customFormat="1" hidden="1" x14ac:dyDescent="0.2">
      <c r="A4412" s="326" t="s">
        <v>9546</v>
      </c>
      <c r="B4412" s="326" t="s">
        <v>8</v>
      </c>
      <c r="C4412" s="326">
        <v>3</v>
      </c>
      <c r="D4412" s="326" t="s">
        <v>24</v>
      </c>
      <c r="E4412" s="323">
        <v>2080</v>
      </c>
      <c r="F4412" s="35" t="s">
        <v>303</v>
      </c>
      <c r="G4412" s="326" t="s">
        <v>9415</v>
      </c>
      <c r="H4412" s="350">
        <f t="shared" si="69"/>
        <v>4521619.3800000008</v>
      </c>
      <c r="I4412" s="326" t="s">
        <v>9358</v>
      </c>
      <c r="J4412" s="42" t="str">
        <f>VLOOKUP(D4412,DEPARTMENTS!B:B,1,0)</f>
        <v>ENVELOPES</v>
      </c>
      <c r="K4412" s="326"/>
    </row>
    <row r="4413" spans="1:11" s="35" customFormat="1" hidden="1" x14ac:dyDescent="0.2">
      <c r="A4413" s="326" t="s">
        <v>9547</v>
      </c>
      <c r="B4413" s="326" t="s">
        <v>8</v>
      </c>
      <c r="C4413" s="326">
        <v>3</v>
      </c>
      <c r="D4413" s="326" t="s">
        <v>24</v>
      </c>
      <c r="E4413" s="323">
        <v>50</v>
      </c>
      <c r="F4413" s="35" t="s">
        <v>303</v>
      </c>
      <c r="G4413" s="326" t="s">
        <v>9415</v>
      </c>
      <c r="H4413" s="350">
        <f t="shared" si="69"/>
        <v>4521669.3800000008</v>
      </c>
      <c r="I4413" s="326" t="s">
        <v>9359</v>
      </c>
      <c r="J4413" s="42" t="str">
        <f>VLOOKUP(D4413,DEPARTMENTS!B:B,1,0)</f>
        <v>ENVELOPES</v>
      </c>
      <c r="K4413" s="326"/>
    </row>
    <row r="4414" spans="1:11" s="35" customFormat="1" hidden="1" x14ac:dyDescent="0.2">
      <c r="A4414" s="326" t="s">
        <v>9548</v>
      </c>
      <c r="B4414" s="326" t="s">
        <v>8</v>
      </c>
      <c r="C4414" s="326">
        <v>3</v>
      </c>
      <c r="D4414" s="326" t="s">
        <v>24</v>
      </c>
      <c r="E4414" s="323">
        <v>100</v>
      </c>
      <c r="F4414" s="35" t="s">
        <v>303</v>
      </c>
      <c r="G4414" s="326" t="s">
        <v>9415</v>
      </c>
      <c r="H4414" s="350">
        <f t="shared" si="69"/>
        <v>4521769.3800000008</v>
      </c>
      <c r="I4414" s="326" t="s">
        <v>9360</v>
      </c>
      <c r="J4414" s="42" t="str">
        <f>VLOOKUP(D4414,DEPARTMENTS!B:B,1,0)</f>
        <v>ENVELOPES</v>
      </c>
      <c r="K4414" s="326"/>
    </row>
    <row r="4415" spans="1:11" s="35" customFormat="1" hidden="1" x14ac:dyDescent="0.2">
      <c r="A4415" s="326" t="s">
        <v>9549</v>
      </c>
      <c r="B4415" s="326" t="s">
        <v>8</v>
      </c>
      <c r="C4415" s="326">
        <v>3</v>
      </c>
      <c r="D4415" s="326" t="s">
        <v>24</v>
      </c>
      <c r="E4415" s="323">
        <v>200</v>
      </c>
      <c r="F4415" s="35" t="s">
        <v>303</v>
      </c>
      <c r="G4415" s="326" t="s">
        <v>9415</v>
      </c>
      <c r="H4415" s="350">
        <f t="shared" si="69"/>
        <v>4521969.3800000008</v>
      </c>
      <c r="I4415" s="326" t="s">
        <v>9361</v>
      </c>
      <c r="J4415" s="42" t="str">
        <f>VLOOKUP(D4415,DEPARTMENTS!B:B,1,0)</f>
        <v>ENVELOPES</v>
      </c>
      <c r="K4415" s="326"/>
    </row>
    <row r="4416" spans="1:11" s="35" customFormat="1" hidden="1" x14ac:dyDescent="0.2">
      <c r="A4416" s="326" t="s">
        <v>9550</v>
      </c>
      <c r="B4416" s="326" t="s">
        <v>8</v>
      </c>
      <c r="C4416" s="326">
        <v>3</v>
      </c>
      <c r="D4416" s="326" t="s">
        <v>24</v>
      </c>
      <c r="E4416" s="323">
        <v>30</v>
      </c>
      <c r="F4416" s="35" t="s">
        <v>303</v>
      </c>
      <c r="G4416" s="326" t="s">
        <v>9415</v>
      </c>
      <c r="H4416" s="350">
        <f t="shared" si="69"/>
        <v>4521999.3800000008</v>
      </c>
      <c r="I4416" s="326" t="s">
        <v>9362</v>
      </c>
      <c r="J4416" s="42" t="str">
        <f>VLOOKUP(D4416,DEPARTMENTS!B:B,1,0)</f>
        <v>ENVELOPES</v>
      </c>
      <c r="K4416" s="326"/>
    </row>
    <row r="4417" spans="1:11" s="35" customFormat="1" hidden="1" x14ac:dyDescent="0.2">
      <c r="A4417" s="326" t="s">
        <v>9551</v>
      </c>
      <c r="B4417" s="326" t="s">
        <v>8</v>
      </c>
      <c r="C4417" s="326">
        <v>3</v>
      </c>
      <c r="D4417" s="326" t="s">
        <v>24</v>
      </c>
      <c r="E4417" s="323">
        <v>50</v>
      </c>
      <c r="F4417" s="35" t="s">
        <v>303</v>
      </c>
      <c r="G4417" s="326" t="s">
        <v>9415</v>
      </c>
      <c r="H4417" s="350">
        <f t="shared" si="69"/>
        <v>4522049.3800000008</v>
      </c>
      <c r="I4417" s="326" t="s">
        <v>9363</v>
      </c>
      <c r="J4417" s="42" t="str">
        <f>VLOOKUP(D4417,DEPARTMENTS!B:B,1,0)</f>
        <v>ENVELOPES</v>
      </c>
      <c r="K4417" s="326"/>
    </row>
    <row r="4418" spans="1:11" s="35" customFormat="1" hidden="1" x14ac:dyDescent="0.2">
      <c r="A4418" s="326" t="s">
        <v>9552</v>
      </c>
      <c r="B4418" s="326" t="s">
        <v>8</v>
      </c>
      <c r="C4418" s="326">
        <v>3</v>
      </c>
      <c r="D4418" s="326" t="s">
        <v>24</v>
      </c>
      <c r="E4418" s="323">
        <v>100</v>
      </c>
      <c r="F4418" s="35" t="s">
        <v>303</v>
      </c>
      <c r="G4418" s="326" t="s">
        <v>9415</v>
      </c>
      <c r="H4418" s="350">
        <f t="shared" si="69"/>
        <v>4522149.3800000008</v>
      </c>
      <c r="I4418" s="326" t="s">
        <v>9364</v>
      </c>
      <c r="J4418" s="42" t="str">
        <f>VLOOKUP(D4418,DEPARTMENTS!B:B,1,0)</f>
        <v>ENVELOPES</v>
      </c>
      <c r="K4418" s="326"/>
    </row>
    <row r="4419" spans="1:11" s="35" customFormat="1" hidden="1" x14ac:dyDescent="0.2">
      <c r="A4419" s="326" t="s">
        <v>9553</v>
      </c>
      <c r="B4419" s="326" t="s">
        <v>8</v>
      </c>
      <c r="C4419" s="326">
        <v>3</v>
      </c>
      <c r="D4419" s="326" t="s">
        <v>24</v>
      </c>
      <c r="E4419" s="323">
        <v>200</v>
      </c>
      <c r="F4419" s="35" t="s">
        <v>303</v>
      </c>
      <c r="G4419" s="326" t="s">
        <v>9415</v>
      </c>
      <c r="H4419" s="350">
        <f t="shared" si="69"/>
        <v>4522349.3800000008</v>
      </c>
      <c r="I4419" s="326" t="s">
        <v>9365</v>
      </c>
      <c r="J4419" s="42" t="str">
        <f>VLOOKUP(D4419,DEPARTMENTS!B:B,1,0)</f>
        <v>ENVELOPES</v>
      </c>
      <c r="K4419" s="326"/>
    </row>
    <row r="4420" spans="1:11" s="35" customFormat="1" hidden="1" x14ac:dyDescent="0.2">
      <c r="A4420" s="326" t="s">
        <v>9554</v>
      </c>
      <c r="B4420" s="326" t="s">
        <v>8</v>
      </c>
      <c r="C4420" s="326">
        <v>3</v>
      </c>
      <c r="D4420" s="326" t="s">
        <v>24</v>
      </c>
      <c r="E4420" s="323">
        <v>100</v>
      </c>
      <c r="F4420" s="35" t="s">
        <v>303</v>
      </c>
      <c r="G4420" s="326" t="s">
        <v>9415</v>
      </c>
      <c r="H4420" s="350">
        <f t="shared" si="69"/>
        <v>4522449.3800000008</v>
      </c>
      <c r="I4420" s="326" t="s">
        <v>9366</v>
      </c>
      <c r="J4420" s="42" t="str">
        <f>VLOOKUP(D4420,DEPARTMENTS!B:B,1,0)</f>
        <v>ENVELOPES</v>
      </c>
      <c r="K4420" s="326"/>
    </row>
    <row r="4421" spans="1:11" s="35" customFormat="1" hidden="1" x14ac:dyDescent="0.2">
      <c r="A4421" s="326" t="s">
        <v>9555</v>
      </c>
      <c r="B4421" s="326" t="s">
        <v>8</v>
      </c>
      <c r="C4421" s="326">
        <v>3</v>
      </c>
      <c r="D4421" s="326" t="s">
        <v>24</v>
      </c>
      <c r="E4421" s="323">
        <v>200</v>
      </c>
      <c r="F4421" s="35" t="s">
        <v>303</v>
      </c>
      <c r="G4421" s="326" t="s">
        <v>9415</v>
      </c>
      <c r="H4421" s="350">
        <f t="shared" si="69"/>
        <v>4522649.3800000008</v>
      </c>
      <c r="I4421" s="326" t="s">
        <v>9367</v>
      </c>
      <c r="J4421" s="42" t="str">
        <f>VLOOKUP(D4421,DEPARTMENTS!B:B,1,0)</f>
        <v>ENVELOPES</v>
      </c>
      <c r="K4421" s="326"/>
    </row>
    <row r="4422" spans="1:11" s="35" customFormat="1" hidden="1" x14ac:dyDescent="0.2">
      <c r="A4422" s="326" t="s">
        <v>9556</v>
      </c>
      <c r="B4422" s="326" t="s">
        <v>8</v>
      </c>
      <c r="C4422" s="326">
        <v>3</v>
      </c>
      <c r="D4422" s="326" t="s">
        <v>24</v>
      </c>
      <c r="E4422" s="323">
        <v>100</v>
      </c>
      <c r="F4422" s="35" t="s">
        <v>303</v>
      </c>
      <c r="G4422" s="326" t="s">
        <v>9415</v>
      </c>
      <c r="H4422" s="350">
        <f t="shared" si="69"/>
        <v>4522749.3800000008</v>
      </c>
      <c r="I4422" s="326" t="s">
        <v>9368</v>
      </c>
      <c r="J4422" s="42" t="str">
        <f>VLOOKUP(D4422,DEPARTMENTS!B:B,1,0)</f>
        <v>ENVELOPES</v>
      </c>
      <c r="K4422" s="326"/>
    </row>
    <row r="4423" spans="1:11" s="35" customFormat="1" hidden="1" x14ac:dyDescent="0.2">
      <c r="A4423" s="326" t="s">
        <v>9557</v>
      </c>
      <c r="B4423" s="326" t="s">
        <v>8</v>
      </c>
      <c r="C4423" s="326">
        <v>3</v>
      </c>
      <c r="D4423" s="326" t="s">
        <v>24</v>
      </c>
      <c r="E4423" s="323">
        <v>50</v>
      </c>
      <c r="F4423" s="35" t="s">
        <v>303</v>
      </c>
      <c r="G4423" s="326" t="s">
        <v>9415</v>
      </c>
      <c r="H4423" s="350">
        <f t="shared" si="69"/>
        <v>4522799.3800000008</v>
      </c>
      <c r="I4423" s="326" t="s">
        <v>9369</v>
      </c>
      <c r="J4423" s="42" t="str">
        <f>VLOOKUP(D4423,DEPARTMENTS!B:B,1,0)</f>
        <v>ENVELOPES</v>
      </c>
      <c r="K4423" s="326"/>
    </row>
    <row r="4424" spans="1:11" s="35" customFormat="1" hidden="1" x14ac:dyDescent="0.2">
      <c r="A4424" s="326" t="s">
        <v>9558</v>
      </c>
      <c r="B4424" s="326" t="s">
        <v>8</v>
      </c>
      <c r="C4424" s="326">
        <v>3</v>
      </c>
      <c r="D4424" s="326" t="s">
        <v>24</v>
      </c>
      <c r="E4424" s="323">
        <v>100</v>
      </c>
      <c r="F4424" s="35" t="s">
        <v>303</v>
      </c>
      <c r="G4424" s="326" t="s">
        <v>9415</v>
      </c>
      <c r="H4424" s="350">
        <f t="shared" si="69"/>
        <v>4522899.3800000008</v>
      </c>
      <c r="I4424" s="326" t="s">
        <v>9370</v>
      </c>
      <c r="J4424" s="42" t="str">
        <f>VLOOKUP(D4424,DEPARTMENTS!B:B,1,0)</f>
        <v>ENVELOPES</v>
      </c>
      <c r="K4424" s="326"/>
    </row>
    <row r="4425" spans="1:11" s="35" customFormat="1" hidden="1" x14ac:dyDescent="0.2">
      <c r="A4425" s="326" t="s">
        <v>9559</v>
      </c>
      <c r="B4425" s="326" t="s">
        <v>8</v>
      </c>
      <c r="C4425" s="326">
        <v>3</v>
      </c>
      <c r="D4425" s="326" t="s">
        <v>24</v>
      </c>
      <c r="E4425" s="323">
        <v>150</v>
      </c>
      <c r="F4425" s="35" t="s">
        <v>303</v>
      </c>
      <c r="G4425" s="326" t="s">
        <v>9415</v>
      </c>
      <c r="H4425" s="350">
        <f t="shared" si="69"/>
        <v>4523049.3800000008</v>
      </c>
      <c r="I4425" s="326" t="s">
        <v>9371</v>
      </c>
      <c r="J4425" s="42" t="str">
        <f>VLOOKUP(D4425,DEPARTMENTS!B:B,1,0)</f>
        <v>ENVELOPES</v>
      </c>
      <c r="K4425" s="326"/>
    </row>
    <row r="4426" spans="1:11" s="35" customFormat="1" hidden="1" x14ac:dyDescent="0.2">
      <c r="A4426" s="326" t="s">
        <v>9560</v>
      </c>
      <c r="B4426" s="326" t="s">
        <v>8</v>
      </c>
      <c r="C4426" s="326">
        <v>3</v>
      </c>
      <c r="D4426" s="326" t="s">
        <v>24</v>
      </c>
      <c r="E4426" s="323">
        <v>50</v>
      </c>
      <c r="F4426" s="35" t="s">
        <v>303</v>
      </c>
      <c r="G4426" s="326" t="s">
        <v>9415</v>
      </c>
      <c r="H4426" s="350">
        <f t="shared" si="69"/>
        <v>4523099.3800000008</v>
      </c>
      <c r="I4426" s="326" t="s">
        <v>9372</v>
      </c>
      <c r="J4426" s="42" t="str">
        <f>VLOOKUP(D4426,DEPARTMENTS!B:B,1,0)</f>
        <v>ENVELOPES</v>
      </c>
      <c r="K4426" s="326"/>
    </row>
    <row r="4427" spans="1:11" s="35" customFormat="1" hidden="1" x14ac:dyDescent="0.2">
      <c r="A4427" s="326" t="s">
        <v>9561</v>
      </c>
      <c r="B4427" s="326" t="s">
        <v>8</v>
      </c>
      <c r="C4427" s="326">
        <v>3</v>
      </c>
      <c r="D4427" s="326" t="s">
        <v>24</v>
      </c>
      <c r="E4427" s="323">
        <v>1000</v>
      </c>
      <c r="F4427" s="35" t="s">
        <v>303</v>
      </c>
      <c r="G4427" s="326" t="s">
        <v>9415</v>
      </c>
      <c r="H4427" s="350">
        <f t="shared" si="69"/>
        <v>4524099.3800000008</v>
      </c>
      <c r="I4427" s="326" t="s">
        <v>9373</v>
      </c>
      <c r="J4427" s="42" t="str">
        <f>VLOOKUP(D4427,DEPARTMENTS!B:B,1,0)</f>
        <v>ENVELOPES</v>
      </c>
      <c r="K4427" s="326"/>
    </row>
    <row r="4428" spans="1:11" s="35" customFormat="1" hidden="1" x14ac:dyDescent="0.2">
      <c r="A4428" s="326" t="s">
        <v>9562</v>
      </c>
      <c r="B4428" s="326" t="s">
        <v>8</v>
      </c>
      <c r="C4428" s="326">
        <v>3</v>
      </c>
      <c r="D4428" s="326" t="s">
        <v>24</v>
      </c>
      <c r="E4428" s="323">
        <v>50</v>
      </c>
      <c r="F4428" s="35" t="s">
        <v>303</v>
      </c>
      <c r="G4428" s="326" t="s">
        <v>9415</v>
      </c>
      <c r="H4428" s="350">
        <f t="shared" si="69"/>
        <v>4524149.3800000008</v>
      </c>
      <c r="I4428" s="326" t="s">
        <v>9374</v>
      </c>
      <c r="J4428" s="42" t="str">
        <f>VLOOKUP(D4428,DEPARTMENTS!B:B,1,0)</f>
        <v>ENVELOPES</v>
      </c>
      <c r="K4428" s="326"/>
    </row>
    <row r="4429" spans="1:11" s="35" customFormat="1" hidden="1" x14ac:dyDescent="0.2">
      <c r="A4429" s="326" t="s">
        <v>9563</v>
      </c>
      <c r="B4429" s="326" t="s">
        <v>8</v>
      </c>
      <c r="C4429" s="326">
        <v>3</v>
      </c>
      <c r="D4429" s="326" t="s">
        <v>24</v>
      </c>
      <c r="E4429" s="323">
        <v>50</v>
      </c>
      <c r="F4429" s="35" t="s">
        <v>303</v>
      </c>
      <c r="G4429" s="326" t="s">
        <v>9415</v>
      </c>
      <c r="H4429" s="350">
        <f t="shared" si="69"/>
        <v>4524199.3800000008</v>
      </c>
      <c r="I4429" s="326" t="s">
        <v>9375</v>
      </c>
      <c r="J4429" s="42" t="str">
        <f>VLOOKUP(D4429,DEPARTMENTS!B:B,1,0)</f>
        <v>ENVELOPES</v>
      </c>
      <c r="K4429" s="326"/>
    </row>
    <row r="4430" spans="1:11" s="35" customFormat="1" hidden="1" x14ac:dyDescent="0.2">
      <c r="A4430" s="326" t="s">
        <v>9564</v>
      </c>
      <c r="B4430" s="326" t="s">
        <v>8</v>
      </c>
      <c r="C4430" s="326">
        <v>3</v>
      </c>
      <c r="D4430" s="326" t="s">
        <v>24</v>
      </c>
      <c r="E4430" s="323">
        <v>50</v>
      </c>
      <c r="F4430" s="35" t="s">
        <v>303</v>
      </c>
      <c r="G4430" s="326" t="s">
        <v>9415</v>
      </c>
      <c r="H4430" s="350">
        <f t="shared" si="69"/>
        <v>4524249.3800000008</v>
      </c>
      <c r="I4430" s="326" t="s">
        <v>9376</v>
      </c>
      <c r="J4430" s="42" t="str">
        <f>VLOOKUP(D4430,DEPARTMENTS!B:B,1,0)</f>
        <v>ENVELOPES</v>
      </c>
      <c r="K4430" s="326"/>
    </row>
    <row r="4431" spans="1:11" s="35" customFormat="1" hidden="1" x14ac:dyDescent="0.2">
      <c r="A4431" s="326" t="s">
        <v>9565</v>
      </c>
      <c r="B4431" s="326" t="s">
        <v>8</v>
      </c>
      <c r="C4431" s="326">
        <v>3</v>
      </c>
      <c r="D4431" s="326" t="s">
        <v>24</v>
      </c>
      <c r="E4431" s="323">
        <v>50</v>
      </c>
      <c r="F4431" s="35" t="s">
        <v>303</v>
      </c>
      <c r="G4431" s="326" t="s">
        <v>9415</v>
      </c>
      <c r="H4431" s="350">
        <f t="shared" si="69"/>
        <v>4524299.3800000008</v>
      </c>
      <c r="I4431" s="326" t="s">
        <v>9377</v>
      </c>
      <c r="J4431" s="42" t="str">
        <f>VLOOKUP(D4431,DEPARTMENTS!B:B,1,0)</f>
        <v>ENVELOPES</v>
      </c>
      <c r="K4431" s="326"/>
    </row>
    <row r="4432" spans="1:11" s="35" customFormat="1" hidden="1" x14ac:dyDescent="0.2">
      <c r="A4432" s="326" t="s">
        <v>9566</v>
      </c>
      <c r="B4432" s="326" t="s">
        <v>8</v>
      </c>
      <c r="C4432" s="326">
        <v>3</v>
      </c>
      <c r="D4432" s="326" t="s">
        <v>24</v>
      </c>
      <c r="E4432" s="323">
        <v>50</v>
      </c>
      <c r="F4432" s="35" t="s">
        <v>303</v>
      </c>
      <c r="G4432" s="326" t="s">
        <v>9415</v>
      </c>
      <c r="H4432" s="350">
        <f t="shared" si="69"/>
        <v>4524349.3800000008</v>
      </c>
      <c r="I4432" s="326" t="s">
        <v>9378</v>
      </c>
      <c r="J4432" s="42" t="str">
        <f>VLOOKUP(D4432,DEPARTMENTS!B:B,1,0)</f>
        <v>ENVELOPES</v>
      </c>
      <c r="K4432" s="326"/>
    </row>
    <row r="4433" spans="1:11" s="35" customFormat="1" hidden="1" x14ac:dyDescent="0.2">
      <c r="A4433" s="326" t="s">
        <v>9567</v>
      </c>
      <c r="B4433" s="326" t="s">
        <v>8</v>
      </c>
      <c r="C4433" s="326">
        <v>3</v>
      </c>
      <c r="D4433" s="326" t="s">
        <v>24</v>
      </c>
      <c r="E4433" s="323">
        <v>50</v>
      </c>
      <c r="F4433" s="35" t="s">
        <v>303</v>
      </c>
      <c r="G4433" s="326" t="s">
        <v>9415</v>
      </c>
      <c r="H4433" s="350">
        <f t="shared" si="69"/>
        <v>4524399.3800000008</v>
      </c>
      <c r="I4433" s="326" t="s">
        <v>9379</v>
      </c>
      <c r="J4433" s="42" t="str">
        <f>VLOOKUP(D4433,DEPARTMENTS!B:B,1,0)</f>
        <v>ENVELOPES</v>
      </c>
      <c r="K4433" s="326"/>
    </row>
    <row r="4434" spans="1:11" s="35" customFormat="1" hidden="1" x14ac:dyDescent="0.2">
      <c r="A4434" s="326" t="s">
        <v>9568</v>
      </c>
      <c r="B4434" s="326" t="s">
        <v>8</v>
      </c>
      <c r="C4434" s="326">
        <v>3</v>
      </c>
      <c r="D4434" s="326" t="s">
        <v>24</v>
      </c>
      <c r="E4434" s="323">
        <v>100</v>
      </c>
      <c r="F4434" s="35" t="s">
        <v>303</v>
      </c>
      <c r="G4434" s="326" t="s">
        <v>9415</v>
      </c>
      <c r="H4434" s="350">
        <f t="shared" si="69"/>
        <v>4524499.3800000008</v>
      </c>
      <c r="I4434" s="326" t="s">
        <v>9380</v>
      </c>
      <c r="J4434" s="42" t="str">
        <f>VLOOKUP(D4434,DEPARTMENTS!B:B,1,0)</f>
        <v>ENVELOPES</v>
      </c>
      <c r="K4434" s="326"/>
    </row>
    <row r="4435" spans="1:11" s="35" customFormat="1" hidden="1" x14ac:dyDescent="0.2">
      <c r="A4435" s="326" t="s">
        <v>9569</v>
      </c>
      <c r="B4435" s="326" t="s">
        <v>8</v>
      </c>
      <c r="C4435" s="326">
        <v>3</v>
      </c>
      <c r="D4435" s="326" t="s">
        <v>24</v>
      </c>
      <c r="E4435" s="323">
        <v>100</v>
      </c>
      <c r="F4435" s="35" t="s">
        <v>303</v>
      </c>
      <c r="G4435" s="326" t="s">
        <v>9415</v>
      </c>
      <c r="H4435" s="350">
        <f t="shared" si="69"/>
        <v>4524599.3800000008</v>
      </c>
      <c r="I4435" s="326" t="s">
        <v>9381</v>
      </c>
      <c r="J4435" s="42" t="str">
        <f>VLOOKUP(D4435,DEPARTMENTS!B:B,1,0)</f>
        <v>ENVELOPES</v>
      </c>
      <c r="K4435" s="326"/>
    </row>
    <row r="4436" spans="1:11" s="35" customFormat="1" hidden="1" x14ac:dyDescent="0.2">
      <c r="A4436" s="326" t="s">
        <v>9570</v>
      </c>
      <c r="B4436" s="326" t="s">
        <v>8</v>
      </c>
      <c r="C4436" s="326">
        <v>3</v>
      </c>
      <c r="D4436" s="326" t="s">
        <v>24</v>
      </c>
      <c r="E4436" s="323">
        <v>50</v>
      </c>
      <c r="F4436" s="35" t="s">
        <v>303</v>
      </c>
      <c r="G4436" s="326" t="s">
        <v>9415</v>
      </c>
      <c r="H4436" s="350">
        <f t="shared" si="69"/>
        <v>4524649.3800000008</v>
      </c>
      <c r="I4436" s="326" t="s">
        <v>9382</v>
      </c>
      <c r="J4436" s="42" t="str">
        <f>VLOOKUP(D4436,DEPARTMENTS!B:B,1,0)</f>
        <v>ENVELOPES</v>
      </c>
      <c r="K4436" s="326"/>
    </row>
    <row r="4437" spans="1:11" s="35" customFormat="1" hidden="1" x14ac:dyDescent="0.2">
      <c r="A4437" s="326" t="s">
        <v>9571</v>
      </c>
      <c r="B4437" s="326" t="s">
        <v>8</v>
      </c>
      <c r="C4437" s="326">
        <v>3</v>
      </c>
      <c r="D4437" s="326" t="s">
        <v>24</v>
      </c>
      <c r="E4437" s="323">
        <v>50</v>
      </c>
      <c r="F4437" s="35" t="s">
        <v>303</v>
      </c>
      <c r="G4437" s="326" t="s">
        <v>9415</v>
      </c>
      <c r="H4437" s="350">
        <f t="shared" ref="H4437:H4500" si="70">H4436+E4437</f>
        <v>4524699.3800000008</v>
      </c>
      <c r="I4437" s="326" t="s">
        <v>9383</v>
      </c>
      <c r="J4437" s="42" t="str">
        <f>VLOOKUP(D4437,DEPARTMENTS!B:B,1,0)</f>
        <v>ENVELOPES</v>
      </c>
      <c r="K4437" s="326"/>
    </row>
    <row r="4438" spans="1:11" s="35" customFormat="1" hidden="1" x14ac:dyDescent="0.2">
      <c r="A4438" s="326" t="s">
        <v>9572</v>
      </c>
      <c r="B4438" s="326" t="s">
        <v>8</v>
      </c>
      <c r="C4438" s="326">
        <v>3</v>
      </c>
      <c r="D4438" s="326" t="s">
        <v>24</v>
      </c>
      <c r="E4438" s="323">
        <v>100</v>
      </c>
      <c r="F4438" s="35" t="s">
        <v>303</v>
      </c>
      <c r="G4438" s="326" t="s">
        <v>9415</v>
      </c>
      <c r="H4438" s="350">
        <f t="shared" si="70"/>
        <v>4524799.3800000008</v>
      </c>
      <c r="I4438" s="326" t="s">
        <v>9384</v>
      </c>
      <c r="J4438" s="42" t="str">
        <f>VLOOKUP(D4438,DEPARTMENTS!B:B,1,0)</f>
        <v>ENVELOPES</v>
      </c>
      <c r="K4438" s="326"/>
    </row>
    <row r="4439" spans="1:11" s="35" customFormat="1" hidden="1" x14ac:dyDescent="0.2">
      <c r="A4439" s="326" t="s">
        <v>9573</v>
      </c>
      <c r="B4439" s="326" t="s">
        <v>8</v>
      </c>
      <c r="C4439" s="326">
        <v>3</v>
      </c>
      <c r="D4439" s="326" t="s">
        <v>24</v>
      </c>
      <c r="E4439" s="323">
        <v>20</v>
      </c>
      <c r="F4439" s="35" t="s">
        <v>303</v>
      </c>
      <c r="G4439" s="326" t="s">
        <v>9415</v>
      </c>
      <c r="H4439" s="350">
        <f t="shared" si="70"/>
        <v>4524819.3800000008</v>
      </c>
      <c r="I4439" s="326" t="s">
        <v>9385</v>
      </c>
      <c r="J4439" s="42" t="str">
        <f>VLOOKUP(D4439,DEPARTMENTS!B:B,1,0)</f>
        <v>ENVELOPES</v>
      </c>
      <c r="K4439" s="326"/>
    </row>
    <row r="4440" spans="1:11" s="35" customFormat="1" hidden="1" x14ac:dyDescent="0.2">
      <c r="A4440" s="326" t="s">
        <v>9574</v>
      </c>
      <c r="B4440" s="326" t="s">
        <v>8</v>
      </c>
      <c r="C4440" s="326">
        <v>3</v>
      </c>
      <c r="D4440" s="326" t="s">
        <v>24</v>
      </c>
      <c r="E4440" s="323">
        <v>50</v>
      </c>
      <c r="F4440" s="35" t="s">
        <v>303</v>
      </c>
      <c r="G4440" s="326" t="s">
        <v>9415</v>
      </c>
      <c r="H4440" s="350">
        <f t="shared" si="70"/>
        <v>4524869.3800000008</v>
      </c>
      <c r="I4440" s="326" t="s">
        <v>9386</v>
      </c>
      <c r="J4440" s="42" t="str">
        <f>VLOOKUP(D4440,DEPARTMENTS!B:B,1,0)</f>
        <v>ENVELOPES</v>
      </c>
      <c r="K4440" s="326"/>
    </row>
    <row r="4441" spans="1:11" s="35" customFormat="1" hidden="1" x14ac:dyDescent="0.2">
      <c r="A4441" s="326" t="s">
        <v>9575</v>
      </c>
      <c r="B4441" s="326" t="s">
        <v>8</v>
      </c>
      <c r="C4441" s="326">
        <v>3</v>
      </c>
      <c r="D4441" s="326" t="s">
        <v>24</v>
      </c>
      <c r="E4441" s="323">
        <v>40</v>
      </c>
      <c r="F4441" s="35" t="s">
        <v>303</v>
      </c>
      <c r="G4441" s="326" t="s">
        <v>9415</v>
      </c>
      <c r="H4441" s="350">
        <f t="shared" si="70"/>
        <v>4524909.3800000008</v>
      </c>
      <c r="I4441" s="326" t="s">
        <v>9387</v>
      </c>
      <c r="J4441" s="42" t="str">
        <f>VLOOKUP(D4441,DEPARTMENTS!B:B,1,0)</f>
        <v>ENVELOPES</v>
      </c>
      <c r="K4441" s="326"/>
    </row>
    <row r="4442" spans="1:11" s="35" customFormat="1" hidden="1" x14ac:dyDescent="0.2">
      <c r="A4442" s="326" t="s">
        <v>9576</v>
      </c>
      <c r="B4442" s="326" t="s">
        <v>8</v>
      </c>
      <c r="C4442" s="326">
        <v>3</v>
      </c>
      <c r="D4442" s="326" t="s">
        <v>24</v>
      </c>
      <c r="E4442" s="323">
        <v>100</v>
      </c>
      <c r="F4442" s="35" t="s">
        <v>303</v>
      </c>
      <c r="G4442" s="326" t="s">
        <v>9415</v>
      </c>
      <c r="H4442" s="350">
        <f t="shared" si="70"/>
        <v>4525009.3800000008</v>
      </c>
      <c r="I4442" s="326" t="s">
        <v>9388</v>
      </c>
      <c r="J4442" s="42" t="str">
        <f>VLOOKUP(D4442,DEPARTMENTS!B:B,1,0)</f>
        <v>ENVELOPES</v>
      </c>
      <c r="K4442" s="326"/>
    </row>
    <row r="4443" spans="1:11" s="35" customFormat="1" hidden="1" x14ac:dyDescent="0.2">
      <c r="A4443" s="326" t="s">
        <v>9577</v>
      </c>
      <c r="B4443" s="326" t="s">
        <v>8</v>
      </c>
      <c r="C4443" s="326">
        <v>3</v>
      </c>
      <c r="D4443" s="326" t="s">
        <v>24</v>
      </c>
      <c r="E4443" s="323">
        <v>30</v>
      </c>
      <c r="F4443" s="35" t="s">
        <v>303</v>
      </c>
      <c r="G4443" s="326" t="s">
        <v>9415</v>
      </c>
      <c r="H4443" s="350">
        <f t="shared" si="70"/>
        <v>4525039.3800000008</v>
      </c>
      <c r="I4443" s="326" t="s">
        <v>9389</v>
      </c>
      <c r="J4443" s="42" t="str">
        <f>VLOOKUP(D4443,DEPARTMENTS!B:B,1,0)</f>
        <v>ENVELOPES</v>
      </c>
      <c r="K4443" s="326"/>
    </row>
    <row r="4444" spans="1:11" s="35" customFormat="1" hidden="1" x14ac:dyDescent="0.2">
      <c r="A4444" s="326" t="s">
        <v>9578</v>
      </c>
      <c r="B4444" s="326" t="s">
        <v>8</v>
      </c>
      <c r="C4444" s="326">
        <v>3</v>
      </c>
      <c r="D4444" s="326" t="s">
        <v>24</v>
      </c>
      <c r="E4444" s="323">
        <v>30</v>
      </c>
      <c r="F4444" s="35" t="s">
        <v>303</v>
      </c>
      <c r="G4444" s="326" t="s">
        <v>9415</v>
      </c>
      <c r="H4444" s="350">
        <f t="shared" si="70"/>
        <v>4525069.3800000008</v>
      </c>
      <c r="I4444" s="326" t="s">
        <v>9390</v>
      </c>
      <c r="J4444" s="42" t="str">
        <f>VLOOKUP(D4444,DEPARTMENTS!B:B,1,0)</f>
        <v>ENVELOPES</v>
      </c>
      <c r="K4444" s="326"/>
    </row>
    <row r="4445" spans="1:11" s="35" customFormat="1" hidden="1" x14ac:dyDescent="0.2">
      <c r="A4445" s="326" t="s">
        <v>9579</v>
      </c>
      <c r="B4445" s="326" t="s">
        <v>8</v>
      </c>
      <c r="C4445" s="326">
        <v>3</v>
      </c>
      <c r="D4445" s="326" t="s">
        <v>24</v>
      </c>
      <c r="E4445" s="323">
        <v>50</v>
      </c>
      <c r="F4445" s="35" t="s">
        <v>303</v>
      </c>
      <c r="G4445" s="326" t="s">
        <v>9415</v>
      </c>
      <c r="H4445" s="350">
        <f t="shared" si="70"/>
        <v>4525119.3800000008</v>
      </c>
      <c r="I4445" s="326" t="s">
        <v>9391</v>
      </c>
      <c r="J4445" s="42" t="str">
        <f>VLOOKUP(D4445,DEPARTMENTS!B:B,1,0)</f>
        <v>ENVELOPES</v>
      </c>
      <c r="K4445" s="326"/>
    </row>
    <row r="4446" spans="1:11" s="35" customFormat="1" hidden="1" x14ac:dyDescent="0.2">
      <c r="A4446" s="326" t="s">
        <v>9580</v>
      </c>
      <c r="B4446" s="326" t="s">
        <v>8</v>
      </c>
      <c r="C4446" s="326">
        <v>3</v>
      </c>
      <c r="D4446" s="326" t="s">
        <v>24</v>
      </c>
      <c r="E4446" s="323">
        <v>50</v>
      </c>
      <c r="F4446" s="35" t="s">
        <v>303</v>
      </c>
      <c r="G4446" s="326" t="s">
        <v>9415</v>
      </c>
      <c r="H4446" s="350">
        <f t="shared" si="70"/>
        <v>4525169.3800000008</v>
      </c>
      <c r="I4446" s="326" t="s">
        <v>9392</v>
      </c>
      <c r="J4446" s="42" t="str">
        <f>VLOOKUP(D4446,DEPARTMENTS!B:B,1,0)</f>
        <v>ENVELOPES</v>
      </c>
      <c r="K4446" s="326"/>
    </row>
    <row r="4447" spans="1:11" s="35" customFormat="1" hidden="1" x14ac:dyDescent="0.2">
      <c r="A4447" s="326" t="s">
        <v>9581</v>
      </c>
      <c r="B4447" s="326" t="s">
        <v>8</v>
      </c>
      <c r="C4447" s="326">
        <v>3</v>
      </c>
      <c r="D4447" s="326" t="s">
        <v>24</v>
      </c>
      <c r="E4447" s="323">
        <v>50</v>
      </c>
      <c r="F4447" s="35" t="s">
        <v>303</v>
      </c>
      <c r="G4447" s="326" t="s">
        <v>9415</v>
      </c>
      <c r="H4447" s="350">
        <f t="shared" si="70"/>
        <v>4525219.3800000008</v>
      </c>
      <c r="I4447" s="326" t="s">
        <v>9393</v>
      </c>
      <c r="J4447" s="42" t="str">
        <f>VLOOKUP(D4447,DEPARTMENTS!B:B,1,0)</f>
        <v>ENVELOPES</v>
      </c>
      <c r="K4447" s="326"/>
    </row>
    <row r="4448" spans="1:11" s="35" customFormat="1" hidden="1" x14ac:dyDescent="0.2">
      <c r="A4448" s="326" t="s">
        <v>9582</v>
      </c>
      <c r="B4448" s="326" t="s">
        <v>8</v>
      </c>
      <c r="C4448" s="326">
        <v>3</v>
      </c>
      <c r="D4448" s="326" t="s">
        <v>24</v>
      </c>
      <c r="E4448" s="323">
        <v>20</v>
      </c>
      <c r="F4448" s="35" t="s">
        <v>303</v>
      </c>
      <c r="G4448" s="326" t="s">
        <v>9415</v>
      </c>
      <c r="H4448" s="350">
        <f t="shared" si="70"/>
        <v>4525239.3800000008</v>
      </c>
      <c r="I4448" s="326" t="s">
        <v>9394</v>
      </c>
      <c r="J4448" s="42" t="str">
        <f>VLOOKUP(D4448,DEPARTMENTS!B:B,1,0)</f>
        <v>ENVELOPES</v>
      </c>
      <c r="K4448" s="326"/>
    </row>
    <row r="4449" spans="1:11" s="35" customFormat="1" hidden="1" x14ac:dyDescent="0.2">
      <c r="A4449" s="326" t="s">
        <v>9583</v>
      </c>
      <c r="B4449" s="326" t="s">
        <v>8</v>
      </c>
      <c r="C4449" s="326">
        <v>3</v>
      </c>
      <c r="D4449" s="326" t="s">
        <v>24</v>
      </c>
      <c r="E4449" s="323">
        <v>200</v>
      </c>
      <c r="F4449" s="35" t="s">
        <v>303</v>
      </c>
      <c r="G4449" s="326" t="s">
        <v>9415</v>
      </c>
      <c r="H4449" s="350">
        <f t="shared" si="70"/>
        <v>4525439.3800000008</v>
      </c>
      <c r="I4449" s="326" t="s">
        <v>9395</v>
      </c>
      <c r="J4449" s="42" t="str">
        <f>VLOOKUP(D4449,DEPARTMENTS!B:B,1,0)</f>
        <v>ENVELOPES</v>
      </c>
      <c r="K4449" s="326"/>
    </row>
    <row r="4450" spans="1:11" s="35" customFormat="1" hidden="1" x14ac:dyDescent="0.2">
      <c r="A4450" s="326" t="s">
        <v>9584</v>
      </c>
      <c r="B4450" s="326" t="s">
        <v>8</v>
      </c>
      <c r="C4450" s="326">
        <v>3</v>
      </c>
      <c r="D4450" s="326" t="s">
        <v>24</v>
      </c>
      <c r="E4450" s="323">
        <v>50</v>
      </c>
      <c r="F4450" s="35" t="s">
        <v>303</v>
      </c>
      <c r="G4450" s="326" t="s">
        <v>9415</v>
      </c>
      <c r="H4450" s="350">
        <f t="shared" si="70"/>
        <v>4525489.3800000008</v>
      </c>
      <c r="I4450" s="326" t="s">
        <v>9396</v>
      </c>
      <c r="J4450" s="42" t="str">
        <f>VLOOKUP(D4450,DEPARTMENTS!B:B,1,0)</f>
        <v>ENVELOPES</v>
      </c>
      <c r="K4450" s="326"/>
    </row>
    <row r="4451" spans="1:11" s="35" customFormat="1" hidden="1" x14ac:dyDescent="0.2">
      <c r="A4451" s="326" t="s">
        <v>9585</v>
      </c>
      <c r="B4451" s="326" t="s">
        <v>8</v>
      </c>
      <c r="C4451" s="326">
        <v>3</v>
      </c>
      <c r="D4451" s="326" t="s">
        <v>24</v>
      </c>
      <c r="E4451" s="323">
        <v>100</v>
      </c>
      <c r="F4451" s="35" t="s">
        <v>303</v>
      </c>
      <c r="G4451" s="326" t="s">
        <v>9415</v>
      </c>
      <c r="H4451" s="350">
        <f t="shared" si="70"/>
        <v>4525589.3800000008</v>
      </c>
      <c r="I4451" s="326" t="s">
        <v>9397</v>
      </c>
      <c r="J4451" s="42" t="str">
        <f>VLOOKUP(D4451,DEPARTMENTS!B:B,1,0)</f>
        <v>ENVELOPES</v>
      </c>
      <c r="K4451" s="326"/>
    </row>
    <row r="4452" spans="1:11" s="35" customFormat="1" hidden="1" x14ac:dyDescent="0.2">
      <c r="A4452" s="326" t="s">
        <v>9586</v>
      </c>
      <c r="B4452" s="326" t="s">
        <v>8</v>
      </c>
      <c r="C4452" s="326">
        <v>3</v>
      </c>
      <c r="D4452" s="326" t="s">
        <v>24</v>
      </c>
      <c r="E4452" s="323">
        <v>20</v>
      </c>
      <c r="F4452" s="35" t="s">
        <v>303</v>
      </c>
      <c r="G4452" s="326" t="s">
        <v>9415</v>
      </c>
      <c r="H4452" s="350">
        <f t="shared" si="70"/>
        <v>4525609.3800000008</v>
      </c>
      <c r="I4452" s="326" t="s">
        <v>9398</v>
      </c>
      <c r="J4452" s="42" t="str">
        <f>VLOOKUP(D4452,DEPARTMENTS!B:B,1,0)</f>
        <v>ENVELOPES</v>
      </c>
      <c r="K4452" s="326"/>
    </row>
    <row r="4453" spans="1:11" s="35" customFormat="1" hidden="1" x14ac:dyDescent="0.2">
      <c r="A4453" s="326" t="s">
        <v>9587</v>
      </c>
      <c r="B4453" s="326" t="s">
        <v>8</v>
      </c>
      <c r="C4453" s="326">
        <v>3</v>
      </c>
      <c r="D4453" s="326" t="s">
        <v>24</v>
      </c>
      <c r="E4453" s="323">
        <v>50</v>
      </c>
      <c r="F4453" s="35" t="s">
        <v>303</v>
      </c>
      <c r="G4453" s="326" t="s">
        <v>9415</v>
      </c>
      <c r="H4453" s="350">
        <f t="shared" si="70"/>
        <v>4525659.3800000008</v>
      </c>
      <c r="I4453" s="326" t="s">
        <v>9399</v>
      </c>
      <c r="J4453" s="42" t="str">
        <f>VLOOKUP(D4453,DEPARTMENTS!B:B,1,0)</f>
        <v>ENVELOPES</v>
      </c>
      <c r="K4453" s="326"/>
    </row>
    <row r="4454" spans="1:11" s="35" customFormat="1" hidden="1" x14ac:dyDescent="0.2">
      <c r="A4454" s="326" t="s">
        <v>9588</v>
      </c>
      <c r="B4454" s="326" t="s">
        <v>8</v>
      </c>
      <c r="C4454" s="326">
        <v>3</v>
      </c>
      <c r="D4454" s="326" t="s">
        <v>24</v>
      </c>
      <c r="E4454" s="323">
        <v>50</v>
      </c>
      <c r="F4454" s="35" t="s">
        <v>303</v>
      </c>
      <c r="G4454" s="326" t="s">
        <v>9415</v>
      </c>
      <c r="H4454" s="350">
        <f t="shared" si="70"/>
        <v>4525709.3800000008</v>
      </c>
      <c r="I4454" s="326" t="s">
        <v>9400</v>
      </c>
      <c r="J4454" s="42" t="str">
        <f>VLOOKUP(D4454,DEPARTMENTS!B:B,1,0)</f>
        <v>ENVELOPES</v>
      </c>
      <c r="K4454" s="326"/>
    </row>
    <row r="4455" spans="1:11" s="35" customFormat="1" hidden="1" x14ac:dyDescent="0.2">
      <c r="A4455" s="326" t="s">
        <v>9589</v>
      </c>
      <c r="B4455" s="326" t="s">
        <v>8</v>
      </c>
      <c r="C4455" s="326">
        <v>3</v>
      </c>
      <c r="D4455" s="326" t="s">
        <v>24</v>
      </c>
      <c r="E4455" s="323">
        <v>50</v>
      </c>
      <c r="F4455" s="35" t="s">
        <v>303</v>
      </c>
      <c r="G4455" s="326" t="s">
        <v>9415</v>
      </c>
      <c r="H4455" s="350">
        <f t="shared" si="70"/>
        <v>4525759.3800000008</v>
      </c>
      <c r="I4455" s="326" t="s">
        <v>9401</v>
      </c>
      <c r="J4455" s="42" t="str">
        <f>VLOOKUP(D4455,DEPARTMENTS!B:B,1,0)</f>
        <v>ENVELOPES</v>
      </c>
      <c r="K4455" s="326"/>
    </row>
    <row r="4456" spans="1:11" s="35" customFormat="1" hidden="1" x14ac:dyDescent="0.2">
      <c r="A4456" s="326" t="s">
        <v>9590</v>
      </c>
      <c r="B4456" s="326" t="s">
        <v>8</v>
      </c>
      <c r="C4456" s="326">
        <v>3</v>
      </c>
      <c r="D4456" s="326" t="s">
        <v>24</v>
      </c>
      <c r="E4456" s="323">
        <v>20</v>
      </c>
      <c r="F4456" s="35" t="s">
        <v>303</v>
      </c>
      <c r="G4456" s="326" t="s">
        <v>9415</v>
      </c>
      <c r="H4456" s="350">
        <f t="shared" si="70"/>
        <v>4525779.3800000008</v>
      </c>
      <c r="I4456" s="326" t="s">
        <v>9402</v>
      </c>
      <c r="J4456" s="42" t="str">
        <f>VLOOKUP(D4456,DEPARTMENTS!B:B,1,0)</f>
        <v>ENVELOPES</v>
      </c>
      <c r="K4456" s="326"/>
    </row>
    <row r="4457" spans="1:11" s="35" customFormat="1" hidden="1" x14ac:dyDescent="0.2">
      <c r="A4457" s="326" t="s">
        <v>9591</v>
      </c>
      <c r="B4457" s="326" t="s">
        <v>8</v>
      </c>
      <c r="C4457" s="326">
        <v>3</v>
      </c>
      <c r="D4457" s="326" t="s">
        <v>24</v>
      </c>
      <c r="E4457" s="323">
        <v>50</v>
      </c>
      <c r="F4457" s="35" t="s">
        <v>303</v>
      </c>
      <c r="G4457" s="326" t="s">
        <v>9415</v>
      </c>
      <c r="H4457" s="350">
        <f t="shared" si="70"/>
        <v>4525829.3800000008</v>
      </c>
      <c r="I4457" s="326" t="s">
        <v>9403</v>
      </c>
      <c r="J4457" s="42" t="str">
        <f>VLOOKUP(D4457,DEPARTMENTS!B:B,1,0)</f>
        <v>ENVELOPES</v>
      </c>
      <c r="K4457" s="326"/>
    </row>
    <row r="4458" spans="1:11" s="35" customFormat="1" hidden="1" x14ac:dyDescent="0.2">
      <c r="A4458" s="326" t="s">
        <v>9592</v>
      </c>
      <c r="B4458" s="326" t="s">
        <v>8</v>
      </c>
      <c r="C4458" s="326">
        <v>3</v>
      </c>
      <c r="D4458" s="326" t="s">
        <v>24</v>
      </c>
      <c r="E4458" s="323">
        <v>40</v>
      </c>
      <c r="F4458" s="35" t="s">
        <v>303</v>
      </c>
      <c r="G4458" s="326" t="s">
        <v>9415</v>
      </c>
      <c r="H4458" s="350">
        <f t="shared" si="70"/>
        <v>4525869.3800000008</v>
      </c>
      <c r="I4458" s="326" t="s">
        <v>9404</v>
      </c>
      <c r="J4458" s="42" t="str">
        <f>VLOOKUP(D4458,DEPARTMENTS!B:B,1,0)</f>
        <v>ENVELOPES</v>
      </c>
      <c r="K4458" s="326"/>
    </row>
    <row r="4459" spans="1:11" s="35" customFormat="1" hidden="1" x14ac:dyDescent="0.2">
      <c r="A4459" s="326" t="s">
        <v>9593</v>
      </c>
      <c r="B4459" s="326" t="s">
        <v>8</v>
      </c>
      <c r="C4459" s="326">
        <v>3</v>
      </c>
      <c r="D4459" s="326" t="s">
        <v>24</v>
      </c>
      <c r="E4459" s="323">
        <v>50</v>
      </c>
      <c r="F4459" s="35" t="s">
        <v>303</v>
      </c>
      <c r="G4459" s="326" t="s">
        <v>9415</v>
      </c>
      <c r="H4459" s="350">
        <f t="shared" si="70"/>
        <v>4525919.3800000008</v>
      </c>
      <c r="I4459" s="326" t="s">
        <v>9405</v>
      </c>
      <c r="J4459" s="42" t="str">
        <f>VLOOKUP(D4459,DEPARTMENTS!B:B,1,0)</f>
        <v>ENVELOPES</v>
      </c>
      <c r="K4459" s="326"/>
    </row>
    <row r="4460" spans="1:11" s="35" customFormat="1" hidden="1" x14ac:dyDescent="0.2">
      <c r="A4460" s="326" t="s">
        <v>9594</v>
      </c>
      <c r="B4460" s="326" t="s">
        <v>8</v>
      </c>
      <c r="C4460" s="326">
        <v>3</v>
      </c>
      <c r="D4460" s="326" t="s">
        <v>24</v>
      </c>
      <c r="E4460" s="323">
        <v>30</v>
      </c>
      <c r="F4460" s="35" t="s">
        <v>303</v>
      </c>
      <c r="G4460" s="326" t="s">
        <v>9415</v>
      </c>
      <c r="H4460" s="350">
        <f t="shared" si="70"/>
        <v>4525949.3800000008</v>
      </c>
      <c r="I4460" s="326" t="s">
        <v>9406</v>
      </c>
      <c r="J4460" s="42" t="str">
        <f>VLOOKUP(D4460,DEPARTMENTS!B:B,1,0)</f>
        <v>ENVELOPES</v>
      </c>
      <c r="K4460" s="326"/>
    </row>
    <row r="4461" spans="1:11" s="35" customFormat="1" hidden="1" x14ac:dyDescent="0.2">
      <c r="A4461" s="326" t="s">
        <v>9595</v>
      </c>
      <c r="B4461" s="326" t="s">
        <v>8</v>
      </c>
      <c r="C4461" s="326">
        <v>3</v>
      </c>
      <c r="D4461" s="326" t="s">
        <v>24</v>
      </c>
      <c r="E4461" s="323">
        <v>500</v>
      </c>
      <c r="F4461" s="35" t="s">
        <v>303</v>
      </c>
      <c r="G4461" s="326" t="s">
        <v>9415</v>
      </c>
      <c r="H4461" s="350">
        <f t="shared" si="70"/>
        <v>4526449.3800000008</v>
      </c>
      <c r="I4461" s="326" t="s">
        <v>9407</v>
      </c>
      <c r="J4461" s="42" t="str">
        <f>VLOOKUP(D4461,DEPARTMENTS!B:B,1,0)</f>
        <v>ENVELOPES</v>
      </c>
      <c r="K4461" s="326"/>
    </row>
    <row r="4462" spans="1:11" s="35" customFormat="1" hidden="1" x14ac:dyDescent="0.2">
      <c r="A4462" s="326" t="s">
        <v>9596</v>
      </c>
      <c r="B4462" s="326" t="s">
        <v>8</v>
      </c>
      <c r="C4462" s="326">
        <v>3</v>
      </c>
      <c r="D4462" s="326" t="s">
        <v>24</v>
      </c>
      <c r="E4462" s="323">
        <v>100</v>
      </c>
      <c r="F4462" s="35" t="s">
        <v>303</v>
      </c>
      <c r="G4462" s="326" t="s">
        <v>9415</v>
      </c>
      <c r="H4462" s="350">
        <f t="shared" si="70"/>
        <v>4526549.3800000008</v>
      </c>
      <c r="I4462" s="326" t="s">
        <v>9408</v>
      </c>
      <c r="J4462" s="42" t="str">
        <f>VLOOKUP(D4462,DEPARTMENTS!B:B,1,0)</f>
        <v>ENVELOPES</v>
      </c>
      <c r="K4462" s="326"/>
    </row>
    <row r="4463" spans="1:11" s="35" customFormat="1" hidden="1" x14ac:dyDescent="0.2">
      <c r="A4463" s="326" t="s">
        <v>9879</v>
      </c>
      <c r="B4463" s="326" t="s">
        <v>8</v>
      </c>
      <c r="C4463" s="326">
        <v>4</v>
      </c>
      <c r="D4463" s="326" t="s">
        <v>35</v>
      </c>
      <c r="E4463" s="323">
        <v>500</v>
      </c>
      <c r="F4463" s="35" t="s">
        <v>303</v>
      </c>
      <c r="G4463" s="326" t="s">
        <v>9415</v>
      </c>
      <c r="H4463" s="350">
        <f t="shared" si="70"/>
        <v>4527049.3800000008</v>
      </c>
      <c r="I4463" s="326" t="s">
        <v>9606</v>
      </c>
      <c r="J4463" s="42" t="str">
        <f>VLOOKUP(D4463,DEPARTMENTS!B:B,1,0)</f>
        <v>BENEVOLENT FUND</v>
      </c>
      <c r="K4463" s="326"/>
    </row>
    <row r="4464" spans="1:11" s="35" customFormat="1" hidden="1" x14ac:dyDescent="0.2">
      <c r="A4464" s="326" t="s">
        <v>9880</v>
      </c>
      <c r="B4464" s="326" t="s">
        <v>8</v>
      </c>
      <c r="C4464" s="326">
        <v>4</v>
      </c>
      <c r="D4464" s="326" t="s">
        <v>24</v>
      </c>
      <c r="E4464" s="323">
        <v>1000</v>
      </c>
      <c r="F4464" s="35" t="s">
        <v>303</v>
      </c>
      <c r="G4464" s="326" t="s">
        <v>9415</v>
      </c>
      <c r="H4464" s="350">
        <f t="shared" si="70"/>
        <v>4528049.3800000008</v>
      </c>
      <c r="I4464" s="326" t="s">
        <v>9607</v>
      </c>
      <c r="J4464" s="42" t="str">
        <f>VLOOKUP(D4464,DEPARTMENTS!B:B,1,0)</f>
        <v>ENVELOPES</v>
      </c>
      <c r="K4464" s="326"/>
    </row>
    <row r="4465" spans="1:11" s="35" customFormat="1" hidden="1" x14ac:dyDescent="0.2">
      <c r="A4465" s="326" t="s">
        <v>9881</v>
      </c>
      <c r="B4465" s="326" t="s">
        <v>8</v>
      </c>
      <c r="C4465" s="326">
        <v>4</v>
      </c>
      <c r="D4465" s="326" t="s">
        <v>24</v>
      </c>
      <c r="E4465" s="323">
        <v>1500</v>
      </c>
      <c r="F4465" s="35" t="s">
        <v>303</v>
      </c>
      <c r="G4465" s="326" t="s">
        <v>9873</v>
      </c>
      <c r="H4465" s="350">
        <f t="shared" si="70"/>
        <v>4529549.3800000008</v>
      </c>
      <c r="I4465" s="326" t="s">
        <v>9608</v>
      </c>
      <c r="J4465" s="42" t="str">
        <f>VLOOKUP(D4465,DEPARTMENTS!B:B,1,0)</f>
        <v>ENVELOPES</v>
      </c>
      <c r="K4465" s="326"/>
    </row>
    <row r="4466" spans="1:11" s="35" customFormat="1" hidden="1" x14ac:dyDescent="0.2">
      <c r="A4466" s="326" t="s">
        <v>9882</v>
      </c>
      <c r="B4466" s="326" t="s">
        <v>8</v>
      </c>
      <c r="C4466" s="326">
        <v>4</v>
      </c>
      <c r="D4466" s="326" t="s">
        <v>24</v>
      </c>
      <c r="E4466" s="323">
        <v>1500</v>
      </c>
      <c r="F4466" s="35" t="s">
        <v>303</v>
      </c>
      <c r="G4466" s="326" t="s">
        <v>9873</v>
      </c>
      <c r="H4466" s="350">
        <f t="shared" si="70"/>
        <v>4531049.3800000008</v>
      </c>
      <c r="I4466" s="326" t="s">
        <v>9609</v>
      </c>
      <c r="J4466" s="42" t="str">
        <f>VLOOKUP(D4466,DEPARTMENTS!B:B,1,0)</f>
        <v>ENVELOPES</v>
      </c>
      <c r="K4466" s="326"/>
    </row>
    <row r="4467" spans="1:11" s="35" customFormat="1" hidden="1" x14ac:dyDescent="0.2">
      <c r="A4467" s="326" t="s">
        <v>9883</v>
      </c>
      <c r="B4467" s="326" t="s">
        <v>8</v>
      </c>
      <c r="C4467" s="326">
        <v>4</v>
      </c>
      <c r="D4467" s="326" t="s">
        <v>32</v>
      </c>
      <c r="E4467" s="323">
        <v>2360</v>
      </c>
      <c r="F4467" s="35" t="s">
        <v>303</v>
      </c>
      <c r="G4467" s="326" t="s">
        <v>9873</v>
      </c>
      <c r="H4467" s="350">
        <f t="shared" si="70"/>
        <v>4533409.3800000008</v>
      </c>
      <c r="I4467" s="326" t="s">
        <v>9610</v>
      </c>
      <c r="J4467" s="42" t="str">
        <f>VLOOKUP(D4467,DEPARTMENTS!B:B,1,0)</f>
        <v>YOUTH</v>
      </c>
      <c r="K4467" s="326"/>
    </row>
    <row r="4468" spans="1:11" s="35" customFormat="1" hidden="1" x14ac:dyDescent="0.2">
      <c r="A4468" s="326" t="s">
        <v>9884</v>
      </c>
      <c r="B4468" s="326" t="s">
        <v>8</v>
      </c>
      <c r="C4468" s="326">
        <v>4</v>
      </c>
      <c r="D4468" s="326" t="s">
        <v>34</v>
      </c>
      <c r="E4468" s="323">
        <v>200</v>
      </c>
      <c r="F4468" s="35" t="s">
        <v>303</v>
      </c>
      <c r="G4468" s="326" t="s">
        <v>9873</v>
      </c>
      <c r="H4468" s="350">
        <f t="shared" si="70"/>
        <v>4533609.3800000008</v>
      </c>
      <c r="I4468" s="326" t="s">
        <v>9611</v>
      </c>
      <c r="J4468" s="42" t="str">
        <f>VLOOKUP(D4468,DEPARTMENTS!B:B,1,0)</f>
        <v>CHAPLAINCY</v>
      </c>
      <c r="K4468" s="326"/>
    </row>
    <row r="4469" spans="1:11" s="35" customFormat="1" hidden="1" x14ac:dyDescent="0.2">
      <c r="A4469" s="326" t="s">
        <v>9885</v>
      </c>
      <c r="B4469" s="326" t="s">
        <v>8</v>
      </c>
      <c r="C4469" s="326">
        <v>4</v>
      </c>
      <c r="D4469" s="326" t="s">
        <v>156</v>
      </c>
      <c r="E4469" s="323">
        <v>800</v>
      </c>
      <c r="F4469" s="35" t="s">
        <v>303</v>
      </c>
      <c r="G4469" s="326" t="s">
        <v>9873</v>
      </c>
      <c r="H4469" s="350">
        <f t="shared" si="70"/>
        <v>4534409.3800000008</v>
      </c>
      <c r="I4469" s="326" t="s">
        <v>9612</v>
      </c>
      <c r="J4469" s="42" t="str">
        <f>VLOOKUP(D4469,DEPARTMENTS!B:B,1,0)</f>
        <v>DEV_GROUP_39</v>
      </c>
      <c r="K4469" s="326"/>
    </row>
    <row r="4470" spans="1:11" s="35" customFormat="1" hidden="1" x14ac:dyDescent="0.2">
      <c r="A4470" s="326" t="s">
        <v>9886</v>
      </c>
      <c r="B4470" s="326" t="s">
        <v>8</v>
      </c>
      <c r="C4470" s="326">
        <v>4</v>
      </c>
      <c r="D4470" s="326" t="s">
        <v>24</v>
      </c>
      <c r="E4470" s="323">
        <v>3000</v>
      </c>
      <c r="F4470" s="35" t="s">
        <v>303</v>
      </c>
      <c r="G4470" s="326" t="s">
        <v>9873</v>
      </c>
      <c r="H4470" s="350">
        <f t="shared" si="70"/>
        <v>4537409.3800000008</v>
      </c>
      <c r="I4470" s="326" t="s">
        <v>9613</v>
      </c>
      <c r="J4470" s="42" t="str">
        <f>VLOOKUP(D4470,DEPARTMENTS!B:B,1,0)</f>
        <v>ENVELOPES</v>
      </c>
      <c r="K4470" s="326"/>
    </row>
    <row r="4471" spans="1:11" s="35" customFormat="1" hidden="1" x14ac:dyDescent="0.2">
      <c r="A4471" s="326" t="s">
        <v>9887</v>
      </c>
      <c r="B4471" s="326" t="s">
        <v>8</v>
      </c>
      <c r="C4471" s="326">
        <v>4</v>
      </c>
      <c r="D4471" s="326" t="s">
        <v>24</v>
      </c>
      <c r="E4471" s="323">
        <v>3000</v>
      </c>
      <c r="F4471" s="35" t="s">
        <v>303</v>
      </c>
      <c r="G4471" s="326" t="s">
        <v>9873</v>
      </c>
      <c r="H4471" s="350">
        <f t="shared" si="70"/>
        <v>4540409.3800000008</v>
      </c>
      <c r="I4471" s="326" t="s">
        <v>9614</v>
      </c>
      <c r="J4471" s="42" t="str">
        <f>VLOOKUP(D4471,DEPARTMENTS!B:B,1,0)</f>
        <v>ENVELOPES</v>
      </c>
      <c r="K4471" s="326"/>
    </row>
    <row r="4472" spans="1:11" s="35" customFormat="1" hidden="1" x14ac:dyDescent="0.2">
      <c r="A4472" s="326" t="s">
        <v>9888</v>
      </c>
      <c r="B4472" s="326" t="s">
        <v>8</v>
      </c>
      <c r="C4472" s="326">
        <v>4</v>
      </c>
      <c r="D4472" s="326" t="s">
        <v>170</v>
      </c>
      <c r="E4472" s="323">
        <v>1000</v>
      </c>
      <c r="F4472" s="35" t="s">
        <v>303</v>
      </c>
      <c r="G4472" s="326" t="s">
        <v>9873</v>
      </c>
      <c r="H4472" s="350">
        <f t="shared" si="70"/>
        <v>4541409.3800000008</v>
      </c>
      <c r="I4472" s="326" t="s">
        <v>9615</v>
      </c>
      <c r="J4472" s="42" t="str">
        <f>VLOOKUP(D4472,DEPARTMENTS!B:B,1,0)</f>
        <v>DEV_GROUP_24</v>
      </c>
      <c r="K4472" s="326"/>
    </row>
    <row r="4473" spans="1:11" s="35" customFormat="1" hidden="1" x14ac:dyDescent="0.2">
      <c r="A4473" s="326" t="s">
        <v>9889</v>
      </c>
      <c r="B4473" s="326" t="s">
        <v>8</v>
      </c>
      <c r="C4473" s="326">
        <v>4</v>
      </c>
      <c r="D4473" s="326" t="s">
        <v>166</v>
      </c>
      <c r="E4473" s="323">
        <v>600</v>
      </c>
      <c r="F4473" s="35" t="s">
        <v>303</v>
      </c>
      <c r="G4473" s="326" t="s">
        <v>9873</v>
      </c>
      <c r="H4473" s="350">
        <f t="shared" si="70"/>
        <v>4542009.3800000008</v>
      </c>
      <c r="I4473" s="326" t="s">
        <v>9616</v>
      </c>
      <c r="J4473" s="42" t="str">
        <f>VLOOKUP(D4473,DEPARTMENTS!B:B,1,0)</f>
        <v>DEV_GROUP_30</v>
      </c>
      <c r="K4473" s="326"/>
    </row>
    <row r="4474" spans="1:11" s="35" customFormat="1" hidden="1" x14ac:dyDescent="0.2">
      <c r="A4474" s="326" t="s">
        <v>9890</v>
      </c>
      <c r="B4474" s="326" t="s">
        <v>8</v>
      </c>
      <c r="C4474" s="326">
        <v>4</v>
      </c>
      <c r="D4474" s="326" t="s">
        <v>182</v>
      </c>
      <c r="E4474" s="323">
        <v>500</v>
      </c>
      <c r="F4474" s="35" t="s">
        <v>303</v>
      </c>
      <c r="G4474" s="326" t="s">
        <v>9874</v>
      </c>
      <c r="H4474" s="350">
        <f t="shared" si="70"/>
        <v>4542509.3800000008</v>
      </c>
      <c r="I4474" s="326" t="s">
        <v>9617</v>
      </c>
      <c r="J4474" s="42" t="str">
        <f>VLOOKUP(D4474,DEPARTMENTS!B:B,1,0)</f>
        <v>DEV_GROUP_23</v>
      </c>
      <c r="K4474" s="326"/>
    </row>
    <row r="4475" spans="1:11" s="35" customFormat="1" hidden="1" x14ac:dyDescent="0.2">
      <c r="A4475" s="326" t="s">
        <v>9891</v>
      </c>
      <c r="B4475" s="326" t="s">
        <v>8</v>
      </c>
      <c r="C4475" s="326">
        <v>4</v>
      </c>
      <c r="D4475" s="326" t="s">
        <v>24</v>
      </c>
      <c r="E4475" s="323">
        <v>100</v>
      </c>
      <c r="F4475" s="35" t="s">
        <v>303</v>
      </c>
      <c r="G4475" s="326" t="s">
        <v>9874</v>
      </c>
      <c r="H4475" s="350">
        <f t="shared" si="70"/>
        <v>4542609.3800000008</v>
      </c>
      <c r="I4475" s="326" t="s">
        <v>9618</v>
      </c>
      <c r="J4475" s="42" t="str">
        <f>VLOOKUP(D4475,DEPARTMENTS!B:B,1,0)</f>
        <v>ENVELOPES</v>
      </c>
      <c r="K4475" s="326"/>
    </row>
    <row r="4476" spans="1:11" s="35" customFormat="1" hidden="1" x14ac:dyDescent="0.2">
      <c r="A4476" s="326" t="s">
        <v>9892</v>
      </c>
      <c r="B4476" s="326" t="s">
        <v>8</v>
      </c>
      <c r="C4476" s="326">
        <v>4</v>
      </c>
      <c r="D4476" s="326" t="s">
        <v>9604</v>
      </c>
      <c r="E4476" s="323">
        <v>500</v>
      </c>
      <c r="F4476" s="35" t="s">
        <v>303</v>
      </c>
      <c r="G4476" s="326" t="s">
        <v>9874</v>
      </c>
      <c r="H4476" s="350">
        <f t="shared" si="70"/>
        <v>4543109.3800000008</v>
      </c>
      <c r="I4476" s="326" t="s">
        <v>9619</v>
      </c>
      <c r="J4476" s="42" t="str">
        <f>VLOOKUP(D4476,DEPARTMENTS!B:B,1,0)</f>
        <v>CHURCH_CHOIR_LAUNCH</v>
      </c>
      <c r="K4476" s="326"/>
    </row>
    <row r="4477" spans="1:11" s="35" customFormat="1" hidden="1" x14ac:dyDescent="0.2">
      <c r="A4477" s="326" t="s">
        <v>9893</v>
      </c>
      <c r="B4477" s="326" t="s">
        <v>8</v>
      </c>
      <c r="C4477" s="326">
        <v>4</v>
      </c>
      <c r="D4477" s="326" t="s">
        <v>9604</v>
      </c>
      <c r="E4477" s="323">
        <v>500</v>
      </c>
      <c r="F4477" s="35" t="s">
        <v>303</v>
      </c>
      <c r="G4477" s="326" t="s">
        <v>9874</v>
      </c>
      <c r="H4477" s="350">
        <f t="shared" si="70"/>
        <v>4543609.3800000008</v>
      </c>
      <c r="I4477" s="326" t="s">
        <v>9620</v>
      </c>
      <c r="J4477" s="42" t="str">
        <f>VLOOKUP(D4477,DEPARTMENTS!B:B,1,0)</f>
        <v>CHURCH_CHOIR_LAUNCH</v>
      </c>
      <c r="K4477" s="326"/>
    </row>
    <row r="4478" spans="1:11" s="35" customFormat="1" hidden="1" x14ac:dyDescent="0.2">
      <c r="A4478" s="326" t="s">
        <v>9894</v>
      </c>
      <c r="B4478" s="326" t="s">
        <v>8</v>
      </c>
      <c r="C4478" s="326">
        <v>4</v>
      </c>
      <c r="D4478" s="326" t="s">
        <v>9604</v>
      </c>
      <c r="E4478" s="323">
        <v>100</v>
      </c>
      <c r="F4478" s="35" t="s">
        <v>303</v>
      </c>
      <c r="G4478" s="326" t="s">
        <v>9874</v>
      </c>
      <c r="H4478" s="350">
        <f t="shared" si="70"/>
        <v>4543709.3800000008</v>
      </c>
      <c r="I4478" s="326" t="s">
        <v>9621</v>
      </c>
      <c r="J4478" s="42" t="str">
        <f>VLOOKUP(D4478,DEPARTMENTS!B:B,1,0)</f>
        <v>CHURCH_CHOIR_LAUNCH</v>
      </c>
      <c r="K4478" s="326"/>
    </row>
    <row r="4479" spans="1:11" s="35" customFormat="1" hidden="1" x14ac:dyDescent="0.2">
      <c r="A4479" s="326" t="s">
        <v>9895</v>
      </c>
      <c r="B4479" s="326" t="s">
        <v>8</v>
      </c>
      <c r="C4479" s="326">
        <v>4</v>
      </c>
      <c r="D4479" s="326" t="s">
        <v>9604</v>
      </c>
      <c r="E4479" s="323">
        <v>500</v>
      </c>
      <c r="F4479" s="35" t="s">
        <v>303</v>
      </c>
      <c r="G4479" s="326" t="s">
        <v>9874</v>
      </c>
      <c r="H4479" s="350">
        <f t="shared" si="70"/>
        <v>4544209.3800000008</v>
      </c>
      <c r="I4479" s="326" t="s">
        <v>9622</v>
      </c>
      <c r="J4479" s="42" t="str">
        <f>VLOOKUP(D4479,DEPARTMENTS!B:B,1,0)</f>
        <v>CHURCH_CHOIR_LAUNCH</v>
      </c>
      <c r="K4479" s="326"/>
    </row>
    <row r="4480" spans="1:11" s="35" customFormat="1" hidden="1" x14ac:dyDescent="0.2">
      <c r="A4480" s="326" t="s">
        <v>9896</v>
      </c>
      <c r="B4480" s="326" t="s">
        <v>8</v>
      </c>
      <c r="C4480" s="326">
        <v>4</v>
      </c>
      <c r="D4480" s="326" t="s">
        <v>9604</v>
      </c>
      <c r="E4480" s="323">
        <v>1000</v>
      </c>
      <c r="F4480" s="35" t="s">
        <v>303</v>
      </c>
      <c r="G4480" s="326" t="s">
        <v>9874</v>
      </c>
      <c r="H4480" s="350">
        <f t="shared" si="70"/>
        <v>4545209.3800000008</v>
      </c>
      <c r="I4480" s="326" t="s">
        <v>9623</v>
      </c>
      <c r="J4480" s="42" t="str">
        <f>VLOOKUP(D4480,DEPARTMENTS!B:B,1,0)</f>
        <v>CHURCH_CHOIR_LAUNCH</v>
      </c>
      <c r="K4480" s="326"/>
    </row>
    <row r="4481" spans="1:11" s="35" customFormat="1" hidden="1" x14ac:dyDescent="0.2">
      <c r="A4481" s="326" t="s">
        <v>9897</v>
      </c>
      <c r="B4481" s="326" t="s">
        <v>8</v>
      </c>
      <c r="C4481" s="326">
        <v>4</v>
      </c>
      <c r="D4481" s="326" t="s">
        <v>9604</v>
      </c>
      <c r="E4481" s="323">
        <v>500</v>
      </c>
      <c r="F4481" s="35" t="s">
        <v>303</v>
      </c>
      <c r="G4481" s="326" t="s">
        <v>9874</v>
      </c>
      <c r="H4481" s="350">
        <f t="shared" si="70"/>
        <v>4545709.3800000008</v>
      </c>
      <c r="I4481" s="326" t="s">
        <v>9624</v>
      </c>
      <c r="J4481" s="42" t="str">
        <f>VLOOKUP(D4481,DEPARTMENTS!B:B,1,0)</f>
        <v>CHURCH_CHOIR_LAUNCH</v>
      </c>
      <c r="K4481" s="326"/>
    </row>
    <row r="4482" spans="1:11" s="35" customFormat="1" hidden="1" x14ac:dyDescent="0.2">
      <c r="A4482" s="326" t="s">
        <v>9898</v>
      </c>
      <c r="B4482" s="326" t="s">
        <v>8</v>
      </c>
      <c r="C4482" s="326">
        <v>4</v>
      </c>
      <c r="D4482" s="326" t="s">
        <v>9604</v>
      </c>
      <c r="E4482" s="323">
        <v>200</v>
      </c>
      <c r="F4482" s="35" t="s">
        <v>303</v>
      </c>
      <c r="G4482" s="326" t="s">
        <v>9874</v>
      </c>
      <c r="H4482" s="350">
        <f t="shared" si="70"/>
        <v>4545909.3800000008</v>
      </c>
      <c r="I4482" s="326" t="s">
        <v>9625</v>
      </c>
      <c r="J4482" s="42" t="str">
        <f>VLOOKUP(D4482,DEPARTMENTS!B:B,1,0)</f>
        <v>CHURCH_CHOIR_LAUNCH</v>
      </c>
      <c r="K4482" s="326"/>
    </row>
    <row r="4483" spans="1:11" s="35" customFormat="1" hidden="1" x14ac:dyDescent="0.2">
      <c r="A4483" s="326" t="s">
        <v>9899</v>
      </c>
      <c r="B4483" s="326" t="s">
        <v>8</v>
      </c>
      <c r="C4483" s="326">
        <v>4</v>
      </c>
      <c r="D4483" s="326" t="s">
        <v>9604</v>
      </c>
      <c r="E4483" s="323">
        <v>500</v>
      </c>
      <c r="F4483" s="35" t="s">
        <v>303</v>
      </c>
      <c r="G4483" s="326" t="s">
        <v>9874</v>
      </c>
      <c r="H4483" s="350">
        <f t="shared" si="70"/>
        <v>4546409.3800000008</v>
      </c>
      <c r="I4483" s="326" t="s">
        <v>9626</v>
      </c>
      <c r="J4483" s="42" t="str">
        <f>VLOOKUP(D4483,DEPARTMENTS!B:B,1,0)</f>
        <v>CHURCH_CHOIR_LAUNCH</v>
      </c>
      <c r="K4483" s="326"/>
    </row>
    <row r="4484" spans="1:11" s="35" customFormat="1" hidden="1" x14ac:dyDescent="0.2">
      <c r="A4484" s="326" t="s">
        <v>9900</v>
      </c>
      <c r="B4484" s="326" t="s">
        <v>8</v>
      </c>
      <c r="C4484" s="326">
        <v>4</v>
      </c>
      <c r="D4484" s="326" t="s">
        <v>9604</v>
      </c>
      <c r="E4484" s="323">
        <v>500</v>
      </c>
      <c r="F4484" s="35" t="s">
        <v>303</v>
      </c>
      <c r="G4484" s="326" t="s">
        <v>9874</v>
      </c>
      <c r="H4484" s="350">
        <f t="shared" si="70"/>
        <v>4546909.3800000008</v>
      </c>
      <c r="I4484" s="326" t="s">
        <v>9627</v>
      </c>
      <c r="J4484" s="42" t="str">
        <f>VLOOKUP(D4484,DEPARTMENTS!B:B,1,0)</f>
        <v>CHURCH_CHOIR_LAUNCH</v>
      </c>
      <c r="K4484" s="326"/>
    </row>
    <row r="4485" spans="1:11" s="35" customFormat="1" hidden="1" x14ac:dyDescent="0.2">
      <c r="A4485" s="326" t="s">
        <v>9901</v>
      </c>
      <c r="B4485" s="326" t="s">
        <v>8</v>
      </c>
      <c r="C4485" s="326">
        <v>4</v>
      </c>
      <c r="D4485" s="326" t="s">
        <v>9604</v>
      </c>
      <c r="E4485" s="323">
        <v>200</v>
      </c>
      <c r="F4485" s="35" t="s">
        <v>303</v>
      </c>
      <c r="G4485" s="326" t="s">
        <v>9874</v>
      </c>
      <c r="H4485" s="350">
        <f t="shared" si="70"/>
        <v>4547109.3800000008</v>
      </c>
      <c r="I4485" s="326" t="s">
        <v>9628</v>
      </c>
      <c r="J4485" s="42" t="str">
        <f>VLOOKUP(D4485,DEPARTMENTS!B:B,1,0)</f>
        <v>CHURCH_CHOIR_LAUNCH</v>
      </c>
      <c r="K4485" s="326"/>
    </row>
    <row r="4486" spans="1:11" s="35" customFormat="1" hidden="1" x14ac:dyDescent="0.2">
      <c r="A4486" s="326" t="s">
        <v>9902</v>
      </c>
      <c r="B4486" s="326" t="s">
        <v>8</v>
      </c>
      <c r="C4486" s="326">
        <v>4</v>
      </c>
      <c r="D4486" s="326" t="s">
        <v>9604</v>
      </c>
      <c r="E4486" s="323">
        <v>400</v>
      </c>
      <c r="F4486" s="35" t="s">
        <v>303</v>
      </c>
      <c r="G4486" s="326" t="s">
        <v>9874</v>
      </c>
      <c r="H4486" s="350">
        <f t="shared" si="70"/>
        <v>4547509.3800000008</v>
      </c>
      <c r="I4486" s="326" t="s">
        <v>9629</v>
      </c>
      <c r="J4486" s="42" t="str">
        <f>VLOOKUP(D4486,DEPARTMENTS!B:B,1,0)</f>
        <v>CHURCH_CHOIR_LAUNCH</v>
      </c>
      <c r="K4486" s="326"/>
    </row>
    <row r="4487" spans="1:11" s="35" customFormat="1" hidden="1" x14ac:dyDescent="0.2">
      <c r="A4487" s="326" t="s">
        <v>9903</v>
      </c>
      <c r="B4487" s="326" t="s">
        <v>8</v>
      </c>
      <c r="C4487" s="326">
        <v>4</v>
      </c>
      <c r="D4487" s="326" t="s">
        <v>9604</v>
      </c>
      <c r="E4487" s="323">
        <v>400</v>
      </c>
      <c r="F4487" s="35" t="s">
        <v>303</v>
      </c>
      <c r="G4487" s="326" t="s">
        <v>9874</v>
      </c>
      <c r="H4487" s="350">
        <f t="shared" si="70"/>
        <v>4547909.3800000008</v>
      </c>
      <c r="I4487" s="326" t="s">
        <v>9630</v>
      </c>
      <c r="J4487" s="42" t="str">
        <f>VLOOKUP(D4487,DEPARTMENTS!B:B,1,0)</f>
        <v>CHURCH_CHOIR_LAUNCH</v>
      </c>
      <c r="K4487" s="326"/>
    </row>
    <row r="4488" spans="1:11" s="35" customFormat="1" hidden="1" x14ac:dyDescent="0.2">
      <c r="A4488" s="326" t="s">
        <v>9904</v>
      </c>
      <c r="B4488" s="326" t="s">
        <v>8</v>
      </c>
      <c r="C4488" s="326">
        <v>4</v>
      </c>
      <c r="D4488" s="326" t="s">
        <v>9604</v>
      </c>
      <c r="E4488" s="323">
        <v>150</v>
      </c>
      <c r="F4488" s="35" t="s">
        <v>303</v>
      </c>
      <c r="G4488" s="326" t="s">
        <v>9874</v>
      </c>
      <c r="H4488" s="350">
        <f t="shared" si="70"/>
        <v>4548059.3800000008</v>
      </c>
      <c r="I4488" s="326" t="s">
        <v>9631</v>
      </c>
      <c r="J4488" s="42" t="str">
        <f>VLOOKUP(D4488,DEPARTMENTS!B:B,1,0)</f>
        <v>CHURCH_CHOIR_LAUNCH</v>
      </c>
      <c r="K4488" s="326"/>
    </row>
    <row r="4489" spans="1:11" s="35" customFormat="1" hidden="1" x14ac:dyDescent="0.2">
      <c r="A4489" s="326" t="s">
        <v>9905</v>
      </c>
      <c r="B4489" s="326" t="s">
        <v>8</v>
      </c>
      <c r="C4489" s="326">
        <v>4</v>
      </c>
      <c r="D4489" s="326" t="s">
        <v>9604</v>
      </c>
      <c r="E4489" s="323">
        <v>99</v>
      </c>
      <c r="F4489" s="35" t="s">
        <v>303</v>
      </c>
      <c r="G4489" s="326" t="s">
        <v>9874</v>
      </c>
      <c r="H4489" s="350">
        <f t="shared" si="70"/>
        <v>4548158.3800000008</v>
      </c>
      <c r="I4489" s="326" t="s">
        <v>9632</v>
      </c>
      <c r="J4489" s="42" t="str">
        <f>VLOOKUP(D4489,DEPARTMENTS!B:B,1,0)</f>
        <v>CHURCH_CHOIR_LAUNCH</v>
      </c>
      <c r="K4489" s="326"/>
    </row>
    <row r="4490" spans="1:11" s="35" customFormat="1" hidden="1" x14ac:dyDescent="0.2">
      <c r="A4490" s="326" t="s">
        <v>9906</v>
      </c>
      <c r="B4490" s="326" t="s">
        <v>8</v>
      </c>
      <c r="C4490" s="326">
        <v>4</v>
      </c>
      <c r="D4490" s="326" t="s">
        <v>9604</v>
      </c>
      <c r="E4490" s="323">
        <v>151</v>
      </c>
      <c r="F4490" s="35" t="s">
        <v>303</v>
      </c>
      <c r="G4490" s="326" t="s">
        <v>9874</v>
      </c>
      <c r="H4490" s="350">
        <f t="shared" si="70"/>
        <v>4548309.3800000008</v>
      </c>
      <c r="I4490" s="326" t="s">
        <v>9633</v>
      </c>
      <c r="J4490" s="42" t="str">
        <f>VLOOKUP(D4490,DEPARTMENTS!B:B,1,0)</f>
        <v>CHURCH_CHOIR_LAUNCH</v>
      </c>
      <c r="K4490" s="326"/>
    </row>
    <row r="4491" spans="1:11" s="35" customFormat="1" hidden="1" x14ac:dyDescent="0.2">
      <c r="A4491" s="326" t="s">
        <v>9907</v>
      </c>
      <c r="B4491" s="326" t="s">
        <v>8</v>
      </c>
      <c r="C4491" s="326">
        <v>4</v>
      </c>
      <c r="D4491" s="326" t="s">
        <v>9604</v>
      </c>
      <c r="E4491" s="323">
        <v>200</v>
      </c>
      <c r="F4491" s="35" t="s">
        <v>303</v>
      </c>
      <c r="G4491" s="326" t="s">
        <v>9874</v>
      </c>
      <c r="H4491" s="350">
        <f t="shared" si="70"/>
        <v>4548509.3800000008</v>
      </c>
      <c r="I4491" s="326" t="s">
        <v>9634</v>
      </c>
      <c r="J4491" s="42" t="str">
        <f>VLOOKUP(D4491,DEPARTMENTS!B:B,1,0)</f>
        <v>CHURCH_CHOIR_LAUNCH</v>
      </c>
      <c r="K4491" s="326"/>
    </row>
    <row r="4492" spans="1:11" s="35" customFormat="1" hidden="1" x14ac:dyDescent="0.2">
      <c r="A4492" s="326" t="s">
        <v>9908</v>
      </c>
      <c r="B4492" s="326" t="s">
        <v>8</v>
      </c>
      <c r="C4492" s="326">
        <v>4</v>
      </c>
      <c r="D4492" s="326" t="s">
        <v>9604</v>
      </c>
      <c r="E4492" s="323">
        <v>100</v>
      </c>
      <c r="F4492" s="35" t="s">
        <v>303</v>
      </c>
      <c r="G4492" s="326" t="s">
        <v>9874</v>
      </c>
      <c r="H4492" s="350">
        <f t="shared" si="70"/>
        <v>4548609.3800000008</v>
      </c>
      <c r="I4492" s="326" t="s">
        <v>9635</v>
      </c>
      <c r="J4492" s="42" t="str">
        <f>VLOOKUP(D4492,DEPARTMENTS!B:B,1,0)</f>
        <v>CHURCH_CHOIR_LAUNCH</v>
      </c>
      <c r="K4492" s="326"/>
    </row>
    <row r="4493" spans="1:11" s="35" customFormat="1" hidden="1" x14ac:dyDescent="0.2">
      <c r="A4493" s="326" t="s">
        <v>9909</v>
      </c>
      <c r="B4493" s="326" t="s">
        <v>8</v>
      </c>
      <c r="C4493" s="326">
        <v>4</v>
      </c>
      <c r="D4493" s="326" t="s">
        <v>9604</v>
      </c>
      <c r="E4493" s="323">
        <v>200</v>
      </c>
      <c r="F4493" s="35" t="s">
        <v>303</v>
      </c>
      <c r="G4493" s="326" t="s">
        <v>9874</v>
      </c>
      <c r="H4493" s="350">
        <f t="shared" si="70"/>
        <v>4548809.3800000008</v>
      </c>
      <c r="I4493" s="326" t="s">
        <v>9636</v>
      </c>
      <c r="J4493" s="42" t="str">
        <f>VLOOKUP(D4493,DEPARTMENTS!B:B,1,0)</f>
        <v>CHURCH_CHOIR_LAUNCH</v>
      </c>
      <c r="K4493" s="326"/>
    </row>
    <row r="4494" spans="1:11" s="35" customFormat="1" hidden="1" x14ac:dyDescent="0.2">
      <c r="A4494" s="326" t="s">
        <v>9910</v>
      </c>
      <c r="B4494" s="326" t="s">
        <v>8</v>
      </c>
      <c r="C4494" s="326">
        <v>4</v>
      </c>
      <c r="D4494" s="326" t="s">
        <v>9604</v>
      </c>
      <c r="E4494" s="323">
        <v>600</v>
      </c>
      <c r="F4494" s="35" t="s">
        <v>303</v>
      </c>
      <c r="G4494" s="326" t="s">
        <v>9874</v>
      </c>
      <c r="H4494" s="350">
        <f t="shared" si="70"/>
        <v>4549409.3800000008</v>
      </c>
      <c r="I4494" s="326" t="s">
        <v>9637</v>
      </c>
      <c r="J4494" s="42" t="str">
        <f>VLOOKUP(D4494,DEPARTMENTS!B:B,1,0)</f>
        <v>CHURCH_CHOIR_LAUNCH</v>
      </c>
      <c r="K4494" s="326"/>
    </row>
    <row r="4495" spans="1:11" s="35" customFormat="1" hidden="1" x14ac:dyDescent="0.2">
      <c r="A4495" s="326" t="s">
        <v>9911</v>
      </c>
      <c r="B4495" s="326" t="s">
        <v>8</v>
      </c>
      <c r="C4495" s="326">
        <v>4</v>
      </c>
      <c r="D4495" s="326" t="s">
        <v>24</v>
      </c>
      <c r="E4495" s="323">
        <v>240</v>
      </c>
      <c r="F4495" s="35" t="s">
        <v>303</v>
      </c>
      <c r="G4495" s="326" t="s">
        <v>9874</v>
      </c>
      <c r="H4495" s="350">
        <f t="shared" si="70"/>
        <v>4549649.3800000008</v>
      </c>
      <c r="I4495" s="326" t="s">
        <v>9638</v>
      </c>
      <c r="J4495" s="42" t="str">
        <f>VLOOKUP(D4495,DEPARTMENTS!B:B,1,0)</f>
        <v>ENVELOPES</v>
      </c>
      <c r="K4495" s="326"/>
    </row>
    <row r="4496" spans="1:11" s="35" customFormat="1" hidden="1" x14ac:dyDescent="0.2">
      <c r="A4496" s="326" t="s">
        <v>9912</v>
      </c>
      <c r="B4496" s="326" t="s">
        <v>8</v>
      </c>
      <c r="C4496" s="326">
        <v>4</v>
      </c>
      <c r="D4496" s="326" t="s">
        <v>24</v>
      </c>
      <c r="E4496" s="323">
        <v>1520</v>
      </c>
      <c r="F4496" s="35" t="s">
        <v>303</v>
      </c>
      <c r="G4496" s="326" t="s">
        <v>9874</v>
      </c>
      <c r="H4496" s="350">
        <f t="shared" si="70"/>
        <v>4551169.3800000008</v>
      </c>
      <c r="I4496" s="326" t="s">
        <v>9639</v>
      </c>
      <c r="J4496" s="42" t="str">
        <f>VLOOKUP(D4496,DEPARTMENTS!B:B,1,0)</f>
        <v>ENVELOPES</v>
      </c>
      <c r="K4496" s="326"/>
    </row>
    <row r="4497" spans="1:11" s="35" customFormat="1" hidden="1" x14ac:dyDescent="0.2">
      <c r="A4497" s="326" t="s">
        <v>9913</v>
      </c>
      <c r="B4497" s="326" t="s">
        <v>8</v>
      </c>
      <c r="C4497" s="326">
        <v>4</v>
      </c>
      <c r="D4497" s="326" t="s">
        <v>24</v>
      </c>
      <c r="E4497" s="323">
        <v>1520</v>
      </c>
      <c r="F4497" s="35" t="s">
        <v>303</v>
      </c>
      <c r="G4497" s="326" t="s">
        <v>9874</v>
      </c>
      <c r="H4497" s="350">
        <f t="shared" si="70"/>
        <v>4552689.3800000008</v>
      </c>
      <c r="I4497" s="326" t="s">
        <v>9640</v>
      </c>
      <c r="J4497" s="42" t="str">
        <f>VLOOKUP(D4497,DEPARTMENTS!B:B,1,0)</f>
        <v>ENVELOPES</v>
      </c>
      <c r="K4497" s="326"/>
    </row>
    <row r="4498" spans="1:11" s="35" customFormat="1" hidden="1" x14ac:dyDescent="0.2">
      <c r="A4498" s="326" t="s">
        <v>9914</v>
      </c>
      <c r="B4498" s="326" t="s">
        <v>8</v>
      </c>
      <c r="C4498" s="326">
        <v>4</v>
      </c>
      <c r="D4498" s="326" t="s">
        <v>9604</v>
      </c>
      <c r="E4498" s="323">
        <v>100</v>
      </c>
      <c r="F4498" s="35" t="s">
        <v>303</v>
      </c>
      <c r="G4498" s="326" t="s">
        <v>9874</v>
      </c>
      <c r="H4498" s="350">
        <f t="shared" si="70"/>
        <v>4552789.3800000008</v>
      </c>
      <c r="I4498" s="326" t="s">
        <v>9641</v>
      </c>
      <c r="J4498" s="42" t="str">
        <f>VLOOKUP(D4498,DEPARTMENTS!B:B,1,0)</f>
        <v>CHURCH_CHOIR_LAUNCH</v>
      </c>
      <c r="K4498" s="326"/>
    </row>
    <row r="4499" spans="1:11" s="35" customFormat="1" hidden="1" x14ac:dyDescent="0.2">
      <c r="A4499" s="326" t="s">
        <v>9915</v>
      </c>
      <c r="B4499" s="326" t="s">
        <v>8</v>
      </c>
      <c r="C4499" s="326">
        <v>4</v>
      </c>
      <c r="D4499" s="326" t="s">
        <v>9604</v>
      </c>
      <c r="E4499" s="323">
        <v>50</v>
      </c>
      <c r="F4499" s="35" t="s">
        <v>303</v>
      </c>
      <c r="G4499" s="326" t="s">
        <v>9874</v>
      </c>
      <c r="H4499" s="350">
        <f t="shared" si="70"/>
        <v>4552839.3800000008</v>
      </c>
      <c r="I4499" s="326" t="s">
        <v>9642</v>
      </c>
      <c r="J4499" s="42" t="str">
        <f>VLOOKUP(D4499,DEPARTMENTS!B:B,1,0)</f>
        <v>CHURCH_CHOIR_LAUNCH</v>
      </c>
      <c r="K4499" s="326"/>
    </row>
    <row r="4500" spans="1:11" s="35" customFormat="1" hidden="1" x14ac:dyDescent="0.2">
      <c r="A4500" s="326" t="s">
        <v>9916</v>
      </c>
      <c r="B4500" s="326" t="s">
        <v>8</v>
      </c>
      <c r="C4500" s="326">
        <v>4</v>
      </c>
      <c r="D4500" s="326" t="s">
        <v>9604</v>
      </c>
      <c r="E4500" s="323">
        <v>300</v>
      </c>
      <c r="F4500" s="35" t="s">
        <v>303</v>
      </c>
      <c r="G4500" s="326" t="s">
        <v>9874</v>
      </c>
      <c r="H4500" s="350">
        <f t="shared" si="70"/>
        <v>4553139.3800000008</v>
      </c>
      <c r="I4500" s="326" t="s">
        <v>9643</v>
      </c>
      <c r="J4500" s="42" t="str">
        <f>VLOOKUP(D4500,DEPARTMENTS!B:B,1,0)</f>
        <v>CHURCH_CHOIR_LAUNCH</v>
      </c>
      <c r="K4500" s="326"/>
    </row>
    <row r="4501" spans="1:11" s="35" customFormat="1" hidden="1" x14ac:dyDescent="0.2">
      <c r="A4501" s="326" t="s">
        <v>9917</v>
      </c>
      <c r="B4501" s="326" t="s">
        <v>8</v>
      </c>
      <c r="C4501" s="326">
        <v>4</v>
      </c>
      <c r="D4501" s="326" t="s">
        <v>9604</v>
      </c>
      <c r="E4501" s="323">
        <v>200</v>
      </c>
      <c r="F4501" s="35" t="s">
        <v>303</v>
      </c>
      <c r="G4501" s="326" t="s">
        <v>9874</v>
      </c>
      <c r="H4501" s="350">
        <f t="shared" ref="H4501:H4564" si="71">H4500+E4501</f>
        <v>4553339.3800000008</v>
      </c>
      <c r="I4501" s="326" t="s">
        <v>9644</v>
      </c>
      <c r="J4501" s="42" t="str">
        <f>VLOOKUP(D4501,DEPARTMENTS!B:B,1,0)</f>
        <v>CHURCH_CHOIR_LAUNCH</v>
      </c>
      <c r="K4501" s="326"/>
    </row>
    <row r="4502" spans="1:11" s="35" customFormat="1" hidden="1" x14ac:dyDescent="0.2">
      <c r="A4502" s="326" t="s">
        <v>9918</v>
      </c>
      <c r="B4502" s="326" t="s">
        <v>8</v>
      </c>
      <c r="C4502" s="326">
        <v>4</v>
      </c>
      <c r="D4502" s="326" t="s">
        <v>9604</v>
      </c>
      <c r="E4502" s="323">
        <v>300</v>
      </c>
      <c r="F4502" s="35" t="s">
        <v>303</v>
      </c>
      <c r="G4502" s="326" t="s">
        <v>9874</v>
      </c>
      <c r="H4502" s="350">
        <f t="shared" si="71"/>
        <v>4553639.3800000008</v>
      </c>
      <c r="I4502" s="326" t="s">
        <v>9645</v>
      </c>
      <c r="J4502" s="42" t="str">
        <f>VLOOKUP(D4502,DEPARTMENTS!B:B,1,0)</f>
        <v>CHURCH_CHOIR_LAUNCH</v>
      </c>
      <c r="K4502" s="326"/>
    </row>
    <row r="4503" spans="1:11" s="35" customFormat="1" hidden="1" x14ac:dyDescent="0.2">
      <c r="A4503" s="326" t="s">
        <v>9919</v>
      </c>
      <c r="B4503" s="326" t="s">
        <v>8</v>
      </c>
      <c r="C4503" s="326">
        <v>4</v>
      </c>
      <c r="D4503" s="326" t="s">
        <v>9604</v>
      </c>
      <c r="E4503" s="323">
        <v>200</v>
      </c>
      <c r="F4503" s="35" t="s">
        <v>303</v>
      </c>
      <c r="G4503" s="326" t="s">
        <v>9874</v>
      </c>
      <c r="H4503" s="350">
        <f t="shared" si="71"/>
        <v>4553839.3800000008</v>
      </c>
      <c r="I4503" s="326" t="s">
        <v>9646</v>
      </c>
      <c r="J4503" s="42" t="str">
        <f>VLOOKUP(D4503,DEPARTMENTS!B:B,1,0)</f>
        <v>CHURCH_CHOIR_LAUNCH</v>
      </c>
      <c r="K4503" s="326"/>
    </row>
    <row r="4504" spans="1:11" s="35" customFormat="1" hidden="1" x14ac:dyDescent="0.2">
      <c r="A4504" s="326" t="s">
        <v>9920</v>
      </c>
      <c r="B4504" s="326" t="s">
        <v>8</v>
      </c>
      <c r="C4504" s="326">
        <v>4</v>
      </c>
      <c r="D4504" s="326" t="s">
        <v>9604</v>
      </c>
      <c r="E4504" s="323">
        <v>100</v>
      </c>
      <c r="F4504" s="35" t="s">
        <v>303</v>
      </c>
      <c r="G4504" s="326" t="s">
        <v>9874</v>
      </c>
      <c r="H4504" s="350">
        <f t="shared" si="71"/>
        <v>4553939.3800000008</v>
      </c>
      <c r="I4504" s="326" t="s">
        <v>9647</v>
      </c>
      <c r="J4504" s="42" t="str">
        <f>VLOOKUP(D4504,DEPARTMENTS!B:B,1,0)</f>
        <v>CHURCH_CHOIR_LAUNCH</v>
      </c>
      <c r="K4504" s="326"/>
    </row>
    <row r="4505" spans="1:11" s="35" customFormat="1" hidden="1" x14ac:dyDescent="0.2">
      <c r="A4505" s="326" t="s">
        <v>9921</v>
      </c>
      <c r="B4505" s="326" t="s">
        <v>8</v>
      </c>
      <c r="C4505" s="326">
        <v>4</v>
      </c>
      <c r="D4505" s="326" t="s">
        <v>9604</v>
      </c>
      <c r="E4505" s="323">
        <v>150</v>
      </c>
      <c r="F4505" s="35" t="s">
        <v>303</v>
      </c>
      <c r="G4505" s="326" t="s">
        <v>9874</v>
      </c>
      <c r="H4505" s="350">
        <f t="shared" si="71"/>
        <v>4554089.3800000008</v>
      </c>
      <c r="I4505" s="326" t="s">
        <v>9648</v>
      </c>
      <c r="J4505" s="42" t="str">
        <f>VLOOKUP(D4505,DEPARTMENTS!B:B,1,0)</f>
        <v>CHURCH_CHOIR_LAUNCH</v>
      </c>
      <c r="K4505" s="326"/>
    </row>
    <row r="4506" spans="1:11" s="35" customFormat="1" hidden="1" x14ac:dyDescent="0.2">
      <c r="A4506" s="326" t="s">
        <v>9922</v>
      </c>
      <c r="B4506" s="326" t="s">
        <v>8</v>
      </c>
      <c r="C4506" s="326">
        <v>4</v>
      </c>
      <c r="D4506" s="326" t="s">
        <v>32</v>
      </c>
      <c r="E4506" s="323">
        <v>3000</v>
      </c>
      <c r="F4506" s="35" t="s">
        <v>303</v>
      </c>
      <c r="G4506" s="326" t="s">
        <v>9874</v>
      </c>
      <c r="H4506" s="350">
        <f t="shared" si="71"/>
        <v>4557089.3800000008</v>
      </c>
      <c r="I4506" s="326" t="s">
        <v>9649</v>
      </c>
      <c r="J4506" s="42" t="str">
        <f>VLOOKUP(D4506,DEPARTMENTS!B:B,1,0)</f>
        <v>YOUTH</v>
      </c>
      <c r="K4506" s="326"/>
    </row>
    <row r="4507" spans="1:11" s="35" customFormat="1" hidden="1" x14ac:dyDescent="0.2">
      <c r="A4507" s="326" t="s">
        <v>9923</v>
      </c>
      <c r="B4507" s="326" t="s">
        <v>8</v>
      </c>
      <c r="C4507" s="326">
        <v>4</v>
      </c>
      <c r="D4507" s="326" t="s">
        <v>9604</v>
      </c>
      <c r="E4507" s="323">
        <v>200</v>
      </c>
      <c r="F4507" s="35" t="s">
        <v>303</v>
      </c>
      <c r="G4507" s="326" t="s">
        <v>9874</v>
      </c>
      <c r="H4507" s="350">
        <f t="shared" si="71"/>
        <v>4557289.3800000008</v>
      </c>
      <c r="I4507" s="326" t="s">
        <v>9650</v>
      </c>
      <c r="J4507" s="42" t="str">
        <f>VLOOKUP(D4507,DEPARTMENTS!B:B,1,0)</f>
        <v>CHURCH_CHOIR_LAUNCH</v>
      </c>
      <c r="K4507" s="326"/>
    </row>
    <row r="4508" spans="1:11" s="35" customFormat="1" hidden="1" x14ac:dyDescent="0.2">
      <c r="A4508" s="326" t="s">
        <v>9924</v>
      </c>
      <c r="B4508" s="326" t="s">
        <v>8</v>
      </c>
      <c r="C4508" s="326">
        <v>4</v>
      </c>
      <c r="D4508" s="326" t="s">
        <v>32</v>
      </c>
      <c r="E4508" s="323">
        <v>2000</v>
      </c>
      <c r="F4508" s="35" t="s">
        <v>303</v>
      </c>
      <c r="G4508" s="326" t="s">
        <v>9874</v>
      </c>
      <c r="H4508" s="350">
        <f t="shared" si="71"/>
        <v>4559289.3800000008</v>
      </c>
      <c r="I4508" s="326" t="s">
        <v>9651</v>
      </c>
      <c r="J4508" s="42" t="str">
        <f>VLOOKUP(D4508,DEPARTMENTS!B:B,1,0)</f>
        <v>YOUTH</v>
      </c>
      <c r="K4508" s="326"/>
    </row>
    <row r="4509" spans="1:11" s="35" customFormat="1" hidden="1" x14ac:dyDescent="0.2">
      <c r="A4509" s="326" t="s">
        <v>9925</v>
      </c>
      <c r="B4509" s="326" t="s">
        <v>8</v>
      </c>
      <c r="C4509" s="326">
        <v>4</v>
      </c>
      <c r="D4509" s="326" t="s">
        <v>9604</v>
      </c>
      <c r="E4509" s="323">
        <v>150</v>
      </c>
      <c r="F4509" s="35" t="s">
        <v>303</v>
      </c>
      <c r="G4509" s="326" t="s">
        <v>9874</v>
      </c>
      <c r="H4509" s="350">
        <f t="shared" si="71"/>
        <v>4559439.3800000008</v>
      </c>
      <c r="I4509" s="326" t="s">
        <v>9652</v>
      </c>
      <c r="J4509" s="42" t="str">
        <f>VLOOKUP(D4509,DEPARTMENTS!B:B,1,0)</f>
        <v>CHURCH_CHOIR_LAUNCH</v>
      </c>
      <c r="K4509" s="326"/>
    </row>
    <row r="4510" spans="1:11" s="35" customFormat="1" hidden="1" x14ac:dyDescent="0.2">
      <c r="A4510" s="326" t="s">
        <v>9926</v>
      </c>
      <c r="B4510" s="326" t="s">
        <v>8</v>
      </c>
      <c r="C4510" s="326">
        <v>4</v>
      </c>
      <c r="D4510" s="326" t="s">
        <v>9604</v>
      </c>
      <c r="E4510" s="323">
        <v>400</v>
      </c>
      <c r="F4510" s="35" t="s">
        <v>303</v>
      </c>
      <c r="G4510" s="326" t="s">
        <v>9874</v>
      </c>
      <c r="H4510" s="350">
        <f t="shared" si="71"/>
        <v>4559839.3800000008</v>
      </c>
      <c r="I4510" s="326" t="s">
        <v>9653</v>
      </c>
      <c r="J4510" s="42" t="str">
        <f>VLOOKUP(D4510,DEPARTMENTS!B:B,1,0)</f>
        <v>CHURCH_CHOIR_LAUNCH</v>
      </c>
      <c r="K4510" s="326"/>
    </row>
    <row r="4511" spans="1:11" s="35" customFormat="1" hidden="1" x14ac:dyDescent="0.2">
      <c r="A4511" s="326" t="s">
        <v>9927</v>
      </c>
      <c r="B4511" s="326" t="s">
        <v>8</v>
      </c>
      <c r="C4511" s="326">
        <v>4</v>
      </c>
      <c r="D4511" s="326" t="s">
        <v>9604</v>
      </c>
      <c r="E4511" s="323">
        <v>200</v>
      </c>
      <c r="F4511" s="35" t="s">
        <v>303</v>
      </c>
      <c r="G4511" s="326" t="s">
        <v>9874</v>
      </c>
      <c r="H4511" s="350">
        <f t="shared" si="71"/>
        <v>4560039.3800000008</v>
      </c>
      <c r="I4511" s="326" t="s">
        <v>9654</v>
      </c>
      <c r="J4511" s="42" t="str">
        <f>VLOOKUP(D4511,DEPARTMENTS!B:B,1,0)</f>
        <v>CHURCH_CHOIR_LAUNCH</v>
      </c>
      <c r="K4511" s="326"/>
    </row>
    <row r="4512" spans="1:11" s="35" customFormat="1" hidden="1" x14ac:dyDescent="0.2">
      <c r="A4512" s="326" t="s">
        <v>9928</v>
      </c>
      <c r="B4512" s="326" t="s">
        <v>8</v>
      </c>
      <c r="C4512" s="326">
        <v>4</v>
      </c>
      <c r="D4512" s="326" t="s">
        <v>9604</v>
      </c>
      <c r="E4512" s="323">
        <v>200</v>
      </c>
      <c r="F4512" s="35" t="s">
        <v>303</v>
      </c>
      <c r="G4512" s="326" t="s">
        <v>9874</v>
      </c>
      <c r="H4512" s="350">
        <f t="shared" si="71"/>
        <v>4560239.3800000008</v>
      </c>
      <c r="I4512" s="326" t="s">
        <v>9655</v>
      </c>
      <c r="J4512" s="42" t="str">
        <f>VLOOKUP(D4512,DEPARTMENTS!B:B,1,0)</f>
        <v>CHURCH_CHOIR_LAUNCH</v>
      </c>
      <c r="K4512" s="326"/>
    </row>
    <row r="4513" spans="1:11" s="35" customFormat="1" hidden="1" x14ac:dyDescent="0.2">
      <c r="A4513" s="326" t="s">
        <v>9929</v>
      </c>
      <c r="B4513" s="326" t="s">
        <v>8</v>
      </c>
      <c r="C4513" s="326">
        <v>4</v>
      </c>
      <c r="D4513" s="326" t="s">
        <v>9604</v>
      </c>
      <c r="E4513" s="323">
        <v>51</v>
      </c>
      <c r="F4513" s="35" t="s">
        <v>303</v>
      </c>
      <c r="G4513" s="326" t="s">
        <v>9874</v>
      </c>
      <c r="H4513" s="350">
        <f t="shared" si="71"/>
        <v>4560290.3800000008</v>
      </c>
      <c r="I4513" s="326" t="s">
        <v>9656</v>
      </c>
      <c r="J4513" s="42" t="str">
        <f>VLOOKUP(D4513,DEPARTMENTS!B:B,1,0)</f>
        <v>CHURCH_CHOIR_LAUNCH</v>
      </c>
      <c r="K4513" s="326"/>
    </row>
    <row r="4514" spans="1:11" s="35" customFormat="1" hidden="1" x14ac:dyDescent="0.2">
      <c r="A4514" s="326" t="s">
        <v>9930</v>
      </c>
      <c r="B4514" s="326" t="s">
        <v>8</v>
      </c>
      <c r="C4514" s="326">
        <v>4</v>
      </c>
      <c r="D4514" s="326" t="s">
        <v>9604</v>
      </c>
      <c r="E4514" s="323">
        <v>500</v>
      </c>
      <c r="F4514" s="35" t="s">
        <v>303</v>
      </c>
      <c r="G4514" s="326" t="s">
        <v>9874</v>
      </c>
      <c r="H4514" s="350">
        <f t="shared" si="71"/>
        <v>4560790.3800000008</v>
      </c>
      <c r="I4514" s="326" t="s">
        <v>9657</v>
      </c>
      <c r="J4514" s="42" t="str">
        <f>VLOOKUP(D4514,DEPARTMENTS!B:B,1,0)</f>
        <v>CHURCH_CHOIR_LAUNCH</v>
      </c>
      <c r="K4514" s="326"/>
    </row>
    <row r="4515" spans="1:11" s="35" customFormat="1" hidden="1" x14ac:dyDescent="0.2">
      <c r="A4515" s="326" t="s">
        <v>9931</v>
      </c>
      <c r="B4515" s="326" t="s">
        <v>8</v>
      </c>
      <c r="C4515" s="326">
        <v>4</v>
      </c>
      <c r="D4515" s="326" t="s">
        <v>9604</v>
      </c>
      <c r="E4515" s="323">
        <v>300</v>
      </c>
      <c r="F4515" s="35" t="s">
        <v>303</v>
      </c>
      <c r="G4515" s="326" t="s">
        <v>9874</v>
      </c>
      <c r="H4515" s="350">
        <f t="shared" si="71"/>
        <v>4561090.3800000008</v>
      </c>
      <c r="I4515" s="326" t="s">
        <v>9658</v>
      </c>
      <c r="J4515" s="42" t="str">
        <f>VLOOKUP(D4515,DEPARTMENTS!B:B,1,0)</f>
        <v>CHURCH_CHOIR_LAUNCH</v>
      </c>
      <c r="K4515" s="326"/>
    </row>
    <row r="4516" spans="1:11" s="35" customFormat="1" hidden="1" x14ac:dyDescent="0.2">
      <c r="A4516" s="326" t="s">
        <v>9932</v>
      </c>
      <c r="B4516" s="326" t="s">
        <v>8</v>
      </c>
      <c r="C4516" s="326">
        <v>4</v>
      </c>
      <c r="D4516" s="326" t="s">
        <v>9604</v>
      </c>
      <c r="E4516" s="323">
        <v>100</v>
      </c>
      <c r="F4516" s="35" t="s">
        <v>303</v>
      </c>
      <c r="G4516" s="326" t="s">
        <v>9874</v>
      </c>
      <c r="H4516" s="350">
        <f t="shared" si="71"/>
        <v>4561190.3800000008</v>
      </c>
      <c r="I4516" s="326" t="s">
        <v>9659</v>
      </c>
      <c r="J4516" s="42" t="str">
        <f>VLOOKUP(D4516,DEPARTMENTS!B:B,1,0)</f>
        <v>CHURCH_CHOIR_LAUNCH</v>
      </c>
      <c r="K4516" s="326"/>
    </row>
    <row r="4517" spans="1:11" s="35" customFormat="1" hidden="1" x14ac:dyDescent="0.2">
      <c r="A4517" s="326" t="s">
        <v>9933</v>
      </c>
      <c r="B4517" s="326" t="s">
        <v>8</v>
      </c>
      <c r="C4517" s="326">
        <v>4</v>
      </c>
      <c r="D4517" s="326" t="s">
        <v>9604</v>
      </c>
      <c r="E4517" s="323">
        <v>100</v>
      </c>
      <c r="F4517" s="35" t="s">
        <v>303</v>
      </c>
      <c r="G4517" s="326" t="s">
        <v>9874</v>
      </c>
      <c r="H4517" s="350">
        <f t="shared" si="71"/>
        <v>4561290.3800000008</v>
      </c>
      <c r="I4517" s="326" t="s">
        <v>9660</v>
      </c>
      <c r="J4517" s="42" t="str">
        <f>VLOOKUP(D4517,DEPARTMENTS!B:B,1,0)</f>
        <v>CHURCH_CHOIR_LAUNCH</v>
      </c>
      <c r="K4517" s="326"/>
    </row>
    <row r="4518" spans="1:11" s="35" customFormat="1" hidden="1" x14ac:dyDescent="0.2">
      <c r="A4518" s="326" t="s">
        <v>9934</v>
      </c>
      <c r="B4518" s="326" t="s">
        <v>8</v>
      </c>
      <c r="C4518" s="326">
        <v>4</v>
      </c>
      <c r="D4518" s="326" t="s">
        <v>9604</v>
      </c>
      <c r="E4518" s="323">
        <v>100</v>
      </c>
      <c r="F4518" s="35" t="s">
        <v>303</v>
      </c>
      <c r="G4518" s="326" t="s">
        <v>9874</v>
      </c>
      <c r="H4518" s="350">
        <f t="shared" si="71"/>
        <v>4561390.3800000008</v>
      </c>
      <c r="I4518" s="326" t="s">
        <v>9661</v>
      </c>
      <c r="J4518" s="42" t="str">
        <f>VLOOKUP(D4518,DEPARTMENTS!B:B,1,0)</f>
        <v>CHURCH_CHOIR_LAUNCH</v>
      </c>
      <c r="K4518" s="326"/>
    </row>
    <row r="4519" spans="1:11" s="35" customFormat="1" hidden="1" x14ac:dyDescent="0.2">
      <c r="A4519" s="326" t="s">
        <v>9935</v>
      </c>
      <c r="B4519" s="326" t="s">
        <v>8</v>
      </c>
      <c r="C4519" s="326">
        <v>4</v>
      </c>
      <c r="D4519" s="326" t="s">
        <v>9604</v>
      </c>
      <c r="E4519" s="323">
        <v>300</v>
      </c>
      <c r="F4519" s="35" t="s">
        <v>303</v>
      </c>
      <c r="G4519" s="326" t="s">
        <v>9874</v>
      </c>
      <c r="H4519" s="350">
        <f t="shared" si="71"/>
        <v>4561690.3800000008</v>
      </c>
      <c r="I4519" s="326" t="s">
        <v>9662</v>
      </c>
      <c r="J4519" s="42" t="str">
        <f>VLOOKUP(D4519,DEPARTMENTS!B:B,1,0)</f>
        <v>CHURCH_CHOIR_LAUNCH</v>
      </c>
      <c r="K4519" s="326"/>
    </row>
    <row r="4520" spans="1:11" s="35" customFormat="1" hidden="1" x14ac:dyDescent="0.2">
      <c r="A4520" s="326" t="s">
        <v>9936</v>
      </c>
      <c r="B4520" s="326" t="s">
        <v>8</v>
      </c>
      <c r="C4520" s="326">
        <v>4</v>
      </c>
      <c r="D4520" s="326" t="s">
        <v>9604</v>
      </c>
      <c r="E4520" s="323">
        <v>50</v>
      </c>
      <c r="F4520" s="35" t="s">
        <v>303</v>
      </c>
      <c r="G4520" s="326" t="s">
        <v>9874</v>
      </c>
      <c r="H4520" s="350">
        <f t="shared" si="71"/>
        <v>4561740.3800000008</v>
      </c>
      <c r="I4520" s="326" t="s">
        <v>9663</v>
      </c>
      <c r="J4520" s="42" t="str">
        <f>VLOOKUP(D4520,DEPARTMENTS!B:B,1,0)</f>
        <v>CHURCH_CHOIR_LAUNCH</v>
      </c>
      <c r="K4520" s="326"/>
    </row>
    <row r="4521" spans="1:11" s="35" customFormat="1" hidden="1" x14ac:dyDescent="0.2">
      <c r="A4521" s="326" t="s">
        <v>9937</v>
      </c>
      <c r="B4521" s="326" t="s">
        <v>8</v>
      </c>
      <c r="C4521" s="326">
        <v>4</v>
      </c>
      <c r="D4521" s="326" t="s">
        <v>9604</v>
      </c>
      <c r="E4521" s="323">
        <v>600</v>
      </c>
      <c r="F4521" s="35" t="s">
        <v>303</v>
      </c>
      <c r="G4521" s="326" t="s">
        <v>9875</v>
      </c>
      <c r="H4521" s="350">
        <f t="shared" si="71"/>
        <v>4562340.3800000008</v>
      </c>
      <c r="I4521" s="326" t="s">
        <v>9664</v>
      </c>
      <c r="J4521" s="42" t="str">
        <f>VLOOKUP(D4521,DEPARTMENTS!B:B,1,0)</f>
        <v>CHURCH_CHOIR_LAUNCH</v>
      </c>
      <c r="K4521" s="326"/>
    </row>
    <row r="4522" spans="1:11" s="35" customFormat="1" hidden="1" x14ac:dyDescent="0.2">
      <c r="A4522" s="326" t="s">
        <v>9938</v>
      </c>
      <c r="B4522" s="326" t="s">
        <v>8</v>
      </c>
      <c r="C4522" s="326">
        <v>4</v>
      </c>
      <c r="D4522" s="326" t="s">
        <v>9604</v>
      </c>
      <c r="E4522" s="323">
        <v>300</v>
      </c>
      <c r="F4522" s="35" t="s">
        <v>303</v>
      </c>
      <c r="G4522" s="326" t="s">
        <v>9875</v>
      </c>
      <c r="H4522" s="350">
        <f t="shared" si="71"/>
        <v>4562640.3800000008</v>
      </c>
      <c r="I4522" s="326" t="s">
        <v>9665</v>
      </c>
      <c r="J4522" s="42" t="str">
        <f>VLOOKUP(D4522,DEPARTMENTS!B:B,1,0)</f>
        <v>CHURCH_CHOIR_LAUNCH</v>
      </c>
      <c r="K4522" s="326"/>
    </row>
    <row r="4523" spans="1:11" s="35" customFormat="1" hidden="1" x14ac:dyDescent="0.2">
      <c r="A4523" s="326" t="s">
        <v>9939</v>
      </c>
      <c r="B4523" s="326" t="s">
        <v>8</v>
      </c>
      <c r="C4523" s="326">
        <v>4</v>
      </c>
      <c r="D4523" s="326" t="s">
        <v>9604</v>
      </c>
      <c r="E4523" s="323">
        <v>500</v>
      </c>
      <c r="F4523" s="35" t="s">
        <v>303</v>
      </c>
      <c r="G4523" s="326" t="s">
        <v>9875</v>
      </c>
      <c r="H4523" s="350">
        <f t="shared" si="71"/>
        <v>4563140.3800000008</v>
      </c>
      <c r="I4523" s="326" t="s">
        <v>9666</v>
      </c>
      <c r="J4523" s="42" t="str">
        <f>VLOOKUP(D4523,DEPARTMENTS!B:B,1,0)</f>
        <v>CHURCH_CHOIR_LAUNCH</v>
      </c>
      <c r="K4523" s="326"/>
    </row>
    <row r="4524" spans="1:11" s="35" customFormat="1" hidden="1" x14ac:dyDescent="0.2">
      <c r="A4524" s="326" t="s">
        <v>9940</v>
      </c>
      <c r="B4524" s="326" t="s">
        <v>8</v>
      </c>
      <c r="C4524" s="326">
        <v>4</v>
      </c>
      <c r="D4524" s="326" t="s">
        <v>9604</v>
      </c>
      <c r="E4524" s="323">
        <v>500</v>
      </c>
      <c r="F4524" s="35" t="s">
        <v>303</v>
      </c>
      <c r="G4524" s="326" t="s">
        <v>9875</v>
      </c>
      <c r="H4524" s="350">
        <f t="shared" si="71"/>
        <v>4563640.3800000008</v>
      </c>
      <c r="I4524" s="326" t="s">
        <v>9667</v>
      </c>
      <c r="J4524" s="42" t="str">
        <f>VLOOKUP(D4524,DEPARTMENTS!B:B,1,0)</f>
        <v>CHURCH_CHOIR_LAUNCH</v>
      </c>
      <c r="K4524" s="326"/>
    </row>
    <row r="4525" spans="1:11" s="35" customFormat="1" hidden="1" x14ac:dyDescent="0.2">
      <c r="A4525" s="326" t="s">
        <v>9941</v>
      </c>
      <c r="B4525" s="326" t="s">
        <v>8</v>
      </c>
      <c r="C4525" s="326">
        <v>4</v>
      </c>
      <c r="D4525" s="326" t="s">
        <v>9604</v>
      </c>
      <c r="E4525" s="323">
        <v>500</v>
      </c>
      <c r="F4525" s="35" t="s">
        <v>303</v>
      </c>
      <c r="G4525" s="326" t="s">
        <v>9875</v>
      </c>
      <c r="H4525" s="350">
        <f t="shared" si="71"/>
        <v>4564140.3800000008</v>
      </c>
      <c r="I4525" s="326" t="s">
        <v>9668</v>
      </c>
      <c r="J4525" s="42" t="str">
        <f>VLOOKUP(D4525,DEPARTMENTS!B:B,1,0)</f>
        <v>CHURCH_CHOIR_LAUNCH</v>
      </c>
      <c r="K4525" s="326"/>
    </row>
    <row r="4526" spans="1:11" s="35" customFormat="1" hidden="1" x14ac:dyDescent="0.2">
      <c r="A4526" s="326" t="s">
        <v>9942</v>
      </c>
      <c r="B4526" s="326" t="s">
        <v>8</v>
      </c>
      <c r="C4526" s="326">
        <v>4</v>
      </c>
      <c r="D4526" s="326" t="s">
        <v>9604</v>
      </c>
      <c r="E4526" s="323">
        <v>200</v>
      </c>
      <c r="F4526" s="35" t="s">
        <v>303</v>
      </c>
      <c r="G4526" s="326" t="s">
        <v>9875</v>
      </c>
      <c r="H4526" s="350">
        <f t="shared" si="71"/>
        <v>4564340.3800000008</v>
      </c>
      <c r="I4526" s="326" t="s">
        <v>9669</v>
      </c>
      <c r="J4526" s="42" t="str">
        <f>VLOOKUP(D4526,DEPARTMENTS!B:B,1,0)</f>
        <v>CHURCH_CHOIR_LAUNCH</v>
      </c>
      <c r="K4526" s="326"/>
    </row>
    <row r="4527" spans="1:11" s="35" customFormat="1" hidden="1" x14ac:dyDescent="0.2">
      <c r="A4527" s="326" t="s">
        <v>9943</v>
      </c>
      <c r="B4527" s="326" t="s">
        <v>8</v>
      </c>
      <c r="C4527" s="326">
        <v>4</v>
      </c>
      <c r="D4527" s="326" t="s">
        <v>9604</v>
      </c>
      <c r="E4527" s="323">
        <v>100</v>
      </c>
      <c r="F4527" s="35" t="s">
        <v>303</v>
      </c>
      <c r="G4527" s="326" t="s">
        <v>9875</v>
      </c>
      <c r="H4527" s="350">
        <f t="shared" si="71"/>
        <v>4564440.3800000008</v>
      </c>
      <c r="I4527" s="326" t="s">
        <v>9670</v>
      </c>
      <c r="J4527" s="42" t="str">
        <f>VLOOKUP(D4527,DEPARTMENTS!B:B,1,0)</f>
        <v>CHURCH_CHOIR_LAUNCH</v>
      </c>
      <c r="K4527" s="326"/>
    </row>
    <row r="4528" spans="1:11" s="35" customFormat="1" hidden="1" x14ac:dyDescent="0.2">
      <c r="A4528" s="326" t="s">
        <v>9944</v>
      </c>
      <c r="B4528" s="326" t="s">
        <v>8</v>
      </c>
      <c r="C4528" s="326">
        <v>4</v>
      </c>
      <c r="D4528" s="326" t="s">
        <v>9604</v>
      </c>
      <c r="E4528" s="323">
        <v>500</v>
      </c>
      <c r="F4528" s="35" t="s">
        <v>303</v>
      </c>
      <c r="G4528" s="326" t="s">
        <v>9875</v>
      </c>
      <c r="H4528" s="350">
        <f t="shared" si="71"/>
        <v>4564940.3800000008</v>
      </c>
      <c r="I4528" s="326" t="s">
        <v>9671</v>
      </c>
      <c r="J4528" s="42" t="str">
        <f>VLOOKUP(D4528,DEPARTMENTS!B:B,1,0)</f>
        <v>CHURCH_CHOIR_LAUNCH</v>
      </c>
      <c r="K4528" s="326"/>
    </row>
    <row r="4529" spans="1:11" s="35" customFormat="1" hidden="1" x14ac:dyDescent="0.2">
      <c r="A4529" s="326" t="s">
        <v>9945</v>
      </c>
      <c r="B4529" s="326" t="s">
        <v>8</v>
      </c>
      <c r="C4529" s="326">
        <v>4</v>
      </c>
      <c r="D4529" s="326" t="s">
        <v>98</v>
      </c>
      <c r="E4529" s="323">
        <v>200</v>
      </c>
      <c r="F4529" s="35" t="s">
        <v>303</v>
      </c>
      <c r="G4529" s="326" t="s">
        <v>9875</v>
      </c>
      <c r="H4529" s="350">
        <f t="shared" si="71"/>
        <v>4565140.3800000008</v>
      </c>
      <c r="I4529" s="326" t="s">
        <v>9672</v>
      </c>
      <c r="J4529" s="42" t="str">
        <f>VLOOKUP(D4529,DEPARTMENTS!B:B,1,0)</f>
        <v>VBS_CHILDREN</v>
      </c>
      <c r="K4529" s="326"/>
    </row>
    <row r="4530" spans="1:11" s="35" customFormat="1" hidden="1" x14ac:dyDescent="0.2">
      <c r="A4530" s="326" t="s">
        <v>9946</v>
      </c>
      <c r="B4530" s="326" t="s">
        <v>8</v>
      </c>
      <c r="C4530" s="326">
        <v>4</v>
      </c>
      <c r="D4530" s="326" t="s">
        <v>9603</v>
      </c>
      <c r="E4530" s="323">
        <v>100</v>
      </c>
      <c r="F4530" s="35" t="s">
        <v>303</v>
      </c>
      <c r="G4530" s="326" t="s">
        <v>9875</v>
      </c>
      <c r="H4530" s="350">
        <f t="shared" si="71"/>
        <v>4565240.3800000008</v>
      </c>
      <c r="I4530" s="326" t="s">
        <v>9673</v>
      </c>
      <c r="J4530" s="42" t="str">
        <f>VLOOKUP(D4530,DEPARTMENTS!B:B,1,0)</f>
        <v>VBS_REGISTRATION</v>
      </c>
      <c r="K4530" s="326"/>
    </row>
    <row r="4531" spans="1:11" s="35" customFormat="1" hidden="1" x14ac:dyDescent="0.2">
      <c r="A4531" s="326" t="s">
        <v>9947</v>
      </c>
      <c r="B4531" s="326" t="s">
        <v>8</v>
      </c>
      <c r="C4531" s="326">
        <v>4</v>
      </c>
      <c r="D4531" s="326" t="s">
        <v>98</v>
      </c>
      <c r="E4531" s="323">
        <v>150</v>
      </c>
      <c r="F4531" s="35" t="s">
        <v>303</v>
      </c>
      <c r="G4531" s="326" t="s">
        <v>9875</v>
      </c>
      <c r="H4531" s="350">
        <f t="shared" si="71"/>
        <v>4565390.3800000008</v>
      </c>
      <c r="I4531" s="326" t="s">
        <v>9674</v>
      </c>
      <c r="J4531" s="42" t="str">
        <f>VLOOKUP(D4531,DEPARTMENTS!B:B,1,0)</f>
        <v>VBS_CHILDREN</v>
      </c>
      <c r="K4531" s="326"/>
    </row>
    <row r="4532" spans="1:11" s="35" customFormat="1" hidden="1" x14ac:dyDescent="0.2">
      <c r="A4532" s="326" t="s">
        <v>9948</v>
      </c>
      <c r="B4532" s="326" t="s">
        <v>8</v>
      </c>
      <c r="C4532" s="326">
        <v>4</v>
      </c>
      <c r="D4532" s="326" t="s">
        <v>9604</v>
      </c>
      <c r="E4532" s="323">
        <v>400</v>
      </c>
      <c r="F4532" s="35" t="s">
        <v>303</v>
      </c>
      <c r="G4532" s="326" t="s">
        <v>9875</v>
      </c>
      <c r="H4532" s="350">
        <f t="shared" si="71"/>
        <v>4565790.3800000008</v>
      </c>
      <c r="I4532" s="326" t="s">
        <v>9675</v>
      </c>
      <c r="J4532" s="42" t="str">
        <f>VLOOKUP(D4532,DEPARTMENTS!B:B,1,0)</f>
        <v>CHURCH_CHOIR_LAUNCH</v>
      </c>
      <c r="K4532" s="326"/>
    </row>
    <row r="4533" spans="1:11" s="35" customFormat="1" hidden="1" x14ac:dyDescent="0.2">
      <c r="A4533" s="326" t="s">
        <v>9949</v>
      </c>
      <c r="B4533" s="326" t="s">
        <v>8</v>
      </c>
      <c r="C4533" s="326">
        <v>4</v>
      </c>
      <c r="D4533" s="326" t="s">
        <v>9604</v>
      </c>
      <c r="E4533" s="323">
        <v>500</v>
      </c>
      <c r="F4533" s="35" t="s">
        <v>303</v>
      </c>
      <c r="G4533" s="326" t="s">
        <v>9875</v>
      </c>
      <c r="H4533" s="350">
        <f t="shared" si="71"/>
        <v>4566290.3800000008</v>
      </c>
      <c r="I4533" s="326" t="s">
        <v>9676</v>
      </c>
      <c r="J4533" s="42" t="str">
        <f>VLOOKUP(D4533,DEPARTMENTS!B:B,1,0)</f>
        <v>CHURCH_CHOIR_LAUNCH</v>
      </c>
      <c r="K4533" s="326"/>
    </row>
    <row r="4534" spans="1:11" s="35" customFormat="1" hidden="1" x14ac:dyDescent="0.2">
      <c r="A4534" s="326" t="s">
        <v>9950</v>
      </c>
      <c r="B4534" s="326" t="s">
        <v>8</v>
      </c>
      <c r="C4534" s="326">
        <v>4</v>
      </c>
      <c r="D4534" s="326" t="s">
        <v>9603</v>
      </c>
      <c r="E4534" s="323">
        <v>50</v>
      </c>
      <c r="F4534" s="35" t="s">
        <v>303</v>
      </c>
      <c r="G4534" s="326" t="s">
        <v>9875</v>
      </c>
      <c r="H4534" s="350">
        <f t="shared" si="71"/>
        <v>4566340.3800000008</v>
      </c>
      <c r="I4534" s="326" t="s">
        <v>9677</v>
      </c>
      <c r="J4534" s="42" t="str">
        <f>VLOOKUP(D4534,DEPARTMENTS!B:B,1,0)</f>
        <v>VBS_REGISTRATION</v>
      </c>
      <c r="K4534" s="326"/>
    </row>
    <row r="4535" spans="1:11" s="35" customFormat="1" hidden="1" x14ac:dyDescent="0.2">
      <c r="A4535" s="326" t="s">
        <v>9951</v>
      </c>
      <c r="B4535" s="326" t="s">
        <v>8</v>
      </c>
      <c r="C4535" s="326">
        <v>4</v>
      </c>
      <c r="D4535" s="326" t="s">
        <v>9604</v>
      </c>
      <c r="E4535" s="323">
        <v>200</v>
      </c>
      <c r="F4535" s="35" t="s">
        <v>303</v>
      </c>
      <c r="G4535" s="326" t="s">
        <v>9875</v>
      </c>
      <c r="H4535" s="350">
        <f t="shared" si="71"/>
        <v>4566540.3800000008</v>
      </c>
      <c r="I4535" s="326" t="s">
        <v>9678</v>
      </c>
      <c r="J4535" s="42" t="str">
        <f>VLOOKUP(D4535,DEPARTMENTS!B:B,1,0)</f>
        <v>CHURCH_CHOIR_LAUNCH</v>
      </c>
      <c r="K4535" s="326"/>
    </row>
    <row r="4536" spans="1:11" s="35" customFormat="1" hidden="1" x14ac:dyDescent="0.2">
      <c r="A4536" s="326" t="s">
        <v>9952</v>
      </c>
      <c r="B4536" s="326" t="s">
        <v>8</v>
      </c>
      <c r="C4536" s="326">
        <v>4</v>
      </c>
      <c r="D4536" s="326" t="s">
        <v>9604</v>
      </c>
      <c r="E4536" s="323">
        <v>300</v>
      </c>
      <c r="F4536" s="35" t="s">
        <v>303</v>
      </c>
      <c r="G4536" s="326" t="s">
        <v>9875</v>
      </c>
      <c r="H4536" s="350">
        <f t="shared" si="71"/>
        <v>4566840.3800000008</v>
      </c>
      <c r="I4536" s="326" t="s">
        <v>9679</v>
      </c>
      <c r="J4536" s="42" t="str">
        <f>VLOOKUP(D4536,DEPARTMENTS!B:B,1,0)</f>
        <v>CHURCH_CHOIR_LAUNCH</v>
      </c>
      <c r="K4536" s="326"/>
    </row>
    <row r="4537" spans="1:11" s="35" customFormat="1" hidden="1" x14ac:dyDescent="0.2">
      <c r="A4537" s="326" t="s">
        <v>9953</v>
      </c>
      <c r="B4537" s="326" t="s">
        <v>8</v>
      </c>
      <c r="C4537" s="326">
        <v>4</v>
      </c>
      <c r="D4537" s="326" t="s">
        <v>124</v>
      </c>
      <c r="E4537" s="323">
        <v>200</v>
      </c>
      <c r="F4537" s="35" t="s">
        <v>303</v>
      </c>
      <c r="G4537" s="326" t="s">
        <v>9875</v>
      </c>
      <c r="H4537" s="350">
        <f t="shared" si="71"/>
        <v>4567040.3800000008</v>
      </c>
      <c r="I4537" s="326" t="s">
        <v>9680</v>
      </c>
      <c r="J4537" s="42" t="str">
        <f>VLOOKUP(D4537,DEPARTMENTS!B:B,1,0)</f>
        <v>DEV_GROUP_7</v>
      </c>
      <c r="K4537" s="326"/>
    </row>
    <row r="4538" spans="1:11" s="35" customFormat="1" hidden="1" x14ac:dyDescent="0.2">
      <c r="A4538" s="326" t="s">
        <v>9954</v>
      </c>
      <c r="B4538" s="326" t="s">
        <v>8</v>
      </c>
      <c r="C4538" s="326">
        <v>4</v>
      </c>
      <c r="D4538" s="326" t="s">
        <v>9604</v>
      </c>
      <c r="E4538" s="323">
        <v>200</v>
      </c>
      <c r="F4538" s="35" t="s">
        <v>303</v>
      </c>
      <c r="G4538" s="326" t="s">
        <v>9875</v>
      </c>
      <c r="H4538" s="350">
        <f t="shared" si="71"/>
        <v>4567240.3800000008</v>
      </c>
      <c r="I4538" s="326" t="s">
        <v>9681</v>
      </c>
      <c r="J4538" s="42" t="str">
        <f>VLOOKUP(D4538,DEPARTMENTS!B:B,1,0)</f>
        <v>CHURCH_CHOIR_LAUNCH</v>
      </c>
      <c r="K4538" s="326"/>
    </row>
    <row r="4539" spans="1:11" s="35" customFormat="1" hidden="1" x14ac:dyDescent="0.2">
      <c r="A4539" s="326" t="s">
        <v>9955</v>
      </c>
      <c r="B4539" s="326" t="s">
        <v>8</v>
      </c>
      <c r="C4539" s="326">
        <v>4</v>
      </c>
      <c r="D4539" s="326" t="s">
        <v>9604</v>
      </c>
      <c r="E4539" s="323">
        <v>300</v>
      </c>
      <c r="F4539" s="35" t="s">
        <v>303</v>
      </c>
      <c r="G4539" s="326" t="s">
        <v>9875</v>
      </c>
      <c r="H4539" s="350">
        <f t="shared" si="71"/>
        <v>4567540.3800000008</v>
      </c>
      <c r="I4539" s="326" t="s">
        <v>9682</v>
      </c>
      <c r="J4539" s="42" t="str">
        <f>VLOOKUP(D4539,DEPARTMENTS!B:B,1,0)</f>
        <v>CHURCH_CHOIR_LAUNCH</v>
      </c>
      <c r="K4539" s="326"/>
    </row>
    <row r="4540" spans="1:11" s="35" customFormat="1" hidden="1" x14ac:dyDescent="0.2">
      <c r="A4540" s="326" t="s">
        <v>9956</v>
      </c>
      <c r="B4540" s="326" t="s">
        <v>8</v>
      </c>
      <c r="C4540" s="326">
        <v>4</v>
      </c>
      <c r="D4540" s="326" t="s">
        <v>9604</v>
      </c>
      <c r="E4540" s="323">
        <v>300</v>
      </c>
      <c r="F4540" s="35" t="s">
        <v>303</v>
      </c>
      <c r="G4540" s="326" t="s">
        <v>9875</v>
      </c>
      <c r="H4540" s="350">
        <f t="shared" si="71"/>
        <v>4567840.3800000008</v>
      </c>
      <c r="I4540" s="326" t="s">
        <v>9683</v>
      </c>
      <c r="J4540" s="42" t="str">
        <f>VLOOKUP(D4540,DEPARTMENTS!B:B,1,0)</f>
        <v>CHURCH_CHOIR_LAUNCH</v>
      </c>
      <c r="K4540" s="326"/>
    </row>
    <row r="4541" spans="1:11" s="35" customFormat="1" hidden="1" x14ac:dyDescent="0.2">
      <c r="A4541" s="326" t="s">
        <v>9957</v>
      </c>
      <c r="B4541" s="326" t="s">
        <v>8</v>
      </c>
      <c r="C4541" s="326">
        <v>4</v>
      </c>
      <c r="D4541" s="326" t="s">
        <v>9604</v>
      </c>
      <c r="E4541" s="323">
        <v>500</v>
      </c>
      <c r="F4541" s="35" t="s">
        <v>303</v>
      </c>
      <c r="G4541" s="326" t="s">
        <v>9875</v>
      </c>
      <c r="H4541" s="350">
        <f t="shared" si="71"/>
        <v>4568340.3800000008</v>
      </c>
      <c r="I4541" s="326" t="s">
        <v>9684</v>
      </c>
      <c r="J4541" s="42" t="str">
        <f>VLOOKUP(D4541,DEPARTMENTS!B:B,1,0)</f>
        <v>CHURCH_CHOIR_LAUNCH</v>
      </c>
      <c r="K4541" s="326"/>
    </row>
    <row r="4542" spans="1:11" s="35" customFormat="1" hidden="1" x14ac:dyDescent="0.2">
      <c r="A4542" s="326" t="s">
        <v>9958</v>
      </c>
      <c r="B4542" s="326" t="s">
        <v>8</v>
      </c>
      <c r="C4542" s="326">
        <v>4</v>
      </c>
      <c r="D4542" s="326" t="s">
        <v>9604</v>
      </c>
      <c r="E4542" s="323">
        <v>300</v>
      </c>
      <c r="F4542" s="35" t="s">
        <v>303</v>
      </c>
      <c r="G4542" s="326" t="s">
        <v>9875</v>
      </c>
      <c r="H4542" s="350">
        <f t="shared" si="71"/>
        <v>4568640.3800000008</v>
      </c>
      <c r="I4542" s="326" t="s">
        <v>9685</v>
      </c>
      <c r="J4542" s="42" t="str">
        <f>VLOOKUP(D4542,DEPARTMENTS!B:B,1,0)</f>
        <v>CHURCH_CHOIR_LAUNCH</v>
      </c>
      <c r="K4542" s="326"/>
    </row>
    <row r="4543" spans="1:11" s="35" customFormat="1" hidden="1" x14ac:dyDescent="0.2">
      <c r="A4543" s="326" t="s">
        <v>9959</v>
      </c>
      <c r="B4543" s="326" t="s">
        <v>8</v>
      </c>
      <c r="C4543" s="326">
        <v>4</v>
      </c>
      <c r="D4543" s="326" t="s">
        <v>9604</v>
      </c>
      <c r="E4543" s="323">
        <v>300</v>
      </c>
      <c r="F4543" s="35" t="s">
        <v>303</v>
      </c>
      <c r="G4543" s="326" t="s">
        <v>9875</v>
      </c>
      <c r="H4543" s="350">
        <f t="shared" si="71"/>
        <v>4568940.3800000008</v>
      </c>
      <c r="I4543" s="326" t="s">
        <v>9686</v>
      </c>
      <c r="J4543" s="42" t="str">
        <f>VLOOKUP(D4543,DEPARTMENTS!B:B,1,0)</f>
        <v>CHURCH_CHOIR_LAUNCH</v>
      </c>
      <c r="K4543" s="326"/>
    </row>
    <row r="4544" spans="1:11" s="35" customFormat="1" hidden="1" x14ac:dyDescent="0.2">
      <c r="A4544" s="326" t="s">
        <v>9960</v>
      </c>
      <c r="B4544" s="326" t="s">
        <v>8</v>
      </c>
      <c r="C4544" s="326">
        <v>4</v>
      </c>
      <c r="D4544" s="326" t="s">
        <v>9604</v>
      </c>
      <c r="E4544" s="323">
        <v>500</v>
      </c>
      <c r="F4544" s="35" t="s">
        <v>303</v>
      </c>
      <c r="G4544" s="326" t="s">
        <v>9875</v>
      </c>
      <c r="H4544" s="350">
        <f t="shared" si="71"/>
        <v>4569440.3800000008</v>
      </c>
      <c r="I4544" s="326" t="s">
        <v>9687</v>
      </c>
      <c r="J4544" s="42" t="str">
        <f>VLOOKUP(D4544,DEPARTMENTS!B:B,1,0)</f>
        <v>CHURCH_CHOIR_LAUNCH</v>
      </c>
      <c r="K4544" s="326"/>
    </row>
    <row r="4545" spans="1:11" s="35" customFormat="1" hidden="1" x14ac:dyDescent="0.2">
      <c r="A4545" s="326" t="s">
        <v>9961</v>
      </c>
      <c r="B4545" s="326" t="s">
        <v>8</v>
      </c>
      <c r="C4545" s="326">
        <v>4</v>
      </c>
      <c r="D4545" s="326" t="s">
        <v>114</v>
      </c>
      <c r="E4545" s="323">
        <v>1500</v>
      </c>
      <c r="F4545" s="35" t="s">
        <v>303</v>
      </c>
      <c r="G4545" s="326" t="s">
        <v>9875</v>
      </c>
      <c r="H4545" s="350">
        <f t="shared" si="71"/>
        <v>4570940.3800000008</v>
      </c>
      <c r="I4545" s="326" t="s">
        <v>9688</v>
      </c>
      <c r="J4545" s="42" t="str">
        <f>VLOOKUP(D4545,DEPARTMENTS!B:B,1,0)</f>
        <v>DEV_GROUP_1</v>
      </c>
      <c r="K4545" s="326"/>
    </row>
    <row r="4546" spans="1:11" s="35" customFormat="1" hidden="1" x14ac:dyDescent="0.2">
      <c r="A4546" s="326" t="s">
        <v>9962</v>
      </c>
      <c r="B4546" s="326" t="s">
        <v>8</v>
      </c>
      <c r="C4546" s="326">
        <v>4</v>
      </c>
      <c r="D4546" s="326" t="s">
        <v>114</v>
      </c>
      <c r="E4546" s="323">
        <v>2000</v>
      </c>
      <c r="F4546" s="35" t="s">
        <v>303</v>
      </c>
      <c r="G4546" s="326" t="s">
        <v>9875</v>
      </c>
      <c r="H4546" s="350">
        <f t="shared" si="71"/>
        <v>4572940.3800000008</v>
      </c>
      <c r="I4546" s="326" t="s">
        <v>9689</v>
      </c>
      <c r="J4546" s="42" t="str">
        <f>VLOOKUP(D4546,DEPARTMENTS!B:B,1,0)</f>
        <v>DEV_GROUP_1</v>
      </c>
      <c r="K4546" s="326"/>
    </row>
    <row r="4547" spans="1:11" s="35" customFormat="1" hidden="1" x14ac:dyDescent="0.2">
      <c r="A4547" s="326" t="s">
        <v>9963</v>
      </c>
      <c r="B4547" s="326" t="s">
        <v>8</v>
      </c>
      <c r="C4547" s="326">
        <v>4</v>
      </c>
      <c r="D4547" s="326" t="s">
        <v>9604</v>
      </c>
      <c r="E4547" s="323">
        <v>200</v>
      </c>
      <c r="F4547" s="35" t="s">
        <v>303</v>
      </c>
      <c r="G4547" s="326" t="s">
        <v>9875</v>
      </c>
      <c r="H4547" s="350">
        <f t="shared" si="71"/>
        <v>4573140.3800000008</v>
      </c>
      <c r="I4547" s="326" t="s">
        <v>9690</v>
      </c>
      <c r="J4547" s="42" t="str">
        <f>VLOOKUP(D4547,DEPARTMENTS!B:B,1,0)</f>
        <v>CHURCH_CHOIR_LAUNCH</v>
      </c>
      <c r="K4547" s="326"/>
    </row>
    <row r="4548" spans="1:11" s="35" customFormat="1" hidden="1" x14ac:dyDescent="0.2">
      <c r="A4548" s="326" t="s">
        <v>9964</v>
      </c>
      <c r="B4548" s="326" t="s">
        <v>8</v>
      </c>
      <c r="C4548" s="326">
        <v>4</v>
      </c>
      <c r="D4548" s="326" t="s">
        <v>9604</v>
      </c>
      <c r="E4548" s="323">
        <v>100</v>
      </c>
      <c r="F4548" s="35" t="s">
        <v>303</v>
      </c>
      <c r="G4548" s="326" t="s">
        <v>9875</v>
      </c>
      <c r="H4548" s="350">
        <f t="shared" si="71"/>
        <v>4573240.3800000008</v>
      </c>
      <c r="I4548" s="326" t="s">
        <v>9691</v>
      </c>
      <c r="J4548" s="42" t="str">
        <f>VLOOKUP(D4548,DEPARTMENTS!B:B,1,0)</f>
        <v>CHURCH_CHOIR_LAUNCH</v>
      </c>
      <c r="K4548" s="326"/>
    </row>
    <row r="4549" spans="1:11" s="35" customFormat="1" hidden="1" x14ac:dyDescent="0.2">
      <c r="A4549" s="326" t="s">
        <v>9965</v>
      </c>
      <c r="B4549" s="326" t="s">
        <v>8</v>
      </c>
      <c r="C4549" s="326">
        <v>4</v>
      </c>
      <c r="D4549" s="326" t="s">
        <v>9604</v>
      </c>
      <c r="E4549" s="323">
        <v>200</v>
      </c>
      <c r="F4549" s="35" t="s">
        <v>303</v>
      </c>
      <c r="G4549" s="326" t="s">
        <v>9875</v>
      </c>
      <c r="H4549" s="350">
        <f t="shared" si="71"/>
        <v>4573440.3800000008</v>
      </c>
      <c r="I4549" s="326" t="s">
        <v>9692</v>
      </c>
      <c r="J4549" s="42" t="str">
        <f>VLOOKUP(D4549,DEPARTMENTS!B:B,1,0)</f>
        <v>CHURCH_CHOIR_LAUNCH</v>
      </c>
      <c r="K4549" s="326"/>
    </row>
    <row r="4550" spans="1:11" s="35" customFormat="1" hidden="1" x14ac:dyDescent="0.2">
      <c r="A4550" s="326" t="s">
        <v>9966</v>
      </c>
      <c r="B4550" s="326" t="s">
        <v>8</v>
      </c>
      <c r="C4550" s="326">
        <v>4</v>
      </c>
      <c r="D4550" s="326" t="s">
        <v>9604</v>
      </c>
      <c r="E4550" s="323">
        <v>100</v>
      </c>
      <c r="F4550" s="35" t="s">
        <v>303</v>
      </c>
      <c r="G4550" s="326" t="s">
        <v>9875</v>
      </c>
      <c r="H4550" s="350">
        <f t="shared" si="71"/>
        <v>4573540.3800000008</v>
      </c>
      <c r="I4550" s="326" t="s">
        <v>9693</v>
      </c>
      <c r="J4550" s="42" t="str">
        <f>VLOOKUP(D4550,DEPARTMENTS!B:B,1,0)</f>
        <v>CHURCH_CHOIR_LAUNCH</v>
      </c>
      <c r="K4550" s="326"/>
    </row>
    <row r="4551" spans="1:11" s="35" customFormat="1" hidden="1" x14ac:dyDescent="0.2">
      <c r="A4551" s="326" t="s">
        <v>9967</v>
      </c>
      <c r="B4551" s="326" t="s">
        <v>8</v>
      </c>
      <c r="C4551" s="326">
        <v>4</v>
      </c>
      <c r="D4551" s="326" t="s">
        <v>9605</v>
      </c>
      <c r="E4551" s="323">
        <v>2000</v>
      </c>
      <c r="F4551" s="35" t="s">
        <v>303</v>
      </c>
      <c r="G4551" s="326" t="s">
        <v>9875</v>
      </c>
      <c r="H4551" s="350">
        <f t="shared" si="71"/>
        <v>4575540.3800000008</v>
      </c>
      <c r="I4551" s="383" t="s">
        <v>9694</v>
      </c>
      <c r="J4551" s="42" t="str">
        <f>VLOOKUP(D4551,DEPARTMENTS!B:B,1,0)</f>
        <v>IKONDENI</v>
      </c>
      <c r="K4551" s="326"/>
    </row>
    <row r="4552" spans="1:11" s="35" customFormat="1" hidden="1" x14ac:dyDescent="0.2">
      <c r="A4552" s="326" t="s">
        <v>9968</v>
      </c>
      <c r="B4552" s="326" t="s">
        <v>8</v>
      </c>
      <c r="C4552" s="326">
        <v>4</v>
      </c>
      <c r="D4552" s="326" t="s">
        <v>9604</v>
      </c>
      <c r="E4552" s="323">
        <v>500</v>
      </c>
      <c r="F4552" s="35" t="s">
        <v>303</v>
      </c>
      <c r="G4552" s="326" t="s">
        <v>9875</v>
      </c>
      <c r="H4552" s="350">
        <f t="shared" si="71"/>
        <v>4576040.3800000008</v>
      </c>
      <c r="I4552" s="326" t="s">
        <v>9695</v>
      </c>
      <c r="J4552" s="42" t="str">
        <f>VLOOKUP(D4552,DEPARTMENTS!B:B,1,0)</f>
        <v>CHURCH_CHOIR_LAUNCH</v>
      </c>
      <c r="K4552" s="326"/>
    </row>
    <row r="4553" spans="1:11" s="35" customFormat="1" hidden="1" x14ac:dyDescent="0.2">
      <c r="A4553" s="326" t="s">
        <v>9969</v>
      </c>
      <c r="B4553" s="326" t="s">
        <v>8</v>
      </c>
      <c r="C4553" s="326">
        <v>4</v>
      </c>
      <c r="D4553" s="326" t="s">
        <v>9604</v>
      </c>
      <c r="E4553" s="323">
        <v>300</v>
      </c>
      <c r="F4553" s="35" t="s">
        <v>303</v>
      </c>
      <c r="G4553" s="326" t="s">
        <v>9875</v>
      </c>
      <c r="H4553" s="350">
        <f t="shared" si="71"/>
        <v>4576340.3800000008</v>
      </c>
      <c r="I4553" s="326" t="s">
        <v>9696</v>
      </c>
      <c r="J4553" s="42" t="str">
        <f>VLOOKUP(D4553,DEPARTMENTS!B:B,1,0)</f>
        <v>CHURCH_CHOIR_LAUNCH</v>
      </c>
      <c r="K4553" s="326"/>
    </row>
    <row r="4554" spans="1:11" s="35" customFormat="1" hidden="1" x14ac:dyDescent="0.2">
      <c r="A4554" s="326" t="s">
        <v>9970</v>
      </c>
      <c r="B4554" s="326" t="s">
        <v>8</v>
      </c>
      <c r="C4554" s="326">
        <v>4</v>
      </c>
      <c r="D4554" s="326" t="s">
        <v>24</v>
      </c>
      <c r="E4554" s="323">
        <v>900</v>
      </c>
      <c r="F4554" s="35" t="s">
        <v>303</v>
      </c>
      <c r="G4554" s="326" t="s">
        <v>9875</v>
      </c>
      <c r="H4554" s="350">
        <f t="shared" si="71"/>
        <v>4577240.3800000008</v>
      </c>
      <c r="I4554" s="326" t="s">
        <v>9697</v>
      </c>
      <c r="J4554" s="42" t="str">
        <f>VLOOKUP(D4554,DEPARTMENTS!B:B,1,0)</f>
        <v>ENVELOPES</v>
      </c>
      <c r="K4554" s="326"/>
    </row>
    <row r="4555" spans="1:11" s="35" customFormat="1" hidden="1" x14ac:dyDescent="0.2">
      <c r="A4555" s="326" t="s">
        <v>9971</v>
      </c>
      <c r="B4555" s="326" t="s">
        <v>8</v>
      </c>
      <c r="C4555" s="326">
        <v>4</v>
      </c>
      <c r="D4555" s="326" t="s">
        <v>24</v>
      </c>
      <c r="E4555" s="323">
        <v>900</v>
      </c>
      <c r="F4555" s="35" t="s">
        <v>303</v>
      </c>
      <c r="G4555" s="326" t="s">
        <v>9875</v>
      </c>
      <c r="H4555" s="350">
        <f t="shared" si="71"/>
        <v>4578140.3800000008</v>
      </c>
      <c r="I4555" s="326" t="s">
        <v>9698</v>
      </c>
      <c r="J4555" s="42" t="str">
        <f>VLOOKUP(D4555,DEPARTMENTS!B:B,1,0)</f>
        <v>ENVELOPES</v>
      </c>
      <c r="K4555" s="326"/>
    </row>
    <row r="4556" spans="1:11" s="35" customFormat="1" hidden="1" x14ac:dyDescent="0.2">
      <c r="A4556" s="326" t="s">
        <v>9972</v>
      </c>
      <c r="B4556" s="326" t="s">
        <v>8</v>
      </c>
      <c r="C4556" s="326">
        <v>4</v>
      </c>
      <c r="D4556" s="326" t="s">
        <v>9604</v>
      </c>
      <c r="E4556" s="323">
        <v>100</v>
      </c>
      <c r="F4556" s="35" t="s">
        <v>303</v>
      </c>
      <c r="G4556" s="326" t="s">
        <v>9875</v>
      </c>
      <c r="H4556" s="350">
        <f t="shared" si="71"/>
        <v>4578240.3800000008</v>
      </c>
      <c r="I4556" s="326" t="s">
        <v>9699</v>
      </c>
      <c r="J4556" s="42" t="str">
        <f>VLOOKUP(D4556,DEPARTMENTS!B:B,1,0)</f>
        <v>CHURCH_CHOIR_LAUNCH</v>
      </c>
      <c r="K4556" s="326"/>
    </row>
    <row r="4557" spans="1:11" s="35" customFormat="1" hidden="1" x14ac:dyDescent="0.2">
      <c r="A4557" s="326" t="s">
        <v>9973</v>
      </c>
      <c r="B4557" s="326" t="s">
        <v>8</v>
      </c>
      <c r="C4557" s="326">
        <v>4</v>
      </c>
      <c r="D4557" s="326" t="s">
        <v>9604</v>
      </c>
      <c r="E4557" s="323">
        <v>150</v>
      </c>
      <c r="F4557" s="35" t="s">
        <v>303</v>
      </c>
      <c r="G4557" s="326" t="s">
        <v>9875</v>
      </c>
      <c r="H4557" s="350">
        <f t="shared" si="71"/>
        <v>4578390.3800000008</v>
      </c>
      <c r="I4557" s="326" t="s">
        <v>9700</v>
      </c>
      <c r="J4557" s="42" t="str">
        <f>VLOOKUP(D4557,DEPARTMENTS!B:B,1,0)</f>
        <v>CHURCH_CHOIR_LAUNCH</v>
      </c>
      <c r="K4557" s="326"/>
    </row>
    <row r="4558" spans="1:11" s="35" customFormat="1" hidden="1" x14ac:dyDescent="0.2">
      <c r="A4558" s="326" t="s">
        <v>9974</v>
      </c>
      <c r="B4558" s="326" t="s">
        <v>8</v>
      </c>
      <c r="C4558" s="326">
        <v>4</v>
      </c>
      <c r="D4558" s="326" t="s">
        <v>9604</v>
      </c>
      <c r="E4558" s="323">
        <v>100</v>
      </c>
      <c r="F4558" s="35" t="s">
        <v>303</v>
      </c>
      <c r="G4558" s="326" t="s">
        <v>9875</v>
      </c>
      <c r="H4558" s="350">
        <f t="shared" si="71"/>
        <v>4578490.3800000008</v>
      </c>
      <c r="I4558" s="326" t="s">
        <v>9701</v>
      </c>
      <c r="J4558" s="42" t="str">
        <f>VLOOKUP(D4558,DEPARTMENTS!B:B,1,0)</f>
        <v>CHURCH_CHOIR_LAUNCH</v>
      </c>
      <c r="K4558" s="326"/>
    </row>
    <row r="4559" spans="1:11" s="35" customFormat="1" hidden="1" x14ac:dyDescent="0.2">
      <c r="A4559" s="326" t="s">
        <v>9975</v>
      </c>
      <c r="B4559" s="326" t="s">
        <v>8</v>
      </c>
      <c r="C4559" s="326">
        <v>4</v>
      </c>
      <c r="D4559" s="326" t="s">
        <v>9604</v>
      </c>
      <c r="E4559" s="323">
        <v>250</v>
      </c>
      <c r="F4559" s="35" t="s">
        <v>303</v>
      </c>
      <c r="G4559" s="326" t="s">
        <v>9875</v>
      </c>
      <c r="H4559" s="350">
        <f t="shared" si="71"/>
        <v>4578740.3800000008</v>
      </c>
      <c r="I4559" s="326" t="s">
        <v>9702</v>
      </c>
      <c r="J4559" s="42" t="str">
        <f>VLOOKUP(D4559,DEPARTMENTS!B:B,1,0)</f>
        <v>CHURCH_CHOIR_LAUNCH</v>
      </c>
      <c r="K4559" s="326"/>
    </row>
    <row r="4560" spans="1:11" s="35" customFormat="1" hidden="1" x14ac:dyDescent="0.2">
      <c r="A4560" s="326" t="s">
        <v>9976</v>
      </c>
      <c r="B4560" s="326" t="s">
        <v>8</v>
      </c>
      <c r="C4560" s="326">
        <v>4</v>
      </c>
      <c r="D4560" s="326" t="s">
        <v>9604</v>
      </c>
      <c r="E4560" s="323">
        <v>100</v>
      </c>
      <c r="F4560" s="35" t="s">
        <v>303</v>
      </c>
      <c r="G4560" s="326" t="s">
        <v>9875</v>
      </c>
      <c r="H4560" s="350">
        <f t="shared" si="71"/>
        <v>4578840.3800000008</v>
      </c>
      <c r="I4560" s="326" t="s">
        <v>9703</v>
      </c>
      <c r="J4560" s="42" t="str">
        <f>VLOOKUP(D4560,DEPARTMENTS!B:B,1,0)</f>
        <v>CHURCH_CHOIR_LAUNCH</v>
      </c>
      <c r="K4560" s="326"/>
    </row>
    <row r="4561" spans="1:11" s="35" customFormat="1" hidden="1" x14ac:dyDescent="0.2">
      <c r="A4561" s="326" t="s">
        <v>9977</v>
      </c>
      <c r="B4561" s="326" t="s">
        <v>8</v>
      </c>
      <c r="C4561" s="326">
        <v>4</v>
      </c>
      <c r="D4561" s="326" t="s">
        <v>9604</v>
      </c>
      <c r="E4561" s="323">
        <v>100</v>
      </c>
      <c r="F4561" s="35" t="s">
        <v>303</v>
      </c>
      <c r="G4561" s="326" t="s">
        <v>9875</v>
      </c>
      <c r="H4561" s="350">
        <f t="shared" si="71"/>
        <v>4578940.3800000008</v>
      </c>
      <c r="I4561" s="326" t="s">
        <v>9704</v>
      </c>
      <c r="J4561" s="42" t="str">
        <f>VLOOKUP(D4561,DEPARTMENTS!B:B,1,0)</f>
        <v>CHURCH_CHOIR_LAUNCH</v>
      </c>
      <c r="K4561" s="326"/>
    </row>
    <row r="4562" spans="1:11" s="35" customFormat="1" hidden="1" x14ac:dyDescent="0.2">
      <c r="A4562" s="326" t="s">
        <v>9978</v>
      </c>
      <c r="B4562" s="326" t="s">
        <v>8</v>
      </c>
      <c r="C4562" s="326">
        <v>4</v>
      </c>
      <c r="D4562" s="326" t="s">
        <v>9604</v>
      </c>
      <c r="E4562" s="323">
        <v>100</v>
      </c>
      <c r="F4562" s="35" t="s">
        <v>303</v>
      </c>
      <c r="G4562" s="326" t="s">
        <v>9875</v>
      </c>
      <c r="H4562" s="350">
        <f t="shared" si="71"/>
        <v>4579040.3800000008</v>
      </c>
      <c r="I4562" s="326" t="s">
        <v>9705</v>
      </c>
      <c r="J4562" s="42" t="str">
        <f>VLOOKUP(D4562,DEPARTMENTS!B:B,1,0)</f>
        <v>CHURCH_CHOIR_LAUNCH</v>
      </c>
      <c r="K4562" s="326"/>
    </row>
    <row r="4563" spans="1:11" s="35" customFormat="1" hidden="1" x14ac:dyDescent="0.2">
      <c r="A4563" s="326" t="s">
        <v>9979</v>
      </c>
      <c r="B4563" s="326" t="s">
        <v>8</v>
      </c>
      <c r="C4563" s="326">
        <v>4</v>
      </c>
      <c r="D4563" s="326" t="s">
        <v>9604</v>
      </c>
      <c r="E4563" s="323">
        <v>100</v>
      </c>
      <c r="F4563" s="35" t="s">
        <v>303</v>
      </c>
      <c r="G4563" s="326" t="s">
        <v>9875</v>
      </c>
      <c r="H4563" s="350">
        <f t="shared" si="71"/>
        <v>4579140.3800000008</v>
      </c>
      <c r="I4563" s="326" t="s">
        <v>9706</v>
      </c>
      <c r="J4563" s="42" t="str">
        <f>VLOOKUP(D4563,DEPARTMENTS!B:B,1,0)</f>
        <v>CHURCH_CHOIR_LAUNCH</v>
      </c>
      <c r="K4563" s="326"/>
    </row>
    <row r="4564" spans="1:11" s="35" customFormat="1" hidden="1" x14ac:dyDescent="0.2">
      <c r="A4564" s="326" t="s">
        <v>9980</v>
      </c>
      <c r="B4564" s="326" t="s">
        <v>8</v>
      </c>
      <c r="C4564" s="326">
        <v>4</v>
      </c>
      <c r="D4564" s="326" t="s">
        <v>9604</v>
      </c>
      <c r="E4564" s="323">
        <v>300</v>
      </c>
      <c r="F4564" s="35" t="s">
        <v>303</v>
      </c>
      <c r="G4564" s="326" t="s">
        <v>9875</v>
      </c>
      <c r="H4564" s="350">
        <f t="shared" si="71"/>
        <v>4579440.3800000008</v>
      </c>
      <c r="I4564" s="326" t="s">
        <v>9707</v>
      </c>
      <c r="J4564" s="42" t="str">
        <f>VLOOKUP(D4564,DEPARTMENTS!B:B,1,0)</f>
        <v>CHURCH_CHOIR_LAUNCH</v>
      </c>
      <c r="K4564" s="326"/>
    </row>
    <row r="4565" spans="1:11" s="35" customFormat="1" hidden="1" x14ac:dyDescent="0.2">
      <c r="A4565" s="326" t="s">
        <v>9981</v>
      </c>
      <c r="B4565" s="326" t="s">
        <v>8</v>
      </c>
      <c r="C4565" s="326">
        <v>4</v>
      </c>
      <c r="D4565" s="326" t="s">
        <v>9604</v>
      </c>
      <c r="E4565" s="323">
        <v>500</v>
      </c>
      <c r="F4565" s="35" t="s">
        <v>303</v>
      </c>
      <c r="G4565" s="326" t="s">
        <v>9875</v>
      </c>
      <c r="H4565" s="350">
        <f t="shared" ref="H4565:H4628" si="72">H4564+E4565</f>
        <v>4579940.3800000008</v>
      </c>
      <c r="I4565" s="326" t="s">
        <v>9708</v>
      </c>
      <c r="J4565" s="42" t="str">
        <f>VLOOKUP(D4565,DEPARTMENTS!B:B,1,0)</f>
        <v>CHURCH_CHOIR_LAUNCH</v>
      </c>
      <c r="K4565" s="326"/>
    </row>
    <row r="4566" spans="1:11" s="35" customFormat="1" hidden="1" x14ac:dyDescent="0.2">
      <c r="A4566" s="326" t="s">
        <v>9982</v>
      </c>
      <c r="B4566" s="326" t="s">
        <v>8</v>
      </c>
      <c r="C4566" s="326">
        <v>4</v>
      </c>
      <c r="D4566" s="326" t="s">
        <v>9603</v>
      </c>
      <c r="E4566" s="323">
        <v>450</v>
      </c>
      <c r="F4566" s="35" t="s">
        <v>303</v>
      </c>
      <c r="G4566" s="326" t="s">
        <v>9876</v>
      </c>
      <c r="H4566" s="350">
        <f t="shared" si="72"/>
        <v>4580390.3800000008</v>
      </c>
      <c r="I4566" s="326" t="s">
        <v>9709</v>
      </c>
      <c r="J4566" s="42" t="str">
        <f>VLOOKUP(D4566,DEPARTMENTS!B:B,1,0)</f>
        <v>VBS_REGISTRATION</v>
      </c>
      <c r="K4566" s="326"/>
    </row>
    <row r="4567" spans="1:11" s="35" customFormat="1" hidden="1" x14ac:dyDescent="0.2">
      <c r="A4567" s="326" t="s">
        <v>9983</v>
      </c>
      <c r="B4567" s="326" t="s">
        <v>8</v>
      </c>
      <c r="C4567" s="326">
        <v>4</v>
      </c>
      <c r="D4567" s="326" t="s">
        <v>95</v>
      </c>
      <c r="E4567" s="323">
        <v>500</v>
      </c>
      <c r="F4567" s="35" t="s">
        <v>303</v>
      </c>
      <c r="G4567" s="326" t="s">
        <v>9876</v>
      </c>
      <c r="H4567" s="350">
        <f t="shared" si="72"/>
        <v>4580890.3800000008</v>
      </c>
      <c r="I4567" s="326" t="s">
        <v>9710</v>
      </c>
      <c r="J4567" s="42" t="str">
        <f>VLOOKUP(D4567,DEPARTMENTS!B:B,1,0)</f>
        <v>VBS_AWM</v>
      </c>
      <c r="K4567" s="326"/>
    </row>
    <row r="4568" spans="1:11" s="35" customFormat="1" hidden="1" x14ac:dyDescent="0.2">
      <c r="A4568" s="326" t="s">
        <v>9984</v>
      </c>
      <c r="B4568" s="326" t="s">
        <v>8</v>
      </c>
      <c r="C4568" s="326">
        <v>4</v>
      </c>
      <c r="D4568" s="326" t="s">
        <v>9603</v>
      </c>
      <c r="E4568" s="323">
        <v>450</v>
      </c>
      <c r="F4568" s="35" t="s">
        <v>303</v>
      </c>
      <c r="G4568" s="326" t="s">
        <v>9876</v>
      </c>
      <c r="H4568" s="350">
        <f t="shared" si="72"/>
        <v>4581340.3800000008</v>
      </c>
      <c r="I4568" s="326" t="s">
        <v>9711</v>
      </c>
      <c r="J4568" s="42" t="str">
        <f>VLOOKUP(D4568,DEPARTMENTS!B:B,1,0)</f>
        <v>VBS_REGISTRATION</v>
      </c>
      <c r="K4568" s="326"/>
    </row>
    <row r="4569" spans="1:11" s="35" customFormat="1" hidden="1" x14ac:dyDescent="0.2">
      <c r="A4569" s="326" t="s">
        <v>9985</v>
      </c>
      <c r="B4569" s="326" t="s">
        <v>8</v>
      </c>
      <c r="C4569" s="326">
        <v>4</v>
      </c>
      <c r="D4569" s="326" t="s">
        <v>9603</v>
      </c>
      <c r="E4569" s="323">
        <v>450</v>
      </c>
      <c r="F4569" s="35" t="s">
        <v>303</v>
      </c>
      <c r="G4569" s="326" t="s">
        <v>9876</v>
      </c>
      <c r="H4569" s="350">
        <f t="shared" si="72"/>
        <v>4581790.3800000008</v>
      </c>
      <c r="I4569" s="326" t="s">
        <v>9712</v>
      </c>
      <c r="J4569" s="42" t="str">
        <f>VLOOKUP(D4569,DEPARTMENTS!B:B,1,0)</f>
        <v>VBS_REGISTRATION</v>
      </c>
      <c r="K4569" s="326"/>
    </row>
    <row r="4570" spans="1:11" s="35" customFormat="1" hidden="1" x14ac:dyDescent="0.2">
      <c r="A4570" s="326" t="s">
        <v>9986</v>
      </c>
      <c r="B4570" s="326" t="s">
        <v>8</v>
      </c>
      <c r="C4570" s="326">
        <v>4</v>
      </c>
      <c r="D4570" s="326" t="s">
        <v>9604</v>
      </c>
      <c r="E4570" s="323">
        <v>2000</v>
      </c>
      <c r="F4570" s="35" t="s">
        <v>303</v>
      </c>
      <c r="G4570" s="326" t="s">
        <v>9876</v>
      </c>
      <c r="H4570" s="350">
        <f t="shared" si="72"/>
        <v>4583790.3800000008</v>
      </c>
      <c r="I4570" s="326" t="s">
        <v>9713</v>
      </c>
      <c r="J4570" s="42" t="str">
        <f>VLOOKUP(D4570,DEPARTMENTS!B:B,1,0)</f>
        <v>CHURCH_CHOIR_LAUNCH</v>
      </c>
      <c r="K4570" s="326"/>
    </row>
    <row r="4571" spans="1:11" s="35" customFormat="1" hidden="1" x14ac:dyDescent="0.2">
      <c r="A4571" s="326" t="s">
        <v>9987</v>
      </c>
      <c r="B4571" s="326" t="s">
        <v>8</v>
      </c>
      <c r="C4571" s="326">
        <v>4</v>
      </c>
      <c r="D4571" s="326" t="s">
        <v>9604</v>
      </c>
      <c r="E4571" s="323">
        <v>1000</v>
      </c>
      <c r="F4571" s="35" t="s">
        <v>303</v>
      </c>
      <c r="G4571" s="326" t="s">
        <v>9876</v>
      </c>
      <c r="H4571" s="350">
        <f t="shared" si="72"/>
        <v>4584790.3800000008</v>
      </c>
      <c r="I4571" s="326" t="s">
        <v>9714</v>
      </c>
      <c r="J4571" s="42" t="str">
        <f>VLOOKUP(D4571,DEPARTMENTS!B:B,1,0)</f>
        <v>CHURCH_CHOIR_LAUNCH</v>
      </c>
      <c r="K4571" s="326"/>
    </row>
    <row r="4572" spans="1:11" s="35" customFormat="1" hidden="1" x14ac:dyDescent="0.2">
      <c r="A4572" s="326" t="s">
        <v>9988</v>
      </c>
      <c r="B4572" s="326" t="s">
        <v>8</v>
      </c>
      <c r="C4572" s="326">
        <v>4</v>
      </c>
      <c r="D4572" s="326" t="s">
        <v>9604</v>
      </c>
      <c r="E4572" s="323">
        <v>500</v>
      </c>
      <c r="F4572" s="35" t="s">
        <v>303</v>
      </c>
      <c r="G4572" s="326" t="s">
        <v>9876</v>
      </c>
      <c r="H4572" s="350">
        <f t="shared" si="72"/>
        <v>4585290.3800000008</v>
      </c>
      <c r="I4572" s="326" t="s">
        <v>9715</v>
      </c>
      <c r="J4572" s="42" t="str">
        <f>VLOOKUP(D4572,DEPARTMENTS!B:B,1,0)</f>
        <v>CHURCH_CHOIR_LAUNCH</v>
      </c>
      <c r="K4572" s="326"/>
    </row>
    <row r="4573" spans="1:11" s="35" customFormat="1" hidden="1" x14ac:dyDescent="0.2">
      <c r="A4573" s="326" t="s">
        <v>9989</v>
      </c>
      <c r="B4573" s="326" t="s">
        <v>8</v>
      </c>
      <c r="C4573" s="326">
        <v>4</v>
      </c>
      <c r="D4573" s="326" t="s">
        <v>9604</v>
      </c>
      <c r="E4573" s="323">
        <v>1000</v>
      </c>
      <c r="F4573" s="35" t="s">
        <v>303</v>
      </c>
      <c r="G4573" s="326" t="s">
        <v>9876</v>
      </c>
      <c r="H4573" s="350">
        <f t="shared" si="72"/>
        <v>4586290.3800000008</v>
      </c>
      <c r="I4573" s="326" t="s">
        <v>9716</v>
      </c>
      <c r="J4573" s="42" t="str">
        <f>VLOOKUP(D4573,DEPARTMENTS!B:B,1,0)</f>
        <v>CHURCH_CHOIR_LAUNCH</v>
      </c>
      <c r="K4573" s="326"/>
    </row>
    <row r="4574" spans="1:11" s="35" customFormat="1" hidden="1" x14ac:dyDescent="0.2">
      <c r="A4574" s="326" t="s">
        <v>9990</v>
      </c>
      <c r="B4574" s="326" t="s">
        <v>8</v>
      </c>
      <c r="C4574" s="326">
        <v>4</v>
      </c>
      <c r="D4574" s="326" t="s">
        <v>9604</v>
      </c>
      <c r="E4574" s="323">
        <v>500</v>
      </c>
      <c r="F4574" s="35" t="s">
        <v>303</v>
      </c>
      <c r="G4574" s="326" t="s">
        <v>9876</v>
      </c>
      <c r="H4574" s="350">
        <f t="shared" si="72"/>
        <v>4586790.3800000008</v>
      </c>
      <c r="I4574" s="326" t="s">
        <v>9717</v>
      </c>
      <c r="J4574" s="42" t="str">
        <f>VLOOKUP(D4574,DEPARTMENTS!B:B,1,0)</f>
        <v>CHURCH_CHOIR_LAUNCH</v>
      </c>
      <c r="K4574" s="326"/>
    </row>
    <row r="4575" spans="1:11" s="35" customFormat="1" hidden="1" x14ac:dyDescent="0.2">
      <c r="A4575" s="326" t="s">
        <v>9991</v>
      </c>
      <c r="B4575" s="326" t="s">
        <v>8</v>
      </c>
      <c r="C4575" s="326">
        <v>4</v>
      </c>
      <c r="D4575" s="326" t="s">
        <v>9604</v>
      </c>
      <c r="E4575" s="323">
        <v>1000</v>
      </c>
      <c r="F4575" s="35" t="s">
        <v>303</v>
      </c>
      <c r="G4575" s="326" t="s">
        <v>9876</v>
      </c>
      <c r="H4575" s="350">
        <f t="shared" si="72"/>
        <v>4587790.3800000008</v>
      </c>
      <c r="I4575" s="326" t="s">
        <v>9718</v>
      </c>
      <c r="J4575" s="42" t="str">
        <f>VLOOKUP(D4575,DEPARTMENTS!B:B,1,0)</f>
        <v>CHURCH_CHOIR_LAUNCH</v>
      </c>
      <c r="K4575" s="326"/>
    </row>
    <row r="4576" spans="1:11" s="35" customFormat="1" hidden="1" x14ac:dyDescent="0.2">
      <c r="A4576" s="326" t="s">
        <v>9992</v>
      </c>
      <c r="B4576" s="326" t="s">
        <v>8</v>
      </c>
      <c r="C4576" s="326">
        <v>4</v>
      </c>
      <c r="D4576" s="326" t="s">
        <v>9604</v>
      </c>
      <c r="E4576" s="323">
        <v>500</v>
      </c>
      <c r="F4576" s="35" t="s">
        <v>303</v>
      </c>
      <c r="G4576" s="326" t="s">
        <v>9876</v>
      </c>
      <c r="H4576" s="350">
        <f t="shared" si="72"/>
        <v>4588290.3800000008</v>
      </c>
      <c r="I4576" s="326" t="s">
        <v>9719</v>
      </c>
      <c r="J4576" s="42" t="str">
        <f>VLOOKUP(D4576,DEPARTMENTS!B:B,1,0)</f>
        <v>CHURCH_CHOIR_LAUNCH</v>
      </c>
      <c r="K4576" s="326"/>
    </row>
    <row r="4577" spans="1:11" s="35" customFormat="1" hidden="1" x14ac:dyDescent="0.2">
      <c r="A4577" s="326" t="s">
        <v>9993</v>
      </c>
      <c r="B4577" s="326" t="s">
        <v>8</v>
      </c>
      <c r="C4577" s="326">
        <v>4</v>
      </c>
      <c r="D4577" s="326" t="s">
        <v>9604</v>
      </c>
      <c r="E4577" s="323">
        <v>300</v>
      </c>
      <c r="F4577" s="35" t="s">
        <v>303</v>
      </c>
      <c r="G4577" s="326" t="s">
        <v>9876</v>
      </c>
      <c r="H4577" s="350">
        <f t="shared" si="72"/>
        <v>4588590.3800000008</v>
      </c>
      <c r="I4577" s="326" t="s">
        <v>9720</v>
      </c>
      <c r="J4577" s="42" t="str">
        <f>VLOOKUP(D4577,DEPARTMENTS!B:B,1,0)</f>
        <v>CHURCH_CHOIR_LAUNCH</v>
      </c>
      <c r="K4577" s="326"/>
    </row>
    <row r="4578" spans="1:11" s="35" customFormat="1" hidden="1" x14ac:dyDescent="0.2">
      <c r="A4578" s="326" t="s">
        <v>9994</v>
      </c>
      <c r="B4578" s="326" t="s">
        <v>8</v>
      </c>
      <c r="C4578" s="326">
        <v>4</v>
      </c>
      <c r="D4578" s="326" t="s">
        <v>24</v>
      </c>
      <c r="E4578" s="323">
        <v>2133</v>
      </c>
      <c r="F4578" s="35" t="s">
        <v>303</v>
      </c>
      <c r="G4578" s="326" t="s">
        <v>9876</v>
      </c>
      <c r="H4578" s="350">
        <f t="shared" si="72"/>
        <v>4590723.3800000008</v>
      </c>
      <c r="I4578" s="326" t="s">
        <v>9721</v>
      </c>
      <c r="J4578" s="42" t="str">
        <f>VLOOKUP(D4578,DEPARTMENTS!B:B,1,0)</f>
        <v>ENVELOPES</v>
      </c>
      <c r="K4578" s="326"/>
    </row>
    <row r="4579" spans="1:11" s="35" customFormat="1" hidden="1" x14ac:dyDescent="0.2">
      <c r="A4579" s="326" t="s">
        <v>9995</v>
      </c>
      <c r="B4579" s="326" t="s">
        <v>8</v>
      </c>
      <c r="C4579" s="326">
        <v>4</v>
      </c>
      <c r="D4579" s="326" t="s">
        <v>9604</v>
      </c>
      <c r="E4579" s="323">
        <v>300</v>
      </c>
      <c r="F4579" s="35" t="s">
        <v>303</v>
      </c>
      <c r="G4579" s="326" t="s">
        <v>9876</v>
      </c>
      <c r="H4579" s="350">
        <f t="shared" si="72"/>
        <v>4591023.3800000008</v>
      </c>
      <c r="I4579" s="326" t="s">
        <v>9722</v>
      </c>
      <c r="J4579" s="42" t="str">
        <f>VLOOKUP(D4579,DEPARTMENTS!B:B,1,0)</f>
        <v>CHURCH_CHOIR_LAUNCH</v>
      </c>
      <c r="K4579" s="326"/>
    </row>
    <row r="4580" spans="1:11" s="35" customFormat="1" hidden="1" x14ac:dyDescent="0.2">
      <c r="A4580" s="326" t="s">
        <v>9996</v>
      </c>
      <c r="B4580" s="326" t="s">
        <v>8</v>
      </c>
      <c r="C4580" s="326">
        <v>4</v>
      </c>
      <c r="D4580" s="326" t="s">
        <v>9603</v>
      </c>
      <c r="E4580" s="323">
        <v>150</v>
      </c>
      <c r="F4580" s="35" t="s">
        <v>303</v>
      </c>
      <c r="G4580" s="326" t="s">
        <v>9876</v>
      </c>
      <c r="H4580" s="350">
        <f t="shared" si="72"/>
        <v>4591173.3800000008</v>
      </c>
      <c r="I4580" s="326" t="s">
        <v>9723</v>
      </c>
      <c r="J4580" s="42" t="str">
        <f>VLOOKUP(D4580,DEPARTMENTS!B:B,1,0)</f>
        <v>VBS_REGISTRATION</v>
      </c>
      <c r="K4580" s="326"/>
    </row>
    <row r="4581" spans="1:11" s="35" customFormat="1" hidden="1" x14ac:dyDescent="0.2">
      <c r="A4581" s="326" t="s">
        <v>9997</v>
      </c>
      <c r="B4581" s="326" t="s">
        <v>8</v>
      </c>
      <c r="C4581" s="326">
        <v>4</v>
      </c>
      <c r="D4581" s="326" t="s">
        <v>9603</v>
      </c>
      <c r="E4581" s="323">
        <v>300</v>
      </c>
      <c r="F4581" s="35" t="s">
        <v>303</v>
      </c>
      <c r="G4581" s="326" t="s">
        <v>9876</v>
      </c>
      <c r="H4581" s="350">
        <f t="shared" si="72"/>
        <v>4591473.3800000008</v>
      </c>
      <c r="I4581" s="326" t="s">
        <v>9724</v>
      </c>
      <c r="J4581" s="42" t="str">
        <f>VLOOKUP(D4581,DEPARTMENTS!B:B,1,0)</f>
        <v>VBS_REGISTRATION</v>
      </c>
      <c r="K4581" s="326"/>
    </row>
    <row r="4582" spans="1:11" s="35" customFormat="1" hidden="1" x14ac:dyDescent="0.2">
      <c r="A4582" s="326" t="s">
        <v>9998</v>
      </c>
      <c r="B4582" s="326" t="s">
        <v>8</v>
      </c>
      <c r="C4582" s="326">
        <v>4</v>
      </c>
      <c r="D4582" s="326" t="s">
        <v>24</v>
      </c>
      <c r="E4582" s="323">
        <v>300</v>
      </c>
      <c r="F4582" s="35" t="s">
        <v>303</v>
      </c>
      <c r="G4582" s="326" t="s">
        <v>9876</v>
      </c>
      <c r="H4582" s="350">
        <f t="shared" si="72"/>
        <v>4591773.3800000008</v>
      </c>
      <c r="I4582" s="326" t="s">
        <v>9725</v>
      </c>
      <c r="J4582" s="42" t="str">
        <f>VLOOKUP(D4582,DEPARTMENTS!B:B,1,0)</f>
        <v>ENVELOPES</v>
      </c>
      <c r="K4582" s="326"/>
    </row>
    <row r="4583" spans="1:11" s="35" customFormat="1" hidden="1" x14ac:dyDescent="0.2">
      <c r="A4583" s="326" t="s">
        <v>9999</v>
      </c>
      <c r="B4583" s="326" t="s">
        <v>8</v>
      </c>
      <c r="C4583" s="326">
        <v>4</v>
      </c>
      <c r="D4583" s="326" t="s">
        <v>9604</v>
      </c>
      <c r="E4583" s="323">
        <v>100</v>
      </c>
      <c r="F4583" s="35" t="s">
        <v>303</v>
      </c>
      <c r="G4583" s="326" t="s">
        <v>9876</v>
      </c>
      <c r="H4583" s="350">
        <f t="shared" si="72"/>
        <v>4591873.3800000008</v>
      </c>
      <c r="I4583" s="326" t="s">
        <v>9726</v>
      </c>
      <c r="J4583" s="42" t="str">
        <f>VLOOKUP(D4583,DEPARTMENTS!B:B,1,0)</f>
        <v>CHURCH_CHOIR_LAUNCH</v>
      </c>
      <c r="K4583" s="326"/>
    </row>
    <row r="4584" spans="1:11" s="35" customFormat="1" hidden="1" x14ac:dyDescent="0.2">
      <c r="A4584" s="326" t="s">
        <v>10000</v>
      </c>
      <c r="B4584" s="326" t="s">
        <v>8</v>
      </c>
      <c r="C4584" s="326">
        <v>4</v>
      </c>
      <c r="D4584" s="326" t="s">
        <v>9604</v>
      </c>
      <c r="E4584" s="323">
        <v>200</v>
      </c>
      <c r="F4584" s="35" t="s">
        <v>303</v>
      </c>
      <c r="G4584" s="326" t="s">
        <v>9876</v>
      </c>
      <c r="H4584" s="350">
        <f t="shared" si="72"/>
        <v>4592073.3800000008</v>
      </c>
      <c r="I4584" s="326" t="s">
        <v>9727</v>
      </c>
      <c r="J4584" s="42" t="str">
        <f>VLOOKUP(D4584,DEPARTMENTS!B:B,1,0)</f>
        <v>CHURCH_CHOIR_LAUNCH</v>
      </c>
      <c r="K4584" s="326"/>
    </row>
    <row r="4585" spans="1:11" s="35" customFormat="1" hidden="1" x14ac:dyDescent="0.2">
      <c r="A4585" s="326" t="s">
        <v>10001</v>
      </c>
      <c r="B4585" s="326" t="s">
        <v>8</v>
      </c>
      <c r="C4585" s="326">
        <v>4</v>
      </c>
      <c r="D4585" s="326" t="s">
        <v>9604</v>
      </c>
      <c r="E4585" s="323">
        <v>200</v>
      </c>
      <c r="F4585" s="35" t="s">
        <v>303</v>
      </c>
      <c r="G4585" s="326" t="s">
        <v>9876</v>
      </c>
      <c r="H4585" s="350">
        <f t="shared" si="72"/>
        <v>4592273.3800000008</v>
      </c>
      <c r="I4585" s="326" t="s">
        <v>9728</v>
      </c>
      <c r="J4585" s="42" t="str">
        <f>VLOOKUP(D4585,DEPARTMENTS!B:B,1,0)</f>
        <v>CHURCH_CHOIR_LAUNCH</v>
      </c>
      <c r="K4585" s="326"/>
    </row>
    <row r="4586" spans="1:11" s="35" customFormat="1" hidden="1" x14ac:dyDescent="0.2">
      <c r="A4586" s="326" t="s">
        <v>10002</v>
      </c>
      <c r="B4586" s="326" t="s">
        <v>8</v>
      </c>
      <c r="C4586" s="326">
        <v>4</v>
      </c>
      <c r="D4586" s="326" t="s">
        <v>9604</v>
      </c>
      <c r="E4586" s="323">
        <v>1000</v>
      </c>
      <c r="F4586" s="35" t="s">
        <v>303</v>
      </c>
      <c r="G4586" s="326" t="s">
        <v>9876</v>
      </c>
      <c r="H4586" s="350">
        <f t="shared" si="72"/>
        <v>4593273.3800000008</v>
      </c>
      <c r="I4586" s="326" t="s">
        <v>9729</v>
      </c>
      <c r="J4586" s="42" t="str">
        <f>VLOOKUP(D4586,DEPARTMENTS!B:B,1,0)</f>
        <v>CHURCH_CHOIR_LAUNCH</v>
      </c>
      <c r="K4586" s="326"/>
    </row>
    <row r="4587" spans="1:11" s="35" customFormat="1" hidden="1" x14ac:dyDescent="0.2">
      <c r="A4587" s="326" t="s">
        <v>10003</v>
      </c>
      <c r="B4587" s="326" t="s">
        <v>8</v>
      </c>
      <c r="C4587" s="326">
        <v>4</v>
      </c>
      <c r="D4587" s="326" t="s">
        <v>9603</v>
      </c>
      <c r="E4587" s="323">
        <v>150</v>
      </c>
      <c r="F4587" s="35" t="s">
        <v>303</v>
      </c>
      <c r="G4587" s="326" t="s">
        <v>9876</v>
      </c>
      <c r="H4587" s="350">
        <f t="shared" si="72"/>
        <v>4593423.3800000008</v>
      </c>
      <c r="I4587" s="326" t="s">
        <v>9730</v>
      </c>
      <c r="J4587" s="42" t="str">
        <f>VLOOKUP(D4587,DEPARTMENTS!B:B,1,0)</f>
        <v>VBS_REGISTRATION</v>
      </c>
      <c r="K4587" s="326"/>
    </row>
    <row r="4588" spans="1:11" s="35" customFormat="1" hidden="1" x14ac:dyDescent="0.2">
      <c r="A4588" s="326" t="s">
        <v>10004</v>
      </c>
      <c r="B4588" s="326" t="s">
        <v>8</v>
      </c>
      <c r="C4588" s="326">
        <v>4</v>
      </c>
      <c r="D4588" s="326" t="s">
        <v>9604</v>
      </c>
      <c r="E4588" s="323">
        <v>500</v>
      </c>
      <c r="F4588" s="35" t="s">
        <v>303</v>
      </c>
      <c r="G4588" s="326" t="s">
        <v>9876</v>
      </c>
      <c r="H4588" s="350">
        <f t="shared" si="72"/>
        <v>4593923.3800000008</v>
      </c>
      <c r="I4588" s="326" t="s">
        <v>9731</v>
      </c>
      <c r="J4588" s="42" t="str">
        <f>VLOOKUP(D4588,DEPARTMENTS!B:B,1,0)</f>
        <v>CHURCH_CHOIR_LAUNCH</v>
      </c>
      <c r="K4588" s="326"/>
    </row>
    <row r="4589" spans="1:11" s="35" customFormat="1" hidden="1" x14ac:dyDescent="0.2">
      <c r="A4589" s="326" t="s">
        <v>10005</v>
      </c>
      <c r="B4589" s="326" t="s">
        <v>8</v>
      </c>
      <c r="C4589" s="326">
        <v>4</v>
      </c>
      <c r="D4589" s="326" t="s">
        <v>9604</v>
      </c>
      <c r="E4589" s="323">
        <v>200</v>
      </c>
      <c r="F4589" s="35" t="s">
        <v>303</v>
      </c>
      <c r="G4589" s="326" t="s">
        <v>9876</v>
      </c>
      <c r="H4589" s="350">
        <f t="shared" si="72"/>
        <v>4594123.3800000008</v>
      </c>
      <c r="I4589" s="326" t="s">
        <v>9732</v>
      </c>
      <c r="J4589" s="42" t="str">
        <f>VLOOKUP(D4589,DEPARTMENTS!B:B,1,0)</f>
        <v>CHURCH_CHOIR_LAUNCH</v>
      </c>
      <c r="K4589" s="326"/>
    </row>
    <row r="4590" spans="1:11" s="35" customFormat="1" hidden="1" x14ac:dyDescent="0.2">
      <c r="A4590" s="326" t="s">
        <v>10006</v>
      </c>
      <c r="B4590" s="326" t="s">
        <v>8</v>
      </c>
      <c r="C4590" s="326">
        <v>4</v>
      </c>
      <c r="D4590" s="326" t="s">
        <v>9603</v>
      </c>
      <c r="E4590" s="323">
        <v>300</v>
      </c>
      <c r="F4590" s="35" t="s">
        <v>303</v>
      </c>
      <c r="G4590" s="326" t="s">
        <v>9876</v>
      </c>
      <c r="H4590" s="350">
        <f t="shared" si="72"/>
        <v>4594423.3800000008</v>
      </c>
      <c r="I4590" s="326" t="s">
        <v>9733</v>
      </c>
      <c r="J4590" s="42" t="str">
        <f>VLOOKUP(D4590,DEPARTMENTS!B:B,1,0)</f>
        <v>VBS_REGISTRATION</v>
      </c>
      <c r="K4590" s="326"/>
    </row>
    <row r="4591" spans="1:11" s="35" customFormat="1" hidden="1" x14ac:dyDescent="0.2">
      <c r="A4591" s="326" t="s">
        <v>10007</v>
      </c>
      <c r="B4591" s="326" t="s">
        <v>8</v>
      </c>
      <c r="C4591" s="326">
        <v>4</v>
      </c>
      <c r="D4591" s="326" t="s">
        <v>9603</v>
      </c>
      <c r="E4591" s="323">
        <v>150</v>
      </c>
      <c r="F4591" s="35" t="s">
        <v>303</v>
      </c>
      <c r="G4591" s="326" t="s">
        <v>9876</v>
      </c>
      <c r="H4591" s="350">
        <f t="shared" si="72"/>
        <v>4594573.3800000008</v>
      </c>
      <c r="I4591" s="326" t="s">
        <v>9734</v>
      </c>
      <c r="J4591" s="42" t="str">
        <f>VLOOKUP(D4591,DEPARTMENTS!B:B,1,0)</f>
        <v>VBS_REGISTRATION</v>
      </c>
      <c r="K4591" s="326"/>
    </row>
    <row r="4592" spans="1:11" s="35" customFormat="1" hidden="1" x14ac:dyDescent="0.2">
      <c r="A4592" s="326" t="s">
        <v>10008</v>
      </c>
      <c r="B4592" s="326" t="s">
        <v>8</v>
      </c>
      <c r="C4592" s="326">
        <v>4</v>
      </c>
      <c r="D4592" s="326" t="s">
        <v>9604</v>
      </c>
      <c r="E4592" s="323">
        <v>200</v>
      </c>
      <c r="F4592" s="35" t="s">
        <v>303</v>
      </c>
      <c r="G4592" s="326" t="s">
        <v>9876</v>
      </c>
      <c r="H4592" s="350">
        <f t="shared" si="72"/>
        <v>4594773.3800000008</v>
      </c>
      <c r="I4592" s="326" t="s">
        <v>9735</v>
      </c>
      <c r="J4592" s="42" t="str">
        <f>VLOOKUP(D4592,DEPARTMENTS!B:B,1,0)</f>
        <v>CHURCH_CHOIR_LAUNCH</v>
      </c>
      <c r="K4592" s="326"/>
    </row>
    <row r="4593" spans="1:11" s="35" customFormat="1" hidden="1" x14ac:dyDescent="0.2">
      <c r="A4593" s="326" t="s">
        <v>10009</v>
      </c>
      <c r="B4593" s="326" t="s">
        <v>8</v>
      </c>
      <c r="C4593" s="326">
        <v>4</v>
      </c>
      <c r="D4593" s="326" t="s">
        <v>9603</v>
      </c>
      <c r="E4593" s="323">
        <v>450</v>
      </c>
      <c r="F4593" s="35" t="s">
        <v>303</v>
      </c>
      <c r="G4593" s="326" t="s">
        <v>9876</v>
      </c>
      <c r="H4593" s="350">
        <f t="shared" si="72"/>
        <v>4595223.3800000008</v>
      </c>
      <c r="I4593" s="326" t="s">
        <v>9736</v>
      </c>
      <c r="J4593" s="42" t="str">
        <f>VLOOKUP(D4593,DEPARTMENTS!B:B,1,0)</f>
        <v>VBS_REGISTRATION</v>
      </c>
      <c r="K4593" s="326"/>
    </row>
    <row r="4594" spans="1:11" s="35" customFormat="1" hidden="1" x14ac:dyDescent="0.2">
      <c r="A4594" s="326" t="s">
        <v>10010</v>
      </c>
      <c r="B4594" s="326" t="s">
        <v>8</v>
      </c>
      <c r="C4594" s="326">
        <v>4</v>
      </c>
      <c r="D4594" s="326" t="s">
        <v>9603</v>
      </c>
      <c r="E4594" s="323">
        <v>450</v>
      </c>
      <c r="F4594" s="35" t="s">
        <v>303</v>
      </c>
      <c r="G4594" s="326" t="s">
        <v>9876</v>
      </c>
      <c r="H4594" s="350">
        <f t="shared" si="72"/>
        <v>4595673.3800000008</v>
      </c>
      <c r="I4594" s="326" t="s">
        <v>9737</v>
      </c>
      <c r="J4594" s="42" t="str">
        <f>VLOOKUP(D4594,DEPARTMENTS!B:B,1,0)</f>
        <v>VBS_REGISTRATION</v>
      </c>
      <c r="K4594" s="326"/>
    </row>
    <row r="4595" spans="1:11" s="35" customFormat="1" hidden="1" x14ac:dyDescent="0.2">
      <c r="A4595" s="326" t="s">
        <v>10011</v>
      </c>
      <c r="B4595" s="326" t="s">
        <v>8</v>
      </c>
      <c r="C4595" s="326">
        <v>4</v>
      </c>
      <c r="D4595" s="326" t="s">
        <v>9604</v>
      </c>
      <c r="E4595" s="323">
        <v>150</v>
      </c>
      <c r="F4595" s="35" t="s">
        <v>303</v>
      </c>
      <c r="G4595" s="326" t="s">
        <v>9876</v>
      </c>
      <c r="H4595" s="350">
        <f t="shared" si="72"/>
        <v>4595823.3800000008</v>
      </c>
      <c r="I4595" s="326" t="s">
        <v>9738</v>
      </c>
      <c r="J4595" s="42" t="str">
        <f>VLOOKUP(D4595,DEPARTMENTS!B:B,1,0)</f>
        <v>CHURCH_CHOIR_LAUNCH</v>
      </c>
      <c r="K4595" s="326"/>
    </row>
    <row r="4596" spans="1:11" s="35" customFormat="1" hidden="1" x14ac:dyDescent="0.2">
      <c r="A4596" s="326" t="s">
        <v>10012</v>
      </c>
      <c r="B4596" s="326" t="s">
        <v>8</v>
      </c>
      <c r="C4596" s="326">
        <v>4</v>
      </c>
      <c r="D4596" s="326" t="s">
        <v>9604</v>
      </c>
      <c r="E4596" s="323">
        <v>1250</v>
      </c>
      <c r="F4596" s="35" t="s">
        <v>303</v>
      </c>
      <c r="G4596" s="326" t="s">
        <v>9876</v>
      </c>
      <c r="H4596" s="350">
        <f t="shared" si="72"/>
        <v>4597073.3800000008</v>
      </c>
      <c r="I4596" s="326" t="s">
        <v>9739</v>
      </c>
      <c r="J4596" s="42" t="str">
        <f>VLOOKUP(D4596,DEPARTMENTS!B:B,1,0)</f>
        <v>CHURCH_CHOIR_LAUNCH</v>
      </c>
      <c r="K4596" s="326"/>
    </row>
    <row r="4597" spans="1:11" s="35" customFormat="1" hidden="1" x14ac:dyDescent="0.2">
      <c r="A4597" s="326" t="s">
        <v>10013</v>
      </c>
      <c r="B4597" s="326" t="s">
        <v>8</v>
      </c>
      <c r="C4597" s="326">
        <v>4</v>
      </c>
      <c r="D4597" s="326" t="s">
        <v>9604</v>
      </c>
      <c r="E4597" s="323">
        <v>200</v>
      </c>
      <c r="F4597" s="35" t="s">
        <v>303</v>
      </c>
      <c r="G4597" s="326" t="s">
        <v>9876</v>
      </c>
      <c r="H4597" s="350">
        <f t="shared" si="72"/>
        <v>4597273.3800000008</v>
      </c>
      <c r="I4597" s="326" t="s">
        <v>9740</v>
      </c>
      <c r="J4597" s="42" t="str">
        <f>VLOOKUP(D4597,DEPARTMENTS!B:B,1,0)</f>
        <v>CHURCH_CHOIR_LAUNCH</v>
      </c>
      <c r="K4597" s="326"/>
    </row>
    <row r="4598" spans="1:11" s="35" customFormat="1" hidden="1" x14ac:dyDescent="0.2">
      <c r="A4598" s="326" t="s">
        <v>10014</v>
      </c>
      <c r="B4598" s="326" t="s">
        <v>8</v>
      </c>
      <c r="C4598" s="326">
        <v>4</v>
      </c>
      <c r="D4598" s="326" t="s">
        <v>9603</v>
      </c>
      <c r="E4598" s="323">
        <v>150</v>
      </c>
      <c r="F4598" s="35" t="s">
        <v>303</v>
      </c>
      <c r="G4598" s="326" t="s">
        <v>9876</v>
      </c>
      <c r="H4598" s="350">
        <f t="shared" si="72"/>
        <v>4597423.3800000008</v>
      </c>
      <c r="I4598" s="326" t="s">
        <v>9741</v>
      </c>
      <c r="J4598" s="42" t="str">
        <f>VLOOKUP(D4598,DEPARTMENTS!B:B,1,0)</f>
        <v>VBS_REGISTRATION</v>
      </c>
      <c r="K4598" s="326"/>
    </row>
    <row r="4599" spans="1:11" s="35" customFormat="1" hidden="1" x14ac:dyDescent="0.2">
      <c r="A4599" s="326" t="s">
        <v>10015</v>
      </c>
      <c r="B4599" s="326" t="s">
        <v>8</v>
      </c>
      <c r="C4599" s="326">
        <v>4</v>
      </c>
      <c r="D4599" s="326" t="s">
        <v>9603</v>
      </c>
      <c r="E4599" s="323">
        <v>300</v>
      </c>
      <c r="F4599" s="35" t="s">
        <v>303</v>
      </c>
      <c r="G4599" s="326" t="s">
        <v>9876</v>
      </c>
      <c r="H4599" s="350">
        <f t="shared" si="72"/>
        <v>4597723.3800000008</v>
      </c>
      <c r="I4599" s="326" t="s">
        <v>9742</v>
      </c>
      <c r="J4599" s="42" t="str">
        <f>VLOOKUP(D4599,DEPARTMENTS!B:B,1,0)</f>
        <v>VBS_REGISTRATION</v>
      </c>
      <c r="K4599" s="326"/>
    </row>
    <row r="4600" spans="1:11" s="35" customFormat="1" hidden="1" x14ac:dyDescent="0.2">
      <c r="A4600" s="326" t="s">
        <v>10016</v>
      </c>
      <c r="B4600" s="326" t="s">
        <v>8</v>
      </c>
      <c r="C4600" s="326">
        <v>4</v>
      </c>
      <c r="D4600" s="326" t="s">
        <v>9604</v>
      </c>
      <c r="E4600" s="323">
        <v>200</v>
      </c>
      <c r="F4600" s="35" t="s">
        <v>303</v>
      </c>
      <c r="G4600" s="326" t="s">
        <v>9876</v>
      </c>
      <c r="H4600" s="350">
        <f t="shared" si="72"/>
        <v>4597923.3800000008</v>
      </c>
      <c r="I4600" s="326" t="s">
        <v>9743</v>
      </c>
      <c r="J4600" s="42" t="str">
        <f>VLOOKUP(D4600,DEPARTMENTS!B:B,1,0)</f>
        <v>CHURCH_CHOIR_LAUNCH</v>
      </c>
      <c r="K4600" s="326"/>
    </row>
    <row r="4601" spans="1:11" s="35" customFormat="1" hidden="1" x14ac:dyDescent="0.2">
      <c r="A4601" s="326" t="s">
        <v>10017</v>
      </c>
      <c r="B4601" s="326" t="s">
        <v>8</v>
      </c>
      <c r="C4601" s="326">
        <v>4</v>
      </c>
      <c r="D4601" s="326" t="s">
        <v>9603</v>
      </c>
      <c r="E4601" s="323">
        <v>300</v>
      </c>
      <c r="F4601" s="35" t="s">
        <v>303</v>
      </c>
      <c r="G4601" s="326" t="s">
        <v>9876</v>
      </c>
      <c r="H4601" s="350">
        <f t="shared" si="72"/>
        <v>4598223.3800000008</v>
      </c>
      <c r="I4601" s="326" t="s">
        <v>9744</v>
      </c>
      <c r="J4601" s="42" t="str">
        <f>VLOOKUP(D4601,DEPARTMENTS!B:B,1,0)</f>
        <v>VBS_REGISTRATION</v>
      </c>
      <c r="K4601" s="326"/>
    </row>
    <row r="4602" spans="1:11" s="35" customFormat="1" hidden="1" x14ac:dyDescent="0.2">
      <c r="A4602" s="326" t="s">
        <v>10018</v>
      </c>
      <c r="B4602" s="326" t="s">
        <v>8</v>
      </c>
      <c r="C4602" s="326">
        <v>4</v>
      </c>
      <c r="D4602" s="326" t="s">
        <v>9603</v>
      </c>
      <c r="E4602" s="323">
        <v>150</v>
      </c>
      <c r="F4602" s="35" t="s">
        <v>303</v>
      </c>
      <c r="G4602" s="326" t="s">
        <v>9876</v>
      </c>
      <c r="H4602" s="350">
        <f t="shared" si="72"/>
        <v>4598373.3800000008</v>
      </c>
      <c r="I4602" s="326" t="s">
        <v>9745</v>
      </c>
      <c r="J4602" s="42" t="str">
        <f>VLOOKUP(D4602,DEPARTMENTS!B:B,1,0)</f>
        <v>VBS_REGISTRATION</v>
      </c>
      <c r="K4602" s="326"/>
    </row>
    <row r="4603" spans="1:11" s="35" customFormat="1" hidden="1" x14ac:dyDescent="0.2">
      <c r="A4603" s="326" t="s">
        <v>10019</v>
      </c>
      <c r="B4603" s="326" t="s">
        <v>8</v>
      </c>
      <c r="C4603" s="326">
        <v>4</v>
      </c>
      <c r="D4603" s="326" t="s">
        <v>9604</v>
      </c>
      <c r="E4603" s="323">
        <v>500</v>
      </c>
      <c r="F4603" s="35" t="s">
        <v>303</v>
      </c>
      <c r="G4603" s="326" t="s">
        <v>9876</v>
      </c>
      <c r="H4603" s="350">
        <f t="shared" si="72"/>
        <v>4598873.3800000008</v>
      </c>
      <c r="I4603" s="326" t="s">
        <v>9746</v>
      </c>
      <c r="J4603" s="42" t="str">
        <f>VLOOKUP(D4603,DEPARTMENTS!B:B,1,0)</f>
        <v>CHURCH_CHOIR_LAUNCH</v>
      </c>
      <c r="K4603" s="326"/>
    </row>
    <row r="4604" spans="1:11" s="35" customFormat="1" hidden="1" x14ac:dyDescent="0.2">
      <c r="A4604" s="326" t="s">
        <v>10020</v>
      </c>
      <c r="B4604" s="326" t="s">
        <v>8</v>
      </c>
      <c r="C4604" s="326">
        <v>4</v>
      </c>
      <c r="D4604" s="326" t="s">
        <v>9604</v>
      </c>
      <c r="E4604" s="323">
        <v>100</v>
      </c>
      <c r="F4604" s="35" t="s">
        <v>303</v>
      </c>
      <c r="G4604" s="326" t="s">
        <v>9876</v>
      </c>
      <c r="H4604" s="350">
        <f t="shared" si="72"/>
        <v>4598973.3800000008</v>
      </c>
      <c r="I4604" s="326" t="s">
        <v>9747</v>
      </c>
      <c r="J4604" s="42" t="str">
        <f>VLOOKUP(D4604,DEPARTMENTS!B:B,1,0)</f>
        <v>CHURCH_CHOIR_LAUNCH</v>
      </c>
      <c r="K4604" s="326"/>
    </row>
    <row r="4605" spans="1:11" s="35" customFormat="1" hidden="1" x14ac:dyDescent="0.2">
      <c r="A4605" s="326" t="s">
        <v>10021</v>
      </c>
      <c r="B4605" s="326" t="s">
        <v>8</v>
      </c>
      <c r="C4605" s="326">
        <v>4</v>
      </c>
      <c r="D4605" s="326" t="s">
        <v>9604</v>
      </c>
      <c r="E4605" s="323">
        <v>50</v>
      </c>
      <c r="F4605" s="35" t="s">
        <v>303</v>
      </c>
      <c r="G4605" s="326" t="s">
        <v>9876</v>
      </c>
      <c r="H4605" s="350">
        <f t="shared" si="72"/>
        <v>4599023.3800000008</v>
      </c>
      <c r="I4605" s="326" t="s">
        <v>9748</v>
      </c>
      <c r="J4605" s="42" t="str">
        <f>VLOOKUP(D4605,DEPARTMENTS!B:B,1,0)</f>
        <v>CHURCH_CHOIR_LAUNCH</v>
      </c>
      <c r="K4605" s="326"/>
    </row>
    <row r="4606" spans="1:11" s="35" customFormat="1" hidden="1" x14ac:dyDescent="0.2">
      <c r="A4606" s="326" t="s">
        <v>10022</v>
      </c>
      <c r="B4606" s="326" t="s">
        <v>8</v>
      </c>
      <c r="C4606" s="326">
        <v>4</v>
      </c>
      <c r="D4606" s="326" t="s">
        <v>9604</v>
      </c>
      <c r="E4606" s="323">
        <v>100</v>
      </c>
      <c r="F4606" s="35" t="s">
        <v>303</v>
      </c>
      <c r="G4606" s="326" t="s">
        <v>9876</v>
      </c>
      <c r="H4606" s="350">
        <f t="shared" si="72"/>
        <v>4599123.3800000008</v>
      </c>
      <c r="I4606" s="326" t="s">
        <v>9749</v>
      </c>
      <c r="J4606" s="42" t="str">
        <f>VLOOKUP(D4606,DEPARTMENTS!B:B,1,0)</f>
        <v>CHURCH_CHOIR_LAUNCH</v>
      </c>
      <c r="K4606" s="326"/>
    </row>
    <row r="4607" spans="1:11" s="35" customFormat="1" hidden="1" x14ac:dyDescent="0.2">
      <c r="A4607" s="326" t="s">
        <v>10023</v>
      </c>
      <c r="B4607" s="326" t="s">
        <v>8</v>
      </c>
      <c r="C4607" s="326">
        <v>4</v>
      </c>
      <c r="D4607" s="326" t="s">
        <v>9603</v>
      </c>
      <c r="E4607" s="323">
        <v>300</v>
      </c>
      <c r="F4607" s="35" t="s">
        <v>303</v>
      </c>
      <c r="G4607" s="326" t="s">
        <v>9876</v>
      </c>
      <c r="H4607" s="350">
        <f t="shared" si="72"/>
        <v>4599423.3800000008</v>
      </c>
      <c r="I4607" s="326" t="s">
        <v>9750</v>
      </c>
      <c r="J4607" s="42" t="str">
        <f>VLOOKUP(D4607,DEPARTMENTS!B:B,1,0)</f>
        <v>VBS_REGISTRATION</v>
      </c>
      <c r="K4607" s="326"/>
    </row>
    <row r="4608" spans="1:11" s="35" customFormat="1" hidden="1" x14ac:dyDescent="0.2">
      <c r="A4608" s="326" t="s">
        <v>10024</v>
      </c>
      <c r="B4608" s="326" t="s">
        <v>8</v>
      </c>
      <c r="C4608" s="326">
        <v>4</v>
      </c>
      <c r="D4608" s="326" t="s">
        <v>9604</v>
      </c>
      <c r="E4608" s="323">
        <v>150</v>
      </c>
      <c r="F4608" s="35" t="s">
        <v>303</v>
      </c>
      <c r="G4608" s="326" t="s">
        <v>9876</v>
      </c>
      <c r="H4608" s="350">
        <f t="shared" si="72"/>
        <v>4599573.3800000008</v>
      </c>
      <c r="I4608" s="326" t="s">
        <v>9751</v>
      </c>
      <c r="J4608" s="42" t="str">
        <f>VLOOKUP(D4608,DEPARTMENTS!B:B,1,0)</f>
        <v>CHURCH_CHOIR_LAUNCH</v>
      </c>
      <c r="K4608" s="326"/>
    </row>
    <row r="4609" spans="1:11" s="35" customFormat="1" hidden="1" x14ac:dyDescent="0.2">
      <c r="A4609" s="326" t="s">
        <v>10025</v>
      </c>
      <c r="B4609" s="326" t="s">
        <v>8</v>
      </c>
      <c r="C4609" s="326">
        <v>4</v>
      </c>
      <c r="D4609" s="326" t="s">
        <v>9604</v>
      </c>
      <c r="E4609" s="323">
        <v>100</v>
      </c>
      <c r="F4609" s="35" t="s">
        <v>303</v>
      </c>
      <c r="G4609" s="326" t="s">
        <v>9876</v>
      </c>
      <c r="H4609" s="350">
        <f t="shared" si="72"/>
        <v>4599673.3800000008</v>
      </c>
      <c r="I4609" s="326" t="s">
        <v>9752</v>
      </c>
      <c r="J4609" s="42" t="str">
        <f>VLOOKUP(D4609,DEPARTMENTS!B:B,1,0)</f>
        <v>CHURCH_CHOIR_LAUNCH</v>
      </c>
      <c r="K4609" s="326"/>
    </row>
    <row r="4610" spans="1:11" s="35" customFormat="1" hidden="1" x14ac:dyDescent="0.2">
      <c r="A4610" s="326" t="s">
        <v>10026</v>
      </c>
      <c r="B4610" s="326" t="s">
        <v>8</v>
      </c>
      <c r="C4610" s="326">
        <v>4</v>
      </c>
      <c r="D4610" s="326" t="s">
        <v>9604</v>
      </c>
      <c r="E4610" s="323">
        <v>200</v>
      </c>
      <c r="F4610" s="35" t="s">
        <v>303</v>
      </c>
      <c r="G4610" s="326" t="s">
        <v>9876</v>
      </c>
      <c r="H4610" s="350">
        <f t="shared" si="72"/>
        <v>4599873.3800000008</v>
      </c>
      <c r="I4610" s="326" t="s">
        <v>9753</v>
      </c>
      <c r="J4610" s="42" t="str">
        <f>VLOOKUP(D4610,DEPARTMENTS!B:B,1,0)</f>
        <v>CHURCH_CHOIR_LAUNCH</v>
      </c>
      <c r="K4610" s="326"/>
    </row>
    <row r="4611" spans="1:11" s="35" customFormat="1" hidden="1" x14ac:dyDescent="0.2">
      <c r="A4611" s="326" t="s">
        <v>10027</v>
      </c>
      <c r="B4611" s="326" t="s">
        <v>8</v>
      </c>
      <c r="C4611" s="326">
        <v>4</v>
      </c>
      <c r="D4611" s="326" t="s">
        <v>9604</v>
      </c>
      <c r="E4611" s="323">
        <v>100</v>
      </c>
      <c r="F4611" s="35" t="s">
        <v>303</v>
      </c>
      <c r="G4611" s="326" t="s">
        <v>9876</v>
      </c>
      <c r="H4611" s="350">
        <f t="shared" si="72"/>
        <v>4599973.3800000008</v>
      </c>
      <c r="I4611" s="326" t="s">
        <v>9754</v>
      </c>
      <c r="J4611" s="42" t="str">
        <f>VLOOKUP(D4611,DEPARTMENTS!B:B,1,0)</f>
        <v>CHURCH_CHOIR_LAUNCH</v>
      </c>
      <c r="K4611" s="326"/>
    </row>
    <row r="4612" spans="1:11" s="35" customFormat="1" hidden="1" x14ac:dyDescent="0.2">
      <c r="A4612" s="326" t="s">
        <v>10028</v>
      </c>
      <c r="B4612" s="326" t="s">
        <v>8</v>
      </c>
      <c r="C4612" s="326">
        <v>4</v>
      </c>
      <c r="D4612" s="326" t="s">
        <v>9604</v>
      </c>
      <c r="E4612" s="323">
        <v>100</v>
      </c>
      <c r="F4612" s="35" t="s">
        <v>303</v>
      </c>
      <c r="G4612" s="326" t="s">
        <v>9876</v>
      </c>
      <c r="H4612" s="350">
        <f t="shared" si="72"/>
        <v>4600073.3800000008</v>
      </c>
      <c r="I4612" s="326" t="s">
        <v>9755</v>
      </c>
      <c r="J4612" s="42" t="str">
        <f>VLOOKUP(D4612,DEPARTMENTS!B:B,1,0)</f>
        <v>CHURCH_CHOIR_LAUNCH</v>
      </c>
      <c r="K4612" s="326"/>
    </row>
    <row r="4613" spans="1:11" s="35" customFormat="1" hidden="1" x14ac:dyDescent="0.2">
      <c r="A4613" s="326" t="s">
        <v>10029</v>
      </c>
      <c r="B4613" s="326" t="s">
        <v>8</v>
      </c>
      <c r="C4613" s="326">
        <v>4</v>
      </c>
      <c r="D4613" s="326" t="s">
        <v>9604</v>
      </c>
      <c r="E4613" s="323">
        <v>200</v>
      </c>
      <c r="F4613" s="35" t="s">
        <v>303</v>
      </c>
      <c r="G4613" s="326" t="s">
        <v>9876</v>
      </c>
      <c r="H4613" s="350">
        <f t="shared" si="72"/>
        <v>4600273.3800000008</v>
      </c>
      <c r="I4613" s="326" t="s">
        <v>9756</v>
      </c>
      <c r="J4613" s="42" t="str">
        <f>VLOOKUP(D4613,DEPARTMENTS!B:B,1,0)</f>
        <v>CHURCH_CHOIR_LAUNCH</v>
      </c>
      <c r="K4613" s="326"/>
    </row>
    <row r="4614" spans="1:11" s="35" customFormat="1" hidden="1" x14ac:dyDescent="0.2">
      <c r="A4614" s="326" t="s">
        <v>10030</v>
      </c>
      <c r="B4614" s="326" t="s">
        <v>8</v>
      </c>
      <c r="C4614" s="326">
        <v>4</v>
      </c>
      <c r="D4614" s="326" t="s">
        <v>9603</v>
      </c>
      <c r="E4614" s="323">
        <v>300</v>
      </c>
      <c r="F4614" s="35" t="s">
        <v>303</v>
      </c>
      <c r="G4614" s="326" t="s">
        <v>9876</v>
      </c>
      <c r="H4614" s="350">
        <f t="shared" si="72"/>
        <v>4600573.3800000008</v>
      </c>
      <c r="I4614" s="326" t="s">
        <v>9757</v>
      </c>
      <c r="J4614" s="42" t="str">
        <f>VLOOKUP(D4614,DEPARTMENTS!B:B,1,0)</f>
        <v>VBS_REGISTRATION</v>
      </c>
      <c r="K4614" s="326"/>
    </row>
    <row r="4615" spans="1:11" s="35" customFormat="1" hidden="1" x14ac:dyDescent="0.2">
      <c r="A4615" s="326" t="s">
        <v>10031</v>
      </c>
      <c r="B4615" s="326" t="s">
        <v>8</v>
      </c>
      <c r="C4615" s="326">
        <v>4</v>
      </c>
      <c r="D4615" s="326" t="s">
        <v>9604</v>
      </c>
      <c r="E4615" s="323">
        <v>100</v>
      </c>
      <c r="F4615" s="35" t="s">
        <v>303</v>
      </c>
      <c r="G4615" s="326" t="s">
        <v>9876</v>
      </c>
      <c r="H4615" s="350">
        <f t="shared" si="72"/>
        <v>4600673.3800000008</v>
      </c>
      <c r="I4615" s="326" t="s">
        <v>9758</v>
      </c>
      <c r="J4615" s="42" t="str">
        <f>VLOOKUP(D4615,DEPARTMENTS!B:B,1,0)</f>
        <v>CHURCH_CHOIR_LAUNCH</v>
      </c>
      <c r="K4615" s="326"/>
    </row>
    <row r="4616" spans="1:11" s="35" customFormat="1" hidden="1" x14ac:dyDescent="0.2">
      <c r="A4616" s="326" t="s">
        <v>10032</v>
      </c>
      <c r="B4616" s="326" t="s">
        <v>8</v>
      </c>
      <c r="C4616" s="326">
        <v>4</v>
      </c>
      <c r="D4616" s="326" t="s">
        <v>9603</v>
      </c>
      <c r="E4616" s="323">
        <v>150</v>
      </c>
      <c r="F4616" s="35" t="s">
        <v>303</v>
      </c>
      <c r="G4616" s="326" t="s">
        <v>9876</v>
      </c>
      <c r="H4616" s="350">
        <f t="shared" si="72"/>
        <v>4600823.3800000008</v>
      </c>
      <c r="I4616" s="326" t="s">
        <v>9759</v>
      </c>
      <c r="J4616" s="42" t="str">
        <f>VLOOKUP(D4616,DEPARTMENTS!B:B,1,0)</f>
        <v>VBS_REGISTRATION</v>
      </c>
      <c r="K4616" s="326"/>
    </row>
    <row r="4617" spans="1:11" s="35" customFormat="1" hidden="1" x14ac:dyDescent="0.2">
      <c r="A4617" s="326" t="s">
        <v>10033</v>
      </c>
      <c r="B4617" s="326" t="s">
        <v>8</v>
      </c>
      <c r="C4617" s="326">
        <v>4</v>
      </c>
      <c r="D4617" s="326" t="s">
        <v>9604</v>
      </c>
      <c r="E4617" s="323">
        <v>500</v>
      </c>
      <c r="F4617" s="35" t="s">
        <v>303</v>
      </c>
      <c r="G4617" s="326" t="s">
        <v>9876</v>
      </c>
      <c r="H4617" s="350">
        <f t="shared" si="72"/>
        <v>4601323.3800000008</v>
      </c>
      <c r="I4617" s="326" t="s">
        <v>9760</v>
      </c>
      <c r="J4617" s="42" t="str">
        <f>VLOOKUP(D4617,DEPARTMENTS!B:B,1,0)</f>
        <v>CHURCH_CHOIR_LAUNCH</v>
      </c>
      <c r="K4617" s="326"/>
    </row>
    <row r="4618" spans="1:11" s="35" customFormat="1" hidden="1" x14ac:dyDescent="0.2">
      <c r="A4618" s="326" t="s">
        <v>10034</v>
      </c>
      <c r="B4618" s="326" t="s">
        <v>8</v>
      </c>
      <c r="C4618" s="326">
        <v>4</v>
      </c>
      <c r="D4618" s="326" t="s">
        <v>9604</v>
      </c>
      <c r="E4618" s="323">
        <v>500</v>
      </c>
      <c r="F4618" s="35" t="s">
        <v>303</v>
      </c>
      <c r="G4618" s="326" t="s">
        <v>9876</v>
      </c>
      <c r="H4618" s="350">
        <f t="shared" si="72"/>
        <v>4601823.3800000008</v>
      </c>
      <c r="I4618" s="326" t="s">
        <v>9761</v>
      </c>
      <c r="J4618" s="42" t="str">
        <f>VLOOKUP(D4618,DEPARTMENTS!B:B,1,0)</f>
        <v>CHURCH_CHOIR_LAUNCH</v>
      </c>
      <c r="K4618" s="326"/>
    </row>
    <row r="4619" spans="1:11" s="35" customFormat="1" hidden="1" x14ac:dyDescent="0.2">
      <c r="A4619" s="326" t="s">
        <v>10035</v>
      </c>
      <c r="B4619" s="326" t="s">
        <v>8</v>
      </c>
      <c r="C4619" s="326">
        <v>4</v>
      </c>
      <c r="D4619" s="326" t="s">
        <v>9604</v>
      </c>
      <c r="E4619" s="323">
        <v>500</v>
      </c>
      <c r="F4619" s="35" t="s">
        <v>303</v>
      </c>
      <c r="G4619" s="326" t="s">
        <v>9876</v>
      </c>
      <c r="H4619" s="350">
        <f t="shared" si="72"/>
        <v>4602323.3800000008</v>
      </c>
      <c r="I4619" s="326" t="s">
        <v>9762</v>
      </c>
      <c r="J4619" s="42" t="str">
        <f>VLOOKUP(D4619,DEPARTMENTS!B:B,1,0)</f>
        <v>CHURCH_CHOIR_LAUNCH</v>
      </c>
      <c r="K4619" s="326"/>
    </row>
    <row r="4620" spans="1:11" s="35" customFormat="1" hidden="1" x14ac:dyDescent="0.2">
      <c r="A4620" s="326" t="s">
        <v>10036</v>
      </c>
      <c r="B4620" s="326" t="s">
        <v>8</v>
      </c>
      <c r="C4620" s="326">
        <v>4</v>
      </c>
      <c r="D4620" s="326" t="s">
        <v>9604</v>
      </c>
      <c r="E4620" s="323">
        <v>200</v>
      </c>
      <c r="F4620" s="35" t="s">
        <v>303</v>
      </c>
      <c r="G4620" s="326" t="s">
        <v>9876</v>
      </c>
      <c r="H4620" s="350">
        <f t="shared" si="72"/>
        <v>4602523.3800000008</v>
      </c>
      <c r="I4620" s="326" t="s">
        <v>9763</v>
      </c>
      <c r="J4620" s="42" t="str">
        <f>VLOOKUP(D4620,DEPARTMENTS!B:B,1,0)</f>
        <v>CHURCH_CHOIR_LAUNCH</v>
      </c>
      <c r="K4620" s="326"/>
    </row>
    <row r="4621" spans="1:11" s="35" customFormat="1" hidden="1" x14ac:dyDescent="0.2">
      <c r="A4621" s="326" t="s">
        <v>10037</v>
      </c>
      <c r="B4621" s="326" t="s">
        <v>8</v>
      </c>
      <c r="C4621" s="326">
        <v>4</v>
      </c>
      <c r="D4621" s="326" t="s">
        <v>9604</v>
      </c>
      <c r="E4621" s="323">
        <v>200</v>
      </c>
      <c r="F4621" s="35" t="s">
        <v>303</v>
      </c>
      <c r="G4621" s="326" t="s">
        <v>9876</v>
      </c>
      <c r="H4621" s="350">
        <f t="shared" si="72"/>
        <v>4602723.3800000008</v>
      </c>
      <c r="I4621" s="326" t="s">
        <v>9764</v>
      </c>
      <c r="J4621" s="42" t="str">
        <f>VLOOKUP(D4621,DEPARTMENTS!B:B,1,0)</f>
        <v>CHURCH_CHOIR_LAUNCH</v>
      </c>
      <c r="K4621" s="326"/>
    </row>
    <row r="4622" spans="1:11" s="35" customFormat="1" hidden="1" x14ac:dyDescent="0.2">
      <c r="A4622" s="326" t="s">
        <v>10038</v>
      </c>
      <c r="B4622" s="326" t="s">
        <v>8</v>
      </c>
      <c r="C4622" s="326">
        <v>4</v>
      </c>
      <c r="D4622" s="326" t="s">
        <v>9604</v>
      </c>
      <c r="E4622" s="323">
        <v>900</v>
      </c>
      <c r="F4622" s="35" t="s">
        <v>303</v>
      </c>
      <c r="G4622" s="326" t="s">
        <v>9876</v>
      </c>
      <c r="H4622" s="350">
        <f t="shared" si="72"/>
        <v>4603623.3800000008</v>
      </c>
      <c r="I4622" s="326" t="s">
        <v>9765</v>
      </c>
      <c r="J4622" s="42" t="str">
        <f>VLOOKUP(D4622,DEPARTMENTS!B:B,1,0)</f>
        <v>CHURCH_CHOIR_LAUNCH</v>
      </c>
      <c r="K4622" s="326"/>
    </row>
    <row r="4623" spans="1:11" s="35" customFormat="1" hidden="1" x14ac:dyDescent="0.2">
      <c r="A4623" s="326" t="s">
        <v>10039</v>
      </c>
      <c r="B4623" s="326" t="s">
        <v>8</v>
      </c>
      <c r="C4623" s="326">
        <v>4</v>
      </c>
      <c r="D4623" s="326" t="s">
        <v>9604</v>
      </c>
      <c r="E4623" s="323">
        <v>250</v>
      </c>
      <c r="F4623" s="35" t="s">
        <v>303</v>
      </c>
      <c r="G4623" s="326" t="s">
        <v>9876</v>
      </c>
      <c r="H4623" s="350">
        <f t="shared" si="72"/>
        <v>4603873.3800000008</v>
      </c>
      <c r="I4623" s="326" t="s">
        <v>9766</v>
      </c>
      <c r="J4623" s="42" t="str">
        <f>VLOOKUP(D4623,DEPARTMENTS!B:B,1,0)</f>
        <v>CHURCH_CHOIR_LAUNCH</v>
      </c>
      <c r="K4623" s="326"/>
    </row>
    <row r="4624" spans="1:11" s="35" customFormat="1" hidden="1" x14ac:dyDescent="0.2">
      <c r="A4624" s="326" t="s">
        <v>10040</v>
      </c>
      <c r="B4624" s="326" t="s">
        <v>8</v>
      </c>
      <c r="C4624" s="326">
        <v>4</v>
      </c>
      <c r="D4624" s="326" t="s">
        <v>9604</v>
      </c>
      <c r="E4624" s="323">
        <v>50</v>
      </c>
      <c r="F4624" s="35" t="s">
        <v>303</v>
      </c>
      <c r="G4624" s="326" t="s">
        <v>9876</v>
      </c>
      <c r="H4624" s="350">
        <f t="shared" si="72"/>
        <v>4603923.3800000008</v>
      </c>
      <c r="I4624" s="326" t="s">
        <v>9767</v>
      </c>
      <c r="J4624" s="42" t="str">
        <f>VLOOKUP(D4624,DEPARTMENTS!B:B,1,0)</f>
        <v>CHURCH_CHOIR_LAUNCH</v>
      </c>
      <c r="K4624" s="326"/>
    </row>
    <row r="4625" spans="1:11" s="35" customFormat="1" hidden="1" x14ac:dyDescent="0.2">
      <c r="A4625" s="326" t="s">
        <v>10041</v>
      </c>
      <c r="B4625" s="326" t="s">
        <v>8</v>
      </c>
      <c r="C4625" s="326">
        <v>4</v>
      </c>
      <c r="D4625" s="326" t="s">
        <v>9604</v>
      </c>
      <c r="E4625" s="323">
        <v>300</v>
      </c>
      <c r="F4625" s="35" t="s">
        <v>303</v>
      </c>
      <c r="G4625" s="326" t="s">
        <v>9876</v>
      </c>
      <c r="H4625" s="350">
        <f t="shared" si="72"/>
        <v>4604223.3800000008</v>
      </c>
      <c r="I4625" s="326" t="s">
        <v>9768</v>
      </c>
      <c r="J4625" s="42" t="str">
        <f>VLOOKUP(D4625,DEPARTMENTS!B:B,1,0)</f>
        <v>CHURCH_CHOIR_LAUNCH</v>
      </c>
      <c r="K4625" s="326"/>
    </row>
    <row r="4626" spans="1:11" s="35" customFormat="1" hidden="1" x14ac:dyDescent="0.2">
      <c r="A4626" s="326" t="s">
        <v>10042</v>
      </c>
      <c r="B4626" s="326" t="s">
        <v>8</v>
      </c>
      <c r="C4626" s="326">
        <v>4</v>
      </c>
      <c r="D4626" s="326" t="s">
        <v>9604</v>
      </c>
      <c r="E4626" s="323">
        <v>150</v>
      </c>
      <c r="F4626" s="35" t="s">
        <v>303</v>
      </c>
      <c r="G4626" s="326" t="s">
        <v>9876</v>
      </c>
      <c r="H4626" s="350">
        <f t="shared" si="72"/>
        <v>4604373.3800000008</v>
      </c>
      <c r="I4626" s="326" t="s">
        <v>9769</v>
      </c>
      <c r="J4626" s="42" t="str">
        <f>VLOOKUP(D4626,DEPARTMENTS!B:B,1,0)</f>
        <v>CHURCH_CHOIR_LAUNCH</v>
      </c>
      <c r="K4626" s="326"/>
    </row>
    <row r="4627" spans="1:11" s="35" customFormat="1" hidden="1" x14ac:dyDescent="0.2">
      <c r="A4627" s="326" t="s">
        <v>10043</v>
      </c>
      <c r="B4627" s="326" t="s">
        <v>8</v>
      </c>
      <c r="C4627" s="326">
        <v>4</v>
      </c>
      <c r="D4627" s="326" t="s">
        <v>9604</v>
      </c>
      <c r="E4627" s="323">
        <v>100</v>
      </c>
      <c r="F4627" s="35" t="s">
        <v>303</v>
      </c>
      <c r="G4627" s="326" t="s">
        <v>9876</v>
      </c>
      <c r="H4627" s="350">
        <f t="shared" si="72"/>
        <v>4604473.3800000008</v>
      </c>
      <c r="I4627" s="326" t="s">
        <v>9770</v>
      </c>
      <c r="J4627" s="42" t="str">
        <f>VLOOKUP(D4627,DEPARTMENTS!B:B,1,0)</f>
        <v>CHURCH_CHOIR_LAUNCH</v>
      </c>
      <c r="K4627" s="326"/>
    </row>
    <row r="4628" spans="1:11" s="35" customFormat="1" hidden="1" x14ac:dyDescent="0.2">
      <c r="A4628" s="326" t="s">
        <v>10044</v>
      </c>
      <c r="B4628" s="326" t="s">
        <v>8</v>
      </c>
      <c r="C4628" s="326">
        <v>4</v>
      </c>
      <c r="D4628" s="326" t="s">
        <v>9604</v>
      </c>
      <c r="E4628" s="323">
        <v>50</v>
      </c>
      <c r="F4628" s="35" t="s">
        <v>303</v>
      </c>
      <c r="G4628" s="326" t="s">
        <v>9876</v>
      </c>
      <c r="H4628" s="350">
        <f t="shared" si="72"/>
        <v>4604523.3800000008</v>
      </c>
      <c r="I4628" s="326" t="s">
        <v>9771</v>
      </c>
      <c r="J4628" s="42" t="str">
        <f>VLOOKUP(D4628,DEPARTMENTS!B:B,1,0)</f>
        <v>CHURCH_CHOIR_LAUNCH</v>
      </c>
      <c r="K4628" s="326"/>
    </row>
    <row r="4629" spans="1:11" s="35" customFormat="1" hidden="1" x14ac:dyDescent="0.2">
      <c r="A4629" s="326" t="s">
        <v>10045</v>
      </c>
      <c r="B4629" s="326" t="s">
        <v>8</v>
      </c>
      <c r="C4629" s="326">
        <v>4</v>
      </c>
      <c r="D4629" s="326" t="s">
        <v>24</v>
      </c>
      <c r="E4629" s="323">
        <v>100</v>
      </c>
      <c r="F4629" s="35" t="s">
        <v>303</v>
      </c>
      <c r="G4629" s="326" t="s">
        <v>9876</v>
      </c>
      <c r="H4629" s="350">
        <f t="shared" ref="H4629:H4692" si="73">H4628+E4629</f>
        <v>4604623.3800000008</v>
      </c>
      <c r="I4629" s="326" t="s">
        <v>9772</v>
      </c>
      <c r="J4629" s="42" t="str">
        <f>VLOOKUP(D4629,DEPARTMENTS!B:B,1,0)</f>
        <v>ENVELOPES</v>
      </c>
      <c r="K4629" s="326"/>
    </row>
    <row r="4630" spans="1:11" s="35" customFormat="1" hidden="1" x14ac:dyDescent="0.2">
      <c r="A4630" s="326" t="s">
        <v>10046</v>
      </c>
      <c r="B4630" s="326" t="s">
        <v>8</v>
      </c>
      <c r="C4630" s="326">
        <v>4</v>
      </c>
      <c r="D4630" s="326" t="s">
        <v>9604</v>
      </c>
      <c r="E4630" s="323">
        <v>350</v>
      </c>
      <c r="F4630" s="35" t="s">
        <v>303</v>
      </c>
      <c r="G4630" s="326" t="s">
        <v>9876</v>
      </c>
      <c r="H4630" s="350">
        <f t="shared" si="73"/>
        <v>4604973.3800000008</v>
      </c>
      <c r="I4630" s="326" t="s">
        <v>9773</v>
      </c>
      <c r="J4630" s="42" t="str">
        <f>VLOOKUP(D4630,DEPARTMENTS!B:B,1,0)</f>
        <v>CHURCH_CHOIR_LAUNCH</v>
      </c>
      <c r="K4630" s="326"/>
    </row>
    <row r="4631" spans="1:11" s="35" customFormat="1" hidden="1" x14ac:dyDescent="0.2">
      <c r="A4631" s="326" t="s">
        <v>10047</v>
      </c>
      <c r="B4631" s="326" t="s">
        <v>8</v>
      </c>
      <c r="C4631" s="326">
        <v>4</v>
      </c>
      <c r="D4631" s="326" t="s">
        <v>9603</v>
      </c>
      <c r="E4631" s="323">
        <v>150</v>
      </c>
      <c r="F4631" s="35" t="s">
        <v>303</v>
      </c>
      <c r="G4631" s="326" t="s">
        <v>9877</v>
      </c>
      <c r="H4631" s="350">
        <f t="shared" si="73"/>
        <v>4605123.3800000008</v>
      </c>
      <c r="I4631" s="326" t="s">
        <v>9774</v>
      </c>
      <c r="J4631" s="42" t="str">
        <f>VLOOKUP(D4631,DEPARTMENTS!B:B,1,0)</f>
        <v>VBS_REGISTRATION</v>
      </c>
      <c r="K4631" s="326"/>
    </row>
    <row r="4632" spans="1:11" s="35" customFormat="1" hidden="1" x14ac:dyDescent="0.2">
      <c r="A4632" s="326" t="s">
        <v>10048</v>
      </c>
      <c r="B4632" s="326" t="s">
        <v>8</v>
      </c>
      <c r="C4632" s="326">
        <v>4</v>
      </c>
      <c r="D4632" s="326" t="s">
        <v>9603</v>
      </c>
      <c r="E4632" s="323">
        <v>300</v>
      </c>
      <c r="F4632" s="35" t="s">
        <v>303</v>
      </c>
      <c r="G4632" s="326" t="s">
        <v>9877</v>
      </c>
      <c r="H4632" s="350">
        <f t="shared" si="73"/>
        <v>4605423.3800000008</v>
      </c>
      <c r="I4632" s="326" t="s">
        <v>9775</v>
      </c>
      <c r="J4632" s="42" t="str">
        <f>VLOOKUP(D4632,DEPARTMENTS!B:B,1,0)</f>
        <v>VBS_REGISTRATION</v>
      </c>
      <c r="K4632" s="326"/>
    </row>
    <row r="4633" spans="1:11" s="35" customFormat="1" hidden="1" x14ac:dyDescent="0.2">
      <c r="A4633" s="326" t="s">
        <v>10049</v>
      </c>
      <c r="B4633" s="326" t="s">
        <v>8</v>
      </c>
      <c r="C4633" s="326">
        <v>4</v>
      </c>
      <c r="D4633" s="326" t="s">
        <v>9603</v>
      </c>
      <c r="E4633" s="323">
        <v>450</v>
      </c>
      <c r="F4633" s="35" t="s">
        <v>303</v>
      </c>
      <c r="G4633" s="326" t="s">
        <v>9877</v>
      </c>
      <c r="H4633" s="350">
        <f t="shared" si="73"/>
        <v>4605873.3800000008</v>
      </c>
      <c r="I4633" s="326" t="s">
        <v>9776</v>
      </c>
      <c r="J4633" s="42" t="str">
        <f>VLOOKUP(D4633,DEPARTMENTS!B:B,1,0)</f>
        <v>VBS_REGISTRATION</v>
      </c>
      <c r="K4633" s="326"/>
    </row>
    <row r="4634" spans="1:11" s="35" customFormat="1" hidden="1" x14ac:dyDescent="0.2">
      <c r="A4634" s="326" t="s">
        <v>10050</v>
      </c>
      <c r="B4634" s="326" t="s">
        <v>8</v>
      </c>
      <c r="C4634" s="326">
        <v>4</v>
      </c>
      <c r="D4634" s="326" t="s">
        <v>9604</v>
      </c>
      <c r="E4634" s="323">
        <v>100</v>
      </c>
      <c r="F4634" s="35" t="s">
        <v>303</v>
      </c>
      <c r="G4634" s="326" t="s">
        <v>9877</v>
      </c>
      <c r="H4634" s="350">
        <f t="shared" si="73"/>
        <v>4605973.3800000008</v>
      </c>
      <c r="I4634" s="326" t="s">
        <v>9777</v>
      </c>
      <c r="J4634" s="42" t="str">
        <f>VLOOKUP(D4634,DEPARTMENTS!B:B,1,0)</f>
        <v>CHURCH_CHOIR_LAUNCH</v>
      </c>
      <c r="K4634" s="326"/>
    </row>
    <row r="4635" spans="1:11" s="35" customFormat="1" hidden="1" x14ac:dyDescent="0.2">
      <c r="A4635" s="326" t="s">
        <v>10051</v>
      </c>
      <c r="B4635" s="326" t="s">
        <v>8</v>
      </c>
      <c r="C4635" s="326">
        <v>4</v>
      </c>
      <c r="D4635" s="326" t="s">
        <v>9603</v>
      </c>
      <c r="E4635" s="323">
        <v>300</v>
      </c>
      <c r="F4635" s="35" t="s">
        <v>303</v>
      </c>
      <c r="G4635" s="326" t="s">
        <v>9877</v>
      </c>
      <c r="H4635" s="350">
        <f t="shared" si="73"/>
        <v>4606273.3800000008</v>
      </c>
      <c r="I4635" s="326" t="s">
        <v>9778</v>
      </c>
      <c r="J4635" s="42" t="str">
        <f>VLOOKUP(D4635,DEPARTMENTS!B:B,1,0)</f>
        <v>VBS_REGISTRATION</v>
      </c>
      <c r="K4635" s="326"/>
    </row>
    <row r="4636" spans="1:11" s="35" customFormat="1" hidden="1" x14ac:dyDescent="0.2">
      <c r="A4636" s="326" t="s">
        <v>10052</v>
      </c>
      <c r="B4636" s="326" t="s">
        <v>8</v>
      </c>
      <c r="C4636" s="326">
        <v>4</v>
      </c>
      <c r="D4636" s="326" t="s">
        <v>9604</v>
      </c>
      <c r="E4636" s="323">
        <v>50</v>
      </c>
      <c r="F4636" s="35" t="s">
        <v>303</v>
      </c>
      <c r="G4636" s="326" t="s">
        <v>9877</v>
      </c>
      <c r="H4636" s="350">
        <f t="shared" si="73"/>
        <v>4606323.3800000008</v>
      </c>
      <c r="I4636" s="326" t="s">
        <v>9779</v>
      </c>
      <c r="J4636" s="42" t="str">
        <f>VLOOKUP(D4636,DEPARTMENTS!B:B,1,0)</f>
        <v>CHURCH_CHOIR_LAUNCH</v>
      </c>
      <c r="K4636" s="326"/>
    </row>
    <row r="4637" spans="1:11" s="35" customFormat="1" hidden="1" x14ac:dyDescent="0.2">
      <c r="A4637" s="326" t="s">
        <v>10053</v>
      </c>
      <c r="B4637" s="326" t="s">
        <v>8</v>
      </c>
      <c r="C4637" s="326">
        <v>4</v>
      </c>
      <c r="D4637" s="326" t="s">
        <v>24</v>
      </c>
      <c r="E4637" s="323">
        <v>3000</v>
      </c>
      <c r="F4637" s="35" t="s">
        <v>303</v>
      </c>
      <c r="G4637" s="326" t="s">
        <v>9877</v>
      </c>
      <c r="H4637" s="350">
        <f t="shared" si="73"/>
        <v>4609323.3800000008</v>
      </c>
      <c r="I4637" s="326" t="s">
        <v>9780</v>
      </c>
      <c r="J4637" s="42" t="str">
        <f>VLOOKUP(D4637,DEPARTMENTS!B:B,1,0)</f>
        <v>ENVELOPES</v>
      </c>
      <c r="K4637" s="326"/>
    </row>
    <row r="4638" spans="1:11" s="35" customFormat="1" hidden="1" x14ac:dyDescent="0.2">
      <c r="A4638" s="326" t="s">
        <v>10054</v>
      </c>
      <c r="B4638" s="326" t="s">
        <v>8</v>
      </c>
      <c r="C4638" s="326">
        <v>4</v>
      </c>
      <c r="D4638" s="326" t="s">
        <v>9605</v>
      </c>
      <c r="E4638" s="323">
        <v>2000</v>
      </c>
      <c r="F4638" s="35" t="s">
        <v>303</v>
      </c>
      <c r="G4638" s="326" t="s">
        <v>9877</v>
      </c>
      <c r="H4638" s="350">
        <f t="shared" si="73"/>
        <v>4611323.3800000008</v>
      </c>
      <c r="I4638" s="383" t="s">
        <v>9781</v>
      </c>
      <c r="J4638" s="42" t="str">
        <f>VLOOKUP(D4638,DEPARTMENTS!B:B,1,0)</f>
        <v>IKONDENI</v>
      </c>
      <c r="K4638" s="326"/>
    </row>
    <row r="4639" spans="1:11" s="35" customFormat="1" hidden="1" x14ac:dyDescent="0.2">
      <c r="A4639" s="326" t="s">
        <v>10055</v>
      </c>
      <c r="B4639" s="326" t="s">
        <v>8</v>
      </c>
      <c r="C4639" s="326">
        <v>4</v>
      </c>
      <c r="D4639" s="326" t="s">
        <v>9604</v>
      </c>
      <c r="E4639" s="323">
        <v>300</v>
      </c>
      <c r="F4639" s="35" t="s">
        <v>303</v>
      </c>
      <c r="G4639" s="326" t="s">
        <v>9877</v>
      </c>
      <c r="H4639" s="350">
        <f t="shared" si="73"/>
        <v>4611623.3800000008</v>
      </c>
      <c r="I4639" s="326" t="s">
        <v>9782</v>
      </c>
      <c r="J4639" s="42" t="str">
        <f>VLOOKUP(D4639,DEPARTMENTS!B:B,1,0)</f>
        <v>CHURCH_CHOIR_LAUNCH</v>
      </c>
      <c r="K4639" s="326"/>
    </row>
    <row r="4640" spans="1:11" s="35" customFormat="1" hidden="1" x14ac:dyDescent="0.2">
      <c r="A4640" s="326" t="s">
        <v>10056</v>
      </c>
      <c r="B4640" s="326" t="s">
        <v>8</v>
      </c>
      <c r="C4640" s="326">
        <v>4</v>
      </c>
      <c r="D4640" s="326" t="s">
        <v>9603</v>
      </c>
      <c r="E4640" s="323">
        <v>450</v>
      </c>
      <c r="F4640" s="35" t="s">
        <v>303</v>
      </c>
      <c r="G4640" s="326" t="s">
        <v>9877</v>
      </c>
      <c r="H4640" s="350">
        <f t="shared" si="73"/>
        <v>4612073.3800000008</v>
      </c>
      <c r="I4640" s="326" t="s">
        <v>9783</v>
      </c>
      <c r="J4640" s="42" t="str">
        <f>VLOOKUP(D4640,DEPARTMENTS!B:B,1,0)</f>
        <v>VBS_REGISTRATION</v>
      </c>
      <c r="K4640" s="326"/>
    </row>
    <row r="4641" spans="1:11" s="35" customFormat="1" hidden="1" x14ac:dyDescent="0.2">
      <c r="A4641" s="326" t="s">
        <v>10057</v>
      </c>
      <c r="B4641" s="326" t="s">
        <v>8</v>
      </c>
      <c r="C4641" s="326">
        <v>4</v>
      </c>
      <c r="D4641" s="326" t="s">
        <v>9605</v>
      </c>
      <c r="E4641" s="323">
        <v>2000</v>
      </c>
      <c r="F4641" s="35" t="s">
        <v>303</v>
      </c>
      <c r="G4641" s="326" t="s">
        <v>9877</v>
      </c>
      <c r="H4641" s="350">
        <f t="shared" si="73"/>
        <v>4614073.3800000008</v>
      </c>
      <c r="I4641" s="383" t="s">
        <v>9784</v>
      </c>
      <c r="J4641" s="42" t="str">
        <f>VLOOKUP(D4641,DEPARTMENTS!B:B,1,0)</f>
        <v>IKONDENI</v>
      </c>
      <c r="K4641" s="326"/>
    </row>
    <row r="4642" spans="1:11" s="35" customFormat="1" hidden="1" x14ac:dyDescent="0.2">
      <c r="A4642" s="326" t="s">
        <v>10058</v>
      </c>
      <c r="B4642" s="326" t="s">
        <v>8</v>
      </c>
      <c r="C4642" s="326">
        <v>4</v>
      </c>
      <c r="D4642" s="326" t="s">
        <v>9603</v>
      </c>
      <c r="E4642" s="323">
        <v>650</v>
      </c>
      <c r="F4642" s="35" t="s">
        <v>303</v>
      </c>
      <c r="G4642" s="326" t="s">
        <v>9877</v>
      </c>
      <c r="H4642" s="350">
        <f t="shared" si="73"/>
        <v>4614723.3800000008</v>
      </c>
      <c r="I4642" s="326" t="s">
        <v>9785</v>
      </c>
      <c r="J4642" s="42" t="str">
        <f>VLOOKUP(D4642,DEPARTMENTS!B:B,1,0)</f>
        <v>VBS_REGISTRATION</v>
      </c>
      <c r="K4642" s="326"/>
    </row>
    <row r="4643" spans="1:11" s="35" customFormat="1" hidden="1" x14ac:dyDescent="0.2">
      <c r="A4643" s="326" t="s">
        <v>10059</v>
      </c>
      <c r="B4643" s="326" t="s">
        <v>8</v>
      </c>
      <c r="C4643" s="326">
        <v>4</v>
      </c>
      <c r="D4643" s="326" t="s">
        <v>24</v>
      </c>
      <c r="E4643" s="323">
        <v>4000</v>
      </c>
      <c r="F4643" s="35" t="s">
        <v>303</v>
      </c>
      <c r="G4643" s="326" t="s">
        <v>9877</v>
      </c>
      <c r="H4643" s="350">
        <f t="shared" si="73"/>
        <v>4618723.3800000008</v>
      </c>
      <c r="I4643" s="326" t="s">
        <v>9786</v>
      </c>
      <c r="J4643" s="42" t="str">
        <f>VLOOKUP(D4643,DEPARTMENTS!B:B,1,0)</f>
        <v>ENVELOPES</v>
      </c>
      <c r="K4643" s="326"/>
    </row>
    <row r="4644" spans="1:11" s="35" customFormat="1" hidden="1" x14ac:dyDescent="0.2">
      <c r="A4644" s="326" t="s">
        <v>10060</v>
      </c>
      <c r="B4644" s="326" t="s">
        <v>8</v>
      </c>
      <c r="C4644" s="326">
        <v>4</v>
      </c>
      <c r="D4644" s="326" t="s">
        <v>9603</v>
      </c>
      <c r="E4644" s="323">
        <v>150</v>
      </c>
      <c r="F4644" s="35" t="s">
        <v>303</v>
      </c>
      <c r="G4644" s="326" t="s">
        <v>9877</v>
      </c>
      <c r="H4644" s="350">
        <f t="shared" si="73"/>
        <v>4618873.3800000008</v>
      </c>
      <c r="I4644" s="326" t="s">
        <v>9787</v>
      </c>
      <c r="J4644" s="42" t="str">
        <f>VLOOKUP(D4644,DEPARTMENTS!B:B,1,0)</f>
        <v>VBS_REGISTRATION</v>
      </c>
      <c r="K4644" s="326"/>
    </row>
    <row r="4645" spans="1:11" s="35" customFormat="1" hidden="1" x14ac:dyDescent="0.2">
      <c r="A4645" s="326" t="s">
        <v>10061</v>
      </c>
      <c r="B4645" s="326" t="s">
        <v>8</v>
      </c>
      <c r="C4645" s="326">
        <v>4</v>
      </c>
      <c r="D4645" s="326" t="s">
        <v>9604</v>
      </c>
      <c r="E4645" s="323">
        <v>100</v>
      </c>
      <c r="F4645" s="35" t="s">
        <v>303</v>
      </c>
      <c r="G4645" s="326" t="s">
        <v>9877</v>
      </c>
      <c r="H4645" s="350">
        <f t="shared" si="73"/>
        <v>4618973.3800000008</v>
      </c>
      <c r="I4645" s="326" t="s">
        <v>9788</v>
      </c>
      <c r="J4645" s="42" t="str">
        <f>VLOOKUP(D4645,DEPARTMENTS!B:B,1,0)</f>
        <v>CHURCH_CHOIR_LAUNCH</v>
      </c>
      <c r="K4645" s="326"/>
    </row>
    <row r="4646" spans="1:11" s="35" customFormat="1" hidden="1" x14ac:dyDescent="0.2">
      <c r="A4646" s="326" t="s">
        <v>10062</v>
      </c>
      <c r="B4646" s="326" t="s">
        <v>8</v>
      </c>
      <c r="C4646" s="326">
        <v>4</v>
      </c>
      <c r="D4646" s="326" t="s">
        <v>52</v>
      </c>
      <c r="E4646" s="323">
        <v>650</v>
      </c>
      <c r="F4646" s="35" t="s">
        <v>303</v>
      </c>
      <c r="G4646" s="326" t="s">
        <v>9877</v>
      </c>
      <c r="H4646" s="350">
        <f t="shared" si="73"/>
        <v>4619623.3800000008</v>
      </c>
      <c r="I4646" s="326" t="s">
        <v>9789</v>
      </c>
      <c r="J4646" s="42" t="str">
        <f>VLOOKUP(D4646,DEPARTMENTS!B:B,1,0)</f>
        <v>AMM</v>
      </c>
      <c r="K4646" s="326"/>
    </row>
    <row r="4647" spans="1:11" s="35" customFormat="1" hidden="1" x14ac:dyDescent="0.2">
      <c r="A4647" s="326" t="s">
        <v>10063</v>
      </c>
      <c r="B4647" s="326" t="s">
        <v>8</v>
      </c>
      <c r="C4647" s="326">
        <v>4</v>
      </c>
      <c r="D4647" s="326" t="s">
        <v>9604</v>
      </c>
      <c r="E4647" s="323">
        <v>600</v>
      </c>
      <c r="F4647" s="35" t="s">
        <v>303</v>
      </c>
      <c r="G4647" s="326" t="s">
        <v>9877</v>
      </c>
      <c r="H4647" s="350">
        <f t="shared" si="73"/>
        <v>4620223.3800000008</v>
      </c>
      <c r="I4647" s="326" t="s">
        <v>9790</v>
      </c>
      <c r="J4647" s="42" t="str">
        <f>VLOOKUP(D4647,DEPARTMENTS!B:B,1,0)</f>
        <v>CHURCH_CHOIR_LAUNCH</v>
      </c>
      <c r="K4647" s="326"/>
    </row>
    <row r="4648" spans="1:11" s="35" customFormat="1" hidden="1" x14ac:dyDescent="0.2">
      <c r="A4648" s="326" t="s">
        <v>10064</v>
      </c>
      <c r="B4648" s="326" t="s">
        <v>8</v>
      </c>
      <c r="C4648" s="326">
        <v>4</v>
      </c>
      <c r="D4648" s="326" t="s">
        <v>52</v>
      </c>
      <c r="E4648" s="323">
        <v>1500</v>
      </c>
      <c r="F4648" s="35" t="s">
        <v>303</v>
      </c>
      <c r="G4648" s="326" t="s">
        <v>9877</v>
      </c>
      <c r="H4648" s="350">
        <f t="shared" si="73"/>
        <v>4621723.3800000008</v>
      </c>
      <c r="I4648" s="326" t="s">
        <v>9791</v>
      </c>
      <c r="J4648" s="42" t="str">
        <f>VLOOKUP(D4648,DEPARTMENTS!B:B,1,0)</f>
        <v>AMM</v>
      </c>
      <c r="K4648" s="326"/>
    </row>
    <row r="4649" spans="1:11" s="35" customFormat="1" hidden="1" x14ac:dyDescent="0.2">
      <c r="A4649" s="326" t="s">
        <v>10065</v>
      </c>
      <c r="B4649" s="326" t="s">
        <v>8</v>
      </c>
      <c r="C4649" s="326">
        <v>4</v>
      </c>
      <c r="D4649" s="326" t="s">
        <v>9604</v>
      </c>
      <c r="E4649" s="323">
        <v>1000</v>
      </c>
      <c r="F4649" s="35" t="s">
        <v>303</v>
      </c>
      <c r="G4649" s="326" t="s">
        <v>9877</v>
      </c>
      <c r="H4649" s="350">
        <f t="shared" si="73"/>
        <v>4622723.3800000008</v>
      </c>
      <c r="I4649" s="326" t="s">
        <v>9792</v>
      </c>
      <c r="J4649" s="42" t="str">
        <f>VLOOKUP(D4649,DEPARTMENTS!B:B,1,0)</f>
        <v>CHURCH_CHOIR_LAUNCH</v>
      </c>
      <c r="K4649" s="326"/>
    </row>
    <row r="4650" spans="1:11" s="35" customFormat="1" hidden="1" x14ac:dyDescent="0.2">
      <c r="A4650" s="326" t="s">
        <v>10066</v>
      </c>
      <c r="B4650" s="326" t="s">
        <v>8</v>
      </c>
      <c r="C4650" s="326">
        <v>4</v>
      </c>
      <c r="D4650" s="326" t="s">
        <v>9604</v>
      </c>
      <c r="E4650" s="323">
        <v>1000</v>
      </c>
      <c r="F4650" s="35" t="s">
        <v>303</v>
      </c>
      <c r="G4650" s="326" t="s">
        <v>9877</v>
      </c>
      <c r="H4650" s="350">
        <f t="shared" si="73"/>
        <v>4623723.3800000008</v>
      </c>
      <c r="I4650" s="326" t="s">
        <v>9793</v>
      </c>
      <c r="J4650" s="42" t="str">
        <f>VLOOKUP(D4650,DEPARTMENTS!B:B,1,0)</f>
        <v>CHURCH_CHOIR_LAUNCH</v>
      </c>
      <c r="K4650" s="326"/>
    </row>
    <row r="4651" spans="1:11" s="35" customFormat="1" hidden="1" x14ac:dyDescent="0.2">
      <c r="A4651" s="326" t="s">
        <v>10067</v>
      </c>
      <c r="B4651" s="326" t="s">
        <v>8</v>
      </c>
      <c r="C4651" s="326">
        <v>4</v>
      </c>
      <c r="D4651" s="326" t="s">
        <v>9603</v>
      </c>
      <c r="E4651" s="323">
        <v>100</v>
      </c>
      <c r="F4651" s="35" t="s">
        <v>303</v>
      </c>
      <c r="G4651" s="326" t="s">
        <v>9877</v>
      </c>
      <c r="H4651" s="350">
        <f t="shared" si="73"/>
        <v>4623823.3800000008</v>
      </c>
      <c r="I4651" s="326" t="s">
        <v>9794</v>
      </c>
      <c r="J4651" s="42" t="str">
        <f>VLOOKUP(D4651,DEPARTMENTS!B:B,1,0)</f>
        <v>VBS_REGISTRATION</v>
      </c>
      <c r="K4651" s="326"/>
    </row>
    <row r="4652" spans="1:11" s="35" customFormat="1" hidden="1" x14ac:dyDescent="0.2">
      <c r="A4652" s="326" t="s">
        <v>10068</v>
      </c>
      <c r="B4652" s="326" t="s">
        <v>8</v>
      </c>
      <c r="C4652" s="326">
        <v>4</v>
      </c>
      <c r="D4652" s="326" t="s">
        <v>24</v>
      </c>
      <c r="E4652" s="323">
        <v>10000</v>
      </c>
      <c r="F4652" s="35" t="s">
        <v>303</v>
      </c>
      <c r="G4652" s="326" t="s">
        <v>9877</v>
      </c>
      <c r="H4652" s="350">
        <f t="shared" si="73"/>
        <v>4633823.3800000008</v>
      </c>
      <c r="I4652" s="326" t="s">
        <v>9795</v>
      </c>
      <c r="J4652" s="42" t="str">
        <f>VLOOKUP(D4652,DEPARTMENTS!B:B,1,0)</f>
        <v>ENVELOPES</v>
      </c>
      <c r="K4652" s="326"/>
    </row>
    <row r="4653" spans="1:11" s="35" customFormat="1" hidden="1" x14ac:dyDescent="0.2">
      <c r="A4653" s="326" t="s">
        <v>10069</v>
      </c>
      <c r="B4653" s="326" t="s">
        <v>8</v>
      </c>
      <c r="C4653" s="326">
        <v>4</v>
      </c>
      <c r="D4653" s="326" t="s">
        <v>9604</v>
      </c>
      <c r="E4653" s="323">
        <v>1000</v>
      </c>
      <c r="F4653" s="35" t="s">
        <v>303</v>
      </c>
      <c r="G4653" s="326" t="s">
        <v>9877</v>
      </c>
      <c r="H4653" s="350">
        <f t="shared" si="73"/>
        <v>4634823.3800000008</v>
      </c>
      <c r="I4653" s="326" t="s">
        <v>9796</v>
      </c>
      <c r="J4653" s="42" t="str">
        <f>VLOOKUP(D4653,DEPARTMENTS!B:B,1,0)</f>
        <v>CHURCH_CHOIR_LAUNCH</v>
      </c>
      <c r="K4653" s="326"/>
    </row>
    <row r="4654" spans="1:11" s="35" customFormat="1" hidden="1" x14ac:dyDescent="0.2">
      <c r="A4654" s="326" t="s">
        <v>10069</v>
      </c>
      <c r="B4654" s="326" t="s">
        <v>8</v>
      </c>
      <c r="C4654" s="326">
        <v>4</v>
      </c>
      <c r="D4654" s="326" t="s">
        <v>9604</v>
      </c>
      <c r="E4654" s="323">
        <v>1500</v>
      </c>
      <c r="F4654" s="35" t="s">
        <v>303</v>
      </c>
      <c r="G4654" s="326" t="s">
        <v>9877</v>
      </c>
      <c r="H4654" s="350">
        <f t="shared" si="73"/>
        <v>4636323.3800000008</v>
      </c>
      <c r="I4654" s="326" t="s">
        <v>9797</v>
      </c>
      <c r="J4654" s="42" t="str">
        <f>VLOOKUP(D4654,DEPARTMENTS!B:B,1,0)</f>
        <v>CHURCH_CHOIR_LAUNCH</v>
      </c>
      <c r="K4654" s="326"/>
    </row>
    <row r="4655" spans="1:11" s="35" customFormat="1" hidden="1" x14ac:dyDescent="0.2">
      <c r="A4655" s="326" t="s">
        <v>10069</v>
      </c>
      <c r="B4655" s="326" t="s">
        <v>8</v>
      </c>
      <c r="C4655" s="326">
        <v>4</v>
      </c>
      <c r="D4655" s="326" t="s">
        <v>9604</v>
      </c>
      <c r="E4655" s="323">
        <v>500</v>
      </c>
      <c r="F4655" s="35" t="s">
        <v>303</v>
      </c>
      <c r="G4655" s="326" t="s">
        <v>9877</v>
      </c>
      <c r="H4655" s="350">
        <f t="shared" si="73"/>
        <v>4636823.3800000008</v>
      </c>
      <c r="I4655" s="326" t="s">
        <v>9798</v>
      </c>
      <c r="J4655" s="42" t="str">
        <f>VLOOKUP(D4655,DEPARTMENTS!B:B,1,0)</f>
        <v>CHURCH_CHOIR_LAUNCH</v>
      </c>
      <c r="K4655" s="326"/>
    </row>
    <row r="4656" spans="1:11" s="35" customFormat="1" hidden="1" x14ac:dyDescent="0.2">
      <c r="A4656" s="326" t="s">
        <v>10070</v>
      </c>
      <c r="B4656" s="326" t="s">
        <v>8</v>
      </c>
      <c r="C4656" s="326">
        <v>4</v>
      </c>
      <c r="D4656" s="326" t="s">
        <v>9604</v>
      </c>
      <c r="E4656" s="323">
        <v>500</v>
      </c>
      <c r="F4656" s="35" t="s">
        <v>303</v>
      </c>
      <c r="G4656" s="326" t="s">
        <v>9877</v>
      </c>
      <c r="H4656" s="350">
        <f t="shared" si="73"/>
        <v>4637323.3800000008</v>
      </c>
      <c r="I4656" s="326" t="s">
        <v>9799</v>
      </c>
      <c r="J4656" s="42" t="str">
        <f>VLOOKUP(D4656,DEPARTMENTS!B:B,1,0)</f>
        <v>CHURCH_CHOIR_LAUNCH</v>
      </c>
      <c r="K4656" s="326"/>
    </row>
    <row r="4657" spans="1:11" s="35" customFormat="1" hidden="1" x14ac:dyDescent="0.2">
      <c r="A4657" s="326" t="s">
        <v>10071</v>
      </c>
      <c r="B4657" s="326" t="s">
        <v>8</v>
      </c>
      <c r="C4657" s="326">
        <v>4</v>
      </c>
      <c r="D4657" s="326" t="s">
        <v>9604</v>
      </c>
      <c r="E4657" s="323">
        <v>250</v>
      </c>
      <c r="F4657" s="35" t="s">
        <v>303</v>
      </c>
      <c r="G4657" s="326" t="s">
        <v>9877</v>
      </c>
      <c r="H4657" s="350">
        <f t="shared" si="73"/>
        <v>4637573.3800000008</v>
      </c>
      <c r="I4657" s="326" t="s">
        <v>9800</v>
      </c>
      <c r="J4657" s="42" t="str">
        <f>VLOOKUP(D4657,DEPARTMENTS!B:B,1,0)</f>
        <v>CHURCH_CHOIR_LAUNCH</v>
      </c>
      <c r="K4657" s="326"/>
    </row>
    <row r="4658" spans="1:11" s="35" customFormat="1" hidden="1" x14ac:dyDescent="0.2">
      <c r="A4658" s="326" t="s">
        <v>10072</v>
      </c>
      <c r="B4658" s="326" t="s">
        <v>8</v>
      </c>
      <c r="C4658" s="326">
        <v>4</v>
      </c>
      <c r="D4658" s="326" t="s">
        <v>9604</v>
      </c>
      <c r="E4658" s="323">
        <v>200</v>
      </c>
      <c r="F4658" s="35" t="s">
        <v>303</v>
      </c>
      <c r="G4658" s="326" t="s">
        <v>9877</v>
      </c>
      <c r="H4658" s="350">
        <f t="shared" si="73"/>
        <v>4637773.3800000008</v>
      </c>
      <c r="I4658" s="326" t="s">
        <v>9801</v>
      </c>
      <c r="J4658" s="42" t="str">
        <f>VLOOKUP(D4658,DEPARTMENTS!B:B,1,0)</f>
        <v>CHURCH_CHOIR_LAUNCH</v>
      </c>
      <c r="K4658" s="326"/>
    </row>
    <row r="4659" spans="1:11" s="35" customFormat="1" hidden="1" x14ac:dyDescent="0.2">
      <c r="A4659" s="326" t="s">
        <v>10073</v>
      </c>
      <c r="B4659" s="326" t="s">
        <v>8</v>
      </c>
      <c r="C4659" s="326">
        <v>4</v>
      </c>
      <c r="D4659" s="326" t="s">
        <v>9604</v>
      </c>
      <c r="E4659" s="323">
        <v>1000</v>
      </c>
      <c r="F4659" s="35" t="s">
        <v>303</v>
      </c>
      <c r="G4659" s="326" t="s">
        <v>9877</v>
      </c>
      <c r="H4659" s="350">
        <f t="shared" si="73"/>
        <v>4638773.3800000008</v>
      </c>
      <c r="I4659" s="326" t="s">
        <v>9802</v>
      </c>
      <c r="J4659" s="42" t="str">
        <f>VLOOKUP(D4659,DEPARTMENTS!B:B,1,0)</f>
        <v>CHURCH_CHOIR_LAUNCH</v>
      </c>
      <c r="K4659" s="326"/>
    </row>
    <row r="4660" spans="1:11" s="35" customFormat="1" hidden="1" x14ac:dyDescent="0.2">
      <c r="A4660" s="326" t="s">
        <v>10074</v>
      </c>
      <c r="B4660" s="326" t="s">
        <v>8</v>
      </c>
      <c r="C4660" s="326">
        <v>4</v>
      </c>
      <c r="D4660" s="326" t="s">
        <v>32</v>
      </c>
      <c r="E4660" s="323">
        <v>500</v>
      </c>
      <c r="F4660" s="35" t="s">
        <v>303</v>
      </c>
      <c r="G4660" s="326" t="s">
        <v>9877</v>
      </c>
      <c r="H4660" s="350">
        <f t="shared" si="73"/>
        <v>4639273.3800000008</v>
      </c>
      <c r="I4660" s="326" t="s">
        <v>9803</v>
      </c>
      <c r="J4660" s="42" t="str">
        <f>VLOOKUP(D4660,DEPARTMENTS!B:B,1,0)</f>
        <v>YOUTH</v>
      </c>
      <c r="K4660" s="326"/>
    </row>
    <row r="4661" spans="1:11" s="35" customFormat="1" hidden="1" x14ac:dyDescent="0.2">
      <c r="A4661" s="326" t="s">
        <v>10075</v>
      </c>
      <c r="B4661" s="326" t="s">
        <v>8</v>
      </c>
      <c r="C4661" s="326">
        <v>4</v>
      </c>
      <c r="D4661" s="326" t="s">
        <v>9604</v>
      </c>
      <c r="E4661" s="323">
        <v>500</v>
      </c>
      <c r="F4661" s="35" t="s">
        <v>303</v>
      </c>
      <c r="G4661" s="326" t="s">
        <v>9877</v>
      </c>
      <c r="H4661" s="350">
        <f t="shared" si="73"/>
        <v>4639773.3800000008</v>
      </c>
      <c r="I4661" s="326" t="s">
        <v>9804</v>
      </c>
      <c r="J4661" s="42" t="str">
        <f>VLOOKUP(D4661,DEPARTMENTS!B:B,1,0)</f>
        <v>CHURCH_CHOIR_LAUNCH</v>
      </c>
      <c r="K4661" s="326"/>
    </row>
    <row r="4662" spans="1:11" s="35" customFormat="1" hidden="1" x14ac:dyDescent="0.2">
      <c r="A4662" s="326" t="s">
        <v>10076</v>
      </c>
      <c r="B4662" s="326" t="s">
        <v>8</v>
      </c>
      <c r="C4662" s="326">
        <v>4</v>
      </c>
      <c r="D4662" s="326" t="s">
        <v>9604</v>
      </c>
      <c r="E4662" s="323">
        <v>700</v>
      </c>
      <c r="F4662" s="35" t="s">
        <v>303</v>
      </c>
      <c r="G4662" s="326" t="s">
        <v>9877</v>
      </c>
      <c r="H4662" s="350">
        <f t="shared" si="73"/>
        <v>4640473.3800000008</v>
      </c>
      <c r="I4662" s="326" t="s">
        <v>9805</v>
      </c>
      <c r="J4662" s="42" t="str">
        <f>VLOOKUP(D4662,DEPARTMENTS!B:B,1,0)</f>
        <v>CHURCH_CHOIR_LAUNCH</v>
      </c>
      <c r="K4662" s="326"/>
    </row>
    <row r="4663" spans="1:11" s="35" customFormat="1" hidden="1" x14ac:dyDescent="0.2">
      <c r="A4663" s="326" t="s">
        <v>10077</v>
      </c>
      <c r="B4663" s="326" t="s">
        <v>8</v>
      </c>
      <c r="C4663" s="326">
        <v>4</v>
      </c>
      <c r="D4663" s="326" t="s">
        <v>9604</v>
      </c>
      <c r="E4663" s="323">
        <v>500</v>
      </c>
      <c r="F4663" s="35" t="s">
        <v>303</v>
      </c>
      <c r="G4663" s="326" t="s">
        <v>9877</v>
      </c>
      <c r="H4663" s="350">
        <f t="shared" si="73"/>
        <v>4640973.3800000008</v>
      </c>
      <c r="I4663" s="326" t="s">
        <v>9806</v>
      </c>
      <c r="J4663" s="42" t="str">
        <f>VLOOKUP(D4663,DEPARTMENTS!B:B,1,0)</f>
        <v>CHURCH_CHOIR_LAUNCH</v>
      </c>
      <c r="K4663" s="326"/>
    </row>
    <row r="4664" spans="1:11" s="35" customFormat="1" hidden="1" x14ac:dyDescent="0.2">
      <c r="A4664" s="326" t="s">
        <v>10078</v>
      </c>
      <c r="B4664" s="326" t="s">
        <v>8</v>
      </c>
      <c r="C4664" s="326">
        <v>4</v>
      </c>
      <c r="D4664" s="326" t="s">
        <v>9604</v>
      </c>
      <c r="E4664" s="323">
        <v>1000</v>
      </c>
      <c r="F4664" s="35" t="s">
        <v>303</v>
      </c>
      <c r="G4664" s="326" t="s">
        <v>9877</v>
      </c>
      <c r="H4664" s="350">
        <f t="shared" si="73"/>
        <v>4641973.3800000008</v>
      </c>
      <c r="I4664" s="326" t="s">
        <v>9807</v>
      </c>
      <c r="J4664" s="42" t="str">
        <f>VLOOKUP(D4664,DEPARTMENTS!B:B,1,0)</f>
        <v>CHURCH_CHOIR_LAUNCH</v>
      </c>
      <c r="K4664" s="326"/>
    </row>
    <row r="4665" spans="1:11" s="35" customFormat="1" hidden="1" x14ac:dyDescent="0.2">
      <c r="A4665" s="326" t="s">
        <v>10079</v>
      </c>
      <c r="B4665" s="326" t="s">
        <v>8</v>
      </c>
      <c r="C4665" s="326">
        <v>4</v>
      </c>
      <c r="D4665" s="326" t="s">
        <v>9604</v>
      </c>
      <c r="E4665" s="323">
        <v>300</v>
      </c>
      <c r="F4665" s="35" t="s">
        <v>303</v>
      </c>
      <c r="G4665" s="326" t="s">
        <v>9877</v>
      </c>
      <c r="H4665" s="350">
        <f t="shared" si="73"/>
        <v>4642273.3800000008</v>
      </c>
      <c r="I4665" s="326" t="s">
        <v>9808</v>
      </c>
      <c r="J4665" s="42" t="str">
        <f>VLOOKUP(D4665,DEPARTMENTS!B:B,1,0)</f>
        <v>CHURCH_CHOIR_LAUNCH</v>
      </c>
      <c r="K4665" s="326"/>
    </row>
    <row r="4666" spans="1:11" s="35" customFormat="1" hidden="1" x14ac:dyDescent="0.2">
      <c r="A4666" s="326" t="s">
        <v>10080</v>
      </c>
      <c r="B4666" s="326" t="s">
        <v>8</v>
      </c>
      <c r="C4666" s="326">
        <v>4</v>
      </c>
      <c r="D4666" s="326" t="s">
        <v>9604</v>
      </c>
      <c r="E4666" s="323">
        <v>200</v>
      </c>
      <c r="F4666" s="35" t="s">
        <v>303</v>
      </c>
      <c r="G4666" s="326" t="s">
        <v>9877</v>
      </c>
      <c r="H4666" s="350">
        <f t="shared" si="73"/>
        <v>4642473.3800000008</v>
      </c>
      <c r="I4666" s="326" t="s">
        <v>9809</v>
      </c>
      <c r="J4666" s="42" t="str">
        <f>VLOOKUP(D4666,DEPARTMENTS!B:B,1,0)</f>
        <v>CHURCH_CHOIR_LAUNCH</v>
      </c>
      <c r="K4666" s="326"/>
    </row>
    <row r="4667" spans="1:11" s="35" customFormat="1" hidden="1" x14ac:dyDescent="0.2">
      <c r="A4667" s="326" t="s">
        <v>10081</v>
      </c>
      <c r="B4667" s="326" t="s">
        <v>8</v>
      </c>
      <c r="C4667" s="326">
        <v>4</v>
      </c>
      <c r="D4667" s="326" t="s">
        <v>9603</v>
      </c>
      <c r="E4667" s="323">
        <v>150</v>
      </c>
      <c r="F4667" s="35" t="s">
        <v>303</v>
      </c>
      <c r="G4667" s="326" t="s">
        <v>9877</v>
      </c>
      <c r="H4667" s="350">
        <f t="shared" si="73"/>
        <v>4642623.3800000008</v>
      </c>
      <c r="I4667" s="326" t="s">
        <v>9810</v>
      </c>
      <c r="J4667" s="42" t="str">
        <f>VLOOKUP(D4667,DEPARTMENTS!B:B,1,0)</f>
        <v>VBS_REGISTRATION</v>
      </c>
      <c r="K4667" s="326"/>
    </row>
    <row r="4668" spans="1:11" s="35" customFormat="1" hidden="1" x14ac:dyDescent="0.2">
      <c r="A4668" s="326" t="s">
        <v>10082</v>
      </c>
      <c r="B4668" s="326" t="s">
        <v>8</v>
      </c>
      <c r="C4668" s="326">
        <v>4</v>
      </c>
      <c r="D4668" s="326" t="s">
        <v>9604</v>
      </c>
      <c r="E4668" s="323">
        <v>1000</v>
      </c>
      <c r="F4668" s="35" t="s">
        <v>303</v>
      </c>
      <c r="G4668" s="326" t="s">
        <v>9877</v>
      </c>
      <c r="H4668" s="350">
        <f t="shared" si="73"/>
        <v>4643623.3800000008</v>
      </c>
      <c r="I4668" s="326" t="s">
        <v>9811</v>
      </c>
      <c r="J4668" s="42" t="str">
        <f>VLOOKUP(D4668,DEPARTMENTS!B:B,1,0)</f>
        <v>CHURCH_CHOIR_LAUNCH</v>
      </c>
      <c r="K4668" s="326"/>
    </row>
    <row r="4669" spans="1:11" s="35" customFormat="1" hidden="1" x14ac:dyDescent="0.2">
      <c r="A4669" s="326" t="s">
        <v>10083</v>
      </c>
      <c r="B4669" s="326" t="s">
        <v>8</v>
      </c>
      <c r="C4669" s="326">
        <v>4</v>
      </c>
      <c r="D4669" s="326" t="s">
        <v>9604</v>
      </c>
      <c r="E4669" s="323">
        <v>200</v>
      </c>
      <c r="F4669" s="35" t="s">
        <v>303</v>
      </c>
      <c r="G4669" s="326" t="s">
        <v>9877</v>
      </c>
      <c r="H4669" s="350">
        <f t="shared" si="73"/>
        <v>4643823.3800000008</v>
      </c>
      <c r="I4669" s="326" t="s">
        <v>9812</v>
      </c>
      <c r="J4669" s="42" t="str">
        <f>VLOOKUP(D4669,DEPARTMENTS!B:B,1,0)</f>
        <v>CHURCH_CHOIR_LAUNCH</v>
      </c>
      <c r="K4669" s="326"/>
    </row>
    <row r="4670" spans="1:11" s="35" customFormat="1" hidden="1" x14ac:dyDescent="0.2">
      <c r="A4670" s="326" t="s">
        <v>10084</v>
      </c>
      <c r="B4670" s="326" t="s">
        <v>8</v>
      </c>
      <c r="C4670" s="326">
        <v>4</v>
      </c>
      <c r="D4670" s="326" t="s">
        <v>9604</v>
      </c>
      <c r="E4670" s="323">
        <v>200</v>
      </c>
      <c r="F4670" s="35" t="s">
        <v>303</v>
      </c>
      <c r="G4670" s="326" t="s">
        <v>9877</v>
      </c>
      <c r="H4670" s="350">
        <f t="shared" si="73"/>
        <v>4644023.3800000008</v>
      </c>
      <c r="I4670" s="326" t="s">
        <v>9813</v>
      </c>
      <c r="J4670" s="42" t="str">
        <f>VLOOKUP(D4670,DEPARTMENTS!B:B,1,0)</f>
        <v>CHURCH_CHOIR_LAUNCH</v>
      </c>
      <c r="K4670" s="326"/>
    </row>
    <row r="4671" spans="1:11" s="35" customFormat="1" hidden="1" x14ac:dyDescent="0.2">
      <c r="A4671" s="326" t="s">
        <v>10085</v>
      </c>
      <c r="B4671" s="326" t="s">
        <v>8</v>
      </c>
      <c r="C4671" s="326">
        <v>4</v>
      </c>
      <c r="D4671" s="326" t="s">
        <v>9604</v>
      </c>
      <c r="E4671" s="323">
        <v>200</v>
      </c>
      <c r="F4671" s="35" t="s">
        <v>303</v>
      </c>
      <c r="G4671" s="326" t="s">
        <v>9877</v>
      </c>
      <c r="H4671" s="350">
        <f t="shared" si="73"/>
        <v>4644223.3800000008</v>
      </c>
      <c r="I4671" s="326" t="s">
        <v>9814</v>
      </c>
      <c r="J4671" s="42" t="str">
        <f>VLOOKUP(D4671,DEPARTMENTS!B:B,1,0)</f>
        <v>CHURCH_CHOIR_LAUNCH</v>
      </c>
      <c r="K4671" s="326"/>
    </row>
    <row r="4672" spans="1:11" s="35" customFormat="1" hidden="1" x14ac:dyDescent="0.2">
      <c r="A4672" s="326" t="s">
        <v>10086</v>
      </c>
      <c r="B4672" s="326" t="s">
        <v>8</v>
      </c>
      <c r="C4672" s="326">
        <v>4</v>
      </c>
      <c r="D4672" s="326" t="s">
        <v>9604</v>
      </c>
      <c r="E4672" s="323">
        <v>200</v>
      </c>
      <c r="F4672" s="35" t="s">
        <v>303</v>
      </c>
      <c r="G4672" s="326" t="s">
        <v>9877</v>
      </c>
      <c r="H4672" s="350">
        <f t="shared" si="73"/>
        <v>4644423.3800000008</v>
      </c>
      <c r="I4672" s="326" t="s">
        <v>9815</v>
      </c>
      <c r="J4672" s="42" t="str">
        <f>VLOOKUP(D4672,DEPARTMENTS!B:B,1,0)</f>
        <v>CHURCH_CHOIR_LAUNCH</v>
      </c>
      <c r="K4672" s="326"/>
    </row>
    <row r="4673" spans="1:11" s="35" customFormat="1" hidden="1" x14ac:dyDescent="0.2">
      <c r="A4673" s="326" t="s">
        <v>10087</v>
      </c>
      <c r="B4673" s="326" t="s">
        <v>8</v>
      </c>
      <c r="C4673" s="326">
        <v>4</v>
      </c>
      <c r="D4673" s="326" t="s">
        <v>9604</v>
      </c>
      <c r="E4673" s="323">
        <v>400</v>
      </c>
      <c r="F4673" s="35" t="s">
        <v>303</v>
      </c>
      <c r="G4673" s="326" t="s">
        <v>9877</v>
      </c>
      <c r="H4673" s="350">
        <f t="shared" si="73"/>
        <v>4644823.3800000008</v>
      </c>
      <c r="I4673" s="326" t="s">
        <v>9816</v>
      </c>
      <c r="J4673" s="42" t="str">
        <f>VLOOKUP(D4673,DEPARTMENTS!B:B,1,0)</f>
        <v>CHURCH_CHOIR_LAUNCH</v>
      </c>
      <c r="K4673" s="326"/>
    </row>
    <row r="4674" spans="1:11" s="35" customFormat="1" hidden="1" x14ac:dyDescent="0.2">
      <c r="A4674" s="326" t="s">
        <v>10088</v>
      </c>
      <c r="B4674" s="326" t="s">
        <v>8</v>
      </c>
      <c r="C4674" s="326">
        <v>4</v>
      </c>
      <c r="D4674" s="326" t="s">
        <v>9604</v>
      </c>
      <c r="E4674" s="323">
        <v>500</v>
      </c>
      <c r="F4674" s="35" t="s">
        <v>303</v>
      </c>
      <c r="G4674" s="326" t="s">
        <v>9877</v>
      </c>
      <c r="H4674" s="350">
        <f t="shared" si="73"/>
        <v>4645323.3800000008</v>
      </c>
      <c r="I4674" s="326" t="s">
        <v>9817</v>
      </c>
      <c r="J4674" s="42" t="str">
        <f>VLOOKUP(D4674,DEPARTMENTS!B:B,1,0)</f>
        <v>CHURCH_CHOIR_LAUNCH</v>
      </c>
      <c r="K4674" s="326"/>
    </row>
    <row r="4675" spans="1:11" s="35" customFormat="1" hidden="1" x14ac:dyDescent="0.2">
      <c r="A4675" s="326" t="s">
        <v>10089</v>
      </c>
      <c r="B4675" s="326" t="s">
        <v>8</v>
      </c>
      <c r="C4675" s="326">
        <v>4</v>
      </c>
      <c r="D4675" s="326" t="s">
        <v>9603</v>
      </c>
      <c r="E4675" s="323">
        <v>150</v>
      </c>
      <c r="F4675" s="35" t="s">
        <v>303</v>
      </c>
      <c r="G4675" s="326" t="s">
        <v>9877</v>
      </c>
      <c r="H4675" s="350">
        <f t="shared" si="73"/>
        <v>4645473.3800000008</v>
      </c>
      <c r="I4675" s="326" t="s">
        <v>9818</v>
      </c>
      <c r="J4675" s="42" t="str">
        <f>VLOOKUP(D4675,DEPARTMENTS!B:B,1,0)</f>
        <v>VBS_REGISTRATION</v>
      </c>
      <c r="K4675" s="326"/>
    </row>
    <row r="4676" spans="1:11" s="35" customFormat="1" hidden="1" x14ac:dyDescent="0.2">
      <c r="A4676" s="326" t="s">
        <v>10090</v>
      </c>
      <c r="B4676" s="326" t="s">
        <v>8</v>
      </c>
      <c r="C4676" s="326">
        <v>4</v>
      </c>
      <c r="D4676" s="326" t="s">
        <v>9604</v>
      </c>
      <c r="E4676" s="323">
        <v>300</v>
      </c>
      <c r="F4676" s="35" t="s">
        <v>303</v>
      </c>
      <c r="G4676" s="326" t="s">
        <v>9877</v>
      </c>
      <c r="H4676" s="350">
        <f t="shared" si="73"/>
        <v>4645773.3800000008</v>
      </c>
      <c r="I4676" s="326" t="s">
        <v>9819</v>
      </c>
      <c r="J4676" s="42" t="str">
        <f>VLOOKUP(D4676,DEPARTMENTS!B:B,1,0)</f>
        <v>CHURCH_CHOIR_LAUNCH</v>
      </c>
      <c r="K4676" s="326"/>
    </row>
    <row r="4677" spans="1:11" s="35" customFormat="1" hidden="1" x14ac:dyDescent="0.2">
      <c r="A4677" s="326" t="s">
        <v>10091</v>
      </c>
      <c r="B4677" s="326" t="s">
        <v>8</v>
      </c>
      <c r="C4677" s="326">
        <v>4</v>
      </c>
      <c r="D4677" s="326" t="s">
        <v>9603</v>
      </c>
      <c r="E4677" s="323">
        <v>300</v>
      </c>
      <c r="F4677" s="35" t="s">
        <v>303</v>
      </c>
      <c r="G4677" s="326" t="s">
        <v>9877</v>
      </c>
      <c r="H4677" s="350">
        <f t="shared" si="73"/>
        <v>4646073.3800000008</v>
      </c>
      <c r="I4677" s="326" t="s">
        <v>9820</v>
      </c>
      <c r="J4677" s="42" t="str">
        <f>VLOOKUP(D4677,DEPARTMENTS!B:B,1,0)</f>
        <v>VBS_REGISTRATION</v>
      </c>
      <c r="K4677" s="326"/>
    </row>
    <row r="4678" spans="1:11" s="35" customFormat="1" hidden="1" x14ac:dyDescent="0.2">
      <c r="A4678" s="326" t="s">
        <v>10092</v>
      </c>
      <c r="B4678" s="326" t="s">
        <v>8</v>
      </c>
      <c r="C4678" s="326">
        <v>4</v>
      </c>
      <c r="D4678" s="326" t="s">
        <v>9604</v>
      </c>
      <c r="E4678" s="323">
        <v>300</v>
      </c>
      <c r="F4678" s="35" t="s">
        <v>303</v>
      </c>
      <c r="G4678" s="326" t="s">
        <v>9877</v>
      </c>
      <c r="H4678" s="350">
        <f t="shared" si="73"/>
        <v>4646373.3800000008</v>
      </c>
      <c r="I4678" s="326" t="s">
        <v>9821</v>
      </c>
      <c r="J4678" s="42" t="str">
        <f>VLOOKUP(D4678,DEPARTMENTS!B:B,1,0)</f>
        <v>CHURCH_CHOIR_LAUNCH</v>
      </c>
      <c r="K4678" s="326"/>
    </row>
    <row r="4679" spans="1:11" s="35" customFormat="1" hidden="1" x14ac:dyDescent="0.2">
      <c r="A4679" s="326" t="s">
        <v>10093</v>
      </c>
      <c r="B4679" s="326" t="s">
        <v>8</v>
      </c>
      <c r="C4679" s="326">
        <v>4</v>
      </c>
      <c r="D4679" s="326" t="s">
        <v>9603</v>
      </c>
      <c r="E4679" s="323">
        <v>450</v>
      </c>
      <c r="F4679" s="35" t="s">
        <v>303</v>
      </c>
      <c r="G4679" s="326" t="s">
        <v>9877</v>
      </c>
      <c r="H4679" s="350">
        <f t="shared" si="73"/>
        <v>4646823.3800000008</v>
      </c>
      <c r="I4679" s="326" t="s">
        <v>9822</v>
      </c>
      <c r="J4679" s="42" t="str">
        <f>VLOOKUP(D4679,DEPARTMENTS!B:B,1,0)</f>
        <v>VBS_REGISTRATION</v>
      </c>
      <c r="K4679" s="326"/>
    </row>
    <row r="4680" spans="1:11" s="35" customFormat="1" hidden="1" x14ac:dyDescent="0.2">
      <c r="A4680" s="326" t="s">
        <v>10094</v>
      </c>
      <c r="B4680" s="326" t="s">
        <v>8</v>
      </c>
      <c r="C4680" s="326">
        <v>4</v>
      </c>
      <c r="D4680" s="326" t="s">
        <v>9604</v>
      </c>
      <c r="E4680" s="323">
        <v>1500</v>
      </c>
      <c r="F4680" s="35" t="s">
        <v>303</v>
      </c>
      <c r="G4680" s="326" t="s">
        <v>9877</v>
      </c>
      <c r="H4680" s="350">
        <f t="shared" si="73"/>
        <v>4648323.3800000008</v>
      </c>
      <c r="I4680" s="326" t="s">
        <v>9823</v>
      </c>
      <c r="J4680" s="42" t="str">
        <f>VLOOKUP(D4680,DEPARTMENTS!B:B,1,0)</f>
        <v>CHURCH_CHOIR_LAUNCH</v>
      </c>
      <c r="K4680" s="326"/>
    </row>
    <row r="4681" spans="1:11" s="35" customFormat="1" hidden="1" x14ac:dyDescent="0.2">
      <c r="A4681" s="326" t="s">
        <v>10095</v>
      </c>
      <c r="B4681" s="326" t="s">
        <v>8</v>
      </c>
      <c r="C4681" s="326">
        <v>4</v>
      </c>
      <c r="D4681" s="326" t="s">
        <v>9604</v>
      </c>
      <c r="E4681" s="323">
        <v>150</v>
      </c>
      <c r="F4681" s="35" t="s">
        <v>303</v>
      </c>
      <c r="G4681" s="326" t="s">
        <v>9877</v>
      </c>
      <c r="H4681" s="350">
        <f t="shared" si="73"/>
        <v>4648473.3800000008</v>
      </c>
      <c r="I4681" s="326" t="s">
        <v>9824</v>
      </c>
      <c r="J4681" s="42" t="str">
        <f>VLOOKUP(D4681,DEPARTMENTS!B:B,1,0)</f>
        <v>CHURCH_CHOIR_LAUNCH</v>
      </c>
      <c r="K4681" s="326"/>
    </row>
    <row r="4682" spans="1:11" s="35" customFormat="1" hidden="1" x14ac:dyDescent="0.2">
      <c r="A4682" s="326" t="s">
        <v>10096</v>
      </c>
      <c r="B4682" s="326" t="s">
        <v>8</v>
      </c>
      <c r="C4682" s="326">
        <v>4</v>
      </c>
      <c r="D4682" s="326" t="s">
        <v>9603</v>
      </c>
      <c r="E4682" s="323">
        <v>300</v>
      </c>
      <c r="F4682" s="35" t="s">
        <v>303</v>
      </c>
      <c r="G4682" s="326" t="s">
        <v>9877</v>
      </c>
      <c r="H4682" s="350">
        <f t="shared" si="73"/>
        <v>4648773.3800000008</v>
      </c>
      <c r="I4682" s="326" t="s">
        <v>9825</v>
      </c>
      <c r="J4682" s="42" t="str">
        <f>VLOOKUP(D4682,DEPARTMENTS!B:B,1,0)</f>
        <v>VBS_REGISTRATION</v>
      </c>
      <c r="K4682" s="326"/>
    </row>
    <row r="4683" spans="1:11" s="35" customFormat="1" hidden="1" x14ac:dyDescent="0.2">
      <c r="A4683" s="326" t="s">
        <v>10097</v>
      </c>
      <c r="B4683" s="326" t="s">
        <v>8</v>
      </c>
      <c r="C4683" s="326">
        <v>4</v>
      </c>
      <c r="D4683" s="326" t="s">
        <v>9604</v>
      </c>
      <c r="E4683" s="323">
        <v>300</v>
      </c>
      <c r="F4683" s="35" t="s">
        <v>303</v>
      </c>
      <c r="G4683" s="326" t="s">
        <v>9877</v>
      </c>
      <c r="H4683" s="350">
        <f t="shared" si="73"/>
        <v>4649073.3800000008</v>
      </c>
      <c r="I4683" s="326" t="s">
        <v>9826</v>
      </c>
      <c r="J4683" s="42" t="str">
        <f>VLOOKUP(D4683,DEPARTMENTS!B:B,1,0)</f>
        <v>CHURCH_CHOIR_LAUNCH</v>
      </c>
      <c r="K4683" s="326"/>
    </row>
    <row r="4684" spans="1:11" s="35" customFormat="1" hidden="1" x14ac:dyDescent="0.2">
      <c r="A4684" s="326" t="s">
        <v>10098</v>
      </c>
      <c r="B4684" s="326" t="s">
        <v>8</v>
      </c>
      <c r="C4684" s="326">
        <v>4</v>
      </c>
      <c r="D4684" s="326" t="s">
        <v>9604</v>
      </c>
      <c r="E4684" s="323">
        <v>300</v>
      </c>
      <c r="F4684" s="35" t="s">
        <v>303</v>
      </c>
      <c r="G4684" s="326" t="s">
        <v>9877</v>
      </c>
      <c r="H4684" s="350">
        <f t="shared" si="73"/>
        <v>4649373.3800000008</v>
      </c>
      <c r="I4684" s="326" t="s">
        <v>9827</v>
      </c>
      <c r="J4684" s="42" t="str">
        <f>VLOOKUP(D4684,DEPARTMENTS!B:B,1,0)</f>
        <v>CHURCH_CHOIR_LAUNCH</v>
      </c>
      <c r="K4684" s="326"/>
    </row>
    <row r="4685" spans="1:11" s="35" customFormat="1" hidden="1" x14ac:dyDescent="0.2">
      <c r="A4685" s="326" t="s">
        <v>10099</v>
      </c>
      <c r="B4685" s="326" t="s">
        <v>8</v>
      </c>
      <c r="C4685" s="326">
        <v>4</v>
      </c>
      <c r="D4685" s="326" t="s">
        <v>9604</v>
      </c>
      <c r="E4685" s="323">
        <v>200</v>
      </c>
      <c r="F4685" s="35" t="s">
        <v>303</v>
      </c>
      <c r="G4685" s="326" t="s">
        <v>9877</v>
      </c>
      <c r="H4685" s="350">
        <f t="shared" si="73"/>
        <v>4649573.3800000008</v>
      </c>
      <c r="I4685" s="326" t="s">
        <v>9828</v>
      </c>
      <c r="J4685" s="42" t="str">
        <f>VLOOKUP(D4685,DEPARTMENTS!B:B,1,0)</f>
        <v>CHURCH_CHOIR_LAUNCH</v>
      </c>
      <c r="K4685" s="326"/>
    </row>
    <row r="4686" spans="1:11" s="35" customFormat="1" hidden="1" x14ac:dyDescent="0.2">
      <c r="A4686" s="326" t="s">
        <v>10100</v>
      </c>
      <c r="B4686" s="326" t="s">
        <v>8</v>
      </c>
      <c r="C4686" s="326">
        <v>4</v>
      </c>
      <c r="D4686" s="326" t="s">
        <v>9603</v>
      </c>
      <c r="E4686" s="323">
        <v>450</v>
      </c>
      <c r="F4686" s="35" t="s">
        <v>303</v>
      </c>
      <c r="G4686" s="326" t="s">
        <v>9877</v>
      </c>
      <c r="H4686" s="350">
        <f t="shared" si="73"/>
        <v>4650023.3800000008</v>
      </c>
      <c r="I4686" s="326" t="s">
        <v>9829</v>
      </c>
      <c r="J4686" s="42" t="str">
        <f>VLOOKUP(D4686,DEPARTMENTS!B:B,1,0)</f>
        <v>VBS_REGISTRATION</v>
      </c>
      <c r="K4686" s="326"/>
    </row>
    <row r="4687" spans="1:11" s="35" customFormat="1" hidden="1" x14ac:dyDescent="0.2">
      <c r="A4687" s="326" t="s">
        <v>10101</v>
      </c>
      <c r="B4687" s="326" t="s">
        <v>8</v>
      </c>
      <c r="C4687" s="326">
        <v>4</v>
      </c>
      <c r="D4687" s="326" t="s">
        <v>9604</v>
      </c>
      <c r="E4687" s="323">
        <v>150</v>
      </c>
      <c r="F4687" s="35" t="s">
        <v>303</v>
      </c>
      <c r="G4687" s="326" t="s">
        <v>9877</v>
      </c>
      <c r="H4687" s="350">
        <f t="shared" si="73"/>
        <v>4650173.3800000008</v>
      </c>
      <c r="I4687" s="326" t="s">
        <v>9830</v>
      </c>
      <c r="J4687" s="42" t="str">
        <f>VLOOKUP(D4687,DEPARTMENTS!B:B,1,0)</f>
        <v>CHURCH_CHOIR_LAUNCH</v>
      </c>
      <c r="K4687" s="326"/>
    </row>
    <row r="4688" spans="1:11" s="35" customFormat="1" hidden="1" x14ac:dyDescent="0.2">
      <c r="A4688" s="326" t="s">
        <v>10102</v>
      </c>
      <c r="B4688" s="326" t="s">
        <v>8</v>
      </c>
      <c r="C4688" s="326">
        <v>4</v>
      </c>
      <c r="D4688" s="326" t="s">
        <v>9604</v>
      </c>
      <c r="E4688" s="323">
        <v>500</v>
      </c>
      <c r="F4688" s="35" t="s">
        <v>303</v>
      </c>
      <c r="G4688" s="326" t="s">
        <v>9877</v>
      </c>
      <c r="H4688" s="350">
        <f t="shared" si="73"/>
        <v>4650673.3800000008</v>
      </c>
      <c r="I4688" s="326" t="s">
        <v>9831</v>
      </c>
      <c r="J4688" s="42" t="str">
        <f>VLOOKUP(D4688,DEPARTMENTS!B:B,1,0)</f>
        <v>CHURCH_CHOIR_LAUNCH</v>
      </c>
      <c r="K4688" s="326"/>
    </row>
    <row r="4689" spans="1:11" s="35" customFormat="1" hidden="1" x14ac:dyDescent="0.2">
      <c r="A4689" s="326" t="s">
        <v>10103</v>
      </c>
      <c r="B4689" s="326" t="s">
        <v>8</v>
      </c>
      <c r="C4689" s="326">
        <v>4</v>
      </c>
      <c r="D4689" s="326" t="s">
        <v>9604</v>
      </c>
      <c r="E4689" s="323">
        <v>50</v>
      </c>
      <c r="F4689" s="35" t="s">
        <v>303</v>
      </c>
      <c r="G4689" s="326" t="s">
        <v>9877</v>
      </c>
      <c r="H4689" s="350">
        <f t="shared" si="73"/>
        <v>4650723.3800000008</v>
      </c>
      <c r="I4689" s="326" t="s">
        <v>9832</v>
      </c>
      <c r="J4689" s="42" t="str">
        <f>VLOOKUP(D4689,DEPARTMENTS!B:B,1,0)</f>
        <v>CHURCH_CHOIR_LAUNCH</v>
      </c>
      <c r="K4689" s="326"/>
    </row>
    <row r="4690" spans="1:11" s="35" customFormat="1" hidden="1" x14ac:dyDescent="0.2">
      <c r="A4690" s="326" t="s">
        <v>10104</v>
      </c>
      <c r="B4690" s="326" t="s">
        <v>8</v>
      </c>
      <c r="C4690" s="326">
        <v>4</v>
      </c>
      <c r="D4690" s="326" t="s">
        <v>9604</v>
      </c>
      <c r="E4690" s="323">
        <v>200</v>
      </c>
      <c r="F4690" s="35" t="s">
        <v>303</v>
      </c>
      <c r="G4690" s="326" t="s">
        <v>9877</v>
      </c>
      <c r="H4690" s="350">
        <f t="shared" si="73"/>
        <v>4650923.3800000008</v>
      </c>
      <c r="I4690" s="326" t="s">
        <v>9833</v>
      </c>
      <c r="J4690" s="42" t="str">
        <f>VLOOKUP(D4690,DEPARTMENTS!B:B,1,0)</f>
        <v>CHURCH_CHOIR_LAUNCH</v>
      </c>
      <c r="K4690" s="326"/>
    </row>
    <row r="4691" spans="1:11" s="35" customFormat="1" hidden="1" x14ac:dyDescent="0.2">
      <c r="A4691" s="326" t="s">
        <v>10105</v>
      </c>
      <c r="B4691" s="326" t="s">
        <v>8</v>
      </c>
      <c r="C4691" s="326">
        <v>4</v>
      </c>
      <c r="D4691" s="326" t="s">
        <v>9604</v>
      </c>
      <c r="E4691" s="323">
        <v>500</v>
      </c>
      <c r="F4691" s="35" t="s">
        <v>303</v>
      </c>
      <c r="G4691" s="326" t="s">
        <v>9877</v>
      </c>
      <c r="H4691" s="350">
        <f t="shared" si="73"/>
        <v>4651423.3800000008</v>
      </c>
      <c r="I4691" s="326" t="s">
        <v>9834</v>
      </c>
      <c r="J4691" s="42" t="str">
        <f>VLOOKUP(D4691,DEPARTMENTS!B:B,1,0)</f>
        <v>CHURCH_CHOIR_LAUNCH</v>
      </c>
      <c r="K4691" s="326"/>
    </row>
    <row r="4692" spans="1:11" s="35" customFormat="1" hidden="1" x14ac:dyDescent="0.2">
      <c r="A4692" s="326" t="s">
        <v>10106</v>
      </c>
      <c r="B4692" s="326" t="s">
        <v>8</v>
      </c>
      <c r="C4692" s="326">
        <v>4</v>
      </c>
      <c r="D4692" s="326" t="s">
        <v>9604</v>
      </c>
      <c r="E4692" s="323">
        <v>150</v>
      </c>
      <c r="F4692" s="35" t="s">
        <v>303</v>
      </c>
      <c r="G4692" s="326" t="s">
        <v>9877</v>
      </c>
      <c r="H4692" s="350">
        <f t="shared" si="73"/>
        <v>4651573.3800000008</v>
      </c>
      <c r="I4692" s="326" t="s">
        <v>9835</v>
      </c>
      <c r="J4692" s="42" t="str">
        <f>VLOOKUP(D4692,DEPARTMENTS!B:B,1,0)</f>
        <v>CHURCH_CHOIR_LAUNCH</v>
      </c>
      <c r="K4692" s="326"/>
    </row>
    <row r="4693" spans="1:11" s="35" customFormat="1" hidden="1" x14ac:dyDescent="0.2">
      <c r="A4693" s="326" t="s">
        <v>10107</v>
      </c>
      <c r="B4693" s="326" t="s">
        <v>8</v>
      </c>
      <c r="C4693" s="326">
        <v>4</v>
      </c>
      <c r="D4693" s="326" t="s">
        <v>9604</v>
      </c>
      <c r="E4693" s="323">
        <v>100</v>
      </c>
      <c r="F4693" s="35" t="s">
        <v>303</v>
      </c>
      <c r="G4693" s="326" t="s">
        <v>9877</v>
      </c>
      <c r="H4693" s="350">
        <f t="shared" ref="H4693:H4756" si="74">H4692+E4693</f>
        <v>4651673.3800000008</v>
      </c>
      <c r="I4693" s="326" t="s">
        <v>9836</v>
      </c>
      <c r="J4693" s="42" t="str">
        <f>VLOOKUP(D4693,DEPARTMENTS!B:B,1,0)</f>
        <v>CHURCH_CHOIR_LAUNCH</v>
      </c>
      <c r="K4693" s="326"/>
    </row>
    <row r="4694" spans="1:11" s="35" customFormat="1" hidden="1" x14ac:dyDescent="0.2">
      <c r="A4694" s="326" t="s">
        <v>10108</v>
      </c>
      <c r="B4694" s="326" t="s">
        <v>8</v>
      </c>
      <c r="C4694" s="326">
        <v>4</v>
      </c>
      <c r="D4694" s="326" t="s">
        <v>9604</v>
      </c>
      <c r="E4694" s="323">
        <v>500</v>
      </c>
      <c r="F4694" s="35" t="s">
        <v>303</v>
      </c>
      <c r="G4694" s="326" t="s">
        <v>9877</v>
      </c>
      <c r="H4694" s="350">
        <f t="shared" si="74"/>
        <v>4652173.3800000008</v>
      </c>
      <c r="I4694" s="326" t="s">
        <v>9837</v>
      </c>
      <c r="J4694" s="42" t="str">
        <f>VLOOKUP(D4694,DEPARTMENTS!B:B,1,0)</f>
        <v>CHURCH_CHOIR_LAUNCH</v>
      </c>
      <c r="K4694" s="326"/>
    </row>
    <row r="4695" spans="1:11" s="35" customFormat="1" hidden="1" x14ac:dyDescent="0.2">
      <c r="A4695" s="326" t="s">
        <v>10109</v>
      </c>
      <c r="B4695" s="326" t="s">
        <v>8</v>
      </c>
      <c r="C4695" s="326">
        <v>4</v>
      </c>
      <c r="D4695" s="326" t="s">
        <v>9603</v>
      </c>
      <c r="E4695" s="323">
        <v>450</v>
      </c>
      <c r="F4695" s="35" t="s">
        <v>303</v>
      </c>
      <c r="G4695" s="326" t="s">
        <v>9877</v>
      </c>
      <c r="H4695" s="350">
        <f t="shared" si="74"/>
        <v>4652623.3800000008</v>
      </c>
      <c r="I4695" s="326" t="s">
        <v>9838</v>
      </c>
      <c r="J4695" s="42" t="str">
        <f>VLOOKUP(D4695,DEPARTMENTS!B:B,1,0)</f>
        <v>VBS_REGISTRATION</v>
      </c>
      <c r="K4695" s="326"/>
    </row>
    <row r="4696" spans="1:11" s="35" customFormat="1" hidden="1" x14ac:dyDescent="0.2">
      <c r="A4696" s="326" t="s">
        <v>10110</v>
      </c>
      <c r="B4696" s="326" t="s">
        <v>8</v>
      </c>
      <c r="C4696" s="326">
        <v>4</v>
      </c>
      <c r="D4696" s="326" t="s">
        <v>9604</v>
      </c>
      <c r="E4696" s="323">
        <v>500</v>
      </c>
      <c r="F4696" s="35" t="s">
        <v>303</v>
      </c>
      <c r="G4696" s="326" t="s">
        <v>9877</v>
      </c>
      <c r="H4696" s="350">
        <f t="shared" si="74"/>
        <v>4653123.3800000008</v>
      </c>
      <c r="I4696" s="326" t="s">
        <v>9839</v>
      </c>
      <c r="J4696" s="42" t="str">
        <f>VLOOKUP(D4696,DEPARTMENTS!B:B,1,0)</f>
        <v>CHURCH_CHOIR_LAUNCH</v>
      </c>
      <c r="K4696" s="326"/>
    </row>
    <row r="4697" spans="1:11" s="35" customFormat="1" hidden="1" x14ac:dyDescent="0.2">
      <c r="A4697" s="326" t="s">
        <v>10111</v>
      </c>
      <c r="B4697" s="326" t="s">
        <v>8</v>
      </c>
      <c r="C4697" s="326">
        <v>4</v>
      </c>
      <c r="D4697" s="326" t="s">
        <v>9604</v>
      </c>
      <c r="E4697" s="323">
        <v>350</v>
      </c>
      <c r="F4697" s="35" t="s">
        <v>303</v>
      </c>
      <c r="G4697" s="326" t="s">
        <v>9877</v>
      </c>
      <c r="H4697" s="350">
        <f t="shared" si="74"/>
        <v>4653473.3800000008</v>
      </c>
      <c r="I4697" s="326" t="s">
        <v>9840</v>
      </c>
      <c r="J4697" s="42" t="str">
        <f>VLOOKUP(D4697,DEPARTMENTS!B:B,1,0)</f>
        <v>CHURCH_CHOIR_LAUNCH</v>
      </c>
      <c r="K4697" s="326"/>
    </row>
    <row r="4698" spans="1:11" s="35" customFormat="1" hidden="1" x14ac:dyDescent="0.2">
      <c r="A4698" s="326" t="s">
        <v>10112</v>
      </c>
      <c r="B4698" s="326" t="s">
        <v>8</v>
      </c>
      <c r="C4698" s="326">
        <v>4</v>
      </c>
      <c r="D4698" s="326" t="s">
        <v>9604</v>
      </c>
      <c r="E4698" s="323">
        <v>300</v>
      </c>
      <c r="F4698" s="35" t="s">
        <v>303</v>
      </c>
      <c r="G4698" s="326" t="s">
        <v>9877</v>
      </c>
      <c r="H4698" s="350">
        <f t="shared" si="74"/>
        <v>4653773.3800000008</v>
      </c>
      <c r="I4698" s="326" t="s">
        <v>9841</v>
      </c>
      <c r="J4698" s="42" t="str">
        <f>VLOOKUP(D4698,DEPARTMENTS!B:B,1,0)</f>
        <v>CHURCH_CHOIR_LAUNCH</v>
      </c>
      <c r="K4698" s="326"/>
    </row>
    <row r="4699" spans="1:11" s="35" customFormat="1" hidden="1" x14ac:dyDescent="0.2">
      <c r="A4699" s="326" t="s">
        <v>10113</v>
      </c>
      <c r="B4699" s="326" t="s">
        <v>8</v>
      </c>
      <c r="C4699" s="326">
        <v>4</v>
      </c>
      <c r="D4699" s="326" t="s">
        <v>9604</v>
      </c>
      <c r="E4699" s="323">
        <v>1200</v>
      </c>
      <c r="F4699" s="35" t="s">
        <v>303</v>
      </c>
      <c r="G4699" s="326" t="s">
        <v>9877</v>
      </c>
      <c r="H4699" s="350">
        <f t="shared" si="74"/>
        <v>4654973.3800000008</v>
      </c>
      <c r="I4699" s="326" t="s">
        <v>9842</v>
      </c>
      <c r="J4699" s="42" t="str">
        <f>VLOOKUP(D4699,DEPARTMENTS!B:B,1,0)</f>
        <v>CHURCH_CHOIR_LAUNCH</v>
      </c>
      <c r="K4699" s="326"/>
    </row>
    <row r="4700" spans="1:11" s="35" customFormat="1" hidden="1" x14ac:dyDescent="0.2">
      <c r="A4700" s="326" t="s">
        <v>10114</v>
      </c>
      <c r="B4700" s="326" t="s">
        <v>8</v>
      </c>
      <c r="C4700" s="326">
        <v>4</v>
      </c>
      <c r="D4700" s="326" t="s">
        <v>9604</v>
      </c>
      <c r="E4700" s="323">
        <v>200</v>
      </c>
      <c r="F4700" s="35" t="s">
        <v>303</v>
      </c>
      <c r="G4700" s="326" t="s">
        <v>9877</v>
      </c>
      <c r="H4700" s="350">
        <f t="shared" si="74"/>
        <v>4655173.3800000008</v>
      </c>
      <c r="I4700" s="326" t="s">
        <v>9843</v>
      </c>
      <c r="J4700" s="42" t="str">
        <f>VLOOKUP(D4700,DEPARTMENTS!B:B,1,0)</f>
        <v>CHURCH_CHOIR_LAUNCH</v>
      </c>
      <c r="K4700" s="326"/>
    </row>
    <row r="4701" spans="1:11" s="35" customFormat="1" hidden="1" x14ac:dyDescent="0.2">
      <c r="A4701" s="326" t="s">
        <v>10115</v>
      </c>
      <c r="B4701" s="326" t="s">
        <v>8</v>
      </c>
      <c r="C4701" s="326">
        <v>4</v>
      </c>
      <c r="D4701" s="326" t="s">
        <v>9604</v>
      </c>
      <c r="E4701" s="323">
        <v>300</v>
      </c>
      <c r="F4701" s="35" t="s">
        <v>303</v>
      </c>
      <c r="G4701" s="326" t="s">
        <v>9877</v>
      </c>
      <c r="H4701" s="350">
        <f t="shared" si="74"/>
        <v>4655473.3800000008</v>
      </c>
      <c r="I4701" s="326" t="s">
        <v>9844</v>
      </c>
      <c r="J4701" s="42" t="str">
        <f>VLOOKUP(D4701,DEPARTMENTS!B:B,1,0)</f>
        <v>CHURCH_CHOIR_LAUNCH</v>
      </c>
      <c r="K4701" s="326"/>
    </row>
    <row r="4702" spans="1:11" s="35" customFormat="1" hidden="1" x14ac:dyDescent="0.2">
      <c r="A4702" s="326" t="s">
        <v>10116</v>
      </c>
      <c r="B4702" s="326" t="s">
        <v>8</v>
      </c>
      <c r="C4702" s="326">
        <v>4</v>
      </c>
      <c r="D4702" s="326" t="s">
        <v>9604</v>
      </c>
      <c r="E4702" s="323">
        <v>1250</v>
      </c>
      <c r="F4702" s="35" t="s">
        <v>303</v>
      </c>
      <c r="G4702" s="326" t="s">
        <v>9877</v>
      </c>
      <c r="H4702" s="350">
        <f t="shared" si="74"/>
        <v>4656723.3800000008</v>
      </c>
      <c r="I4702" s="326" t="s">
        <v>9845</v>
      </c>
      <c r="J4702" s="42" t="str">
        <f>VLOOKUP(D4702,DEPARTMENTS!B:B,1,0)</f>
        <v>CHURCH_CHOIR_LAUNCH</v>
      </c>
      <c r="K4702" s="326"/>
    </row>
    <row r="4703" spans="1:11" s="35" customFormat="1" hidden="1" x14ac:dyDescent="0.2">
      <c r="A4703" s="326" t="s">
        <v>10117</v>
      </c>
      <c r="B4703" s="326" t="s">
        <v>8</v>
      </c>
      <c r="C4703" s="326">
        <v>4</v>
      </c>
      <c r="D4703" s="326" t="s">
        <v>9604</v>
      </c>
      <c r="E4703" s="323">
        <v>200</v>
      </c>
      <c r="F4703" s="35" t="s">
        <v>303</v>
      </c>
      <c r="G4703" s="326" t="s">
        <v>9877</v>
      </c>
      <c r="H4703" s="350">
        <f t="shared" si="74"/>
        <v>4656923.3800000008</v>
      </c>
      <c r="I4703" s="326" t="s">
        <v>9846</v>
      </c>
      <c r="J4703" s="42" t="str">
        <f>VLOOKUP(D4703,DEPARTMENTS!B:B,1,0)</f>
        <v>CHURCH_CHOIR_LAUNCH</v>
      </c>
      <c r="K4703" s="326"/>
    </row>
    <row r="4704" spans="1:11" s="35" customFormat="1" hidden="1" x14ac:dyDescent="0.2">
      <c r="A4704" s="326" t="s">
        <v>10118</v>
      </c>
      <c r="B4704" s="326" t="s">
        <v>8</v>
      </c>
      <c r="C4704" s="326">
        <v>4</v>
      </c>
      <c r="D4704" s="326" t="s">
        <v>9604</v>
      </c>
      <c r="E4704" s="323">
        <v>200</v>
      </c>
      <c r="F4704" s="35" t="s">
        <v>303</v>
      </c>
      <c r="G4704" s="326" t="s">
        <v>9877</v>
      </c>
      <c r="H4704" s="350">
        <f t="shared" si="74"/>
        <v>4657123.3800000008</v>
      </c>
      <c r="I4704" s="326" t="s">
        <v>9847</v>
      </c>
      <c r="J4704" s="42" t="str">
        <f>VLOOKUP(D4704,DEPARTMENTS!B:B,1,0)</f>
        <v>CHURCH_CHOIR_LAUNCH</v>
      </c>
      <c r="K4704" s="326"/>
    </row>
    <row r="4705" spans="1:11" s="35" customFormat="1" hidden="1" x14ac:dyDescent="0.2">
      <c r="A4705" s="326" t="s">
        <v>10119</v>
      </c>
      <c r="B4705" s="326" t="s">
        <v>8</v>
      </c>
      <c r="C4705" s="326">
        <v>4</v>
      </c>
      <c r="D4705" s="326" t="s">
        <v>9604</v>
      </c>
      <c r="E4705" s="323">
        <v>100</v>
      </c>
      <c r="F4705" s="35" t="s">
        <v>303</v>
      </c>
      <c r="G4705" s="326" t="s">
        <v>9877</v>
      </c>
      <c r="H4705" s="350">
        <f t="shared" si="74"/>
        <v>4657223.3800000008</v>
      </c>
      <c r="I4705" s="326" t="s">
        <v>9848</v>
      </c>
      <c r="J4705" s="42" t="str">
        <f>VLOOKUP(D4705,DEPARTMENTS!B:B,1,0)</f>
        <v>CHURCH_CHOIR_LAUNCH</v>
      </c>
      <c r="K4705" s="326"/>
    </row>
    <row r="4706" spans="1:11" s="35" customFormat="1" hidden="1" x14ac:dyDescent="0.2">
      <c r="A4706" s="326" t="s">
        <v>10120</v>
      </c>
      <c r="B4706" s="326" t="s">
        <v>8</v>
      </c>
      <c r="C4706" s="326">
        <v>4</v>
      </c>
      <c r="D4706" s="326" t="s">
        <v>9604</v>
      </c>
      <c r="E4706" s="323">
        <v>500</v>
      </c>
      <c r="F4706" s="35" t="s">
        <v>303</v>
      </c>
      <c r="G4706" s="326" t="s">
        <v>9877</v>
      </c>
      <c r="H4706" s="350">
        <f t="shared" si="74"/>
        <v>4657723.3800000008</v>
      </c>
      <c r="I4706" s="326" t="s">
        <v>9849</v>
      </c>
      <c r="J4706" s="42" t="str">
        <f>VLOOKUP(D4706,DEPARTMENTS!B:B,1,0)</f>
        <v>CHURCH_CHOIR_LAUNCH</v>
      </c>
      <c r="K4706" s="326"/>
    </row>
    <row r="4707" spans="1:11" s="35" customFormat="1" hidden="1" x14ac:dyDescent="0.2">
      <c r="A4707" s="326" t="s">
        <v>10121</v>
      </c>
      <c r="B4707" s="326" t="s">
        <v>8</v>
      </c>
      <c r="C4707" s="326">
        <v>4</v>
      </c>
      <c r="D4707" s="326" t="s">
        <v>32</v>
      </c>
      <c r="E4707" s="323">
        <v>1000</v>
      </c>
      <c r="F4707" s="35" t="s">
        <v>303</v>
      </c>
      <c r="G4707" s="326" t="s">
        <v>9877</v>
      </c>
      <c r="H4707" s="350">
        <f t="shared" si="74"/>
        <v>4658723.3800000008</v>
      </c>
      <c r="I4707" s="326" t="s">
        <v>9850</v>
      </c>
      <c r="J4707" s="42" t="str">
        <f>VLOOKUP(D4707,DEPARTMENTS!B:B,1,0)</f>
        <v>YOUTH</v>
      </c>
      <c r="K4707" s="326"/>
    </row>
    <row r="4708" spans="1:11" s="35" customFormat="1" hidden="1" x14ac:dyDescent="0.2">
      <c r="A4708" s="326" t="s">
        <v>10122</v>
      </c>
      <c r="B4708" s="326" t="s">
        <v>8</v>
      </c>
      <c r="C4708" s="326">
        <v>4</v>
      </c>
      <c r="D4708" s="326" t="s">
        <v>9604</v>
      </c>
      <c r="E4708" s="323">
        <v>1000</v>
      </c>
      <c r="F4708" s="35" t="s">
        <v>303</v>
      </c>
      <c r="G4708" s="326" t="s">
        <v>9877</v>
      </c>
      <c r="H4708" s="350">
        <f t="shared" si="74"/>
        <v>4659723.3800000008</v>
      </c>
      <c r="I4708" s="326" t="s">
        <v>9851</v>
      </c>
      <c r="J4708" s="42" t="str">
        <f>VLOOKUP(D4708,DEPARTMENTS!B:B,1,0)</f>
        <v>CHURCH_CHOIR_LAUNCH</v>
      </c>
      <c r="K4708" s="326"/>
    </row>
    <row r="4709" spans="1:11" s="35" customFormat="1" hidden="1" x14ac:dyDescent="0.2">
      <c r="A4709" s="326" t="s">
        <v>10123</v>
      </c>
      <c r="B4709" s="326" t="s">
        <v>8</v>
      </c>
      <c r="C4709" s="326">
        <v>4</v>
      </c>
      <c r="D4709" s="326" t="s">
        <v>9604</v>
      </c>
      <c r="E4709" s="323">
        <v>500</v>
      </c>
      <c r="F4709" s="35" t="s">
        <v>303</v>
      </c>
      <c r="G4709" s="326" t="s">
        <v>9877</v>
      </c>
      <c r="H4709" s="350">
        <f t="shared" si="74"/>
        <v>4660223.3800000008</v>
      </c>
      <c r="I4709" s="326" t="s">
        <v>9852</v>
      </c>
      <c r="J4709" s="42" t="str">
        <f>VLOOKUP(D4709,DEPARTMENTS!B:B,1,0)</f>
        <v>CHURCH_CHOIR_LAUNCH</v>
      </c>
      <c r="K4709" s="326"/>
    </row>
    <row r="4710" spans="1:11" s="35" customFormat="1" hidden="1" x14ac:dyDescent="0.2">
      <c r="A4710" s="326" t="s">
        <v>10124</v>
      </c>
      <c r="B4710" s="326" t="s">
        <v>8</v>
      </c>
      <c r="C4710" s="326">
        <v>4</v>
      </c>
      <c r="D4710" s="326" t="s">
        <v>9604</v>
      </c>
      <c r="E4710" s="323">
        <v>1000</v>
      </c>
      <c r="F4710" s="35" t="s">
        <v>303</v>
      </c>
      <c r="G4710" s="326" t="s">
        <v>9877</v>
      </c>
      <c r="H4710" s="350">
        <f t="shared" si="74"/>
        <v>4661223.3800000008</v>
      </c>
      <c r="I4710" s="326" t="s">
        <v>9853</v>
      </c>
      <c r="J4710" s="42" t="str">
        <f>VLOOKUP(D4710,DEPARTMENTS!B:B,1,0)</f>
        <v>CHURCH_CHOIR_LAUNCH</v>
      </c>
      <c r="K4710" s="326"/>
    </row>
    <row r="4711" spans="1:11" s="35" customFormat="1" hidden="1" x14ac:dyDescent="0.2">
      <c r="A4711" s="326" t="s">
        <v>10125</v>
      </c>
      <c r="B4711" s="326" t="s">
        <v>8</v>
      </c>
      <c r="C4711" s="326">
        <v>4</v>
      </c>
      <c r="D4711" s="326" t="s">
        <v>9604</v>
      </c>
      <c r="E4711" s="323">
        <v>200</v>
      </c>
      <c r="F4711" s="35" t="s">
        <v>303</v>
      </c>
      <c r="G4711" s="326" t="s">
        <v>9877</v>
      </c>
      <c r="H4711" s="350">
        <f t="shared" si="74"/>
        <v>4661423.3800000008</v>
      </c>
      <c r="I4711" s="326" t="s">
        <v>9854</v>
      </c>
      <c r="J4711" s="42" t="str">
        <f>VLOOKUP(D4711,DEPARTMENTS!B:B,1,0)</f>
        <v>CHURCH_CHOIR_LAUNCH</v>
      </c>
      <c r="K4711" s="326"/>
    </row>
    <row r="4712" spans="1:11" s="35" customFormat="1" hidden="1" x14ac:dyDescent="0.2">
      <c r="A4712" s="326" t="s">
        <v>10126</v>
      </c>
      <c r="B4712" s="326" t="s">
        <v>8</v>
      </c>
      <c r="C4712" s="326">
        <v>4</v>
      </c>
      <c r="D4712" s="326" t="s">
        <v>9604</v>
      </c>
      <c r="E4712" s="323">
        <v>200</v>
      </c>
      <c r="F4712" s="35" t="s">
        <v>303</v>
      </c>
      <c r="G4712" s="326" t="s">
        <v>9877</v>
      </c>
      <c r="H4712" s="350">
        <f t="shared" si="74"/>
        <v>4661623.3800000008</v>
      </c>
      <c r="I4712" s="326" t="s">
        <v>9855</v>
      </c>
      <c r="J4712" s="42" t="str">
        <f>VLOOKUP(D4712,DEPARTMENTS!B:B,1,0)</f>
        <v>CHURCH_CHOIR_LAUNCH</v>
      </c>
      <c r="K4712" s="326"/>
    </row>
    <row r="4713" spans="1:11" s="35" customFormat="1" hidden="1" x14ac:dyDescent="0.2">
      <c r="A4713" s="326" t="s">
        <v>10127</v>
      </c>
      <c r="B4713" s="326" t="s">
        <v>8</v>
      </c>
      <c r="C4713" s="326">
        <v>4</v>
      </c>
      <c r="D4713" s="326" t="s">
        <v>9604</v>
      </c>
      <c r="E4713" s="323">
        <v>200</v>
      </c>
      <c r="F4713" s="35" t="s">
        <v>303</v>
      </c>
      <c r="G4713" s="326" t="s">
        <v>9877</v>
      </c>
      <c r="H4713" s="350">
        <f t="shared" si="74"/>
        <v>4661823.3800000008</v>
      </c>
      <c r="I4713" s="326" t="s">
        <v>9856</v>
      </c>
      <c r="J4713" s="42" t="str">
        <f>VLOOKUP(D4713,DEPARTMENTS!B:B,1,0)</f>
        <v>CHURCH_CHOIR_LAUNCH</v>
      </c>
      <c r="K4713" s="326"/>
    </row>
    <row r="4714" spans="1:11" s="35" customFormat="1" hidden="1" x14ac:dyDescent="0.2">
      <c r="A4714" s="326" t="s">
        <v>10128</v>
      </c>
      <c r="B4714" s="326" t="s">
        <v>8</v>
      </c>
      <c r="C4714" s="326">
        <v>4</v>
      </c>
      <c r="D4714" s="326" t="s">
        <v>9604</v>
      </c>
      <c r="E4714" s="323">
        <v>300</v>
      </c>
      <c r="F4714" s="35" t="s">
        <v>303</v>
      </c>
      <c r="G4714" s="326" t="s">
        <v>9877</v>
      </c>
      <c r="H4714" s="350">
        <f t="shared" si="74"/>
        <v>4662123.3800000008</v>
      </c>
      <c r="I4714" s="326" t="s">
        <v>9857</v>
      </c>
      <c r="J4714" s="42" t="str">
        <f>VLOOKUP(D4714,DEPARTMENTS!B:B,1,0)</f>
        <v>CHURCH_CHOIR_LAUNCH</v>
      </c>
      <c r="K4714" s="326"/>
    </row>
    <row r="4715" spans="1:11" s="35" customFormat="1" hidden="1" x14ac:dyDescent="0.2">
      <c r="A4715" s="326" t="s">
        <v>10129</v>
      </c>
      <c r="B4715" s="326" t="s">
        <v>8</v>
      </c>
      <c r="C4715" s="326">
        <v>4</v>
      </c>
      <c r="D4715" s="326" t="s">
        <v>9604</v>
      </c>
      <c r="E4715" s="323">
        <v>1000</v>
      </c>
      <c r="F4715" s="35" t="s">
        <v>303</v>
      </c>
      <c r="G4715" s="326" t="s">
        <v>9877</v>
      </c>
      <c r="H4715" s="350">
        <f t="shared" si="74"/>
        <v>4663123.3800000008</v>
      </c>
      <c r="I4715" s="326" t="s">
        <v>9858</v>
      </c>
      <c r="J4715" s="42" t="str">
        <f>VLOOKUP(D4715,DEPARTMENTS!B:B,1,0)</f>
        <v>CHURCH_CHOIR_LAUNCH</v>
      </c>
      <c r="K4715" s="326"/>
    </row>
    <row r="4716" spans="1:11" s="35" customFormat="1" hidden="1" x14ac:dyDescent="0.2">
      <c r="A4716" s="326" t="s">
        <v>10130</v>
      </c>
      <c r="B4716" s="326" t="s">
        <v>8</v>
      </c>
      <c r="C4716" s="326">
        <v>4</v>
      </c>
      <c r="D4716" s="326" t="s">
        <v>9604</v>
      </c>
      <c r="E4716" s="323">
        <v>1300</v>
      </c>
      <c r="F4716" s="35" t="s">
        <v>303</v>
      </c>
      <c r="G4716" s="326" t="s">
        <v>9877</v>
      </c>
      <c r="H4716" s="350">
        <f t="shared" si="74"/>
        <v>4664423.3800000008</v>
      </c>
      <c r="I4716" s="326" t="s">
        <v>9859</v>
      </c>
      <c r="J4716" s="42" t="str">
        <f>VLOOKUP(D4716,DEPARTMENTS!B:B,1,0)</f>
        <v>CHURCH_CHOIR_LAUNCH</v>
      </c>
      <c r="K4716" s="326"/>
    </row>
    <row r="4717" spans="1:11" s="35" customFormat="1" hidden="1" x14ac:dyDescent="0.2">
      <c r="A4717" s="326" t="s">
        <v>10131</v>
      </c>
      <c r="B4717" s="326" t="s">
        <v>8</v>
      </c>
      <c r="C4717" s="326">
        <v>4</v>
      </c>
      <c r="D4717" s="326" t="s">
        <v>9604</v>
      </c>
      <c r="E4717" s="323">
        <v>200</v>
      </c>
      <c r="F4717" s="35" t="s">
        <v>303</v>
      </c>
      <c r="G4717" s="326" t="s">
        <v>9877</v>
      </c>
      <c r="H4717" s="350">
        <f t="shared" si="74"/>
        <v>4664623.3800000008</v>
      </c>
      <c r="I4717" s="326" t="s">
        <v>9860</v>
      </c>
      <c r="J4717" s="42" t="str">
        <f>VLOOKUP(D4717,DEPARTMENTS!B:B,1,0)</f>
        <v>CHURCH_CHOIR_LAUNCH</v>
      </c>
      <c r="K4717" s="326"/>
    </row>
    <row r="4718" spans="1:11" s="35" customFormat="1" hidden="1" x14ac:dyDescent="0.2">
      <c r="A4718" s="326" t="s">
        <v>10132</v>
      </c>
      <c r="B4718" s="326" t="s">
        <v>8</v>
      </c>
      <c r="C4718" s="326">
        <v>4</v>
      </c>
      <c r="D4718" s="326" t="s">
        <v>9604</v>
      </c>
      <c r="E4718" s="323">
        <v>100</v>
      </c>
      <c r="F4718" s="35" t="s">
        <v>303</v>
      </c>
      <c r="G4718" s="326" t="s">
        <v>9877</v>
      </c>
      <c r="H4718" s="350">
        <f t="shared" si="74"/>
        <v>4664723.3800000008</v>
      </c>
      <c r="I4718" s="326" t="s">
        <v>9861</v>
      </c>
      <c r="J4718" s="42" t="str">
        <f>VLOOKUP(D4718,DEPARTMENTS!B:B,1,0)</f>
        <v>CHURCH_CHOIR_LAUNCH</v>
      </c>
      <c r="K4718" s="326"/>
    </row>
    <row r="4719" spans="1:11" s="35" customFormat="1" hidden="1" x14ac:dyDescent="0.2">
      <c r="A4719" s="326" t="s">
        <v>10133</v>
      </c>
      <c r="B4719" s="326" t="s">
        <v>8</v>
      </c>
      <c r="C4719" s="326">
        <v>4</v>
      </c>
      <c r="D4719" s="326" t="s">
        <v>9604</v>
      </c>
      <c r="E4719" s="323">
        <v>2000</v>
      </c>
      <c r="F4719" s="35" t="s">
        <v>303</v>
      </c>
      <c r="G4719" s="326" t="s">
        <v>9877</v>
      </c>
      <c r="H4719" s="350">
        <f t="shared" si="74"/>
        <v>4666723.3800000008</v>
      </c>
      <c r="I4719" s="326" t="s">
        <v>9862</v>
      </c>
      <c r="J4719" s="42" t="str">
        <f>VLOOKUP(D4719,DEPARTMENTS!B:B,1,0)</f>
        <v>CHURCH_CHOIR_LAUNCH</v>
      </c>
      <c r="K4719" s="326"/>
    </row>
    <row r="4720" spans="1:11" s="35" customFormat="1" hidden="1" x14ac:dyDescent="0.2">
      <c r="A4720" s="326" t="s">
        <v>10134</v>
      </c>
      <c r="B4720" s="326" t="s">
        <v>8</v>
      </c>
      <c r="C4720" s="326">
        <v>4</v>
      </c>
      <c r="D4720" s="326" t="s">
        <v>24</v>
      </c>
      <c r="E4720" s="323">
        <v>100</v>
      </c>
      <c r="F4720" s="35" t="s">
        <v>303</v>
      </c>
      <c r="G4720" s="326" t="s">
        <v>9877</v>
      </c>
      <c r="H4720" s="350">
        <f t="shared" si="74"/>
        <v>4666823.3800000008</v>
      </c>
      <c r="I4720" s="326" t="s">
        <v>9863</v>
      </c>
      <c r="J4720" s="42" t="str">
        <f>VLOOKUP(D4720,DEPARTMENTS!B:B,1,0)</f>
        <v>ENVELOPES</v>
      </c>
      <c r="K4720" s="326"/>
    </row>
    <row r="4721" spans="1:11" s="35" customFormat="1" hidden="1" x14ac:dyDescent="0.2">
      <c r="A4721" s="326" t="s">
        <v>10135</v>
      </c>
      <c r="B4721" s="326" t="s">
        <v>8</v>
      </c>
      <c r="C4721" s="326">
        <v>4</v>
      </c>
      <c r="D4721" s="326" t="s">
        <v>9603</v>
      </c>
      <c r="E4721" s="323">
        <v>150</v>
      </c>
      <c r="F4721" s="35" t="s">
        <v>303</v>
      </c>
      <c r="G4721" s="326" t="s">
        <v>9878</v>
      </c>
      <c r="H4721" s="350">
        <f t="shared" si="74"/>
        <v>4666973.3800000008</v>
      </c>
      <c r="I4721" s="326" t="s">
        <v>9864</v>
      </c>
      <c r="J4721" s="42" t="str">
        <f>VLOOKUP(D4721,DEPARTMENTS!B:B,1,0)</f>
        <v>VBS_REGISTRATION</v>
      </c>
      <c r="K4721" s="326"/>
    </row>
    <row r="4722" spans="1:11" s="35" customFormat="1" hidden="1" x14ac:dyDescent="0.2">
      <c r="A4722" s="326" t="s">
        <v>10136</v>
      </c>
      <c r="B4722" s="326" t="s">
        <v>8</v>
      </c>
      <c r="C4722" s="326">
        <v>4</v>
      </c>
      <c r="D4722" s="326" t="s">
        <v>98</v>
      </c>
      <c r="E4722" s="323">
        <v>200</v>
      </c>
      <c r="F4722" s="35" t="s">
        <v>303</v>
      </c>
      <c r="G4722" s="326" t="s">
        <v>9878</v>
      </c>
      <c r="H4722" s="350">
        <f t="shared" si="74"/>
        <v>4667173.3800000008</v>
      </c>
      <c r="I4722" s="326" t="s">
        <v>9865</v>
      </c>
      <c r="J4722" s="42" t="str">
        <f>VLOOKUP(D4722,DEPARTMENTS!B:B,1,0)</f>
        <v>VBS_CHILDREN</v>
      </c>
      <c r="K4722" s="326"/>
    </row>
    <row r="4723" spans="1:11" s="35" customFormat="1" hidden="1" x14ac:dyDescent="0.2">
      <c r="A4723" s="326" t="s">
        <v>10137</v>
      </c>
      <c r="B4723" s="326" t="s">
        <v>8</v>
      </c>
      <c r="C4723" s="326">
        <v>4</v>
      </c>
      <c r="D4723" s="326" t="s">
        <v>98</v>
      </c>
      <c r="E4723" s="323">
        <v>200</v>
      </c>
      <c r="F4723" s="35" t="s">
        <v>303</v>
      </c>
      <c r="G4723" s="326" t="s">
        <v>9878</v>
      </c>
      <c r="H4723" s="350">
        <f t="shared" si="74"/>
        <v>4667373.3800000008</v>
      </c>
      <c r="I4723" s="326" t="s">
        <v>9866</v>
      </c>
      <c r="J4723" s="42" t="str">
        <f>VLOOKUP(D4723,DEPARTMENTS!B:B,1,0)</f>
        <v>VBS_CHILDREN</v>
      </c>
      <c r="K4723" s="326"/>
    </row>
    <row r="4724" spans="1:11" s="35" customFormat="1" hidden="1" x14ac:dyDescent="0.2">
      <c r="A4724" s="326" t="s">
        <v>10138</v>
      </c>
      <c r="B4724" s="326" t="s">
        <v>8</v>
      </c>
      <c r="C4724" s="326">
        <v>4</v>
      </c>
      <c r="D4724" s="326" t="s">
        <v>9603</v>
      </c>
      <c r="E4724" s="323">
        <v>300</v>
      </c>
      <c r="F4724" s="35" t="s">
        <v>303</v>
      </c>
      <c r="G4724" s="326" t="s">
        <v>9878</v>
      </c>
      <c r="H4724" s="350">
        <f t="shared" si="74"/>
        <v>4667673.3800000008</v>
      </c>
      <c r="I4724" s="326" t="s">
        <v>9867</v>
      </c>
      <c r="J4724" s="42" t="str">
        <f>VLOOKUP(D4724,DEPARTMENTS!B:B,1,0)</f>
        <v>VBS_REGISTRATION</v>
      </c>
      <c r="K4724" s="326"/>
    </row>
    <row r="4725" spans="1:11" s="35" customFormat="1" hidden="1" x14ac:dyDescent="0.2">
      <c r="A4725" s="326" t="s">
        <v>10139</v>
      </c>
      <c r="B4725" s="326" t="s">
        <v>8</v>
      </c>
      <c r="C4725" s="326">
        <v>4</v>
      </c>
      <c r="D4725" s="326" t="s">
        <v>24</v>
      </c>
      <c r="E4725" s="323">
        <v>4700</v>
      </c>
      <c r="F4725" s="35" t="s">
        <v>303</v>
      </c>
      <c r="G4725" s="326" t="s">
        <v>9878</v>
      </c>
      <c r="H4725" s="350">
        <f t="shared" si="74"/>
        <v>4672373.3800000008</v>
      </c>
      <c r="I4725" s="326" t="s">
        <v>9868</v>
      </c>
      <c r="J4725" s="42" t="str">
        <f>VLOOKUP(D4725,DEPARTMENTS!B:B,1,0)</f>
        <v>ENVELOPES</v>
      </c>
      <c r="K4725" s="326"/>
    </row>
    <row r="4726" spans="1:11" s="35" customFormat="1" hidden="1" x14ac:dyDescent="0.2">
      <c r="A4726" s="326" t="s">
        <v>10140</v>
      </c>
      <c r="B4726" s="326" t="s">
        <v>8</v>
      </c>
      <c r="C4726" s="326">
        <v>4</v>
      </c>
      <c r="D4726" s="326" t="s">
        <v>98</v>
      </c>
      <c r="E4726" s="323">
        <v>600</v>
      </c>
      <c r="F4726" s="35" t="s">
        <v>303</v>
      </c>
      <c r="G4726" s="326" t="s">
        <v>9878</v>
      </c>
      <c r="H4726" s="350">
        <f t="shared" si="74"/>
        <v>4672973.3800000008</v>
      </c>
      <c r="I4726" s="326" t="s">
        <v>9869</v>
      </c>
      <c r="J4726" s="42" t="str">
        <f>VLOOKUP(D4726,DEPARTMENTS!B:B,1,0)</f>
        <v>VBS_CHILDREN</v>
      </c>
      <c r="K4726" s="326"/>
    </row>
    <row r="4727" spans="1:11" s="35" customFormat="1" hidden="1" x14ac:dyDescent="0.2">
      <c r="A4727" s="326" t="s">
        <v>10141</v>
      </c>
      <c r="B4727" s="326" t="s">
        <v>8</v>
      </c>
      <c r="C4727" s="326">
        <v>4</v>
      </c>
      <c r="D4727" s="326" t="s">
        <v>9603</v>
      </c>
      <c r="E4727" s="323">
        <v>450</v>
      </c>
      <c r="F4727" s="35" t="s">
        <v>303</v>
      </c>
      <c r="G4727" s="326" t="s">
        <v>9878</v>
      </c>
      <c r="H4727" s="350">
        <f t="shared" si="74"/>
        <v>4673423.3800000008</v>
      </c>
      <c r="I4727" s="326" t="s">
        <v>9870</v>
      </c>
      <c r="J4727" s="42" t="str">
        <f>VLOOKUP(D4727,DEPARTMENTS!B:B,1,0)</f>
        <v>VBS_REGISTRATION</v>
      </c>
      <c r="K4727" s="326"/>
    </row>
    <row r="4728" spans="1:11" s="35" customFormat="1" hidden="1" x14ac:dyDescent="0.2">
      <c r="A4728" s="326" t="s">
        <v>10142</v>
      </c>
      <c r="B4728" s="326" t="s">
        <v>8</v>
      </c>
      <c r="C4728" s="326">
        <v>4</v>
      </c>
      <c r="D4728" s="326" t="s">
        <v>24</v>
      </c>
      <c r="E4728" s="323">
        <v>500</v>
      </c>
      <c r="F4728" s="35" t="s">
        <v>303</v>
      </c>
      <c r="G4728" s="326" t="s">
        <v>9878</v>
      </c>
      <c r="H4728" s="350">
        <f t="shared" si="74"/>
        <v>4673923.3800000008</v>
      </c>
      <c r="I4728" s="326" t="s">
        <v>9871</v>
      </c>
      <c r="J4728" s="42" t="str">
        <f>VLOOKUP(D4728,DEPARTMENTS!B:B,1,0)</f>
        <v>ENVELOPES</v>
      </c>
      <c r="K4728" s="326"/>
    </row>
    <row r="4729" spans="1:11" s="35" customFormat="1" hidden="1" x14ac:dyDescent="0.2">
      <c r="A4729" s="326" t="s">
        <v>10143</v>
      </c>
      <c r="B4729" s="326" t="s">
        <v>8</v>
      </c>
      <c r="C4729" s="326">
        <v>4</v>
      </c>
      <c r="D4729" s="326" t="s">
        <v>9603</v>
      </c>
      <c r="E4729" s="323">
        <v>300</v>
      </c>
      <c r="F4729" s="35" t="s">
        <v>303</v>
      </c>
      <c r="G4729" s="326" t="s">
        <v>9878</v>
      </c>
      <c r="H4729" s="350">
        <f t="shared" si="74"/>
        <v>4674223.3800000008</v>
      </c>
      <c r="I4729" s="326" t="s">
        <v>9872</v>
      </c>
      <c r="J4729" s="42" t="str">
        <f>VLOOKUP(D4729,DEPARTMENTS!B:B,1,0)</f>
        <v>VBS_REGISTRATION</v>
      </c>
      <c r="K4729" s="326"/>
    </row>
    <row r="4730" spans="1:11" s="35" customFormat="1" hidden="1" x14ac:dyDescent="0.2">
      <c r="A4730" s="326" t="s">
        <v>10299</v>
      </c>
      <c r="B4730" s="326" t="s">
        <v>8</v>
      </c>
      <c r="C4730" s="326">
        <v>4</v>
      </c>
      <c r="D4730" s="326" t="s">
        <v>98</v>
      </c>
      <c r="E4730" s="323">
        <v>200</v>
      </c>
      <c r="F4730" s="35" t="s">
        <v>303</v>
      </c>
      <c r="G4730" s="326" t="s">
        <v>9878</v>
      </c>
      <c r="H4730" s="350">
        <f t="shared" si="74"/>
        <v>4674423.3800000008</v>
      </c>
      <c r="I4730" s="326" t="s">
        <v>10158</v>
      </c>
      <c r="J4730" s="42" t="str">
        <f>VLOOKUP(D4730,DEPARTMENTS!B:B,1,0)</f>
        <v>VBS_CHILDREN</v>
      </c>
      <c r="K4730" s="326"/>
    </row>
    <row r="4731" spans="1:11" s="35" customFormat="1" hidden="1" x14ac:dyDescent="0.2">
      <c r="A4731" s="326" t="s">
        <v>10300</v>
      </c>
      <c r="B4731" s="326" t="s">
        <v>8</v>
      </c>
      <c r="C4731" s="326">
        <v>4</v>
      </c>
      <c r="D4731" s="326" t="s">
        <v>98</v>
      </c>
      <c r="E4731" s="323">
        <v>400</v>
      </c>
      <c r="F4731" s="35" t="s">
        <v>303</v>
      </c>
      <c r="G4731" s="326" t="s">
        <v>9878</v>
      </c>
      <c r="H4731" s="350">
        <f t="shared" si="74"/>
        <v>4674823.3800000008</v>
      </c>
      <c r="I4731" s="326" t="s">
        <v>10159</v>
      </c>
      <c r="J4731" s="42" t="str">
        <f>VLOOKUP(D4731,DEPARTMENTS!B:B,1,0)</f>
        <v>VBS_CHILDREN</v>
      </c>
      <c r="K4731" s="326"/>
    </row>
    <row r="4732" spans="1:11" s="35" customFormat="1" hidden="1" x14ac:dyDescent="0.2">
      <c r="A4732" s="326" t="s">
        <v>10301</v>
      </c>
      <c r="B4732" s="326" t="s">
        <v>8</v>
      </c>
      <c r="C4732" s="326">
        <v>4</v>
      </c>
      <c r="D4732" s="326" t="s">
        <v>98</v>
      </c>
      <c r="E4732" s="323">
        <v>100</v>
      </c>
      <c r="F4732" s="35" t="s">
        <v>303</v>
      </c>
      <c r="G4732" s="326" t="s">
        <v>9878</v>
      </c>
      <c r="H4732" s="350">
        <f t="shared" si="74"/>
        <v>4674923.3800000008</v>
      </c>
      <c r="I4732" s="326" t="s">
        <v>10160</v>
      </c>
      <c r="J4732" s="42" t="str">
        <f>VLOOKUP(D4732,DEPARTMENTS!B:B,1,0)</f>
        <v>VBS_CHILDREN</v>
      </c>
      <c r="K4732" s="326"/>
    </row>
    <row r="4733" spans="1:11" s="35" customFormat="1" hidden="1" x14ac:dyDescent="0.2">
      <c r="A4733" s="326" t="s">
        <v>10302</v>
      </c>
      <c r="B4733" s="326" t="s">
        <v>8</v>
      </c>
      <c r="C4733" s="326">
        <v>4</v>
      </c>
      <c r="D4733" s="326" t="s">
        <v>24</v>
      </c>
      <c r="E4733" s="323">
        <v>1000</v>
      </c>
      <c r="F4733" s="35" t="s">
        <v>303</v>
      </c>
      <c r="G4733" s="326" t="s">
        <v>9878</v>
      </c>
      <c r="H4733" s="350">
        <f t="shared" si="74"/>
        <v>4675923.3800000008</v>
      </c>
      <c r="I4733" s="326" t="s">
        <v>10161</v>
      </c>
      <c r="J4733" s="42" t="str">
        <f>VLOOKUP(D4733,DEPARTMENTS!B:B,1,0)</f>
        <v>ENVELOPES</v>
      </c>
      <c r="K4733" s="326"/>
    </row>
    <row r="4734" spans="1:11" s="35" customFormat="1" hidden="1" x14ac:dyDescent="0.2">
      <c r="A4734" s="326" t="s">
        <v>10303</v>
      </c>
      <c r="B4734" s="326" t="s">
        <v>8</v>
      </c>
      <c r="C4734" s="326">
        <v>4</v>
      </c>
      <c r="D4734" s="326" t="s">
        <v>178</v>
      </c>
      <c r="E4734" s="323">
        <v>500</v>
      </c>
      <c r="F4734" s="35" t="s">
        <v>303</v>
      </c>
      <c r="G4734" s="326" t="s">
        <v>9878</v>
      </c>
      <c r="H4734" s="350">
        <f t="shared" si="74"/>
        <v>4676423.3800000008</v>
      </c>
      <c r="I4734" s="326" t="s">
        <v>10162</v>
      </c>
      <c r="J4734" s="42" t="str">
        <f>VLOOKUP(D4734,DEPARTMENTS!B:B,1,0)</f>
        <v>DEV_GROUP_34</v>
      </c>
      <c r="K4734" s="326"/>
    </row>
    <row r="4735" spans="1:11" s="35" customFormat="1" hidden="1" x14ac:dyDescent="0.2">
      <c r="A4735" s="326" t="s">
        <v>10304</v>
      </c>
      <c r="B4735" s="326" t="s">
        <v>8</v>
      </c>
      <c r="C4735" s="326">
        <v>4</v>
      </c>
      <c r="D4735" s="326" t="s">
        <v>9603</v>
      </c>
      <c r="E4735" s="323">
        <v>150</v>
      </c>
      <c r="F4735" s="35" t="s">
        <v>303</v>
      </c>
      <c r="G4735" s="326" t="s">
        <v>9878</v>
      </c>
      <c r="H4735" s="350">
        <f t="shared" si="74"/>
        <v>4676573.3800000008</v>
      </c>
      <c r="I4735" s="326" t="s">
        <v>10163</v>
      </c>
      <c r="J4735" s="42" t="str">
        <f>VLOOKUP(D4735,DEPARTMENTS!B:B,1,0)</f>
        <v>VBS_REGISTRATION</v>
      </c>
      <c r="K4735" s="326"/>
    </row>
    <row r="4736" spans="1:11" s="35" customFormat="1" hidden="1" x14ac:dyDescent="0.2">
      <c r="A4736" s="326" t="s">
        <v>10305</v>
      </c>
      <c r="B4736" s="326" t="s">
        <v>8</v>
      </c>
      <c r="C4736" s="326">
        <v>4</v>
      </c>
      <c r="D4736" s="326" t="s">
        <v>98</v>
      </c>
      <c r="E4736" s="323">
        <v>450</v>
      </c>
      <c r="F4736" s="35" t="s">
        <v>303</v>
      </c>
      <c r="G4736" s="326" t="s">
        <v>9878</v>
      </c>
      <c r="H4736" s="350">
        <f t="shared" si="74"/>
        <v>4677023.3800000008</v>
      </c>
      <c r="I4736" s="326" t="s">
        <v>10164</v>
      </c>
      <c r="J4736" s="42" t="str">
        <f>VLOOKUP(D4736,DEPARTMENTS!B:B,1,0)</f>
        <v>VBS_CHILDREN</v>
      </c>
      <c r="K4736" s="326"/>
    </row>
    <row r="4737" spans="1:11" s="35" customFormat="1" hidden="1" x14ac:dyDescent="0.2">
      <c r="A4737" s="326" t="s">
        <v>10306</v>
      </c>
      <c r="B4737" s="326" t="s">
        <v>8</v>
      </c>
      <c r="C4737" s="326">
        <v>4</v>
      </c>
      <c r="D4737" s="326" t="s">
        <v>170</v>
      </c>
      <c r="E4737" s="323">
        <v>10000</v>
      </c>
      <c r="F4737" s="35" t="s">
        <v>303</v>
      </c>
      <c r="G4737" s="326" t="s">
        <v>9878</v>
      </c>
      <c r="H4737" s="350">
        <f t="shared" si="74"/>
        <v>4687023.3800000008</v>
      </c>
      <c r="I4737" s="326" t="s">
        <v>10165</v>
      </c>
      <c r="J4737" s="42" t="str">
        <f>VLOOKUP(D4737,DEPARTMENTS!B:B,1,0)</f>
        <v>DEV_GROUP_24</v>
      </c>
      <c r="K4737" s="326"/>
    </row>
    <row r="4738" spans="1:11" s="35" customFormat="1" hidden="1" x14ac:dyDescent="0.2">
      <c r="A4738" s="326" t="s">
        <v>10307</v>
      </c>
      <c r="B4738" s="326" t="s">
        <v>8</v>
      </c>
      <c r="C4738" s="326">
        <v>4</v>
      </c>
      <c r="D4738" s="326" t="s">
        <v>166</v>
      </c>
      <c r="E4738" s="323">
        <v>1000</v>
      </c>
      <c r="F4738" s="35" t="s">
        <v>303</v>
      </c>
      <c r="G4738" s="326" t="s">
        <v>9878</v>
      </c>
      <c r="H4738" s="350">
        <f t="shared" si="74"/>
        <v>4688023.3800000008</v>
      </c>
      <c r="I4738" s="326" t="s">
        <v>10166</v>
      </c>
      <c r="J4738" s="42" t="str">
        <f>VLOOKUP(D4738,DEPARTMENTS!B:B,1,0)</f>
        <v>DEV_GROUP_30</v>
      </c>
      <c r="K4738" s="326"/>
    </row>
    <row r="4739" spans="1:11" s="35" customFormat="1" hidden="1" x14ac:dyDescent="0.2">
      <c r="A4739" s="326" t="s">
        <v>10308</v>
      </c>
      <c r="B4739" s="326" t="s">
        <v>8</v>
      </c>
      <c r="C4739" s="326">
        <v>4</v>
      </c>
      <c r="D4739" s="326" t="s">
        <v>24</v>
      </c>
      <c r="E4739" s="323">
        <v>100</v>
      </c>
      <c r="F4739" s="35" t="s">
        <v>303</v>
      </c>
      <c r="G4739" s="326" t="s">
        <v>9878</v>
      </c>
      <c r="H4739" s="350">
        <f t="shared" si="74"/>
        <v>4688123.3800000008</v>
      </c>
      <c r="I4739" s="326" t="s">
        <v>10167</v>
      </c>
      <c r="J4739" s="42" t="str">
        <f>VLOOKUP(D4739,DEPARTMENTS!B:B,1,0)</f>
        <v>ENVELOPES</v>
      </c>
      <c r="K4739" s="326"/>
    </row>
    <row r="4740" spans="1:11" s="35" customFormat="1" hidden="1" x14ac:dyDescent="0.2">
      <c r="A4740" s="326" t="s">
        <v>10309</v>
      </c>
      <c r="B4740" s="326" t="s">
        <v>8</v>
      </c>
      <c r="C4740" s="326">
        <v>4</v>
      </c>
      <c r="D4740" s="326" t="s">
        <v>9603</v>
      </c>
      <c r="E4740" s="323">
        <v>150</v>
      </c>
      <c r="F4740" s="35" t="s">
        <v>303</v>
      </c>
      <c r="G4740" s="326" t="s">
        <v>9878</v>
      </c>
      <c r="H4740" s="350">
        <f t="shared" si="74"/>
        <v>4688273.3800000008</v>
      </c>
      <c r="I4740" s="326" t="s">
        <v>10168</v>
      </c>
      <c r="J4740" s="42" t="str">
        <f>VLOOKUP(D4740,DEPARTMENTS!B:B,1,0)</f>
        <v>VBS_REGISTRATION</v>
      </c>
      <c r="K4740" s="326"/>
    </row>
    <row r="4741" spans="1:11" s="35" customFormat="1" hidden="1" x14ac:dyDescent="0.2">
      <c r="A4741" s="326" t="s">
        <v>10310</v>
      </c>
      <c r="B4741" s="326" t="s">
        <v>8</v>
      </c>
      <c r="C4741" s="326">
        <v>4</v>
      </c>
      <c r="D4741" s="326" t="s">
        <v>9603</v>
      </c>
      <c r="E4741" s="323">
        <v>450</v>
      </c>
      <c r="F4741" s="35" t="s">
        <v>303</v>
      </c>
      <c r="G4741" s="326" t="s">
        <v>9878</v>
      </c>
      <c r="H4741" s="350">
        <f t="shared" si="74"/>
        <v>4688723.3800000008</v>
      </c>
      <c r="I4741" s="326" t="s">
        <v>10169</v>
      </c>
      <c r="J4741" s="42" t="str">
        <f>VLOOKUP(D4741,DEPARTMENTS!B:B,1,0)</f>
        <v>VBS_REGISTRATION</v>
      </c>
      <c r="K4741" s="326"/>
    </row>
    <row r="4742" spans="1:11" s="35" customFormat="1" hidden="1" x14ac:dyDescent="0.2">
      <c r="A4742" s="326" t="s">
        <v>10311</v>
      </c>
      <c r="B4742" s="326" t="s">
        <v>8</v>
      </c>
      <c r="C4742" s="326">
        <v>4</v>
      </c>
      <c r="D4742" s="326" t="s">
        <v>24</v>
      </c>
      <c r="E4742" s="323">
        <v>50</v>
      </c>
      <c r="F4742" s="35" t="s">
        <v>303</v>
      </c>
      <c r="G4742" s="326" t="s">
        <v>9878</v>
      </c>
      <c r="H4742" s="350">
        <f t="shared" si="74"/>
        <v>4688773.3800000008</v>
      </c>
      <c r="I4742" s="326" t="s">
        <v>10170</v>
      </c>
      <c r="J4742" s="42" t="str">
        <f>VLOOKUP(D4742,DEPARTMENTS!B:B,1,0)</f>
        <v>ENVELOPES</v>
      </c>
      <c r="K4742" s="326"/>
    </row>
    <row r="4743" spans="1:11" s="35" customFormat="1" hidden="1" x14ac:dyDescent="0.2">
      <c r="A4743" s="326" t="s">
        <v>10312</v>
      </c>
      <c r="B4743" s="326" t="s">
        <v>8</v>
      </c>
      <c r="C4743" s="326">
        <v>4</v>
      </c>
      <c r="D4743" s="326" t="s">
        <v>32</v>
      </c>
      <c r="E4743" s="323">
        <v>1000</v>
      </c>
      <c r="F4743" s="35" t="s">
        <v>303</v>
      </c>
      <c r="G4743" s="326" t="s">
        <v>9878</v>
      </c>
      <c r="H4743" s="350">
        <f t="shared" si="74"/>
        <v>4689773.3800000008</v>
      </c>
      <c r="I4743" s="326" t="s">
        <v>10171</v>
      </c>
      <c r="J4743" s="42" t="str">
        <f>VLOOKUP(D4743,DEPARTMENTS!B:B,1,0)</f>
        <v>YOUTH</v>
      </c>
      <c r="K4743" s="326"/>
    </row>
    <row r="4744" spans="1:11" s="35" customFormat="1" hidden="1" x14ac:dyDescent="0.2">
      <c r="A4744" s="326" t="s">
        <v>10313</v>
      </c>
      <c r="B4744" s="326" t="s">
        <v>8</v>
      </c>
      <c r="C4744" s="326">
        <v>4</v>
      </c>
      <c r="D4744" s="326" t="s">
        <v>24</v>
      </c>
      <c r="E4744" s="323">
        <v>790</v>
      </c>
      <c r="F4744" s="35" t="s">
        <v>303</v>
      </c>
      <c r="G4744" s="326" t="s">
        <v>10298</v>
      </c>
      <c r="H4744" s="350">
        <f t="shared" si="74"/>
        <v>4690563.3800000008</v>
      </c>
      <c r="I4744" s="326" t="s">
        <v>10172</v>
      </c>
      <c r="J4744" s="42" t="str">
        <f>VLOOKUP(D4744,DEPARTMENTS!B:B,1,0)</f>
        <v>ENVELOPES</v>
      </c>
      <c r="K4744" s="326"/>
    </row>
    <row r="4745" spans="1:11" s="35" customFormat="1" hidden="1" x14ac:dyDescent="0.2">
      <c r="A4745" s="326" t="s">
        <v>10314</v>
      </c>
      <c r="B4745" s="326" t="s">
        <v>8</v>
      </c>
      <c r="C4745" s="326">
        <v>4</v>
      </c>
      <c r="D4745" s="326" t="s">
        <v>24</v>
      </c>
      <c r="E4745" s="323">
        <v>50</v>
      </c>
      <c r="F4745" s="35" t="s">
        <v>303</v>
      </c>
      <c r="G4745" s="326" t="s">
        <v>10298</v>
      </c>
      <c r="H4745" s="350">
        <f t="shared" si="74"/>
        <v>4690613.3800000008</v>
      </c>
      <c r="I4745" s="326" t="s">
        <v>10173</v>
      </c>
      <c r="J4745" s="42" t="str">
        <f>VLOOKUP(D4745,DEPARTMENTS!B:B,1,0)</f>
        <v>ENVELOPES</v>
      </c>
      <c r="K4745" s="326"/>
    </row>
    <row r="4746" spans="1:11" s="35" customFormat="1" hidden="1" x14ac:dyDescent="0.2">
      <c r="A4746" s="326" t="s">
        <v>10315</v>
      </c>
      <c r="B4746" s="326" t="s">
        <v>8</v>
      </c>
      <c r="C4746" s="326">
        <v>4</v>
      </c>
      <c r="D4746" s="326" t="s">
        <v>9603</v>
      </c>
      <c r="E4746" s="323">
        <v>600</v>
      </c>
      <c r="F4746" s="35" t="s">
        <v>303</v>
      </c>
      <c r="G4746" s="326" t="s">
        <v>10298</v>
      </c>
      <c r="H4746" s="350">
        <f t="shared" si="74"/>
        <v>4691213.3800000008</v>
      </c>
      <c r="I4746" s="326" t="s">
        <v>10174</v>
      </c>
      <c r="J4746" s="42" t="str">
        <f>VLOOKUP(D4746,DEPARTMENTS!B:B,1,0)</f>
        <v>VBS_REGISTRATION</v>
      </c>
      <c r="K4746" s="326"/>
    </row>
    <row r="4747" spans="1:11" s="35" customFormat="1" hidden="1" x14ac:dyDescent="0.2">
      <c r="A4747" s="326" t="s">
        <v>10316</v>
      </c>
      <c r="B4747" s="326" t="s">
        <v>8</v>
      </c>
      <c r="C4747" s="326">
        <v>4</v>
      </c>
      <c r="D4747" s="326" t="s">
        <v>24</v>
      </c>
      <c r="E4747" s="323">
        <v>50</v>
      </c>
      <c r="F4747" s="35" t="s">
        <v>303</v>
      </c>
      <c r="G4747" s="326" t="s">
        <v>10298</v>
      </c>
      <c r="H4747" s="350">
        <f t="shared" si="74"/>
        <v>4691263.3800000008</v>
      </c>
      <c r="I4747" s="326" t="s">
        <v>10175</v>
      </c>
      <c r="J4747" s="42" t="str">
        <f>VLOOKUP(D4747,DEPARTMENTS!B:B,1,0)</f>
        <v>ENVELOPES</v>
      </c>
      <c r="K4747" s="326"/>
    </row>
    <row r="4748" spans="1:11" s="35" customFormat="1" hidden="1" x14ac:dyDescent="0.2">
      <c r="A4748" s="326" t="s">
        <v>10317</v>
      </c>
      <c r="B4748" s="326" t="s">
        <v>8</v>
      </c>
      <c r="C4748" s="326">
        <v>4</v>
      </c>
      <c r="D4748" s="326" t="s">
        <v>98</v>
      </c>
      <c r="E4748" s="323">
        <v>400</v>
      </c>
      <c r="F4748" s="35" t="s">
        <v>303</v>
      </c>
      <c r="G4748" s="326" t="s">
        <v>10298</v>
      </c>
      <c r="H4748" s="350">
        <f t="shared" si="74"/>
        <v>4691663.3800000008</v>
      </c>
      <c r="I4748" s="326" t="s">
        <v>10176</v>
      </c>
      <c r="J4748" s="42" t="str">
        <f>VLOOKUP(D4748,DEPARTMENTS!B:B,1,0)</f>
        <v>VBS_CHILDREN</v>
      </c>
      <c r="K4748" s="326"/>
    </row>
    <row r="4749" spans="1:11" s="35" customFormat="1" hidden="1" x14ac:dyDescent="0.2">
      <c r="A4749" s="326" t="s">
        <v>10318</v>
      </c>
      <c r="B4749" s="326" t="s">
        <v>8</v>
      </c>
      <c r="C4749" s="326">
        <v>4</v>
      </c>
      <c r="D4749" s="326" t="s">
        <v>168</v>
      </c>
      <c r="E4749" s="323">
        <v>300</v>
      </c>
      <c r="F4749" s="35" t="s">
        <v>303</v>
      </c>
      <c r="G4749" s="326" t="s">
        <v>10298</v>
      </c>
      <c r="H4749" s="350">
        <f t="shared" si="74"/>
        <v>4691963.3800000008</v>
      </c>
      <c r="I4749" s="326" t="s">
        <v>10177</v>
      </c>
      <c r="J4749" s="42" t="str">
        <f>VLOOKUP(D4749,DEPARTMENTS!B:B,1,0)</f>
        <v>DEV_GROUP_35</v>
      </c>
      <c r="K4749" s="326"/>
    </row>
    <row r="4750" spans="1:11" s="35" customFormat="1" hidden="1" x14ac:dyDescent="0.2">
      <c r="A4750" s="326" t="s">
        <v>10319</v>
      </c>
      <c r="B4750" s="326" t="s">
        <v>8</v>
      </c>
      <c r="C4750" s="326">
        <v>4</v>
      </c>
      <c r="D4750" s="326" t="s">
        <v>32</v>
      </c>
      <c r="E4750" s="384">
        <v>1000</v>
      </c>
      <c r="F4750" s="35" t="s">
        <v>303</v>
      </c>
      <c r="G4750" s="326" t="s">
        <v>10298</v>
      </c>
      <c r="H4750" s="350">
        <f t="shared" si="74"/>
        <v>4692963.3800000008</v>
      </c>
      <c r="I4750" s="326" t="s">
        <v>10178</v>
      </c>
      <c r="J4750" s="42" t="str">
        <f>VLOOKUP(D4750,DEPARTMENTS!B:B,1,0)</f>
        <v>YOUTH</v>
      </c>
      <c r="K4750" s="326"/>
    </row>
    <row r="4751" spans="1:11" s="35" customFormat="1" hidden="1" x14ac:dyDescent="0.2">
      <c r="A4751" s="326" t="s">
        <v>10320</v>
      </c>
      <c r="B4751" s="326" t="s">
        <v>8</v>
      </c>
      <c r="C4751" s="326">
        <v>4</v>
      </c>
      <c r="D4751" s="326" t="s">
        <v>9605</v>
      </c>
      <c r="E4751" s="323">
        <v>5000</v>
      </c>
      <c r="F4751" s="35" t="s">
        <v>303</v>
      </c>
      <c r="G4751" s="326" t="s">
        <v>10298</v>
      </c>
      <c r="H4751" s="350">
        <f t="shared" si="74"/>
        <v>4697963.3800000008</v>
      </c>
      <c r="I4751" s="383" t="s">
        <v>10179</v>
      </c>
      <c r="J4751" s="42" t="str">
        <f>VLOOKUP(D4751,DEPARTMENTS!B:B,1,0)</f>
        <v>IKONDENI</v>
      </c>
      <c r="K4751" s="326"/>
    </row>
    <row r="4752" spans="1:11" s="35" customFormat="1" hidden="1" x14ac:dyDescent="0.2">
      <c r="A4752" s="326" t="s">
        <v>10321</v>
      </c>
      <c r="B4752" s="326" t="s">
        <v>8</v>
      </c>
      <c r="C4752" s="326">
        <v>4</v>
      </c>
      <c r="D4752" s="326" t="s">
        <v>24</v>
      </c>
      <c r="E4752" s="323">
        <v>1830</v>
      </c>
      <c r="F4752" s="35" t="s">
        <v>303</v>
      </c>
      <c r="G4752" s="326" t="s">
        <v>10298</v>
      </c>
      <c r="H4752" s="350">
        <f t="shared" si="74"/>
        <v>4699793.3800000008</v>
      </c>
      <c r="I4752" s="326" t="s">
        <v>10180</v>
      </c>
      <c r="J4752" s="42" t="str">
        <f>VLOOKUP(D4752,DEPARTMENTS!B:B,1,0)</f>
        <v>ENVELOPES</v>
      </c>
      <c r="K4752" s="326"/>
    </row>
    <row r="4753" spans="1:11" s="35" customFormat="1" hidden="1" x14ac:dyDescent="0.2">
      <c r="A4753" s="326" t="s">
        <v>10322</v>
      </c>
      <c r="B4753" s="326" t="s">
        <v>8</v>
      </c>
      <c r="C4753" s="326">
        <v>4</v>
      </c>
      <c r="D4753" s="326" t="s">
        <v>9603</v>
      </c>
      <c r="E4753" s="323">
        <v>150</v>
      </c>
      <c r="F4753" s="35" t="s">
        <v>303</v>
      </c>
      <c r="G4753" s="326" t="s">
        <v>10298</v>
      </c>
      <c r="H4753" s="350">
        <f t="shared" si="74"/>
        <v>4699943.3800000008</v>
      </c>
      <c r="I4753" s="326" t="s">
        <v>10181</v>
      </c>
      <c r="J4753" s="42" t="str">
        <f>VLOOKUP(D4753,DEPARTMENTS!B:B,1,0)</f>
        <v>VBS_REGISTRATION</v>
      </c>
      <c r="K4753" s="326"/>
    </row>
    <row r="4754" spans="1:11" s="35" customFormat="1" hidden="1" x14ac:dyDescent="0.2">
      <c r="A4754" s="326" t="s">
        <v>10323</v>
      </c>
      <c r="B4754" s="326" t="s">
        <v>8</v>
      </c>
      <c r="C4754" s="326">
        <v>4</v>
      </c>
      <c r="D4754" s="326" t="s">
        <v>98</v>
      </c>
      <c r="E4754" s="323">
        <v>100</v>
      </c>
      <c r="F4754" s="35" t="s">
        <v>303</v>
      </c>
      <c r="G4754" s="326" t="s">
        <v>10298</v>
      </c>
      <c r="H4754" s="350">
        <f t="shared" si="74"/>
        <v>4700043.3800000008</v>
      </c>
      <c r="I4754" s="326" t="s">
        <v>10182</v>
      </c>
      <c r="J4754" s="42" t="str">
        <f>VLOOKUP(D4754,DEPARTMENTS!B:B,1,0)</f>
        <v>VBS_CHILDREN</v>
      </c>
      <c r="K4754" s="326"/>
    </row>
    <row r="4755" spans="1:11" s="35" customFormat="1" hidden="1" x14ac:dyDescent="0.2">
      <c r="A4755" s="326" t="s">
        <v>10324</v>
      </c>
      <c r="B4755" s="326" t="s">
        <v>8</v>
      </c>
      <c r="C4755" s="326">
        <v>4</v>
      </c>
      <c r="D4755" s="326" t="s">
        <v>118</v>
      </c>
      <c r="E4755" s="323">
        <v>1000</v>
      </c>
      <c r="F4755" s="35" t="s">
        <v>303</v>
      </c>
      <c r="G4755" s="326" t="s">
        <v>10298</v>
      </c>
      <c r="H4755" s="350">
        <f t="shared" si="74"/>
        <v>4701043.3800000008</v>
      </c>
      <c r="I4755" s="326" t="s">
        <v>10183</v>
      </c>
      <c r="J4755" s="42" t="str">
        <f>VLOOKUP(D4755,DEPARTMENTS!B:B,1,0)</f>
        <v>DEV_GROUP_3</v>
      </c>
      <c r="K4755" s="326"/>
    </row>
    <row r="4756" spans="1:11" s="35" customFormat="1" hidden="1" x14ac:dyDescent="0.2">
      <c r="A4756" s="326" t="s">
        <v>10325</v>
      </c>
      <c r="B4756" s="326" t="s">
        <v>8</v>
      </c>
      <c r="C4756" s="326">
        <v>4</v>
      </c>
      <c r="D4756" s="326" t="s">
        <v>24</v>
      </c>
      <c r="E4756" s="323">
        <v>1000</v>
      </c>
      <c r="F4756" s="35" t="s">
        <v>303</v>
      </c>
      <c r="G4756" s="326" t="s">
        <v>10298</v>
      </c>
      <c r="H4756" s="350">
        <f t="shared" si="74"/>
        <v>4702043.3800000008</v>
      </c>
      <c r="I4756" s="326" t="s">
        <v>10184</v>
      </c>
      <c r="J4756" s="42" t="str">
        <f>VLOOKUP(D4756,DEPARTMENTS!B:B,1,0)</f>
        <v>ENVELOPES</v>
      </c>
      <c r="K4756" s="326"/>
    </row>
    <row r="4757" spans="1:11" s="35" customFormat="1" hidden="1" x14ac:dyDescent="0.2">
      <c r="A4757" s="326" t="s">
        <v>10326</v>
      </c>
      <c r="B4757" s="326" t="s">
        <v>8</v>
      </c>
      <c r="C4757" s="326">
        <v>4</v>
      </c>
      <c r="D4757" s="326" t="s">
        <v>98</v>
      </c>
      <c r="E4757" s="323">
        <v>450</v>
      </c>
      <c r="F4757" s="35" t="s">
        <v>303</v>
      </c>
      <c r="G4757" s="326" t="s">
        <v>10298</v>
      </c>
      <c r="H4757" s="350">
        <f t="shared" ref="H4757:H4820" si="75">H4756+E4757</f>
        <v>4702493.3800000008</v>
      </c>
      <c r="I4757" s="326" t="s">
        <v>10185</v>
      </c>
      <c r="J4757" s="42" t="str">
        <f>VLOOKUP(D4757,DEPARTMENTS!B:B,1,0)</f>
        <v>VBS_CHILDREN</v>
      </c>
      <c r="K4757" s="326"/>
    </row>
    <row r="4758" spans="1:11" s="35" customFormat="1" hidden="1" x14ac:dyDescent="0.2">
      <c r="A4758" s="326" t="s">
        <v>10327</v>
      </c>
      <c r="B4758" s="326" t="s">
        <v>8</v>
      </c>
      <c r="C4758" s="326">
        <v>4</v>
      </c>
      <c r="D4758" s="326" t="s">
        <v>9603</v>
      </c>
      <c r="E4758" s="323">
        <v>450</v>
      </c>
      <c r="F4758" s="35" t="s">
        <v>303</v>
      </c>
      <c r="G4758" s="326" t="s">
        <v>10298</v>
      </c>
      <c r="H4758" s="350">
        <f t="shared" si="75"/>
        <v>4702943.3800000008</v>
      </c>
      <c r="I4758" s="326" t="s">
        <v>10186</v>
      </c>
      <c r="J4758" s="42" t="str">
        <f>VLOOKUP(D4758,DEPARTMENTS!B:B,1,0)</f>
        <v>VBS_REGISTRATION</v>
      </c>
      <c r="K4758" s="326"/>
    </row>
    <row r="4759" spans="1:11" s="35" customFormat="1" hidden="1" x14ac:dyDescent="0.2">
      <c r="A4759" s="326" t="s">
        <v>10328</v>
      </c>
      <c r="B4759" s="326" t="s">
        <v>8</v>
      </c>
      <c r="C4759" s="326">
        <v>4</v>
      </c>
      <c r="D4759" s="326" t="s">
        <v>9605</v>
      </c>
      <c r="E4759" s="323">
        <v>50</v>
      </c>
      <c r="F4759" s="35" t="s">
        <v>303</v>
      </c>
      <c r="G4759" s="326" t="s">
        <v>10298</v>
      </c>
      <c r="H4759" s="350">
        <f t="shared" si="75"/>
        <v>4702993.3800000008</v>
      </c>
      <c r="I4759" s="326" t="s">
        <v>10187</v>
      </c>
      <c r="J4759" s="42" t="str">
        <f>VLOOKUP(D4759,DEPARTMENTS!B:B,1,0)</f>
        <v>IKONDENI</v>
      </c>
      <c r="K4759" s="326"/>
    </row>
    <row r="4760" spans="1:11" s="35" customFormat="1" hidden="1" x14ac:dyDescent="0.2">
      <c r="A4760" s="326" t="s">
        <v>10329</v>
      </c>
      <c r="B4760" s="326" t="s">
        <v>8</v>
      </c>
      <c r="C4760" s="326">
        <v>4</v>
      </c>
      <c r="D4760" s="326" t="s">
        <v>24</v>
      </c>
      <c r="E4760" s="323">
        <v>200</v>
      </c>
      <c r="F4760" s="35" t="s">
        <v>303</v>
      </c>
      <c r="G4760" s="326" t="s">
        <v>10298</v>
      </c>
      <c r="H4760" s="350">
        <f t="shared" si="75"/>
        <v>4703193.3800000008</v>
      </c>
      <c r="I4760" s="326" t="s">
        <v>10188</v>
      </c>
      <c r="J4760" s="42" t="str">
        <f>VLOOKUP(D4760,DEPARTMENTS!B:B,1,0)</f>
        <v>ENVELOPES</v>
      </c>
      <c r="K4760" s="326"/>
    </row>
    <row r="4761" spans="1:11" s="35" customFormat="1" hidden="1" x14ac:dyDescent="0.2">
      <c r="A4761" s="326" t="s">
        <v>10330</v>
      </c>
      <c r="B4761" s="326" t="s">
        <v>8</v>
      </c>
      <c r="C4761" s="326">
        <v>4</v>
      </c>
      <c r="D4761" s="326" t="s">
        <v>24</v>
      </c>
      <c r="E4761" s="323">
        <v>200</v>
      </c>
      <c r="F4761" s="35" t="s">
        <v>303</v>
      </c>
      <c r="G4761" s="326" t="s">
        <v>10298</v>
      </c>
      <c r="H4761" s="350">
        <f t="shared" si="75"/>
        <v>4703393.3800000008</v>
      </c>
      <c r="I4761" s="326" t="s">
        <v>10189</v>
      </c>
      <c r="J4761" s="42" t="str">
        <f>VLOOKUP(D4761,DEPARTMENTS!B:B,1,0)</f>
        <v>ENVELOPES</v>
      </c>
      <c r="K4761" s="326"/>
    </row>
    <row r="4762" spans="1:11" s="35" customFormat="1" hidden="1" x14ac:dyDescent="0.2">
      <c r="A4762" s="326" t="s">
        <v>10331</v>
      </c>
      <c r="B4762" s="326" t="s">
        <v>8</v>
      </c>
      <c r="C4762" s="326">
        <v>4</v>
      </c>
      <c r="D4762" s="326" t="s">
        <v>24</v>
      </c>
      <c r="E4762" s="323">
        <v>200</v>
      </c>
      <c r="F4762" s="35" t="s">
        <v>303</v>
      </c>
      <c r="G4762" s="326" t="s">
        <v>10298</v>
      </c>
      <c r="H4762" s="350">
        <f t="shared" si="75"/>
        <v>4703593.3800000008</v>
      </c>
      <c r="I4762" s="326" t="s">
        <v>10190</v>
      </c>
      <c r="J4762" s="42" t="str">
        <f>VLOOKUP(D4762,DEPARTMENTS!B:B,1,0)</f>
        <v>ENVELOPES</v>
      </c>
      <c r="K4762" s="326"/>
    </row>
    <row r="4763" spans="1:11" s="35" customFormat="1" hidden="1" x14ac:dyDescent="0.2">
      <c r="A4763" s="326" t="s">
        <v>10332</v>
      </c>
      <c r="B4763" s="326" t="s">
        <v>8</v>
      </c>
      <c r="C4763" s="326">
        <v>4</v>
      </c>
      <c r="D4763" s="326" t="s">
        <v>24</v>
      </c>
      <c r="E4763" s="323">
        <v>1000</v>
      </c>
      <c r="F4763" s="35" t="s">
        <v>303</v>
      </c>
      <c r="G4763" s="326" t="s">
        <v>10298</v>
      </c>
      <c r="H4763" s="350">
        <f t="shared" si="75"/>
        <v>4704593.3800000008</v>
      </c>
      <c r="I4763" s="326" t="s">
        <v>10191</v>
      </c>
      <c r="J4763" s="42" t="str">
        <f>VLOOKUP(D4763,DEPARTMENTS!B:B,1,0)</f>
        <v>ENVELOPES</v>
      </c>
      <c r="K4763" s="326"/>
    </row>
    <row r="4764" spans="1:11" s="35" customFormat="1" hidden="1" x14ac:dyDescent="0.2">
      <c r="A4764" s="326" t="s">
        <v>10333</v>
      </c>
      <c r="B4764" s="326" t="s">
        <v>8</v>
      </c>
      <c r="C4764" s="326">
        <v>4</v>
      </c>
      <c r="D4764" s="326" t="s">
        <v>24</v>
      </c>
      <c r="E4764" s="323">
        <v>500</v>
      </c>
      <c r="F4764" s="35" t="s">
        <v>303</v>
      </c>
      <c r="G4764" s="326" t="s">
        <v>10298</v>
      </c>
      <c r="H4764" s="350">
        <f t="shared" si="75"/>
        <v>4705093.3800000008</v>
      </c>
      <c r="I4764" s="326" t="s">
        <v>10192</v>
      </c>
      <c r="J4764" s="42" t="str">
        <f>VLOOKUP(D4764,DEPARTMENTS!B:B,1,0)</f>
        <v>ENVELOPES</v>
      </c>
      <c r="K4764" s="326"/>
    </row>
    <row r="4765" spans="1:11" s="35" customFormat="1" hidden="1" x14ac:dyDescent="0.2">
      <c r="A4765" s="326" t="s">
        <v>10334</v>
      </c>
      <c r="B4765" s="326" t="s">
        <v>8</v>
      </c>
      <c r="C4765" s="326">
        <v>4</v>
      </c>
      <c r="D4765" s="326" t="s">
        <v>24</v>
      </c>
      <c r="E4765" s="323">
        <v>100</v>
      </c>
      <c r="F4765" s="35" t="s">
        <v>303</v>
      </c>
      <c r="G4765" s="326" t="s">
        <v>10298</v>
      </c>
      <c r="H4765" s="350">
        <f t="shared" si="75"/>
        <v>4705193.3800000008</v>
      </c>
      <c r="I4765" s="326" t="s">
        <v>10193</v>
      </c>
      <c r="J4765" s="42" t="str">
        <f>VLOOKUP(D4765,DEPARTMENTS!B:B,1,0)</f>
        <v>ENVELOPES</v>
      </c>
      <c r="K4765" s="326"/>
    </row>
    <row r="4766" spans="1:11" s="35" customFormat="1" hidden="1" x14ac:dyDescent="0.2">
      <c r="A4766" s="326" t="s">
        <v>10335</v>
      </c>
      <c r="B4766" s="326" t="s">
        <v>8</v>
      </c>
      <c r="C4766" s="326">
        <v>4</v>
      </c>
      <c r="D4766" s="326" t="s">
        <v>24</v>
      </c>
      <c r="E4766" s="323">
        <v>100</v>
      </c>
      <c r="F4766" s="35" t="s">
        <v>303</v>
      </c>
      <c r="G4766" s="326" t="s">
        <v>10298</v>
      </c>
      <c r="H4766" s="350">
        <f t="shared" si="75"/>
        <v>4705293.3800000008</v>
      </c>
      <c r="I4766" s="326" t="s">
        <v>10194</v>
      </c>
      <c r="J4766" s="42" t="str">
        <f>VLOOKUP(D4766,DEPARTMENTS!B:B,1,0)</f>
        <v>ENVELOPES</v>
      </c>
      <c r="K4766" s="326"/>
    </row>
    <row r="4767" spans="1:11" s="35" customFormat="1" hidden="1" x14ac:dyDescent="0.2">
      <c r="A4767" s="326" t="s">
        <v>10336</v>
      </c>
      <c r="B4767" s="326" t="s">
        <v>8</v>
      </c>
      <c r="C4767" s="326">
        <v>4</v>
      </c>
      <c r="D4767" s="326" t="s">
        <v>24</v>
      </c>
      <c r="E4767" s="323">
        <v>200</v>
      </c>
      <c r="F4767" s="35" t="s">
        <v>303</v>
      </c>
      <c r="G4767" s="326" t="s">
        <v>10298</v>
      </c>
      <c r="H4767" s="350">
        <f t="shared" si="75"/>
        <v>4705493.3800000008</v>
      </c>
      <c r="I4767" s="326" t="s">
        <v>10195</v>
      </c>
      <c r="J4767" s="42" t="str">
        <f>VLOOKUP(D4767,DEPARTMENTS!B:B,1,0)</f>
        <v>ENVELOPES</v>
      </c>
      <c r="K4767" s="326"/>
    </row>
    <row r="4768" spans="1:11" s="35" customFormat="1" hidden="1" x14ac:dyDescent="0.2">
      <c r="A4768" s="326" t="s">
        <v>10337</v>
      </c>
      <c r="B4768" s="326" t="s">
        <v>8</v>
      </c>
      <c r="C4768" s="326">
        <v>4</v>
      </c>
      <c r="D4768" s="326" t="s">
        <v>24</v>
      </c>
      <c r="E4768" s="323">
        <v>30</v>
      </c>
      <c r="F4768" s="35" t="s">
        <v>303</v>
      </c>
      <c r="G4768" s="326" t="s">
        <v>10298</v>
      </c>
      <c r="H4768" s="350">
        <f t="shared" si="75"/>
        <v>4705523.3800000008</v>
      </c>
      <c r="I4768" s="326" t="s">
        <v>10196</v>
      </c>
      <c r="J4768" s="42" t="str">
        <f>VLOOKUP(D4768,DEPARTMENTS!B:B,1,0)</f>
        <v>ENVELOPES</v>
      </c>
      <c r="K4768" s="326"/>
    </row>
    <row r="4769" spans="1:11" s="35" customFormat="1" hidden="1" x14ac:dyDescent="0.2">
      <c r="A4769" s="326" t="s">
        <v>10338</v>
      </c>
      <c r="B4769" s="326" t="s">
        <v>8</v>
      </c>
      <c r="C4769" s="326">
        <v>4</v>
      </c>
      <c r="D4769" s="326" t="s">
        <v>24</v>
      </c>
      <c r="E4769" s="323">
        <v>150</v>
      </c>
      <c r="F4769" s="35" t="s">
        <v>303</v>
      </c>
      <c r="G4769" s="326" t="s">
        <v>10298</v>
      </c>
      <c r="H4769" s="350">
        <f t="shared" si="75"/>
        <v>4705673.3800000008</v>
      </c>
      <c r="I4769" s="326" t="s">
        <v>10197</v>
      </c>
      <c r="J4769" s="42" t="str">
        <f>VLOOKUP(D4769,DEPARTMENTS!B:B,1,0)</f>
        <v>ENVELOPES</v>
      </c>
      <c r="K4769" s="326"/>
    </row>
    <row r="4770" spans="1:11" s="35" customFormat="1" hidden="1" x14ac:dyDescent="0.2">
      <c r="A4770" s="326" t="s">
        <v>10339</v>
      </c>
      <c r="B4770" s="326" t="s">
        <v>8</v>
      </c>
      <c r="C4770" s="326">
        <v>4</v>
      </c>
      <c r="D4770" s="326" t="s">
        <v>24</v>
      </c>
      <c r="E4770" s="323">
        <v>100</v>
      </c>
      <c r="F4770" s="35" t="s">
        <v>303</v>
      </c>
      <c r="G4770" s="326" t="s">
        <v>10298</v>
      </c>
      <c r="H4770" s="350">
        <f t="shared" si="75"/>
        <v>4705773.3800000008</v>
      </c>
      <c r="I4770" s="326" t="s">
        <v>10198</v>
      </c>
      <c r="J4770" s="42" t="str">
        <f>VLOOKUP(D4770,DEPARTMENTS!B:B,1,0)</f>
        <v>ENVELOPES</v>
      </c>
      <c r="K4770" s="326"/>
    </row>
    <row r="4771" spans="1:11" s="35" customFormat="1" hidden="1" x14ac:dyDescent="0.2">
      <c r="A4771" s="326" t="s">
        <v>10340</v>
      </c>
      <c r="B4771" s="326" t="s">
        <v>8</v>
      </c>
      <c r="C4771" s="326">
        <v>4</v>
      </c>
      <c r="D4771" s="326" t="s">
        <v>24</v>
      </c>
      <c r="E4771" s="323">
        <v>50</v>
      </c>
      <c r="F4771" s="35" t="s">
        <v>303</v>
      </c>
      <c r="G4771" s="326" t="s">
        <v>10298</v>
      </c>
      <c r="H4771" s="350">
        <f t="shared" si="75"/>
        <v>4705823.3800000008</v>
      </c>
      <c r="I4771" s="326" t="s">
        <v>10199</v>
      </c>
      <c r="J4771" s="42" t="str">
        <f>VLOOKUP(D4771,DEPARTMENTS!B:B,1,0)</f>
        <v>ENVELOPES</v>
      </c>
      <c r="K4771" s="326"/>
    </row>
    <row r="4772" spans="1:11" s="35" customFormat="1" hidden="1" x14ac:dyDescent="0.2">
      <c r="A4772" s="326" t="s">
        <v>10341</v>
      </c>
      <c r="B4772" s="326" t="s">
        <v>8</v>
      </c>
      <c r="C4772" s="326">
        <v>4</v>
      </c>
      <c r="D4772" s="326" t="s">
        <v>24</v>
      </c>
      <c r="E4772" s="323">
        <v>50</v>
      </c>
      <c r="F4772" s="35" t="s">
        <v>303</v>
      </c>
      <c r="G4772" s="326" t="s">
        <v>10298</v>
      </c>
      <c r="H4772" s="350">
        <f t="shared" si="75"/>
        <v>4705873.3800000008</v>
      </c>
      <c r="I4772" s="326" t="s">
        <v>10200</v>
      </c>
      <c r="J4772" s="42" t="str">
        <f>VLOOKUP(D4772,DEPARTMENTS!B:B,1,0)</f>
        <v>ENVELOPES</v>
      </c>
      <c r="K4772" s="326"/>
    </row>
    <row r="4773" spans="1:11" s="35" customFormat="1" hidden="1" x14ac:dyDescent="0.2">
      <c r="A4773" s="326" t="s">
        <v>10342</v>
      </c>
      <c r="B4773" s="326" t="s">
        <v>8</v>
      </c>
      <c r="C4773" s="326">
        <v>4</v>
      </c>
      <c r="D4773" s="326" t="s">
        <v>24</v>
      </c>
      <c r="E4773" s="323">
        <v>200</v>
      </c>
      <c r="F4773" s="35" t="s">
        <v>303</v>
      </c>
      <c r="G4773" s="326" t="s">
        <v>10298</v>
      </c>
      <c r="H4773" s="350">
        <f t="shared" si="75"/>
        <v>4706073.3800000008</v>
      </c>
      <c r="I4773" s="326" t="s">
        <v>10201</v>
      </c>
      <c r="J4773" s="42" t="str">
        <f>VLOOKUP(D4773,DEPARTMENTS!B:B,1,0)</f>
        <v>ENVELOPES</v>
      </c>
      <c r="K4773" s="326"/>
    </row>
    <row r="4774" spans="1:11" s="35" customFormat="1" hidden="1" x14ac:dyDescent="0.2">
      <c r="A4774" s="326" t="s">
        <v>10343</v>
      </c>
      <c r="B4774" s="326" t="s">
        <v>8</v>
      </c>
      <c r="C4774" s="326">
        <v>4</v>
      </c>
      <c r="D4774" s="326" t="s">
        <v>24</v>
      </c>
      <c r="E4774" s="323">
        <v>100</v>
      </c>
      <c r="F4774" s="35" t="s">
        <v>303</v>
      </c>
      <c r="G4774" s="326" t="s">
        <v>10298</v>
      </c>
      <c r="H4774" s="350">
        <f t="shared" si="75"/>
        <v>4706173.3800000008</v>
      </c>
      <c r="I4774" s="326" t="s">
        <v>10202</v>
      </c>
      <c r="J4774" s="42" t="str">
        <f>VLOOKUP(D4774,DEPARTMENTS!B:B,1,0)</f>
        <v>ENVELOPES</v>
      </c>
      <c r="K4774" s="326"/>
    </row>
    <row r="4775" spans="1:11" s="35" customFormat="1" hidden="1" x14ac:dyDescent="0.2">
      <c r="A4775" s="326" t="s">
        <v>10344</v>
      </c>
      <c r="B4775" s="326" t="s">
        <v>8</v>
      </c>
      <c r="C4775" s="326">
        <v>4</v>
      </c>
      <c r="D4775" s="326" t="s">
        <v>24</v>
      </c>
      <c r="E4775" s="323">
        <v>30</v>
      </c>
      <c r="F4775" s="35" t="s">
        <v>303</v>
      </c>
      <c r="G4775" s="326" t="s">
        <v>10298</v>
      </c>
      <c r="H4775" s="350">
        <f t="shared" si="75"/>
        <v>4706203.3800000008</v>
      </c>
      <c r="I4775" s="326" t="s">
        <v>10203</v>
      </c>
      <c r="J4775" s="42" t="str">
        <f>VLOOKUP(D4775,DEPARTMENTS!B:B,1,0)</f>
        <v>ENVELOPES</v>
      </c>
      <c r="K4775" s="326"/>
    </row>
    <row r="4776" spans="1:11" s="35" customFormat="1" hidden="1" x14ac:dyDescent="0.2">
      <c r="A4776" s="326" t="s">
        <v>10345</v>
      </c>
      <c r="B4776" s="326" t="s">
        <v>8</v>
      </c>
      <c r="C4776" s="326">
        <v>4</v>
      </c>
      <c r="D4776" s="326" t="s">
        <v>24</v>
      </c>
      <c r="E4776" s="323">
        <v>30</v>
      </c>
      <c r="F4776" s="35" t="s">
        <v>303</v>
      </c>
      <c r="G4776" s="326" t="s">
        <v>10298</v>
      </c>
      <c r="H4776" s="350">
        <f t="shared" si="75"/>
        <v>4706233.3800000008</v>
      </c>
      <c r="I4776" s="326" t="s">
        <v>10204</v>
      </c>
      <c r="J4776" s="42" t="str">
        <f>VLOOKUP(D4776,DEPARTMENTS!B:B,1,0)</f>
        <v>ENVELOPES</v>
      </c>
      <c r="K4776" s="326"/>
    </row>
    <row r="4777" spans="1:11" s="35" customFormat="1" hidden="1" x14ac:dyDescent="0.2">
      <c r="A4777" s="326" t="s">
        <v>10346</v>
      </c>
      <c r="B4777" s="326" t="s">
        <v>8</v>
      </c>
      <c r="C4777" s="326">
        <v>4</v>
      </c>
      <c r="D4777" s="326" t="s">
        <v>24</v>
      </c>
      <c r="E4777" s="323">
        <v>150</v>
      </c>
      <c r="F4777" s="35" t="s">
        <v>303</v>
      </c>
      <c r="G4777" s="326" t="s">
        <v>10298</v>
      </c>
      <c r="H4777" s="350">
        <f t="shared" si="75"/>
        <v>4706383.3800000008</v>
      </c>
      <c r="I4777" s="326" t="s">
        <v>10205</v>
      </c>
      <c r="J4777" s="42" t="str">
        <f>VLOOKUP(D4777,DEPARTMENTS!B:B,1,0)</f>
        <v>ENVELOPES</v>
      </c>
      <c r="K4777" s="326"/>
    </row>
    <row r="4778" spans="1:11" s="35" customFormat="1" hidden="1" x14ac:dyDescent="0.2">
      <c r="A4778" s="326" t="s">
        <v>10347</v>
      </c>
      <c r="B4778" s="326" t="s">
        <v>8</v>
      </c>
      <c r="C4778" s="326">
        <v>4</v>
      </c>
      <c r="D4778" s="326" t="s">
        <v>24</v>
      </c>
      <c r="E4778" s="323">
        <v>1000</v>
      </c>
      <c r="F4778" s="35" t="s">
        <v>303</v>
      </c>
      <c r="G4778" s="326" t="s">
        <v>10298</v>
      </c>
      <c r="H4778" s="350">
        <f t="shared" si="75"/>
        <v>4707383.3800000008</v>
      </c>
      <c r="I4778" s="326" t="s">
        <v>10206</v>
      </c>
      <c r="J4778" s="42" t="str">
        <f>VLOOKUP(D4778,DEPARTMENTS!B:B,1,0)</f>
        <v>ENVELOPES</v>
      </c>
      <c r="K4778" s="326"/>
    </row>
    <row r="4779" spans="1:11" s="35" customFormat="1" hidden="1" x14ac:dyDescent="0.2">
      <c r="A4779" s="326" t="s">
        <v>10348</v>
      </c>
      <c r="B4779" s="326" t="s">
        <v>8</v>
      </c>
      <c r="C4779" s="326">
        <v>4</v>
      </c>
      <c r="D4779" s="326" t="s">
        <v>24</v>
      </c>
      <c r="E4779" s="323">
        <v>50</v>
      </c>
      <c r="F4779" s="35" t="s">
        <v>303</v>
      </c>
      <c r="G4779" s="326" t="s">
        <v>10298</v>
      </c>
      <c r="H4779" s="350">
        <f t="shared" si="75"/>
        <v>4707433.3800000008</v>
      </c>
      <c r="I4779" s="326" t="s">
        <v>10207</v>
      </c>
      <c r="J4779" s="42" t="str">
        <f>VLOOKUP(D4779,DEPARTMENTS!B:B,1,0)</f>
        <v>ENVELOPES</v>
      </c>
      <c r="K4779" s="326"/>
    </row>
    <row r="4780" spans="1:11" s="35" customFormat="1" hidden="1" x14ac:dyDescent="0.2">
      <c r="A4780" s="326" t="s">
        <v>10349</v>
      </c>
      <c r="B4780" s="326" t="s">
        <v>8</v>
      </c>
      <c r="C4780" s="326">
        <v>4</v>
      </c>
      <c r="D4780" s="326" t="s">
        <v>24</v>
      </c>
      <c r="E4780" s="323">
        <v>500</v>
      </c>
      <c r="F4780" s="35" t="s">
        <v>303</v>
      </c>
      <c r="G4780" s="326" t="s">
        <v>10298</v>
      </c>
      <c r="H4780" s="350">
        <f t="shared" si="75"/>
        <v>4707933.3800000008</v>
      </c>
      <c r="I4780" s="326" t="s">
        <v>10208</v>
      </c>
      <c r="J4780" s="42" t="str">
        <f>VLOOKUP(D4780,DEPARTMENTS!B:B,1,0)</f>
        <v>ENVELOPES</v>
      </c>
      <c r="K4780" s="326"/>
    </row>
    <row r="4781" spans="1:11" s="35" customFormat="1" hidden="1" x14ac:dyDescent="0.2">
      <c r="A4781" s="326" t="s">
        <v>10350</v>
      </c>
      <c r="B4781" s="326" t="s">
        <v>8</v>
      </c>
      <c r="C4781" s="326">
        <v>4</v>
      </c>
      <c r="D4781" s="326" t="s">
        <v>24</v>
      </c>
      <c r="E4781" s="323">
        <v>100</v>
      </c>
      <c r="F4781" s="35" t="s">
        <v>303</v>
      </c>
      <c r="G4781" s="326" t="s">
        <v>10298</v>
      </c>
      <c r="H4781" s="350">
        <f t="shared" si="75"/>
        <v>4708033.3800000008</v>
      </c>
      <c r="I4781" s="326" t="s">
        <v>10209</v>
      </c>
      <c r="J4781" s="42" t="str">
        <f>VLOOKUP(D4781,DEPARTMENTS!B:B,1,0)</f>
        <v>ENVELOPES</v>
      </c>
      <c r="K4781" s="326"/>
    </row>
    <row r="4782" spans="1:11" s="35" customFormat="1" hidden="1" x14ac:dyDescent="0.2">
      <c r="A4782" s="326" t="s">
        <v>10351</v>
      </c>
      <c r="B4782" s="326" t="s">
        <v>8</v>
      </c>
      <c r="C4782" s="326">
        <v>4</v>
      </c>
      <c r="D4782" s="326" t="s">
        <v>24</v>
      </c>
      <c r="E4782" s="323">
        <v>50</v>
      </c>
      <c r="F4782" s="35" t="s">
        <v>303</v>
      </c>
      <c r="G4782" s="326" t="s">
        <v>10298</v>
      </c>
      <c r="H4782" s="350">
        <f t="shared" si="75"/>
        <v>4708083.3800000008</v>
      </c>
      <c r="I4782" s="326" t="s">
        <v>10210</v>
      </c>
      <c r="J4782" s="42" t="str">
        <f>VLOOKUP(D4782,DEPARTMENTS!B:B,1,0)</f>
        <v>ENVELOPES</v>
      </c>
      <c r="K4782" s="326"/>
    </row>
    <row r="4783" spans="1:11" s="35" customFormat="1" hidden="1" x14ac:dyDescent="0.2">
      <c r="A4783" s="326" t="s">
        <v>10352</v>
      </c>
      <c r="B4783" s="326" t="s">
        <v>8</v>
      </c>
      <c r="C4783" s="326">
        <v>4</v>
      </c>
      <c r="D4783" s="326" t="s">
        <v>24</v>
      </c>
      <c r="E4783" s="323">
        <v>30</v>
      </c>
      <c r="F4783" s="35" t="s">
        <v>303</v>
      </c>
      <c r="G4783" s="326" t="s">
        <v>10298</v>
      </c>
      <c r="H4783" s="350">
        <f t="shared" si="75"/>
        <v>4708113.3800000008</v>
      </c>
      <c r="I4783" s="326" t="s">
        <v>10211</v>
      </c>
      <c r="J4783" s="42" t="str">
        <f>VLOOKUP(D4783,DEPARTMENTS!B:B,1,0)</f>
        <v>ENVELOPES</v>
      </c>
      <c r="K4783" s="326"/>
    </row>
    <row r="4784" spans="1:11" s="35" customFormat="1" hidden="1" x14ac:dyDescent="0.2">
      <c r="A4784" s="326" t="s">
        <v>10353</v>
      </c>
      <c r="B4784" s="326" t="s">
        <v>8</v>
      </c>
      <c r="C4784" s="326">
        <v>4</v>
      </c>
      <c r="D4784" s="326" t="s">
        <v>24</v>
      </c>
      <c r="E4784" s="323">
        <v>100</v>
      </c>
      <c r="F4784" s="35" t="s">
        <v>303</v>
      </c>
      <c r="G4784" s="326" t="s">
        <v>10298</v>
      </c>
      <c r="H4784" s="350">
        <f t="shared" si="75"/>
        <v>4708213.3800000008</v>
      </c>
      <c r="I4784" s="326" t="s">
        <v>10212</v>
      </c>
      <c r="J4784" s="42" t="str">
        <f>VLOOKUP(D4784,DEPARTMENTS!B:B,1,0)</f>
        <v>ENVELOPES</v>
      </c>
      <c r="K4784" s="326"/>
    </row>
    <row r="4785" spans="1:11" s="35" customFormat="1" hidden="1" x14ac:dyDescent="0.2">
      <c r="A4785" s="326" t="s">
        <v>10354</v>
      </c>
      <c r="B4785" s="326" t="s">
        <v>8</v>
      </c>
      <c r="C4785" s="326">
        <v>4</v>
      </c>
      <c r="D4785" s="326" t="s">
        <v>148</v>
      </c>
      <c r="E4785" s="323">
        <v>200</v>
      </c>
      <c r="F4785" s="35" t="s">
        <v>303</v>
      </c>
      <c r="G4785" s="326" t="s">
        <v>10298</v>
      </c>
      <c r="H4785" s="350">
        <f t="shared" si="75"/>
        <v>4708413.3800000008</v>
      </c>
      <c r="I4785" s="326" t="s">
        <v>10213</v>
      </c>
      <c r="J4785" s="42" t="str">
        <f>VLOOKUP(D4785,DEPARTMENTS!B:B,1,0)</f>
        <v>DEV_GROUP_NA</v>
      </c>
      <c r="K4785" s="326"/>
    </row>
    <row r="4786" spans="1:11" s="35" customFormat="1" hidden="1" x14ac:dyDescent="0.2">
      <c r="A4786" s="326" t="s">
        <v>10355</v>
      </c>
      <c r="B4786" s="326" t="s">
        <v>8</v>
      </c>
      <c r="C4786" s="326">
        <v>4</v>
      </c>
      <c r="D4786" s="326" t="s">
        <v>24</v>
      </c>
      <c r="E4786" s="323">
        <v>100</v>
      </c>
      <c r="F4786" s="35" t="s">
        <v>303</v>
      </c>
      <c r="G4786" s="326" t="s">
        <v>10298</v>
      </c>
      <c r="H4786" s="350">
        <f t="shared" si="75"/>
        <v>4708513.3800000008</v>
      </c>
      <c r="I4786" s="326" t="s">
        <v>10214</v>
      </c>
      <c r="J4786" s="42" t="str">
        <f>VLOOKUP(D4786,DEPARTMENTS!B:B,1,0)</f>
        <v>ENVELOPES</v>
      </c>
      <c r="K4786" s="326"/>
    </row>
    <row r="4787" spans="1:11" s="35" customFormat="1" hidden="1" x14ac:dyDescent="0.2">
      <c r="A4787" s="326" t="s">
        <v>10356</v>
      </c>
      <c r="B4787" s="326" t="s">
        <v>8</v>
      </c>
      <c r="C4787" s="326">
        <v>4</v>
      </c>
      <c r="D4787" s="326" t="s">
        <v>24</v>
      </c>
      <c r="E4787" s="323">
        <v>50</v>
      </c>
      <c r="F4787" s="35" t="s">
        <v>303</v>
      </c>
      <c r="G4787" s="326" t="s">
        <v>10298</v>
      </c>
      <c r="H4787" s="350">
        <f t="shared" si="75"/>
        <v>4708563.3800000008</v>
      </c>
      <c r="I4787" s="326" t="s">
        <v>10215</v>
      </c>
      <c r="J4787" s="42" t="str">
        <f>VLOOKUP(D4787,DEPARTMENTS!B:B,1,0)</f>
        <v>ENVELOPES</v>
      </c>
      <c r="K4787" s="326"/>
    </row>
    <row r="4788" spans="1:11" s="35" customFormat="1" hidden="1" x14ac:dyDescent="0.2">
      <c r="A4788" s="326" t="s">
        <v>10357</v>
      </c>
      <c r="B4788" s="326" t="s">
        <v>8</v>
      </c>
      <c r="C4788" s="326">
        <v>4</v>
      </c>
      <c r="D4788" s="326" t="s">
        <v>24</v>
      </c>
      <c r="E4788" s="323">
        <v>100</v>
      </c>
      <c r="F4788" s="35" t="s">
        <v>303</v>
      </c>
      <c r="G4788" s="326" t="s">
        <v>10298</v>
      </c>
      <c r="H4788" s="350">
        <f t="shared" si="75"/>
        <v>4708663.3800000008</v>
      </c>
      <c r="I4788" s="326" t="s">
        <v>10216</v>
      </c>
      <c r="J4788" s="42" t="str">
        <f>VLOOKUP(D4788,DEPARTMENTS!B:B,1,0)</f>
        <v>ENVELOPES</v>
      </c>
      <c r="K4788" s="326"/>
    </row>
    <row r="4789" spans="1:11" s="35" customFormat="1" hidden="1" x14ac:dyDescent="0.2">
      <c r="A4789" s="326" t="s">
        <v>10358</v>
      </c>
      <c r="B4789" s="326" t="s">
        <v>8</v>
      </c>
      <c r="C4789" s="326">
        <v>4</v>
      </c>
      <c r="D4789" s="326" t="s">
        <v>24</v>
      </c>
      <c r="E4789" s="323">
        <v>1500</v>
      </c>
      <c r="F4789" s="35" t="s">
        <v>303</v>
      </c>
      <c r="G4789" s="326" t="s">
        <v>10298</v>
      </c>
      <c r="H4789" s="350">
        <f t="shared" si="75"/>
        <v>4710163.3800000008</v>
      </c>
      <c r="I4789" s="326" t="s">
        <v>10217</v>
      </c>
      <c r="J4789" s="42" t="str">
        <f>VLOOKUP(D4789,DEPARTMENTS!B:B,1,0)</f>
        <v>ENVELOPES</v>
      </c>
      <c r="K4789" s="326"/>
    </row>
    <row r="4790" spans="1:11" s="35" customFormat="1" hidden="1" x14ac:dyDescent="0.2">
      <c r="A4790" s="326" t="s">
        <v>10359</v>
      </c>
      <c r="B4790" s="326" t="s">
        <v>8</v>
      </c>
      <c r="C4790" s="326">
        <v>4</v>
      </c>
      <c r="D4790" s="326" t="s">
        <v>24</v>
      </c>
      <c r="E4790" s="323">
        <v>50</v>
      </c>
      <c r="F4790" s="35" t="s">
        <v>303</v>
      </c>
      <c r="G4790" s="326" t="s">
        <v>10298</v>
      </c>
      <c r="H4790" s="350">
        <f t="shared" si="75"/>
        <v>4710213.3800000008</v>
      </c>
      <c r="I4790" s="326" t="s">
        <v>10218</v>
      </c>
      <c r="J4790" s="42" t="str">
        <f>VLOOKUP(D4790,DEPARTMENTS!B:B,1,0)</f>
        <v>ENVELOPES</v>
      </c>
      <c r="K4790" s="326"/>
    </row>
    <row r="4791" spans="1:11" s="35" customFormat="1" hidden="1" x14ac:dyDescent="0.2">
      <c r="A4791" s="326" t="s">
        <v>10360</v>
      </c>
      <c r="B4791" s="326" t="s">
        <v>8</v>
      </c>
      <c r="C4791" s="326">
        <v>4</v>
      </c>
      <c r="D4791" s="326" t="s">
        <v>24</v>
      </c>
      <c r="E4791" s="323">
        <v>200</v>
      </c>
      <c r="F4791" s="35" t="s">
        <v>303</v>
      </c>
      <c r="G4791" s="326" t="s">
        <v>10298</v>
      </c>
      <c r="H4791" s="350">
        <f t="shared" si="75"/>
        <v>4710413.3800000008</v>
      </c>
      <c r="I4791" s="326" t="s">
        <v>10219</v>
      </c>
      <c r="J4791" s="42" t="str">
        <f>VLOOKUP(D4791,DEPARTMENTS!B:B,1,0)</f>
        <v>ENVELOPES</v>
      </c>
      <c r="K4791" s="326"/>
    </row>
    <row r="4792" spans="1:11" s="35" customFormat="1" hidden="1" x14ac:dyDescent="0.2">
      <c r="A4792" s="326" t="s">
        <v>10361</v>
      </c>
      <c r="B4792" s="326" t="s">
        <v>8</v>
      </c>
      <c r="C4792" s="326">
        <v>4</v>
      </c>
      <c r="D4792" s="326" t="s">
        <v>24</v>
      </c>
      <c r="E4792" s="323">
        <v>50</v>
      </c>
      <c r="F4792" s="35" t="s">
        <v>303</v>
      </c>
      <c r="G4792" s="326" t="s">
        <v>10298</v>
      </c>
      <c r="H4792" s="350">
        <f t="shared" si="75"/>
        <v>4710463.3800000008</v>
      </c>
      <c r="I4792" s="326" t="s">
        <v>10220</v>
      </c>
      <c r="J4792" s="42" t="str">
        <f>VLOOKUP(D4792,DEPARTMENTS!B:B,1,0)</f>
        <v>ENVELOPES</v>
      </c>
      <c r="K4792" s="326"/>
    </row>
    <row r="4793" spans="1:11" s="35" customFormat="1" hidden="1" x14ac:dyDescent="0.2">
      <c r="A4793" s="326" t="s">
        <v>10362</v>
      </c>
      <c r="B4793" s="326" t="s">
        <v>8</v>
      </c>
      <c r="C4793" s="326">
        <v>4</v>
      </c>
      <c r="D4793" s="326" t="s">
        <v>24</v>
      </c>
      <c r="E4793" s="323">
        <v>200</v>
      </c>
      <c r="F4793" s="35" t="s">
        <v>303</v>
      </c>
      <c r="G4793" s="326" t="s">
        <v>10298</v>
      </c>
      <c r="H4793" s="350">
        <f t="shared" si="75"/>
        <v>4710663.3800000008</v>
      </c>
      <c r="I4793" s="326" t="s">
        <v>10221</v>
      </c>
      <c r="J4793" s="42" t="str">
        <f>VLOOKUP(D4793,DEPARTMENTS!B:B,1,0)</f>
        <v>ENVELOPES</v>
      </c>
      <c r="K4793" s="326"/>
    </row>
    <row r="4794" spans="1:11" s="35" customFormat="1" hidden="1" x14ac:dyDescent="0.2">
      <c r="A4794" s="326" t="s">
        <v>10363</v>
      </c>
      <c r="B4794" s="326" t="s">
        <v>8</v>
      </c>
      <c r="C4794" s="326">
        <v>4</v>
      </c>
      <c r="D4794" s="326" t="s">
        <v>24</v>
      </c>
      <c r="E4794" s="323">
        <v>200</v>
      </c>
      <c r="F4794" s="35" t="s">
        <v>303</v>
      </c>
      <c r="G4794" s="326" t="s">
        <v>10298</v>
      </c>
      <c r="H4794" s="350">
        <f t="shared" si="75"/>
        <v>4710863.3800000008</v>
      </c>
      <c r="I4794" s="326" t="s">
        <v>10222</v>
      </c>
      <c r="J4794" s="42" t="str">
        <f>VLOOKUP(D4794,DEPARTMENTS!B:B,1,0)</f>
        <v>ENVELOPES</v>
      </c>
      <c r="K4794" s="326"/>
    </row>
    <row r="4795" spans="1:11" s="35" customFormat="1" hidden="1" x14ac:dyDescent="0.2">
      <c r="A4795" s="326" t="s">
        <v>10364</v>
      </c>
      <c r="B4795" s="326" t="s">
        <v>8</v>
      </c>
      <c r="C4795" s="326">
        <v>4</v>
      </c>
      <c r="D4795" s="326" t="s">
        <v>9605</v>
      </c>
      <c r="E4795" s="323">
        <v>300</v>
      </c>
      <c r="F4795" s="35" t="s">
        <v>303</v>
      </c>
      <c r="G4795" s="326" t="s">
        <v>10298</v>
      </c>
      <c r="H4795" s="350">
        <f t="shared" si="75"/>
        <v>4711163.3800000008</v>
      </c>
      <c r="I4795" s="326" t="s">
        <v>10223</v>
      </c>
      <c r="J4795" s="42" t="str">
        <f>VLOOKUP(D4795,DEPARTMENTS!B:B,1,0)</f>
        <v>IKONDENI</v>
      </c>
      <c r="K4795" s="326"/>
    </row>
    <row r="4796" spans="1:11" s="35" customFormat="1" hidden="1" x14ac:dyDescent="0.2">
      <c r="A4796" s="326" t="s">
        <v>10365</v>
      </c>
      <c r="B4796" s="326" t="s">
        <v>8</v>
      </c>
      <c r="C4796" s="326">
        <v>4</v>
      </c>
      <c r="D4796" s="326" t="s">
        <v>24</v>
      </c>
      <c r="E4796" s="323">
        <v>100</v>
      </c>
      <c r="F4796" s="35" t="s">
        <v>303</v>
      </c>
      <c r="G4796" s="326" t="s">
        <v>10298</v>
      </c>
      <c r="H4796" s="350">
        <f t="shared" si="75"/>
        <v>4711263.3800000008</v>
      </c>
      <c r="I4796" s="326" t="s">
        <v>10224</v>
      </c>
      <c r="J4796" s="42" t="str">
        <f>VLOOKUP(D4796,DEPARTMENTS!B:B,1,0)</f>
        <v>ENVELOPES</v>
      </c>
      <c r="K4796" s="326"/>
    </row>
    <row r="4797" spans="1:11" s="35" customFormat="1" hidden="1" x14ac:dyDescent="0.2">
      <c r="A4797" s="326" t="s">
        <v>10366</v>
      </c>
      <c r="B4797" s="326" t="s">
        <v>8</v>
      </c>
      <c r="C4797" s="326">
        <v>4</v>
      </c>
      <c r="D4797" s="326" t="s">
        <v>24</v>
      </c>
      <c r="E4797" s="323">
        <v>100</v>
      </c>
      <c r="F4797" s="35" t="s">
        <v>303</v>
      </c>
      <c r="G4797" s="326" t="s">
        <v>10298</v>
      </c>
      <c r="H4797" s="350">
        <f t="shared" si="75"/>
        <v>4711363.3800000008</v>
      </c>
      <c r="I4797" s="326" t="s">
        <v>10225</v>
      </c>
      <c r="J4797" s="42" t="str">
        <f>VLOOKUP(D4797,DEPARTMENTS!B:B,1,0)</f>
        <v>ENVELOPES</v>
      </c>
      <c r="K4797" s="326"/>
    </row>
    <row r="4798" spans="1:11" s="35" customFormat="1" hidden="1" x14ac:dyDescent="0.2">
      <c r="A4798" s="326" t="s">
        <v>10367</v>
      </c>
      <c r="B4798" s="326" t="s">
        <v>8</v>
      </c>
      <c r="C4798" s="326">
        <v>4</v>
      </c>
      <c r="D4798" s="326" t="s">
        <v>24</v>
      </c>
      <c r="E4798" s="323">
        <v>300</v>
      </c>
      <c r="F4798" s="35" t="s">
        <v>303</v>
      </c>
      <c r="G4798" s="326" t="s">
        <v>10298</v>
      </c>
      <c r="H4798" s="350">
        <f t="shared" si="75"/>
        <v>4711663.3800000008</v>
      </c>
      <c r="I4798" s="326" t="s">
        <v>10226</v>
      </c>
      <c r="J4798" s="42" t="str">
        <f>VLOOKUP(D4798,DEPARTMENTS!B:B,1,0)</f>
        <v>ENVELOPES</v>
      </c>
      <c r="K4798" s="326"/>
    </row>
    <row r="4799" spans="1:11" s="35" customFormat="1" hidden="1" x14ac:dyDescent="0.2">
      <c r="A4799" s="326" t="s">
        <v>10368</v>
      </c>
      <c r="B4799" s="326" t="s">
        <v>8</v>
      </c>
      <c r="C4799" s="326">
        <v>4</v>
      </c>
      <c r="D4799" s="326" t="s">
        <v>24</v>
      </c>
      <c r="E4799" s="323">
        <v>200</v>
      </c>
      <c r="F4799" s="35" t="s">
        <v>303</v>
      </c>
      <c r="G4799" s="326" t="s">
        <v>10298</v>
      </c>
      <c r="H4799" s="350">
        <f t="shared" si="75"/>
        <v>4711863.3800000008</v>
      </c>
      <c r="I4799" s="326" t="s">
        <v>10227</v>
      </c>
      <c r="J4799" s="42" t="str">
        <f>VLOOKUP(D4799,DEPARTMENTS!B:B,1,0)</f>
        <v>ENVELOPES</v>
      </c>
      <c r="K4799" s="326"/>
    </row>
    <row r="4800" spans="1:11" s="35" customFormat="1" hidden="1" x14ac:dyDescent="0.2">
      <c r="A4800" s="326" t="s">
        <v>10369</v>
      </c>
      <c r="B4800" s="326" t="s">
        <v>8</v>
      </c>
      <c r="C4800" s="326">
        <v>4</v>
      </c>
      <c r="D4800" s="326" t="s">
        <v>24</v>
      </c>
      <c r="E4800" s="323">
        <v>50</v>
      </c>
      <c r="F4800" s="35" t="s">
        <v>303</v>
      </c>
      <c r="G4800" s="326" t="s">
        <v>10298</v>
      </c>
      <c r="H4800" s="350">
        <f t="shared" si="75"/>
        <v>4711913.3800000008</v>
      </c>
      <c r="I4800" s="326" t="s">
        <v>10228</v>
      </c>
      <c r="J4800" s="42" t="str">
        <f>VLOOKUP(D4800,DEPARTMENTS!B:B,1,0)</f>
        <v>ENVELOPES</v>
      </c>
      <c r="K4800" s="326"/>
    </row>
    <row r="4801" spans="1:11" s="35" customFormat="1" hidden="1" x14ac:dyDescent="0.2">
      <c r="A4801" s="326" t="s">
        <v>10370</v>
      </c>
      <c r="B4801" s="326" t="s">
        <v>8</v>
      </c>
      <c r="C4801" s="326">
        <v>4</v>
      </c>
      <c r="D4801" s="326" t="s">
        <v>24</v>
      </c>
      <c r="E4801" s="323">
        <v>50</v>
      </c>
      <c r="F4801" s="35" t="s">
        <v>303</v>
      </c>
      <c r="G4801" s="326" t="s">
        <v>10298</v>
      </c>
      <c r="H4801" s="350">
        <f t="shared" si="75"/>
        <v>4711963.3800000008</v>
      </c>
      <c r="I4801" s="326" t="s">
        <v>10229</v>
      </c>
      <c r="J4801" s="42" t="str">
        <f>VLOOKUP(D4801,DEPARTMENTS!B:B,1,0)</f>
        <v>ENVELOPES</v>
      </c>
      <c r="K4801" s="326"/>
    </row>
    <row r="4802" spans="1:11" s="35" customFormat="1" hidden="1" x14ac:dyDescent="0.2">
      <c r="A4802" s="326" t="s">
        <v>10371</v>
      </c>
      <c r="B4802" s="326" t="s">
        <v>8</v>
      </c>
      <c r="C4802" s="326">
        <v>4</v>
      </c>
      <c r="D4802" s="326" t="s">
        <v>148</v>
      </c>
      <c r="E4802" s="323">
        <v>500</v>
      </c>
      <c r="F4802" s="35" t="s">
        <v>303</v>
      </c>
      <c r="G4802" s="326" t="s">
        <v>10298</v>
      </c>
      <c r="H4802" s="350">
        <f t="shared" si="75"/>
        <v>4712463.3800000008</v>
      </c>
      <c r="I4802" s="326" t="s">
        <v>10230</v>
      </c>
      <c r="J4802" s="42" t="str">
        <f>VLOOKUP(D4802,DEPARTMENTS!B:B,1,0)</f>
        <v>DEV_GROUP_NA</v>
      </c>
      <c r="K4802" s="326"/>
    </row>
    <row r="4803" spans="1:11" s="35" customFormat="1" hidden="1" x14ac:dyDescent="0.2">
      <c r="A4803" s="326" t="s">
        <v>10372</v>
      </c>
      <c r="B4803" s="326" t="s">
        <v>8</v>
      </c>
      <c r="C4803" s="326">
        <v>4</v>
      </c>
      <c r="D4803" s="326" t="s">
        <v>24</v>
      </c>
      <c r="E4803" s="323">
        <v>150</v>
      </c>
      <c r="F4803" s="35" t="s">
        <v>303</v>
      </c>
      <c r="G4803" s="326" t="s">
        <v>10298</v>
      </c>
      <c r="H4803" s="350">
        <f t="shared" si="75"/>
        <v>4712613.3800000008</v>
      </c>
      <c r="I4803" s="326" t="s">
        <v>10231</v>
      </c>
      <c r="J4803" s="42" t="str">
        <f>VLOOKUP(D4803,DEPARTMENTS!B:B,1,0)</f>
        <v>ENVELOPES</v>
      </c>
      <c r="K4803" s="326"/>
    </row>
    <row r="4804" spans="1:11" s="35" customFormat="1" hidden="1" x14ac:dyDescent="0.2">
      <c r="A4804" s="326" t="s">
        <v>10373</v>
      </c>
      <c r="B4804" s="326" t="s">
        <v>8</v>
      </c>
      <c r="C4804" s="326">
        <v>4</v>
      </c>
      <c r="D4804" s="326" t="s">
        <v>24</v>
      </c>
      <c r="E4804" s="323">
        <v>100</v>
      </c>
      <c r="F4804" s="35" t="s">
        <v>303</v>
      </c>
      <c r="G4804" s="326" t="s">
        <v>10298</v>
      </c>
      <c r="H4804" s="350">
        <f t="shared" si="75"/>
        <v>4712713.3800000008</v>
      </c>
      <c r="I4804" s="326" t="s">
        <v>10232</v>
      </c>
      <c r="J4804" s="42" t="str">
        <f>VLOOKUP(D4804,DEPARTMENTS!B:B,1,0)</f>
        <v>ENVELOPES</v>
      </c>
      <c r="K4804" s="326"/>
    </row>
    <row r="4805" spans="1:11" s="35" customFormat="1" hidden="1" x14ac:dyDescent="0.2">
      <c r="A4805" s="326" t="s">
        <v>10374</v>
      </c>
      <c r="B4805" s="326" t="s">
        <v>8</v>
      </c>
      <c r="C4805" s="326">
        <v>4</v>
      </c>
      <c r="D4805" s="326" t="s">
        <v>24</v>
      </c>
      <c r="E4805" s="323">
        <v>50</v>
      </c>
      <c r="F4805" s="35" t="s">
        <v>303</v>
      </c>
      <c r="G4805" s="326" t="s">
        <v>10298</v>
      </c>
      <c r="H4805" s="350">
        <f t="shared" si="75"/>
        <v>4712763.3800000008</v>
      </c>
      <c r="I4805" s="326" t="s">
        <v>10233</v>
      </c>
      <c r="J4805" s="42" t="str">
        <f>VLOOKUP(D4805,DEPARTMENTS!B:B,1,0)</f>
        <v>ENVELOPES</v>
      </c>
      <c r="K4805" s="326"/>
    </row>
    <row r="4806" spans="1:11" s="35" customFormat="1" hidden="1" x14ac:dyDescent="0.2">
      <c r="A4806" s="326" t="s">
        <v>10375</v>
      </c>
      <c r="B4806" s="326" t="s">
        <v>8</v>
      </c>
      <c r="C4806" s="326">
        <v>4</v>
      </c>
      <c r="D4806" s="326" t="s">
        <v>24</v>
      </c>
      <c r="E4806" s="323">
        <v>20</v>
      </c>
      <c r="F4806" s="35" t="s">
        <v>303</v>
      </c>
      <c r="G4806" s="326" t="s">
        <v>10298</v>
      </c>
      <c r="H4806" s="350">
        <f t="shared" si="75"/>
        <v>4712783.3800000008</v>
      </c>
      <c r="I4806" s="326" t="s">
        <v>10234</v>
      </c>
      <c r="J4806" s="42" t="str">
        <f>VLOOKUP(D4806,DEPARTMENTS!B:B,1,0)</f>
        <v>ENVELOPES</v>
      </c>
      <c r="K4806" s="326"/>
    </row>
    <row r="4807" spans="1:11" s="35" customFormat="1" hidden="1" x14ac:dyDescent="0.2">
      <c r="A4807" s="326" t="s">
        <v>10376</v>
      </c>
      <c r="B4807" s="326" t="s">
        <v>8</v>
      </c>
      <c r="C4807" s="326">
        <v>4</v>
      </c>
      <c r="D4807" s="326" t="s">
        <v>24</v>
      </c>
      <c r="E4807" s="323">
        <v>100</v>
      </c>
      <c r="F4807" s="35" t="s">
        <v>303</v>
      </c>
      <c r="G4807" s="326" t="s">
        <v>10298</v>
      </c>
      <c r="H4807" s="350">
        <f t="shared" si="75"/>
        <v>4712883.3800000008</v>
      </c>
      <c r="I4807" s="326" t="s">
        <v>10235</v>
      </c>
      <c r="J4807" s="42" t="str">
        <f>VLOOKUP(D4807,DEPARTMENTS!B:B,1,0)</f>
        <v>ENVELOPES</v>
      </c>
      <c r="K4807" s="326"/>
    </row>
    <row r="4808" spans="1:11" s="35" customFormat="1" hidden="1" x14ac:dyDescent="0.2">
      <c r="A4808" s="326" t="s">
        <v>10377</v>
      </c>
      <c r="B4808" s="326" t="s">
        <v>8</v>
      </c>
      <c r="C4808" s="326">
        <v>4</v>
      </c>
      <c r="D4808" s="326" t="s">
        <v>24</v>
      </c>
      <c r="E4808" s="323">
        <v>200</v>
      </c>
      <c r="F4808" s="35" t="s">
        <v>303</v>
      </c>
      <c r="G4808" s="326" t="s">
        <v>10298</v>
      </c>
      <c r="H4808" s="350">
        <f t="shared" si="75"/>
        <v>4713083.3800000008</v>
      </c>
      <c r="I4808" s="326" t="s">
        <v>10236</v>
      </c>
      <c r="J4808" s="42" t="str">
        <f>VLOOKUP(D4808,DEPARTMENTS!B:B,1,0)</f>
        <v>ENVELOPES</v>
      </c>
      <c r="K4808" s="326"/>
    </row>
    <row r="4809" spans="1:11" s="35" customFormat="1" hidden="1" x14ac:dyDescent="0.2">
      <c r="A4809" s="326" t="s">
        <v>10378</v>
      </c>
      <c r="B4809" s="326" t="s">
        <v>8</v>
      </c>
      <c r="C4809" s="326">
        <v>4</v>
      </c>
      <c r="D4809" s="326" t="s">
        <v>24</v>
      </c>
      <c r="E4809" s="323">
        <v>500</v>
      </c>
      <c r="F4809" s="35" t="s">
        <v>303</v>
      </c>
      <c r="G4809" s="326" t="s">
        <v>10298</v>
      </c>
      <c r="H4809" s="350">
        <f t="shared" si="75"/>
        <v>4713583.3800000008</v>
      </c>
      <c r="I4809" s="326" t="s">
        <v>10237</v>
      </c>
      <c r="J4809" s="42" t="str">
        <f>VLOOKUP(D4809,DEPARTMENTS!B:B,1,0)</f>
        <v>ENVELOPES</v>
      </c>
      <c r="K4809" s="326"/>
    </row>
    <row r="4810" spans="1:11" s="35" customFormat="1" hidden="1" x14ac:dyDescent="0.2">
      <c r="A4810" s="326" t="s">
        <v>10379</v>
      </c>
      <c r="B4810" s="326" t="s">
        <v>8</v>
      </c>
      <c r="C4810" s="326">
        <v>4</v>
      </c>
      <c r="D4810" s="326" t="s">
        <v>24</v>
      </c>
      <c r="E4810" s="323">
        <v>4350</v>
      </c>
      <c r="F4810" s="35" t="s">
        <v>303</v>
      </c>
      <c r="G4810" s="326" t="s">
        <v>10298</v>
      </c>
      <c r="H4810" s="350">
        <f t="shared" si="75"/>
        <v>4717933.3800000008</v>
      </c>
      <c r="I4810" s="326" t="s">
        <v>10238</v>
      </c>
      <c r="J4810" s="42" t="str">
        <f>VLOOKUP(D4810,DEPARTMENTS!B:B,1,0)</f>
        <v>ENVELOPES</v>
      </c>
      <c r="K4810" s="326"/>
    </row>
    <row r="4811" spans="1:11" s="35" customFormat="1" hidden="1" x14ac:dyDescent="0.2">
      <c r="A4811" s="326" t="s">
        <v>10380</v>
      </c>
      <c r="B4811" s="326" t="s">
        <v>8</v>
      </c>
      <c r="C4811" s="326">
        <v>4</v>
      </c>
      <c r="D4811" s="326" t="s">
        <v>24</v>
      </c>
      <c r="E4811" s="323">
        <v>50</v>
      </c>
      <c r="F4811" s="35" t="s">
        <v>303</v>
      </c>
      <c r="G4811" s="326" t="s">
        <v>10298</v>
      </c>
      <c r="H4811" s="350">
        <f t="shared" si="75"/>
        <v>4717983.3800000008</v>
      </c>
      <c r="I4811" s="326" t="s">
        <v>10239</v>
      </c>
      <c r="J4811" s="42" t="str">
        <f>VLOOKUP(D4811,DEPARTMENTS!B:B,1,0)</f>
        <v>ENVELOPES</v>
      </c>
      <c r="K4811" s="326"/>
    </row>
    <row r="4812" spans="1:11" s="35" customFormat="1" hidden="1" x14ac:dyDescent="0.2">
      <c r="A4812" s="326" t="s">
        <v>10381</v>
      </c>
      <c r="B4812" s="326" t="s">
        <v>8</v>
      </c>
      <c r="C4812" s="326">
        <v>4</v>
      </c>
      <c r="D4812" s="326" t="s">
        <v>24</v>
      </c>
      <c r="E4812" s="323">
        <v>100</v>
      </c>
      <c r="F4812" s="35" t="s">
        <v>303</v>
      </c>
      <c r="G4812" s="326" t="s">
        <v>10298</v>
      </c>
      <c r="H4812" s="350">
        <f t="shared" si="75"/>
        <v>4718083.3800000008</v>
      </c>
      <c r="I4812" s="326" t="s">
        <v>10240</v>
      </c>
      <c r="J4812" s="42" t="str">
        <f>VLOOKUP(D4812,DEPARTMENTS!B:B,1,0)</f>
        <v>ENVELOPES</v>
      </c>
      <c r="K4812" s="326"/>
    </row>
    <row r="4813" spans="1:11" s="35" customFormat="1" hidden="1" x14ac:dyDescent="0.2">
      <c r="A4813" s="326" t="s">
        <v>10382</v>
      </c>
      <c r="B4813" s="326" t="s">
        <v>8</v>
      </c>
      <c r="C4813" s="326">
        <v>4</v>
      </c>
      <c r="D4813" s="326" t="s">
        <v>24</v>
      </c>
      <c r="E4813" s="323">
        <v>4000</v>
      </c>
      <c r="F4813" s="35" t="s">
        <v>303</v>
      </c>
      <c r="G4813" s="326" t="s">
        <v>10298</v>
      </c>
      <c r="H4813" s="350">
        <f t="shared" si="75"/>
        <v>4722083.3800000008</v>
      </c>
      <c r="I4813" s="326" t="s">
        <v>10241</v>
      </c>
      <c r="J4813" s="42" t="str">
        <f>VLOOKUP(D4813,DEPARTMENTS!B:B,1,0)</f>
        <v>ENVELOPES</v>
      </c>
      <c r="K4813" s="326"/>
    </row>
    <row r="4814" spans="1:11" s="35" customFormat="1" hidden="1" x14ac:dyDescent="0.2">
      <c r="A4814" s="326" t="s">
        <v>10383</v>
      </c>
      <c r="B4814" s="326" t="s">
        <v>8</v>
      </c>
      <c r="C4814" s="326">
        <v>4</v>
      </c>
      <c r="D4814" s="326" t="s">
        <v>24</v>
      </c>
      <c r="E4814" s="323">
        <v>50</v>
      </c>
      <c r="F4814" s="35" t="s">
        <v>303</v>
      </c>
      <c r="G4814" s="326" t="s">
        <v>10298</v>
      </c>
      <c r="H4814" s="350">
        <f t="shared" si="75"/>
        <v>4722133.3800000008</v>
      </c>
      <c r="I4814" s="326" t="s">
        <v>10242</v>
      </c>
      <c r="J4814" s="42" t="str">
        <f>VLOOKUP(D4814,DEPARTMENTS!B:B,1,0)</f>
        <v>ENVELOPES</v>
      </c>
      <c r="K4814" s="326"/>
    </row>
    <row r="4815" spans="1:11" s="35" customFormat="1" hidden="1" x14ac:dyDescent="0.2">
      <c r="A4815" s="326" t="s">
        <v>10384</v>
      </c>
      <c r="B4815" s="326" t="s">
        <v>8</v>
      </c>
      <c r="C4815" s="326">
        <v>4</v>
      </c>
      <c r="D4815" s="326" t="s">
        <v>24</v>
      </c>
      <c r="E4815" s="323">
        <v>100</v>
      </c>
      <c r="F4815" s="35" t="s">
        <v>303</v>
      </c>
      <c r="G4815" s="326" t="s">
        <v>10298</v>
      </c>
      <c r="H4815" s="350">
        <f t="shared" si="75"/>
        <v>4722233.3800000008</v>
      </c>
      <c r="I4815" s="326" t="s">
        <v>10243</v>
      </c>
      <c r="J4815" s="42" t="str">
        <f>VLOOKUP(D4815,DEPARTMENTS!B:B,1,0)</f>
        <v>ENVELOPES</v>
      </c>
      <c r="K4815" s="326"/>
    </row>
    <row r="4816" spans="1:11" s="35" customFormat="1" hidden="1" x14ac:dyDescent="0.2">
      <c r="A4816" s="326" t="s">
        <v>10385</v>
      </c>
      <c r="B4816" s="326" t="s">
        <v>8</v>
      </c>
      <c r="C4816" s="326">
        <v>4</v>
      </c>
      <c r="D4816" s="326" t="s">
        <v>24</v>
      </c>
      <c r="E4816" s="323">
        <v>50</v>
      </c>
      <c r="F4816" s="35" t="s">
        <v>303</v>
      </c>
      <c r="G4816" s="326" t="s">
        <v>10298</v>
      </c>
      <c r="H4816" s="350">
        <f t="shared" si="75"/>
        <v>4722283.3800000008</v>
      </c>
      <c r="I4816" s="326" t="s">
        <v>10244</v>
      </c>
      <c r="J4816" s="42" t="str">
        <f>VLOOKUP(D4816,DEPARTMENTS!B:B,1,0)</f>
        <v>ENVELOPES</v>
      </c>
      <c r="K4816" s="326"/>
    </row>
    <row r="4817" spans="1:11" s="35" customFormat="1" hidden="1" x14ac:dyDescent="0.2">
      <c r="A4817" s="326" t="s">
        <v>10386</v>
      </c>
      <c r="B4817" s="326" t="s">
        <v>8</v>
      </c>
      <c r="C4817" s="326">
        <v>4</v>
      </c>
      <c r="D4817" s="326" t="s">
        <v>24</v>
      </c>
      <c r="E4817" s="323">
        <v>700</v>
      </c>
      <c r="F4817" s="35" t="s">
        <v>303</v>
      </c>
      <c r="G4817" s="326" t="s">
        <v>10298</v>
      </c>
      <c r="H4817" s="350">
        <f t="shared" si="75"/>
        <v>4722983.3800000008</v>
      </c>
      <c r="I4817" s="326" t="s">
        <v>10245</v>
      </c>
      <c r="J4817" s="42" t="str">
        <f>VLOOKUP(D4817,DEPARTMENTS!B:B,1,0)</f>
        <v>ENVELOPES</v>
      </c>
      <c r="K4817" s="326"/>
    </row>
    <row r="4818" spans="1:11" s="35" customFormat="1" hidden="1" x14ac:dyDescent="0.2">
      <c r="A4818" s="326" t="s">
        <v>10387</v>
      </c>
      <c r="B4818" s="326" t="s">
        <v>8</v>
      </c>
      <c r="C4818" s="326">
        <v>4</v>
      </c>
      <c r="D4818" s="326" t="s">
        <v>24</v>
      </c>
      <c r="E4818" s="323">
        <v>50</v>
      </c>
      <c r="F4818" s="35" t="s">
        <v>303</v>
      </c>
      <c r="G4818" s="326" t="s">
        <v>10298</v>
      </c>
      <c r="H4818" s="350">
        <f t="shared" si="75"/>
        <v>4723033.3800000008</v>
      </c>
      <c r="I4818" s="326" t="s">
        <v>10246</v>
      </c>
      <c r="J4818" s="42" t="str">
        <f>VLOOKUP(D4818,DEPARTMENTS!B:B,1,0)</f>
        <v>ENVELOPES</v>
      </c>
      <c r="K4818" s="326"/>
    </row>
    <row r="4819" spans="1:11" s="35" customFormat="1" hidden="1" x14ac:dyDescent="0.2">
      <c r="A4819" s="326" t="s">
        <v>10388</v>
      </c>
      <c r="B4819" s="326" t="s">
        <v>8</v>
      </c>
      <c r="C4819" s="326">
        <v>4</v>
      </c>
      <c r="D4819" s="326" t="s">
        <v>24</v>
      </c>
      <c r="E4819" s="323">
        <v>50</v>
      </c>
      <c r="F4819" s="35" t="s">
        <v>303</v>
      </c>
      <c r="G4819" s="326" t="s">
        <v>10298</v>
      </c>
      <c r="H4819" s="350">
        <f t="shared" si="75"/>
        <v>4723083.3800000008</v>
      </c>
      <c r="I4819" s="326" t="s">
        <v>10247</v>
      </c>
      <c r="J4819" s="42" t="str">
        <f>VLOOKUP(D4819,DEPARTMENTS!B:B,1,0)</f>
        <v>ENVELOPES</v>
      </c>
      <c r="K4819" s="326"/>
    </row>
    <row r="4820" spans="1:11" s="35" customFormat="1" hidden="1" x14ac:dyDescent="0.2">
      <c r="A4820" s="326" t="s">
        <v>10389</v>
      </c>
      <c r="B4820" s="326" t="s">
        <v>8</v>
      </c>
      <c r="C4820" s="326">
        <v>4</v>
      </c>
      <c r="D4820" s="326" t="s">
        <v>24</v>
      </c>
      <c r="E4820" s="323">
        <v>50</v>
      </c>
      <c r="F4820" s="35" t="s">
        <v>303</v>
      </c>
      <c r="G4820" s="326" t="s">
        <v>10298</v>
      </c>
      <c r="H4820" s="350">
        <f t="shared" si="75"/>
        <v>4723133.3800000008</v>
      </c>
      <c r="I4820" s="326" t="s">
        <v>10248</v>
      </c>
      <c r="J4820" s="42" t="str">
        <f>VLOOKUP(D4820,DEPARTMENTS!B:B,1,0)</f>
        <v>ENVELOPES</v>
      </c>
      <c r="K4820" s="326"/>
    </row>
    <row r="4821" spans="1:11" s="35" customFormat="1" hidden="1" x14ac:dyDescent="0.2">
      <c r="A4821" s="326" t="s">
        <v>10390</v>
      </c>
      <c r="B4821" s="326" t="s">
        <v>8</v>
      </c>
      <c r="C4821" s="326">
        <v>4</v>
      </c>
      <c r="D4821" s="326" t="s">
        <v>24</v>
      </c>
      <c r="E4821" s="323">
        <v>100</v>
      </c>
      <c r="F4821" s="35" t="s">
        <v>303</v>
      </c>
      <c r="G4821" s="326" t="s">
        <v>10298</v>
      </c>
      <c r="H4821" s="350">
        <f t="shared" ref="H4821:H4884" si="76">H4820+E4821</f>
        <v>4723233.3800000008</v>
      </c>
      <c r="I4821" s="326" t="s">
        <v>10249</v>
      </c>
      <c r="J4821" s="42" t="str">
        <f>VLOOKUP(D4821,DEPARTMENTS!B:B,1,0)</f>
        <v>ENVELOPES</v>
      </c>
      <c r="K4821" s="326"/>
    </row>
    <row r="4822" spans="1:11" s="35" customFormat="1" hidden="1" x14ac:dyDescent="0.2">
      <c r="A4822" s="326" t="s">
        <v>10391</v>
      </c>
      <c r="B4822" s="326" t="s">
        <v>8</v>
      </c>
      <c r="C4822" s="326">
        <v>4</v>
      </c>
      <c r="D4822" s="326" t="s">
        <v>24</v>
      </c>
      <c r="E4822" s="323">
        <v>1000</v>
      </c>
      <c r="F4822" s="35" t="s">
        <v>303</v>
      </c>
      <c r="G4822" s="326" t="s">
        <v>10298</v>
      </c>
      <c r="H4822" s="350">
        <f t="shared" si="76"/>
        <v>4724233.3800000008</v>
      </c>
      <c r="I4822" s="326" t="s">
        <v>10250</v>
      </c>
      <c r="J4822" s="42" t="str">
        <f>VLOOKUP(D4822,DEPARTMENTS!B:B,1,0)</f>
        <v>ENVELOPES</v>
      </c>
      <c r="K4822" s="326"/>
    </row>
    <row r="4823" spans="1:11" s="35" customFormat="1" hidden="1" x14ac:dyDescent="0.2">
      <c r="A4823" s="326" t="s">
        <v>10392</v>
      </c>
      <c r="B4823" s="326" t="s">
        <v>8</v>
      </c>
      <c r="C4823" s="326">
        <v>4</v>
      </c>
      <c r="D4823" s="326" t="s">
        <v>24</v>
      </c>
      <c r="E4823" s="323">
        <v>1500</v>
      </c>
      <c r="F4823" s="35" t="s">
        <v>303</v>
      </c>
      <c r="G4823" s="326" t="s">
        <v>10298</v>
      </c>
      <c r="H4823" s="350">
        <f t="shared" si="76"/>
        <v>4725733.3800000008</v>
      </c>
      <c r="I4823" s="326" t="s">
        <v>10251</v>
      </c>
      <c r="J4823" s="42" t="str">
        <f>VLOOKUP(D4823,DEPARTMENTS!B:B,1,0)</f>
        <v>ENVELOPES</v>
      </c>
      <c r="K4823" s="326"/>
    </row>
    <row r="4824" spans="1:11" s="35" customFormat="1" hidden="1" x14ac:dyDescent="0.2">
      <c r="A4824" s="326" t="s">
        <v>10393</v>
      </c>
      <c r="B4824" s="326" t="s">
        <v>8</v>
      </c>
      <c r="C4824" s="326">
        <v>4</v>
      </c>
      <c r="D4824" s="326" t="s">
        <v>24</v>
      </c>
      <c r="E4824" s="323">
        <v>200</v>
      </c>
      <c r="F4824" s="35" t="s">
        <v>303</v>
      </c>
      <c r="G4824" s="326" t="s">
        <v>10298</v>
      </c>
      <c r="H4824" s="350">
        <f t="shared" si="76"/>
        <v>4725933.3800000008</v>
      </c>
      <c r="I4824" s="326" t="s">
        <v>10252</v>
      </c>
      <c r="J4824" s="42" t="str">
        <f>VLOOKUP(D4824,DEPARTMENTS!B:B,1,0)</f>
        <v>ENVELOPES</v>
      </c>
      <c r="K4824" s="326"/>
    </row>
    <row r="4825" spans="1:11" s="35" customFormat="1" hidden="1" x14ac:dyDescent="0.2">
      <c r="A4825" s="326" t="s">
        <v>10394</v>
      </c>
      <c r="B4825" s="326" t="s">
        <v>8</v>
      </c>
      <c r="C4825" s="326">
        <v>4</v>
      </c>
      <c r="D4825" s="326" t="s">
        <v>24</v>
      </c>
      <c r="E4825" s="323">
        <v>100</v>
      </c>
      <c r="F4825" s="35" t="s">
        <v>303</v>
      </c>
      <c r="G4825" s="326" t="s">
        <v>10298</v>
      </c>
      <c r="H4825" s="350">
        <f t="shared" si="76"/>
        <v>4726033.3800000008</v>
      </c>
      <c r="I4825" s="326" t="s">
        <v>10253</v>
      </c>
      <c r="J4825" s="42" t="str">
        <f>VLOOKUP(D4825,DEPARTMENTS!B:B,1,0)</f>
        <v>ENVELOPES</v>
      </c>
      <c r="K4825" s="326"/>
    </row>
    <row r="4826" spans="1:11" s="35" customFormat="1" hidden="1" x14ac:dyDescent="0.2">
      <c r="A4826" s="326" t="s">
        <v>10395</v>
      </c>
      <c r="B4826" s="326" t="s">
        <v>8</v>
      </c>
      <c r="C4826" s="326">
        <v>4</v>
      </c>
      <c r="D4826" s="326" t="s">
        <v>24</v>
      </c>
      <c r="E4826" s="323">
        <v>200</v>
      </c>
      <c r="F4826" s="35" t="s">
        <v>303</v>
      </c>
      <c r="G4826" s="326" t="s">
        <v>10298</v>
      </c>
      <c r="H4826" s="350">
        <f t="shared" si="76"/>
        <v>4726233.3800000008</v>
      </c>
      <c r="I4826" s="326" t="s">
        <v>10254</v>
      </c>
      <c r="J4826" s="42" t="str">
        <f>VLOOKUP(D4826,DEPARTMENTS!B:B,1,0)</f>
        <v>ENVELOPES</v>
      </c>
      <c r="K4826" s="326"/>
    </row>
    <row r="4827" spans="1:11" s="35" customFormat="1" hidden="1" x14ac:dyDescent="0.2">
      <c r="A4827" s="326" t="s">
        <v>10396</v>
      </c>
      <c r="B4827" s="326" t="s">
        <v>8</v>
      </c>
      <c r="C4827" s="326">
        <v>4</v>
      </c>
      <c r="D4827" s="326" t="s">
        <v>24</v>
      </c>
      <c r="E4827" s="323">
        <v>20</v>
      </c>
      <c r="F4827" s="35" t="s">
        <v>303</v>
      </c>
      <c r="G4827" s="326" t="s">
        <v>10298</v>
      </c>
      <c r="H4827" s="350">
        <f t="shared" si="76"/>
        <v>4726253.3800000008</v>
      </c>
      <c r="I4827" s="326" t="s">
        <v>10255</v>
      </c>
      <c r="J4827" s="42" t="str">
        <f>VLOOKUP(D4827,DEPARTMENTS!B:B,1,0)</f>
        <v>ENVELOPES</v>
      </c>
      <c r="K4827" s="326"/>
    </row>
    <row r="4828" spans="1:11" s="35" customFormat="1" hidden="1" x14ac:dyDescent="0.2">
      <c r="A4828" s="326" t="s">
        <v>10397</v>
      </c>
      <c r="B4828" s="326" t="s">
        <v>8</v>
      </c>
      <c r="C4828" s="326">
        <v>4</v>
      </c>
      <c r="D4828" s="326" t="s">
        <v>24</v>
      </c>
      <c r="E4828" s="323">
        <v>100</v>
      </c>
      <c r="F4828" s="35" t="s">
        <v>303</v>
      </c>
      <c r="G4828" s="326" t="s">
        <v>10298</v>
      </c>
      <c r="H4828" s="350">
        <f t="shared" si="76"/>
        <v>4726353.3800000008</v>
      </c>
      <c r="I4828" s="326" t="s">
        <v>10256</v>
      </c>
      <c r="J4828" s="42" t="str">
        <f>VLOOKUP(D4828,DEPARTMENTS!B:B,1,0)</f>
        <v>ENVELOPES</v>
      </c>
      <c r="K4828" s="326"/>
    </row>
    <row r="4829" spans="1:11" s="35" customFormat="1" hidden="1" x14ac:dyDescent="0.2">
      <c r="A4829" s="326" t="s">
        <v>10398</v>
      </c>
      <c r="B4829" s="326" t="s">
        <v>8</v>
      </c>
      <c r="C4829" s="326">
        <v>4</v>
      </c>
      <c r="D4829" s="326" t="s">
        <v>24</v>
      </c>
      <c r="E4829" s="323">
        <v>40</v>
      </c>
      <c r="F4829" s="35" t="s">
        <v>303</v>
      </c>
      <c r="G4829" s="326" t="s">
        <v>10298</v>
      </c>
      <c r="H4829" s="350">
        <f t="shared" si="76"/>
        <v>4726393.3800000008</v>
      </c>
      <c r="I4829" s="326" t="s">
        <v>10257</v>
      </c>
      <c r="J4829" s="42" t="str">
        <f>VLOOKUP(D4829,DEPARTMENTS!B:B,1,0)</f>
        <v>ENVELOPES</v>
      </c>
      <c r="K4829" s="326"/>
    </row>
    <row r="4830" spans="1:11" s="35" customFormat="1" hidden="1" x14ac:dyDescent="0.2">
      <c r="A4830" s="326" t="s">
        <v>10399</v>
      </c>
      <c r="B4830" s="326" t="s">
        <v>8</v>
      </c>
      <c r="C4830" s="326">
        <v>4</v>
      </c>
      <c r="D4830" s="326" t="s">
        <v>24</v>
      </c>
      <c r="E4830" s="323">
        <v>40</v>
      </c>
      <c r="F4830" s="35" t="s">
        <v>303</v>
      </c>
      <c r="G4830" s="326" t="s">
        <v>10298</v>
      </c>
      <c r="H4830" s="350">
        <f t="shared" si="76"/>
        <v>4726433.3800000008</v>
      </c>
      <c r="I4830" s="326" t="s">
        <v>10258</v>
      </c>
      <c r="J4830" s="42" t="str">
        <f>VLOOKUP(D4830,DEPARTMENTS!B:B,1,0)</f>
        <v>ENVELOPES</v>
      </c>
      <c r="K4830" s="326"/>
    </row>
    <row r="4831" spans="1:11" s="35" customFormat="1" hidden="1" x14ac:dyDescent="0.2">
      <c r="A4831" s="326" t="s">
        <v>10400</v>
      </c>
      <c r="B4831" s="326" t="s">
        <v>8</v>
      </c>
      <c r="C4831" s="326">
        <v>4</v>
      </c>
      <c r="D4831" s="326" t="s">
        <v>24</v>
      </c>
      <c r="E4831" s="323">
        <v>2000</v>
      </c>
      <c r="F4831" s="35" t="s">
        <v>303</v>
      </c>
      <c r="G4831" s="326" t="s">
        <v>10298</v>
      </c>
      <c r="H4831" s="350">
        <f t="shared" si="76"/>
        <v>4728433.3800000008</v>
      </c>
      <c r="I4831" s="326" t="s">
        <v>10259</v>
      </c>
      <c r="J4831" s="42" t="str">
        <f>VLOOKUP(D4831,DEPARTMENTS!B:B,1,0)</f>
        <v>ENVELOPES</v>
      </c>
      <c r="K4831" s="326"/>
    </row>
    <row r="4832" spans="1:11" s="35" customFormat="1" hidden="1" x14ac:dyDescent="0.2">
      <c r="A4832" s="326" t="s">
        <v>10401</v>
      </c>
      <c r="B4832" s="326" t="s">
        <v>8</v>
      </c>
      <c r="C4832" s="326">
        <v>4</v>
      </c>
      <c r="D4832" s="326" t="s">
        <v>24</v>
      </c>
      <c r="E4832" s="323">
        <v>1000</v>
      </c>
      <c r="F4832" s="35" t="s">
        <v>303</v>
      </c>
      <c r="G4832" s="326" t="s">
        <v>10298</v>
      </c>
      <c r="H4832" s="350">
        <f t="shared" si="76"/>
        <v>4729433.3800000008</v>
      </c>
      <c r="I4832" s="326" t="s">
        <v>10260</v>
      </c>
      <c r="J4832" s="42" t="str">
        <f>VLOOKUP(D4832,DEPARTMENTS!B:B,1,0)</f>
        <v>ENVELOPES</v>
      </c>
      <c r="K4832" s="326"/>
    </row>
    <row r="4833" spans="1:11" s="35" customFormat="1" hidden="1" x14ac:dyDescent="0.2">
      <c r="A4833" s="326" t="s">
        <v>10402</v>
      </c>
      <c r="B4833" s="326" t="s">
        <v>8</v>
      </c>
      <c r="C4833" s="326">
        <v>4</v>
      </c>
      <c r="D4833" s="326" t="s">
        <v>24</v>
      </c>
      <c r="E4833" s="323">
        <v>200</v>
      </c>
      <c r="F4833" s="35" t="s">
        <v>303</v>
      </c>
      <c r="G4833" s="326" t="s">
        <v>10298</v>
      </c>
      <c r="H4833" s="350">
        <f t="shared" si="76"/>
        <v>4729633.3800000008</v>
      </c>
      <c r="I4833" s="326" t="s">
        <v>10261</v>
      </c>
      <c r="J4833" s="42" t="str">
        <f>VLOOKUP(D4833,DEPARTMENTS!B:B,1,0)</f>
        <v>ENVELOPES</v>
      </c>
      <c r="K4833" s="326"/>
    </row>
    <row r="4834" spans="1:11" s="35" customFormat="1" hidden="1" x14ac:dyDescent="0.2">
      <c r="A4834" s="326" t="s">
        <v>10403</v>
      </c>
      <c r="B4834" s="326" t="s">
        <v>8</v>
      </c>
      <c r="C4834" s="326">
        <v>4</v>
      </c>
      <c r="D4834" s="326" t="s">
        <v>24</v>
      </c>
      <c r="E4834" s="323">
        <v>500</v>
      </c>
      <c r="F4834" s="35" t="s">
        <v>303</v>
      </c>
      <c r="G4834" s="326" t="s">
        <v>10298</v>
      </c>
      <c r="H4834" s="350">
        <f t="shared" si="76"/>
        <v>4730133.3800000008</v>
      </c>
      <c r="I4834" s="326" t="s">
        <v>10262</v>
      </c>
      <c r="J4834" s="42" t="str">
        <f>VLOOKUP(D4834,DEPARTMENTS!B:B,1,0)</f>
        <v>ENVELOPES</v>
      </c>
      <c r="K4834" s="326"/>
    </row>
    <row r="4835" spans="1:11" s="35" customFormat="1" hidden="1" x14ac:dyDescent="0.2">
      <c r="A4835" s="326" t="s">
        <v>10404</v>
      </c>
      <c r="B4835" s="326" t="s">
        <v>8</v>
      </c>
      <c r="C4835" s="326">
        <v>4</v>
      </c>
      <c r="D4835" s="326" t="s">
        <v>24</v>
      </c>
      <c r="E4835" s="323">
        <v>50</v>
      </c>
      <c r="F4835" s="35" t="s">
        <v>303</v>
      </c>
      <c r="G4835" s="326" t="s">
        <v>10298</v>
      </c>
      <c r="H4835" s="350">
        <f t="shared" si="76"/>
        <v>4730183.3800000008</v>
      </c>
      <c r="I4835" s="326" t="s">
        <v>10263</v>
      </c>
      <c r="J4835" s="42" t="str">
        <f>VLOOKUP(D4835,DEPARTMENTS!B:B,1,0)</f>
        <v>ENVELOPES</v>
      </c>
      <c r="K4835" s="326"/>
    </row>
    <row r="4836" spans="1:11" s="35" customFormat="1" hidden="1" x14ac:dyDescent="0.2">
      <c r="A4836" s="326" t="s">
        <v>10405</v>
      </c>
      <c r="B4836" s="326" t="s">
        <v>8</v>
      </c>
      <c r="C4836" s="326">
        <v>4</v>
      </c>
      <c r="D4836" s="326" t="s">
        <v>24</v>
      </c>
      <c r="E4836" s="323">
        <v>500</v>
      </c>
      <c r="F4836" s="35" t="s">
        <v>303</v>
      </c>
      <c r="G4836" s="326" t="s">
        <v>10298</v>
      </c>
      <c r="H4836" s="350">
        <f t="shared" si="76"/>
        <v>4730683.3800000008</v>
      </c>
      <c r="I4836" s="326" t="s">
        <v>10264</v>
      </c>
      <c r="J4836" s="42" t="str">
        <f>VLOOKUP(D4836,DEPARTMENTS!B:B,1,0)</f>
        <v>ENVELOPES</v>
      </c>
      <c r="K4836" s="326"/>
    </row>
    <row r="4837" spans="1:11" s="35" customFormat="1" hidden="1" x14ac:dyDescent="0.2">
      <c r="A4837" s="326" t="s">
        <v>10406</v>
      </c>
      <c r="B4837" s="326" t="s">
        <v>8</v>
      </c>
      <c r="C4837" s="326">
        <v>4</v>
      </c>
      <c r="D4837" s="326" t="s">
        <v>24</v>
      </c>
      <c r="E4837" s="323">
        <v>1000</v>
      </c>
      <c r="F4837" s="35" t="s">
        <v>303</v>
      </c>
      <c r="G4837" s="326" t="s">
        <v>10298</v>
      </c>
      <c r="H4837" s="350">
        <f t="shared" si="76"/>
        <v>4731683.3800000008</v>
      </c>
      <c r="I4837" s="326" t="s">
        <v>10265</v>
      </c>
      <c r="J4837" s="42" t="str">
        <f>VLOOKUP(D4837,DEPARTMENTS!B:B,1,0)</f>
        <v>ENVELOPES</v>
      </c>
      <c r="K4837" s="326"/>
    </row>
    <row r="4838" spans="1:11" s="35" customFormat="1" hidden="1" x14ac:dyDescent="0.2">
      <c r="A4838" s="326" t="s">
        <v>10407</v>
      </c>
      <c r="B4838" s="326" t="s">
        <v>8</v>
      </c>
      <c r="C4838" s="326">
        <v>4</v>
      </c>
      <c r="D4838" s="326" t="s">
        <v>24</v>
      </c>
      <c r="E4838" s="323">
        <v>3300</v>
      </c>
      <c r="F4838" s="35" t="s">
        <v>303</v>
      </c>
      <c r="G4838" s="326" t="s">
        <v>10298</v>
      </c>
      <c r="H4838" s="350">
        <f t="shared" si="76"/>
        <v>4734983.3800000008</v>
      </c>
      <c r="I4838" s="326" t="s">
        <v>10266</v>
      </c>
      <c r="J4838" s="42" t="str">
        <f>VLOOKUP(D4838,DEPARTMENTS!B:B,1,0)</f>
        <v>ENVELOPES</v>
      </c>
      <c r="K4838" s="326"/>
    </row>
    <row r="4839" spans="1:11" s="35" customFormat="1" hidden="1" x14ac:dyDescent="0.2">
      <c r="A4839" s="326" t="s">
        <v>10408</v>
      </c>
      <c r="B4839" s="326" t="s">
        <v>8</v>
      </c>
      <c r="C4839" s="326">
        <v>4</v>
      </c>
      <c r="D4839" s="326" t="s">
        <v>24</v>
      </c>
      <c r="E4839" s="323">
        <v>23000</v>
      </c>
      <c r="F4839" s="35" t="s">
        <v>303</v>
      </c>
      <c r="G4839" s="326" t="s">
        <v>10298</v>
      </c>
      <c r="H4839" s="350">
        <f t="shared" si="76"/>
        <v>4757983.3800000008</v>
      </c>
      <c r="I4839" s="326" t="s">
        <v>10267</v>
      </c>
      <c r="J4839" s="42" t="str">
        <f>VLOOKUP(D4839,DEPARTMENTS!B:B,1,0)</f>
        <v>ENVELOPES</v>
      </c>
      <c r="K4839" s="326"/>
    </row>
    <row r="4840" spans="1:11" s="35" customFormat="1" hidden="1" x14ac:dyDescent="0.2">
      <c r="A4840" s="326" t="s">
        <v>10409</v>
      </c>
      <c r="B4840" s="326" t="s">
        <v>8</v>
      </c>
      <c r="C4840" s="326">
        <v>4</v>
      </c>
      <c r="D4840" s="326" t="s">
        <v>24</v>
      </c>
      <c r="E4840" s="323">
        <v>70</v>
      </c>
      <c r="F4840" s="35" t="s">
        <v>303</v>
      </c>
      <c r="G4840" s="326" t="s">
        <v>10298</v>
      </c>
      <c r="H4840" s="350">
        <f t="shared" si="76"/>
        <v>4758053.3800000008</v>
      </c>
      <c r="I4840" s="326" t="s">
        <v>10268</v>
      </c>
      <c r="J4840" s="42" t="str">
        <f>VLOOKUP(D4840,DEPARTMENTS!B:B,1,0)</f>
        <v>ENVELOPES</v>
      </c>
      <c r="K4840" s="326"/>
    </row>
    <row r="4841" spans="1:11" s="35" customFormat="1" hidden="1" x14ac:dyDescent="0.2">
      <c r="A4841" s="326" t="s">
        <v>10410</v>
      </c>
      <c r="B4841" s="326" t="s">
        <v>8</v>
      </c>
      <c r="C4841" s="326">
        <v>4</v>
      </c>
      <c r="D4841" s="326" t="s">
        <v>24</v>
      </c>
      <c r="E4841" s="323">
        <v>100</v>
      </c>
      <c r="F4841" s="35" t="s">
        <v>303</v>
      </c>
      <c r="G4841" s="326" t="s">
        <v>10298</v>
      </c>
      <c r="H4841" s="350">
        <f t="shared" si="76"/>
        <v>4758153.3800000008</v>
      </c>
      <c r="I4841" s="326" t="s">
        <v>10269</v>
      </c>
      <c r="J4841" s="42" t="str">
        <f>VLOOKUP(D4841,DEPARTMENTS!B:B,1,0)</f>
        <v>ENVELOPES</v>
      </c>
      <c r="K4841" s="326"/>
    </row>
    <row r="4842" spans="1:11" s="35" customFormat="1" hidden="1" x14ac:dyDescent="0.2">
      <c r="A4842" s="326" t="s">
        <v>10411</v>
      </c>
      <c r="B4842" s="326" t="s">
        <v>8</v>
      </c>
      <c r="C4842" s="326">
        <v>4</v>
      </c>
      <c r="D4842" s="326" t="s">
        <v>24</v>
      </c>
      <c r="E4842" s="323">
        <v>100</v>
      </c>
      <c r="F4842" s="35" t="s">
        <v>303</v>
      </c>
      <c r="G4842" s="326" t="s">
        <v>10298</v>
      </c>
      <c r="H4842" s="350">
        <f t="shared" si="76"/>
        <v>4758253.3800000008</v>
      </c>
      <c r="I4842" s="326" t="s">
        <v>10270</v>
      </c>
      <c r="J4842" s="42" t="str">
        <f>VLOOKUP(D4842,DEPARTMENTS!B:B,1,0)</f>
        <v>ENVELOPES</v>
      </c>
      <c r="K4842" s="326"/>
    </row>
    <row r="4843" spans="1:11" s="35" customFormat="1" hidden="1" x14ac:dyDescent="0.2">
      <c r="A4843" s="326" t="s">
        <v>10412</v>
      </c>
      <c r="B4843" s="326" t="s">
        <v>8</v>
      </c>
      <c r="C4843" s="326">
        <v>4</v>
      </c>
      <c r="D4843" s="326" t="s">
        <v>24</v>
      </c>
      <c r="E4843" s="323">
        <v>500</v>
      </c>
      <c r="F4843" s="35" t="s">
        <v>303</v>
      </c>
      <c r="G4843" s="326" t="s">
        <v>10298</v>
      </c>
      <c r="H4843" s="350">
        <f t="shared" si="76"/>
        <v>4758753.3800000008</v>
      </c>
      <c r="I4843" s="326" t="s">
        <v>10271</v>
      </c>
      <c r="J4843" s="42" t="str">
        <f>VLOOKUP(D4843,DEPARTMENTS!B:B,1,0)</f>
        <v>ENVELOPES</v>
      </c>
      <c r="K4843" s="326"/>
    </row>
    <row r="4844" spans="1:11" s="35" customFormat="1" hidden="1" x14ac:dyDescent="0.2">
      <c r="A4844" s="326" t="s">
        <v>10413</v>
      </c>
      <c r="B4844" s="326" t="s">
        <v>8</v>
      </c>
      <c r="C4844" s="326">
        <v>4</v>
      </c>
      <c r="D4844" s="326" t="s">
        <v>24</v>
      </c>
      <c r="E4844" s="323">
        <v>9344</v>
      </c>
      <c r="F4844" s="35" t="s">
        <v>303</v>
      </c>
      <c r="G4844" s="326" t="s">
        <v>10298</v>
      </c>
      <c r="H4844" s="350">
        <f t="shared" si="76"/>
        <v>4768097.3800000008</v>
      </c>
      <c r="I4844" s="326" t="s">
        <v>10272</v>
      </c>
      <c r="J4844" s="42" t="str">
        <f>VLOOKUP(D4844,DEPARTMENTS!B:B,1,0)</f>
        <v>ENVELOPES</v>
      </c>
      <c r="K4844" s="326"/>
    </row>
    <row r="4845" spans="1:11" s="35" customFormat="1" hidden="1" x14ac:dyDescent="0.2">
      <c r="A4845" s="326" t="s">
        <v>10414</v>
      </c>
      <c r="B4845" s="326" t="s">
        <v>8</v>
      </c>
      <c r="C4845" s="326">
        <v>4</v>
      </c>
      <c r="D4845" s="326" t="s">
        <v>132</v>
      </c>
      <c r="E4845" s="323">
        <v>1000</v>
      </c>
      <c r="F4845" s="35" t="s">
        <v>303</v>
      </c>
      <c r="G4845" s="326" t="s">
        <v>10298</v>
      </c>
      <c r="H4845" s="350">
        <f t="shared" si="76"/>
        <v>4769097.3800000008</v>
      </c>
      <c r="I4845" s="326" t="s">
        <v>10273</v>
      </c>
      <c r="J4845" s="42" t="str">
        <f>VLOOKUP(D4845,DEPARTMENTS!B:B,1,0)</f>
        <v>DEV_GROUP_41</v>
      </c>
      <c r="K4845" s="326"/>
    </row>
    <row r="4846" spans="1:11" s="35" customFormat="1" hidden="1" x14ac:dyDescent="0.2">
      <c r="A4846" s="326" t="s">
        <v>10415</v>
      </c>
      <c r="B4846" s="326" t="s">
        <v>8</v>
      </c>
      <c r="C4846" s="326">
        <v>4</v>
      </c>
      <c r="D4846" s="326" t="s">
        <v>98</v>
      </c>
      <c r="E4846" s="323">
        <v>300</v>
      </c>
      <c r="F4846" s="35" t="s">
        <v>303</v>
      </c>
      <c r="G4846" s="326" t="s">
        <v>10298</v>
      </c>
      <c r="H4846" s="350">
        <f t="shared" si="76"/>
        <v>4769397.3800000008</v>
      </c>
      <c r="I4846" s="326" t="s">
        <v>10274</v>
      </c>
      <c r="J4846" s="42" t="str">
        <f>VLOOKUP(D4846,DEPARTMENTS!B:B,1,0)</f>
        <v>VBS_CHILDREN</v>
      </c>
      <c r="K4846" s="326"/>
    </row>
    <row r="4847" spans="1:11" s="35" customFormat="1" hidden="1" x14ac:dyDescent="0.2">
      <c r="A4847" s="326" t="s">
        <v>10416</v>
      </c>
      <c r="B4847" s="326" t="s">
        <v>8</v>
      </c>
      <c r="C4847" s="326">
        <v>4</v>
      </c>
      <c r="D4847" s="326" t="s">
        <v>24</v>
      </c>
      <c r="E4847" s="323">
        <v>300</v>
      </c>
      <c r="F4847" s="35" t="s">
        <v>303</v>
      </c>
      <c r="G4847" s="326" t="s">
        <v>10298</v>
      </c>
      <c r="H4847" s="350">
        <f t="shared" si="76"/>
        <v>4769697.3800000008</v>
      </c>
      <c r="I4847" s="326" t="s">
        <v>10275</v>
      </c>
      <c r="J4847" s="42" t="str">
        <f>VLOOKUP(D4847,DEPARTMENTS!B:B,1,0)</f>
        <v>ENVELOPES</v>
      </c>
      <c r="K4847" s="326"/>
    </row>
    <row r="4848" spans="1:11" s="321" customFormat="1" hidden="1" x14ac:dyDescent="0.2">
      <c r="A4848" s="326" t="s">
        <v>10417</v>
      </c>
      <c r="B4848" s="326" t="s">
        <v>8</v>
      </c>
      <c r="C4848" s="326">
        <v>4</v>
      </c>
      <c r="D4848" s="326" t="s">
        <v>24</v>
      </c>
      <c r="E4848" s="323">
        <v>100</v>
      </c>
      <c r="F4848" s="35" t="s">
        <v>303</v>
      </c>
      <c r="G4848" s="326" t="s">
        <v>10298</v>
      </c>
      <c r="H4848" s="350">
        <f t="shared" si="76"/>
        <v>4769797.3800000008</v>
      </c>
      <c r="I4848" s="326" t="s">
        <v>10276</v>
      </c>
      <c r="J4848" s="42" t="str">
        <f>VLOOKUP(D4848,DEPARTMENTS!B:B,1,0)</f>
        <v>ENVELOPES</v>
      </c>
      <c r="K4848" s="326"/>
    </row>
    <row r="4849" spans="1:11" s="35" customFormat="1" hidden="1" x14ac:dyDescent="0.2">
      <c r="A4849" s="326" t="s">
        <v>10418</v>
      </c>
      <c r="B4849" s="326" t="s">
        <v>8</v>
      </c>
      <c r="C4849" s="326">
        <v>4</v>
      </c>
      <c r="D4849" s="326" t="s">
        <v>24</v>
      </c>
      <c r="E4849" s="323">
        <v>250</v>
      </c>
      <c r="F4849" s="35" t="s">
        <v>303</v>
      </c>
      <c r="G4849" s="326" t="s">
        <v>10298</v>
      </c>
      <c r="H4849" s="350">
        <f t="shared" si="76"/>
        <v>4770047.3800000008</v>
      </c>
      <c r="I4849" s="326" t="s">
        <v>10277</v>
      </c>
      <c r="J4849" s="42" t="str">
        <f>VLOOKUP(D4849,DEPARTMENTS!B:B,1,0)</f>
        <v>ENVELOPES</v>
      </c>
      <c r="K4849" s="326"/>
    </row>
    <row r="4850" spans="1:11" s="35" customFormat="1" hidden="1" x14ac:dyDescent="0.2">
      <c r="A4850" s="326" t="s">
        <v>10419</v>
      </c>
      <c r="B4850" s="326" t="s">
        <v>8</v>
      </c>
      <c r="C4850" s="326">
        <v>4</v>
      </c>
      <c r="D4850" s="326" t="s">
        <v>9603</v>
      </c>
      <c r="E4850" s="323">
        <v>150</v>
      </c>
      <c r="F4850" s="35" t="s">
        <v>303</v>
      </c>
      <c r="G4850" s="326" t="s">
        <v>10298</v>
      </c>
      <c r="H4850" s="350">
        <f t="shared" si="76"/>
        <v>4770197.3800000008</v>
      </c>
      <c r="I4850" s="326" t="s">
        <v>10278</v>
      </c>
      <c r="J4850" s="42" t="str">
        <f>VLOOKUP(D4850,DEPARTMENTS!B:B,1,0)</f>
        <v>VBS_REGISTRATION</v>
      </c>
      <c r="K4850" s="326"/>
    </row>
    <row r="4851" spans="1:11" s="35" customFormat="1" hidden="1" x14ac:dyDescent="0.2">
      <c r="A4851" s="326" t="s">
        <v>10420</v>
      </c>
      <c r="B4851" s="326" t="s">
        <v>8</v>
      </c>
      <c r="C4851" s="326">
        <v>4</v>
      </c>
      <c r="D4851" s="326" t="s">
        <v>9603</v>
      </c>
      <c r="E4851" s="323">
        <v>150</v>
      </c>
      <c r="F4851" s="35" t="s">
        <v>303</v>
      </c>
      <c r="G4851" s="326" t="s">
        <v>10298</v>
      </c>
      <c r="H4851" s="350">
        <f t="shared" si="76"/>
        <v>4770347.3800000008</v>
      </c>
      <c r="I4851" s="326" t="s">
        <v>10279</v>
      </c>
      <c r="J4851" s="42" t="str">
        <f>VLOOKUP(D4851,DEPARTMENTS!B:B,1,0)</f>
        <v>VBS_REGISTRATION</v>
      </c>
      <c r="K4851" s="326"/>
    </row>
    <row r="4852" spans="1:11" s="35" customFormat="1" hidden="1" x14ac:dyDescent="0.2">
      <c r="A4852" s="326" t="s">
        <v>10421</v>
      </c>
      <c r="B4852" s="326" t="s">
        <v>8</v>
      </c>
      <c r="C4852" s="326">
        <v>4</v>
      </c>
      <c r="D4852" s="326" t="s">
        <v>42</v>
      </c>
      <c r="E4852" s="323">
        <v>200</v>
      </c>
      <c r="F4852" s="35" t="s">
        <v>303</v>
      </c>
      <c r="G4852" s="326" t="s">
        <v>10298</v>
      </c>
      <c r="H4852" s="350">
        <f t="shared" si="76"/>
        <v>4770547.3800000008</v>
      </c>
      <c r="I4852" s="326" t="s">
        <v>10280</v>
      </c>
      <c r="J4852" s="42" t="str">
        <f>VLOOKUP(D4852,DEPARTMENTS!B:B,1,0)</f>
        <v>MSAMARIA</v>
      </c>
      <c r="K4852" s="326"/>
    </row>
    <row r="4853" spans="1:11" s="321" customFormat="1" hidden="1" x14ac:dyDescent="0.2">
      <c r="A4853" s="326" t="s">
        <v>10422</v>
      </c>
      <c r="B4853" s="326" t="s">
        <v>8</v>
      </c>
      <c r="C4853" s="326">
        <v>4</v>
      </c>
      <c r="D4853" s="326" t="s">
        <v>42</v>
      </c>
      <c r="E4853" s="323">
        <v>100</v>
      </c>
      <c r="F4853" s="35" t="s">
        <v>303</v>
      </c>
      <c r="G4853" s="326" t="s">
        <v>10298</v>
      </c>
      <c r="H4853" s="350">
        <f t="shared" si="76"/>
        <v>4770647.3800000008</v>
      </c>
      <c r="I4853" s="326" t="s">
        <v>10281</v>
      </c>
      <c r="J4853" s="42" t="str">
        <f>VLOOKUP(D4853,DEPARTMENTS!B:B,1,0)</f>
        <v>MSAMARIA</v>
      </c>
      <c r="K4853" s="326"/>
    </row>
    <row r="4854" spans="1:11" s="35" customFormat="1" hidden="1" x14ac:dyDescent="0.2">
      <c r="A4854" s="326" t="s">
        <v>10423</v>
      </c>
      <c r="B4854" s="326" t="s">
        <v>8</v>
      </c>
      <c r="C4854" s="326">
        <v>4</v>
      </c>
      <c r="D4854" s="326" t="s">
        <v>24</v>
      </c>
      <c r="E4854" s="323">
        <v>200</v>
      </c>
      <c r="F4854" s="35" t="s">
        <v>303</v>
      </c>
      <c r="G4854" s="326" t="s">
        <v>10298</v>
      </c>
      <c r="H4854" s="350">
        <f t="shared" si="76"/>
        <v>4770847.3800000008</v>
      </c>
      <c r="I4854" s="326" t="s">
        <v>10282</v>
      </c>
      <c r="J4854" s="42" t="str">
        <f>VLOOKUP(D4854,DEPARTMENTS!B:B,1,0)</f>
        <v>ENVELOPES</v>
      </c>
      <c r="K4854" s="326"/>
    </row>
    <row r="4855" spans="1:11" s="35" customFormat="1" hidden="1" x14ac:dyDescent="0.2">
      <c r="A4855" s="326" t="s">
        <v>10424</v>
      </c>
      <c r="B4855" s="326" t="s">
        <v>8</v>
      </c>
      <c r="C4855" s="326">
        <v>4</v>
      </c>
      <c r="D4855" s="326" t="s">
        <v>24</v>
      </c>
      <c r="E4855" s="323">
        <v>50</v>
      </c>
      <c r="F4855" s="35" t="s">
        <v>303</v>
      </c>
      <c r="G4855" s="326" t="s">
        <v>10298</v>
      </c>
      <c r="H4855" s="350">
        <f t="shared" si="76"/>
        <v>4770897.3800000008</v>
      </c>
      <c r="I4855" s="326" t="s">
        <v>10283</v>
      </c>
      <c r="J4855" s="42" t="str">
        <f>VLOOKUP(D4855,DEPARTMENTS!B:B,1,0)</f>
        <v>ENVELOPES</v>
      </c>
      <c r="K4855" s="326"/>
    </row>
    <row r="4856" spans="1:11" s="35" customFormat="1" hidden="1" x14ac:dyDescent="0.2">
      <c r="A4856" s="326" t="s">
        <v>10425</v>
      </c>
      <c r="B4856" s="326" t="s">
        <v>8</v>
      </c>
      <c r="C4856" s="326">
        <v>4</v>
      </c>
      <c r="D4856" s="326" t="s">
        <v>42</v>
      </c>
      <c r="E4856" s="323">
        <v>100</v>
      </c>
      <c r="F4856" s="35" t="s">
        <v>303</v>
      </c>
      <c r="G4856" s="326" t="s">
        <v>10298</v>
      </c>
      <c r="H4856" s="350">
        <f t="shared" si="76"/>
        <v>4770997.3800000008</v>
      </c>
      <c r="I4856" s="326" t="s">
        <v>10284</v>
      </c>
      <c r="J4856" s="42" t="str">
        <f>VLOOKUP(D4856,DEPARTMENTS!B:B,1,0)</f>
        <v>MSAMARIA</v>
      </c>
      <c r="K4856" s="326"/>
    </row>
    <row r="4857" spans="1:11" s="35" customFormat="1" hidden="1" x14ac:dyDescent="0.2">
      <c r="A4857" s="326" t="s">
        <v>10426</v>
      </c>
      <c r="B4857" s="326" t="s">
        <v>8</v>
      </c>
      <c r="C4857" s="326">
        <v>4</v>
      </c>
      <c r="D4857" s="326" t="s">
        <v>42</v>
      </c>
      <c r="E4857" s="323">
        <v>100</v>
      </c>
      <c r="F4857" s="35" t="s">
        <v>303</v>
      </c>
      <c r="G4857" s="326" t="s">
        <v>10298</v>
      </c>
      <c r="H4857" s="350">
        <f t="shared" si="76"/>
        <v>4771097.3800000008</v>
      </c>
      <c r="I4857" s="326" t="s">
        <v>10285</v>
      </c>
      <c r="J4857" s="42" t="str">
        <f>VLOOKUP(D4857,DEPARTMENTS!B:B,1,0)</f>
        <v>MSAMARIA</v>
      </c>
      <c r="K4857" s="326"/>
    </row>
    <row r="4858" spans="1:11" s="35" customFormat="1" hidden="1" x14ac:dyDescent="0.2">
      <c r="A4858" s="326" t="s">
        <v>10427</v>
      </c>
      <c r="B4858" s="326" t="s">
        <v>8</v>
      </c>
      <c r="C4858" s="326">
        <v>4</v>
      </c>
      <c r="D4858" s="326" t="s">
        <v>42</v>
      </c>
      <c r="E4858" s="323">
        <v>10</v>
      </c>
      <c r="F4858" s="35" t="s">
        <v>303</v>
      </c>
      <c r="G4858" s="326" t="s">
        <v>10298</v>
      </c>
      <c r="H4858" s="350">
        <f t="shared" si="76"/>
        <v>4771107.3800000008</v>
      </c>
      <c r="I4858" s="326" t="s">
        <v>10286</v>
      </c>
      <c r="J4858" s="42" t="str">
        <f>VLOOKUP(D4858,DEPARTMENTS!B:B,1,0)</f>
        <v>MSAMARIA</v>
      </c>
      <c r="K4858" s="326"/>
    </row>
    <row r="4859" spans="1:11" s="35" customFormat="1" hidden="1" x14ac:dyDescent="0.2">
      <c r="A4859" s="326" t="s">
        <v>10428</v>
      </c>
      <c r="B4859" s="326" t="s">
        <v>8</v>
      </c>
      <c r="C4859" s="326">
        <v>4</v>
      </c>
      <c r="D4859" s="326" t="s">
        <v>42</v>
      </c>
      <c r="E4859" s="323">
        <v>100</v>
      </c>
      <c r="F4859" s="35" t="s">
        <v>303</v>
      </c>
      <c r="G4859" s="326" t="s">
        <v>10298</v>
      </c>
      <c r="H4859" s="350">
        <f t="shared" si="76"/>
        <v>4771207.3800000008</v>
      </c>
      <c r="I4859" s="326" t="s">
        <v>10287</v>
      </c>
      <c r="J4859" s="42" t="str">
        <f>VLOOKUP(D4859,DEPARTMENTS!B:B,1,0)</f>
        <v>MSAMARIA</v>
      </c>
      <c r="K4859" s="326"/>
    </row>
    <row r="4860" spans="1:11" s="35" customFormat="1" hidden="1" x14ac:dyDescent="0.2">
      <c r="A4860" s="326" t="s">
        <v>10429</v>
      </c>
      <c r="B4860" s="326" t="s">
        <v>8</v>
      </c>
      <c r="C4860" s="326">
        <v>4</v>
      </c>
      <c r="D4860" s="326" t="s">
        <v>42</v>
      </c>
      <c r="E4860" s="323">
        <v>60</v>
      </c>
      <c r="F4860" s="35" t="s">
        <v>303</v>
      </c>
      <c r="G4860" s="326" t="s">
        <v>10298</v>
      </c>
      <c r="H4860" s="350">
        <f t="shared" si="76"/>
        <v>4771267.3800000008</v>
      </c>
      <c r="I4860" s="326" t="s">
        <v>10288</v>
      </c>
      <c r="J4860" s="42" t="str">
        <f>VLOOKUP(D4860,DEPARTMENTS!B:B,1,0)</f>
        <v>MSAMARIA</v>
      </c>
      <c r="K4860" s="326"/>
    </row>
    <row r="4861" spans="1:11" s="35" customFormat="1" hidden="1" x14ac:dyDescent="0.2">
      <c r="A4861" s="326" t="s">
        <v>10430</v>
      </c>
      <c r="B4861" s="326" t="s">
        <v>8</v>
      </c>
      <c r="C4861" s="326">
        <v>4</v>
      </c>
      <c r="D4861" s="326" t="s">
        <v>24</v>
      </c>
      <c r="E4861" s="323">
        <v>1000</v>
      </c>
      <c r="F4861" s="35" t="s">
        <v>303</v>
      </c>
      <c r="G4861" s="326" t="s">
        <v>10298</v>
      </c>
      <c r="H4861" s="350">
        <f t="shared" si="76"/>
        <v>4772267.3800000008</v>
      </c>
      <c r="I4861" s="326" t="s">
        <v>10289</v>
      </c>
      <c r="J4861" s="42" t="str">
        <f>VLOOKUP(D4861,DEPARTMENTS!B:B,1,0)</f>
        <v>ENVELOPES</v>
      </c>
      <c r="K4861" s="326"/>
    </row>
    <row r="4862" spans="1:11" s="35" customFormat="1" hidden="1" x14ac:dyDescent="0.2">
      <c r="A4862" s="326" t="s">
        <v>10431</v>
      </c>
      <c r="B4862" s="326" t="s">
        <v>8</v>
      </c>
      <c r="C4862" s="326">
        <v>4</v>
      </c>
      <c r="D4862" s="326" t="s">
        <v>42</v>
      </c>
      <c r="E4862" s="323">
        <v>200</v>
      </c>
      <c r="F4862" s="35" t="s">
        <v>303</v>
      </c>
      <c r="G4862" s="326" t="s">
        <v>10298</v>
      </c>
      <c r="H4862" s="350">
        <f t="shared" si="76"/>
        <v>4772467.3800000008</v>
      </c>
      <c r="I4862" s="326" t="s">
        <v>10290</v>
      </c>
      <c r="J4862" s="42" t="str">
        <f>VLOOKUP(D4862,DEPARTMENTS!B:B,1,0)</f>
        <v>MSAMARIA</v>
      </c>
      <c r="K4862" s="326"/>
    </row>
    <row r="4863" spans="1:11" s="35" customFormat="1" hidden="1" x14ac:dyDescent="0.2">
      <c r="A4863" s="326" t="s">
        <v>10432</v>
      </c>
      <c r="B4863" s="326" t="s">
        <v>8</v>
      </c>
      <c r="C4863" s="326">
        <v>4</v>
      </c>
      <c r="D4863" s="326" t="s">
        <v>42</v>
      </c>
      <c r="E4863" s="323">
        <v>100</v>
      </c>
      <c r="F4863" s="35" t="s">
        <v>303</v>
      </c>
      <c r="G4863" s="326" t="s">
        <v>10298</v>
      </c>
      <c r="H4863" s="350">
        <f t="shared" si="76"/>
        <v>4772567.3800000008</v>
      </c>
      <c r="I4863" s="326" t="s">
        <v>10291</v>
      </c>
      <c r="J4863" s="42" t="str">
        <f>VLOOKUP(D4863,DEPARTMENTS!B:B,1,0)</f>
        <v>MSAMARIA</v>
      </c>
      <c r="K4863" s="326"/>
    </row>
    <row r="4864" spans="1:11" s="35" customFormat="1" hidden="1" x14ac:dyDescent="0.2">
      <c r="A4864" s="326" t="s">
        <v>10433</v>
      </c>
      <c r="B4864" s="326" t="s">
        <v>8</v>
      </c>
      <c r="C4864" s="326">
        <v>4</v>
      </c>
      <c r="D4864" s="326" t="s">
        <v>42</v>
      </c>
      <c r="E4864" s="323">
        <v>50</v>
      </c>
      <c r="F4864" s="35" t="s">
        <v>303</v>
      </c>
      <c r="G4864" s="326" t="s">
        <v>10298</v>
      </c>
      <c r="H4864" s="350">
        <f t="shared" si="76"/>
        <v>4772617.3800000008</v>
      </c>
      <c r="I4864" s="326" t="s">
        <v>10292</v>
      </c>
      <c r="J4864" s="42" t="str">
        <f>VLOOKUP(D4864,DEPARTMENTS!B:B,1,0)</f>
        <v>MSAMARIA</v>
      </c>
      <c r="K4864" s="326"/>
    </row>
    <row r="4865" spans="1:11" s="35" customFormat="1" hidden="1" x14ac:dyDescent="0.2">
      <c r="A4865" s="326" t="s">
        <v>10434</v>
      </c>
      <c r="B4865" s="326" t="s">
        <v>8</v>
      </c>
      <c r="C4865" s="326">
        <v>4</v>
      </c>
      <c r="D4865" s="326" t="s">
        <v>42</v>
      </c>
      <c r="E4865" s="323">
        <v>500</v>
      </c>
      <c r="F4865" s="35" t="s">
        <v>303</v>
      </c>
      <c r="G4865" s="326" t="s">
        <v>10298</v>
      </c>
      <c r="H4865" s="350">
        <f t="shared" si="76"/>
        <v>4773117.3800000008</v>
      </c>
      <c r="I4865" s="326" t="s">
        <v>10293</v>
      </c>
      <c r="J4865" s="42" t="str">
        <f>VLOOKUP(D4865,DEPARTMENTS!B:B,1,0)</f>
        <v>MSAMARIA</v>
      </c>
      <c r="K4865" s="326"/>
    </row>
    <row r="4866" spans="1:11" s="35" customFormat="1" hidden="1" x14ac:dyDescent="0.2">
      <c r="A4866" s="326" t="s">
        <v>10435</v>
      </c>
      <c r="B4866" s="326" t="s">
        <v>8</v>
      </c>
      <c r="C4866" s="326">
        <v>4</v>
      </c>
      <c r="D4866" s="326" t="s">
        <v>42</v>
      </c>
      <c r="E4866" s="323">
        <v>100</v>
      </c>
      <c r="F4866" s="35" t="s">
        <v>303</v>
      </c>
      <c r="G4866" s="326" t="s">
        <v>10298</v>
      </c>
      <c r="H4866" s="350">
        <f t="shared" si="76"/>
        <v>4773217.3800000008</v>
      </c>
      <c r="I4866" s="326" t="s">
        <v>10294</v>
      </c>
      <c r="J4866" s="42" t="str">
        <f>VLOOKUP(D4866,DEPARTMENTS!B:B,1,0)</f>
        <v>MSAMARIA</v>
      </c>
      <c r="K4866" s="326"/>
    </row>
    <row r="4867" spans="1:11" s="35" customFormat="1" hidden="1" x14ac:dyDescent="0.2">
      <c r="A4867" s="326" t="s">
        <v>10436</v>
      </c>
      <c r="B4867" s="326" t="s">
        <v>8</v>
      </c>
      <c r="C4867" s="326">
        <v>4</v>
      </c>
      <c r="D4867" s="326" t="s">
        <v>42</v>
      </c>
      <c r="E4867" s="323">
        <v>100</v>
      </c>
      <c r="F4867" s="35" t="s">
        <v>303</v>
      </c>
      <c r="G4867" s="326" t="s">
        <v>10298</v>
      </c>
      <c r="H4867" s="350">
        <f t="shared" si="76"/>
        <v>4773317.3800000008</v>
      </c>
      <c r="I4867" s="326" t="s">
        <v>10295</v>
      </c>
      <c r="J4867" s="42" t="str">
        <f>VLOOKUP(D4867,DEPARTMENTS!B:B,1,0)</f>
        <v>MSAMARIA</v>
      </c>
      <c r="K4867" s="326"/>
    </row>
    <row r="4868" spans="1:11" s="35" customFormat="1" hidden="1" x14ac:dyDescent="0.2">
      <c r="A4868" s="326" t="s">
        <v>10437</v>
      </c>
      <c r="B4868" s="326" t="s">
        <v>8</v>
      </c>
      <c r="C4868" s="326">
        <v>4</v>
      </c>
      <c r="D4868" s="326" t="s">
        <v>24</v>
      </c>
      <c r="E4868" s="323">
        <v>200</v>
      </c>
      <c r="F4868" s="35" t="s">
        <v>303</v>
      </c>
      <c r="G4868" s="326" t="s">
        <v>10298</v>
      </c>
      <c r="H4868" s="350">
        <f t="shared" si="76"/>
        <v>4773517.3800000008</v>
      </c>
      <c r="I4868" s="326" t="s">
        <v>10296</v>
      </c>
      <c r="J4868" s="42" t="str">
        <f>VLOOKUP(D4868,DEPARTMENTS!B:B,1,0)</f>
        <v>ENVELOPES</v>
      </c>
      <c r="K4868" s="326"/>
    </row>
    <row r="4869" spans="1:11" s="35" customFormat="1" hidden="1" x14ac:dyDescent="0.2">
      <c r="A4869" s="326" t="s">
        <v>10438</v>
      </c>
      <c r="B4869" s="326" t="s">
        <v>8</v>
      </c>
      <c r="C4869" s="326">
        <v>4</v>
      </c>
      <c r="D4869" s="326" t="s">
        <v>132</v>
      </c>
      <c r="E4869" s="323">
        <v>500</v>
      </c>
      <c r="F4869" s="35" t="s">
        <v>303</v>
      </c>
      <c r="G4869" s="326" t="s">
        <v>10298</v>
      </c>
      <c r="H4869" s="350">
        <f t="shared" si="76"/>
        <v>4774017.3800000008</v>
      </c>
      <c r="I4869" s="326" t="s">
        <v>10297</v>
      </c>
      <c r="J4869" s="42" t="str">
        <f>VLOOKUP(D4869,DEPARTMENTS!B:B,1,0)</f>
        <v>DEV_GROUP_41</v>
      </c>
      <c r="K4869" s="326"/>
    </row>
    <row r="4870" spans="1:11" s="35" customFormat="1" hidden="1" x14ac:dyDescent="0.2">
      <c r="A4870" s="326" t="s">
        <v>10628</v>
      </c>
      <c r="B4870" s="326" t="s">
        <v>8</v>
      </c>
      <c r="C4870" s="326">
        <v>5</v>
      </c>
      <c r="D4870" s="326" t="s">
        <v>118</v>
      </c>
      <c r="E4870" s="323">
        <v>2000</v>
      </c>
      <c r="F4870" s="35" t="s">
        <v>303</v>
      </c>
      <c r="G4870" s="326" t="s">
        <v>10298</v>
      </c>
      <c r="H4870" s="350">
        <f t="shared" si="76"/>
        <v>4776017.3800000008</v>
      </c>
      <c r="I4870" s="326" t="s">
        <v>10453</v>
      </c>
      <c r="J4870" s="42" t="str">
        <f>VLOOKUP(D4870,DEPARTMENTS!B:B,1,0)</f>
        <v>DEV_GROUP_3</v>
      </c>
      <c r="K4870" s="326"/>
    </row>
    <row r="4871" spans="1:11" s="35" customFormat="1" hidden="1" x14ac:dyDescent="0.2">
      <c r="A4871" s="326" t="s">
        <v>10629</v>
      </c>
      <c r="B4871" s="326" t="s">
        <v>8</v>
      </c>
      <c r="C4871" s="326">
        <v>5</v>
      </c>
      <c r="D4871" s="326" t="s">
        <v>24</v>
      </c>
      <c r="E4871" s="323">
        <v>100</v>
      </c>
      <c r="F4871" s="35" t="s">
        <v>303</v>
      </c>
      <c r="G4871" s="326" t="s">
        <v>10298</v>
      </c>
      <c r="H4871" s="350">
        <f t="shared" si="76"/>
        <v>4776117.3800000008</v>
      </c>
      <c r="I4871" s="326" t="s">
        <v>10454</v>
      </c>
      <c r="J4871" s="42" t="str">
        <f>VLOOKUP(D4871,DEPARTMENTS!B:B,1,0)</f>
        <v>ENVELOPES</v>
      </c>
      <c r="K4871" s="326"/>
    </row>
    <row r="4872" spans="1:11" s="35" customFormat="1" hidden="1" x14ac:dyDescent="0.2">
      <c r="A4872" s="326" t="s">
        <v>10630</v>
      </c>
      <c r="B4872" s="326" t="s">
        <v>8</v>
      </c>
      <c r="C4872" s="326">
        <v>5</v>
      </c>
      <c r="D4872" s="326" t="s">
        <v>24</v>
      </c>
      <c r="E4872" s="323">
        <v>100</v>
      </c>
      <c r="F4872" s="35" t="s">
        <v>303</v>
      </c>
      <c r="G4872" s="326" t="s">
        <v>10298</v>
      </c>
      <c r="H4872" s="350">
        <f t="shared" si="76"/>
        <v>4776217.3800000008</v>
      </c>
      <c r="I4872" s="326" t="s">
        <v>10455</v>
      </c>
      <c r="J4872" s="42" t="str">
        <f>VLOOKUP(D4872,DEPARTMENTS!B:B,1,0)</f>
        <v>ENVELOPES</v>
      </c>
      <c r="K4872" s="326"/>
    </row>
    <row r="4873" spans="1:11" s="35" customFormat="1" hidden="1" x14ac:dyDescent="0.2">
      <c r="A4873" s="326" t="s">
        <v>10631</v>
      </c>
      <c r="B4873" s="326" t="s">
        <v>8</v>
      </c>
      <c r="C4873" s="326">
        <v>5</v>
      </c>
      <c r="D4873" s="326" t="s">
        <v>9605</v>
      </c>
      <c r="E4873" s="323">
        <v>2000</v>
      </c>
      <c r="F4873" s="35" t="s">
        <v>303</v>
      </c>
      <c r="G4873" s="326" t="s">
        <v>10298</v>
      </c>
      <c r="H4873" s="350">
        <f t="shared" si="76"/>
        <v>4778217.3800000008</v>
      </c>
      <c r="I4873" s="383" t="s">
        <v>10456</v>
      </c>
      <c r="J4873" s="42" t="str">
        <f>VLOOKUP(D4873,DEPARTMENTS!B:B,1,0)</f>
        <v>IKONDENI</v>
      </c>
      <c r="K4873" s="326"/>
    </row>
    <row r="4874" spans="1:11" s="35" customFormat="1" hidden="1" x14ac:dyDescent="0.2">
      <c r="A4874" s="326" t="s">
        <v>10632</v>
      </c>
      <c r="B4874" s="326" t="s">
        <v>8</v>
      </c>
      <c r="C4874" s="326">
        <v>5</v>
      </c>
      <c r="D4874" s="326" t="s">
        <v>9603</v>
      </c>
      <c r="E4874" s="323">
        <v>300</v>
      </c>
      <c r="F4874" s="35" t="s">
        <v>303</v>
      </c>
      <c r="G4874" s="326" t="s">
        <v>10298</v>
      </c>
      <c r="H4874" s="350">
        <f t="shared" si="76"/>
        <v>4778517.3800000008</v>
      </c>
      <c r="I4874" s="326" t="s">
        <v>10457</v>
      </c>
      <c r="J4874" s="42" t="str">
        <f>VLOOKUP(D4874,DEPARTMENTS!B:B,1,0)</f>
        <v>VBS_REGISTRATION</v>
      </c>
      <c r="K4874" s="326"/>
    </row>
    <row r="4875" spans="1:11" s="35" customFormat="1" hidden="1" x14ac:dyDescent="0.2">
      <c r="A4875" s="326" t="s">
        <v>10633</v>
      </c>
      <c r="B4875" s="326" t="s">
        <v>8</v>
      </c>
      <c r="C4875" s="326">
        <v>5</v>
      </c>
      <c r="D4875" s="326" t="s">
        <v>9603</v>
      </c>
      <c r="E4875" s="323">
        <v>150</v>
      </c>
      <c r="F4875" s="35" t="s">
        <v>303</v>
      </c>
      <c r="G4875" s="326" t="s">
        <v>10298</v>
      </c>
      <c r="H4875" s="350">
        <f t="shared" si="76"/>
        <v>4778667.3800000008</v>
      </c>
      <c r="I4875" s="326" t="s">
        <v>10458</v>
      </c>
      <c r="J4875" s="42" t="str">
        <f>VLOOKUP(D4875,DEPARTMENTS!B:B,1,0)</f>
        <v>VBS_REGISTRATION</v>
      </c>
      <c r="K4875" s="326"/>
    </row>
    <row r="4876" spans="1:11" s="35" customFormat="1" hidden="1" x14ac:dyDescent="0.2">
      <c r="A4876" s="326" t="s">
        <v>10634</v>
      </c>
      <c r="B4876" s="326" t="s">
        <v>8</v>
      </c>
      <c r="C4876" s="326">
        <v>5</v>
      </c>
      <c r="D4876" s="326" t="s">
        <v>114</v>
      </c>
      <c r="E4876" s="323">
        <v>100</v>
      </c>
      <c r="F4876" s="35" t="s">
        <v>303</v>
      </c>
      <c r="G4876" s="326" t="s">
        <v>10625</v>
      </c>
      <c r="H4876" s="350">
        <f t="shared" si="76"/>
        <v>4778767.3800000008</v>
      </c>
      <c r="I4876" s="326" t="s">
        <v>10459</v>
      </c>
      <c r="J4876" s="42" t="str">
        <f>VLOOKUP(D4876,DEPARTMENTS!B:B,1,0)</f>
        <v>DEV_GROUP_1</v>
      </c>
      <c r="K4876" s="326"/>
    </row>
    <row r="4877" spans="1:11" s="35" customFormat="1" hidden="1" x14ac:dyDescent="0.2">
      <c r="A4877" s="326" t="s">
        <v>10635</v>
      </c>
      <c r="B4877" s="326" t="s">
        <v>8</v>
      </c>
      <c r="C4877" s="326">
        <v>5</v>
      </c>
      <c r="D4877" s="326" t="s">
        <v>130</v>
      </c>
      <c r="E4877" s="323">
        <v>2000</v>
      </c>
      <c r="F4877" s="35" t="s">
        <v>303</v>
      </c>
      <c r="G4877" s="326" t="s">
        <v>10625</v>
      </c>
      <c r="H4877" s="350">
        <f t="shared" si="76"/>
        <v>4780767.3800000008</v>
      </c>
      <c r="I4877" s="326" t="s">
        <v>10460</v>
      </c>
      <c r="J4877" s="42" t="str">
        <f>VLOOKUP(D4877,DEPARTMENTS!B:B,1,0)</f>
        <v>DEV_GROUP_11</v>
      </c>
      <c r="K4877" s="326"/>
    </row>
    <row r="4878" spans="1:11" s="35" customFormat="1" hidden="1" x14ac:dyDescent="0.2">
      <c r="A4878" s="326" t="s">
        <v>10636</v>
      </c>
      <c r="B4878" s="326" t="s">
        <v>8</v>
      </c>
      <c r="C4878" s="326">
        <v>5</v>
      </c>
      <c r="D4878" s="326" t="s">
        <v>24</v>
      </c>
      <c r="E4878" s="323">
        <v>9500</v>
      </c>
      <c r="F4878" s="35" t="s">
        <v>303</v>
      </c>
      <c r="G4878" s="326" t="s">
        <v>10625</v>
      </c>
      <c r="H4878" s="350">
        <f t="shared" si="76"/>
        <v>4790267.3800000008</v>
      </c>
      <c r="I4878" s="326" t="s">
        <v>10461</v>
      </c>
      <c r="J4878" s="42" t="str">
        <f>VLOOKUP(D4878,DEPARTMENTS!B:B,1,0)</f>
        <v>ENVELOPES</v>
      </c>
      <c r="K4878" s="326"/>
    </row>
    <row r="4879" spans="1:11" s="35" customFormat="1" hidden="1" x14ac:dyDescent="0.2">
      <c r="A4879" s="326" t="s">
        <v>10637</v>
      </c>
      <c r="B4879" s="326" t="s">
        <v>8</v>
      </c>
      <c r="C4879" s="326">
        <v>5</v>
      </c>
      <c r="D4879" s="326" t="s">
        <v>9603</v>
      </c>
      <c r="E4879" s="323">
        <v>300</v>
      </c>
      <c r="F4879" s="35" t="s">
        <v>303</v>
      </c>
      <c r="G4879" s="326" t="s">
        <v>10625</v>
      </c>
      <c r="H4879" s="350">
        <f t="shared" si="76"/>
        <v>4790567.3800000008</v>
      </c>
      <c r="I4879" s="326" t="s">
        <v>10462</v>
      </c>
      <c r="J4879" s="42" t="str">
        <f>VLOOKUP(D4879,DEPARTMENTS!B:B,1,0)</f>
        <v>VBS_REGISTRATION</v>
      </c>
      <c r="K4879" s="326"/>
    </row>
    <row r="4880" spans="1:11" s="35" customFormat="1" hidden="1" x14ac:dyDescent="0.2">
      <c r="A4880" s="326" t="s">
        <v>10638</v>
      </c>
      <c r="B4880" s="326" t="s">
        <v>8</v>
      </c>
      <c r="C4880" s="326">
        <v>5</v>
      </c>
      <c r="D4880" s="326" t="s">
        <v>24</v>
      </c>
      <c r="E4880" s="323">
        <v>300</v>
      </c>
      <c r="F4880" s="35" t="s">
        <v>303</v>
      </c>
      <c r="G4880" s="326" t="s">
        <v>10625</v>
      </c>
      <c r="H4880" s="350">
        <f t="shared" si="76"/>
        <v>4790867.3800000008</v>
      </c>
      <c r="I4880" s="326" t="s">
        <v>10463</v>
      </c>
      <c r="J4880" s="42" t="str">
        <f>VLOOKUP(D4880,DEPARTMENTS!B:B,1,0)</f>
        <v>ENVELOPES</v>
      </c>
      <c r="K4880" s="326"/>
    </row>
    <row r="4881" spans="1:11" s="35" customFormat="1" hidden="1" x14ac:dyDescent="0.2">
      <c r="A4881" s="326" t="s">
        <v>10639</v>
      </c>
      <c r="B4881" s="326" t="s">
        <v>8</v>
      </c>
      <c r="C4881" s="326">
        <v>5</v>
      </c>
      <c r="D4881" s="326" t="s">
        <v>9603</v>
      </c>
      <c r="E4881" s="323">
        <v>300</v>
      </c>
      <c r="F4881" s="35" t="s">
        <v>303</v>
      </c>
      <c r="G4881" s="326" t="s">
        <v>10625</v>
      </c>
      <c r="H4881" s="350">
        <f t="shared" si="76"/>
        <v>4791167.3800000008</v>
      </c>
      <c r="I4881" s="326" t="s">
        <v>10464</v>
      </c>
      <c r="J4881" s="42" t="str">
        <f>VLOOKUP(D4881,DEPARTMENTS!B:B,1,0)</f>
        <v>VBS_REGISTRATION</v>
      </c>
      <c r="K4881" s="326"/>
    </row>
    <row r="4882" spans="1:11" s="35" customFormat="1" hidden="1" x14ac:dyDescent="0.2">
      <c r="A4882" s="326" t="s">
        <v>10640</v>
      </c>
      <c r="B4882" s="326" t="s">
        <v>8</v>
      </c>
      <c r="C4882" s="326">
        <v>5</v>
      </c>
      <c r="D4882" s="326" t="s">
        <v>24</v>
      </c>
      <c r="E4882" s="323">
        <v>5000</v>
      </c>
      <c r="F4882" s="35" t="s">
        <v>303</v>
      </c>
      <c r="G4882" s="326" t="s">
        <v>10625</v>
      </c>
      <c r="H4882" s="350">
        <f t="shared" si="76"/>
        <v>4796167.3800000008</v>
      </c>
      <c r="I4882" s="326" t="s">
        <v>10465</v>
      </c>
      <c r="J4882" s="42" t="str">
        <f>VLOOKUP(D4882,DEPARTMENTS!B:B,1,0)</f>
        <v>ENVELOPES</v>
      </c>
      <c r="K4882" s="326"/>
    </row>
    <row r="4883" spans="1:11" s="35" customFormat="1" hidden="1" x14ac:dyDescent="0.2">
      <c r="A4883" s="326" t="s">
        <v>10641</v>
      </c>
      <c r="B4883" s="326" t="s">
        <v>8</v>
      </c>
      <c r="C4883" s="326">
        <v>5</v>
      </c>
      <c r="D4883" s="326" t="s">
        <v>97</v>
      </c>
      <c r="E4883" s="323">
        <v>2000</v>
      </c>
      <c r="F4883" s="35" t="s">
        <v>303</v>
      </c>
      <c r="G4883" s="326" t="s">
        <v>10626</v>
      </c>
      <c r="H4883" s="350">
        <f t="shared" si="76"/>
        <v>4798167.3800000008</v>
      </c>
      <c r="I4883" s="326" t="s">
        <v>10466</v>
      </c>
      <c r="J4883" s="42" t="str">
        <f>VLOOKUP(D4883,DEPARTMENTS!B:B,1,0)</f>
        <v>VBS_AMBASSADORS</v>
      </c>
      <c r="K4883" s="326"/>
    </row>
    <row r="4884" spans="1:11" s="35" customFormat="1" hidden="1" x14ac:dyDescent="0.2">
      <c r="A4884" s="326" t="s">
        <v>10642</v>
      </c>
      <c r="B4884" s="326" t="s">
        <v>8</v>
      </c>
      <c r="C4884" s="326">
        <v>5</v>
      </c>
      <c r="D4884" s="326" t="s">
        <v>97</v>
      </c>
      <c r="E4884" s="323">
        <v>200</v>
      </c>
      <c r="F4884" s="35" t="s">
        <v>303</v>
      </c>
      <c r="G4884" s="326" t="s">
        <v>10626</v>
      </c>
      <c r="H4884" s="350">
        <f t="shared" si="76"/>
        <v>4798367.3800000008</v>
      </c>
      <c r="I4884" s="326" t="s">
        <v>10467</v>
      </c>
      <c r="J4884" s="42" t="str">
        <f>VLOOKUP(D4884,DEPARTMENTS!B:B,1,0)</f>
        <v>VBS_AMBASSADORS</v>
      </c>
      <c r="K4884" s="326"/>
    </row>
    <row r="4885" spans="1:11" s="35" customFormat="1" hidden="1" x14ac:dyDescent="0.2">
      <c r="A4885" s="326" t="s">
        <v>10643</v>
      </c>
      <c r="B4885" s="326" t="s">
        <v>8</v>
      </c>
      <c r="C4885" s="326">
        <v>5</v>
      </c>
      <c r="D4885" s="326" t="s">
        <v>97</v>
      </c>
      <c r="E4885" s="323">
        <v>100</v>
      </c>
      <c r="F4885" s="35" t="s">
        <v>303</v>
      </c>
      <c r="G4885" s="326" t="s">
        <v>10626</v>
      </c>
      <c r="H4885" s="350">
        <f t="shared" ref="H4885:H4948" si="77">H4884+E4885</f>
        <v>4798467.3800000008</v>
      </c>
      <c r="I4885" s="326" t="s">
        <v>10468</v>
      </c>
      <c r="J4885" s="42" t="str">
        <f>VLOOKUP(D4885,DEPARTMENTS!B:B,1,0)</f>
        <v>VBS_AMBASSADORS</v>
      </c>
      <c r="K4885" s="326"/>
    </row>
    <row r="4886" spans="1:11" s="35" customFormat="1" hidden="1" x14ac:dyDescent="0.2">
      <c r="A4886" s="326" t="s">
        <v>10644</v>
      </c>
      <c r="B4886" s="326" t="s">
        <v>8</v>
      </c>
      <c r="C4886" s="326">
        <v>5</v>
      </c>
      <c r="D4886" s="326" t="s">
        <v>97</v>
      </c>
      <c r="E4886" s="323">
        <v>200</v>
      </c>
      <c r="F4886" s="35" t="s">
        <v>303</v>
      </c>
      <c r="G4886" s="326" t="s">
        <v>10626</v>
      </c>
      <c r="H4886" s="350">
        <f t="shared" si="77"/>
        <v>4798667.3800000008</v>
      </c>
      <c r="I4886" s="326" t="s">
        <v>10469</v>
      </c>
      <c r="J4886" s="42" t="str">
        <f>VLOOKUP(D4886,DEPARTMENTS!B:B,1,0)</f>
        <v>VBS_AMBASSADORS</v>
      </c>
      <c r="K4886" s="326"/>
    </row>
    <row r="4887" spans="1:11" s="35" customFormat="1" hidden="1" x14ac:dyDescent="0.2">
      <c r="A4887" s="326" t="s">
        <v>10645</v>
      </c>
      <c r="B4887" s="326" t="s">
        <v>8</v>
      </c>
      <c r="C4887" s="326">
        <v>5</v>
      </c>
      <c r="D4887" s="326" t="s">
        <v>97</v>
      </c>
      <c r="E4887" s="323">
        <v>100</v>
      </c>
      <c r="F4887" s="35" t="s">
        <v>303</v>
      </c>
      <c r="G4887" s="326" t="s">
        <v>10626</v>
      </c>
      <c r="H4887" s="350">
        <f t="shared" si="77"/>
        <v>4798767.3800000008</v>
      </c>
      <c r="I4887" s="326" t="s">
        <v>10470</v>
      </c>
      <c r="J4887" s="42" t="str">
        <f>VLOOKUP(D4887,DEPARTMENTS!B:B,1,0)</f>
        <v>VBS_AMBASSADORS</v>
      </c>
      <c r="K4887" s="326"/>
    </row>
    <row r="4888" spans="1:11" s="35" customFormat="1" hidden="1" x14ac:dyDescent="0.2">
      <c r="A4888" s="326" t="s">
        <v>10646</v>
      </c>
      <c r="B4888" s="326" t="s">
        <v>8</v>
      </c>
      <c r="C4888" s="326">
        <v>5</v>
      </c>
      <c r="D4888" s="326" t="s">
        <v>9604</v>
      </c>
      <c r="E4888" s="323">
        <v>500</v>
      </c>
      <c r="F4888" s="35" t="s">
        <v>303</v>
      </c>
      <c r="G4888" s="326" t="s">
        <v>10626</v>
      </c>
      <c r="H4888" s="350">
        <f t="shared" si="77"/>
        <v>4799267.3800000008</v>
      </c>
      <c r="I4888" s="326" t="s">
        <v>10471</v>
      </c>
      <c r="J4888" s="42" t="str">
        <f>VLOOKUP(D4888,DEPARTMENTS!B:B,1,0)</f>
        <v>CHURCH_CHOIR_LAUNCH</v>
      </c>
      <c r="K4888" s="326"/>
    </row>
    <row r="4889" spans="1:11" s="35" customFormat="1" hidden="1" x14ac:dyDescent="0.2">
      <c r="A4889" s="326" t="s">
        <v>10647</v>
      </c>
      <c r="B4889" s="326" t="s">
        <v>8</v>
      </c>
      <c r="C4889" s="326">
        <v>5</v>
      </c>
      <c r="D4889" s="326" t="s">
        <v>9605</v>
      </c>
      <c r="E4889" s="323">
        <v>2000</v>
      </c>
      <c r="F4889" s="35" t="s">
        <v>303</v>
      </c>
      <c r="G4889" s="326" t="s">
        <v>10626</v>
      </c>
      <c r="H4889" s="350">
        <f t="shared" si="77"/>
        <v>4801267.3800000008</v>
      </c>
      <c r="I4889" s="383" t="s">
        <v>10472</v>
      </c>
      <c r="J4889" s="42" t="str">
        <f>VLOOKUP(D4889,DEPARTMENTS!B:B,1,0)</f>
        <v>IKONDENI</v>
      </c>
      <c r="K4889" s="326"/>
    </row>
    <row r="4890" spans="1:11" s="35" customFormat="1" hidden="1" x14ac:dyDescent="0.2">
      <c r="A4890" s="326" t="s">
        <v>10648</v>
      </c>
      <c r="B4890" s="326" t="s">
        <v>8</v>
      </c>
      <c r="C4890" s="326">
        <v>5</v>
      </c>
      <c r="D4890" s="326" t="s">
        <v>97</v>
      </c>
      <c r="E4890" s="323">
        <v>100</v>
      </c>
      <c r="F4890" s="35" t="s">
        <v>303</v>
      </c>
      <c r="G4890" s="326" t="s">
        <v>10626</v>
      </c>
      <c r="H4890" s="350">
        <f t="shared" si="77"/>
        <v>4801367.3800000008</v>
      </c>
      <c r="I4890" s="326" t="s">
        <v>10473</v>
      </c>
      <c r="J4890" s="42" t="str">
        <f>VLOOKUP(D4890,DEPARTMENTS!B:B,1,0)</f>
        <v>VBS_AMBASSADORS</v>
      </c>
      <c r="K4890" s="326"/>
    </row>
    <row r="4891" spans="1:11" s="35" customFormat="1" hidden="1" x14ac:dyDescent="0.2">
      <c r="A4891" s="326" t="s">
        <v>10649</v>
      </c>
      <c r="B4891" s="326" t="s">
        <v>8</v>
      </c>
      <c r="C4891" s="326">
        <v>5</v>
      </c>
      <c r="D4891" s="326" t="s">
        <v>9604</v>
      </c>
      <c r="E4891" s="323">
        <v>500</v>
      </c>
      <c r="F4891" s="35" t="s">
        <v>303</v>
      </c>
      <c r="G4891" s="326" t="s">
        <v>10626</v>
      </c>
      <c r="H4891" s="350">
        <f t="shared" si="77"/>
        <v>4801867.3800000008</v>
      </c>
      <c r="I4891" s="326" t="s">
        <v>10474</v>
      </c>
      <c r="J4891" s="42" t="str">
        <f>VLOOKUP(D4891,DEPARTMENTS!B:B,1,0)</f>
        <v>CHURCH_CHOIR_LAUNCH</v>
      </c>
      <c r="K4891" s="326"/>
    </row>
    <row r="4892" spans="1:11" s="35" customFormat="1" hidden="1" x14ac:dyDescent="0.2">
      <c r="A4892" s="326" t="s">
        <v>10650</v>
      </c>
      <c r="B4892" s="326" t="s">
        <v>8</v>
      </c>
      <c r="C4892" s="326">
        <v>5</v>
      </c>
      <c r="D4892" s="326" t="s">
        <v>9604</v>
      </c>
      <c r="E4892" s="323">
        <v>100</v>
      </c>
      <c r="F4892" s="35" t="s">
        <v>303</v>
      </c>
      <c r="G4892" s="326" t="s">
        <v>10626</v>
      </c>
      <c r="H4892" s="350">
        <f t="shared" si="77"/>
        <v>4801967.3800000008</v>
      </c>
      <c r="I4892" s="326" t="s">
        <v>10475</v>
      </c>
      <c r="J4892" s="42" t="str">
        <f>VLOOKUP(D4892,DEPARTMENTS!B:B,1,0)</f>
        <v>CHURCH_CHOIR_LAUNCH</v>
      </c>
      <c r="K4892" s="326"/>
    </row>
    <row r="4893" spans="1:11" s="35" customFormat="1" hidden="1" x14ac:dyDescent="0.2">
      <c r="A4893" s="326" t="s">
        <v>10651</v>
      </c>
      <c r="B4893" s="326" t="s">
        <v>8</v>
      </c>
      <c r="C4893" s="326">
        <v>5</v>
      </c>
      <c r="D4893" s="326" t="s">
        <v>97</v>
      </c>
      <c r="E4893" s="323">
        <v>100</v>
      </c>
      <c r="F4893" s="35" t="s">
        <v>303</v>
      </c>
      <c r="G4893" s="326" t="s">
        <v>10626</v>
      </c>
      <c r="H4893" s="350">
        <f t="shared" si="77"/>
        <v>4802067.3800000008</v>
      </c>
      <c r="I4893" s="326" t="s">
        <v>10476</v>
      </c>
      <c r="J4893" s="42" t="str">
        <f>VLOOKUP(D4893,DEPARTMENTS!B:B,1,0)</f>
        <v>VBS_AMBASSADORS</v>
      </c>
      <c r="K4893" s="326"/>
    </row>
    <row r="4894" spans="1:11" s="35" customFormat="1" hidden="1" x14ac:dyDescent="0.2">
      <c r="A4894" s="326" t="s">
        <v>10652</v>
      </c>
      <c r="B4894" s="326" t="s">
        <v>8</v>
      </c>
      <c r="C4894" s="326">
        <v>5</v>
      </c>
      <c r="D4894" s="326" t="s">
        <v>97</v>
      </c>
      <c r="E4894" s="323">
        <v>200</v>
      </c>
      <c r="F4894" s="35" t="s">
        <v>303</v>
      </c>
      <c r="G4894" s="326" t="s">
        <v>10626</v>
      </c>
      <c r="H4894" s="350">
        <f t="shared" si="77"/>
        <v>4802267.3800000008</v>
      </c>
      <c r="I4894" s="326" t="s">
        <v>10477</v>
      </c>
      <c r="J4894" s="42" t="str">
        <f>VLOOKUP(D4894,DEPARTMENTS!B:B,1,0)</f>
        <v>VBS_AMBASSADORS</v>
      </c>
      <c r="K4894" s="326"/>
    </row>
    <row r="4895" spans="1:11" s="35" customFormat="1" hidden="1" x14ac:dyDescent="0.2">
      <c r="A4895" s="326" t="s">
        <v>10653</v>
      </c>
      <c r="B4895" s="326" t="s">
        <v>8</v>
      </c>
      <c r="C4895" s="326">
        <v>5</v>
      </c>
      <c r="D4895" s="326" t="s">
        <v>97</v>
      </c>
      <c r="E4895" s="323">
        <v>100</v>
      </c>
      <c r="F4895" s="35" t="s">
        <v>303</v>
      </c>
      <c r="G4895" s="326" t="s">
        <v>10626</v>
      </c>
      <c r="H4895" s="350">
        <f t="shared" si="77"/>
        <v>4802367.3800000008</v>
      </c>
      <c r="I4895" s="326" t="s">
        <v>10478</v>
      </c>
      <c r="J4895" s="42" t="str">
        <f>VLOOKUP(D4895,DEPARTMENTS!B:B,1,0)</f>
        <v>VBS_AMBASSADORS</v>
      </c>
      <c r="K4895" s="326"/>
    </row>
    <row r="4896" spans="1:11" s="35" customFormat="1" hidden="1" x14ac:dyDescent="0.2">
      <c r="A4896" s="326" t="s">
        <v>10654</v>
      </c>
      <c r="B4896" s="326" t="s">
        <v>8</v>
      </c>
      <c r="C4896" s="326">
        <v>5</v>
      </c>
      <c r="D4896" s="326" t="s">
        <v>97</v>
      </c>
      <c r="E4896" s="323">
        <v>100</v>
      </c>
      <c r="F4896" s="35" t="s">
        <v>303</v>
      </c>
      <c r="G4896" s="326" t="s">
        <v>10626</v>
      </c>
      <c r="H4896" s="350">
        <f t="shared" si="77"/>
        <v>4802467.3800000008</v>
      </c>
      <c r="I4896" s="326" t="s">
        <v>10479</v>
      </c>
      <c r="J4896" s="42" t="str">
        <f>VLOOKUP(D4896,DEPARTMENTS!B:B,1,0)</f>
        <v>VBS_AMBASSADORS</v>
      </c>
      <c r="K4896" s="326"/>
    </row>
    <row r="4897" spans="1:11" s="35" customFormat="1" hidden="1" x14ac:dyDescent="0.2">
      <c r="A4897" s="326" t="s">
        <v>10655</v>
      </c>
      <c r="B4897" s="326" t="s">
        <v>8</v>
      </c>
      <c r="C4897" s="326">
        <v>5</v>
      </c>
      <c r="D4897" s="326" t="s">
        <v>32</v>
      </c>
      <c r="E4897" s="323">
        <v>650</v>
      </c>
      <c r="F4897" s="35" t="s">
        <v>303</v>
      </c>
      <c r="G4897" s="326" t="s">
        <v>10626</v>
      </c>
      <c r="H4897" s="350">
        <f t="shared" si="77"/>
        <v>4803117.3800000008</v>
      </c>
      <c r="I4897" s="326" t="s">
        <v>10480</v>
      </c>
      <c r="J4897" s="42" t="str">
        <f>VLOOKUP(D4897,DEPARTMENTS!B:B,1,0)</f>
        <v>YOUTH</v>
      </c>
      <c r="K4897" s="326"/>
    </row>
    <row r="4898" spans="1:11" s="35" customFormat="1" hidden="1" x14ac:dyDescent="0.2">
      <c r="A4898" s="326" t="s">
        <v>10656</v>
      </c>
      <c r="B4898" s="326" t="s">
        <v>8</v>
      </c>
      <c r="C4898" s="326">
        <v>5</v>
      </c>
      <c r="D4898" s="326" t="s">
        <v>9604</v>
      </c>
      <c r="E4898" s="323">
        <v>100</v>
      </c>
      <c r="F4898" s="35" t="s">
        <v>303</v>
      </c>
      <c r="G4898" s="326" t="s">
        <v>10626</v>
      </c>
      <c r="H4898" s="350">
        <f t="shared" si="77"/>
        <v>4803217.3800000008</v>
      </c>
      <c r="I4898" s="326" t="s">
        <v>10481</v>
      </c>
      <c r="J4898" s="42" t="str">
        <f>VLOOKUP(D4898,DEPARTMENTS!B:B,1,0)</f>
        <v>CHURCH_CHOIR_LAUNCH</v>
      </c>
      <c r="K4898" s="326"/>
    </row>
    <row r="4899" spans="1:11" s="35" customFormat="1" hidden="1" x14ac:dyDescent="0.2">
      <c r="A4899" s="326" t="s">
        <v>10657</v>
      </c>
      <c r="B4899" s="326" t="s">
        <v>8</v>
      </c>
      <c r="C4899" s="326">
        <v>5</v>
      </c>
      <c r="D4899" s="326" t="s">
        <v>97</v>
      </c>
      <c r="E4899" s="323">
        <v>100</v>
      </c>
      <c r="F4899" s="35" t="s">
        <v>303</v>
      </c>
      <c r="G4899" s="326" t="s">
        <v>10626</v>
      </c>
      <c r="H4899" s="350">
        <f t="shared" si="77"/>
        <v>4803317.3800000008</v>
      </c>
      <c r="I4899" s="326" t="s">
        <v>10482</v>
      </c>
      <c r="J4899" s="42" t="str">
        <f>VLOOKUP(D4899,DEPARTMENTS!B:B,1,0)</f>
        <v>VBS_AMBASSADORS</v>
      </c>
      <c r="K4899" s="326"/>
    </row>
    <row r="4900" spans="1:11" s="35" customFormat="1" hidden="1" x14ac:dyDescent="0.2">
      <c r="A4900" s="326" t="s">
        <v>10658</v>
      </c>
      <c r="B4900" s="326" t="s">
        <v>8</v>
      </c>
      <c r="C4900" s="326">
        <v>5</v>
      </c>
      <c r="D4900" s="326" t="s">
        <v>9604</v>
      </c>
      <c r="E4900" s="323">
        <v>200</v>
      </c>
      <c r="F4900" s="35" t="s">
        <v>303</v>
      </c>
      <c r="G4900" s="326" t="s">
        <v>10626</v>
      </c>
      <c r="H4900" s="350">
        <f t="shared" si="77"/>
        <v>4803517.3800000008</v>
      </c>
      <c r="I4900" s="326" t="s">
        <v>10483</v>
      </c>
      <c r="J4900" s="42" t="str">
        <f>VLOOKUP(D4900,DEPARTMENTS!B:B,1,0)</f>
        <v>CHURCH_CHOIR_LAUNCH</v>
      </c>
      <c r="K4900" s="326"/>
    </row>
    <row r="4901" spans="1:11" s="35" customFormat="1" hidden="1" x14ac:dyDescent="0.2">
      <c r="A4901" s="326" t="s">
        <v>10659</v>
      </c>
      <c r="B4901" s="326" t="s">
        <v>8</v>
      </c>
      <c r="C4901" s="326">
        <v>5</v>
      </c>
      <c r="D4901" s="326" t="s">
        <v>97</v>
      </c>
      <c r="E4901" s="323">
        <v>200</v>
      </c>
      <c r="F4901" s="35" t="s">
        <v>303</v>
      </c>
      <c r="G4901" s="326" t="s">
        <v>10626</v>
      </c>
      <c r="H4901" s="350">
        <f t="shared" si="77"/>
        <v>4803717.3800000008</v>
      </c>
      <c r="I4901" s="326" t="s">
        <v>10484</v>
      </c>
      <c r="J4901" s="42" t="str">
        <f>VLOOKUP(D4901,DEPARTMENTS!B:B,1,0)</f>
        <v>VBS_AMBASSADORS</v>
      </c>
      <c r="K4901" s="326"/>
    </row>
    <row r="4902" spans="1:11" s="35" customFormat="1" hidden="1" x14ac:dyDescent="0.2">
      <c r="A4902" s="326" t="s">
        <v>10660</v>
      </c>
      <c r="B4902" s="326" t="s">
        <v>8</v>
      </c>
      <c r="C4902" s="326">
        <v>5</v>
      </c>
      <c r="D4902" s="326" t="s">
        <v>9604</v>
      </c>
      <c r="E4902" s="323">
        <v>100</v>
      </c>
      <c r="F4902" s="35" t="s">
        <v>303</v>
      </c>
      <c r="G4902" s="326" t="s">
        <v>10626</v>
      </c>
      <c r="H4902" s="350">
        <f t="shared" si="77"/>
        <v>4803817.3800000008</v>
      </c>
      <c r="I4902" s="326" t="s">
        <v>10485</v>
      </c>
      <c r="J4902" s="42" t="str">
        <f>VLOOKUP(D4902,DEPARTMENTS!B:B,1,0)</f>
        <v>CHURCH_CHOIR_LAUNCH</v>
      </c>
      <c r="K4902" s="326"/>
    </row>
    <row r="4903" spans="1:11" s="35" customFormat="1" hidden="1" x14ac:dyDescent="0.2">
      <c r="A4903" s="326" t="s">
        <v>10661</v>
      </c>
      <c r="B4903" s="326" t="s">
        <v>8</v>
      </c>
      <c r="C4903" s="326">
        <v>5</v>
      </c>
      <c r="D4903" s="326" t="s">
        <v>9604</v>
      </c>
      <c r="E4903" s="323">
        <v>100</v>
      </c>
      <c r="F4903" s="35" t="s">
        <v>303</v>
      </c>
      <c r="G4903" s="326" t="s">
        <v>10626</v>
      </c>
      <c r="H4903" s="350">
        <f t="shared" si="77"/>
        <v>4803917.3800000008</v>
      </c>
      <c r="I4903" s="326" t="s">
        <v>10486</v>
      </c>
      <c r="J4903" s="42" t="str">
        <f>VLOOKUP(D4903,DEPARTMENTS!B:B,1,0)</f>
        <v>CHURCH_CHOIR_LAUNCH</v>
      </c>
      <c r="K4903" s="326"/>
    </row>
    <row r="4904" spans="1:11" s="35" customFormat="1" hidden="1" x14ac:dyDescent="0.2">
      <c r="A4904" s="326" t="s">
        <v>10662</v>
      </c>
      <c r="B4904" s="326" t="s">
        <v>8</v>
      </c>
      <c r="C4904" s="326">
        <v>5</v>
      </c>
      <c r="D4904" s="326" t="s">
        <v>9604</v>
      </c>
      <c r="E4904" s="323">
        <v>500</v>
      </c>
      <c r="F4904" s="35" t="s">
        <v>303</v>
      </c>
      <c r="G4904" s="326" t="s">
        <v>10626</v>
      </c>
      <c r="H4904" s="350">
        <f t="shared" si="77"/>
        <v>4804417.3800000008</v>
      </c>
      <c r="I4904" s="326" t="s">
        <v>10487</v>
      </c>
      <c r="J4904" s="42" t="str">
        <f>VLOOKUP(D4904,DEPARTMENTS!B:B,1,0)</f>
        <v>CHURCH_CHOIR_LAUNCH</v>
      </c>
      <c r="K4904" s="326"/>
    </row>
    <row r="4905" spans="1:11" s="35" customFormat="1" hidden="1" x14ac:dyDescent="0.2">
      <c r="A4905" s="326" t="s">
        <v>10663</v>
      </c>
      <c r="B4905" s="326" t="s">
        <v>8</v>
      </c>
      <c r="C4905" s="326">
        <v>5</v>
      </c>
      <c r="D4905" s="326" t="s">
        <v>9604</v>
      </c>
      <c r="E4905" s="323">
        <v>200</v>
      </c>
      <c r="F4905" s="35" t="s">
        <v>303</v>
      </c>
      <c r="G4905" s="326" t="s">
        <v>10626</v>
      </c>
      <c r="H4905" s="350">
        <f t="shared" si="77"/>
        <v>4804617.3800000008</v>
      </c>
      <c r="I4905" s="326" t="s">
        <v>10488</v>
      </c>
      <c r="J4905" s="42" t="str">
        <f>VLOOKUP(D4905,DEPARTMENTS!B:B,1,0)</f>
        <v>CHURCH_CHOIR_LAUNCH</v>
      </c>
      <c r="K4905" s="326"/>
    </row>
    <row r="4906" spans="1:11" s="35" customFormat="1" hidden="1" x14ac:dyDescent="0.2">
      <c r="A4906" s="326" t="s">
        <v>10664</v>
      </c>
      <c r="B4906" s="326" t="s">
        <v>8</v>
      </c>
      <c r="C4906" s="326">
        <v>5</v>
      </c>
      <c r="D4906" s="326" t="s">
        <v>9604</v>
      </c>
      <c r="E4906" s="323">
        <v>200</v>
      </c>
      <c r="F4906" s="35" t="s">
        <v>303</v>
      </c>
      <c r="G4906" s="326" t="s">
        <v>10626</v>
      </c>
      <c r="H4906" s="350">
        <f t="shared" si="77"/>
        <v>4804817.3800000008</v>
      </c>
      <c r="I4906" s="326" t="s">
        <v>10489</v>
      </c>
      <c r="J4906" s="42" t="str">
        <f>VLOOKUP(D4906,DEPARTMENTS!B:B,1,0)</f>
        <v>CHURCH_CHOIR_LAUNCH</v>
      </c>
      <c r="K4906" s="326"/>
    </row>
    <row r="4907" spans="1:11" s="35" customFormat="1" hidden="1" x14ac:dyDescent="0.2">
      <c r="A4907" s="326" t="s">
        <v>10665</v>
      </c>
      <c r="B4907" s="326" t="s">
        <v>8</v>
      </c>
      <c r="C4907" s="326">
        <v>5</v>
      </c>
      <c r="D4907" s="326" t="s">
        <v>9604</v>
      </c>
      <c r="E4907" s="323">
        <v>100</v>
      </c>
      <c r="F4907" s="35" t="s">
        <v>303</v>
      </c>
      <c r="G4907" s="326" t="s">
        <v>10626</v>
      </c>
      <c r="H4907" s="350">
        <f t="shared" si="77"/>
        <v>4804917.3800000008</v>
      </c>
      <c r="I4907" s="326" t="s">
        <v>10490</v>
      </c>
      <c r="J4907" s="42" t="str">
        <f>VLOOKUP(D4907,DEPARTMENTS!B:B,1,0)</f>
        <v>CHURCH_CHOIR_LAUNCH</v>
      </c>
      <c r="K4907" s="326"/>
    </row>
    <row r="4908" spans="1:11" s="35" customFormat="1" hidden="1" x14ac:dyDescent="0.2">
      <c r="A4908" s="326" t="s">
        <v>10666</v>
      </c>
      <c r="B4908" s="326" t="s">
        <v>8</v>
      </c>
      <c r="C4908" s="326">
        <v>5</v>
      </c>
      <c r="D4908" s="326" t="s">
        <v>9605</v>
      </c>
      <c r="E4908" s="323">
        <v>2000</v>
      </c>
      <c r="F4908" s="35" t="s">
        <v>303</v>
      </c>
      <c r="G4908" s="326" t="s">
        <v>10626</v>
      </c>
      <c r="H4908" s="350">
        <f t="shared" si="77"/>
        <v>4806917.3800000008</v>
      </c>
      <c r="I4908" s="383" t="s">
        <v>10491</v>
      </c>
      <c r="J4908" s="42" t="str">
        <f>VLOOKUP(D4908,DEPARTMENTS!B:B,1,0)</f>
        <v>IKONDENI</v>
      </c>
      <c r="K4908" s="326"/>
    </row>
    <row r="4909" spans="1:11" s="35" customFormat="1" hidden="1" x14ac:dyDescent="0.2">
      <c r="A4909" s="326" t="s">
        <v>10667</v>
      </c>
      <c r="B4909" s="326" t="s">
        <v>8</v>
      </c>
      <c r="C4909" s="326">
        <v>5</v>
      </c>
      <c r="D4909" s="326" t="s">
        <v>97</v>
      </c>
      <c r="E4909" s="323">
        <v>100</v>
      </c>
      <c r="F4909" s="35" t="s">
        <v>303</v>
      </c>
      <c r="G4909" s="326" t="s">
        <v>10626</v>
      </c>
      <c r="H4909" s="350">
        <f t="shared" si="77"/>
        <v>4807017.3800000008</v>
      </c>
      <c r="I4909" s="326" t="s">
        <v>10492</v>
      </c>
      <c r="J4909" s="42" t="str">
        <f>VLOOKUP(D4909,DEPARTMENTS!B:B,1,0)</f>
        <v>VBS_AMBASSADORS</v>
      </c>
      <c r="K4909" s="326"/>
    </row>
    <row r="4910" spans="1:11" s="35" customFormat="1" hidden="1" x14ac:dyDescent="0.2">
      <c r="A4910" s="326" t="s">
        <v>10668</v>
      </c>
      <c r="B4910" s="326" t="s">
        <v>8</v>
      </c>
      <c r="C4910" s="326">
        <v>5</v>
      </c>
      <c r="D4910" s="326" t="s">
        <v>97</v>
      </c>
      <c r="E4910" s="323">
        <v>100</v>
      </c>
      <c r="F4910" s="35" t="s">
        <v>303</v>
      </c>
      <c r="G4910" s="326" t="s">
        <v>10626</v>
      </c>
      <c r="H4910" s="350">
        <f t="shared" si="77"/>
        <v>4807117.3800000008</v>
      </c>
      <c r="I4910" s="326" t="s">
        <v>10493</v>
      </c>
      <c r="J4910" s="42" t="str">
        <f>VLOOKUP(D4910,DEPARTMENTS!B:B,1,0)</f>
        <v>VBS_AMBASSADORS</v>
      </c>
      <c r="K4910" s="326"/>
    </row>
    <row r="4911" spans="1:11" s="35" customFormat="1" hidden="1" x14ac:dyDescent="0.2">
      <c r="A4911" s="326" t="s">
        <v>10669</v>
      </c>
      <c r="B4911" s="326" t="s">
        <v>8</v>
      </c>
      <c r="C4911" s="326">
        <v>5</v>
      </c>
      <c r="D4911" s="326" t="s">
        <v>9604</v>
      </c>
      <c r="E4911" s="323">
        <v>300</v>
      </c>
      <c r="F4911" s="35" t="s">
        <v>303</v>
      </c>
      <c r="G4911" s="326" t="s">
        <v>10626</v>
      </c>
      <c r="H4911" s="350">
        <f t="shared" si="77"/>
        <v>4807417.3800000008</v>
      </c>
      <c r="I4911" s="326" t="s">
        <v>10494</v>
      </c>
      <c r="J4911" s="42" t="str">
        <f>VLOOKUP(D4911,DEPARTMENTS!B:B,1,0)</f>
        <v>CHURCH_CHOIR_LAUNCH</v>
      </c>
      <c r="K4911" s="326"/>
    </row>
    <row r="4912" spans="1:11" s="35" customFormat="1" hidden="1" x14ac:dyDescent="0.2">
      <c r="A4912" s="326" t="s">
        <v>10670</v>
      </c>
      <c r="B4912" s="326" t="s">
        <v>8</v>
      </c>
      <c r="C4912" s="326">
        <v>5</v>
      </c>
      <c r="D4912" s="326" t="s">
        <v>97</v>
      </c>
      <c r="E4912" s="323">
        <v>200</v>
      </c>
      <c r="F4912" s="35" t="s">
        <v>303</v>
      </c>
      <c r="G4912" s="326" t="s">
        <v>10626</v>
      </c>
      <c r="H4912" s="350">
        <f t="shared" si="77"/>
        <v>4807617.3800000008</v>
      </c>
      <c r="I4912" s="326" t="s">
        <v>10495</v>
      </c>
      <c r="J4912" s="42" t="str">
        <f>VLOOKUP(D4912,DEPARTMENTS!B:B,1,0)</f>
        <v>VBS_AMBASSADORS</v>
      </c>
      <c r="K4912" s="326"/>
    </row>
    <row r="4913" spans="1:11" s="35" customFormat="1" hidden="1" x14ac:dyDescent="0.2">
      <c r="A4913" s="326" t="s">
        <v>10671</v>
      </c>
      <c r="B4913" s="326" t="s">
        <v>8</v>
      </c>
      <c r="C4913" s="326">
        <v>5</v>
      </c>
      <c r="D4913" s="326" t="s">
        <v>9604</v>
      </c>
      <c r="E4913" s="323">
        <v>300</v>
      </c>
      <c r="F4913" s="35" t="s">
        <v>303</v>
      </c>
      <c r="G4913" s="326" t="s">
        <v>10626</v>
      </c>
      <c r="H4913" s="350">
        <f t="shared" si="77"/>
        <v>4807917.3800000008</v>
      </c>
      <c r="I4913" s="326" t="s">
        <v>10496</v>
      </c>
      <c r="J4913" s="42" t="str">
        <f>VLOOKUP(D4913,DEPARTMENTS!B:B,1,0)</f>
        <v>CHURCH_CHOIR_LAUNCH</v>
      </c>
      <c r="K4913" s="326"/>
    </row>
    <row r="4914" spans="1:11" s="35" customFormat="1" hidden="1" x14ac:dyDescent="0.2">
      <c r="A4914" s="326" t="s">
        <v>10672</v>
      </c>
      <c r="B4914" s="326" t="s">
        <v>8</v>
      </c>
      <c r="C4914" s="326">
        <v>5</v>
      </c>
      <c r="D4914" s="326" t="s">
        <v>97</v>
      </c>
      <c r="E4914" s="323">
        <v>50</v>
      </c>
      <c r="F4914" s="35" t="s">
        <v>303</v>
      </c>
      <c r="G4914" s="326" t="s">
        <v>10626</v>
      </c>
      <c r="H4914" s="350">
        <f t="shared" si="77"/>
        <v>4807967.3800000008</v>
      </c>
      <c r="I4914" s="326" t="s">
        <v>10497</v>
      </c>
      <c r="J4914" s="42" t="str">
        <f>VLOOKUP(D4914,DEPARTMENTS!B:B,1,0)</f>
        <v>VBS_AMBASSADORS</v>
      </c>
      <c r="K4914" s="326"/>
    </row>
    <row r="4915" spans="1:11" s="35" customFormat="1" hidden="1" x14ac:dyDescent="0.2">
      <c r="A4915" s="326" t="s">
        <v>10673</v>
      </c>
      <c r="B4915" s="326" t="s">
        <v>8</v>
      </c>
      <c r="C4915" s="326">
        <v>5</v>
      </c>
      <c r="D4915" s="326" t="s">
        <v>9604</v>
      </c>
      <c r="E4915" s="323">
        <v>300</v>
      </c>
      <c r="F4915" s="35" t="s">
        <v>303</v>
      </c>
      <c r="G4915" s="326" t="s">
        <v>10626</v>
      </c>
      <c r="H4915" s="350">
        <f t="shared" si="77"/>
        <v>4808267.3800000008</v>
      </c>
      <c r="I4915" s="326" t="s">
        <v>10498</v>
      </c>
      <c r="J4915" s="42" t="str">
        <f>VLOOKUP(D4915,DEPARTMENTS!B:B,1,0)</f>
        <v>CHURCH_CHOIR_LAUNCH</v>
      </c>
      <c r="K4915" s="326"/>
    </row>
    <row r="4916" spans="1:11" s="35" customFormat="1" hidden="1" x14ac:dyDescent="0.2">
      <c r="A4916" s="326" t="s">
        <v>10674</v>
      </c>
      <c r="B4916" s="326" t="s">
        <v>8</v>
      </c>
      <c r="C4916" s="326">
        <v>5</v>
      </c>
      <c r="D4916" s="326" t="s">
        <v>9604</v>
      </c>
      <c r="E4916" s="323">
        <v>200</v>
      </c>
      <c r="F4916" s="35" t="s">
        <v>303</v>
      </c>
      <c r="G4916" s="326" t="s">
        <v>10626</v>
      </c>
      <c r="H4916" s="350">
        <f t="shared" si="77"/>
        <v>4808467.3800000008</v>
      </c>
      <c r="I4916" s="326" t="s">
        <v>10499</v>
      </c>
      <c r="J4916" s="42" t="str">
        <f>VLOOKUP(D4916,DEPARTMENTS!B:B,1,0)</f>
        <v>CHURCH_CHOIR_LAUNCH</v>
      </c>
      <c r="K4916" s="326"/>
    </row>
    <row r="4917" spans="1:11" s="35" customFormat="1" hidden="1" x14ac:dyDescent="0.2">
      <c r="A4917" s="326" t="s">
        <v>10675</v>
      </c>
      <c r="B4917" s="326" t="s">
        <v>8</v>
      </c>
      <c r="C4917" s="326">
        <v>5</v>
      </c>
      <c r="D4917" s="326" t="s">
        <v>97</v>
      </c>
      <c r="E4917" s="323">
        <v>50</v>
      </c>
      <c r="F4917" s="35" t="s">
        <v>303</v>
      </c>
      <c r="G4917" s="326" t="s">
        <v>10626</v>
      </c>
      <c r="H4917" s="350">
        <f t="shared" si="77"/>
        <v>4808517.3800000008</v>
      </c>
      <c r="I4917" s="326" t="s">
        <v>10500</v>
      </c>
      <c r="J4917" s="42" t="str">
        <f>VLOOKUP(D4917,DEPARTMENTS!B:B,1,0)</f>
        <v>VBS_AMBASSADORS</v>
      </c>
      <c r="K4917" s="326"/>
    </row>
    <row r="4918" spans="1:11" s="35" customFormat="1" hidden="1" x14ac:dyDescent="0.2">
      <c r="A4918" s="326" t="s">
        <v>10676</v>
      </c>
      <c r="B4918" s="326" t="s">
        <v>8</v>
      </c>
      <c r="C4918" s="326">
        <v>5</v>
      </c>
      <c r="D4918" s="326" t="s">
        <v>98</v>
      </c>
      <c r="E4918" s="323">
        <v>400</v>
      </c>
      <c r="F4918" s="35" t="s">
        <v>303</v>
      </c>
      <c r="G4918" s="326" t="s">
        <v>10626</v>
      </c>
      <c r="H4918" s="350">
        <f t="shared" si="77"/>
        <v>4808917.3800000008</v>
      </c>
      <c r="I4918" s="326" t="s">
        <v>10501</v>
      </c>
      <c r="J4918" s="42" t="str">
        <f>VLOOKUP(D4918,DEPARTMENTS!B:B,1,0)</f>
        <v>VBS_CHILDREN</v>
      </c>
      <c r="K4918" s="326"/>
    </row>
    <row r="4919" spans="1:11" s="35" customFormat="1" hidden="1" x14ac:dyDescent="0.2">
      <c r="A4919" s="326" t="s">
        <v>10677</v>
      </c>
      <c r="B4919" s="326" t="s">
        <v>8</v>
      </c>
      <c r="C4919" s="326">
        <v>5</v>
      </c>
      <c r="D4919" s="326" t="s">
        <v>9604</v>
      </c>
      <c r="E4919" s="323">
        <v>100</v>
      </c>
      <c r="F4919" s="35" t="s">
        <v>303</v>
      </c>
      <c r="G4919" s="326" t="s">
        <v>10626</v>
      </c>
      <c r="H4919" s="350">
        <f t="shared" si="77"/>
        <v>4809017.3800000008</v>
      </c>
      <c r="I4919" s="326" t="s">
        <v>10502</v>
      </c>
      <c r="J4919" s="42" t="str">
        <f>VLOOKUP(D4919,DEPARTMENTS!B:B,1,0)</f>
        <v>CHURCH_CHOIR_LAUNCH</v>
      </c>
      <c r="K4919" s="326"/>
    </row>
    <row r="4920" spans="1:11" s="35" customFormat="1" hidden="1" x14ac:dyDescent="0.2">
      <c r="A4920" s="326" t="s">
        <v>10678</v>
      </c>
      <c r="B4920" s="326" t="s">
        <v>8</v>
      </c>
      <c r="C4920" s="326">
        <v>5</v>
      </c>
      <c r="D4920" s="326" t="s">
        <v>98</v>
      </c>
      <c r="E4920" s="323">
        <v>300</v>
      </c>
      <c r="F4920" s="35" t="s">
        <v>303</v>
      </c>
      <c r="G4920" s="326" t="s">
        <v>10626</v>
      </c>
      <c r="H4920" s="350">
        <f t="shared" si="77"/>
        <v>4809317.3800000008</v>
      </c>
      <c r="I4920" s="326" t="s">
        <v>10503</v>
      </c>
      <c r="J4920" s="42" t="str">
        <f>VLOOKUP(D4920,DEPARTMENTS!B:B,1,0)</f>
        <v>VBS_CHILDREN</v>
      </c>
      <c r="K4920" s="326"/>
    </row>
    <row r="4921" spans="1:11" s="35" customFormat="1" hidden="1" x14ac:dyDescent="0.2">
      <c r="A4921" s="326" t="s">
        <v>10679</v>
      </c>
      <c r="B4921" s="326" t="s">
        <v>8</v>
      </c>
      <c r="C4921" s="326">
        <v>5</v>
      </c>
      <c r="D4921" s="326" t="s">
        <v>9604</v>
      </c>
      <c r="E4921" s="323">
        <v>100</v>
      </c>
      <c r="F4921" s="35" t="s">
        <v>303</v>
      </c>
      <c r="G4921" s="326" t="s">
        <v>10626</v>
      </c>
      <c r="H4921" s="350">
        <f t="shared" si="77"/>
        <v>4809417.3800000008</v>
      </c>
      <c r="I4921" s="326" t="s">
        <v>10504</v>
      </c>
      <c r="J4921" s="42" t="str">
        <f>VLOOKUP(D4921,DEPARTMENTS!B:B,1,0)</f>
        <v>CHURCH_CHOIR_LAUNCH</v>
      </c>
      <c r="K4921" s="326"/>
    </row>
    <row r="4922" spans="1:11" s="35" customFormat="1" hidden="1" x14ac:dyDescent="0.2">
      <c r="A4922" s="326" t="s">
        <v>10680</v>
      </c>
      <c r="B4922" s="326" t="s">
        <v>8</v>
      </c>
      <c r="C4922" s="326">
        <v>5</v>
      </c>
      <c r="D4922" s="326" t="s">
        <v>9604</v>
      </c>
      <c r="E4922" s="323">
        <v>1000</v>
      </c>
      <c r="F4922" s="35" t="s">
        <v>303</v>
      </c>
      <c r="G4922" s="326" t="s">
        <v>10626</v>
      </c>
      <c r="H4922" s="350">
        <f t="shared" si="77"/>
        <v>4810417.3800000008</v>
      </c>
      <c r="I4922" s="326" t="s">
        <v>10505</v>
      </c>
      <c r="J4922" s="42" t="str">
        <f>VLOOKUP(D4922,DEPARTMENTS!B:B,1,0)</f>
        <v>CHURCH_CHOIR_LAUNCH</v>
      </c>
      <c r="K4922" s="326"/>
    </row>
    <row r="4923" spans="1:11" s="35" customFormat="1" hidden="1" x14ac:dyDescent="0.2">
      <c r="A4923" s="326" t="s">
        <v>10681</v>
      </c>
      <c r="B4923" s="326" t="s">
        <v>8</v>
      </c>
      <c r="C4923" s="326">
        <v>5</v>
      </c>
      <c r="D4923" s="326" t="s">
        <v>9604</v>
      </c>
      <c r="E4923" s="323">
        <v>300</v>
      </c>
      <c r="F4923" s="35" t="s">
        <v>303</v>
      </c>
      <c r="G4923" s="326" t="s">
        <v>10626</v>
      </c>
      <c r="H4923" s="350">
        <f t="shared" si="77"/>
        <v>4810717.3800000008</v>
      </c>
      <c r="I4923" s="326" t="s">
        <v>10506</v>
      </c>
      <c r="J4923" s="42" t="str">
        <f>VLOOKUP(D4923,DEPARTMENTS!B:B,1,0)</f>
        <v>CHURCH_CHOIR_LAUNCH</v>
      </c>
      <c r="K4923" s="326"/>
    </row>
    <row r="4924" spans="1:11" s="35" customFormat="1" hidden="1" x14ac:dyDescent="0.2">
      <c r="A4924" s="326" t="s">
        <v>10682</v>
      </c>
      <c r="B4924" s="326" t="s">
        <v>8</v>
      </c>
      <c r="C4924" s="326">
        <v>5</v>
      </c>
      <c r="D4924" s="326" t="s">
        <v>9604</v>
      </c>
      <c r="E4924" s="323">
        <v>300</v>
      </c>
      <c r="F4924" s="35" t="s">
        <v>303</v>
      </c>
      <c r="G4924" s="326" t="s">
        <v>10626</v>
      </c>
      <c r="H4924" s="350">
        <f t="shared" si="77"/>
        <v>4811017.3800000008</v>
      </c>
      <c r="I4924" s="326" t="s">
        <v>10507</v>
      </c>
      <c r="J4924" s="42" t="str">
        <f>VLOOKUP(D4924,DEPARTMENTS!B:B,1,0)</f>
        <v>CHURCH_CHOIR_LAUNCH</v>
      </c>
      <c r="K4924" s="326"/>
    </row>
    <row r="4925" spans="1:11" s="35" customFormat="1" hidden="1" x14ac:dyDescent="0.2">
      <c r="A4925" s="326" t="s">
        <v>10683</v>
      </c>
      <c r="B4925" s="326" t="s">
        <v>8</v>
      </c>
      <c r="C4925" s="326">
        <v>5</v>
      </c>
      <c r="D4925" s="326" t="s">
        <v>9604</v>
      </c>
      <c r="E4925" s="323">
        <v>200</v>
      </c>
      <c r="F4925" s="35" t="s">
        <v>303</v>
      </c>
      <c r="G4925" s="326" t="s">
        <v>10626</v>
      </c>
      <c r="H4925" s="350">
        <f t="shared" si="77"/>
        <v>4811217.3800000008</v>
      </c>
      <c r="I4925" s="326" t="s">
        <v>10508</v>
      </c>
      <c r="J4925" s="42" t="str">
        <f>VLOOKUP(D4925,DEPARTMENTS!B:B,1,0)</f>
        <v>CHURCH_CHOIR_LAUNCH</v>
      </c>
      <c r="K4925" s="326"/>
    </row>
    <row r="4926" spans="1:11" s="35" customFormat="1" hidden="1" x14ac:dyDescent="0.2">
      <c r="A4926" s="326" t="s">
        <v>10684</v>
      </c>
      <c r="B4926" s="326" t="s">
        <v>8</v>
      </c>
      <c r="C4926" s="326">
        <v>5</v>
      </c>
      <c r="D4926" s="326" t="s">
        <v>9604</v>
      </c>
      <c r="E4926" s="323">
        <v>150</v>
      </c>
      <c r="F4926" s="35" t="s">
        <v>303</v>
      </c>
      <c r="G4926" s="326" t="s">
        <v>10626</v>
      </c>
      <c r="H4926" s="350">
        <f t="shared" si="77"/>
        <v>4811367.3800000008</v>
      </c>
      <c r="I4926" s="326" t="s">
        <v>10509</v>
      </c>
      <c r="J4926" s="42" t="str">
        <f>VLOOKUP(D4926,DEPARTMENTS!B:B,1,0)</f>
        <v>CHURCH_CHOIR_LAUNCH</v>
      </c>
      <c r="K4926" s="326"/>
    </row>
    <row r="4927" spans="1:11" s="35" customFormat="1" hidden="1" x14ac:dyDescent="0.2">
      <c r="A4927" s="326" t="s">
        <v>10685</v>
      </c>
      <c r="B4927" s="326" t="s">
        <v>8</v>
      </c>
      <c r="C4927" s="326">
        <v>5</v>
      </c>
      <c r="D4927" s="326" t="s">
        <v>9604</v>
      </c>
      <c r="E4927" s="323">
        <v>500</v>
      </c>
      <c r="F4927" s="35" t="s">
        <v>303</v>
      </c>
      <c r="G4927" s="326" t="s">
        <v>10626</v>
      </c>
      <c r="H4927" s="350">
        <f t="shared" si="77"/>
        <v>4811867.3800000008</v>
      </c>
      <c r="I4927" s="326" t="s">
        <v>10510</v>
      </c>
      <c r="J4927" s="42" t="str">
        <f>VLOOKUP(D4927,DEPARTMENTS!B:B,1,0)</f>
        <v>CHURCH_CHOIR_LAUNCH</v>
      </c>
      <c r="K4927" s="326"/>
    </row>
    <row r="4928" spans="1:11" s="35" customFormat="1" hidden="1" x14ac:dyDescent="0.2">
      <c r="A4928" s="326" t="s">
        <v>10686</v>
      </c>
      <c r="B4928" s="326" t="s">
        <v>8</v>
      </c>
      <c r="C4928" s="326">
        <v>5</v>
      </c>
      <c r="D4928" s="326" t="s">
        <v>9604</v>
      </c>
      <c r="E4928" s="323">
        <v>500</v>
      </c>
      <c r="F4928" s="35" t="s">
        <v>303</v>
      </c>
      <c r="G4928" s="326" t="s">
        <v>10626</v>
      </c>
      <c r="H4928" s="350">
        <f t="shared" si="77"/>
        <v>4812367.3800000008</v>
      </c>
      <c r="I4928" s="326" t="s">
        <v>10511</v>
      </c>
      <c r="J4928" s="42" t="str">
        <f>VLOOKUP(D4928,DEPARTMENTS!B:B,1,0)</f>
        <v>CHURCH_CHOIR_LAUNCH</v>
      </c>
      <c r="K4928" s="326"/>
    </row>
    <row r="4929" spans="1:11" s="35" customFormat="1" hidden="1" x14ac:dyDescent="0.2">
      <c r="A4929" s="326" t="s">
        <v>10687</v>
      </c>
      <c r="B4929" s="326" t="s">
        <v>8</v>
      </c>
      <c r="C4929" s="326">
        <v>5</v>
      </c>
      <c r="D4929" s="326" t="s">
        <v>9604</v>
      </c>
      <c r="E4929" s="323">
        <v>150</v>
      </c>
      <c r="F4929" s="35" t="s">
        <v>303</v>
      </c>
      <c r="G4929" s="326" t="s">
        <v>10626</v>
      </c>
      <c r="H4929" s="350">
        <f t="shared" si="77"/>
        <v>4812517.3800000008</v>
      </c>
      <c r="I4929" s="326" t="s">
        <v>10512</v>
      </c>
      <c r="J4929" s="42" t="str">
        <f>VLOOKUP(D4929,DEPARTMENTS!B:B,1,0)</f>
        <v>CHURCH_CHOIR_LAUNCH</v>
      </c>
      <c r="K4929" s="326"/>
    </row>
    <row r="4930" spans="1:11" s="35" customFormat="1" hidden="1" x14ac:dyDescent="0.2">
      <c r="A4930" s="326" t="s">
        <v>10688</v>
      </c>
      <c r="B4930" s="326" t="s">
        <v>8</v>
      </c>
      <c r="C4930" s="326">
        <v>5</v>
      </c>
      <c r="D4930" s="326" t="s">
        <v>9604</v>
      </c>
      <c r="E4930" s="323">
        <v>100</v>
      </c>
      <c r="F4930" s="35" t="s">
        <v>303</v>
      </c>
      <c r="G4930" s="326" t="s">
        <v>10626</v>
      </c>
      <c r="H4930" s="350">
        <f t="shared" si="77"/>
        <v>4812617.3800000008</v>
      </c>
      <c r="I4930" s="326" t="s">
        <v>10513</v>
      </c>
      <c r="J4930" s="42" t="str">
        <f>VLOOKUP(D4930,DEPARTMENTS!B:B,1,0)</f>
        <v>CHURCH_CHOIR_LAUNCH</v>
      </c>
      <c r="K4930" s="326"/>
    </row>
    <row r="4931" spans="1:11" s="35" customFormat="1" hidden="1" x14ac:dyDescent="0.2">
      <c r="A4931" s="326" t="s">
        <v>10689</v>
      </c>
      <c r="B4931" s="326" t="s">
        <v>8</v>
      </c>
      <c r="C4931" s="326">
        <v>5</v>
      </c>
      <c r="D4931" s="326" t="s">
        <v>9604</v>
      </c>
      <c r="E4931" s="323">
        <v>200</v>
      </c>
      <c r="F4931" s="35" t="s">
        <v>303</v>
      </c>
      <c r="G4931" s="326" t="s">
        <v>10626</v>
      </c>
      <c r="H4931" s="350">
        <f t="shared" si="77"/>
        <v>4812817.3800000008</v>
      </c>
      <c r="I4931" s="326" t="s">
        <v>10514</v>
      </c>
      <c r="J4931" s="42" t="str">
        <f>VLOOKUP(D4931,DEPARTMENTS!B:B,1,0)</f>
        <v>CHURCH_CHOIR_LAUNCH</v>
      </c>
      <c r="K4931" s="326"/>
    </row>
    <row r="4932" spans="1:11" s="35" customFormat="1" hidden="1" x14ac:dyDescent="0.2">
      <c r="A4932" s="326" t="s">
        <v>10690</v>
      </c>
      <c r="B4932" s="326" t="s">
        <v>8</v>
      </c>
      <c r="C4932" s="326">
        <v>5</v>
      </c>
      <c r="D4932" s="326" t="s">
        <v>98</v>
      </c>
      <c r="E4932" s="323">
        <v>200</v>
      </c>
      <c r="F4932" s="35" t="s">
        <v>303</v>
      </c>
      <c r="G4932" s="326" t="s">
        <v>10626</v>
      </c>
      <c r="H4932" s="350">
        <f t="shared" si="77"/>
        <v>4813017.3800000008</v>
      </c>
      <c r="I4932" s="326" t="s">
        <v>10515</v>
      </c>
      <c r="J4932" s="42" t="str">
        <f>VLOOKUP(D4932,DEPARTMENTS!B:B,1,0)</f>
        <v>VBS_CHILDREN</v>
      </c>
      <c r="K4932" s="326"/>
    </row>
    <row r="4933" spans="1:11" s="35" customFormat="1" hidden="1" x14ac:dyDescent="0.2">
      <c r="A4933" s="326" t="s">
        <v>10691</v>
      </c>
      <c r="B4933" s="326" t="s">
        <v>8</v>
      </c>
      <c r="C4933" s="326">
        <v>5</v>
      </c>
      <c r="D4933" s="326" t="s">
        <v>9604</v>
      </c>
      <c r="E4933" s="323">
        <v>100</v>
      </c>
      <c r="F4933" s="35" t="s">
        <v>303</v>
      </c>
      <c r="G4933" s="326" t="s">
        <v>10626</v>
      </c>
      <c r="H4933" s="350">
        <f t="shared" si="77"/>
        <v>4813117.3800000008</v>
      </c>
      <c r="I4933" s="326" t="s">
        <v>10516</v>
      </c>
      <c r="J4933" s="42" t="str">
        <f>VLOOKUP(D4933,DEPARTMENTS!B:B,1,0)</f>
        <v>CHURCH_CHOIR_LAUNCH</v>
      </c>
      <c r="K4933" s="326"/>
    </row>
    <row r="4934" spans="1:11" s="35" customFormat="1" hidden="1" x14ac:dyDescent="0.2">
      <c r="A4934" s="326" t="s">
        <v>10692</v>
      </c>
      <c r="B4934" s="326" t="s">
        <v>8</v>
      </c>
      <c r="C4934" s="326">
        <v>5</v>
      </c>
      <c r="D4934" s="326" t="s">
        <v>9604</v>
      </c>
      <c r="E4934" s="323">
        <v>200</v>
      </c>
      <c r="F4934" s="35" t="s">
        <v>303</v>
      </c>
      <c r="G4934" s="326" t="s">
        <v>10626</v>
      </c>
      <c r="H4934" s="350">
        <f t="shared" si="77"/>
        <v>4813317.3800000008</v>
      </c>
      <c r="I4934" s="326" t="s">
        <v>10517</v>
      </c>
      <c r="J4934" s="42" t="str">
        <f>VLOOKUP(D4934,DEPARTMENTS!B:B,1,0)</f>
        <v>CHURCH_CHOIR_LAUNCH</v>
      </c>
      <c r="K4934" s="326"/>
    </row>
    <row r="4935" spans="1:11" s="35" customFormat="1" hidden="1" x14ac:dyDescent="0.2">
      <c r="A4935" s="326" t="s">
        <v>10693</v>
      </c>
      <c r="B4935" s="326" t="s">
        <v>8</v>
      </c>
      <c r="C4935" s="326">
        <v>5</v>
      </c>
      <c r="D4935" s="326" t="s">
        <v>24</v>
      </c>
      <c r="E4935" s="323">
        <v>470</v>
      </c>
      <c r="F4935" s="35" t="s">
        <v>303</v>
      </c>
      <c r="G4935" s="326" t="s">
        <v>10626</v>
      </c>
      <c r="H4935" s="350">
        <f t="shared" si="77"/>
        <v>4813787.3800000008</v>
      </c>
      <c r="I4935" s="326" t="s">
        <v>10518</v>
      </c>
      <c r="J4935" s="42" t="str">
        <f>VLOOKUP(D4935,DEPARTMENTS!B:B,1,0)</f>
        <v>ENVELOPES</v>
      </c>
      <c r="K4935" s="326"/>
    </row>
    <row r="4936" spans="1:11" s="35" customFormat="1" hidden="1" x14ac:dyDescent="0.2">
      <c r="A4936" s="326" t="s">
        <v>10694</v>
      </c>
      <c r="B4936" s="326" t="s">
        <v>8</v>
      </c>
      <c r="C4936" s="326">
        <v>5</v>
      </c>
      <c r="D4936" s="326" t="s">
        <v>9604</v>
      </c>
      <c r="E4936" s="323">
        <v>100</v>
      </c>
      <c r="F4936" s="35" t="s">
        <v>303</v>
      </c>
      <c r="G4936" s="326" t="s">
        <v>10626</v>
      </c>
      <c r="H4936" s="350">
        <f t="shared" si="77"/>
        <v>4813887.3800000008</v>
      </c>
      <c r="I4936" s="326" t="s">
        <v>10519</v>
      </c>
      <c r="J4936" s="42" t="str">
        <f>VLOOKUP(D4936,DEPARTMENTS!B:B,1,0)</f>
        <v>CHURCH_CHOIR_LAUNCH</v>
      </c>
      <c r="K4936" s="326"/>
    </row>
    <row r="4937" spans="1:11" s="35" customFormat="1" hidden="1" x14ac:dyDescent="0.2">
      <c r="A4937" s="326" t="s">
        <v>10695</v>
      </c>
      <c r="B4937" s="326" t="s">
        <v>8</v>
      </c>
      <c r="C4937" s="326">
        <v>5</v>
      </c>
      <c r="D4937" s="326" t="s">
        <v>9604</v>
      </c>
      <c r="E4937" s="323">
        <v>200</v>
      </c>
      <c r="F4937" s="35" t="s">
        <v>303</v>
      </c>
      <c r="G4937" s="326" t="s">
        <v>10626</v>
      </c>
      <c r="H4937" s="350">
        <f t="shared" si="77"/>
        <v>4814087.3800000008</v>
      </c>
      <c r="I4937" s="326" t="s">
        <v>10520</v>
      </c>
      <c r="J4937" s="42" t="str">
        <f>VLOOKUP(D4937,DEPARTMENTS!B:B,1,0)</f>
        <v>CHURCH_CHOIR_LAUNCH</v>
      </c>
      <c r="K4937" s="326"/>
    </row>
    <row r="4938" spans="1:11" s="35" customFormat="1" hidden="1" x14ac:dyDescent="0.2">
      <c r="A4938" s="326" t="s">
        <v>10696</v>
      </c>
      <c r="B4938" s="326" t="s">
        <v>8</v>
      </c>
      <c r="C4938" s="326">
        <v>5</v>
      </c>
      <c r="D4938" s="326" t="s">
        <v>9604</v>
      </c>
      <c r="E4938" s="323">
        <v>100</v>
      </c>
      <c r="F4938" s="35" t="s">
        <v>303</v>
      </c>
      <c r="G4938" s="326" t="s">
        <v>10626</v>
      </c>
      <c r="H4938" s="350">
        <f t="shared" si="77"/>
        <v>4814187.3800000008</v>
      </c>
      <c r="I4938" s="326" t="s">
        <v>10521</v>
      </c>
      <c r="J4938" s="42" t="str">
        <f>VLOOKUP(D4938,DEPARTMENTS!B:B,1,0)</f>
        <v>CHURCH_CHOIR_LAUNCH</v>
      </c>
      <c r="K4938" s="326"/>
    </row>
    <row r="4939" spans="1:11" s="35" customFormat="1" hidden="1" x14ac:dyDescent="0.2">
      <c r="A4939" s="326" t="s">
        <v>10697</v>
      </c>
      <c r="B4939" s="326" t="s">
        <v>8</v>
      </c>
      <c r="C4939" s="326">
        <v>5</v>
      </c>
      <c r="D4939" s="326" t="s">
        <v>9604</v>
      </c>
      <c r="E4939" s="323">
        <v>100</v>
      </c>
      <c r="F4939" s="35" t="s">
        <v>303</v>
      </c>
      <c r="G4939" s="326" t="s">
        <v>10626</v>
      </c>
      <c r="H4939" s="350">
        <f t="shared" si="77"/>
        <v>4814287.3800000008</v>
      </c>
      <c r="I4939" s="326" t="s">
        <v>10522</v>
      </c>
      <c r="J4939" s="42" t="str">
        <f>VLOOKUP(D4939,DEPARTMENTS!B:B,1,0)</f>
        <v>CHURCH_CHOIR_LAUNCH</v>
      </c>
      <c r="K4939" s="326"/>
    </row>
    <row r="4940" spans="1:11" s="35" customFormat="1" hidden="1" x14ac:dyDescent="0.2">
      <c r="A4940" s="326" t="s">
        <v>10698</v>
      </c>
      <c r="B4940" s="326" t="s">
        <v>8</v>
      </c>
      <c r="C4940" s="326">
        <v>5</v>
      </c>
      <c r="D4940" s="326" t="s">
        <v>32</v>
      </c>
      <c r="E4940" s="384">
        <v>1000</v>
      </c>
      <c r="F4940" s="35" t="s">
        <v>303</v>
      </c>
      <c r="G4940" s="326" t="s">
        <v>10626</v>
      </c>
      <c r="H4940" s="350">
        <f t="shared" si="77"/>
        <v>4815287.3800000008</v>
      </c>
      <c r="I4940" s="326" t="s">
        <v>10523</v>
      </c>
      <c r="J4940" s="42" t="str">
        <f>VLOOKUP(D4940,DEPARTMENTS!B:B,1,0)</f>
        <v>YOUTH</v>
      </c>
      <c r="K4940" s="326"/>
    </row>
    <row r="4941" spans="1:11" s="35" customFormat="1" hidden="1" x14ac:dyDescent="0.2">
      <c r="A4941" s="326" t="s">
        <v>10699</v>
      </c>
      <c r="B4941" s="326" t="s">
        <v>8</v>
      </c>
      <c r="C4941" s="326">
        <v>5</v>
      </c>
      <c r="D4941" s="326" t="s">
        <v>9604</v>
      </c>
      <c r="E4941" s="323">
        <v>500</v>
      </c>
      <c r="F4941" s="35" t="s">
        <v>303</v>
      </c>
      <c r="G4941" s="326" t="s">
        <v>10626</v>
      </c>
      <c r="H4941" s="350">
        <f t="shared" si="77"/>
        <v>4815787.3800000008</v>
      </c>
      <c r="I4941" s="326" t="s">
        <v>10524</v>
      </c>
      <c r="J4941" s="42" t="str">
        <f>VLOOKUP(D4941,DEPARTMENTS!B:B,1,0)</f>
        <v>CHURCH_CHOIR_LAUNCH</v>
      </c>
      <c r="K4941" s="326"/>
    </row>
    <row r="4942" spans="1:11" s="35" customFormat="1" hidden="1" x14ac:dyDescent="0.2">
      <c r="A4942" s="326" t="s">
        <v>10700</v>
      </c>
      <c r="B4942" s="326" t="s">
        <v>8</v>
      </c>
      <c r="C4942" s="326">
        <v>5</v>
      </c>
      <c r="D4942" s="326" t="s">
        <v>9604</v>
      </c>
      <c r="E4942" s="323">
        <v>1000</v>
      </c>
      <c r="F4942" s="35" t="s">
        <v>303</v>
      </c>
      <c r="G4942" s="326" t="s">
        <v>10626</v>
      </c>
      <c r="H4942" s="350">
        <f t="shared" si="77"/>
        <v>4816787.3800000008</v>
      </c>
      <c r="I4942" s="326" t="s">
        <v>10525</v>
      </c>
      <c r="J4942" s="42" t="str">
        <f>VLOOKUP(D4942,DEPARTMENTS!B:B,1,0)</f>
        <v>CHURCH_CHOIR_LAUNCH</v>
      </c>
      <c r="K4942" s="326"/>
    </row>
    <row r="4943" spans="1:11" s="35" customFormat="1" hidden="1" x14ac:dyDescent="0.2">
      <c r="A4943" s="326" t="s">
        <v>10701</v>
      </c>
      <c r="B4943" s="326" t="s">
        <v>8</v>
      </c>
      <c r="C4943" s="326">
        <v>5</v>
      </c>
      <c r="D4943" s="326" t="s">
        <v>9604</v>
      </c>
      <c r="E4943" s="323">
        <v>150</v>
      </c>
      <c r="F4943" s="35" t="s">
        <v>303</v>
      </c>
      <c r="G4943" s="326" t="s">
        <v>10626</v>
      </c>
      <c r="H4943" s="350">
        <f t="shared" si="77"/>
        <v>4816937.3800000008</v>
      </c>
      <c r="I4943" s="326" t="s">
        <v>10526</v>
      </c>
      <c r="J4943" s="42" t="str">
        <f>VLOOKUP(D4943,DEPARTMENTS!B:B,1,0)</f>
        <v>CHURCH_CHOIR_LAUNCH</v>
      </c>
      <c r="K4943" s="326"/>
    </row>
    <row r="4944" spans="1:11" s="35" customFormat="1" hidden="1" x14ac:dyDescent="0.2">
      <c r="A4944" s="326" t="s">
        <v>10702</v>
      </c>
      <c r="B4944" s="326" t="s">
        <v>8</v>
      </c>
      <c r="C4944" s="326">
        <v>5</v>
      </c>
      <c r="D4944" s="326" t="s">
        <v>9604</v>
      </c>
      <c r="E4944" s="323">
        <v>500</v>
      </c>
      <c r="F4944" s="35" t="s">
        <v>303</v>
      </c>
      <c r="G4944" s="326" t="s">
        <v>10626</v>
      </c>
      <c r="H4944" s="350">
        <f t="shared" si="77"/>
        <v>4817437.3800000008</v>
      </c>
      <c r="I4944" s="326" t="s">
        <v>10527</v>
      </c>
      <c r="J4944" s="42" t="str">
        <f>VLOOKUP(D4944,DEPARTMENTS!B:B,1,0)</f>
        <v>CHURCH_CHOIR_LAUNCH</v>
      </c>
      <c r="K4944" s="326"/>
    </row>
    <row r="4945" spans="1:11" s="35" customFormat="1" hidden="1" x14ac:dyDescent="0.2">
      <c r="A4945" s="326" t="s">
        <v>10703</v>
      </c>
      <c r="B4945" s="326" t="s">
        <v>8</v>
      </c>
      <c r="C4945" s="326">
        <v>5</v>
      </c>
      <c r="D4945" s="326" t="s">
        <v>9604</v>
      </c>
      <c r="E4945" s="323">
        <v>1000</v>
      </c>
      <c r="F4945" s="35" t="s">
        <v>303</v>
      </c>
      <c r="G4945" s="326" t="s">
        <v>10627</v>
      </c>
      <c r="H4945" s="350">
        <f t="shared" si="77"/>
        <v>4818437.3800000008</v>
      </c>
      <c r="I4945" s="326" t="s">
        <v>10528</v>
      </c>
      <c r="J4945" s="42" t="str">
        <f>VLOOKUP(D4945,DEPARTMENTS!B:B,1,0)</f>
        <v>CHURCH_CHOIR_LAUNCH</v>
      </c>
      <c r="K4945" s="326"/>
    </row>
    <row r="4946" spans="1:11" s="35" customFormat="1" hidden="1" x14ac:dyDescent="0.2">
      <c r="A4946" s="326" t="s">
        <v>10704</v>
      </c>
      <c r="B4946" s="326" t="s">
        <v>8</v>
      </c>
      <c r="C4946" s="326">
        <v>5</v>
      </c>
      <c r="D4946" s="326" t="s">
        <v>97</v>
      </c>
      <c r="E4946" s="323">
        <v>200</v>
      </c>
      <c r="F4946" s="35" t="s">
        <v>303</v>
      </c>
      <c r="G4946" s="326" t="s">
        <v>10627</v>
      </c>
      <c r="H4946" s="350">
        <f t="shared" si="77"/>
        <v>4818637.3800000008</v>
      </c>
      <c r="I4946" s="326" t="s">
        <v>10529</v>
      </c>
      <c r="J4946" s="42" t="str">
        <f>VLOOKUP(D4946,DEPARTMENTS!B:B,1,0)</f>
        <v>VBS_AMBASSADORS</v>
      </c>
      <c r="K4946" s="326"/>
    </row>
    <row r="4947" spans="1:11" s="35" customFormat="1" hidden="1" x14ac:dyDescent="0.2">
      <c r="A4947" s="326" t="s">
        <v>10705</v>
      </c>
      <c r="B4947" s="326" t="s">
        <v>8</v>
      </c>
      <c r="C4947" s="326">
        <v>5</v>
      </c>
      <c r="D4947" s="326" t="s">
        <v>132</v>
      </c>
      <c r="E4947" s="323">
        <v>500</v>
      </c>
      <c r="F4947" s="35" t="s">
        <v>303</v>
      </c>
      <c r="G4947" s="326" t="s">
        <v>10627</v>
      </c>
      <c r="H4947" s="350">
        <f t="shared" si="77"/>
        <v>4819137.3800000008</v>
      </c>
      <c r="I4947" s="326" t="s">
        <v>10530</v>
      </c>
      <c r="J4947" s="42" t="str">
        <f>VLOOKUP(D4947,DEPARTMENTS!B:B,1,0)</f>
        <v>DEV_GROUP_41</v>
      </c>
      <c r="K4947" s="326"/>
    </row>
    <row r="4948" spans="1:11" s="35" customFormat="1" hidden="1" x14ac:dyDescent="0.2">
      <c r="A4948" s="326" t="s">
        <v>10706</v>
      </c>
      <c r="B4948" s="326" t="s">
        <v>8</v>
      </c>
      <c r="C4948" s="326">
        <v>5</v>
      </c>
      <c r="D4948" s="326" t="s">
        <v>9603</v>
      </c>
      <c r="E4948" s="323">
        <v>300</v>
      </c>
      <c r="F4948" s="35" t="s">
        <v>303</v>
      </c>
      <c r="G4948" s="326" t="s">
        <v>10627</v>
      </c>
      <c r="H4948" s="350">
        <f t="shared" si="77"/>
        <v>4819437.3800000008</v>
      </c>
      <c r="I4948" s="326" t="s">
        <v>10531</v>
      </c>
      <c r="J4948" s="42" t="str">
        <f>VLOOKUP(D4948,DEPARTMENTS!B:B,1,0)</f>
        <v>VBS_REGISTRATION</v>
      </c>
      <c r="K4948" s="326"/>
    </row>
    <row r="4949" spans="1:11" s="35" customFormat="1" hidden="1" x14ac:dyDescent="0.2">
      <c r="A4949" s="326" t="s">
        <v>10707</v>
      </c>
      <c r="B4949" s="326" t="s">
        <v>8</v>
      </c>
      <c r="C4949" s="326">
        <v>5</v>
      </c>
      <c r="D4949" s="326" t="s">
        <v>95</v>
      </c>
      <c r="E4949" s="323">
        <v>500</v>
      </c>
      <c r="F4949" s="35" t="s">
        <v>303</v>
      </c>
      <c r="G4949" s="326" t="s">
        <v>10627</v>
      </c>
      <c r="H4949" s="350">
        <f t="shared" ref="H4949:H5012" si="78">H4948+E4949</f>
        <v>4819937.3800000008</v>
      </c>
      <c r="I4949" s="326" t="s">
        <v>10532</v>
      </c>
      <c r="J4949" s="42" t="str">
        <f>VLOOKUP(D4949,DEPARTMENTS!B:B,1,0)</f>
        <v>VBS_AWM</v>
      </c>
      <c r="K4949" s="326"/>
    </row>
    <row r="4950" spans="1:11" s="35" customFormat="1" hidden="1" x14ac:dyDescent="0.2">
      <c r="A4950" s="326" t="s">
        <v>10708</v>
      </c>
      <c r="B4950" s="326" t="s">
        <v>8</v>
      </c>
      <c r="C4950" s="326">
        <v>5</v>
      </c>
      <c r="D4950" s="326" t="s">
        <v>98</v>
      </c>
      <c r="E4950" s="323">
        <v>300</v>
      </c>
      <c r="F4950" s="35" t="s">
        <v>303</v>
      </c>
      <c r="G4950" s="326" t="s">
        <v>10627</v>
      </c>
      <c r="H4950" s="350">
        <f t="shared" si="78"/>
        <v>4820237.3800000008</v>
      </c>
      <c r="I4950" s="326" t="s">
        <v>10533</v>
      </c>
      <c r="J4950" s="42" t="str">
        <f>VLOOKUP(D4950,DEPARTMENTS!B:B,1,0)</f>
        <v>VBS_CHILDREN</v>
      </c>
      <c r="K4950" s="326"/>
    </row>
    <row r="4951" spans="1:11" s="35" customFormat="1" hidden="1" x14ac:dyDescent="0.2">
      <c r="A4951" s="326" t="s">
        <v>10709</v>
      </c>
      <c r="B4951" s="326" t="s">
        <v>8</v>
      </c>
      <c r="C4951" s="326">
        <v>5</v>
      </c>
      <c r="D4951" s="326" t="s">
        <v>97</v>
      </c>
      <c r="E4951" s="323">
        <v>1000</v>
      </c>
      <c r="F4951" s="35" t="s">
        <v>303</v>
      </c>
      <c r="G4951" s="326" t="s">
        <v>10627</v>
      </c>
      <c r="H4951" s="350">
        <f t="shared" si="78"/>
        <v>4821237.3800000008</v>
      </c>
      <c r="I4951" s="326" t="s">
        <v>10534</v>
      </c>
      <c r="J4951" s="42" t="str">
        <f>VLOOKUP(D4951,DEPARTMENTS!B:B,1,0)</f>
        <v>VBS_AMBASSADORS</v>
      </c>
      <c r="K4951" s="326"/>
    </row>
    <row r="4952" spans="1:11" s="35" customFormat="1" hidden="1" x14ac:dyDescent="0.2">
      <c r="A4952" s="326" t="s">
        <v>10710</v>
      </c>
      <c r="B4952" s="326" t="s">
        <v>8</v>
      </c>
      <c r="C4952" s="326">
        <v>5</v>
      </c>
      <c r="D4952" s="326" t="s">
        <v>97</v>
      </c>
      <c r="E4952" s="323">
        <v>50</v>
      </c>
      <c r="F4952" s="35" t="s">
        <v>303</v>
      </c>
      <c r="G4952" s="326" t="s">
        <v>10627</v>
      </c>
      <c r="H4952" s="350">
        <f t="shared" si="78"/>
        <v>4821287.3800000008</v>
      </c>
      <c r="I4952" s="326" t="s">
        <v>10535</v>
      </c>
      <c r="J4952" s="42" t="str">
        <f>VLOOKUP(D4952,DEPARTMENTS!B:B,1,0)</f>
        <v>VBS_AMBASSADORS</v>
      </c>
      <c r="K4952" s="326"/>
    </row>
    <row r="4953" spans="1:11" s="35" customFormat="1" hidden="1" x14ac:dyDescent="0.2">
      <c r="A4953" s="326" t="s">
        <v>10711</v>
      </c>
      <c r="B4953" s="326" t="s">
        <v>8</v>
      </c>
      <c r="C4953" s="326">
        <v>5</v>
      </c>
      <c r="D4953" s="326" t="s">
        <v>98</v>
      </c>
      <c r="E4953" s="323">
        <v>300</v>
      </c>
      <c r="F4953" s="35" t="s">
        <v>303</v>
      </c>
      <c r="G4953" s="326" t="s">
        <v>10627</v>
      </c>
      <c r="H4953" s="350">
        <f t="shared" si="78"/>
        <v>4821587.3800000008</v>
      </c>
      <c r="I4953" s="326" t="s">
        <v>10536</v>
      </c>
      <c r="J4953" s="42" t="str">
        <f>VLOOKUP(D4953,DEPARTMENTS!B:B,1,0)</f>
        <v>VBS_CHILDREN</v>
      </c>
      <c r="K4953" s="326"/>
    </row>
    <row r="4954" spans="1:11" s="35" customFormat="1" hidden="1" x14ac:dyDescent="0.2">
      <c r="A4954" s="326" t="s">
        <v>10712</v>
      </c>
      <c r="B4954" s="326" t="s">
        <v>8</v>
      </c>
      <c r="C4954" s="326">
        <v>5</v>
      </c>
      <c r="D4954" s="326" t="s">
        <v>97</v>
      </c>
      <c r="E4954" s="323">
        <v>100</v>
      </c>
      <c r="F4954" s="35" t="s">
        <v>303</v>
      </c>
      <c r="G4954" s="326" t="s">
        <v>10627</v>
      </c>
      <c r="H4954" s="350">
        <f t="shared" si="78"/>
        <v>4821687.3800000008</v>
      </c>
      <c r="I4954" s="326" t="s">
        <v>10537</v>
      </c>
      <c r="J4954" s="42" t="str">
        <f>VLOOKUP(D4954,DEPARTMENTS!B:B,1,0)</f>
        <v>VBS_AMBASSADORS</v>
      </c>
      <c r="K4954" s="326"/>
    </row>
    <row r="4955" spans="1:11" s="321" customFormat="1" hidden="1" x14ac:dyDescent="0.2">
      <c r="A4955" s="326" t="s">
        <v>10713</v>
      </c>
      <c r="B4955" s="326" t="s">
        <v>8</v>
      </c>
      <c r="C4955" s="326">
        <v>5</v>
      </c>
      <c r="D4955" s="326" t="s">
        <v>97</v>
      </c>
      <c r="E4955" s="323">
        <v>50</v>
      </c>
      <c r="F4955" s="35" t="s">
        <v>303</v>
      </c>
      <c r="G4955" s="326" t="s">
        <v>10627</v>
      </c>
      <c r="H4955" s="350">
        <f t="shared" si="78"/>
        <v>4821737.3800000008</v>
      </c>
      <c r="I4955" s="326" t="s">
        <v>10538</v>
      </c>
      <c r="J4955" s="42" t="str">
        <f>VLOOKUP(D4955,DEPARTMENTS!B:B,1,0)</f>
        <v>VBS_AMBASSADORS</v>
      </c>
      <c r="K4955" s="326"/>
    </row>
    <row r="4956" spans="1:11" s="35" customFormat="1" hidden="1" x14ac:dyDescent="0.2">
      <c r="A4956" s="326" t="s">
        <v>10714</v>
      </c>
      <c r="B4956" s="326" t="s">
        <v>8</v>
      </c>
      <c r="C4956" s="326">
        <v>5</v>
      </c>
      <c r="D4956" s="326" t="s">
        <v>97</v>
      </c>
      <c r="E4956" s="323">
        <v>100</v>
      </c>
      <c r="F4956" s="35" t="s">
        <v>303</v>
      </c>
      <c r="G4956" s="326" t="s">
        <v>10627</v>
      </c>
      <c r="H4956" s="350">
        <f t="shared" si="78"/>
        <v>4821837.3800000008</v>
      </c>
      <c r="I4956" s="326" t="s">
        <v>10539</v>
      </c>
      <c r="J4956" s="42" t="str">
        <f>VLOOKUP(D4956,DEPARTMENTS!B:B,1,0)</f>
        <v>VBS_AMBASSADORS</v>
      </c>
      <c r="K4956" s="326"/>
    </row>
    <row r="4957" spans="1:11" s="35" customFormat="1" hidden="1" x14ac:dyDescent="0.2">
      <c r="A4957" s="326" t="s">
        <v>10715</v>
      </c>
      <c r="B4957" s="326" t="s">
        <v>8</v>
      </c>
      <c r="C4957" s="326">
        <v>5</v>
      </c>
      <c r="D4957" s="326" t="s">
        <v>97</v>
      </c>
      <c r="E4957" s="323">
        <v>100</v>
      </c>
      <c r="F4957" s="35" t="s">
        <v>303</v>
      </c>
      <c r="G4957" s="326" t="s">
        <v>10627</v>
      </c>
      <c r="H4957" s="350">
        <f t="shared" si="78"/>
        <v>4821937.3800000008</v>
      </c>
      <c r="I4957" s="326" t="s">
        <v>10540</v>
      </c>
      <c r="J4957" s="42" t="str">
        <f>VLOOKUP(D4957,DEPARTMENTS!B:B,1,0)</f>
        <v>VBS_AMBASSADORS</v>
      </c>
      <c r="K4957" s="326"/>
    </row>
    <row r="4958" spans="1:11" s="35" customFormat="1" hidden="1" x14ac:dyDescent="0.2">
      <c r="A4958" s="326" t="s">
        <v>10716</v>
      </c>
      <c r="B4958" s="326" t="s">
        <v>8</v>
      </c>
      <c r="C4958" s="326">
        <v>5</v>
      </c>
      <c r="D4958" s="326" t="s">
        <v>97</v>
      </c>
      <c r="E4958" s="323">
        <v>50</v>
      </c>
      <c r="F4958" s="35" t="s">
        <v>303</v>
      </c>
      <c r="G4958" s="326" t="s">
        <v>10627</v>
      </c>
      <c r="H4958" s="350">
        <f t="shared" si="78"/>
        <v>4821987.3800000008</v>
      </c>
      <c r="I4958" s="326" t="s">
        <v>10541</v>
      </c>
      <c r="J4958" s="42" t="str">
        <f>VLOOKUP(D4958,DEPARTMENTS!B:B,1,0)</f>
        <v>VBS_AMBASSADORS</v>
      </c>
      <c r="K4958" s="326"/>
    </row>
    <row r="4959" spans="1:11" s="35" customFormat="1" hidden="1" x14ac:dyDescent="0.2">
      <c r="A4959" s="326" t="s">
        <v>10717</v>
      </c>
      <c r="B4959" s="326" t="s">
        <v>8</v>
      </c>
      <c r="C4959" s="326">
        <v>5</v>
      </c>
      <c r="D4959" s="326" t="s">
        <v>97</v>
      </c>
      <c r="E4959" s="323">
        <v>50</v>
      </c>
      <c r="F4959" s="35" t="s">
        <v>303</v>
      </c>
      <c r="G4959" s="326" t="s">
        <v>10627</v>
      </c>
      <c r="H4959" s="350">
        <f t="shared" si="78"/>
        <v>4822037.3800000008</v>
      </c>
      <c r="I4959" s="326" t="s">
        <v>10542</v>
      </c>
      <c r="J4959" s="42" t="str">
        <f>VLOOKUP(D4959,DEPARTMENTS!B:B,1,0)</f>
        <v>VBS_AMBASSADORS</v>
      </c>
      <c r="K4959" s="326"/>
    </row>
    <row r="4960" spans="1:11" s="35" customFormat="1" hidden="1" x14ac:dyDescent="0.2">
      <c r="A4960" s="326" t="s">
        <v>10718</v>
      </c>
      <c r="B4960" s="326" t="s">
        <v>8</v>
      </c>
      <c r="C4960" s="326">
        <v>5</v>
      </c>
      <c r="D4960" s="326" t="s">
        <v>97</v>
      </c>
      <c r="E4960" s="323">
        <v>200</v>
      </c>
      <c r="F4960" s="35" t="s">
        <v>303</v>
      </c>
      <c r="G4960" s="326" t="s">
        <v>10627</v>
      </c>
      <c r="H4960" s="350">
        <f t="shared" si="78"/>
        <v>4822237.3800000008</v>
      </c>
      <c r="I4960" s="326" t="s">
        <v>10543</v>
      </c>
      <c r="J4960" s="42" t="str">
        <f>VLOOKUP(D4960,DEPARTMENTS!B:B,1,0)</f>
        <v>VBS_AMBASSADORS</v>
      </c>
      <c r="K4960" s="326"/>
    </row>
    <row r="4961" spans="1:11" s="35" customFormat="1" hidden="1" x14ac:dyDescent="0.2">
      <c r="A4961" s="326" t="s">
        <v>10719</v>
      </c>
      <c r="B4961" s="326" t="s">
        <v>8</v>
      </c>
      <c r="C4961" s="326">
        <v>5</v>
      </c>
      <c r="D4961" s="326" t="s">
        <v>97</v>
      </c>
      <c r="E4961" s="323">
        <v>200</v>
      </c>
      <c r="F4961" s="35" t="s">
        <v>303</v>
      </c>
      <c r="G4961" s="326" t="s">
        <v>10627</v>
      </c>
      <c r="H4961" s="350">
        <f t="shared" si="78"/>
        <v>4822437.3800000008</v>
      </c>
      <c r="I4961" s="326" t="s">
        <v>10544</v>
      </c>
      <c r="J4961" s="42" t="str">
        <f>VLOOKUP(D4961,DEPARTMENTS!B:B,1,0)</f>
        <v>VBS_AMBASSADORS</v>
      </c>
      <c r="K4961" s="326"/>
    </row>
    <row r="4962" spans="1:11" s="35" customFormat="1" hidden="1" x14ac:dyDescent="0.2">
      <c r="A4962" s="326" t="s">
        <v>10720</v>
      </c>
      <c r="B4962" s="326" t="s">
        <v>8</v>
      </c>
      <c r="C4962" s="326">
        <v>5</v>
      </c>
      <c r="D4962" s="326" t="s">
        <v>74</v>
      </c>
      <c r="E4962" s="323">
        <v>-1200</v>
      </c>
      <c r="F4962" s="35" t="s">
        <v>109</v>
      </c>
      <c r="G4962" s="326" t="s">
        <v>10627</v>
      </c>
      <c r="H4962" s="350">
        <f t="shared" si="78"/>
        <v>4821237.3800000008</v>
      </c>
      <c r="I4962" s="326" t="s">
        <v>10545</v>
      </c>
      <c r="J4962" s="42" t="str">
        <f>VLOOKUP(D4962,DEPARTMENTS!B:B,1,0)</f>
        <v>CHARGES</v>
      </c>
      <c r="K4962" s="326"/>
    </row>
    <row r="4963" spans="1:11" s="35" customFormat="1" hidden="1" x14ac:dyDescent="0.2">
      <c r="A4963" s="326" t="s">
        <v>10721</v>
      </c>
      <c r="B4963" s="326" t="s">
        <v>8</v>
      </c>
      <c r="C4963" s="326">
        <v>5</v>
      </c>
      <c r="D4963" s="326" t="s">
        <v>32</v>
      </c>
      <c r="E4963" s="384">
        <v>4800</v>
      </c>
      <c r="F4963" s="35" t="s">
        <v>303</v>
      </c>
      <c r="G4963" s="326" t="s">
        <v>10627</v>
      </c>
      <c r="H4963" s="350">
        <f t="shared" si="78"/>
        <v>4826037.3800000008</v>
      </c>
      <c r="I4963" s="326" t="s">
        <v>10546</v>
      </c>
      <c r="J4963" s="42" t="str">
        <f>VLOOKUP(D4963,DEPARTMENTS!B:B,1,0)</f>
        <v>YOUTH</v>
      </c>
      <c r="K4963" s="326"/>
    </row>
    <row r="4964" spans="1:11" s="35" customFormat="1" hidden="1" x14ac:dyDescent="0.2">
      <c r="A4964" s="326" t="s">
        <v>10722</v>
      </c>
      <c r="B4964" s="326" t="s">
        <v>8</v>
      </c>
      <c r="C4964" s="326">
        <v>5</v>
      </c>
      <c r="D4964" s="326" t="s">
        <v>9604</v>
      </c>
      <c r="E4964" s="323">
        <v>1000</v>
      </c>
      <c r="F4964" s="35" t="s">
        <v>303</v>
      </c>
      <c r="G4964" s="326" t="s">
        <v>10627</v>
      </c>
      <c r="H4964" s="350">
        <f t="shared" si="78"/>
        <v>4827037.3800000008</v>
      </c>
      <c r="I4964" s="326" t="s">
        <v>10547</v>
      </c>
      <c r="J4964" s="42" t="str">
        <f>VLOOKUP(D4964,DEPARTMENTS!B:B,1,0)</f>
        <v>CHURCH_CHOIR_LAUNCH</v>
      </c>
      <c r="K4964" s="326"/>
    </row>
    <row r="4965" spans="1:11" s="35" customFormat="1" hidden="1" x14ac:dyDescent="0.2">
      <c r="A4965" s="326" t="s">
        <v>10723</v>
      </c>
      <c r="B4965" s="326" t="s">
        <v>8</v>
      </c>
      <c r="C4965" s="326">
        <v>5</v>
      </c>
      <c r="D4965" s="326" t="s">
        <v>97</v>
      </c>
      <c r="E4965" s="323">
        <v>100</v>
      </c>
      <c r="F4965" s="35" t="s">
        <v>303</v>
      </c>
      <c r="G4965" s="326" t="s">
        <v>10627</v>
      </c>
      <c r="H4965" s="350">
        <f t="shared" si="78"/>
        <v>4827137.3800000008</v>
      </c>
      <c r="I4965" s="326" t="s">
        <v>10548</v>
      </c>
      <c r="J4965" s="42" t="str">
        <f>VLOOKUP(D4965,DEPARTMENTS!B:B,1,0)</f>
        <v>VBS_AMBASSADORS</v>
      </c>
      <c r="K4965" s="326"/>
    </row>
    <row r="4966" spans="1:11" s="35" customFormat="1" hidden="1" x14ac:dyDescent="0.2">
      <c r="A4966" s="326" t="s">
        <v>10724</v>
      </c>
      <c r="B4966" s="326" t="s">
        <v>8</v>
      </c>
      <c r="C4966" s="326">
        <v>5</v>
      </c>
      <c r="D4966" s="326" t="s">
        <v>9604</v>
      </c>
      <c r="E4966" s="323">
        <v>300</v>
      </c>
      <c r="F4966" s="35" t="s">
        <v>303</v>
      </c>
      <c r="G4966" s="326" t="s">
        <v>10627</v>
      </c>
      <c r="H4966" s="350">
        <f t="shared" si="78"/>
        <v>4827437.3800000008</v>
      </c>
      <c r="I4966" s="326" t="s">
        <v>10549</v>
      </c>
      <c r="J4966" s="42" t="str">
        <f>VLOOKUP(D4966,DEPARTMENTS!B:B,1,0)</f>
        <v>CHURCH_CHOIR_LAUNCH</v>
      </c>
      <c r="K4966" s="326"/>
    </row>
    <row r="4967" spans="1:11" s="35" customFormat="1" hidden="1" x14ac:dyDescent="0.2">
      <c r="A4967" s="326" t="s">
        <v>10725</v>
      </c>
      <c r="B4967" s="326" t="s">
        <v>8</v>
      </c>
      <c r="C4967" s="326">
        <v>5</v>
      </c>
      <c r="D4967" s="326" t="s">
        <v>9604</v>
      </c>
      <c r="E4967" s="323">
        <v>1000</v>
      </c>
      <c r="F4967" s="35" t="s">
        <v>303</v>
      </c>
      <c r="G4967" s="326" t="s">
        <v>10627</v>
      </c>
      <c r="H4967" s="350">
        <f t="shared" si="78"/>
        <v>4828437.3800000008</v>
      </c>
      <c r="I4967" s="326" t="s">
        <v>10550</v>
      </c>
      <c r="J4967" s="42" t="str">
        <f>VLOOKUP(D4967,DEPARTMENTS!B:B,1,0)</f>
        <v>CHURCH_CHOIR_LAUNCH</v>
      </c>
      <c r="K4967" s="326"/>
    </row>
    <row r="4968" spans="1:11" s="35" customFormat="1" hidden="1" x14ac:dyDescent="0.2">
      <c r="A4968" s="326" t="s">
        <v>10726</v>
      </c>
      <c r="B4968" s="326" t="s">
        <v>8</v>
      </c>
      <c r="C4968" s="326">
        <v>5</v>
      </c>
      <c r="D4968" s="326" t="s">
        <v>9604</v>
      </c>
      <c r="E4968" s="323">
        <v>500</v>
      </c>
      <c r="F4968" s="35" t="s">
        <v>303</v>
      </c>
      <c r="G4968" s="326" t="s">
        <v>10627</v>
      </c>
      <c r="H4968" s="350">
        <f t="shared" si="78"/>
        <v>4828937.3800000008</v>
      </c>
      <c r="I4968" s="326" t="s">
        <v>10551</v>
      </c>
      <c r="J4968" s="42" t="str">
        <f>VLOOKUP(D4968,DEPARTMENTS!B:B,1,0)</f>
        <v>CHURCH_CHOIR_LAUNCH</v>
      </c>
      <c r="K4968" s="326"/>
    </row>
    <row r="4969" spans="1:11" s="35" customFormat="1" hidden="1" x14ac:dyDescent="0.2">
      <c r="A4969" s="326" t="s">
        <v>10727</v>
      </c>
      <c r="B4969" s="326" t="s">
        <v>8</v>
      </c>
      <c r="C4969" s="326">
        <v>5</v>
      </c>
      <c r="D4969" s="326" t="s">
        <v>97</v>
      </c>
      <c r="E4969" s="323">
        <v>2000</v>
      </c>
      <c r="F4969" s="35" t="s">
        <v>303</v>
      </c>
      <c r="G4969" s="326" t="s">
        <v>10627</v>
      </c>
      <c r="H4969" s="350">
        <f t="shared" si="78"/>
        <v>4830937.3800000008</v>
      </c>
      <c r="I4969" s="326" t="s">
        <v>10552</v>
      </c>
      <c r="J4969" s="42" t="str">
        <f>VLOOKUP(D4969,DEPARTMENTS!B:B,1,0)</f>
        <v>VBS_AMBASSADORS</v>
      </c>
      <c r="K4969" s="326"/>
    </row>
    <row r="4970" spans="1:11" s="35" customFormat="1" hidden="1" x14ac:dyDescent="0.2">
      <c r="A4970" s="326" t="s">
        <v>10728</v>
      </c>
      <c r="B4970" s="326" t="s">
        <v>8</v>
      </c>
      <c r="C4970" s="326">
        <v>5</v>
      </c>
      <c r="D4970" s="326" t="s">
        <v>9604</v>
      </c>
      <c r="E4970" s="323">
        <v>200</v>
      </c>
      <c r="F4970" s="35" t="s">
        <v>303</v>
      </c>
      <c r="G4970" s="326" t="s">
        <v>10627</v>
      </c>
      <c r="H4970" s="350">
        <f t="shared" si="78"/>
        <v>4831137.3800000008</v>
      </c>
      <c r="I4970" s="326" t="s">
        <v>10553</v>
      </c>
      <c r="J4970" s="42" t="str">
        <f>VLOOKUP(D4970,DEPARTMENTS!B:B,1,0)</f>
        <v>CHURCH_CHOIR_LAUNCH</v>
      </c>
      <c r="K4970" s="326"/>
    </row>
    <row r="4971" spans="1:11" s="35" customFormat="1" hidden="1" x14ac:dyDescent="0.2">
      <c r="A4971" s="326" t="s">
        <v>10729</v>
      </c>
      <c r="B4971" s="326" t="s">
        <v>8</v>
      </c>
      <c r="C4971" s="326">
        <v>5</v>
      </c>
      <c r="D4971" s="326" t="s">
        <v>138</v>
      </c>
      <c r="E4971" s="323">
        <v>1000</v>
      </c>
      <c r="F4971" s="35" t="s">
        <v>303</v>
      </c>
      <c r="G4971" s="326" t="s">
        <v>10627</v>
      </c>
      <c r="H4971" s="350">
        <f t="shared" si="78"/>
        <v>4832137.3800000008</v>
      </c>
      <c r="I4971" s="326" t="s">
        <v>10554</v>
      </c>
      <c r="J4971" s="42" t="str">
        <f>VLOOKUP(D4971,DEPARTMENTS!B:B,1,0)</f>
        <v>DEV_GROUP_4</v>
      </c>
      <c r="K4971" s="326"/>
    </row>
    <row r="4972" spans="1:11" s="35" customFormat="1" hidden="1" x14ac:dyDescent="0.2">
      <c r="A4972" s="326" t="s">
        <v>10730</v>
      </c>
      <c r="B4972" s="326" t="s">
        <v>8</v>
      </c>
      <c r="C4972" s="326">
        <v>5</v>
      </c>
      <c r="D4972" s="326" t="s">
        <v>9604</v>
      </c>
      <c r="E4972" s="323">
        <v>150</v>
      </c>
      <c r="F4972" s="35" t="s">
        <v>303</v>
      </c>
      <c r="G4972" s="326" t="s">
        <v>10627</v>
      </c>
      <c r="H4972" s="350">
        <f t="shared" si="78"/>
        <v>4832287.3800000008</v>
      </c>
      <c r="I4972" s="326" t="s">
        <v>10555</v>
      </c>
      <c r="J4972" s="42" t="str">
        <f>VLOOKUP(D4972,DEPARTMENTS!B:B,1,0)</f>
        <v>CHURCH_CHOIR_LAUNCH</v>
      </c>
      <c r="K4972" s="326"/>
    </row>
    <row r="4973" spans="1:11" s="35" customFormat="1" hidden="1" x14ac:dyDescent="0.2">
      <c r="A4973" s="326" t="s">
        <v>10731</v>
      </c>
      <c r="B4973" s="326" t="s">
        <v>8</v>
      </c>
      <c r="C4973" s="326">
        <v>5</v>
      </c>
      <c r="D4973" s="326" t="s">
        <v>97</v>
      </c>
      <c r="E4973" s="323">
        <v>200</v>
      </c>
      <c r="F4973" s="35" t="s">
        <v>303</v>
      </c>
      <c r="G4973" s="326" t="s">
        <v>10627</v>
      </c>
      <c r="H4973" s="350">
        <f t="shared" si="78"/>
        <v>4832487.3800000008</v>
      </c>
      <c r="I4973" s="326" t="s">
        <v>10556</v>
      </c>
      <c r="J4973" s="42" t="str">
        <f>VLOOKUP(D4973,DEPARTMENTS!B:B,1,0)</f>
        <v>VBS_AMBASSADORS</v>
      </c>
      <c r="K4973" s="326"/>
    </row>
    <row r="4974" spans="1:11" s="35" customFormat="1" hidden="1" x14ac:dyDescent="0.2">
      <c r="A4974" s="326" t="s">
        <v>10732</v>
      </c>
      <c r="B4974" s="326" t="s">
        <v>8</v>
      </c>
      <c r="C4974" s="326">
        <v>5</v>
      </c>
      <c r="D4974" s="326" t="s">
        <v>9604</v>
      </c>
      <c r="E4974" s="323">
        <v>300</v>
      </c>
      <c r="F4974" s="35" t="s">
        <v>303</v>
      </c>
      <c r="G4974" s="326" t="s">
        <v>10627</v>
      </c>
      <c r="H4974" s="350">
        <f t="shared" si="78"/>
        <v>4832787.3800000008</v>
      </c>
      <c r="I4974" s="326" t="s">
        <v>10557</v>
      </c>
      <c r="J4974" s="42" t="str">
        <f>VLOOKUP(D4974,DEPARTMENTS!B:B,1,0)</f>
        <v>CHURCH_CHOIR_LAUNCH</v>
      </c>
      <c r="K4974" s="326"/>
    </row>
    <row r="4975" spans="1:11" s="35" customFormat="1" hidden="1" x14ac:dyDescent="0.2">
      <c r="A4975" s="326" t="s">
        <v>10733</v>
      </c>
      <c r="B4975" s="326" t="s">
        <v>8</v>
      </c>
      <c r="C4975" s="326">
        <v>5</v>
      </c>
      <c r="D4975" s="326" t="s">
        <v>97</v>
      </c>
      <c r="E4975" s="323">
        <v>50</v>
      </c>
      <c r="F4975" s="35" t="s">
        <v>303</v>
      </c>
      <c r="G4975" s="326" t="s">
        <v>10627</v>
      </c>
      <c r="H4975" s="350">
        <f t="shared" si="78"/>
        <v>4832837.3800000008</v>
      </c>
      <c r="I4975" s="326" t="s">
        <v>10558</v>
      </c>
      <c r="J4975" s="42" t="str">
        <f>VLOOKUP(D4975,DEPARTMENTS!B:B,1,0)</f>
        <v>VBS_AMBASSADORS</v>
      </c>
      <c r="K4975" s="326"/>
    </row>
    <row r="4976" spans="1:11" s="35" customFormat="1" hidden="1" x14ac:dyDescent="0.2">
      <c r="A4976" s="326" t="s">
        <v>10734</v>
      </c>
      <c r="B4976" s="326" t="s">
        <v>8</v>
      </c>
      <c r="C4976" s="326">
        <v>5</v>
      </c>
      <c r="D4976" s="326" t="s">
        <v>9604</v>
      </c>
      <c r="E4976" s="323">
        <v>1000</v>
      </c>
      <c r="F4976" s="35" t="s">
        <v>303</v>
      </c>
      <c r="G4976" s="326" t="s">
        <v>10627</v>
      </c>
      <c r="H4976" s="350">
        <f t="shared" si="78"/>
        <v>4833837.3800000008</v>
      </c>
      <c r="I4976" s="326" t="s">
        <v>10559</v>
      </c>
      <c r="J4976" s="42" t="str">
        <f>VLOOKUP(D4976,DEPARTMENTS!B:B,1,0)</f>
        <v>CHURCH_CHOIR_LAUNCH</v>
      </c>
      <c r="K4976" s="326"/>
    </row>
    <row r="4977" spans="1:11" s="35" customFormat="1" hidden="1" x14ac:dyDescent="0.2">
      <c r="A4977" s="326" t="s">
        <v>10735</v>
      </c>
      <c r="B4977" s="326" t="s">
        <v>8</v>
      </c>
      <c r="C4977" s="326">
        <v>5</v>
      </c>
      <c r="D4977" s="326" t="s">
        <v>9604</v>
      </c>
      <c r="E4977" s="323">
        <v>300</v>
      </c>
      <c r="F4977" s="35" t="s">
        <v>303</v>
      </c>
      <c r="G4977" s="326" t="s">
        <v>10627</v>
      </c>
      <c r="H4977" s="350">
        <f t="shared" si="78"/>
        <v>4834137.3800000008</v>
      </c>
      <c r="I4977" s="326" t="s">
        <v>10560</v>
      </c>
      <c r="J4977" s="42" t="str">
        <f>VLOOKUP(D4977,DEPARTMENTS!B:B,1,0)</f>
        <v>CHURCH_CHOIR_LAUNCH</v>
      </c>
      <c r="K4977" s="326"/>
    </row>
    <row r="4978" spans="1:11" s="35" customFormat="1" hidden="1" x14ac:dyDescent="0.2">
      <c r="A4978" s="326" t="s">
        <v>10736</v>
      </c>
      <c r="B4978" s="326" t="s">
        <v>8</v>
      </c>
      <c r="C4978" s="326">
        <v>5</v>
      </c>
      <c r="D4978" s="326" t="s">
        <v>97</v>
      </c>
      <c r="E4978" s="323">
        <v>150</v>
      </c>
      <c r="F4978" s="35" t="s">
        <v>303</v>
      </c>
      <c r="G4978" s="326" t="s">
        <v>10627</v>
      </c>
      <c r="H4978" s="350">
        <f t="shared" si="78"/>
        <v>4834287.3800000008</v>
      </c>
      <c r="I4978" s="326" t="s">
        <v>10561</v>
      </c>
      <c r="J4978" s="42" t="str">
        <f>VLOOKUP(D4978,DEPARTMENTS!B:B,1,0)</f>
        <v>VBS_AMBASSADORS</v>
      </c>
      <c r="K4978" s="326"/>
    </row>
    <row r="4979" spans="1:11" s="35" customFormat="1" hidden="1" x14ac:dyDescent="0.2">
      <c r="A4979" s="326" t="s">
        <v>10737</v>
      </c>
      <c r="B4979" s="326" t="s">
        <v>8</v>
      </c>
      <c r="C4979" s="326">
        <v>5</v>
      </c>
      <c r="D4979" s="326" t="s">
        <v>9604</v>
      </c>
      <c r="E4979" s="323">
        <v>500</v>
      </c>
      <c r="F4979" s="35" t="s">
        <v>303</v>
      </c>
      <c r="G4979" s="326" t="s">
        <v>10627</v>
      </c>
      <c r="H4979" s="350">
        <f t="shared" si="78"/>
        <v>4834787.3800000008</v>
      </c>
      <c r="I4979" s="326" t="s">
        <v>10562</v>
      </c>
      <c r="J4979" s="42" t="str">
        <f>VLOOKUP(D4979,DEPARTMENTS!B:B,1,0)</f>
        <v>CHURCH_CHOIR_LAUNCH</v>
      </c>
      <c r="K4979" s="326"/>
    </row>
    <row r="4980" spans="1:11" s="35" customFormat="1" hidden="1" x14ac:dyDescent="0.2">
      <c r="A4980" s="326" t="s">
        <v>10738</v>
      </c>
      <c r="B4980" s="326" t="s">
        <v>8</v>
      </c>
      <c r="C4980" s="326">
        <v>5</v>
      </c>
      <c r="D4980" s="326" t="s">
        <v>75</v>
      </c>
      <c r="E4980" s="323">
        <v>-15500</v>
      </c>
      <c r="F4980" s="35" t="s">
        <v>109</v>
      </c>
      <c r="G4980" s="326" t="s">
        <v>10627</v>
      </c>
      <c r="H4980" s="350">
        <f t="shared" si="78"/>
        <v>4819287.3800000008</v>
      </c>
      <c r="I4980" s="326" t="s">
        <v>10563</v>
      </c>
      <c r="J4980" s="42" t="str">
        <f>VLOOKUP(D4980,DEPARTMENTS!B:B,1,0)</f>
        <v>WITHDRAWAL</v>
      </c>
      <c r="K4980" s="326"/>
    </row>
    <row r="4981" spans="1:11" s="35" customFormat="1" hidden="1" x14ac:dyDescent="0.2">
      <c r="A4981" s="326" t="s">
        <v>10739</v>
      </c>
      <c r="B4981" s="326" t="s">
        <v>8</v>
      </c>
      <c r="C4981" s="326">
        <v>5</v>
      </c>
      <c r="D4981" s="326" t="s">
        <v>75</v>
      </c>
      <c r="E4981" s="323">
        <v>-400000</v>
      </c>
      <c r="F4981" s="35" t="s">
        <v>109</v>
      </c>
      <c r="G4981" s="326" t="s">
        <v>10627</v>
      </c>
      <c r="H4981" s="350">
        <f t="shared" si="78"/>
        <v>4419287.3800000008</v>
      </c>
      <c r="I4981" s="326" t="s">
        <v>10564</v>
      </c>
      <c r="J4981" s="42" t="str">
        <f>VLOOKUP(D4981,DEPARTMENTS!B:B,1,0)</f>
        <v>WITHDRAWAL</v>
      </c>
      <c r="K4981" s="326"/>
    </row>
    <row r="4982" spans="1:11" s="35" customFormat="1" hidden="1" x14ac:dyDescent="0.2">
      <c r="A4982" s="326" t="s">
        <v>10740</v>
      </c>
      <c r="B4982" s="326" t="s">
        <v>8</v>
      </c>
      <c r="C4982" s="326">
        <v>5</v>
      </c>
      <c r="D4982" s="326" t="s">
        <v>97</v>
      </c>
      <c r="E4982" s="323">
        <v>200</v>
      </c>
      <c r="F4982" s="35" t="s">
        <v>303</v>
      </c>
      <c r="G4982" s="326" t="s">
        <v>10627</v>
      </c>
      <c r="H4982" s="350">
        <f t="shared" si="78"/>
        <v>4419487.3800000008</v>
      </c>
      <c r="I4982" s="326" t="s">
        <v>10565</v>
      </c>
      <c r="J4982" s="42" t="str">
        <f>VLOOKUP(D4982,DEPARTMENTS!B:B,1,0)</f>
        <v>VBS_AMBASSADORS</v>
      </c>
      <c r="K4982" s="326"/>
    </row>
    <row r="4983" spans="1:11" s="35" customFormat="1" hidden="1" x14ac:dyDescent="0.2">
      <c r="A4983" s="326" t="s">
        <v>10741</v>
      </c>
      <c r="B4983" s="326" t="s">
        <v>8</v>
      </c>
      <c r="C4983" s="326">
        <v>5</v>
      </c>
      <c r="D4983" s="326" t="s">
        <v>97</v>
      </c>
      <c r="E4983" s="323">
        <v>500</v>
      </c>
      <c r="F4983" s="35" t="s">
        <v>303</v>
      </c>
      <c r="G4983" s="326" t="s">
        <v>10627</v>
      </c>
      <c r="H4983" s="350">
        <f t="shared" si="78"/>
        <v>4419987.3800000008</v>
      </c>
      <c r="I4983" s="326" t="s">
        <v>10566</v>
      </c>
      <c r="J4983" s="42" t="str">
        <f>VLOOKUP(D4983,DEPARTMENTS!B:B,1,0)</f>
        <v>VBS_AMBASSADORS</v>
      </c>
      <c r="K4983" s="326"/>
    </row>
    <row r="4984" spans="1:11" s="35" customFormat="1" hidden="1" x14ac:dyDescent="0.2">
      <c r="A4984" s="326" t="s">
        <v>10742</v>
      </c>
      <c r="B4984" s="326" t="s">
        <v>8</v>
      </c>
      <c r="C4984" s="326">
        <v>5</v>
      </c>
      <c r="D4984" s="326" t="s">
        <v>97</v>
      </c>
      <c r="E4984" s="323">
        <v>200</v>
      </c>
      <c r="F4984" s="35" t="s">
        <v>303</v>
      </c>
      <c r="G4984" s="326" t="s">
        <v>10627</v>
      </c>
      <c r="H4984" s="350">
        <f t="shared" si="78"/>
        <v>4420187.3800000008</v>
      </c>
      <c r="I4984" s="326" t="s">
        <v>10567</v>
      </c>
      <c r="J4984" s="42" t="str">
        <f>VLOOKUP(D4984,DEPARTMENTS!B:B,1,0)</f>
        <v>VBS_AMBASSADORS</v>
      </c>
      <c r="K4984" s="326"/>
    </row>
    <row r="4985" spans="1:11" s="35" customFormat="1" hidden="1" x14ac:dyDescent="0.2">
      <c r="A4985" s="326" t="s">
        <v>10743</v>
      </c>
      <c r="B4985" s="326" t="s">
        <v>8</v>
      </c>
      <c r="C4985" s="326">
        <v>5</v>
      </c>
      <c r="D4985" s="326" t="s">
        <v>97</v>
      </c>
      <c r="E4985" s="323">
        <v>500</v>
      </c>
      <c r="F4985" s="35" t="s">
        <v>303</v>
      </c>
      <c r="G4985" s="326" t="s">
        <v>10627</v>
      </c>
      <c r="H4985" s="350">
        <f t="shared" si="78"/>
        <v>4420687.3800000008</v>
      </c>
      <c r="I4985" s="326" t="s">
        <v>10568</v>
      </c>
      <c r="J4985" s="42" t="str">
        <f>VLOOKUP(D4985,DEPARTMENTS!B:B,1,0)</f>
        <v>VBS_AMBASSADORS</v>
      </c>
      <c r="K4985" s="326"/>
    </row>
    <row r="4986" spans="1:11" s="35" customFormat="1" hidden="1" x14ac:dyDescent="0.2">
      <c r="A4986" s="326" t="s">
        <v>10744</v>
      </c>
      <c r="B4986" s="326" t="s">
        <v>8</v>
      </c>
      <c r="C4986" s="326">
        <v>5</v>
      </c>
      <c r="D4986" s="326" t="s">
        <v>97</v>
      </c>
      <c r="E4986" s="323">
        <v>100</v>
      </c>
      <c r="F4986" s="35" t="s">
        <v>303</v>
      </c>
      <c r="G4986" s="326" t="s">
        <v>10627</v>
      </c>
      <c r="H4986" s="350">
        <f t="shared" si="78"/>
        <v>4420787.3800000008</v>
      </c>
      <c r="I4986" s="326" t="s">
        <v>10569</v>
      </c>
      <c r="J4986" s="42" t="str">
        <f>VLOOKUP(D4986,DEPARTMENTS!B:B,1,0)</f>
        <v>VBS_AMBASSADORS</v>
      </c>
      <c r="K4986" s="326"/>
    </row>
    <row r="4987" spans="1:11" s="35" customFormat="1" hidden="1" x14ac:dyDescent="0.2">
      <c r="A4987" s="326" t="s">
        <v>10745</v>
      </c>
      <c r="B4987" s="326" t="s">
        <v>8</v>
      </c>
      <c r="C4987" s="326">
        <v>5</v>
      </c>
      <c r="D4987" s="326" t="s">
        <v>24</v>
      </c>
      <c r="E4987" s="323">
        <v>25</v>
      </c>
      <c r="F4987" s="35" t="s">
        <v>303</v>
      </c>
      <c r="G4987" s="326" t="s">
        <v>10627</v>
      </c>
      <c r="H4987" s="350">
        <f t="shared" si="78"/>
        <v>4420812.3800000008</v>
      </c>
      <c r="I4987" s="326" t="s">
        <v>10570</v>
      </c>
      <c r="J4987" s="42" t="str">
        <f>VLOOKUP(D4987,DEPARTMENTS!B:B,1,0)</f>
        <v>ENVELOPES</v>
      </c>
      <c r="K4987" s="326"/>
    </row>
    <row r="4988" spans="1:11" s="35" customFormat="1" hidden="1" x14ac:dyDescent="0.2">
      <c r="A4988" s="326" t="s">
        <v>10746</v>
      </c>
      <c r="B4988" s="326" t="s">
        <v>8</v>
      </c>
      <c r="C4988" s="326">
        <v>5</v>
      </c>
      <c r="D4988" s="326" t="s">
        <v>97</v>
      </c>
      <c r="E4988" s="323">
        <v>5000</v>
      </c>
      <c r="F4988" s="35" t="s">
        <v>303</v>
      </c>
      <c r="G4988" s="326" t="s">
        <v>10627</v>
      </c>
      <c r="H4988" s="350">
        <f t="shared" si="78"/>
        <v>4425812.3800000008</v>
      </c>
      <c r="I4988" s="326" t="s">
        <v>10571</v>
      </c>
      <c r="J4988" s="42" t="str">
        <f>VLOOKUP(D4988,DEPARTMENTS!B:B,1,0)</f>
        <v>VBS_AMBASSADORS</v>
      </c>
      <c r="K4988" s="326"/>
    </row>
    <row r="4989" spans="1:11" s="35" customFormat="1" hidden="1" x14ac:dyDescent="0.2">
      <c r="A4989" s="326" t="s">
        <v>10747</v>
      </c>
      <c r="B4989" s="326" t="s">
        <v>8</v>
      </c>
      <c r="C4989" s="326">
        <v>5</v>
      </c>
      <c r="D4989" s="326" t="s">
        <v>9604</v>
      </c>
      <c r="E4989" s="323">
        <v>100</v>
      </c>
      <c r="F4989" s="35" t="s">
        <v>303</v>
      </c>
      <c r="G4989" s="326" t="s">
        <v>10627</v>
      </c>
      <c r="H4989" s="350">
        <f t="shared" si="78"/>
        <v>4425912.3800000008</v>
      </c>
      <c r="I4989" s="326" t="s">
        <v>10572</v>
      </c>
      <c r="J4989" s="42" t="str">
        <f>VLOOKUP(D4989,DEPARTMENTS!B:B,1,0)</f>
        <v>CHURCH_CHOIR_LAUNCH</v>
      </c>
      <c r="K4989" s="326"/>
    </row>
    <row r="4990" spans="1:11" s="35" customFormat="1" hidden="1" x14ac:dyDescent="0.2">
      <c r="A4990" s="326" t="s">
        <v>10748</v>
      </c>
      <c r="B4990" s="326" t="s">
        <v>8</v>
      </c>
      <c r="C4990" s="326">
        <v>5</v>
      </c>
      <c r="D4990" s="326" t="s">
        <v>9604</v>
      </c>
      <c r="E4990" s="323">
        <v>500</v>
      </c>
      <c r="F4990" s="35" t="s">
        <v>303</v>
      </c>
      <c r="G4990" s="326" t="s">
        <v>10627</v>
      </c>
      <c r="H4990" s="350">
        <f t="shared" si="78"/>
        <v>4426412.3800000008</v>
      </c>
      <c r="I4990" s="326" t="s">
        <v>10573</v>
      </c>
      <c r="J4990" s="42" t="str">
        <f>VLOOKUP(D4990,DEPARTMENTS!B:B,1,0)</f>
        <v>CHURCH_CHOIR_LAUNCH</v>
      </c>
      <c r="K4990" s="326"/>
    </row>
    <row r="4991" spans="1:11" s="35" customFormat="1" hidden="1" x14ac:dyDescent="0.2">
      <c r="A4991" s="326" t="s">
        <v>10749</v>
      </c>
      <c r="B4991" s="326" t="s">
        <v>8</v>
      </c>
      <c r="C4991" s="326">
        <v>5</v>
      </c>
      <c r="D4991" s="326" t="s">
        <v>9604</v>
      </c>
      <c r="E4991" s="323">
        <v>200</v>
      </c>
      <c r="F4991" s="35" t="s">
        <v>303</v>
      </c>
      <c r="G4991" s="326" t="s">
        <v>10627</v>
      </c>
      <c r="H4991" s="350">
        <f t="shared" si="78"/>
        <v>4426612.3800000008</v>
      </c>
      <c r="I4991" s="326" t="s">
        <v>10574</v>
      </c>
      <c r="J4991" s="42" t="str">
        <f>VLOOKUP(D4991,DEPARTMENTS!B:B,1,0)</f>
        <v>CHURCH_CHOIR_LAUNCH</v>
      </c>
      <c r="K4991" s="326"/>
    </row>
    <row r="4992" spans="1:11" s="35" customFormat="1" hidden="1" x14ac:dyDescent="0.2">
      <c r="A4992" s="326" t="s">
        <v>10750</v>
      </c>
      <c r="B4992" s="326" t="s">
        <v>8</v>
      </c>
      <c r="C4992" s="326">
        <v>5</v>
      </c>
      <c r="D4992" s="326" t="s">
        <v>9604</v>
      </c>
      <c r="E4992" s="323">
        <v>200</v>
      </c>
      <c r="F4992" s="35" t="s">
        <v>303</v>
      </c>
      <c r="G4992" s="326" t="s">
        <v>10627</v>
      </c>
      <c r="H4992" s="350">
        <f t="shared" si="78"/>
        <v>4426812.3800000008</v>
      </c>
      <c r="I4992" s="326" t="s">
        <v>10575</v>
      </c>
      <c r="J4992" s="42" t="str">
        <f>VLOOKUP(D4992,DEPARTMENTS!B:B,1,0)</f>
        <v>CHURCH_CHOIR_LAUNCH</v>
      </c>
      <c r="K4992" s="326"/>
    </row>
    <row r="4993" spans="1:11" s="35" customFormat="1" hidden="1" x14ac:dyDescent="0.2">
      <c r="A4993" s="326" t="s">
        <v>10751</v>
      </c>
      <c r="B4993" s="326" t="s">
        <v>8</v>
      </c>
      <c r="C4993" s="326">
        <v>5</v>
      </c>
      <c r="D4993" s="326" t="s">
        <v>132</v>
      </c>
      <c r="E4993" s="323">
        <v>200</v>
      </c>
      <c r="F4993" s="35" t="s">
        <v>303</v>
      </c>
      <c r="G4993" s="326" t="s">
        <v>10627</v>
      </c>
      <c r="H4993" s="350">
        <f t="shared" si="78"/>
        <v>4427012.3800000008</v>
      </c>
      <c r="I4993" s="326" t="s">
        <v>10576</v>
      </c>
      <c r="J4993" s="42" t="str">
        <f>VLOOKUP(D4993,DEPARTMENTS!B:B,1,0)</f>
        <v>DEV_GROUP_41</v>
      </c>
      <c r="K4993" s="326"/>
    </row>
    <row r="4994" spans="1:11" s="35" customFormat="1" hidden="1" x14ac:dyDescent="0.2">
      <c r="A4994" s="326" t="s">
        <v>10752</v>
      </c>
      <c r="B4994" s="326" t="s">
        <v>8</v>
      </c>
      <c r="C4994" s="326">
        <v>5</v>
      </c>
      <c r="D4994" s="326" t="s">
        <v>97</v>
      </c>
      <c r="E4994" s="323">
        <v>1000</v>
      </c>
      <c r="F4994" s="35" t="s">
        <v>303</v>
      </c>
      <c r="G4994" s="326" t="s">
        <v>10627</v>
      </c>
      <c r="H4994" s="350">
        <f t="shared" si="78"/>
        <v>4428012.3800000008</v>
      </c>
      <c r="I4994" s="326" t="s">
        <v>10577</v>
      </c>
      <c r="J4994" s="42" t="str">
        <f>VLOOKUP(D4994,DEPARTMENTS!B:B,1,0)</f>
        <v>VBS_AMBASSADORS</v>
      </c>
      <c r="K4994" s="326"/>
    </row>
    <row r="4995" spans="1:11" s="35" customFormat="1" hidden="1" x14ac:dyDescent="0.2">
      <c r="A4995" s="326" t="s">
        <v>10753</v>
      </c>
      <c r="B4995" s="326" t="s">
        <v>8</v>
      </c>
      <c r="C4995" s="326">
        <v>5</v>
      </c>
      <c r="D4995" s="326" t="s">
        <v>132</v>
      </c>
      <c r="E4995" s="323">
        <v>300</v>
      </c>
      <c r="F4995" s="35" t="s">
        <v>303</v>
      </c>
      <c r="G4995" s="326" t="s">
        <v>10627</v>
      </c>
      <c r="H4995" s="350">
        <f t="shared" si="78"/>
        <v>4428312.3800000008</v>
      </c>
      <c r="I4995" s="326" t="s">
        <v>10578</v>
      </c>
      <c r="J4995" s="42" t="str">
        <f>VLOOKUP(D4995,DEPARTMENTS!B:B,1,0)</f>
        <v>DEV_GROUP_41</v>
      </c>
      <c r="K4995" s="326"/>
    </row>
    <row r="4996" spans="1:11" s="35" customFormat="1" hidden="1" x14ac:dyDescent="0.2">
      <c r="A4996" s="326" t="s">
        <v>10754</v>
      </c>
      <c r="B4996" s="326" t="s">
        <v>8</v>
      </c>
      <c r="C4996" s="326">
        <v>5</v>
      </c>
      <c r="D4996" s="326" t="s">
        <v>97</v>
      </c>
      <c r="E4996" s="323">
        <v>1000</v>
      </c>
      <c r="F4996" s="35" t="s">
        <v>303</v>
      </c>
      <c r="G4996" s="326" t="s">
        <v>10627</v>
      </c>
      <c r="H4996" s="350">
        <f t="shared" si="78"/>
        <v>4429312.3800000008</v>
      </c>
      <c r="I4996" s="326" t="s">
        <v>10579</v>
      </c>
      <c r="J4996" s="42" t="str">
        <f>VLOOKUP(D4996,DEPARTMENTS!B:B,1,0)</f>
        <v>VBS_AMBASSADORS</v>
      </c>
      <c r="K4996" s="326"/>
    </row>
    <row r="4997" spans="1:11" s="35" customFormat="1" hidden="1" x14ac:dyDescent="0.2">
      <c r="A4997" s="326" t="s">
        <v>10755</v>
      </c>
      <c r="B4997" s="326" t="s">
        <v>8</v>
      </c>
      <c r="C4997" s="326">
        <v>5</v>
      </c>
      <c r="D4997" s="326" t="s">
        <v>132</v>
      </c>
      <c r="E4997" s="323">
        <v>150</v>
      </c>
      <c r="F4997" s="35" t="s">
        <v>303</v>
      </c>
      <c r="G4997" s="326" t="s">
        <v>10627</v>
      </c>
      <c r="H4997" s="350">
        <f t="shared" si="78"/>
        <v>4429462.3800000008</v>
      </c>
      <c r="I4997" s="326" t="s">
        <v>10580</v>
      </c>
      <c r="J4997" s="42" t="str">
        <f>VLOOKUP(D4997,DEPARTMENTS!B:B,1,0)</f>
        <v>DEV_GROUP_41</v>
      </c>
      <c r="K4997" s="326"/>
    </row>
    <row r="4998" spans="1:11" s="35" customFormat="1" hidden="1" x14ac:dyDescent="0.2">
      <c r="A4998" s="326" t="s">
        <v>10756</v>
      </c>
      <c r="B4998" s="326" t="s">
        <v>8</v>
      </c>
      <c r="C4998" s="326">
        <v>5</v>
      </c>
      <c r="D4998" s="326" t="s">
        <v>9604</v>
      </c>
      <c r="E4998" s="323">
        <v>300</v>
      </c>
      <c r="F4998" s="35" t="s">
        <v>303</v>
      </c>
      <c r="G4998" s="326" t="s">
        <v>10627</v>
      </c>
      <c r="H4998" s="350">
        <f t="shared" si="78"/>
        <v>4429762.3800000008</v>
      </c>
      <c r="I4998" s="326" t="s">
        <v>10581</v>
      </c>
      <c r="J4998" s="42" t="str">
        <f>VLOOKUP(D4998,DEPARTMENTS!B:B,1,0)</f>
        <v>CHURCH_CHOIR_LAUNCH</v>
      </c>
      <c r="K4998" s="326"/>
    </row>
    <row r="4999" spans="1:11" s="35" customFormat="1" hidden="1" x14ac:dyDescent="0.2">
      <c r="A4999" s="326" t="s">
        <v>10757</v>
      </c>
      <c r="B4999" s="326" t="s">
        <v>8</v>
      </c>
      <c r="C4999" s="326">
        <v>5</v>
      </c>
      <c r="D4999" s="326" t="s">
        <v>24</v>
      </c>
      <c r="E4999" s="323">
        <v>100</v>
      </c>
      <c r="F4999" s="35" t="s">
        <v>303</v>
      </c>
      <c r="G4999" s="326" t="s">
        <v>10627</v>
      </c>
      <c r="H4999" s="350">
        <f t="shared" si="78"/>
        <v>4429862.3800000008</v>
      </c>
      <c r="I4999" s="326" t="s">
        <v>10582</v>
      </c>
      <c r="J4999" s="42" t="str">
        <f>VLOOKUP(D4999,DEPARTMENTS!B:B,1,0)</f>
        <v>ENVELOPES</v>
      </c>
      <c r="K4999" s="326"/>
    </row>
    <row r="5000" spans="1:11" s="35" customFormat="1" hidden="1" x14ac:dyDescent="0.2">
      <c r="A5000" s="326" t="s">
        <v>10758</v>
      </c>
      <c r="B5000" s="326" t="s">
        <v>8</v>
      </c>
      <c r="C5000" s="326">
        <v>5</v>
      </c>
      <c r="D5000" s="326" t="s">
        <v>24</v>
      </c>
      <c r="E5000" s="323">
        <v>100</v>
      </c>
      <c r="F5000" s="35" t="s">
        <v>303</v>
      </c>
      <c r="G5000" s="326" t="s">
        <v>10627</v>
      </c>
      <c r="H5000" s="350">
        <f t="shared" si="78"/>
        <v>4429962.3800000008</v>
      </c>
      <c r="I5000" s="326" t="s">
        <v>10583</v>
      </c>
      <c r="J5000" s="42" t="str">
        <f>VLOOKUP(D5000,DEPARTMENTS!B:B,1,0)</f>
        <v>ENVELOPES</v>
      </c>
      <c r="K5000" s="326"/>
    </row>
    <row r="5001" spans="1:11" s="35" customFormat="1" hidden="1" x14ac:dyDescent="0.2">
      <c r="A5001" s="326" t="s">
        <v>10759</v>
      </c>
      <c r="B5001" s="326" t="s">
        <v>8</v>
      </c>
      <c r="C5001" s="326">
        <v>5</v>
      </c>
      <c r="D5001" s="326" t="s">
        <v>24</v>
      </c>
      <c r="E5001" s="323">
        <v>100</v>
      </c>
      <c r="F5001" s="35" t="s">
        <v>303</v>
      </c>
      <c r="G5001" s="326" t="s">
        <v>10627</v>
      </c>
      <c r="H5001" s="350">
        <f t="shared" si="78"/>
        <v>4430062.3800000008</v>
      </c>
      <c r="I5001" s="326" t="s">
        <v>10584</v>
      </c>
      <c r="J5001" s="42" t="str">
        <f>VLOOKUP(D5001,DEPARTMENTS!B:B,1,0)</f>
        <v>ENVELOPES</v>
      </c>
      <c r="K5001" s="326"/>
    </row>
    <row r="5002" spans="1:11" s="35" customFormat="1" hidden="1" x14ac:dyDescent="0.2">
      <c r="A5002" s="326" t="s">
        <v>10760</v>
      </c>
      <c r="B5002" s="326" t="s">
        <v>8</v>
      </c>
      <c r="C5002" s="326">
        <v>5</v>
      </c>
      <c r="D5002" s="326" t="s">
        <v>24</v>
      </c>
      <c r="E5002" s="323">
        <v>100</v>
      </c>
      <c r="F5002" s="35" t="s">
        <v>303</v>
      </c>
      <c r="G5002" s="326" t="s">
        <v>10627</v>
      </c>
      <c r="H5002" s="350">
        <f t="shared" si="78"/>
        <v>4430162.3800000008</v>
      </c>
      <c r="I5002" s="326" t="s">
        <v>10585</v>
      </c>
      <c r="J5002" s="42" t="str">
        <f>VLOOKUP(D5002,DEPARTMENTS!B:B,1,0)</f>
        <v>ENVELOPES</v>
      </c>
      <c r="K5002" s="326"/>
    </row>
    <row r="5003" spans="1:11" s="35" customFormat="1" hidden="1" x14ac:dyDescent="0.2">
      <c r="A5003" s="326" t="s">
        <v>10761</v>
      </c>
      <c r="B5003" s="326" t="s">
        <v>8</v>
      </c>
      <c r="C5003" s="326">
        <v>5</v>
      </c>
      <c r="D5003" s="326" t="s">
        <v>24</v>
      </c>
      <c r="E5003" s="323">
        <v>100</v>
      </c>
      <c r="F5003" s="35" t="s">
        <v>303</v>
      </c>
      <c r="G5003" s="326" t="s">
        <v>10627</v>
      </c>
      <c r="H5003" s="350">
        <f t="shared" si="78"/>
        <v>4430262.3800000008</v>
      </c>
      <c r="I5003" s="326" t="s">
        <v>10586</v>
      </c>
      <c r="J5003" s="42" t="str">
        <f>VLOOKUP(D5003,DEPARTMENTS!B:B,1,0)</f>
        <v>ENVELOPES</v>
      </c>
      <c r="K5003" s="326"/>
    </row>
    <row r="5004" spans="1:11" s="35" customFormat="1" hidden="1" x14ac:dyDescent="0.2">
      <c r="A5004" s="326" t="s">
        <v>10762</v>
      </c>
      <c r="B5004" s="326" t="s">
        <v>8</v>
      </c>
      <c r="C5004" s="326">
        <v>5</v>
      </c>
      <c r="D5004" s="326" t="s">
        <v>24</v>
      </c>
      <c r="E5004" s="323">
        <v>100</v>
      </c>
      <c r="F5004" s="35" t="s">
        <v>303</v>
      </c>
      <c r="G5004" s="326" t="s">
        <v>10627</v>
      </c>
      <c r="H5004" s="350">
        <f t="shared" si="78"/>
        <v>4430362.3800000008</v>
      </c>
      <c r="I5004" s="326" t="s">
        <v>10587</v>
      </c>
      <c r="J5004" s="42" t="str">
        <f>VLOOKUP(D5004,DEPARTMENTS!B:B,1,0)</f>
        <v>ENVELOPES</v>
      </c>
      <c r="K5004" s="326"/>
    </row>
    <row r="5005" spans="1:11" s="35" customFormat="1" hidden="1" x14ac:dyDescent="0.2">
      <c r="A5005" s="326" t="s">
        <v>10763</v>
      </c>
      <c r="B5005" s="326" t="s">
        <v>8</v>
      </c>
      <c r="C5005" s="326">
        <v>5</v>
      </c>
      <c r="D5005" s="326" t="s">
        <v>24</v>
      </c>
      <c r="E5005" s="323">
        <v>100</v>
      </c>
      <c r="F5005" s="35" t="s">
        <v>303</v>
      </c>
      <c r="G5005" s="326" t="s">
        <v>10627</v>
      </c>
      <c r="H5005" s="350">
        <f t="shared" si="78"/>
        <v>4430462.3800000008</v>
      </c>
      <c r="I5005" s="326" t="s">
        <v>10588</v>
      </c>
      <c r="J5005" s="42" t="str">
        <f>VLOOKUP(D5005,DEPARTMENTS!B:B,1,0)</f>
        <v>ENVELOPES</v>
      </c>
      <c r="K5005" s="326"/>
    </row>
    <row r="5006" spans="1:11" s="35" customFormat="1" hidden="1" x14ac:dyDescent="0.2">
      <c r="A5006" s="326" t="s">
        <v>10764</v>
      </c>
      <c r="B5006" s="326" t="s">
        <v>8</v>
      </c>
      <c r="C5006" s="326">
        <v>5</v>
      </c>
      <c r="D5006" s="326" t="s">
        <v>9604</v>
      </c>
      <c r="E5006" s="323">
        <v>300</v>
      </c>
      <c r="F5006" s="35" t="s">
        <v>303</v>
      </c>
      <c r="G5006" s="326" t="s">
        <v>10627</v>
      </c>
      <c r="H5006" s="350">
        <f t="shared" si="78"/>
        <v>4430762.3800000008</v>
      </c>
      <c r="I5006" s="326" t="s">
        <v>10589</v>
      </c>
      <c r="J5006" s="42" t="str">
        <f>VLOOKUP(D5006,DEPARTMENTS!B:B,1,0)</f>
        <v>CHURCH_CHOIR_LAUNCH</v>
      </c>
      <c r="K5006" s="326"/>
    </row>
    <row r="5007" spans="1:11" s="35" customFormat="1" hidden="1" x14ac:dyDescent="0.2">
      <c r="A5007" s="326" t="s">
        <v>10765</v>
      </c>
      <c r="B5007" s="326" t="s">
        <v>8</v>
      </c>
      <c r="C5007" s="326">
        <v>5</v>
      </c>
      <c r="D5007" s="326" t="s">
        <v>9604</v>
      </c>
      <c r="E5007" s="323">
        <v>200</v>
      </c>
      <c r="F5007" s="35" t="s">
        <v>303</v>
      </c>
      <c r="G5007" s="326" t="s">
        <v>10627</v>
      </c>
      <c r="H5007" s="350">
        <f t="shared" si="78"/>
        <v>4430962.3800000008</v>
      </c>
      <c r="I5007" s="326" t="s">
        <v>10590</v>
      </c>
      <c r="J5007" s="42" t="str">
        <f>VLOOKUP(D5007,DEPARTMENTS!B:B,1,0)</f>
        <v>CHURCH_CHOIR_LAUNCH</v>
      </c>
      <c r="K5007" s="326"/>
    </row>
    <row r="5008" spans="1:11" s="35" customFormat="1" hidden="1" x14ac:dyDescent="0.2">
      <c r="A5008" s="326" t="s">
        <v>10766</v>
      </c>
      <c r="B5008" s="326" t="s">
        <v>8</v>
      </c>
      <c r="C5008" s="326">
        <v>5</v>
      </c>
      <c r="D5008" s="326" t="s">
        <v>95</v>
      </c>
      <c r="E5008" s="323">
        <v>500</v>
      </c>
      <c r="F5008" s="35" t="s">
        <v>303</v>
      </c>
      <c r="G5008" s="326" t="s">
        <v>10627</v>
      </c>
      <c r="H5008" s="350">
        <f t="shared" si="78"/>
        <v>4431462.3800000008</v>
      </c>
      <c r="I5008" s="326" t="s">
        <v>10591</v>
      </c>
      <c r="J5008" s="42" t="str">
        <f>VLOOKUP(D5008,DEPARTMENTS!B:B,1,0)</f>
        <v>VBS_AWM</v>
      </c>
      <c r="K5008" s="326"/>
    </row>
    <row r="5009" spans="1:11" s="35" customFormat="1" hidden="1" x14ac:dyDescent="0.2">
      <c r="A5009" s="326" t="s">
        <v>10767</v>
      </c>
      <c r="B5009" s="326" t="s">
        <v>8</v>
      </c>
      <c r="C5009" s="326">
        <v>5</v>
      </c>
      <c r="D5009" s="326" t="s">
        <v>132</v>
      </c>
      <c r="E5009" s="323">
        <v>200</v>
      </c>
      <c r="F5009" s="35" t="s">
        <v>303</v>
      </c>
      <c r="G5009" s="326" t="s">
        <v>10627</v>
      </c>
      <c r="H5009" s="350">
        <f t="shared" si="78"/>
        <v>4431662.3800000008</v>
      </c>
      <c r="I5009" s="326" t="s">
        <v>10592</v>
      </c>
      <c r="J5009" s="42" t="str">
        <f>VLOOKUP(D5009,DEPARTMENTS!B:B,1,0)</f>
        <v>DEV_GROUP_41</v>
      </c>
      <c r="K5009" s="326"/>
    </row>
    <row r="5010" spans="1:11" s="35" customFormat="1" hidden="1" x14ac:dyDescent="0.2">
      <c r="A5010" s="326" t="s">
        <v>10768</v>
      </c>
      <c r="B5010" s="326" t="s">
        <v>8</v>
      </c>
      <c r="C5010" s="326">
        <v>5</v>
      </c>
      <c r="D5010" s="326" t="s">
        <v>9604</v>
      </c>
      <c r="E5010" s="323">
        <v>150</v>
      </c>
      <c r="F5010" s="35" t="s">
        <v>303</v>
      </c>
      <c r="G5010" s="326" t="s">
        <v>10627</v>
      </c>
      <c r="H5010" s="350">
        <f t="shared" si="78"/>
        <v>4431812.3800000008</v>
      </c>
      <c r="I5010" s="326" t="s">
        <v>10593</v>
      </c>
      <c r="J5010" s="42" t="str">
        <f>VLOOKUP(D5010,DEPARTMENTS!B:B,1,0)</f>
        <v>CHURCH_CHOIR_LAUNCH</v>
      </c>
      <c r="K5010" s="326"/>
    </row>
    <row r="5011" spans="1:11" s="35" customFormat="1" hidden="1" x14ac:dyDescent="0.2">
      <c r="A5011" s="326" t="s">
        <v>10769</v>
      </c>
      <c r="B5011" s="326" t="s">
        <v>8</v>
      </c>
      <c r="C5011" s="326">
        <v>5</v>
      </c>
      <c r="D5011" s="326" t="s">
        <v>9604</v>
      </c>
      <c r="E5011" s="323">
        <v>200</v>
      </c>
      <c r="F5011" s="35" t="s">
        <v>303</v>
      </c>
      <c r="G5011" s="326" t="s">
        <v>10627</v>
      </c>
      <c r="H5011" s="350">
        <f t="shared" si="78"/>
        <v>4432012.3800000008</v>
      </c>
      <c r="I5011" s="326" t="s">
        <v>10594</v>
      </c>
      <c r="J5011" s="42" t="str">
        <f>VLOOKUP(D5011,DEPARTMENTS!B:B,1,0)</f>
        <v>CHURCH_CHOIR_LAUNCH</v>
      </c>
      <c r="K5011" s="326"/>
    </row>
    <row r="5012" spans="1:11" s="35" customFormat="1" hidden="1" x14ac:dyDescent="0.2">
      <c r="A5012" s="326" t="s">
        <v>10770</v>
      </c>
      <c r="B5012" s="326" t="s">
        <v>8</v>
      </c>
      <c r="C5012" s="326">
        <v>5</v>
      </c>
      <c r="D5012" s="326" t="s">
        <v>97</v>
      </c>
      <c r="E5012" s="323">
        <v>100</v>
      </c>
      <c r="F5012" s="35" t="s">
        <v>303</v>
      </c>
      <c r="G5012" s="326" t="s">
        <v>10627</v>
      </c>
      <c r="H5012" s="350">
        <f t="shared" si="78"/>
        <v>4432112.3800000008</v>
      </c>
      <c r="I5012" s="326" t="s">
        <v>10595</v>
      </c>
      <c r="J5012" s="42" t="str">
        <f>VLOOKUP(D5012,DEPARTMENTS!B:B,1,0)</f>
        <v>VBS_AMBASSADORS</v>
      </c>
      <c r="K5012" s="326"/>
    </row>
    <row r="5013" spans="1:11" s="35" customFormat="1" hidden="1" x14ac:dyDescent="0.2">
      <c r="A5013" s="326" t="s">
        <v>10771</v>
      </c>
      <c r="B5013" s="326" t="s">
        <v>8</v>
      </c>
      <c r="C5013" s="326">
        <v>5</v>
      </c>
      <c r="D5013" s="326" t="s">
        <v>9604</v>
      </c>
      <c r="E5013" s="323">
        <v>100</v>
      </c>
      <c r="F5013" s="35" t="s">
        <v>303</v>
      </c>
      <c r="G5013" s="326" t="s">
        <v>10627</v>
      </c>
      <c r="H5013" s="350">
        <f t="shared" ref="H5013:H5076" si="79">H5012+E5013</f>
        <v>4432212.3800000008</v>
      </c>
      <c r="I5013" s="326" t="s">
        <v>10596</v>
      </c>
      <c r="J5013" s="42" t="str">
        <f>VLOOKUP(D5013,DEPARTMENTS!B:B,1,0)</f>
        <v>CHURCH_CHOIR_LAUNCH</v>
      </c>
      <c r="K5013" s="326"/>
    </row>
    <row r="5014" spans="1:11" s="35" customFormat="1" hidden="1" x14ac:dyDescent="0.2">
      <c r="A5014" s="326" t="s">
        <v>10772</v>
      </c>
      <c r="B5014" s="326" t="s">
        <v>8</v>
      </c>
      <c r="C5014" s="326">
        <v>5</v>
      </c>
      <c r="D5014" s="326" t="s">
        <v>9604</v>
      </c>
      <c r="E5014" s="323">
        <v>500</v>
      </c>
      <c r="F5014" s="35" t="s">
        <v>303</v>
      </c>
      <c r="G5014" s="326" t="s">
        <v>10627</v>
      </c>
      <c r="H5014" s="350">
        <f t="shared" si="79"/>
        <v>4432712.3800000008</v>
      </c>
      <c r="I5014" s="326" t="s">
        <v>10597</v>
      </c>
      <c r="J5014" s="42" t="str">
        <f>VLOOKUP(D5014,DEPARTMENTS!B:B,1,0)</f>
        <v>CHURCH_CHOIR_LAUNCH</v>
      </c>
      <c r="K5014" s="326"/>
    </row>
    <row r="5015" spans="1:11" s="35" customFormat="1" hidden="1" x14ac:dyDescent="0.2">
      <c r="A5015" s="326" t="s">
        <v>10773</v>
      </c>
      <c r="B5015" s="326" t="s">
        <v>8</v>
      </c>
      <c r="C5015" s="326">
        <v>5</v>
      </c>
      <c r="D5015" s="326" t="s">
        <v>32</v>
      </c>
      <c r="E5015" s="323">
        <v>1000</v>
      </c>
      <c r="F5015" s="35" t="s">
        <v>303</v>
      </c>
      <c r="G5015" s="326" t="s">
        <v>10627</v>
      </c>
      <c r="H5015" s="350">
        <f t="shared" si="79"/>
        <v>4433712.3800000008</v>
      </c>
      <c r="I5015" s="326" t="s">
        <v>10598</v>
      </c>
      <c r="J5015" s="42" t="str">
        <f>VLOOKUP(D5015,DEPARTMENTS!B:B,1,0)</f>
        <v>YOUTH</v>
      </c>
      <c r="K5015" s="326"/>
    </row>
    <row r="5016" spans="1:11" s="35" customFormat="1" hidden="1" x14ac:dyDescent="0.2">
      <c r="A5016" s="326" t="s">
        <v>10774</v>
      </c>
      <c r="B5016" s="326" t="s">
        <v>8</v>
      </c>
      <c r="C5016" s="326">
        <v>5</v>
      </c>
      <c r="D5016" s="326" t="s">
        <v>98</v>
      </c>
      <c r="E5016" s="323">
        <v>400</v>
      </c>
      <c r="F5016" s="35" t="s">
        <v>303</v>
      </c>
      <c r="G5016" s="326" t="s">
        <v>10627</v>
      </c>
      <c r="H5016" s="350">
        <f t="shared" si="79"/>
        <v>4434112.3800000008</v>
      </c>
      <c r="I5016" s="326" t="s">
        <v>10599</v>
      </c>
      <c r="J5016" s="42" t="str">
        <f>VLOOKUP(D5016,DEPARTMENTS!B:B,1,0)</f>
        <v>VBS_CHILDREN</v>
      </c>
      <c r="K5016" s="326"/>
    </row>
    <row r="5017" spans="1:11" s="35" customFormat="1" hidden="1" x14ac:dyDescent="0.2">
      <c r="A5017" s="326" t="s">
        <v>10775</v>
      </c>
      <c r="B5017" s="326" t="s">
        <v>8</v>
      </c>
      <c r="C5017" s="326">
        <v>5</v>
      </c>
      <c r="D5017" s="326" t="s">
        <v>9604</v>
      </c>
      <c r="E5017" s="323">
        <v>100</v>
      </c>
      <c r="F5017" s="35" t="s">
        <v>303</v>
      </c>
      <c r="G5017" s="326" t="s">
        <v>10627</v>
      </c>
      <c r="H5017" s="350">
        <f t="shared" si="79"/>
        <v>4434212.3800000008</v>
      </c>
      <c r="I5017" s="326" t="s">
        <v>10600</v>
      </c>
      <c r="J5017" s="42" t="str">
        <f>VLOOKUP(D5017,DEPARTMENTS!B:B,1,0)</f>
        <v>CHURCH_CHOIR_LAUNCH</v>
      </c>
      <c r="K5017" s="326"/>
    </row>
    <row r="5018" spans="1:11" s="35" customFormat="1" hidden="1" x14ac:dyDescent="0.2">
      <c r="A5018" s="326" t="s">
        <v>10776</v>
      </c>
      <c r="B5018" s="326" t="s">
        <v>8</v>
      </c>
      <c r="C5018" s="326">
        <v>5</v>
      </c>
      <c r="D5018" s="326" t="s">
        <v>9604</v>
      </c>
      <c r="E5018" s="323">
        <v>500</v>
      </c>
      <c r="F5018" s="35" t="s">
        <v>303</v>
      </c>
      <c r="G5018" s="326" t="s">
        <v>10627</v>
      </c>
      <c r="H5018" s="350">
        <f t="shared" si="79"/>
        <v>4434712.3800000008</v>
      </c>
      <c r="I5018" s="326" t="s">
        <v>10601</v>
      </c>
      <c r="J5018" s="42" t="str">
        <f>VLOOKUP(D5018,DEPARTMENTS!B:B,1,0)</f>
        <v>CHURCH_CHOIR_LAUNCH</v>
      </c>
      <c r="K5018" s="326"/>
    </row>
    <row r="5019" spans="1:11" s="35" customFormat="1" hidden="1" x14ac:dyDescent="0.2">
      <c r="A5019" s="326" t="s">
        <v>10777</v>
      </c>
      <c r="B5019" s="326" t="s">
        <v>8</v>
      </c>
      <c r="C5019" s="326">
        <v>5</v>
      </c>
      <c r="D5019" s="326" t="s">
        <v>32</v>
      </c>
      <c r="E5019" s="384">
        <v>1300</v>
      </c>
      <c r="F5019" s="35" t="s">
        <v>303</v>
      </c>
      <c r="G5019" s="326" t="s">
        <v>10627</v>
      </c>
      <c r="H5019" s="350">
        <f t="shared" si="79"/>
        <v>4436012.3800000008</v>
      </c>
      <c r="I5019" s="326" t="s">
        <v>10602</v>
      </c>
      <c r="J5019" s="42" t="str">
        <f>VLOOKUP(D5019,DEPARTMENTS!B:B,1,0)</f>
        <v>YOUTH</v>
      </c>
      <c r="K5019" s="326"/>
    </row>
    <row r="5020" spans="1:11" s="35" customFormat="1" hidden="1" x14ac:dyDescent="0.2">
      <c r="A5020" s="326" t="s">
        <v>10778</v>
      </c>
      <c r="B5020" s="326" t="s">
        <v>8</v>
      </c>
      <c r="C5020" s="326">
        <v>5</v>
      </c>
      <c r="D5020" s="326" t="s">
        <v>9604</v>
      </c>
      <c r="E5020" s="323">
        <v>200</v>
      </c>
      <c r="F5020" s="35" t="s">
        <v>303</v>
      </c>
      <c r="G5020" s="326" t="s">
        <v>10627</v>
      </c>
      <c r="H5020" s="350">
        <f t="shared" si="79"/>
        <v>4436212.3800000008</v>
      </c>
      <c r="I5020" s="326" t="s">
        <v>10603</v>
      </c>
      <c r="J5020" s="42" t="str">
        <f>VLOOKUP(D5020,DEPARTMENTS!B:B,1,0)</f>
        <v>CHURCH_CHOIR_LAUNCH</v>
      </c>
      <c r="K5020" s="326"/>
    </row>
    <row r="5021" spans="1:11" s="35" customFormat="1" hidden="1" x14ac:dyDescent="0.2">
      <c r="A5021" s="326" t="s">
        <v>10779</v>
      </c>
      <c r="B5021" s="326" t="s">
        <v>8</v>
      </c>
      <c r="C5021" s="326">
        <v>5</v>
      </c>
      <c r="D5021" s="326" t="s">
        <v>9604</v>
      </c>
      <c r="E5021" s="323">
        <v>1000</v>
      </c>
      <c r="F5021" s="35" t="s">
        <v>303</v>
      </c>
      <c r="G5021" s="326" t="s">
        <v>10627</v>
      </c>
      <c r="H5021" s="350">
        <f t="shared" si="79"/>
        <v>4437212.3800000008</v>
      </c>
      <c r="I5021" s="326" t="s">
        <v>10604</v>
      </c>
      <c r="J5021" s="42" t="str">
        <f>VLOOKUP(D5021,DEPARTMENTS!B:B,1,0)</f>
        <v>CHURCH_CHOIR_LAUNCH</v>
      </c>
      <c r="K5021" s="326"/>
    </row>
    <row r="5022" spans="1:11" s="35" customFormat="1" hidden="1" x14ac:dyDescent="0.2">
      <c r="A5022" s="326" t="s">
        <v>10780</v>
      </c>
      <c r="B5022" s="326" t="s">
        <v>8</v>
      </c>
      <c r="C5022" s="326">
        <v>5</v>
      </c>
      <c r="D5022" s="326" t="s">
        <v>9604</v>
      </c>
      <c r="E5022" s="323">
        <v>100</v>
      </c>
      <c r="F5022" s="35" t="s">
        <v>303</v>
      </c>
      <c r="G5022" s="326" t="s">
        <v>10627</v>
      </c>
      <c r="H5022" s="350">
        <f t="shared" si="79"/>
        <v>4437312.3800000008</v>
      </c>
      <c r="I5022" s="326" t="s">
        <v>10605</v>
      </c>
      <c r="J5022" s="42" t="str">
        <f>VLOOKUP(D5022,DEPARTMENTS!B:B,1,0)</f>
        <v>CHURCH_CHOIR_LAUNCH</v>
      </c>
      <c r="K5022" s="326"/>
    </row>
    <row r="5023" spans="1:11" s="35" customFormat="1" hidden="1" x14ac:dyDescent="0.2">
      <c r="A5023" s="326" t="s">
        <v>10781</v>
      </c>
      <c r="B5023" s="326" t="s">
        <v>8</v>
      </c>
      <c r="C5023" s="326">
        <v>5</v>
      </c>
      <c r="D5023" s="326" t="s">
        <v>132</v>
      </c>
      <c r="E5023" s="323">
        <v>200</v>
      </c>
      <c r="F5023" s="35" t="s">
        <v>303</v>
      </c>
      <c r="G5023" s="326" t="s">
        <v>10627</v>
      </c>
      <c r="H5023" s="350">
        <f t="shared" si="79"/>
        <v>4437512.3800000008</v>
      </c>
      <c r="I5023" s="326" t="s">
        <v>10606</v>
      </c>
      <c r="J5023" s="42" t="str">
        <f>VLOOKUP(D5023,DEPARTMENTS!B:B,1,0)</f>
        <v>DEV_GROUP_41</v>
      </c>
      <c r="K5023" s="326"/>
    </row>
    <row r="5024" spans="1:11" s="35" customFormat="1" hidden="1" x14ac:dyDescent="0.2">
      <c r="A5024" s="326" t="s">
        <v>10782</v>
      </c>
      <c r="B5024" s="326" t="s">
        <v>8</v>
      </c>
      <c r="C5024" s="326">
        <v>5</v>
      </c>
      <c r="D5024" s="326" t="s">
        <v>9604</v>
      </c>
      <c r="E5024" s="323">
        <v>100</v>
      </c>
      <c r="F5024" s="35" t="s">
        <v>303</v>
      </c>
      <c r="G5024" s="326" t="s">
        <v>10627</v>
      </c>
      <c r="H5024" s="350">
        <f t="shared" si="79"/>
        <v>4437612.3800000008</v>
      </c>
      <c r="I5024" s="326" t="s">
        <v>10607</v>
      </c>
      <c r="J5024" s="42" t="str">
        <f>VLOOKUP(D5024,DEPARTMENTS!B:B,1,0)</f>
        <v>CHURCH_CHOIR_LAUNCH</v>
      </c>
      <c r="K5024" s="326"/>
    </row>
    <row r="5025" spans="1:11" s="35" customFormat="1" hidden="1" x14ac:dyDescent="0.2">
      <c r="A5025" s="326" t="s">
        <v>10783</v>
      </c>
      <c r="B5025" s="326" t="s">
        <v>8</v>
      </c>
      <c r="C5025" s="326">
        <v>5</v>
      </c>
      <c r="D5025" s="326" t="s">
        <v>9604</v>
      </c>
      <c r="E5025" s="323">
        <v>500</v>
      </c>
      <c r="F5025" s="35" t="s">
        <v>303</v>
      </c>
      <c r="G5025" s="326" t="s">
        <v>10627</v>
      </c>
      <c r="H5025" s="350">
        <f t="shared" si="79"/>
        <v>4438112.3800000008</v>
      </c>
      <c r="I5025" s="326" t="s">
        <v>10608</v>
      </c>
      <c r="J5025" s="42" t="str">
        <f>VLOOKUP(D5025,DEPARTMENTS!B:B,1,0)</f>
        <v>CHURCH_CHOIR_LAUNCH</v>
      </c>
      <c r="K5025" s="326"/>
    </row>
    <row r="5026" spans="1:11" s="35" customFormat="1" hidden="1" x14ac:dyDescent="0.2">
      <c r="A5026" s="326" t="s">
        <v>10784</v>
      </c>
      <c r="B5026" s="326" t="s">
        <v>8</v>
      </c>
      <c r="C5026" s="326">
        <v>5</v>
      </c>
      <c r="D5026" s="326" t="s">
        <v>9604</v>
      </c>
      <c r="E5026" s="323">
        <v>100</v>
      </c>
      <c r="F5026" s="35" t="s">
        <v>303</v>
      </c>
      <c r="G5026" s="326" t="s">
        <v>10627</v>
      </c>
      <c r="H5026" s="350">
        <f t="shared" si="79"/>
        <v>4438212.3800000008</v>
      </c>
      <c r="I5026" s="326" t="s">
        <v>10609</v>
      </c>
      <c r="J5026" s="42" t="str">
        <f>VLOOKUP(D5026,DEPARTMENTS!B:B,1,0)</f>
        <v>CHURCH_CHOIR_LAUNCH</v>
      </c>
      <c r="K5026" s="326"/>
    </row>
    <row r="5027" spans="1:11" s="35" customFormat="1" hidden="1" x14ac:dyDescent="0.2">
      <c r="A5027" s="326" t="s">
        <v>10785</v>
      </c>
      <c r="B5027" s="326" t="s">
        <v>8</v>
      </c>
      <c r="C5027" s="326">
        <v>5</v>
      </c>
      <c r="D5027" s="326" t="s">
        <v>98</v>
      </c>
      <c r="E5027" s="323">
        <v>100</v>
      </c>
      <c r="F5027" s="35" t="s">
        <v>303</v>
      </c>
      <c r="G5027" s="326" t="s">
        <v>10627</v>
      </c>
      <c r="H5027" s="350">
        <f t="shared" si="79"/>
        <v>4438312.3800000008</v>
      </c>
      <c r="I5027" s="326" t="s">
        <v>10610</v>
      </c>
      <c r="J5027" s="42" t="str">
        <f>VLOOKUP(D5027,DEPARTMENTS!B:B,1,0)</f>
        <v>VBS_CHILDREN</v>
      </c>
      <c r="K5027" s="326"/>
    </row>
    <row r="5028" spans="1:11" s="35" customFormat="1" hidden="1" x14ac:dyDescent="0.2">
      <c r="A5028" s="326" t="s">
        <v>10786</v>
      </c>
      <c r="B5028" s="326" t="s">
        <v>8</v>
      </c>
      <c r="C5028" s="326">
        <v>5</v>
      </c>
      <c r="D5028" s="326" t="s">
        <v>9604</v>
      </c>
      <c r="E5028" s="323">
        <v>200</v>
      </c>
      <c r="F5028" s="35" t="s">
        <v>303</v>
      </c>
      <c r="G5028" s="326" t="s">
        <v>10627</v>
      </c>
      <c r="H5028" s="350">
        <f t="shared" si="79"/>
        <v>4438512.3800000008</v>
      </c>
      <c r="I5028" s="326" t="s">
        <v>10611</v>
      </c>
      <c r="J5028" s="42" t="str">
        <f>VLOOKUP(D5028,DEPARTMENTS!B:B,1,0)</f>
        <v>CHURCH_CHOIR_LAUNCH</v>
      </c>
      <c r="K5028" s="326"/>
    </row>
    <row r="5029" spans="1:11" s="35" customFormat="1" hidden="1" x14ac:dyDescent="0.2">
      <c r="A5029" s="326" t="s">
        <v>10787</v>
      </c>
      <c r="B5029" s="326" t="s">
        <v>8</v>
      </c>
      <c r="C5029" s="326">
        <v>5</v>
      </c>
      <c r="D5029" s="326" t="s">
        <v>9604</v>
      </c>
      <c r="E5029" s="323">
        <v>100</v>
      </c>
      <c r="F5029" s="35" t="s">
        <v>303</v>
      </c>
      <c r="G5029" s="326" t="s">
        <v>10627</v>
      </c>
      <c r="H5029" s="350">
        <f t="shared" si="79"/>
        <v>4438612.3800000008</v>
      </c>
      <c r="I5029" s="326" t="s">
        <v>10612</v>
      </c>
      <c r="J5029" s="42" t="str">
        <f>VLOOKUP(D5029,DEPARTMENTS!B:B,1,0)</f>
        <v>CHURCH_CHOIR_LAUNCH</v>
      </c>
      <c r="K5029" s="326"/>
    </row>
    <row r="5030" spans="1:11" s="35" customFormat="1" hidden="1" x14ac:dyDescent="0.2">
      <c r="A5030" s="326" t="s">
        <v>10788</v>
      </c>
      <c r="B5030" s="326" t="s">
        <v>8</v>
      </c>
      <c r="C5030" s="326">
        <v>5</v>
      </c>
      <c r="D5030" s="326" t="s">
        <v>9604</v>
      </c>
      <c r="E5030" s="323">
        <v>100</v>
      </c>
      <c r="F5030" s="35" t="s">
        <v>303</v>
      </c>
      <c r="G5030" s="326" t="s">
        <v>10627</v>
      </c>
      <c r="H5030" s="350">
        <f t="shared" si="79"/>
        <v>4438712.3800000008</v>
      </c>
      <c r="I5030" s="326" t="s">
        <v>10613</v>
      </c>
      <c r="J5030" s="42" t="str">
        <f>VLOOKUP(D5030,DEPARTMENTS!B:B,1,0)</f>
        <v>CHURCH_CHOIR_LAUNCH</v>
      </c>
      <c r="K5030" s="326"/>
    </row>
    <row r="5031" spans="1:11" s="35" customFormat="1" hidden="1" x14ac:dyDescent="0.2">
      <c r="A5031" s="326" t="s">
        <v>10789</v>
      </c>
      <c r="B5031" s="326" t="s">
        <v>8</v>
      </c>
      <c r="C5031" s="326">
        <v>5</v>
      </c>
      <c r="D5031" s="326" t="s">
        <v>98</v>
      </c>
      <c r="E5031" s="323">
        <v>300</v>
      </c>
      <c r="F5031" s="35" t="s">
        <v>303</v>
      </c>
      <c r="G5031" s="326" t="s">
        <v>10627</v>
      </c>
      <c r="H5031" s="350">
        <f t="shared" si="79"/>
        <v>4439012.3800000008</v>
      </c>
      <c r="I5031" s="326" t="s">
        <v>10614</v>
      </c>
      <c r="J5031" s="42" t="str">
        <f>VLOOKUP(D5031,DEPARTMENTS!B:B,1,0)</f>
        <v>VBS_CHILDREN</v>
      </c>
      <c r="K5031" s="326"/>
    </row>
    <row r="5032" spans="1:11" s="35" customFormat="1" hidden="1" x14ac:dyDescent="0.2">
      <c r="A5032" s="326" t="s">
        <v>10790</v>
      </c>
      <c r="B5032" s="326" t="s">
        <v>8</v>
      </c>
      <c r="C5032" s="326">
        <v>5</v>
      </c>
      <c r="D5032" s="326" t="s">
        <v>9604</v>
      </c>
      <c r="E5032" s="323">
        <v>500</v>
      </c>
      <c r="F5032" s="35" t="s">
        <v>303</v>
      </c>
      <c r="G5032" s="326" t="s">
        <v>10627</v>
      </c>
      <c r="H5032" s="350">
        <f t="shared" si="79"/>
        <v>4439512.3800000008</v>
      </c>
      <c r="I5032" s="326" t="s">
        <v>10615</v>
      </c>
      <c r="J5032" s="42" t="str">
        <f>VLOOKUP(D5032,DEPARTMENTS!B:B,1,0)</f>
        <v>CHURCH_CHOIR_LAUNCH</v>
      </c>
      <c r="K5032" s="326"/>
    </row>
    <row r="5033" spans="1:11" s="35" customFormat="1" hidden="1" x14ac:dyDescent="0.2">
      <c r="A5033" s="326" t="s">
        <v>10791</v>
      </c>
      <c r="B5033" s="326" t="s">
        <v>8</v>
      </c>
      <c r="C5033" s="326">
        <v>5</v>
      </c>
      <c r="D5033" s="326" t="s">
        <v>9604</v>
      </c>
      <c r="E5033" s="323">
        <v>300</v>
      </c>
      <c r="F5033" s="35" t="s">
        <v>303</v>
      </c>
      <c r="G5033" s="326" t="s">
        <v>10627</v>
      </c>
      <c r="H5033" s="350">
        <f t="shared" si="79"/>
        <v>4439812.3800000008</v>
      </c>
      <c r="I5033" s="326" t="s">
        <v>10616</v>
      </c>
      <c r="J5033" s="42" t="str">
        <f>VLOOKUP(D5033,DEPARTMENTS!B:B,1,0)</f>
        <v>CHURCH_CHOIR_LAUNCH</v>
      </c>
      <c r="K5033" s="326"/>
    </row>
    <row r="5034" spans="1:11" s="35" customFormat="1" hidden="1" x14ac:dyDescent="0.2">
      <c r="A5034" s="326" t="s">
        <v>10792</v>
      </c>
      <c r="B5034" s="326" t="s">
        <v>8</v>
      </c>
      <c r="C5034" s="326">
        <v>5</v>
      </c>
      <c r="D5034" s="326" t="s">
        <v>9604</v>
      </c>
      <c r="E5034" s="323">
        <v>500</v>
      </c>
      <c r="F5034" s="35" t="s">
        <v>303</v>
      </c>
      <c r="G5034" s="326" t="s">
        <v>10627</v>
      </c>
      <c r="H5034" s="350">
        <f t="shared" si="79"/>
        <v>4440312.3800000008</v>
      </c>
      <c r="I5034" s="326" t="s">
        <v>10617</v>
      </c>
      <c r="J5034" s="42" t="str">
        <f>VLOOKUP(D5034,DEPARTMENTS!B:B,1,0)</f>
        <v>CHURCH_CHOIR_LAUNCH</v>
      </c>
      <c r="K5034" s="326"/>
    </row>
    <row r="5035" spans="1:11" s="321" customFormat="1" hidden="1" x14ac:dyDescent="0.2">
      <c r="A5035" s="326" t="s">
        <v>10793</v>
      </c>
      <c r="B5035" s="326" t="s">
        <v>8</v>
      </c>
      <c r="C5035" s="326">
        <v>5</v>
      </c>
      <c r="D5035" s="326" t="s">
        <v>9604</v>
      </c>
      <c r="E5035" s="323">
        <v>500</v>
      </c>
      <c r="F5035" s="35" t="s">
        <v>303</v>
      </c>
      <c r="G5035" s="326" t="s">
        <v>10627</v>
      </c>
      <c r="H5035" s="350">
        <f t="shared" si="79"/>
        <v>4440812.3800000008</v>
      </c>
      <c r="I5035" s="326" t="s">
        <v>10618</v>
      </c>
      <c r="J5035" s="42" t="str">
        <f>VLOOKUP(D5035,DEPARTMENTS!B:B,1,0)</f>
        <v>CHURCH_CHOIR_LAUNCH</v>
      </c>
      <c r="K5035" s="326"/>
    </row>
    <row r="5036" spans="1:11" s="35" customFormat="1" hidden="1" x14ac:dyDescent="0.2">
      <c r="A5036" s="326" t="s">
        <v>10794</v>
      </c>
      <c r="B5036" s="326" t="s">
        <v>8</v>
      </c>
      <c r="C5036" s="326">
        <v>5</v>
      </c>
      <c r="D5036" s="326" t="s">
        <v>9604</v>
      </c>
      <c r="E5036" s="323">
        <v>300</v>
      </c>
      <c r="F5036" s="35" t="s">
        <v>303</v>
      </c>
      <c r="G5036" s="326" t="s">
        <v>10627</v>
      </c>
      <c r="H5036" s="350">
        <f t="shared" si="79"/>
        <v>4441112.3800000008</v>
      </c>
      <c r="I5036" s="326" t="s">
        <v>10619</v>
      </c>
      <c r="J5036" s="42" t="str">
        <f>VLOOKUP(D5036,DEPARTMENTS!B:B,1,0)</f>
        <v>CHURCH_CHOIR_LAUNCH</v>
      </c>
      <c r="K5036" s="326"/>
    </row>
    <row r="5037" spans="1:11" s="35" customFormat="1" hidden="1" x14ac:dyDescent="0.2">
      <c r="A5037" s="326" t="s">
        <v>10795</v>
      </c>
      <c r="B5037" s="326" t="s">
        <v>8</v>
      </c>
      <c r="C5037" s="326">
        <v>5</v>
      </c>
      <c r="D5037" s="326" t="s">
        <v>9604</v>
      </c>
      <c r="E5037" s="323">
        <v>100</v>
      </c>
      <c r="F5037" s="35" t="s">
        <v>303</v>
      </c>
      <c r="G5037" s="326" t="s">
        <v>10627</v>
      </c>
      <c r="H5037" s="350">
        <f t="shared" si="79"/>
        <v>4441212.3800000008</v>
      </c>
      <c r="I5037" s="326" t="s">
        <v>10620</v>
      </c>
      <c r="J5037" s="42" t="str">
        <f>VLOOKUP(D5037,DEPARTMENTS!B:B,1,0)</f>
        <v>CHURCH_CHOIR_LAUNCH</v>
      </c>
      <c r="K5037" s="326"/>
    </row>
    <row r="5038" spans="1:11" s="35" customFormat="1" hidden="1" x14ac:dyDescent="0.2">
      <c r="A5038" s="326" t="s">
        <v>10796</v>
      </c>
      <c r="B5038" s="326" t="s">
        <v>8</v>
      </c>
      <c r="C5038" s="326">
        <v>5</v>
      </c>
      <c r="D5038" s="326" t="s">
        <v>9604</v>
      </c>
      <c r="E5038" s="323">
        <v>500</v>
      </c>
      <c r="F5038" s="35" t="s">
        <v>303</v>
      </c>
      <c r="G5038" s="326" t="s">
        <v>10627</v>
      </c>
      <c r="H5038" s="350">
        <f t="shared" si="79"/>
        <v>4441712.3800000008</v>
      </c>
      <c r="I5038" s="326" t="s">
        <v>10621</v>
      </c>
      <c r="J5038" s="42" t="str">
        <f>VLOOKUP(D5038,DEPARTMENTS!B:B,1,0)</f>
        <v>CHURCH_CHOIR_LAUNCH</v>
      </c>
      <c r="K5038" s="326"/>
    </row>
    <row r="5039" spans="1:11" s="35" customFormat="1" hidden="1" x14ac:dyDescent="0.2">
      <c r="A5039" s="326" t="s">
        <v>10797</v>
      </c>
      <c r="B5039" s="326" t="s">
        <v>8</v>
      </c>
      <c r="C5039" s="326">
        <v>5</v>
      </c>
      <c r="D5039" s="326" t="s">
        <v>9604</v>
      </c>
      <c r="E5039" s="323">
        <v>100</v>
      </c>
      <c r="F5039" s="35" t="s">
        <v>303</v>
      </c>
      <c r="G5039" s="326" t="s">
        <v>10627</v>
      </c>
      <c r="H5039" s="350">
        <f t="shared" si="79"/>
        <v>4441812.3800000008</v>
      </c>
      <c r="I5039" s="326" t="s">
        <v>10622</v>
      </c>
      <c r="J5039" s="42" t="str">
        <f>VLOOKUP(D5039,DEPARTMENTS!B:B,1,0)</f>
        <v>CHURCH_CHOIR_LAUNCH</v>
      </c>
      <c r="K5039" s="326"/>
    </row>
    <row r="5040" spans="1:11" s="35" customFormat="1" hidden="1" x14ac:dyDescent="0.2">
      <c r="A5040" s="326" t="s">
        <v>10798</v>
      </c>
      <c r="B5040" s="326" t="s">
        <v>8</v>
      </c>
      <c r="C5040" s="326">
        <v>5</v>
      </c>
      <c r="D5040" s="326" t="s">
        <v>9604</v>
      </c>
      <c r="E5040" s="323">
        <v>200</v>
      </c>
      <c r="F5040" s="35" t="s">
        <v>303</v>
      </c>
      <c r="G5040" s="326" t="s">
        <v>10627</v>
      </c>
      <c r="H5040" s="350">
        <f t="shared" si="79"/>
        <v>4442012.3800000008</v>
      </c>
      <c r="I5040" s="326" t="s">
        <v>10623</v>
      </c>
      <c r="J5040" s="42" t="str">
        <f>VLOOKUP(D5040,DEPARTMENTS!B:B,1,0)</f>
        <v>CHURCH_CHOIR_LAUNCH</v>
      </c>
      <c r="K5040" s="326"/>
    </row>
    <row r="5041" spans="1:11" s="321" customFormat="1" hidden="1" x14ac:dyDescent="0.2">
      <c r="A5041" s="326" t="s">
        <v>10799</v>
      </c>
      <c r="B5041" s="326" t="s">
        <v>8</v>
      </c>
      <c r="C5041" s="326">
        <v>5</v>
      </c>
      <c r="D5041" s="326" t="s">
        <v>9604</v>
      </c>
      <c r="E5041" s="323">
        <v>500</v>
      </c>
      <c r="F5041" s="35" t="s">
        <v>303</v>
      </c>
      <c r="G5041" s="326" t="s">
        <v>10627</v>
      </c>
      <c r="H5041" s="350">
        <f t="shared" si="79"/>
        <v>4442512.3800000008</v>
      </c>
      <c r="I5041" s="326" t="s">
        <v>10624</v>
      </c>
      <c r="J5041" s="42" t="str">
        <f>VLOOKUP(D5041,DEPARTMENTS!B:B,1,0)</f>
        <v>CHURCH_CHOIR_LAUNCH</v>
      </c>
      <c r="K5041" s="326"/>
    </row>
    <row r="5042" spans="1:11" s="35" customFormat="1" hidden="1" x14ac:dyDescent="0.2">
      <c r="A5042" s="326" t="s">
        <v>11460</v>
      </c>
      <c r="B5042" s="326" t="s">
        <v>9</v>
      </c>
      <c r="C5042" s="326">
        <v>1</v>
      </c>
      <c r="D5042" s="326" t="s">
        <v>9605</v>
      </c>
      <c r="E5042" s="323">
        <v>2000</v>
      </c>
      <c r="F5042" s="35" t="s">
        <v>303</v>
      </c>
      <c r="G5042" s="326" t="s">
        <v>11449</v>
      </c>
      <c r="H5042" s="350">
        <f t="shared" si="79"/>
        <v>4444512.3800000008</v>
      </c>
      <c r="I5042" s="383" t="s">
        <v>10802</v>
      </c>
      <c r="J5042" s="42" t="str">
        <f>VLOOKUP(D5042,DEPARTMENTS!B:B,1,0)</f>
        <v>IKONDENI</v>
      </c>
      <c r="K5042" s="326"/>
    </row>
    <row r="5043" spans="1:11" s="35" customFormat="1" hidden="1" x14ac:dyDescent="0.2">
      <c r="A5043" s="326" t="s">
        <v>11461</v>
      </c>
      <c r="B5043" s="326" t="s">
        <v>9</v>
      </c>
      <c r="C5043" s="326">
        <v>1</v>
      </c>
      <c r="D5043" s="326" t="s">
        <v>24</v>
      </c>
      <c r="E5043" s="323">
        <v>2490</v>
      </c>
      <c r="F5043" s="35" t="s">
        <v>303</v>
      </c>
      <c r="G5043" s="326" t="s">
        <v>11449</v>
      </c>
      <c r="H5043" s="350">
        <f t="shared" si="79"/>
        <v>4447002.3800000008</v>
      </c>
      <c r="I5043" s="326" t="s">
        <v>10803</v>
      </c>
      <c r="J5043" s="42" t="str">
        <f>VLOOKUP(D5043,DEPARTMENTS!B:B,1,0)</f>
        <v>ENVELOPES</v>
      </c>
      <c r="K5043" s="326"/>
    </row>
    <row r="5044" spans="1:11" s="35" customFormat="1" hidden="1" x14ac:dyDescent="0.2">
      <c r="A5044" s="326" t="s">
        <v>11462</v>
      </c>
      <c r="B5044" s="326" t="s">
        <v>9</v>
      </c>
      <c r="C5044" s="326">
        <v>1</v>
      </c>
      <c r="D5044" s="326" t="s">
        <v>114</v>
      </c>
      <c r="E5044" s="323">
        <v>1000</v>
      </c>
      <c r="F5044" s="35" t="s">
        <v>303</v>
      </c>
      <c r="G5044" s="326" t="s">
        <v>11449</v>
      </c>
      <c r="H5044" s="350">
        <f t="shared" si="79"/>
        <v>4448002.3800000008</v>
      </c>
      <c r="I5044" s="326" t="s">
        <v>10804</v>
      </c>
      <c r="J5044" s="42" t="str">
        <f>VLOOKUP(D5044,DEPARTMENTS!B:B,1,0)</f>
        <v>DEV_GROUP_1</v>
      </c>
      <c r="K5044" s="326"/>
    </row>
    <row r="5045" spans="1:11" s="321" customFormat="1" hidden="1" x14ac:dyDescent="0.2">
      <c r="A5045" s="326" t="s">
        <v>11463</v>
      </c>
      <c r="B5045" s="326" t="s">
        <v>9</v>
      </c>
      <c r="C5045" s="326">
        <v>1</v>
      </c>
      <c r="D5045" s="326" t="s">
        <v>97</v>
      </c>
      <c r="E5045" s="323">
        <v>100</v>
      </c>
      <c r="F5045" s="35" t="s">
        <v>303</v>
      </c>
      <c r="G5045" s="326" t="s">
        <v>11449</v>
      </c>
      <c r="H5045" s="350">
        <f t="shared" si="79"/>
        <v>4448102.3800000008</v>
      </c>
      <c r="I5045" s="326" t="s">
        <v>10805</v>
      </c>
      <c r="J5045" s="42" t="str">
        <f>VLOOKUP(D5045,DEPARTMENTS!B:B,1,0)</f>
        <v>VBS_AMBASSADORS</v>
      </c>
      <c r="K5045" s="326"/>
    </row>
    <row r="5046" spans="1:11" s="35" customFormat="1" hidden="1" x14ac:dyDescent="0.2">
      <c r="A5046" s="326" t="s">
        <v>11464</v>
      </c>
      <c r="B5046" s="326" t="s">
        <v>9</v>
      </c>
      <c r="C5046" s="326">
        <v>1</v>
      </c>
      <c r="D5046" s="326" t="s">
        <v>9604</v>
      </c>
      <c r="E5046" s="323">
        <v>1500</v>
      </c>
      <c r="F5046" s="35" t="s">
        <v>303</v>
      </c>
      <c r="G5046" s="326" t="s">
        <v>11449</v>
      </c>
      <c r="H5046" s="350">
        <f t="shared" si="79"/>
        <v>4449602.3800000008</v>
      </c>
      <c r="I5046" s="326" t="s">
        <v>10806</v>
      </c>
      <c r="J5046" s="42" t="str">
        <f>VLOOKUP(D5046,DEPARTMENTS!B:B,1,0)</f>
        <v>CHURCH_CHOIR_LAUNCH</v>
      </c>
      <c r="K5046" s="326"/>
    </row>
    <row r="5047" spans="1:11" s="35" customFormat="1" hidden="1" x14ac:dyDescent="0.2">
      <c r="A5047" s="326" t="s">
        <v>11465</v>
      </c>
      <c r="B5047" s="326" t="s">
        <v>9</v>
      </c>
      <c r="C5047" s="326">
        <v>1</v>
      </c>
      <c r="D5047" s="326" t="s">
        <v>9604</v>
      </c>
      <c r="E5047" s="323">
        <v>1000</v>
      </c>
      <c r="F5047" s="35" t="s">
        <v>303</v>
      </c>
      <c r="G5047" s="326" t="s">
        <v>11449</v>
      </c>
      <c r="H5047" s="350">
        <f t="shared" si="79"/>
        <v>4450602.3800000008</v>
      </c>
      <c r="I5047" s="326" t="s">
        <v>10807</v>
      </c>
      <c r="J5047" s="42" t="str">
        <f>VLOOKUP(D5047,DEPARTMENTS!B:B,1,0)</f>
        <v>CHURCH_CHOIR_LAUNCH</v>
      </c>
      <c r="K5047" s="326"/>
    </row>
    <row r="5048" spans="1:11" s="35" customFormat="1" hidden="1" x14ac:dyDescent="0.2">
      <c r="A5048" s="326" t="s">
        <v>11466</v>
      </c>
      <c r="B5048" s="326" t="s">
        <v>9</v>
      </c>
      <c r="C5048" s="326">
        <v>1</v>
      </c>
      <c r="D5048" s="326" t="s">
        <v>75</v>
      </c>
      <c r="E5048" s="323">
        <v>-15500</v>
      </c>
      <c r="F5048" s="35" t="s">
        <v>109</v>
      </c>
      <c r="G5048" s="326" t="s">
        <v>11449</v>
      </c>
      <c r="H5048" s="350">
        <f t="shared" si="79"/>
        <v>4435102.3800000008</v>
      </c>
      <c r="I5048" s="326" t="s">
        <v>10808</v>
      </c>
      <c r="J5048" s="42" t="str">
        <f>VLOOKUP(D5048,DEPARTMENTS!B:B,1,0)</f>
        <v>WITHDRAWAL</v>
      </c>
      <c r="K5048" s="326"/>
    </row>
    <row r="5049" spans="1:11" s="35" customFormat="1" hidden="1" x14ac:dyDescent="0.2">
      <c r="A5049" s="326" t="s">
        <v>11467</v>
      </c>
      <c r="B5049" s="326" t="s">
        <v>9</v>
      </c>
      <c r="C5049" s="326">
        <v>1</v>
      </c>
      <c r="D5049" s="326" t="s">
        <v>75</v>
      </c>
      <c r="E5049" s="323">
        <v>-402761.5</v>
      </c>
      <c r="F5049" s="35" t="s">
        <v>109</v>
      </c>
      <c r="G5049" s="326" t="s">
        <v>11449</v>
      </c>
      <c r="H5049" s="350">
        <f t="shared" si="79"/>
        <v>4032340.8800000008</v>
      </c>
      <c r="I5049" s="326" t="s">
        <v>10809</v>
      </c>
      <c r="J5049" s="42" t="str">
        <f>VLOOKUP(D5049,DEPARTMENTS!B:B,1,0)</f>
        <v>WITHDRAWAL</v>
      </c>
      <c r="K5049" s="326"/>
    </row>
    <row r="5050" spans="1:11" s="35" customFormat="1" hidden="1" x14ac:dyDescent="0.2">
      <c r="A5050" s="326" t="s">
        <v>11468</v>
      </c>
      <c r="B5050" s="326" t="s">
        <v>9</v>
      </c>
      <c r="C5050" s="326">
        <v>1</v>
      </c>
      <c r="D5050" s="326" t="s">
        <v>75</v>
      </c>
      <c r="E5050" s="323">
        <v>-15500</v>
      </c>
      <c r="F5050" s="35" t="s">
        <v>109</v>
      </c>
      <c r="G5050" s="326" t="s">
        <v>11449</v>
      </c>
      <c r="H5050" s="350">
        <f t="shared" si="79"/>
        <v>4016840.8800000008</v>
      </c>
      <c r="I5050" s="326" t="s">
        <v>10810</v>
      </c>
      <c r="J5050" s="42" t="str">
        <f>VLOOKUP(D5050,DEPARTMENTS!B:B,1,0)</f>
        <v>WITHDRAWAL</v>
      </c>
      <c r="K5050" s="326"/>
    </row>
    <row r="5051" spans="1:11" s="35" customFormat="1" hidden="1" x14ac:dyDescent="0.2">
      <c r="A5051" s="326" t="s">
        <v>11469</v>
      </c>
      <c r="B5051" s="326" t="s">
        <v>9</v>
      </c>
      <c r="C5051" s="326">
        <v>1</v>
      </c>
      <c r="D5051" s="326" t="s">
        <v>9604</v>
      </c>
      <c r="E5051" s="323">
        <v>300</v>
      </c>
      <c r="F5051" s="35" t="s">
        <v>303</v>
      </c>
      <c r="G5051" s="326" t="s">
        <v>11449</v>
      </c>
      <c r="H5051" s="350">
        <f t="shared" si="79"/>
        <v>4017140.8800000008</v>
      </c>
      <c r="I5051" s="326" t="s">
        <v>10811</v>
      </c>
      <c r="J5051" s="42" t="str">
        <f>VLOOKUP(D5051,DEPARTMENTS!B:B,1,0)</f>
        <v>CHURCH_CHOIR_LAUNCH</v>
      </c>
      <c r="K5051" s="326"/>
    </row>
    <row r="5052" spans="1:11" s="35" customFormat="1" hidden="1" x14ac:dyDescent="0.2">
      <c r="A5052" s="326" t="s">
        <v>11470</v>
      </c>
      <c r="B5052" s="326" t="s">
        <v>9</v>
      </c>
      <c r="C5052" s="326">
        <v>1</v>
      </c>
      <c r="D5052" s="326" t="s">
        <v>9604</v>
      </c>
      <c r="E5052" s="323">
        <v>1000</v>
      </c>
      <c r="F5052" s="35" t="s">
        <v>303</v>
      </c>
      <c r="G5052" s="326" t="s">
        <v>11449</v>
      </c>
      <c r="H5052" s="350">
        <f t="shared" si="79"/>
        <v>4018140.8800000008</v>
      </c>
      <c r="I5052" s="326" t="s">
        <v>10812</v>
      </c>
      <c r="J5052" s="42" t="str">
        <f>VLOOKUP(D5052,DEPARTMENTS!B:B,1,0)</f>
        <v>CHURCH_CHOIR_LAUNCH</v>
      </c>
      <c r="K5052" s="326"/>
    </row>
    <row r="5053" spans="1:11" s="35" customFormat="1" hidden="1" x14ac:dyDescent="0.2">
      <c r="A5053" s="326" t="s">
        <v>11471</v>
      </c>
      <c r="B5053" s="326" t="s">
        <v>9</v>
      </c>
      <c r="C5053" s="326">
        <v>1</v>
      </c>
      <c r="D5053" s="326" t="s">
        <v>9604</v>
      </c>
      <c r="E5053" s="323">
        <v>300</v>
      </c>
      <c r="F5053" s="35" t="s">
        <v>303</v>
      </c>
      <c r="G5053" s="326" t="s">
        <v>11449</v>
      </c>
      <c r="H5053" s="350">
        <f t="shared" si="79"/>
        <v>4018440.8800000008</v>
      </c>
      <c r="I5053" s="326" t="s">
        <v>10813</v>
      </c>
      <c r="J5053" s="42" t="str">
        <f>VLOOKUP(D5053,DEPARTMENTS!B:B,1,0)</f>
        <v>CHURCH_CHOIR_LAUNCH</v>
      </c>
      <c r="K5053" s="326"/>
    </row>
    <row r="5054" spans="1:11" s="35" customFormat="1" hidden="1" x14ac:dyDescent="0.2">
      <c r="A5054" s="326" t="s">
        <v>11472</v>
      </c>
      <c r="B5054" s="326" t="s">
        <v>9</v>
      </c>
      <c r="C5054" s="326">
        <v>1</v>
      </c>
      <c r="D5054" s="326" t="s">
        <v>9604</v>
      </c>
      <c r="E5054" s="323">
        <v>200</v>
      </c>
      <c r="F5054" s="35" t="s">
        <v>303</v>
      </c>
      <c r="G5054" s="326" t="s">
        <v>11449</v>
      </c>
      <c r="H5054" s="350">
        <f t="shared" si="79"/>
        <v>4018640.8800000008</v>
      </c>
      <c r="I5054" s="326" t="s">
        <v>10814</v>
      </c>
      <c r="J5054" s="42" t="str">
        <f>VLOOKUP(D5054,DEPARTMENTS!B:B,1,0)</f>
        <v>CHURCH_CHOIR_LAUNCH</v>
      </c>
      <c r="K5054" s="326"/>
    </row>
    <row r="5055" spans="1:11" s="35" customFormat="1" hidden="1" x14ac:dyDescent="0.2">
      <c r="A5055" s="326" t="s">
        <v>11473</v>
      </c>
      <c r="B5055" s="326" t="s">
        <v>9</v>
      </c>
      <c r="C5055" s="326">
        <v>1</v>
      </c>
      <c r="D5055" s="326" t="s">
        <v>9604</v>
      </c>
      <c r="E5055" s="323">
        <v>200</v>
      </c>
      <c r="F5055" s="35" t="s">
        <v>303</v>
      </c>
      <c r="G5055" s="326" t="s">
        <v>11449</v>
      </c>
      <c r="H5055" s="350">
        <f t="shared" si="79"/>
        <v>4018840.8800000008</v>
      </c>
      <c r="I5055" s="326" t="s">
        <v>10815</v>
      </c>
      <c r="J5055" s="42" t="str">
        <f>VLOOKUP(D5055,DEPARTMENTS!B:B,1,0)</f>
        <v>CHURCH_CHOIR_LAUNCH</v>
      </c>
      <c r="K5055" s="326"/>
    </row>
    <row r="5056" spans="1:11" s="35" customFormat="1" hidden="1" x14ac:dyDescent="0.2">
      <c r="A5056" s="326" t="s">
        <v>11474</v>
      </c>
      <c r="B5056" s="326" t="s">
        <v>9</v>
      </c>
      <c r="C5056" s="326">
        <v>1</v>
      </c>
      <c r="D5056" s="326" t="s">
        <v>9604</v>
      </c>
      <c r="E5056" s="323">
        <v>1000</v>
      </c>
      <c r="F5056" s="35" t="s">
        <v>303</v>
      </c>
      <c r="G5056" s="326" t="s">
        <v>11449</v>
      </c>
      <c r="H5056" s="350">
        <f t="shared" si="79"/>
        <v>4019840.8800000008</v>
      </c>
      <c r="I5056" s="326" t="s">
        <v>10816</v>
      </c>
      <c r="J5056" s="42" t="str">
        <f>VLOOKUP(D5056,DEPARTMENTS!B:B,1,0)</f>
        <v>CHURCH_CHOIR_LAUNCH</v>
      </c>
      <c r="K5056" s="326"/>
    </row>
    <row r="5057" spans="1:11" s="35" customFormat="1" hidden="1" x14ac:dyDescent="0.2">
      <c r="A5057" s="326" t="s">
        <v>11475</v>
      </c>
      <c r="B5057" s="326" t="s">
        <v>9</v>
      </c>
      <c r="C5057" s="326">
        <v>1</v>
      </c>
      <c r="D5057" s="326" t="s">
        <v>9604</v>
      </c>
      <c r="E5057" s="323">
        <v>500</v>
      </c>
      <c r="F5057" s="35" t="s">
        <v>303</v>
      </c>
      <c r="G5057" s="326" t="s">
        <v>11449</v>
      </c>
      <c r="H5057" s="350">
        <f t="shared" si="79"/>
        <v>4020340.8800000008</v>
      </c>
      <c r="I5057" s="326" t="s">
        <v>10817</v>
      </c>
      <c r="J5057" s="42" t="str">
        <f>VLOOKUP(D5057,DEPARTMENTS!B:B,1,0)</f>
        <v>CHURCH_CHOIR_LAUNCH</v>
      </c>
      <c r="K5057" s="326"/>
    </row>
    <row r="5058" spans="1:11" s="35" customFormat="1" hidden="1" x14ac:dyDescent="0.2">
      <c r="A5058" s="326" t="s">
        <v>11476</v>
      </c>
      <c r="B5058" s="326" t="s">
        <v>9</v>
      </c>
      <c r="C5058" s="326">
        <v>1</v>
      </c>
      <c r="D5058" s="326" t="s">
        <v>9604</v>
      </c>
      <c r="E5058" s="323">
        <v>1000</v>
      </c>
      <c r="F5058" s="35" t="s">
        <v>303</v>
      </c>
      <c r="G5058" s="326" t="s">
        <v>11449</v>
      </c>
      <c r="H5058" s="350">
        <f t="shared" si="79"/>
        <v>4021340.8800000008</v>
      </c>
      <c r="I5058" s="326" t="s">
        <v>10818</v>
      </c>
      <c r="J5058" s="42" t="str">
        <f>VLOOKUP(D5058,DEPARTMENTS!B:B,1,0)</f>
        <v>CHURCH_CHOIR_LAUNCH</v>
      </c>
      <c r="K5058" s="326"/>
    </row>
    <row r="5059" spans="1:11" s="35" customFormat="1" hidden="1" x14ac:dyDescent="0.2">
      <c r="A5059" s="326" t="s">
        <v>11477</v>
      </c>
      <c r="B5059" s="326" t="s">
        <v>9</v>
      </c>
      <c r="C5059" s="326">
        <v>1</v>
      </c>
      <c r="D5059" s="326" t="s">
        <v>9604</v>
      </c>
      <c r="E5059" s="323">
        <v>1000</v>
      </c>
      <c r="F5059" s="35" t="s">
        <v>303</v>
      </c>
      <c r="G5059" s="326" t="s">
        <v>11449</v>
      </c>
      <c r="H5059" s="350">
        <f t="shared" si="79"/>
        <v>4022340.8800000008</v>
      </c>
      <c r="I5059" s="326" t="s">
        <v>10819</v>
      </c>
      <c r="J5059" s="42" t="str">
        <f>VLOOKUP(D5059,DEPARTMENTS!B:B,1,0)</f>
        <v>CHURCH_CHOIR_LAUNCH</v>
      </c>
      <c r="K5059" s="326"/>
    </row>
    <row r="5060" spans="1:11" s="35" customFormat="1" hidden="1" x14ac:dyDescent="0.2">
      <c r="A5060" s="326" t="s">
        <v>11478</v>
      </c>
      <c r="B5060" s="326" t="s">
        <v>9</v>
      </c>
      <c r="C5060" s="326">
        <v>1</v>
      </c>
      <c r="D5060" s="326" t="s">
        <v>130</v>
      </c>
      <c r="E5060" s="323">
        <v>10000</v>
      </c>
      <c r="F5060" s="35" t="s">
        <v>303</v>
      </c>
      <c r="G5060" s="326" t="s">
        <v>11449</v>
      </c>
      <c r="H5060" s="350">
        <f t="shared" si="79"/>
        <v>4032340.8800000008</v>
      </c>
      <c r="I5060" s="326" t="s">
        <v>10820</v>
      </c>
      <c r="J5060" s="42" t="str">
        <f>VLOOKUP(D5060,DEPARTMENTS!B:B,1,0)</f>
        <v>DEV_GROUP_11</v>
      </c>
      <c r="K5060" s="326"/>
    </row>
    <row r="5061" spans="1:11" s="35" customFormat="1" hidden="1" x14ac:dyDescent="0.2">
      <c r="A5061" s="326" t="s">
        <v>11479</v>
      </c>
      <c r="B5061" s="326" t="s">
        <v>9</v>
      </c>
      <c r="C5061" s="326">
        <v>1</v>
      </c>
      <c r="D5061" s="326" t="s">
        <v>9604</v>
      </c>
      <c r="E5061" s="323">
        <v>500</v>
      </c>
      <c r="F5061" s="35" t="s">
        <v>303</v>
      </c>
      <c r="G5061" s="326" t="s">
        <v>11449</v>
      </c>
      <c r="H5061" s="350">
        <f t="shared" si="79"/>
        <v>4032840.8800000008</v>
      </c>
      <c r="I5061" s="326" t="s">
        <v>10821</v>
      </c>
      <c r="J5061" s="42" t="str">
        <f>VLOOKUP(D5061,DEPARTMENTS!B:B,1,0)</f>
        <v>CHURCH_CHOIR_LAUNCH</v>
      </c>
      <c r="K5061" s="326"/>
    </row>
    <row r="5062" spans="1:11" s="35" customFormat="1" hidden="1" x14ac:dyDescent="0.2">
      <c r="A5062" s="326" t="s">
        <v>11480</v>
      </c>
      <c r="B5062" s="326" t="s">
        <v>9</v>
      </c>
      <c r="C5062" s="326">
        <v>1</v>
      </c>
      <c r="D5062" s="326" t="s">
        <v>9604</v>
      </c>
      <c r="E5062" s="323">
        <v>300</v>
      </c>
      <c r="F5062" s="35" t="s">
        <v>303</v>
      </c>
      <c r="G5062" s="326" t="s">
        <v>11449</v>
      </c>
      <c r="H5062" s="350">
        <f t="shared" si="79"/>
        <v>4033140.8800000008</v>
      </c>
      <c r="I5062" s="326" t="s">
        <v>10822</v>
      </c>
      <c r="J5062" s="42" t="str">
        <f>VLOOKUP(D5062,DEPARTMENTS!B:B,1,0)</f>
        <v>CHURCH_CHOIR_LAUNCH</v>
      </c>
      <c r="K5062" s="326"/>
    </row>
    <row r="5063" spans="1:11" s="35" customFormat="1" hidden="1" x14ac:dyDescent="0.2">
      <c r="A5063" s="326" t="s">
        <v>11481</v>
      </c>
      <c r="B5063" s="326" t="s">
        <v>9</v>
      </c>
      <c r="C5063" s="326">
        <v>1</v>
      </c>
      <c r="D5063" s="326" t="s">
        <v>9604</v>
      </c>
      <c r="E5063" s="323">
        <v>300</v>
      </c>
      <c r="F5063" s="35" t="s">
        <v>303</v>
      </c>
      <c r="G5063" s="326" t="s">
        <v>11449</v>
      </c>
      <c r="H5063" s="350">
        <f t="shared" si="79"/>
        <v>4033440.8800000008</v>
      </c>
      <c r="I5063" s="326" t="s">
        <v>10823</v>
      </c>
      <c r="J5063" s="42" t="str">
        <f>VLOOKUP(D5063,DEPARTMENTS!B:B,1,0)</f>
        <v>CHURCH_CHOIR_LAUNCH</v>
      </c>
      <c r="K5063" s="326"/>
    </row>
    <row r="5064" spans="1:11" s="35" customFormat="1" hidden="1" x14ac:dyDescent="0.2">
      <c r="A5064" s="326" t="s">
        <v>11482</v>
      </c>
      <c r="B5064" s="326" t="s">
        <v>9</v>
      </c>
      <c r="C5064" s="326">
        <v>1</v>
      </c>
      <c r="D5064" s="326" t="s">
        <v>9604</v>
      </c>
      <c r="E5064" s="323">
        <v>200</v>
      </c>
      <c r="F5064" s="35" t="s">
        <v>303</v>
      </c>
      <c r="G5064" s="326" t="s">
        <v>11449</v>
      </c>
      <c r="H5064" s="350">
        <f t="shared" si="79"/>
        <v>4033640.8800000008</v>
      </c>
      <c r="I5064" s="326" t="s">
        <v>10824</v>
      </c>
      <c r="J5064" s="42" t="str">
        <f>VLOOKUP(D5064,DEPARTMENTS!B:B,1,0)</f>
        <v>CHURCH_CHOIR_LAUNCH</v>
      </c>
      <c r="K5064" s="326"/>
    </row>
    <row r="5065" spans="1:11" s="35" customFormat="1" hidden="1" x14ac:dyDescent="0.2">
      <c r="A5065" s="326" t="s">
        <v>11483</v>
      </c>
      <c r="B5065" s="326" t="s">
        <v>9</v>
      </c>
      <c r="C5065" s="326">
        <v>1</v>
      </c>
      <c r="D5065" s="326" t="s">
        <v>9604</v>
      </c>
      <c r="E5065" s="323">
        <v>200</v>
      </c>
      <c r="F5065" s="35" t="s">
        <v>303</v>
      </c>
      <c r="G5065" s="326" t="s">
        <v>11449</v>
      </c>
      <c r="H5065" s="350">
        <f t="shared" si="79"/>
        <v>4033840.8800000008</v>
      </c>
      <c r="I5065" s="326" t="s">
        <v>10825</v>
      </c>
      <c r="J5065" s="42" t="str">
        <f>VLOOKUP(D5065,DEPARTMENTS!B:B,1,0)</f>
        <v>CHURCH_CHOIR_LAUNCH</v>
      </c>
      <c r="K5065" s="326"/>
    </row>
    <row r="5066" spans="1:11" s="35" customFormat="1" hidden="1" x14ac:dyDescent="0.2">
      <c r="A5066" s="326" t="s">
        <v>11484</v>
      </c>
      <c r="B5066" s="326" t="s">
        <v>9</v>
      </c>
      <c r="C5066" s="326">
        <v>1</v>
      </c>
      <c r="D5066" s="326" t="s">
        <v>9604</v>
      </c>
      <c r="E5066" s="323">
        <v>1000</v>
      </c>
      <c r="F5066" s="35" t="s">
        <v>303</v>
      </c>
      <c r="G5066" s="326" t="s">
        <v>11449</v>
      </c>
      <c r="H5066" s="350">
        <f t="shared" si="79"/>
        <v>4034840.8800000008</v>
      </c>
      <c r="I5066" s="326" t="s">
        <v>10826</v>
      </c>
      <c r="J5066" s="42" t="str">
        <f>VLOOKUP(D5066,DEPARTMENTS!B:B,1,0)</f>
        <v>CHURCH_CHOIR_LAUNCH</v>
      </c>
      <c r="K5066" s="326"/>
    </row>
    <row r="5067" spans="1:11" s="35" customFormat="1" hidden="1" x14ac:dyDescent="0.2">
      <c r="A5067" s="326" t="s">
        <v>11485</v>
      </c>
      <c r="B5067" s="326" t="s">
        <v>9</v>
      </c>
      <c r="C5067" s="326">
        <v>1</v>
      </c>
      <c r="D5067" s="326" t="s">
        <v>9604</v>
      </c>
      <c r="E5067" s="323">
        <v>350</v>
      </c>
      <c r="F5067" s="35" t="s">
        <v>303</v>
      </c>
      <c r="G5067" s="326" t="s">
        <v>11449</v>
      </c>
      <c r="H5067" s="350">
        <f t="shared" si="79"/>
        <v>4035190.8800000008</v>
      </c>
      <c r="I5067" s="326" t="s">
        <v>10827</v>
      </c>
      <c r="J5067" s="42" t="str">
        <f>VLOOKUP(D5067,DEPARTMENTS!B:B,1,0)</f>
        <v>CHURCH_CHOIR_LAUNCH</v>
      </c>
      <c r="K5067" s="326"/>
    </row>
    <row r="5068" spans="1:11" s="35" customFormat="1" hidden="1" x14ac:dyDescent="0.2">
      <c r="A5068" s="326" t="s">
        <v>11486</v>
      </c>
      <c r="B5068" s="326" t="s">
        <v>9</v>
      </c>
      <c r="C5068" s="326">
        <v>1</v>
      </c>
      <c r="D5068" s="326" t="s">
        <v>63</v>
      </c>
      <c r="E5068" s="323">
        <v>15000</v>
      </c>
      <c r="F5068" s="35" t="s">
        <v>303</v>
      </c>
      <c r="G5068" s="326" t="s">
        <v>11449</v>
      </c>
      <c r="H5068" s="350">
        <f t="shared" si="79"/>
        <v>4050190.8800000008</v>
      </c>
      <c r="I5068" s="326" t="s">
        <v>10828</v>
      </c>
      <c r="J5068" s="42" t="str">
        <f>VLOOKUP(D5068,DEPARTMENTS!B:B,1,0)</f>
        <v>KALAANI_MISSION</v>
      </c>
      <c r="K5068" s="326"/>
    </row>
    <row r="5069" spans="1:11" s="35" customFormat="1" hidden="1" x14ac:dyDescent="0.2">
      <c r="A5069" s="326" t="s">
        <v>11487</v>
      </c>
      <c r="B5069" s="326" t="s">
        <v>9</v>
      </c>
      <c r="C5069" s="326">
        <v>1</v>
      </c>
      <c r="D5069" s="326" t="s">
        <v>9604</v>
      </c>
      <c r="E5069" s="323">
        <v>350</v>
      </c>
      <c r="F5069" s="35" t="s">
        <v>303</v>
      </c>
      <c r="G5069" s="326" t="s">
        <v>11449</v>
      </c>
      <c r="H5069" s="350">
        <f t="shared" si="79"/>
        <v>4050540.8800000008</v>
      </c>
      <c r="I5069" s="326" t="s">
        <v>10829</v>
      </c>
      <c r="J5069" s="42" t="str">
        <f>VLOOKUP(D5069,DEPARTMENTS!B:B,1,0)</f>
        <v>CHURCH_CHOIR_LAUNCH</v>
      </c>
      <c r="K5069" s="326"/>
    </row>
    <row r="5070" spans="1:11" s="35" customFormat="1" hidden="1" x14ac:dyDescent="0.2">
      <c r="A5070" s="326" t="s">
        <v>11488</v>
      </c>
      <c r="B5070" s="326" t="s">
        <v>9</v>
      </c>
      <c r="C5070" s="326">
        <v>1</v>
      </c>
      <c r="D5070" s="326" t="s">
        <v>9604</v>
      </c>
      <c r="E5070" s="323">
        <v>300</v>
      </c>
      <c r="F5070" s="35" t="s">
        <v>303</v>
      </c>
      <c r="G5070" s="326" t="s">
        <v>11449</v>
      </c>
      <c r="H5070" s="350">
        <f t="shared" si="79"/>
        <v>4050840.8800000008</v>
      </c>
      <c r="I5070" s="326" t="s">
        <v>10830</v>
      </c>
      <c r="J5070" s="42" t="str">
        <f>VLOOKUP(D5070,DEPARTMENTS!B:B,1,0)</f>
        <v>CHURCH_CHOIR_LAUNCH</v>
      </c>
      <c r="K5070" s="326"/>
    </row>
    <row r="5071" spans="1:11" s="35" customFormat="1" hidden="1" x14ac:dyDescent="0.2">
      <c r="A5071" s="326" t="s">
        <v>11489</v>
      </c>
      <c r="B5071" s="326" t="s">
        <v>9</v>
      </c>
      <c r="C5071" s="326">
        <v>1</v>
      </c>
      <c r="D5071" s="326" t="s">
        <v>98</v>
      </c>
      <c r="E5071" s="323">
        <v>150</v>
      </c>
      <c r="F5071" s="35" t="s">
        <v>303</v>
      </c>
      <c r="G5071" s="326" t="s">
        <v>11449</v>
      </c>
      <c r="H5071" s="350">
        <f t="shared" si="79"/>
        <v>4050990.8800000008</v>
      </c>
      <c r="I5071" s="326" t="s">
        <v>10831</v>
      </c>
      <c r="J5071" s="42" t="str">
        <f>VLOOKUP(D5071,DEPARTMENTS!B:B,1,0)</f>
        <v>VBS_CHILDREN</v>
      </c>
      <c r="K5071" s="326"/>
    </row>
    <row r="5072" spans="1:11" s="35" customFormat="1" hidden="1" x14ac:dyDescent="0.2">
      <c r="A5072" s="326" t="s">
        <v>11490</v>
      </c>
      <c r="B5072" s="326" t="s">
        <v>9</v>
      </c>
      <c r="C5072" s="326">
        <v>1</v>
      </c>
      <c r="D5072" s="326" t="s">
        <v>9604</v>
      </c>
      <c r="E5072" s="323">
        <v>100</v>
      </c>
      <c r="F5072" s="35" t="s">
        <v>303</v>
      </c>
      <c r="G5072" s="326" t="s">
        <v>11449</v>
      </c>
      <c r="H5072" s="350">
        <f t="shared" si="79"/>
        <v>4051090.8800000008</v>
      </c>
      <c r="I5072" s="326" t="s">
        <v>10832</v>
      </c>
      <c r="J5072" s="42" t="str">
        <f>VLOOKUP(D5072,DEPARTMENTS!B:B,1,0)</f>
        <v>CHURCH_CHOIR_LAUNCH</v>
      </c>
      <c r="K5072" s="326"/>
    </row>
    <row r="5073" spans="1:11" s="321" customFormat="1" hidden="1" x14ac:dyDescent="0.2">
      <c r="A5073" s="326" t="s">
        <v>11491</v>
      </c>
      <c r="B5073" s="326" t="s">
        <v>9</v>
      </c>
      <c r="C5073" s="326">
        <v>1</v>
      </c>
      <c r="D5073" s="326" t="s">
        <v>9604</v>
      </c>
      <c r="E5073" s="323">
        <v>1000</v>
      </c>
      <c r="F5073" s="35" t="s">
        <v>303</v>
      </c>
      <c r="G5073" s="326" t="s">
        <v>11449</v>
      </c>
      <c r="H5073" s="350">
        <f t="shared" si="79"/>
        <v>4052090.8800000008</v>
      </c>
      <c r="I5073" s="326" t="s">
        <v>10833</v>
      </c>
      <c r="J5073" s="42" t="str">
        <f>VLOOKUP(D5073,DEPARTMENTS!B:B,1,0)</f>
        <v>CHURCH_CHOIR_LAUNCH</v>
      </c>
      <c r="K5073" s="326"/>
    </row>
    <row r="5074" spans="1:11" s="35" customFormat="1" hidden="1" x14ac:dyDescent="0.2">
      <c r="A5074" s="326" t="s">
        <v>11492</v>
      </c>
      <c r="B5074" s="326" t="s">
        <v>9</v>
      </c>
      <c r="C5074" s="326">
        <v>1</v>
      </c>
      <c r="D5074" s="326" t="s">
        <v>9604</v>
      </c>
      <c r="E5074" s="323">
        <v>300</v>
      </c>
      <c r="F5074" s="35" t="s">
        <v>303</v>
      </c>
      <c r="G5074" s="326" t="s">
        <v>11449</v>
      </c>
      <c r="H5074" s="350">
        <f t="shared" si="79"/>
        <v>4052390.8800000008</v>
      </c>
      <c r="I5074" s="326" t="s">
        <v>10834</v>
      </c>
      <c r="J5074" s="42" t="str">
        <f>VLOOKUP(D5074,DEPARTMENTS!B:B,1,0)</f>
        <v>CHURCH_CHOIR_LAUNCH</v>
      </c>
      <c r="K5074" s="326"/>
    </row>
    <row r="5075" spans="1:11" s="35" customFormat="1" hidden="1" x14ac:dyDescent="0.2">
      <c r="A5075" s="326" t="s">
        <v>11493</v>
      </c>
      <c r="B5075" s="326" t="s">
        <v>9</v>
      </c>
      <c r="C5075" s="326">
        <v>1</v>
      </c>
      <c r="D5075" s="326" t="s">
        <v>9604</v>
      </c>
      <c r="E5075" s="323">
        <v>150</v>
      </c>
      <c r="F5075" s="35" t="s">
        <v>303</v>
      </c>
      <c r="G5075" s="326" t="s">
        <v>11449</v>
      </c>
      <c r="H5075" s="350">
        <f t="shared" si="79"/>
        <v>4052540.8800000008</v>
      </c>
      <c r="I5075" s="326" t="s">
        <v>10835</v>
      </c>
      <c r="J5075" s="42" t="str">
        <f>VLOOKUP(D5075,DEPARTMENTS!B:B,1,0)</f>
        <v>CHURCH_CHOIR_LAUNCH</v>
      </c>
      <c r="K5075" s="326"/>
    </row>
    <row r="5076" spans="1:11" s="35" customFormat="1" hidden="1" x14ac:dyDescent="0.2">
      <c r="A5076" s="326" t="s">
        <v>11494</v>
      </c>
      <c r="B5076" s="326" t="s">
        <v>9</v>
      </c>
      <c r="C5076" s="326">
        <v>1</v>
      </c>
      <c r="D5076" s="326" t="s">
        <v>9604</v>
      </c>
      <c r="E5076" s="323">
        <v>500</v>
      </c>
      <c r="F5076" s="35" t="s">
        <v>303</v>
      </c>
      <c r="G5076" s="326" t="s">
        <v>11449</v>
      </c>
      <c r="H5076" s="350">
        <f t="shared" si="79"/>
        <v>4053040.8800000008</v>
      </c>
      <c r="I5076" s="326" t="s">
        <v>10836</v>
      </c>
      <c r="J5076" s="42" t="str">
        <f>VLOOKUP(D5076,DEPARTMENTS!B:B,1,0)</f>
        <v>CHURCH_CHOIR_LAUNCH</v>
      </c>
      <c r="K5076" s="326"/>
    </row>
    <row r="5077" spans="1:11" s="35" customFormat="1" hidden="1" x14ac:dyDescent="0.2">
      <c r="A5077" s="326" t="s">
        <v>11495</v>
      </c>
      <c r="B5077" s="326" t="s">
        <v>9</v>
      </c>
      <c r="C5077" s="326">
        <v>1</v>
      </c>
      <c r="D5077" s="326" t="s">
        <v>9604</v>
      </c>
      <c r="E5077" s="323">
        <v>200</v>
      </c>
      <c r="F5077" s="35" t="s">
        <v>303</v>
      </c>
      <c r="G5077" s="326" t="s">
        <v>11449</v>
      </c>
      <c r="H5077" s="350">
        <f t="shared" ref="H5077:H5140" si="80">H5076+E5077</f>
        <v>4053240.8800000008</v>
      </c>
      <c r="I5077" s="326" t="s">
        <v>10837</v>
      </c>
      <c r="J5077" s="42" t="str">
        <f>VLOOKUP(D5077,DEPARTMENTS!B:B,1,0)</f>
        <v>CHURCH_CHOIR_LAUNCH</v>
      </c>
      <c r="K5077" s="326"/>
    </row>
    <row r="5078" spans="1:11" s="35" customFormat="1" hidden="1" x14ac:dyDescent="0.2">
      <c r="A5078" s="326" t="s">
        <v>11496</v>
      </c>
      <c r="B5078" s="326" t="s">
        <v>9</v>
      </c>
      <c r="C5078" s="326">
        <v>1</v>
      </c>
      <c r="D5078" s="326" t="s">
        <v>9604</v>
      </c>
      <c r="E5078" s="323">
        <v>300</v>
      </c>
      <c r="F5078" s="35" t="s">
        <v>303</v>
      </c>
      <c r="G5078" s="326" t="s">
        <v>11449</v>
      </c>
      <c r="H5078" s="350">
        <f t="shared" si="80"/>
        <v>4053540.8800000008</v>
      </c>
      <c r="I5078" s="326" t="s">
        <v>10838</v>
      </c>
      <c r="J5078" s="42" t="str">
        <f>VLOOKUP(D5078,DEPARTMENTS!B:B,1,0)</f>
        <v>CHURCH_CHOIR_LAUNCH</v>
      </c>
      <c r="K5078" s="326"/>
    </row>
    <row r="5079" spans="1:11" s="35" customFormat="1" hidden="1" x14ac:dyDescent="0.2">
      <c r="A5079" s="326" t="s">
        <v>11497</v>
      </c>
      <c r="B5079" s="326" t="s">
        <v>9</v>
      </c>
      <c r="C5079" s="326">
        <v>1</v>
      </c>
      <c r="D5079" s="326" t="s">
        <v>24</v>
      </c>
      <c r="E5079" s="323">
        <v>290</v>
      </c>
      <c r="F5079" s="35" t="s">
        <v>303</v>
      </c>
      <c r="G5079" s="326" t="s">
        <v>11449</v>
      </c>
      <c r="H5079" s="350">
        <f t="shared" si="80"/>
        <v>4053830.8800000008</v>
      </c>
      <c r="I5079" s="326" t="s">
        <v>10839</v>
      </c>
      <c r="J5079" s="42" t="str">
        <f>VLOOKUP(D5079,DEPARTMENTS!B:B,1,0)</f>
        <v>ENVELOPES</v>
      </c>
      <c r="K5079" s="326"/>
    </row>
    <row r="5080" spans="1:11" s="35" customFormat="1" hidden="1" x14ac:dyDescent="0.2">
      <c r="A5080" s="326" t="s">
        <v>11498</v>
      </c>
      <c r="B5080" s="326" t="s">
        <v>9</v>
      </c>
      <c r="C5080" s="326">
        <v>1</v>
      </c>
      <c r="D5080" s="326" t="s">
        <v>114</v>
      </c>
      <c r="E5080" s="323">
        <v>500</v>
      </c>
      <c r="F5080" s="35" t="s">
        <v>303</v>
      </c>
      <c r="G5080" s="326" t="s">
        <v>11449</v>
      </c>
      <c r="H5080" s="350">
        <f t="shared" si="80"/>
        <v>4054330.8800000008</v>
      </c>
      <c r="I5080" s="326" t="s">
        <v>10840</v>
      </c>
      <c r="J5080" s="42" t="str">
        <f>VLOOKUP(D5080,DEPARTMENTS!B:B,1,0)</f>
        <v>DEV_GROUP_1</v>
      </c>
      <c r="K5080" s="326"/>
    </row>
    <row r="5081" spans="1:11" s="35" customFormat="1" hidden="1" x14ac:dyDescent="0.2">
      <c r="A5081" s="326" t="s">
        <v>11499</v>
      </c>
      <c r="B5081" s="326" t="s">
        <v>9</v>
      </c>
      <c r="C5081" s="326">
        <v>1</v>
      </c>
      <c r="D5081" s="326" t="s">
        <v>9604</v>
      </c>
      <c r="E5081" s="323">
        <v>300</v>
      </c>
      <c r="F5081" s="35" t="s">
        <v>303</v>
      </c>
      <c r="G5081" s="326" t="s">
        <v>11449</v>
      </c>
      <c r="H5081" s="350">
        <f t="shared" si="80"/>
        <v>4054630.8800000008</v>
      </c>
      <c r="I5081" s="326" t="s">
        <v>10841</v>
      </c>
      <c r="J5081" s="42" t="str">
        <f>VLOOKUP(D5081,DEPARTMENTS!B:B,1,0)</f>
        <v>CHURCH_CHOIR_LAUNCH</v>
      </c>
      <c r="K5081" s="326"/>
    </row>
    <row r="5082" spans="1:11" s="35" customFormat="1" hidden="1" x14ac:dyDescent="0.2">
      <c r="A5082" s="326" t="s">
        <v>11500</v>
      </c>
      <c r="B5082" s="326" t="s">
        <v>9</v>
      </c>
      <c r="C5082" s="326">
        <v>1</v>
      </c>
      <c r="D5082" s="326" t="s">
        <v>9604</v>
      </c>
      <c r="E5082" s="323">
        <v>150</v>
      </c>
      <c r="F5082" s="35" t="s">
        <v>303</v>
      </c>
      <c r="G5082" s="326" t="s">
        <v>11449</v>
      </c>
      <c r="H5082" s="350">
        <f t="shared" si="80"/>
        <v>4054780.8800000008</v>
      </c>
      <c r="I5082" s="326" t="s">
        <v>10842</v>
      </c>
      <c r="J5082" s="42" t="str">
        <f>VLOOKUP(D5082,DEPARTMENTS!B:B,1,0)</f>
        <v>CHURCH_CHOIR_LAUNCH</v>
      </c>
      <c r="K5082" s="326"/>
    </row>
    <row r="5083" spans="1:11" s="321" customFormat="1" hidden="1" x14ac:dyDescent="0.2">
      <c r="A5083" s="326" t="s">
        <v>11501</v>
      </c>
      <c r="B5083" s="326" t="s">
        <v>9</v>
      </c>
      <c r="C5083" s="326">
        <v>1</v>
      </c>
      <c r="D5083" s="326" t="s">
        <v>24</v>
      </c>
      <c r="E5083" s="323">
        <v>188</v>
      </c>
      <c r="F5083" s="35" t="s">
        <v>303</v>
      </c>
      <c r="G5083" s="326" t="s">
        <v>11449</v>
      </c>
      <c r="H5083" s="350">
        <f t="shared" si="80"/>
        <v>4054968.8800000008</v>
      </c>
      <c r="I5083" s="326" t="s">
        <v>10843</v>
      </c>
      <c r="J5083" s="42" t="str">
        <f>VLOOKUP(D5083,DEPARTMENTS!B:B,1,0)</f>
        <v>ENVELOPES</v>
      </c>
      <c r="K5083" s="326"/>
    </row>
    <row r="5084" spans="1:11" s="35" customFormat="1" hidden="1" x14ac:dyDescent="0.2">
      <c r="A5084" s="326" t="s">
        <v>11502</v>
      </c>
      <c r="B5084" s="326" t="s">
        <v>9</v>
      </c>
      <c r="C5084" s="326">
        <v>1</v>
      </c>
      <c r="D5084" s="326" t="s">
        <v>9604</v>
      </c>
      <c r="E5084" s="323">
        <v>100</v>
      </c>
      <c r="F5084" s="35" t="s">
        <v>303</v>
      </c>
      <c r="G5084" s="326" t="s">
        <v>11449</v>
      </c>
      <c r="H5084" s="350">
        <f t="shared" si="80"/>
        <v>4055068.8800000008</v>
      </c>
      <c r="I5084" s="326" t="s">
        <v>10844</v>
      </c>
      <c r="J5084" s="42" t="str">
        <f>VLOOKUP(D5084,DEPARTMENTS!B:B,1,0)</f>
        <v>CHURCH_CHOIR_LAUNCH</v>
      </c>
      <c r="K5084" s="326"/>
    </row>
    <row r="5085" spans="1:11" s="35" customFormat="1" hidden="1" x14ac:dyDescent="0.2">
      <c r="A5085" s="326" t="s">
        <v>11503</v>
      </c>
      <c r="B5085" s="326" t="s">
        <v>9</v>
      </c>
      <c r="C5085" s="326">
        <v>1</v>
      </c>
      <c r="D5085" s="326" t="s">
        <v>9604</v>
      </c>
      <c r="E5085" s="323">
        <v>300</v>
      </c>
      <c r="F5085" s="35" t="s">
        <v>303</v>
      </c>
      <c r="G5085" s="326" t="s">
        <v>11449</v>
      </c>
      <c r="H5085" s="350">
        <f t="shared" si="80"/>
        <v>4055368.8800000008</v>
      </c>
      <c r="I5085" s="326" t="s">
        <v>10845</v>
      </c>
      <c r="J5085" s="42" t="str">
        <f>VLOOKUP(D5085,DEPARTMENTS!B:B,1,0)</f>
        <v>CHURCH_CHOIR_LAUNCH</v>
      </c>
      <c r="K5085" s="326"/>
    </row>
    <row r="5086" spans="1:11" s="35" customFormat="1" hidden="1" x14ac:dyDescent="0.2">
      <c r="A5086" s="326" t="s">
        <v>11504</v>
      </c>
      <c r="B5086" s="326" t="s">
        <v>9</v>
      </c>
      <c r="C5086" s="326">
        <v>1</v>
      </c>
      <c r="D5086" s="326" t="s">
        <v>9604</v>
      </c>
      <c r="E5086" s="323">
        <v>100</v>
      </c>
      <c r="F5086" s="35" t="s">
        <v>303</v>
      </c>
      <c r="G5086" s="326" t="s">
        <v>11449</v>
      </c>
      <c r="H5086" s="350">
        <f t="shared" si="80"/>
        <v>4055468.8800000008</v>
      </c>
      <c r="I5086" s="326" t="s">
        <v>10846</v>
      </c>
      <c r="J5086" s="42" t="str">
        <f>VLOOKUP(D5086,DEPARTMENTS!B:B,1,0)</f>
        <v>CHURCH_CHOIR_LAUNCH</v>
      </c>
      <c r="K5086" s="326"/>
    </row>
    <row r="5087" spans="1:11" s="35" customFormat="1" hidden="1" x14ac:dyDescent="0.2">
      <c r="A5087" s="326" t="s">
        <v>11505</v>
      </c>
      <c r="B5087" s="326" t="s">
        <v>9</v>
      </c>
      <c r="C5087" s="326">
        <v>1</v>
      </c>
      <c r="D5087" s="326" t="s">
        <v>24</v>
      </c>
      <c r="E5087" s="323">
        <v>9200</v>
      </c>
      <c r="F5087" s="35" t="s">
        <v>303</v>
      </c>
      <c r="G5087" s="326" t="s">
        <v>11450</v>
      </c>
      <c r="H5087" s="350">
        <f t="shared" si="80"/>
        <v>4064668.8800000008</v>
      </c>
      <c r="I5087" s="326" t="s">
        <v>10847</v>
      </c>
      <c r="J5087" s="42" t="str">
        <f>VLOOKUP(D5087,DEPARTMENTS!B:B,1,0)</f>
        <v>ENVELOPES</v>
      </c>
      <c r="K5087" s="326"/>
    </row>
    <row r="5088" spans="1:11" s="35" customFormat="1" hidden="1" x14ac:dyDescent="0.2">
      <c r="A5088" s="326" t="s">
        <v>11506</v>
      </c>
      <c r="B5088" s="326" t="s">
        <v>9</v>
      </c>
      <c r="C5088" s="326">
        <v>1</v>
      </c>
      <c r="D5088" s="326" t="s">
        <v>146</v>
      </c>
      <c r="E5088" s="323">
        <v>2500</v>
      </c>
      <c r="F5088" s="35" t="s">
        <v>303</v>
      </c>
      <c r="G5088" s="326" t="s">
        <v>11450</v>
      </c>
      <c r="H5088" s="350">
        <f t="shared" si="80"/>
        <v>4067168.8800000008</v>
      </c>
      <c r="I5088" s="326" t="s">
        <v>10848</v>
      </c>
      <c r="J5088" s="42" t="str">
        <f>VLOOKUP(D5088,DEPARTMENTS!B:B,1,0)</f>
        <v>DEV_GROUP_18</v>
      </c>
      <c r="K5088" s="326"/>
    </row>
    <row r="5089" spans="1:11" s="35" customFormat="1" hidden="1" x14ac:dyDescent="0.2">
      <c r="A5089" s="326" t="s">
        <v>11507</v>
      </c>
      <c r="B5089" s="326" t="s">
        <v>9</v>
      </c>
      <c r="C5089" s="326">
        <v>1</v>
      </c>
      <c r="D5089" s="326" t="s">
        <v>114</v>
      </c>
      <c r="E5089" s="323">
        <v>1000</v>
      </c>
      <c r="F5089" s="35" t="s">
        <v>303</v>
      </c>
      <c r="G5089" s="326" t="s">
        <v>11450</v>
      </c>
      <c r="H5089" s="350">
        <f t="shared" si="80"/>
        <v>4068168.8800000008</v>
      </c>
      <c r="I5089" s="326" t="s">
        <v>10849</v>
      </c>
      <c r="J5089" s="42" t="str">
        <f>VLOOKUP(D5089,DEPARTMENTS!B:B,1,0)</f>
        <v>DEV_GROUP_1</v>
      </c>
      <c r="K5089" s="326"/>
    </row>
    <row r="5090" spans="1:11" s="35" customFormat="1" hidden="1" x14ac:dyDescent="0.2">
      <c r="A5090" s="326" t="s">
        <v>11508</v>
      </c>
      <c r="B5090" s="326" t="s">
        <v>9</v>
      </c>
      <c r="C5090" s="326">
        <v>1</v>
      </c>
      <c r="D5090" s="326" t="s">
        <v>24</v>
      </c>
      <c r="E5090" s="323">
        <v>180</v>
      </c>
      <c r="F5090" s="35" t="s">
        <v>303</v>
      </c>
      <c r="G5090" s="326" t="s">
        <v>11450</v>
      </c>
      <c r="H5090" s="350">
        <f t="shared" si="80"/>
        <v>4068348.8800000008</v>
      </c>
      <c r="I5090" s="326" t="s">
        <v>10850</v>
      </c>
      <c r="J5090" s="42" t="str">
        <f>VLOOKUP(D5090,DEPARTMENTS!B:B,1,0)</f>
        <v>ENVELOPES</v>
      </c>
      <c r="K5090" s="326"/>
    </row>
    <row r="5091" spans="1:11" s="35" customFormat="1" hidden="1" x14ac:dyDescent="0.2">
      <c r="A5091" s="326" t="s">
        <v>11509</v>
      </c>
      <c r="B5091" s="326" t="s">
        <v>9</v>
      </c>
      <c r="C5091" s="326">
        <v>1</v>
      </c>
      <c r="D5091" s="326" t="s">
        <v>98</v>
      </c>
      <c r="E5091" s="323">
        <v>1000</v>
      </c>
      <c r="F5091" s="35" t="s">
        <v>303</v>
      </c>
      <c r="G5091" s="326" t="s">
        <v>11450</v>
      </c>
      <c r="H5091" s="350">
        <f t="shared" si="80"/>
        <v>4069348.8800000008</v>
      </c>
      <c r="I5091" s="326" t="s">
        <v>10851</v>
      </c>
      <c r="J5091" s="42" t="str">
        <f>VLOOKUP(D5091,DEPARTMENTS!B:B,1,0)</f>
        <v>VBS_CHILDREN</v>
      </c>
      <c r="K5091" s="326"/>
    </row>
    <row r="5092" spans="1:11" s="35" customFormat="1" hidden="1" x14ac:dyDescent="0.2">
      <c r="A5092" s="326" t="s">
        <v>11510</v>
      </c>
      <c r="B5092" s="326" t="s">
        <v>9</v>
      </c>
      <c r="C5092" s="326">
        <v>1</v>
      </c>
      <c r="D5092" s="326" t="s">
        <v>98</v>
      </c>
      <c r="E5092" s="323">
        <v>500</v>
      </c>
      <c r="F5092" s="35" t="s">
        <v>303</v>
      </c>
      <c r="G5092" s="326" t="s">
        <v>11450</v>
      </c>
      <c r="H5092" s="350">
        <f t="shared" si="80"/>
        <v>4069848.8800000008</v>
      </c>
      <c r="I5092" s="326" t="s">
        <v>10852</v>
      </c>
      <c r="J5092" s="42" t="str">
        <f>VLOOKUP(D5092,DEPARTMENTS!B:B,1,0)</f>
        <v>VBS_CHILDREN</v>
      </c>
      <c r="K5092" s="326"/>
    </row>
    <row r="5093" spans="1:11" s="35" customFormat="1" hidden="1" x14ac:dyDescent="0.2">
      <c r="A5093" s="326" t="s">
        <v>11511</v>
      </c>
      <c r="B5093" s="326" t="s">
        <v>9</v>
      </c>
      <c r="C5093" s="326">
        <v>1</v>
      </c>
      <c r="D5093" s="326" t="s">
        <v>98</v>
      </c>
      <c r="E5093" s="323">
        <v>100</v>
      </c>
      <c r="F5093" s="35" t="s">
        <v>303</v>
      </c>
      <c r="G5093" s="326" t="s">
        <v>11450</v>
      </c>
      <c r="H5093" s="350">
        <f t="shared" si="80"/>
        <v>4069948.8800000008</v>
      </c>
      <c r="I5093" s="326" t="s">
        <v>10853</v>
      </c>
      <c r="J5093" s="42" t="str">
        <f>VLOOKUP(D5093,DEPARTMENTS!B:B,1,0)</f>
        <v>VBS_CHILDREN</v>
      </c>
      <c r="K5093" s="326"/>
    </row>
    <row r="5094" spans="1:11" s="35" customFormat="1" hidden="1" x14ac:dyDescent="0.2">
      <c r="A5094" s="326" t="s">
        <v>11512</v>
      </c>
      <c r="B5094" s="326" t="s">
        <v>9</v>
      </c>
      <c r="C5094" s="326">
        <v>1</v>
      </c>
      <c r="D5094" s="326" t="s">
        <v>94</v>
      </c>
      <c r="E5094" s="323">
        <v>500</v>
      </c>
      <c r="F5094" s="35" t="s">
        <v>303</v>
      </c>
      <c r="G5094" s="326" t="s">
        <v>11450</v>
      </c>
      <c r="H5094" s="350">
        <f t="shared" si="80"/>
        <v>4070448.8800000008</v>
      </c>
      <c r="I5094" s="326" t="s">
        <v>10854</v>
      </c>
      <c r="J5094" s="42" t="str">
        <f>VLOOKUP(D5094,DEPARTMENTS!B:B,1,0)</f>
        <v>VBS_AMM</v>
      </c>
      <c r="K5094" s="326"/>
    </row>
    <row r="5095" spans="1:11" s="35" customFormat="1" hidden="1" x14ac:dyDescent="0.2">
      <c r="A5095" s="326" t="s">
        <v>11513</v>
      </c>
      <c r="B5095" s="326" t="s">
        <v>9</v>
      </c>
      <c r="C5095" s="326">
        <v>1</v>
      </c>
      <c r="D5095" s="326" t="s">
        <v>98</v>
      </c>
      <c r="E5095" s="323">
        <v>100</v>
      </c>
      <c r="F5095" s="35" t="s">
        <v>303</v>
      </c>
      <c r="G5095" s="326" t="s">
        <v>11450</v>
      </c>
      <c r="H5095" s="350">
        <f t="shared" si="80"/>
        <v>4070548.8800000008</v>
      </c>
      <c r="I5095" s="326" t="s">
        <v>10855</v>
      </c>
      <c r="J5095" s="42" t="str">
        <f>VLOOKUP(D5095,DEPARTMENTS!B:B,1,0)</f>
        <v>VBS_CHILDREN</v>
      </c>
      <c r="K5095" s="326"/>
    </row>
    <row r="5096" spans="1:11" s="35" customFormat="1" hidden="1" x14ac:dyDescent="0.2">
      <c r="A5096" s="326" t="s">
        <v>11514</v>
      </c>
      <c r="B5096" s="326" t="s">
        <v>9</v>
      </c>
      <c r="C5096" s="326">
        <v>1</v>
      </c>
      <c r="D5096" s="326" t="s">
        <v>94</v>
      </c>
      <c r="E5096" s="323">
        <v>500</v>
      </c>
      <c r="F5096" s="35" t="s">
        <v>303</v>
      </c>
      <c r="G5096" s="326" t="s">
        <v>11450</v>
      </c>
      <c r="H5096" s="350">
        <f t="shared" si="80"/>
        <v>4071048.8800000008</v>
      </c>
      <c r="I5096" s="326" t="s">
        <v>10856</v>
      </c>
      <c r="J5096" s="42" t="str">
        <f>VLOOKUP(D5096,DEPARTMENTS!B:B,1,0)</f>
        <v>VBS_AMM</v>
      </c>
      <c r="K5096" s="326"/>
    </row>
    <row r="5097" spans="1:11" s="35" customFormat="1" hidden="1" x14ac:dyDescent="0.2">
      <c r="A5097" s="326" t="s">
        <v>11515</v>
      </c>
      <c r="B5097" s="326" t="s">
        <v>9</v>
      </c>
      <c r="C5097" s="326">
        <v>1</v>
      </c>
      <c r="D5097" s="326" t="s">
        <v>94</v>
      </c>
      <c r="E5097" s="323">
        <v>400</v>
      </c>
      <c r="F5097" s="35" t="s">
        <v>303</v>
      </c>
      <c r="G5097" s="326" t="s">
        <v>11450</v>
      </c>
      <c r="H5097" s="350">
        <f t="shared" si="80"/>
        <v>4071448.8800000008</v>
      </c>
      <c r="I5097" s="326" t="s">
        <v>10857</v>
      </c>
      <c r="J5097" s="42" t="str">
        <f>VLOOKUP(D5097,DEPARTMENTS!B:B,1,0)</f>
        <v>VBS_AMM</v>
      </c>
      <c r="K5097" s="326"/>
    </row>
    <row r="5098" spans="1:11" s="35" customFormat="1" hidden="1" x14ac:dyDescent="0.2">
      <c r="A5098" s="326" t="s">
        <v>11516</v>
      </c>
      <c r="B5098" s="326" t="s">
        <v>9</v>
      </c>
      <c r="C5098" s="326">
        <v>1</v>
      </c>
      <c r="D5098" s="326" t="s">
        <v>94</v>
      </c>
      <c r="E5098" s="323">
        <v>500</v>
      </c>
      <c r="F5098" s="35" t="s">
        <v>303</v>
      </c>
      <c r="G5098" s="326" t="s">
        <v>11450</v>
      </c>
      <c r="H5098" s="350">
        <f t="shared" si="80"/>
        <v>4071948.8800000008</v>
      </c>
      <c r="I5098" s="326" t="s">
        <v>10858</v>
      </c>
      <c r="J5098" s="42" t="str">
        <f>VLOOKUP(D5098,DEPARTMENTS!B:B,1,0)</f>
        <v>VBS_AMM</v>
      </c>
      <c r="K5098" s="326"/>
    </row>
    <row r="5099" spans="1:11" s="35" customFormat="1" hidden="1" x14ac:dyDescent="0.2">
      <c r="A5099" s="326" t="s">
        <v>11517</v>
      </c>
      <c r="B5099" s="326" t="s">
        <v>9</v>
      </c>
      <c r="C5099" s="326">
        <v>1</v>
      </c>
      <c r="D5099" s="326" t="s">
        <v>94</v>
      </c>
      <c r="E5099" s="323">
        <v>500</v>
      </c>
      <c r="F5099" s="35" t="s">
        <v>303</v>
      </c>
      <c r="G5099" s="326" t="s">
        <v>11450</v>
      </c>
      <c r="H5099" s="350">
        <f t="shared" si="80"/>
        <v>4072448.8800000008</v>
      </c>
      <c r="I5099" s="326" t="s">
        <v>10859</v>
      </c>
      <c r="J5099" s="42" t="str">
        <f>VLOOKUP(D5099,DEPARTMENTS!B:B,1,0)</f>
        <v>VBS_AMM</v>
      </c>
      <c r="K5099" s="326"/>
    </row>
    <row r="5100" spans="1:11" s="35" customFormat="1" hidden="1" x14ac:dyDescent="0.2">
      <c r="A5100" s="326" t="s">
        <v>11518</v>
      </c>
      <c r="B5100" s="326" t="s">
        <v>9</v>
      </c>
      <c r="C5100" s="326">
        <v>1</v>
      </c>
      <c r="D5100" s="326" t="s">
        <v>94</v>
      </c>
      <c r="E5100" s="323">
        <v>500</v>
      </c>
      <c r="F5100" s="35" t="s">
        <v>303</v>
      </c>
      <c r="G5100" s="326" t="s">
        <v>11450</v>
      </c>
      <c r="H5100" s="350">
        <f t="shared" si="80"/>
        <v>4072948.8800000008</v>
      </c>
      <c r="I5100" s="326" t="s">
        <v>10860</v>
      </c>
      <c r="J5100" s="42" t="str">
        <f>VLOOKUP(D5100,DEPARTMENTS!B:B,1,0)</f>
        <v>VBS_AMM</v>
      </c>
      <c r="K5100" s="326"/>
    </row>
    <row r="5101" spans="1:11" s="35" customFormat="1" hidden="1" x14ac:dyDescent="0.2">
      <c r="A5101" s="326" t="s">
        <v>11519</v>
      </c>
      <c r="B5101" s="326" t="s">
        <v>9</v>
      </c>
      <c r="C5101" s="326">
        <v>1</v>
      </c>
      <c r="D5101" s="326" t="s">
        <v>94</v>
      </c>
      <c r="E5101" s="323">
        <v>500</v>
      </c>
      <c r="F5101" s="35" t="s">
        <v>303</v>
      </c>
      <c r="G5101" s="326" t="s">
        <v>11450</v>
      </c>
      <c r="H5101" s="350">
        <f t="shared" si="80"/>
        <v>4073448.8800000008</v>
      </c>
      <c r="I5101" s="326" t="s">
        <v>10861</v>
      </c>
      <c r="J5101" s="42" t="str">
        <f>VLOOKUP(D5101,DEPARTMENTS!B:B,1,0)</f>
        <v>VBS_AMM</v>
      </c>
      <c r="K5101" s="326"/>
    </row>
    <row r="5102" spans="1:11" s="35" customFormat="1" hidden="1" x14ac:dyDescent="0.2">
      <c r="A5102" s="326" t="s">
        <v>11520</v>
      </c>
      <c r="B5102" s="326" t="s">
        <v>9</v>
      </c>
      <c r="C5102" s="326">
        <v>1</v>
      </c>
      <c r="D5102" s="326" t="s">
        <v>94</v>
      </c>
      <c r="E5102" s="323">
        <v>500</v>
      </c>
      <c r="F5102" s="35" t="s">
        <v>303</v>
      </c>
      <c r="G5102" s="326" t="s">
        <v>11450</v>
      </c>
      <c r="H5102" s="350">
        <f t="shared" si="80"/>
        <v>4073948.8800000008</v>
      </c>
      <c r="I5102" s="326" t="s">
        <v>10862</v>
      </c>
      <c r="J5102" s="42" t="str">
        <f>VLOOKUP(D5102,DEPARTMENTS!B:B,1,0)</f>
        <v>VBS_AMM</v>
      </c>
      <c r="K5102" s="326"/>
    </row>
    <row r="5103" spans="1:11" s="35" customFormat="1" hidden="1" x14ac:dyDescent="0.2">
      <c r="A5103" s="326" t="s">
        <v>11521</v>
      </c>
      <c r="B5103" s="326" t="s">
        <v>9</v>
      </c>
      <c r="C5103" s="326">
        <v>1</v>
      </c>
      <c r="D5103" s="326" t="s">
        <v>146</v>
      </c>
      <c r="E5103" s="323">
        <v>1000</v>
      </c>
      <c r="F5103" s="35" t="s">
        <v>303</v>
      </c>
      <c r="G5103" s="326" t="s">
        <v>11450</v>
      </c>
      <c r="H5103" s="350">
        <f t="shared" si="80"/>
        <v>4074948.8800000008</v>
      </c>
      <c r="I5103" s="326" t="s">
        <v>10863</v>
      </c>
      <c r="J5103" s="42" t="str">
        <f>VLOOKUP(D5103,DEPARTMENTS!B:B,1,0)</f>
        <v>DEV_GROUP_18</v>
      </c>
      <c r="K5103" s="326"/>
    </row>
    <row r="5104" spans="1:11" s="35" customFormat="1" hidden="1" x14ac:dyDescent="0.2">
      <c r="A5104" s="326" t="s">
        <v>11522</v>
      </c>
      <c r="B5104" s="326" t="s">
        <v>9</v>
      </c>
      <c r="C5104" s="326">
        <v>1</v>
      </c>
      <c r="D5104" s="326" t="s">
        <v>94</v>
      </c>
      <c r="E5104" s="323">
        <v>500</v>
      </c>
      <c r="F5104" s="35" t="s">
        <v>303</v>
      </c>
      <c r="G5104" s="326" t="s">
        <v>11450</v>
      </c>
      <c r="H5104" s="350">
        <f t="shared" si="80"/>
        <v>4075448.8800000008</v>
      </c>
      <c r="I5104" s="326" t="s">
        <v>10864</v>
      </c>
      <c r="J5104" s="42" t="str">
        <f>VLOOKUP(D5104,DEPARTMENTS!B:B,1,0)</f>
        <v>VBS_AMM</v>
      </c>
      <c r="K5104" s="326"/>
    </row>
    <row r="5105" spans="1:11" s="35" customFormat="1" hidden="1" x14ac:dyDescent="0.2">
      <c r="A5105" s="326" t="s">
        <v>11523</v>
      </c>
      <c r="B5105" s="326" t="s">
        <v>9</v>
      </c>
      <c r="C5105" s="326">
        <v>1</v>
      </c>
      <c r="D5105" s="326" t="s">
        <v>76</v>
      </c>
      <c r="E5105" s="323">
        <v>6777</v>
      </c>
      <c r="F5105" s="35" t="s">
        <v>109</v>
      </c>
      <c r="G5105" s="326" t="s">
        <v>11450</v>
      </c>
      <c r="H5105" s="350">
        <f t="shared" si="80"/>
        <v>4082225.8800000008</v>
      </c>
      <c r="I5105" s="326" t="s">
        <v>10865</v>
      </c>
      <c r="J5105" s="42" t="str">
        <f>VLOOKUP(D5105,DEPARTMENTS!B:B,1,0)</f>
        <v>DEPOSIT</v>
      </c>
      <c r="K5105" s="326"/>
    </row>
    <row r="5106" spans="1:11" s="35" customFormat="1" hidden="1" x14ac:dyDescent="0.2">
      <c r="A5106" s="326" t="s">
        <v>11524</v>
      </c>
      <c r="B5106" s="326" t="s">
        <v>9</v>
      </c>
      <c r="C5106" s="326">
        <v>1</v>
      </c>
      <c r="D5106" s="326" t="s">
        <v>94</v>
      </c>
      <c r="E5106" s="323">
        <v>1000</v>
      </c>
      <c r="F5106" s="35" t="s">
        <v>303</v>
      </c>
      <c r="G5106" s="326" t="s">
        <v>11450</v>
      </c>
      <c r="H5106" s="350">
        <f t="shared" si="80"/>
        <v>4083225.8800000008</v>
      </c>
      <c r="I5106" s="326" t="s">
        <v>10866</v>
      </c>
      <c r="J5106" s="42" t="str">
        <f>VLOOKUP(D5106,DEPARTMENTS!B:B,1,0)</f>
        <v>VBS_AMM</v>
      </c>
      <c r="K5106" s="326"/>
    </row>
    <row r="5107" spans="1:11" s="35" customFormat="1" hidden="1" x14ac:dyDescent="0.2">
      <c r="A5107" s="326" t="s">
        <v>11525</v>
      </c>
      <c r="B5107" s="326" t="s">
        <v>9</v>
      </c>
      <c r="C5107" s="326">
        <v>1</v>
      </c>
      <c r="D5107" s="326" t="s">
        <v>94</v>
      </c>
      <c r="E5107" s="323">
        <v>500</v>
      </c>
      <c r="F5107" s="35" t="s">
        <v>303</v>
      </c>
      <c r="G5107" s="326" t="s">
        <v>11450</v>
      </c>
      <c r="H5107" s="350">
        <f t="shared" si="80"/>
        <v>4083725.8800000008</v>
      </c>
      <c r="I5107" s="326" t="s">
        <v>10867</v>
      </c>
      <c r="J5107" s="42" t="str">
        <f>VLOOKUP(D5107,DEPARTMENTS!B:B,1,0)</f>
        <v>VBS_AMM</v>
      </c>
      <c r="K5107" s="326"/>
    </row>
    <row r="5108" spans="1:11" s="35" customFormat="1" hidden="1" x14ac:dyDescent="0.2">
      <c r="A5108" s="326" t="s">
        <v>11526</v>
      </c>
      <c r="B5108" s="326" t="s">
        <v>9</v>
      </c>
      <c r="C5108" s="326">
        <v>1</v>
      </c>
      <c r="D5108" s="326" t="s">
        <v>98</v>
      </c>
      <c r="E5108" s="323">
        <v>200</v>
      </c>
      <c r="F5108" s="35" t="s">
        <v>303</v>
      </c>
      <c r="G5108" s="326" t="s">
        <v>11450</v>
      </c>
      <c r="H5108" s="350">
        <f t="shared" si="80"/>
        <v>4083925.8800000008</v>
      </c>
      <c r="I5108" s="326" t="s">
        <v>10868</v>
      </c>
      <c r="J5108" s="42" t="str">
        <f>VLOOKUP(D5108,DEPARTMENTS!B:B,1,0)</f>
        <v>VBS_CHILDREN</v>
      </c>
      <c r="K5108" s="326"/>
    </row>
    <row r="5109" spans="1:11" s="35" customFormat="1" hidden="1" x14ac:dyDescent="0.2">
      <c r="A5109" s="326" t="s">
        <v>11527</v>
      </c>
      <c r="B5109" s="326" t="s">
        <v>9</v>
      </c>
      <c r="C5109" s="326">
        <v>1</v>
      </c>
      <c r="D5109" s="326" t="s">
        <v>94</v>
      </c>
      <c r="E5109" s="323">
        <v>500</v>
      </c>
      <c r="F5109" s="35" t="s">
        <v>303</v>
      </c>
      <c r="G5109" s="326" t="s">
        <v>11450</v>
      </c>
      <c r="H5109" s="350">
        <f t="shared" si="80"/>
        <v>4084425.8800000008</v>
      </c>
      <c r="I5109" s="326" t="s">
        <v>10869</v>
      </c>
      <c r="J5109" s="42" t="str">
        <f>VLOOKUP(D5109,DEPARTMENTS!B:B,1,0)</f>
        <v>VBS_AMM</v>
      </c>
      <c r="K5109" s="326"/>
    </row>
    <row r="5110" spans="1:11" s="35" customFormat="1" hidden="1" x14ac:dyDescent="0.2">
      <c r="A5110" s="326" t="s">
        <v>11528</v>
      </c>
      <c r="B5110" s="326" t="s">
        <v>9</v>
      </c>
      <c r="C5110" s="326">
        <v>1</v>
      </c>
      <c r="D5110" s="326" t="s">
        <v>94</v>
      </c>
      <c r="E5110" s="323">
        <v>500</v>
      </c>
      <c r="F5110" s="35" t="s">
        <v>303</v>
      </c>
      <c r="G5110" s="326" t="s">
        <v>11450</v>
      </c>
      <c r="H5110" s="350">
        <f t="shared" si="80"/>
        <v>4084925.8800000008</v>
      </c>
      <c r="I5110" s="326" t="s">
        <v>10870</v>
      </c>
      <c r="J5110" s="42" t="str">
        <f>VLOOKUP(D5110,DEPARTMENTS!B:B,1,0)</f>
        <v>VBS_AMM</v>
      </c>
      <c r="K5110" s="326"/>
    </row>
    <row r="5111" spans="1:11" s="35" customFormat="1" hidden="1" x14ac:dyDescent="0.2">
      <c r="A5111" s="326" t="s">
        <v>11529</v>
      </c>
      <c r="B5111" s="326" t="s">
        <v>9</v>
      </c>
      <c r="C5111" s="326">
        <v>1</v>
      </c>
      <c r="D5111" s="326" t="s">
        <v>94</v>
      </c>
      <c r="E5111" s="323">
        <v>500</v>
      </c>
      <c r="F5111" s="35" t="s">
        <v>303</v>
      </c>
      <c r="G5111" s="326" t="s">
        <v>11450</v>
      </c>
      <c r="H5111" s="350">
        <f t="shared" si="80"/>
        <v>4085425.8800000008</v>
      </c>
      <c r="I5111" s="326" t="s">
        <v>10871</v>
      </c>
      <c r="J5111" s="42" t="str">
        <f>VLOOKUP(D5111,DEPARTMENTS!B:B,1,0)</f>
        <v>VBS_AMM</v>
      </c>
      <c r="K5111" s="326"/>
    </row>
    <row r="5112" spans="1:11" s="35" customFormat="1" hidden="1" x14ac:dyDescent="0.2">
      <c r="A5112" s="326" t="s">
        <v>11530</v>
      </c>
      <c r="B5112" s="326" t="s">
        <v>9</v>
      </c>
      <c r="C5112" s="326">
        <v>1</v>
      </c>
      <c r="D5112" s="326" t="s">
        <v>95</v>
      </c>
      <c r="E5112" s="323">
        <v>500</v>
      </c>
      <c r="F5112" s="35" t="s">
        <v>303</v>
      </c>
      <c r="G5112" s="326" t="s">
        <v>11450</v>
      </c>
      <c r="H5112" s="350">
        <f t="shared" si="80"/>
        <v>4085925.8800000008</v>
      </c>
      <c r="I5112" s="326" t="s">
        <v>10872</v>
      </c>
      <c r="J5112" s="42" t="str">
        <f>VLOOKUP(D5112,DEPARTMENTS!B:B,1,0)</f>
        <v>VBS_AWM</v>
      </c>
      <c r="K5112" s="326"/>
    </row>
    <row r="5113" spans="1:11" s="35" customFormat="1" hidden="1" x14ac:dyDescent="0.2">
      <c r="A5113" s="326" t="s">
        <v>11531</v>
      </c>
      <c r="B5113" s="326" t="s">
        <v>9</v>
      </c>
      <c r="C5113" s="326">
        <v>1</v>
      </c>
      <c r="D5113" s="326" t="s">
        <v>24</v>
      </c>
      <c r="E5113" s="323">
        <v>614</v>
      </c>
      <c r="F5113" s="35" t="s">
        <v>303</v>
      </c>
      <c r="G5113" s="326" t="s">
        <v>11450</v>
      </c>
      <c r="H5113" s="350">
        <f t="shared" si="80"/>
        <v>4086539.8800000008</v>
      </c>
      <c r="I5113" s="326" t="s">
        <v>10873</v>
      </c>
      <c r="J5113" s="42" t="str">
        <f>VLOOKUP(D5113,DEPARTMENTS!B:B,1,0)</f>
        <v>ENVELOPES</v>
      </c>
      <c r="K5113" s="326"/>
    </row>
    <row r="5114" spans="1:11" s="35" customFormat="1" hidden="1" x14ac:dyDescent="0.2">
      <c r="A5114" s="326" t="s">
        <v>11532</v>
      </c>
      <c r="B5114" s="326" t="s">
        <v>9</v>
      </c>
      <c r="C5114" s="326">
        <v>1</v>
      </c>
      <c r="D5114" s="326" t="s">
        <v>94</v>
      </c>
      <c r="E5114" s="323">
        <v>500</v>
      </c>
      <c r="F5114" s="35" t="s">
        <v>303</v>
      </c>
      <c r="G5114" s="326" t="s">
        <v>11450</v>
      </c>
      <c r="H5114" s="350">
        <f t="shared" si="80"/>
        <v>4087039.8800000008</v>
      </c>
      <c r="I5114" s="326" t="s">
        <v>10874</v>
      </c>
      <c r="J5114" s="42" t="str">
        <f>VLOOKUP(D5114,DEPARTMENTS!B:B,1,0)</f>
        <v>VBS_AMM</v>
      </c>
      <c r="K5114" s="326"/>
    </row>
    <row r="5115" spans="1:11" s="35" customFormat="1" hidden="1" x14ac:dyDescent="0.2">
      <c r="A5115" s="326" t="s">
        <v>11533</v>
      </c>
      <c r="B5115" s="326" t="s">
        <v>9</v>
      </c>
      <c r="C5115" s="326">
        <v>1</v>
      </c>
      <c r="D5115" s="326" t="s">
        <v>94</v>
      </c>
      <c r="E5115" s="323">
        <v>500</v>
      </c>
      <c r="F5115" s="35" t="s">
        <v>303</v>
      </c>
      <c r="G5115" s="326" t="s">
        <v>11450</v>
      </c>
      <c r="H5115" s="350">
        <f t="shared" si="80"/>
        <v>4087539.8800000008</v>
      </c>
      <c r="I5115" s="326" t="s">
        <v>10875</v>
      </c>
      <c r="J5115" s="42" t="str">
        <f>VLOOKUP(D5115,DEPARTMENTS!B:B,1,0)</f>
        <v>VBS_AMM</v>
      </c>
      <c r="K5115" s="326"/>
    </row>
    <row r="5116" spans="1:11" s="35" customFormat="1" hidden="1" x14ac:dyDescent="0.2">
      <c r="A5116" s="326" t="s">
        <v>11534</v>
      </c>
      <c r="B5116" s="326" t="s">
        <v>9</v>
      </c>
      <c r="C5116" s="326">
        <v>1</v>
      </c>
      <c r="D5116" s="326" t="s">
        <v>94</v>
      </c>
      <c r="E5116" s="323">
        <v>500</v>
      </c>
      <c r="F5116" s="35" t="s">
        <v>303</v>
      </c>
      <c r="G5116" s="326" t="s">
        <v>11450</v>
      </c>
      <c r="H5116" s="350">
        <f t="shared" si="80"/>
        <v>4088039.8800000008</v>
      </c>
      <c r="I5116" s="326" t="s">
        <v>10876</v>
      </c>
      <c r="J5116" s="42" t="str">
        <f>VLOOKUP(D5116,DEPARTMENTS!B:B,1,0)</f>
        <v>VBS_AMM</v>
      </c>
      <c r="K5116" s="326"/>
    </row>
    <row r="5117" spans="1:11" s="35" customFormat="1" hidden="1" x14ac:dyDescent="0.2">
      <c r="A5117" s="326" t="s">
        <v>11535</v>
      </c>
      <c r="B5117" s="326" t="s">
        <v>9</v>
      </c>
      <c r="C5117" s="326">
        <v>1</v>
      </c>
      <c r="D5117" s="326" t="s">
        <v>12867</v>
      </c>
      <c r="E5117" s="323">
        <v>9700</v>
      </c>
      <c r="F5117" s="35" t="s">
        <v>303</v>
      </c>
      <c r="G5117" s="326" t="s">
        <v>11450</v>
      </c>
      <c r="H5117" s="350">
        <f t="shared" si="80"/>
        <v>4097739.8800000008</v>
      </c>
      <c r="I5117" s="326" t="s">
        <v>10877</v>
      </c>
      <c r="J5117" s="42" t="str">
        <f>VLOOKUP(D5117,DEPARTMENTS!B:B,1,0)</f>
        <v>CHURCH_CHOIR_WELFARE</v>
      </c>
      <c r="K5117" s="326"/>
    </row>
    <row r="5118" spans="1:11" s="35" customFormat="1" hidden="1" x14ac:dyDescent="0.2">
      <c r="A5118" s="326" t="s">
        <v>11536</v>
      </c>
      <c r="B5118" s="326" t="s">
        <v>9</v>
      </c>
      <c r="C5118" s="326">
        <v>1</v>
      </c>
      <c r="D5118" s="326" t="s">
        <v>98</v>
      </c>
      <c r="E5118" s="323">
        <v>100</v>
      </c>
      <c r="F5118" s="35" t="s">
        <v>303</v>
      </c>
      <c r="G5118" s="326" t="s">
        <v>11450</v>
      </c>
      <c r="H5118" s="350">
        <f t="shared" si="80"/>
        <v>4097839.8800000008</v>
      </c>
      <c r="I5118" s="326" t="s">
        <v>10878</v>
      </c>
      <c r="J5118" s="42" t="str">
        <f>VLOOKUP(D5118,DEPARTMENTS!B:B,1,0)</f>
        <v>VBS_CHILDREN</v>
      </c>
      <c r="K5118" s="326"/>
    </row>
    <row r="5119" spans="1:11" s="35" customFormat="1" hidden="1" x14ac:dyDescent="0.2">
      <c r="A5119" s="326" t="s">
        <v>11537</v>
      </c>
      <c r="B5119" s="326" t="s">
        <v>9</v>
      </c>
      <c r="C5119" s="326">
        <v>1</v>
      </c>
      <c r="D5119" s="326" t="s">
        <v>9603</v>
      </c>
      <c r="E5119" s="323">
        <v>150</v>
      </c>
      <c r="F5119" s="35" t="s">
        <v>303</v>
      </c>
      <c r="G5119" s="326" t="s">
        <v>11450</v>
      </c>
      <c r="H5119" s="350">
        <f t="shared" si="80"/>
        <v>4097989.8800000008</v>
      </c>
      <c r="I5119" s="326" t="s">
        <v>10879</v>
      </c>
      <c r="J5119" s="42" t="str">
        <f>VLOOKUP(D5119,DEPARTMENTS!B:B,1,0)</f>
        <v>VBS_REGISTRATION</v>
      </c>
      <c r="K5119" s="326"/>
    </row>
    <row r="5120" spans="1:11" s="35" customFormat="1" hidden="1" x14ac:dyDescent="0.2">
      <c r="A5120" s="326" t="s">
        <v>11538</v>
      </c>
      <c r="B5120" s="326" t="s">
        <v>9</v>
      </c>
      <c r="C5120" s="326">
        <v>1</v>
      </c>
      <c r="D5120" s="326" t="s">
        <v>98</v>
      </c>
      <c r="E5120" s="323">
        <v>100</v>
      </c>
      <c r="F5120" s="35" t="s">
        <v>303</v>
      </c>
      <c r="G5120" s="326" t="s">
        <v>11450</v>
      </c>
      <c r="H5120" s="350">
        <f t="shared" si="80"/>
        <v>4098089.8800000008</v>
      </c>
      <c r="I5120" s="326" t="s">
        <v>10880</v>
      </c>
      <c r="J5120" s="42" t="str">
        <f>VLOOKUP(D5120,DEPARTMENTS!B:B,1,0)</f>
        <v>VBS_CHILDREN</v>
      </c>
      <c r="K5120" s="326"/>
    </row>
    <row r="5121" spans="1:11" s="35" customFormat="1" hidden="1" x14ac:dyDescent="0.2">
      <c r="A5121" s="326" t="s">
        <v>11539</v>
      </c>
      <c r="B5121" s="326" t="s">
        <v>9</v>
      </c>
      <c r="C5121" s="326">
        <v>1</v>
      </c>
      <c r="D5121" s="326" t="s">
        <v>95</v>
      </c>
      <c r="E5121" s="323">
        <v>500</v>
      </c>
      <c r="F5121" s="35" t="s">
        <v>303</v>
      </c>
      <c r="G5121" s="326" t="s">
        <v>11450</v>
      </c>
      <c r="H5121" s="350">
        <f t="shared" si="80"/>
        <v>4098589.8800000008</v>
      </c>
      <c r="I5121" s="326" t="s">
        <v>10881</v>
      </c>
      <c r="J5121" s="42" t="str">
        <f>VLOOKUP(D5121,DEPARTMENTS!B:B,1,0)</f>
        <v>VBS_AWM</v>
      </c>
      <c r="K5121" s="326"/>
    </row>
    <row r="5122" spans="1:11" s="35" customFormat="1" hidden="1" x14ac:dyDescent="0.2">
      <c r="A5122" s="326" t="s">
        <v>11540</v>
      </c>
      <c r="B5122" s="326" t="s">
        <v>9</v>
      </c>
      <c r="C5122" s="326">
        <v>1</v>
      </c>
      <c r="D5122" s="326" t="s">
        <v>94</v>
      </c>
      <c r="E5122" s="323">
        <v>500</v>
      </c>
      <c r="F5122" s="35" t="s">
        <v>303</v>
      </c>
      <c r="G5122" s="326" t="s">
        <v>11450</v>
      </c>
      <c r="H5122" s="350">
        <f t="shared" si="80"/>
        <v>4099089.8800000008</v>
      </c>
      <c r="I5122" s="326" t="s">
        <v>10882</v>
      </c>
      <c r="J5122" s="42" t="str">
        <f>VLOOKUP(D5122,DEPARTMENTS!B:B,1,0)</f>
        <v>VBS_AMM</v>
      </c>
      <c r="K5122" s="326"/>
    </row>
    <row r="5123" spans="1:11" s="35" customFormat="1" hidden="1" x14ac:dyDescent="0.2">
      <c r="A5123" s="326" t="s">
        <v>11541</v>
      </c>
      <c r="B5123" s="326" t="s">
        <v>9</v>
      </c>
      <c r="C5123" s="326">
        <v>1</v>
      </c>
      <c r="D5123" s="326" t="s">
        <v>94</v>
      </c>
      <c r="E5123" s="323">
        <v>500</v>
      </c>
      <c r="F5123" s="35" t="s">
        <v>303</v>
      </c>
      <c r="G5123" s="326" t="s">
        <v>11450</v>
      </c>
      <c r="H5123" s="350">
        <f t="shared" si="80"/>
        <v>4099589.8800000008</v>
      </c>
      <c r="I5123" s="326" t="s">
        <v>10883</v>
      </c>
      <c r="J5123" s="42" t="str">
        <f>VLOOKUP(D5123,DEPARTMENTS!B:B,1,0)</f>
        <v>VBS_AMM</v>
      </c>
      <c r="K5123" s="326"/>
    </row>
    <row r="5124" spans="1:11" s="35" customFormat="1" hidden="1" x14ac:dyDescent="0.2">
      <c r="A5124" s="326" t="s">
        <v>11542</v>
      </c>
      <c r="B5124" s="326" t="s">
        <v>9</v>
      </c>
      <c r="C5124" s="326">
        <v>1</v>
      </c>
      <c r="D5124" s="326" t="s">
        <v>98</v>
      </c>
      <c r="E5124" s="323">
        <v>200</v>
      </c>
      <c r="F5124" s="35" t="s">
        <v>303</v>
      </c>
      <c r="G5124" s="326" t="s">
        <v>11450</v>
      </c>
      <c r="H5124" s="350">
        <f t="shared" si="80"/>
        <v>4099789.8800000008</v>
      </c>
      <c r="I5124" s="326" t="s">
        <v>10884</v>
      </c>
      <c r="J5124" s="42" t="str">
        <f>VLOOKUP(D5124,DEPARTMENTS!B:B,1,0)</f>
        <v>VBS_CHILDREN</v>
      </c>
      <c r="K5124" s="326"/>
    </row>
    <row r="5125" spans="1:11" s="35" customFormat="1" hidden="1" x14ac:dyDescent="0.2">
      <c r="A5125" s="326" t="s">
        <v>11543</v>
      </c>
      <c r="B5125" s="326" t="s">
        <v>9</v>
      </c>
      <c r="C5125" s="326">
        <v>1</v>
      </c>
      <c r="D5125" s="326" t="s">
        <v>126</v>
      </c>
      <c r="E5125" s="323">
        <v>1000</v>
      </c>
      <c r="F5125" s="35" t="s">
        <v>303</v>
      </c>
      <c r="G5125" s="326" t="s">
        <v>11450</v>
      </c>
      <c r="H5125" s="350">
        <f t="shared" si="80"/>
        <v>4100789.8800000008</v>
      </c>
      <c r="I5125" s="326" t="s">
        <v>10885</v>
      </c>
      <c r="J5125" s="42" t="str">
        <f>VLOOKUP(D5125,DEPARTMENTS!B:B,1,0)</f>
        <v>DEV_GROUP_6</v>
      </c>
      <c r="K5125" s="326"/>
    </row>
    <row r="5126" spans="1:11" s="35" customFormat="1" hidden="1" x14ac:dyDescent="0.2">
      <c r="A5126" s="326" t="s">
        <v>11544</v>
      </c>
      <c r="B5126" s="326" t="s">
        <v>9</v>
      </c>
      <c r="C5126" s="326">
        <v>1</v>
      </c>
      <c r="D5126" s="326" t="s">
        <v>24</v>
      </c>
      <c r="E5126" s="323">
        <v>1000</v>
      </c>
      <c r="F5126" s="35" t="s">
        <v>303</v>
      </c>
      <c r="G5126" s="326" t="s">
        <v>11450</v>
      </c>
      <c r="H5126" s="350">
        <f t="shared" si="80"/>
        <v>4101789.8800000008</v>
      </c>
      <c r="I5126" s="326" t="s">
        <v>10886</v>
      </c>
      <c r="J5126" s="42" t="str">
        <f>VLOOKUP(D5126,DEPARTMENTS!B:B,1,0)</f>
        <v>ENVELOPES</v>
      </c>
      <c r="K5126" s="326"/>
    </row>
    <row r="5127" spans="1:11" s="35" customFormat="1" hidden="1" x14ac:dyDescent="0.2">
      <c r="A5127" s="326" t="s">
        <v>11545</v>
      </c>
      <c r="B5127" s="326" t="s">
        <v>9</v>
      </c>
      <c r="C5127" s="326">
        <v>1</v>
      </c>
      <c r="D5127" s="326" t="s">
        <v>98</v>
      </c>
      <c r="E5127" s="323">
        <v>500</v>
      </c>
      <c r="F5127" s="35" t="s">
        <v>303</v>
      </c>
      <c r="G5127" s="326" t="s">
        <v>11450</v>
      </c>
      <c r="H5127" s="350">
        <f t="shared" si="80"/>
        <v>4102289.8800000008</v>
      </c>
      <c r="I5127" s="326" t="s">
        <v>10887</v>
      </c>
      <c r="J5127" s="42" t="str">
        <f>VLOOKUP(D5127,DEPARTMENTS!B:B,1,0)</f>
        <v>VBS_CHILDREN</v>
      </c>
      <c r="K5127" s="326"/>
    </row>
    <row r="5128" spans="1:11" s="35" customFormat="1" hidden="1" x14ac:dyDescent="0.2">
      <c r="A5128" s="326" t="s">
        <v>11546</v>
      </c>
      <c r="B5128" s="326" t="s">
        <v>9</v>
      </c>
      <c r="C5128" s="326">
        <v>1</v>
      </c>
      <c r="D5128" s="326" t="s">
        <v>98</v>
      </c>
      <c r="E5128" s="323">
        <v>150</v>
      </c>
      <c r="F5128" s="35" t="s">
        <v>303</v>
      </c>
      <c r="G5128" s="326" t="s">
        <v>11450</v>
      </c>
      <c r="H5128" s="350">
        <f t="shared" si="80"/>
        <v>4102439.8800000008</v>
      </c>
      <c r="I5128" s="326" t="s">
        <v>10888</v>
      </c>
      <c r="J5128" s="42" t="str">
        <f>VLOOKUP(D5128,DEPARTMENTS!B:B,1,0)</f>
        <v>VBS_CHILDREN</v>
      </c>
      <c r="K5128" s="326"/>
    </row>
    <row r="5129" spans="1:11" s="35" customFormat="1" hidden="1" x14ac:dyDescent="0.2">
      <c r="A5129" s="326" t="s">
        <v>11547</v>
      </c>
      <c r="B5129" s="326" t="s">
        <v>9</v>
      </c>
      <c r="C5129" s="326">
        <v>1</v>
      </c>
      <c r="D5129" s="326" t="s">
        <v>24</v>
      </c>
      <c r="E5129" s="323">
        <v>1300</v>
      </c>
      <c r="F5129" s="35" t="s">
        <v>303</v>
      </c>
      <c r="G5129" s="326" t="s">
        <v>11450</v>
      </c>
      <c r="H5129" s="350">
        <f t="shared" si="80"/>
        <v>4103739.8800000008</v>
      </c>
      <c r="I5129" s="326" t="s">
        <v>10889</v>
      </c>
      <c r="J5129" s="42" t="str">
        <f>VLOOKUP(D5129,DEPARTMENTS!B:B,1,0)</f>
        <v>ENVELOPES</v>
      </c>
      <c r="K5129" s="326"/>
    </row>
    <row r="5130" spans="1:11" s="35" customFormat="1" hidden="1" x14ac:dyDescent="0.2">
      <c r="A5130" s="326" t="s">
        <v>11548</v>
      </c>
      <c r="B5130" s="326" t="s">
        <v>9</v>
      </c>
      <c r="C5130" s="326">
        <v>1</v>
      </c>
      <c r="D5130" s="326" t="s">
        <v>94</v>
      </c>
      <c r="E5130" s="323">
        <v>500</v>
      </c>
      <c r="F5130" s="35" t="s">
        <v>303</v>
      </c>
      <c r="G5130" s="326" t="s">
        <v>11450</v>
      </c>
      <c r="H5130" s="350">
        <f t="shared" si="80"/>
        <v>4104239.8800000008</v>
      </c>
      <c r="I5130" s="326" t="s">
        <v>10890</v>
      </c>
      <c r="J5130" s="42" t="str">
        <f>VLOOKUP(D5130,DEPARTMENTS!B:B,1,0)</f>
        <v>VBS_AMM</v>
      </c>
      <c r="K5130" s="326"/>
    </row>
    <row r="5131" spans="1:11" s="35" customFormat="1" hidden="1" x14ac:dyDescent="0.2">
      <c r="A5131" s="326" t="s">
        <v>11549</v>
      </c>
      <c r="B5131" s="326" t="s">
        <v>9</v>
      </c>
      <c r="C5131" s="326">
        <v>1</v>
      </c>
      <c r="D5131" s="326" t="s">
        <v>96</v>
      </c>
      <c r="E5131" s="323">
        <v>300</v>
      </c>
      <c r="F5131" s="35" t="s">
        <v>303</v>
      </c>
      <c r="G5131" s="326" t="s">
        <v>11451</v>
      </c>
      <c r="H5131" s="350">
        <f t="shared" si="80"/>
        <v>4104539.8800000008</v>
      </c>
      <c r="I5131" s="326" t="s">
        <v>10891</v>
      </c>
      <c r="J5131" s="42" t="str">
        <f>VLOOKUP(D5131,DEPARTMENTS!B:B,1,0)</f>
        <v>VBS_YOUTH</v>
      </c>
      <c r="K5131" s="326"/>
    </row>
    <row r="5132" spans="1:11" s="35" customFormat="1" hidden="1" x14ac:dyDescent="0.2">
      <c r="A5132" s="326" t="s">
        <v>11550</v>
      </c>
      <c r="B5132" s="326" t="s">
        <v>9</v>
      </c>
      <c r="C5132" s="326">
        <v>1</v>
      </c>
      <c r="D5132" s="326" t="s">
        <v>98</v>
      </c>
      <c r="E5132" s="323">
        <v>300</v>
      </c>
      <c r="F5132" s="35" t="s">
        <v>303</v>
      </c>
      <c r="G5132" s="326" t="s">
        <v>11451</v>
      </c>
      <c r="H5132" s="350">
        <f t="shared" si="80"/>
        <v>4104839.8800000008</v>
      </c>
      <c r="I5132" s="326" t="s">
        <v>10892</v>
      </c>
      <c r="J5132" s="42" t="str">
        <f>VLOOKUP(D5132,DEPARTMENTS!B:B,1,0)</f>
        <v>VBS_CHILDREN</v>
      </c>
      <c r="K5132" s="326"/>
    </row>
    <row r="5133" spans="1:11" s="35" customFormat="1" hidden="1" x14ac:dyDescent="0.2">
      <c r="A5133" s="326" t="s">
        <v>11551</v>
      </c>
      <c r="B5133" s="326" t="s">
        <v>9</v>
      </c>
      <c r="C5133" s="326">
        <v>1</v>
      </c>
      <c r="D5133" s="326" t="s">
        <v>24</v>
      </c>
      <c r="E5133" s="323">
        <v>5000</v>
      </c>
      <c r="F5133" s="35" t="s">
        <v>303</v>
      </c>
      <c r="G5133" s="326" t="s">
        <v>11451</v>
      </c>
      <c r="H5133" s="350">
        <f t="shared" si="80"/>
        <v>4109839.8800000008</v>
      </c>
      <c r="I5133" s="326" t="s">
        <v>10893</v>
      </c>
      <c r="J5133" s="42" t="str">
        <f>VLOOKUP(D5133,DEPARTMENTS!B:B,1,0)</f>
        <v>ENVELOPES</v>
      </c>
      <c r="K5133" s="326"/>
    </row>
    <row r="5134" spans="1:11" s="35" customFormat="1" hidden="1" x14ac:dyDescent="0.2">
      <c r="A5134" s="326" t="s">
        <v>11552</v>
      </c>
      <c r="B5134" s="326" t="s">
        <v>9</v>
      </c>
      <c r="C5134" s="326">
        <v>1</v>
      </c>
      <c r="D5134" s="326" t="s">
        <v>114</v>
      </c>
      <c r="E5134" s="323">
        <v>3500</v>
      </c>
      <c r="F5134" s="35" t="s">
        <v>303</v>
      </c>
      <c r="G5134" s="326" t="s">
        <v>11451</v>
      </c>
      <c r="H5134" s="350">
        <f t="shared" si="80"/>
        <v>4113339.8800000008</v>
      </c>
      <c r="I5134" s="326" t="s">
        <v>10894</v>
      </c>
      <c r="J5134" s="42" t="str">
        <f>VLOOKUP(D5134,DEPARTMENTS!B:B,1,0)</f>
        <v>DEV_GROUP_1</v>
      </c>
      <c r="K5134" s="326"/>
    </row>
    <row r="5135" spans="1:11" s="35" customFormat="1" hidden="1" x14ac:dyDescent="0.2">
      <c r="A5135" s="326" t="s">
        <v>11553</v>
      </c>
      <c r="B5135" s="326" t="s">
        <v>9</v>
      </c>
      <c r="C5135" s="326">
        <v>1</v>
      </c>
      <c r="D5135" s="326" t="s">
        <v>114</v>
      </c>
      <c r="E5135" s="323">
        <v>500</v>
      </c>
      <c r="F5135" s="35" t="s">
        <v>303</v>
      </c>
      <c r="G5135" s="326" t="s">
        <v>11451</v>
      </c>
      <c r="H5135" s="350">
        <f t="shared" si="80"/>
        <v>4113839.8800000008</v>
      </c>
      <c r="I5135" s="326" t="s">
        <v>10895</v>
      </c>
      <c r="J5135" s="42" t="str">
        <f>VLOOKUP(D5135,DEPARTMENTS!B:B,1,0)</f>
        <v>DEV_GROUP_1</v>
      </c>
      <c r="K5135" s="326"/>
    </row>
    <row r="5136" spans="1:11" s="35" customFormat="1" hidden="1" x14ac:dyDescent="0.2">
      <c r="A5136" s="326" t="s">
        <v>11554</v>
      </c>
      <c r="B5136" s="326" t="s">
        <v>9</v>
      </c>
      <c r="C5136" s="326">
        <v>1</v>
      </c>
      <c r="D5136" s="326" t="s">
        <v>96</v>
      </c>
      <c r="E5136" s="323">
        <v>500</v>
      </c>
      <c r="F5136" s="35" t="s">
        <v>303</v>
      </c>
      <c r="G5136" s="326" t="s">
        <v>11451</v>
      </c>
      <c r="H5136" s="350">
        <f t="shared" si="80"/>
        <v>4114339.8800000008</v>
      </c>
      <c r="I5136" s="326" t="s">
        <v>10896</v>
      </c>
      <c r="J5136" s="42" t="str">
        <f>VLOOKUP(D5136,DEPARTMENTS!B:B,1,0)</f>
        <v>VBS_YOUTH</v>
      </c>
      <c r="K5136" s="326"/>
    </row>
    <row r="5137" spans="1:11" s="35" customFormat="1" hidden="1" x14ac:dyDescent="0.2">
      <c r="A5137" s="326" t="s">
        <v>11555</v>
      </c>
      <c r="B5137" s="326" t="s">
        <v>9</v>
      </c>
      <c r="C5137" s="326">
        <v>1</v>
      </c>
      <c r="D5137" s="326" t="s">
        <v>24</v>
      </c>
      <c r="E5137" s="323">
        <v>100</v>
      </c>
      <c r="F5137" s="35" t="s">
        <v>303</v>
      </c>
      <c r="G5137" s="326" t="s">
        <v>11451</v>
      </c>
      <c r="H5137" s="350">
        <f t="shared" si="80"/>
        <v>4114439.8800000008</v>
      </c>
      <c r="I5137" s="326" t="s">
        <v>10897</v>
      </c>
      <c r="J5137" s="42" t="str">
        <f>VLOOKUP(D5137,DEPARTMENTS!B:B,1,0)</f>
        <v>ENVELOPES</v>
      </c>
      <c r="K5137" s="326"/>
    </row>
    <row r="5138" spans="1:11" s="35" customFormat="1" hidden="1" x14ac:dyDescent="0.2">
      <c r="A5138" s="326" t="s">
        <v>11556</v>
      </c>
      <c r="B5138" s="326" t="s">
        <v>9</v>
      </c>
      <c r="C5138" s="326">
        <v>1</v>
      </c>
      <c r="D5138" s="326" t="s">
        <v>95</v>
      </c>
      <c r="E5138" s="323">
        <v>300</v>
      </c>
      <c r="F5138" s="35" t="s">
        <v>303</v>
      </c>
      <c r="G5138" s="326" t="s">
        <v>11451</v>
      </c>
      <c r="H5138" s="350">
        <f t="shared" si="80"/>
        <v>4114739.8800000008</v>
      </c>
      <c r="I5138" s="326" t="s">
        <v>10898</v>
      </c>
      <c r="J5138" s="42" t="str">
        <f>VLOOKUP(D5138,DEPARTMENTS!B:B,1,0)</f>
        <v>VBS_AWM</v>
      </c>
      <c r="K5138" s="326"/>
    </row>
    <row r="5139" spans="1:11" s="35" customFormat="1" hidden="1" x14ac:dyDescent="0.2">
      <c r="A5139" s="326" t="s">
        <v>11557</v>
      </c>
      <c r="B5139" s="326" t="s">
        <v>9</v>
      </c>
      <c r="C5139" s="326">
        <v>1</v>
      </c>
      <c r="D5139" s="326" t="s">
        <v>24</v>
      </c>
      <c r="E5139" s="323">
        <v>100</v>
      </c>
      <c r="F5139" s="35" t="s">
        <v>303</v>
      </c>
      <c r="G5139" s="326" t="s">
        <v>11452</v>
      </c>
      <c r="H5139" s="350">
        <f t="shared" si="80"/>
        <v>4114839.8800000008</v>
      </c>
      <c r="I5139" s="326" t="s">
        <v>10899</v>
      </c>
      <c r="J5139" s="42" t="str">
        <f>VLOOKUP(D5139,DEPARTMENTS!B:B,1,0)</f>
        <v>ENVELOPES</v>
      </c>
      <c r="K5139" s="326"/>
    </row>
    <row r="5140" spans="1:11" s="35" customFormat="1" hidden="1" x14ac:dyDescent="0.2">
      <c r="A5140" s="326" t="s">
        <v>11558</v>
      </c>
      <c r="B5140" s="326" t="s">
        <v>9</v>
      </c>
      <c r="C5140" s="326">
        <v>1</v>
      </c>
      <c r="D5140" s="326" t="s">
        <v>146</v>
      </c>
      <c r="E5140" s="323">
        <v>1500</v>
      </c>
      <c r="F5140" s="35" t="s">
        <v>303</v>
      </c>
      <c r="G5140" s="326" t="s">
        <v>11452</v>
      </c>
      <c r="H5140" s="350">
        <f t="shared" si="80"/>
        <v>4116339.8800000008</v>
      </c>
      <c r="I5140" s="326" t="s">
        <v>10900</v>
      </c>
      <c r="J5140" s="42" t="str">
        <f>VLOOKUP(D5140,DEPARTMENTS!B:B,1,0)</f>
        <v>DEV_GROUP_18</v>
      </c>
      <c r="K5140" s="326"/>
    </row>
    <row r="5141" spans="1:11" s="35" customFormat="1" hidden="1" x14ac:dyDescent="0.2">
      <c r="A5141" s="326" t="s">
        <v>11559</v>
      </c>
      <c r="B5141" s="326" t="s">
        <v>9</v>
      </c>
      <c r="C5141" s="326">
        <v>1</v>
      </c>
      <c r="D5141" s="326" t="s">
        <v>24</v>
      </c>
      <c r="E5141" s="323">
        <v>100</v>
      </c>
      <c r="F5141" s="35" t="s">
        <v>303</v>
      </c>
      <c r="G5141" s="326" t="s">
        <v>11452</v>
      </c>
      <c r="H5141" s="350">
        <f t="shared" ref="H5141:H5204" si="81">H5140+E5141</f>
        <v>4116439.8800000008</v>
      </c>
      <c r="I5141" s="326" t="s">
        <v>10901</v>
      </c>
      <c r="J5141" s="42" t="str">
        <f>VLOOKUP(D5141,DEPARTMENTS!B:B,1,0)</f>
        <v>ENVELOPES</v>
      </c>
      <c r="K5141" s="326"/>
    </row>
    <row r="5142" spans="1:11" s="35" customFormat="1" hidden="1" x14ac:dyDescent="0.2">
      <c r="A5142" s="326" t="s">
        <v>11560</v>
      </c>
      <c r="B5142" s="326" t="s">
        <v>9</v>
      </c>
      <c r="C5142" s="326">
        <v>1</v>
      </c>
      <c r="D5142" s="326" t="s">
        <v>146</v>
      </c>
      <c r="E5142" s="323">
        <v>1500</v>
      </c>
      <c r="F5142" s="35" t="s">
        <v>303</v>
      </c>
      <c r="G5142" s="326" t="s">
        <v>11452</v>
      </c>
      <c r="H5142" s="350">
        <f t="shared" si="81"/>
        <v>4117939.8800000008</v>
      </c>
      <c r="I5142" s="326" t="s">
        <v>10902</v>
      </c>
      <c r="J5142" s="42" t="str">
        <f>VLOOKUP(D5142,DEPARTMENTS!B:B,1,0)</f>
        <v>DEV_GROUP_18</v>
      </c>
      <c r="K5142" s="326"/>
    </row>
    <row r="5143" spans="1:11" s="35" customFormat="1" hidden="1" x14ac:dyDescent="0.2">
      <c r="A5143" s="326" t="s">
        <v>11561</v>
      </c>
      <c r="B5143" s="326" t="s">
        <v>9</v>
      </c>
      <c r="C5143" s="326">
        <v>1</v>
      </c>
      <c r="D5143" s="326" t="s">
        <v>24</v>
      </c>
      <c r="E5143" s="323">
        <v>100</v>
      </c>
      <c r="F5143" s="35" t="s">
        <v>303</v>
      </c>
      <c r="G5143" s="326" t="s">
        <v>11452</v>
      </c>
      <c r="H5143" s="350">
        <f t="shared" si="81"/>
        <v>4118039.8800000008</v>
      </c>
      <c r="I5143" s="326" t="s">
        <v>10903</v>
      </c>
      <c r="J5143" s="42" t="str">
        <f>VLOOKUP(D5143,DEPARTMENTS!B:B,1,0)</f>
        <v>ENVELOPES</v>
      </c>
      <c r="K5143" s="326"/>
    </row>
    <row r="5144" spans="1:11" s="35" customFormat="1" hidden="1" x14ac:dyDescent="0.2">
      <c r="A5144" s="326" t="s">
        <v>11562</v>
      </c>
      <c r="B5144" s="326" t="s">
        <v>9</v>
      </c>
      <c r="C5144" s="326">
        <v>1</v>
      </c>
      <c r="D5144" s="326" t="s">
        <v>24</v>
      </c>
      <c r="E5144" s="323">
        <v>500</v>
      </c>
      <c r="F5144" s="35" t="s">
        <v>303</v>
      </c>
      <c r="G5144" s="326" t="s">
        <v>11452</v>
      </c>
      <c r="H5144" s="350">
        <f t="shared" si="81"/>
        <v>4118539.8800000008</v>
      </c>
      <c r="I5144" s="326" t="s">
        <v>10904</v>
      </c>
      <c r="J5144" s="42" t="str">
        <f>VLOOKUP(D5144,DEPARTMENTS!B:B,1,0)</f>
        <v>ENVELOPES</v>
      </c>
      <c r="K5144" s="326"/>
    </row>
    <row r="5145" spans="1:11" s="35" customFormat="1" hidden="1" x14ac:dyDescent="0.2">
      <c r="A5145" s="326" t="s">
        <v>11563</v>
      </c>
      <c r="B5145" s="326" t="s">
        <v>9</v>
      </c>
      <c r="C5145" s="326">
        <v>1</v>
      </c>
      <c r="D5145" s="326" t="s">
        <v>24</v>
      </c>
      <c r="E5145" s="323">
        <v>800</v>
      </c>
      <c r="F5145" s="35" t="s">
        <v>303</v>
      </c>
      <c r="G5145" s="326" t="s">
        <v>11452</v>
      </c>
      <c r="H5145" s="350">
        <f t="shared" si="81"/>
        <v>4119339.8800000008</v>
      </c>
      <c r="I5145" s="326" t="s">
        <v>10905</v>
      </c>
      <c r="J5145" s="42" t="str">
        <f>VLOOKUP(D5145,DEPARTMENTS!B:B,1,0)</f>
        <v>ENVELOPES</v>
      </c>
      <c r="K5145" s="326"/>
    </row>
    <row r="5146" spans="1:11" s="35" customFormat="1" hidden="1" x14ac:dyDescent="0.2">
      <c r="A5146" s="326" t="s">
        <v>11564</v>
      </c>
      <c r="B5146" s="326" t="s">
        <v>9</v>
      </c>
      <c r="C5146" s="326">
        <v>1</v>
      </c>
      <c r="D5146" s="326" t="s">
        <v>24</v>
      </c>
      <c r="E5146" s="323">
        <v>100</v>
      </c>
      <c r="F5146" s="35" t="s">
        <v>303</v>
      </c>
      <c r="G5146" s="326" t="s">
        <v>11452</v>
      </c>
      <c r="H5146" s="350">
        <f t="shared" si="81"/>
        <v>4119439.8800000008</v>
      </c>
      <c r="I5146" s="326" t="s">
        <v>10906</v>
      </c>
      <c r="J5146" s="42" t="str">
        <f>VLOOKUP(D5146,DEPARTMENTS!B:B,1,0)</f>
        <v>ENVELOPES</v>
      </c>
      <c r="K5146" s="326"/>
    </row>
    <row r="5147" spans="1:11" s="35" customFormat="1" hidden="1" x14ac:dyDescent="0.2">
      <c r="A5147" s="326" t="s">
        <v>11565</v>
      </c>
      <c r="B5147" s="326" t="s">
        <v>9</v>
      </c>
      <c r="C5147" s="326">
        <v>1</v>
      </c>
      <c r="D5147" s="326" t="s">
        <v>24</v>
      </c>
      <c r="E5147" s="323">
        <v>40100</v>
      </c>
      <c r="F5147" s="35" t="s">
        <v>303</v>
      </c>
      <c r="G5147" s="326" t="s">
        <v>11452</v>
      </c>
      <c r="H5147" s="350">
        <f t="shared" si="81"/>
        <v>4159539.8800000008</v>
      </c>
      <c r="I5147" s="326" t="s">
        <v>10907</v>
      </c>
      <c r="J5147" s="42" t="str">
        <f>VLOOKUP(D5147,DEPARTMENTS!B:B,1,0)</f>
        <v>ENVELOPES</v>
      </c>
      <c r="K5147" s="326"/>
    </row>
    <row r="5148" spans="1:11" s="35" customFormat="1" hidden="1" x14ac:dyDescent="0.2">
      <c r="A5148" s="326" t="s">
        <v>11566</v>
      </c>
      <c r="B5148" s="326" t="s">
        <v>9</v>
      </c>
      <c r="C5148" s="326">
        <v>1</v>
      </c>
      <c r="D5148" s="326" t="s">
        <v>24</v>
      </c>
      <c r="E5148" s="323">
        <v>5000</v>
      </c>
      <c r="F5148" s="35" t="s">
        <v>303</v>
      </c>
      <c r="G5148" s="326" t="s">
        <v>11452</v>
      </c>
      <c r="H5148" s="350">
        <f t="shared" si="81"/>
        <v>4164539.8800000008</v>
      </c>
      <c r="I5148" s="326" t="s">
        <v>10908</v>
      </c>
      <c r="J5148" s="42" t="str">
        <f>VLOOKUP(D5148,DEPARTMENTS!B:B,1,0)</f>
        <v>ENVELOPES</v>
      </c>
      <c r="K5148" s="326"/>
    </row>
    <row r="5149" spans="1:11" s="35" customFormat="1" hidden="1" x14ac:dyDescent="0.2">
      <c r="A5149" s="326" t="s">
        <v>11567</v>
      </c>
      <c r="B5149" s="326" t="s">
        <v>9</v>
      </c>
      <c r="C5149" s="326">
        <v>1</v>
      </c>
      <c r="D5149" s="326" t="s">
        <v>9603</v>
      </c>
      <c r="E5149" s="323">
        <v>200</v>
      </c>
      <c r="F5149" s="35" t="s">
        <v>303</v>
      </c>
      <c r="G5149" s="326" t="s">
        <v>11452</v>
      </c>
      <c r="H5149" s="350">
        <f t="shared" si="81"/>
        <v>4164739.8800000008</v>
      </c>
      <c r="I5149" s="326" t="s">
        <v>10909</v>
      </c>
      <c r="J5149" s="42" t="str">
        <f>VLOOKUP(D5149,DEPARTMENTS!B:B,1,0)</f>
        <v>VBS_REGISTRATION</v>
      </c>
      <c r="K5149" s="326"/>
    </row>
    <row r="5150" spans="1:11" s="35" customFormat="1" hidden="1" x14ac:dyDescent="0.2">
      <c r="A5150" s="326" t="s">
        <v>11568</v>
      </c>
      <c r="B5150" s="326" t="s">
        <v>9</v>
      </c>
      <c r="C5150" s="326">
        <v>1</v>
      </c>
      <c r="D5150" s="326" t="s">
        <v>95</v>
      </c>
      <c r="E5150" s="323">
        <v>500</v>
      </c>
      <c r="F5150" s="35" t="s">
        <v>303</v>
      </c>
      <c r="G5150" s="326" t="s">
        <v>11452</v>
      </c>
      <c r="H5150" s="350">
        <f t="shared" si="81"/>
        <v>4165239.8800000008</v>
      </c>
      <c r="I5150" s="326" t="s">
        <v>10910</v>
      </c>
      <c r="J5150" s="42" t="str">
        <f>VLOOKUP(D5150,DEPARTMENTS!B:B,1,0)</f>
        <v>VBS_AWM</v>
      </c>
      <c r="K5150" s="326"/>
    </row>
    <row r="5151" spans="1:11" s="35" customFormat="1" hidden="1" x14ac:dyDescent="0.2">
      <c r="A5151" s="326" t="s">
        <v>11569</v>
      </c>
      <c r="B5151" s="326" t="s">
        <v>9</v>
      </c>
      <c r="C5151" s="326">
        <v>1</v>
      </c>
      <c r="D5151" s="326" t="s">
        <v>24</v>
      </c>
      <c r="E5151" s="323">
        <v>18900</v>
      </c>
      <c r="F5151" s="35" t="s">
        <v>303</v>
      </c>
      <c r="G5151" s="326" t="s">
        <v>11452</v>
      </c>
      <c r="H5151" s="350">
        <f t="shared" si="81"/>
        <v>4184139.8800000008</v>
      </c>
      <c r="I5151" s="326" t="s">
        <v>10911</v>
      </c>
      <c r="J5151" s="42" t="str">
        <f>VLOOKUP(D5151,DEPARTMENTS!B:B,1,0)</f>
        <v>ENVELOPES</v>
      </c>
      <c r="K5151" s="326"/>
    </row>
    <row r="5152" spans="1:11" s="35" customFormat="1" hidden="1" x14ac:dyDescent="0.2">
      <c r="A5152" s="326" t="s">
        <v>11570</v>
      </c>
      <c r="B5152" s="326" t="s">
        <v>9</v>
      </c>
      <c r="C5152" s="326">
        <v>1</v>
      </c>
      <c r="D5152" s="326" t="s">
        <v>24</v>
      </c>
      <c r="E5152" s="323">
        <v>200</v>
      </c>
      <c r="F5152" s="35" t="s">
        <v>303</v>
      </c>
      <c r="G5152" s="326" t="s">
        <v>11452</v>
      </c>
      <c r="H5152" s="350">
        <f t="shared" si="81"/>
        <v>4184339.8800000008</v>
      </c>
      <c r="I5152" s="326" t="s">
        <v>10912</v>
      </c>
      <c r="J5152" s="42" t="str">
        <f>VLOOKUP(D5152,DEPARTMENTS!B:B,1,0)</f>
        <v>ENVELOPES</v>
      </c>
      <c r="K5152" s="326"/>
    </row>
    <row r="5153" spans="1:11" s="35" customFormat="1" hidden="1" x14ac:dyDescent="0.2">
      <c r="A5153" s="326" t="s">
        <v>11571</v>
      </c>
      <c r="B5153" s="326" t="s">
        <v>9</v>
      </c>
      <c r="C5153" s="326">
        <v>1</v>
      </c>
      <c r="D5153" s="326" t="s">
        <v>118</v>
      </c>
      <c r="E5153" s="323">
        <v>1000</v>
      </c>
      <c r="F5153" s="35" t="s">
        <v>303</v>
      </c>
      <c r="G5153" s="326" t="s">
        <v>11452</v>
      </c>
      <c r="H5153" s="350">
        <f t="shared" si="81"/>
        <v>4185339.8800000008</v>
      </c>
      <c r="I5153" s="326" t="s">
        <v>10913</v>
      </c>
      <c r="J5153" s="42" t="str">
        <f>VLOOKUP(D5153,DEPARTMENTS!B:B,1,0)</f>
        <v>DEV_GROUP_3</v>
      </c>
      <c r="K5153" s="326"/>
    </row>
    <row r="5154" spans="1:11" s="35" customFormat="1" hidden="1" x14ac:dyDescent="0.2">
      <c r="A5154" s="326" t="s">
        <v>11572</v>
      </c>
      <c r="B5154" s="326" t="s">
        <v>9</v>
      </c>
      <c r="C5154" s="326">
        <v>1</v>
      </c>
      <c r="D5154" s="326" t="s">
        <v>118</v>
      </c>
      <c r="E5154" s="323">
        <v>3000</v>
      </c>
      <c r="F5154" s="35" t="s">
        <v>303</v>
      </c>
      <c r="G5154" s="326" t="s">
        <v>11452</v>
      </c>
      <c r="H5154" s="350">
        <f t="shared" si="81"/>
        <v>4188339.8800000008</v>
      </c>
      <c r="I5154" s="326" t="s">
        <v>10914</v>
      </c>
      <c r="J5154" s="42" t="str">
        <f>VLOOKUP(D5154,DEPARTMENTS!B:B,1,0)</f>
        <v>DEV_GROUP_3</v>
      </c>
      <c r="K5154" s="326"/>
    </row>
    <row r="5155" spans="1:11" s="35" customFormat="1" hidden="1" x14ac:dyDescent="0.2">
      <c r="A5155" s="326" t="s">
        <v>11573</v>
      </c>
      <c r="B5155" s="326" t="s">
        <v>9</v>
      </c>
      <c r="C5155" s="326">
        <v>1</v>
      </c>
      <c r="D5155" s="326" t="s">
        <v>24</v>
      </c>
      <c r="E5155" s="323">
        <v>170</v>
      </c>
      <c r="F5155" s="35" t="s">
        <v>303</v>
      </c>
      <c r="G5155" s="326" t="s">
        <v>11452</v>
      </c>
      <c r="H5155" s="350">
        <f t="shared" si="81"/>
        <v>4188509.8800000008</v>
      </c>
      <c r="I5155" s="326" t="s">
        <v>10915</v>
      </c>
      <c r="J5155" s="42" t="str">
        <f>VLOOKUP(D5155,DEPARTMENTS!B:B,1,0)</f>
        <v>ENVELOPES</v>
      </c>
      <c r="K5155" s="326"/>
    </row>
    <row r="5156" spans="1:11" s="35" customFormat="1" hidden="1" x14ac:dyDescent="0.2">
      <c r="A5156" s="326" t="s">
        <v>11574</v>
      </c>
      <c r="B5156" s="326" t="s">
        <v>9</v>
      </c>
      <c r="C5156" s="326">
        <v>1</v>
      </c>
      <c r="D5156" s="326" t="s">
        <v>24</v>
      </c>
      <c r="E5156" s="323">
        <v>350</v>
      </c>
      <c r="F5156" s="35" t="s">
        <v>303</v>
      </c>
      <c r="G5156" s="326" t="s">
        <v>11452</v>
      </c>
      <c r="H5156" s="350">
        <f t="shared" si="81"/>
        <v>4188859.8800000008</v>
      </c>
      <c r="I5156" s="326" t="s">
        <v>10916</v>
      </c>
      <c r="J5156" s="42" t="str">
        <f>VLOOKUP(D5156,DEPARTMENTS!B:B,1,0)</f>
        <v>ENVELOPES</v>
      </c>
      <c r="K5156" s="326"/>
    </row>
    <row r="5157" spans="1:11" s="35" customFormat="1" hidden="1" x14ac:dyDescent="0.2">
      <c r="A5157" s="326" t="s">
        <v>11575</v>
      </c>
      <c r="B5157" s="326" t="s">
        <v>9</v>
      </c>
      <c r="C5157" s="326">
        <v>1</v>
      </c>
      <c r="D5157" s="326" t="s">
        <v>24</v>
      </c>
      <c r="E5157" s="323">
        <v>100</v>
      </c>
      <c r="F5157" s="35" t="s">
        <v>303</v>
      </c>
      <c r="G5157" s="326" t="s">
        <v>11452</v>
      </c>
      <c r="H5157" s="350">
        <f t="shared" si="81"/>
        <v>4188959.8800000008</v>
      </c>
      <c r="I5157" s="326" t="s">
        <v>10917</v>
      </c>
      <c r="J5157" s="42" t="str">
        <f>VLOOKUP(D5157,DEPARTMENTS!B:B,1,0)</f>
        <v>ENVELOPES</v>
      </c>
      <c r="K5157" s="326"/>
    </row>
    <row r="5158" spans="1:11" s="35" customFormat="1" hidden="1" x14ac:dyDescent="0.2">
      <c r="A5158" s="326" t="s">
        <v>11576</v>
      </c>
      <c r="B5158" s="326" t="s">
        <v>9</v>
      </c>
      <c r="C5158" s="326">
        <v>1</v>
      </c>
      <c r="D5158" s="326" t="s">
        <v>24</v>
      </c>
      <c r="E5158" s="323">
        <v>100</v>
      </c>
      <c r="F5158" s="35" t="s">
        <v>303</v>
      </c>
      <c r="G5158" s="326" t="s">
        <v>11452</v>
      </c>
      <c r="H5158" s="350">
        <f t="shared" si="81"/>
        <v>4189059.8800000008</v>
      </c>
      <c r="I5158" s="326" t="s">
        <v>10918</v>
      </c>
      <c r="J5158" s="42" t="str">
        <f>VLOOKUP(D5158,DEPARTMENTS!B:B,1,0)</f>
        <v>ENVELOPES</v>
      </c>
      <c r="K5158" s="326"/>
    </row>
    <row r="5159" spans="1:11" s="35" customFormat="1" hidden="1" x14ac:dyDescent="0.2">
      <c r="A5159" s="326" t="s">
        <v>11577</v>
      </c>
      <c r="B5159" s="326" t="s">
        <v>9</v>
      </c>
      <c r="C5159" s="326">
        <v>1</v>
      </c>
      <c r="D5159" s="326" t="s">
        <v>24</v>
      </c>
      <c r="E5159" s="323">
        <v>100</v>
      </c>
      <c r="F5159" s="35" t="s">
        <v>303</v>
      </c>
      <c r="G5159" s="326" t="s">
        <v>11452</v>
      </c>
      <c r="H5159" s="350">
        <f t="shared" si="81"/>
        <v>4189159.8800000008</v>
      </c>
      <c r="I5159" s="326" t="s">
        <v>10919</v>
      </c>
      <c r="J5159" s="42" t="str">
        <f>VLOOKUP(D5159,DEPARTMENTS!B:B,1,0)</f>
        <v>ENVELOPES</v>
      </c>
      <c r="K5159" s="326"/>
    </row>
    <row r="5160" spans="1:11" s="35" customFormat="1" hidden="1" x14ac:dyDescent="0.2">
      <c r="A5160" s="326" t="s">
        <v>11578</v>
      </c>
      <c r="B5160" s="326" t="s">
        <v>9</v>
      </c>
      <c r="C5160" s="326">
        <v>1</v>
      </c>
      <c r="D5160" s="326" t="s">
        <v>24</v>
      </c>
      <c r="E5160" s="323">
        <v>200</v>
      </c>
      <c r="F5160" s="35" t="s">
        <v>303</v>
      </c>
      <c r="G5160" s="326" t="s">
        <v>11452</v>
      </c>
      <c r="H5160" s="350">
        <f t="shared" si="81"/>
        <v>4189359.8800000008</v>
      </c>
      <c r="I5160" s="326" t="s">
        <v>10920</v>
      </c>
      <c r="J5160" s="42" t="str">
        <f>VLOOKUP(D5160,DEPARTMENTS!B:B,1,0)</f>
        <v>ENVELOPES</v>
      </c>
      <c r="K5160" s="326"/>
    </row>
    <row r="5161" spans="1:11" s="35" customFormat="1" hidden="1" x14ac:dyDescent="0.2">
      <c r="A5161" s="326" t="s">
        <v>11579</v>
      </c>
      <c r="B5161" s="326" t="s">
        <v>9</v>
      </c>
      <c r="C5161" s="326">
        <v>1</v>
      </c>
      <c r="D5161" s="326" t="s">
        <v>24</v>
      </c>
      <c r="E5161" s="323">
        <v>100</v>
      </c>
      <c r="F5161" s="35" t="s">
        <v>303</v>
      </c>
      <c r="G5161" s="326" t="s">
        <v>11452</v>
      </c>
      <c r="H5161" s="350">
        <f t="shared" si="81"/>
        <v>4189459.8800000008</v>
      </c>
      <c r="I5161" s="326" t="s">
        <v>10921</v>
      </c>
      <c r="J5161" s="42" t="str">
        <f>VLOOKUP(D5161,DEPARTMENTS!B:B,1,0)</f>
        <v>ENVELOPES</v>
      </c>
      <c r="K5161" s="326"/>
    </row>
    <row r="5162" spans="1:11" s="35" customFormat="1" hidden="1" x14ac:dyDescent="0.2">
      <c r="A5162" s="326" t="s">
        <v>11580</v>
      </c>
      <c r="B5162" s="326" t="s">
        <v>9</v>
      </c>
      <c r="C5162" s="326">
        <v>1</v>
      </c>
      <c r="D5162" s="326" t="s">
        <v>24</v>
      </c>
      <c r="E5162" s="323">
        <v>50</v>
      </c>
      <c r="F5162" s="35" t="s">
        <v>303</v>
      </c>
      <c r="G5162" s="326" t="s">
        <v>11452</v>
      </c>
      <c r="H5162" s="350">
        <f t="shared" si="81"/>
        <v>4189509.8800000008</v>
      </c>
      <c r="I5162" s="326" t="s">
        <v>10922</v>
      </c>
      <c r="J5162" s="42" t="str">
        <f>VLOOKUP(D5162,DEPARTMENTS!B:B,1,0)</f>
        <v>ENVELOPES</v>
      </c>
      <c r="K5162" s="326"/>
    </row>
    <row r="5163" spans="1:11" s="35" customFormat="1" hidden="1" x14ac:dyDescent="0.2">
      <c r="A5163" s="326" t="s">
        <v>11581</v>
      </c>
      <c r="B5163" s="326" t="s">
        <v>9</v>
      </c>
      <c r="C5163" s="326">
        <v>1</v>
      </c>
      <c r="D5163" s="326" t="s">
        <v>24</v>
      </c>
      <c r="E5163" s="323">
        <v>100</v>
      </c>
      <c r="F5163" s="35" t="s">
        <v>303</v>
      </c>
      <c r="G5163" s="326" t="s">
        <v>11452</v>
      </c>
      <c r="H5163" s="350">
        <f t="shared" si="81"/>
        <v>4189609.8800000008</v>
      </c>
      <c r="I5163" s="326" t="s">
        <v>10923</v>
      </c>
      <c r="J5163" s="42" t="str">
        <f>VLOOKUP(D5163,DEPARTMENTS!B:B,1,0)</f>
        <v>ENVELOPES</v>
      </c>
      <c r="K5163" s="326"/>
    </row>
    <row r="5164" spans="1:11" s="35" customFormat="1" hidden="1" x14ac:dyDescent="0.2">
      <c r="A5164" s="326" t="s">
        <v>11582</v>
      </c>
      <c r="B5164" s="326" t="s">
        <v>9</v>
      </c>
      <c r="C5164" s="326">
        <v>1</v>
      </c>
      <c r="D5164" s="326" t="s">
        <v>24</v>
      </c>
      <c r="E5164" s="323">
        <v>500</v>
      </c>
      <c r="F5164" s="35" t="s">
        <v>303</v>
      </c>
      <c r="G5164" s="326" t="s">
        <v>11452</v>
      </c>
      <c r="H5164" s="350">
        <f t="shared" si="81"/>
        <v>4190109.8800000008</v>
      </c>
      <c r="I5164" s="326" t="s">
        <v>10924</v>
      </c>
      <c r="J5164" s="42" t="str">
        <f>VLOOKUP(D5164,DEPARTMENTS!B:B,1,0)</f>
        <v>ENVELOPES</v>
      </c>
      <c r="K5164" s="326"/>
    </row>
    <row r="5165" spans="1:11" s="35" customFormat="1" hidden="1" x14ac:dyDescent="0.2">
      <c r="A5165" s="326" t="s">
        <v>11583</v>
      </c>
      <c r="B5165" s="326" t="s">
        <v>9</v>
      </c>
      <c r="C5165" s="326">
        <v>1</v>
      </c>
      <c r="D5165" s="326" t="s">
        <v>24</v>
      </c>
      <c r="E5165" s="323">
        <v>100</v>
      </c>
      <c r="F5165" s="35" t="s">
        <v>303</v>
      </c>
      <c r="G5165" s="326" t="s">
        <v>11452</v>
      </c>
      <c r="H5165" s="350">
        <f t="shared" si="81"/>
        <v>4190209.8800000008</v>
      </c>
      <c r="I5165" s="326" t="s">
        <v>10925</v>
      </c>
      <c r="J5165" s="42" t="str">
        <f>VLOOKUP(D5165,DEPARTMENTS!B:B,1,0)</f>
        <v>ENVELOPES</v>
      </c>
      <c r="K5165" s="326"/>
    </row>
    <row r="5166" spans="1:11" s="35" customFormat="1" hidden="1" x14ac:dyDescent="0.2">
      <c r="A5166" s="326" t="s">
        <v>11584</v>
      </c>
      <c r="B5166" s="326" t="s">
        <v>9</v>
      </c>
      <c r="C5166" s="326">
        <v>1</v>
      </c>
      <c r="D5166" s="326" t="s">
        <v>24</v>
      </c>
      <c r="E5166" s="323">
        <v>30000</v>
      </c>
      <c r="F5166" s="35" t="s">
        <v>303</v>
      </c>
      <c r="G5166" s="326" t="s">
        <v>11452</v>
      </c>
      <c r="H5166" s="350">
        <f t="shared" si="81"/>
        <v>4220209.8800000008</v>
      </c>
      <c r="I5166" s="326" t="s">
        <v>10926</v>
      </c>
      <c r="J5166" s="42" t="str">
        <f>VLOOKUP(D5166,DEPARTMENTS!B:B,1,0)</f>
        <v>ENVELOPES</v>
      </c>
      <c r="K5166" s="326"/>
    </row>
    <row r="5167" spans="1:11" s="35" customFormat="1" hidden="1" x14ac:dyDescent="0.2">
      <c r="A5167" s="326" t="s">
        <v>11585</v>
      </c>
      <c r="B5167" s="326" t="s">
        <v>9</v>
      </c>
      <c r="C5167" s="326">
        <v>1</v>
      </c>
      <c r="D5167" s="326" t="s">
        <v>24</v>
      </c>
      <c r="E5167" s="323">
        <v>100</v>
      </c>
      <c r="F5167" s="35" t="s">
        <v>303</v>
      </c>
      <c r="G5167" s="326" t="s">
        <v>11452</v>
      </c>
      <c r="H5167" s="350">
        <f t="shared" si="81"/>
        <v>4220309.8800000008</v>
      </c>
      <c r="I5167" s="326" t="s">
        <v>10927</v>
      </c>
      <c r="J5167" s="42" t="str">
        <f>VLOOKUP(D5167,DEPARTMENTS!B:B,1,0)</f>
        <v>ENVELOPES</v>
      </c>
      <c r="K5167" s="326"/>
    </row>
    <row r="5168" spans="1:11" s="35" customFormat="1" hidden="1" x14ac:dyDescent="0.2">
      <c r="A5168" s="326" t="s">
        <v>11586</v>
      </c>
      <c r="B5168" s="326" t="s">
        <v>9</v>
      </c>
      <c r="C5168" s="326">
        <v>1</v>
      </c>
      <c r="D5168" s="326" t="s">
        <v>24</v>
      </c>
      <c r="E5168" s="323">
        <v>100</v>
      </c>
      <c r="F5168" s="35" t="s">
        <v>303</v>
      </c>
      <c r="G5168" s="326" t="s">
        <v>11452</v>
      </c>
      <c r="H5168" s="350">
        <f t="shared" si="81"/>
        <v>4220409.8800000008</v>
      </c>
      <c r="I5168" s="326" t="s">
        <v>10928</v>
      </c>
      <c r="J5168" s="42" t="str">
        <f>VLOOKUP(D5168,DEPARTMENTS!B:B,1,0)</f>
        <v>ENVELOPES</v>
      </c>
      <c r="K5168" s="326"/>
    </row>
    <row r="5169" spans="1:11" s="35" customFormat="1" hidden="1" x14ac:dyDescent="0.2">
      <c r="A5169" s="326" t="s">
        <v>11587</v>
      </c>
      <c r="B5169" s="326" t="s">
        <v>9</v>
      </c>
      <c r="C5169" s="326">
        <v>1</v>
      </c>
      <c r="D5169" s="326" t="s">
        <v>24</v>
      </c>
      <c r="E5169" s="323">
        <v>100</v>
      </c>
      <c r="F5169" s="35" t="s">
        <v>303</v>
      </c>
      <c r="G5169" s="326" t="s">
        <v>11452</v>
      </c>
      <c r="H5169" s="350">
        <f t="shared" si="81"/>
        <v>4220509.8800000008</v>
      </c>
      <c r="I5169" s="326" t="s">
        <v>10929</v>
      </c>
      <c r="J5169" s="42" t="str">
        <f>VLOOKUP(D5169,DEPARTMENTS!B:B,1,0)</f>
        <v>ENVELOPES</v>
      </c>
      <c r="K5169" s="326"/>
    </row>
    <row r="5170" spans="1:11" s="35" customFormat="1" hidden="1" x14ac:dyDescent="0.2">
      <c r="A5170" s="326" t="s">
        <v>11588</v>
      </c>
      <c r="B5170" s="326" t="s">
        <v>9</v>
      </c>
      <c r="C5170" s="326">
        <v>1</v>
      </c>
      <c r="D5170" s="326" t="s">
        <v>24</v>
      </c>
      <c r="E5170" s="323">
        <v>100</v>
      </c>
      <c r="F5170" s="35" t="s">
        <v>303</v>
      </c>
      <c r="G5170" s="326" t="s">
        <v>11452</v>
      </c>
      <c r="H5170" s="350">
        <f t="shared" si="81"/>
        <v>4220609.8800000008</v>
      </c>
      <c r="I5170" s="326" t="s">
        <v>10930</v>
      </c>
      <c r="J5170" s="42" t="str">
        <f>VLOOKUP(D5170,DEPARTMENTS!B:B,1,0)</f>
        <v>ENVELOPES</v>
      </c>
      <c r="K5170" s="326"/>
    </row>
    <row r="5171" spans="1:11" s="35" customFormat="1" hidden="1" x14ac:dyDescent="0.2">
      <c r="A5171" s="326" t="s">
        <v>11589</v>
      </c>
      <c r="B5171" s="326" t="s">
        <v>9</v>
      </c>
      <c r="C5171" s="326">
        <v>1</v>
      </c>
      <c r="D5171" s="326" t="s">
        <v>24</v>
      </c>
      <c r="E5171" s="323">
        <v>200</v>
      </c>
      <c r="F5171" s="35" t="s">
        <v>303</v>
      </c>
      <c r="G5171" s="326" t="s">
        <v>11452</v>
      </c>
      <c r="H5171" s="350">
        <f t="shared" si="81"/>
        <v>4220809.8800000008</v>
      </c>
      <c r="I5171" s="326" t="s">
        <v>10931</v>
      </c>
      <c r="J5171" s="42" t="str">
        <f>VLOOKUP(D5171,DEPARTMENTS!B:B,1,0)</f>
        <v>ENVELOPES</v>
      </c>
      <c r="K5171" s="326"/>
    </row>
    <row r="5172" spans="1:11" s="35" customFormat="1" hidden="1" x14ac:dyDescent="0.2">
      <c r="A5172" s="326" t="s">
        <v>11590</v>
      </c>
      <c r="B5172" s="326" t="s">
        <v>9</v>
      </c>
      <c r="C5172" s="326">
        <v>1</v>
      </c>
      <c r="D5172" s="326" t="s">
        <v>24</v>
      </c>
      <c r="E5172" s="323">
        <v>30</v>
      </c>
      <c r="F5172" s="35" t="s">
        <v>303</v>
      </c>
      <c r="G5172" s="326" t="s">
        <v>11452</v>
      </c>
      <c r="H5172" s="350">
        <f t="shared" si="81"/>
        <v>4220839.8800000008</v>
      </c>
      <c r="I5172" s="326" t="s">
        <v>10932</v>
      </c>
      <c r="J5172" s="42" t="str">
        <f>VLOOKUP(D5172,DEPARTMENTS!B:B,1,0)</f>
        <v>ENVELOPES</v>
      </c>
      <c r="K5172" s="326"/>
    </row>
    <row r="5173" spans="1:11" s="35" customFormat="1" hidden="1" x14ac:dyDescent="0.2">
      <c r="A5173" s="326" t="s">
        <v>11591</v>
      </c>
      <c r="B5173" s="326" t="s">
        <v>9</v>
      </c>
      <c r="C5173" s="326">
        <v>1</v>
      </c>
      <c r="D5173" s="326" t="s">
        <v>24</v>
      </c>
      <c r="E5173" s="323">
        <v>100</v>
      </c>
      <c r="F5173" s="35" t="s">
        <v>303</v>
      </c>
      <c r="G5173" s="326" t="s">
        <v>11452</v>
      </c>
      <c r="H5173" s="350">
        <f t="shared" si="81"/>
        <v>4220939.8800000008</v>
      </c>
      <c r="I5173" s="326" t="s">
        <v>10933</v>
      </c>
      <c r="J5173" s="42" t="str">
        <f>VLOOKUP(D5173,DEPARTMENTS!B:B,1,0)</f>
        <v>ENVELOPES</v>
      </c>
      <c r="K5173" s="326"/>
    </row>
    <row r="5174" spans="1:11" s="35" customFormat="1" hidden="1" x14ac:dyDescent="0.2">
      <c r="A5174" s="326" t="s">
        <v>11592</v>
      </c>
      <c r="B5174" s="326" t="s">
        <v>9</v>
      </c>
      <c r="C5174" s="326">
        <v>1</v>
      </c>
      <c r="D5174" s="326" t="s">
        <v>24</v>
      </c>
      <c r="E5174" s="323">
        <v>100</v>
      </c>
      <c r="F5174" s="35" t="s">
        <v>303</v>
      </c>
      <c r="G5174" s="326" t="s">
        <v>11452</v>
      </c>
      <c r="H5174" s="350">
        <f t="shared" si="81"/>
        <v>4221039.8800000008</v>
      </c>
      <c r="I5174" s="326" t="s">
        <v>10934</v>
      </c>
      <c r="J5174" s="42" t="str">
        <f>VLOOKUP(D5174,DEPARTMENTS!B:B,1,0)</f>
        <v>ENVELOPES</v>
      </c>
      <c r="K5174" s="326"/>
    </row>
    <row r="5175" spans="1:11" s="35" customFormat="1" hidden="1" x14ac:dyDescent="0.2">
      <c r="A5175" s="326" t="s">
        <v>11593</v>
      </c>
      <c r="B5175" s="326" t="s">
        <v>9</v>
      </c>
      <c r="C5175" s="326">
        <v>1</v>
      </c>
      <c r="D5175" s="326" t="s">
        <v>24</v>
      </c>
      <c r="E5175" s="323">
        <v>200</v>
      </c>
      <c r="F5175" s="35" t="s">
        <v>303</v>
      </c>
      <c r="G5175" s="326" t="s">
        <v>11452</v>
      </c>
      <c r="H5175" s="350">
        <f t="shared" si="81"/>
        <v>4221239.8800000008</v>
      </c>
      <c r="I5175" s="326" t="s">
        <v>10935</v>
      </c>
      <c r="J5175" s="42" t="str">
        <f>VLOOKUP(D5175,DEPARTMENTS!B:B,1,0)</f>
        <v>ENVELOPES</v>
      </c>
      <c r="K5175" s="326"/>
    </row>
    <row r="5176" spans="1:11" s="35" customFormat="1" hidden="1" x14ac:dyDescent="0.2">
      <c r="A5176" s="326" t="s">
        <v>11594</v>
      </c>
      <c r="B5176" s="326" t="s">
        <v>9</v>
      </c>
      <c r="C5176" s="326">
        <v>1</v>
      </c>
      <c r="D5176" s="326" t="s">
        <v>24</v>
      </c>
      <c r="E5176" s="323">
        <v>500</v>
      </c>
      <c r="F5176" s="35" t="s">
        <v>303</v>
      </c>
      <c r="G5176" s="326" t="s">
        <v>11452</v>
      </c>
      <c r="H5176" s="350">
        <f t="shared" si="81"/>
        <v>4221739.8800000008</v>
      </c>
      <c r="I5176" s="326" t="s">
        <v>10936</v>
      </c>
      <c r="J5176" s="42" t="str">
        <f>VLOOKUP(D5176,DEPARTMENTS!B:B,1,0)</f>
        <v>ENVELOPES</v>
      </c>
      <c r="K5176" s="326"/>
    </row>
    <row r="5177" spans="1:11" s="35" customFormat="1" hidden="1" x14ac:dyDescent="0.2">
      <c r="A5177" s="326" t="s">
        <v>11595</v>
      </c>
      <c r="B5177" s="326" t="s">
        <v>9</v>
      </c>
      <c r="C5177" s="326">
        <v>1</v>
      </c>
      <c r="D5177" s="326" t="s">
        <v>24</v>
      </c>
      <c r="E5177" s="323">
        <v>50</v>
      </c>
      <c r="F5177" s="35" t="s">
        <v>303</v>
      </c>
      <c r="G5177" s="326" t="s">
        <v>11452</v>
      </c>
      <c r="H5177" s="350">
        <f t="shared" si="81"/>
        <v>4221789.8800000008</v>
      </c>
      <c r="I5177" s="326" t="s">
        <v>10937</v>
      </c>
      <c r="J5177" s="42" t="str">
        <f>VLOOKUP(D5177,DEPARTMENTS!B:B,1,0)</f>
        <v>ENVELOPES</v>
      </c>
      <c r="K5177" s="326"/>
    </row>
    <row r="5178" spans="1:11" s="35" customFormat="1" hidden="1" x14ac:dyDescent="0.2">
      <c r="A5178" s="326" t="s">
        <v>11596</v>
      </c>
      <c r="B5178" s="326" t="s">
        <v>9</v>
      </c>
      <c r="C5178" s="326">
        <v>1</v>
      </c>
      <c r="D5178" s="326" t="s">
        <v>24</v>
      </c>
      <c r="E5178" s="323">
        <v>500</v>
      </c>
      <c r="F5178" s="35" t="s">
        <v>303</v>
      </c>
      <c r="G5178" s="326" t="s">
        <v>11452</v>
      </c>
      <c r="H5178" s="350">
        <f t="shared" si="81"/>
        <v>4222289.8800000008</v>
      </c>
      <c r="I5178" s="326" t="s">
        <v>10938</v>
      </c>
      <c r="J5178" s="42" t="str">
        <f>VLOOKUP(D5178,DEPARTMENTS!B:B,1,0)</f>
        <v>ENVELOPES</v>
      </c>
      <c r="K5178" s="326"/>
    </row>
    <row r="5179" spans="1:11" s="35" customFormat="1" hidden="1" x14ac:dyDescent="0.2">
      <c r="A5179" s="326" t="s">
        <v>11597</v>
      </c>
      <c r="B5179" s="326" t="s">
        <v>9</v>
      </c>
      <c r="C5179" s="326">
        <v>1</v>
      </c>
      <c r="D5179" s="326" t="s">
        <v>24</v>
      </c>
      <c r="E5179" s="323">
        <v>300</v>
      </c>
      <c r="F5179" s="35" t="s">
        <v>303</v>
      </c>
      <c r="G5179" s="326" t="s">
        <v>11452</v>
      </c>
      <c r="H5179" s="350">
        <f t="shared" si="81"/>
        <v>4222589.8800000008</v>
      </c>
      <c r="I5179" s="326" t="s">
        <v>10939</v>
      </c>
      <c r="J5179" s="42" t="str">
        <f>VLOOKUP(D5179,DEPARTMENTS!B:B,1,0)</f>
        <v>ENVELOPES</v>
      </c>
      <c r="K5179" s="326"/>
    </row>
    <row r="5180" spans="1:11" s="35" customFormat="1" hidden="1" x14ac:dyDescent="0.2">
      <c r="A5180" s="326" t="s">
        <v>11598</v>
      </c>
      <c r="B5180" s="326" t="s">
        <v>9</v>
      </c>
      <c r="C5180" s="326">
        <v>1</v>
      </c>
      <c r="D5180" s="326" t="s">
        <v>24</v>
      </c>
      <c r="E5180" s="323">
        <v>200</v>
      </c>
      <c r="F5180" s="35" t="s">
        <v>303</v>
      </c>
      <c r="G5180" s="326" t="s">
        <v>11452</v>
      </c>
      <c r="H5180" s="350">
        <f t="shared" si="81"/>
        <v>4222789.8800000008</v>
      </c>
      <c r="I5180" s="326" t="s">
        <v>10940</v>
      </c>
      <c r="J5180" s="42" t="str">
        <f>VLOOKUP(D5180,DEPARTMENTS!B:B,1,0)</f>
        <v>ENVELOPES</v>
      </c>
      <c r="K5180" s="326"/>
    </row>
    <row r="5181" spans="1:11" s="35" customFormat="1" hidden="1" x14ac:dyDescent="0.2">
      <c r="A5181" s="326" t="s">
        <v>11599</v>
      </c>
      <c r="B5181" s="326" t="s">
        <v>9</v>
      </c>
      <c r="C5181" s="326">
        <v>1</v>
      </c>
      <c r="D5181" s="326" t="s">
        <v>24</v>
      </c>
      <c r="E5181" s="323">
        <v>8755</v>
      </c>
      <c r="F5181" s="35" t="s">
        <v>303</v>
      </c>
      <c r="G5181" s="326" t="s">
        <v>11452</v>
      </c>
      <c r="H5181" s="350">
        <f t="shared" si="81"/>
        <v>4231544.8800000008</v>
      </c>
      <c r="I5181" s="326" t="s">
        <v>10941</v>
      </c>
      <c r="J5181" s="42" t="str">
        <f>VLOOKUP(D5181,DEPARTMENTS!B:B,1,0)</f>
        <v>ENVELOPES</v>
      </c>
      <c r="K5181" s="326"/>
    </row>
    <row r="5182" spans="1:11" s="35" customFormat="1" hidden="1" x14ac:dyDescent="0.2">
      <c r="A5182" s="326" t="s">
        <v>11600</v>
      </c>
      <c r="B5182" s="326" t="s">
        <v>9</v>
      </c>
      <c r="C5182" s="326">
        <v>1</v>
      </c>
      <c r="D5182" s="326" t="s">
        <v>24</v>
      </c>
      <c r="E5182" s="323">
        <v>100</v>
      </c>
      <c r="F5182" s="35" t="s">
        <v>303</v>
      </c>
      <c r="G5182" s="326" t="s">
        <v>11452</v>
      </c>
      <c r="H5182" s="350">
        <f t="shared" si="81"/>
        <v>4231644.8800000008</v>
      </c>
      <c r="I5182" s="326" t="s">
        <v>10942</v>
      </c>
      <c r="J5182" s="42" t="str">
        <f>VLOOKUP(D5182,DEPARTMENTS!B:B,1,0)</f>
        <v>ENVELOPES</v>
      </c>
      <c r="K5182" s="326"/>
    </row>
    <row r="5183" spans="1:11" s="35" customFormat="1" hidden="1" x14ac:dyDescent="0.2">
      <c r="A5183" s="326" t="s">
        <v>11601</v>
      </c>
      <c r="B5183" s="326" t="s">
        <v>9</v>
      </c>
      <c r="C5183" s="326">
        <v>1</v>
      </c>
      <c r="D5183" s="326" t="s">
        <v>24</v>
      </c>
      <c r="E5183" s="323">
        <v>100</v>
      </c>
      <c r="F5183" s="35" t="s">
        <v>303</v>
      </c>
      <c r="G5183" s="326" t="s">
        <v>11452</v>
      </c>
      <c r="H5183" s="350">
        <f t="shared" si="81"/>
        <v>4231744.8800000008</v>
      </c>
      <c r="I5183" s="326" t="s">
        <v>10943</v>
      </c>
      <c r="J5183" s="42" t="str">
        <f>VLOOKUP(D5183,DEPARTMENTS!B:B,1,0)</f>
        <v>ENVELOPES</v>
      </c>
      <c r="K5183" s="326"/>
    </row>
    <row r="5184" spans="1:11" s="35" customFormat="1" hidden="1" x14ac:dyDescent="0.2">
      <c r="A5184" s="326" t="s">
        <v>11602</v>
      </c>
      <c r="B5184" s="326" t="s">
        <v>9</v>
      </c>
      <c r="C5184" s="326">
        <v>1</v>
      </c>
      <c r="D5184" s="326" t="s">
        <v>148</v>
      </c>
      <c r="E5184" s="323">
        <v>100</v>
      </c>
      <c r="F5184" s="35" t="s">
        <v>303</v>
      </c>
      <c r="G5184" s="326" t="s">
        <v>11452</v>
      </c>
      <c r="H5184" s="350">
        <f t="shared" si="81"/>
        <v>4231844.8800000008</v>
      </c>
      <c r="I5184" s="326" t="s">
        <v>10944</v>
      </c>
      <c r="J5184" s="42" t="str">
        <f>VLOOKUP(D5184,DEPARTMENTS!B:B,1,0)</f>
        <v>DEV_GROUP_NA</v>
      </c>
      <c r="K5184" s="326"/>
    </row>
    <row r="5185" spans="1:11" s="35" customFormat="1" hidden="1" x14ac:dyDescent="0.2">
      <c r="A5185" s="326" t="s">
        <v>11603</v>
      </c>
      <c r="B5185" s="326" t="s">
        <v>9</v>
      </c>
      <c r="C5185" s="326">
        <v>1</v>
      </c>
      <c r="D5185" s="326" t="s">
        <v>24</v>
      </c>
      <c r="E5185" s="323">
        <v>50</v>
      </c>
      <c r="F5185" s="35" t="s">
        <v>303</v>
      </c>
      <c r="G5185" s="326" t="s">
        <v>11452</v>
      </c>
      <c r="H5185" s="350">
        <f t="shared" si="81"/>
        <v>4231894.8800000008</v>
      </c>
      <c r="I5185" s="326" t="s">
        <v>10945</v>
      </c>
      <c r="J5185" s="42" t="str">
        <f>VLOOKUP(D5185,DEPARTMENTS!B:B,1,0)</f>
        <v>ENVELOPES</v>
      </c>
      <c r="K5185" s="326"/>
    </row>
    <row r="5186" spans="1:11" s="35" customFormat="1" hidden="1" x14ac:dyDescent="0.2">
      <c r="A5186" s="326" t="s">
        <v>11604</v>
      </c>
      <c r="B5186" s="326" t="s">
        <v>9</v>
      </c>
      <c r="C5186" s="326">
        <v>1</v>
      </c>
      <c r="D5186" s="326" t="s">
        <v>24</v>
      </c>
      <c r="E5186" s="323">
        <v>20</v>
      </c>
      <c r="F5186" s="35" t="s">
        <v>303</v>
      </c>
      <c r="G5186" s="326" t="s">
        <v>11452</v>
      </c>
      <c r="H5186" s="350">
        <f t="shared" si="81"/>
        <v>4231914.8800000008</v>
      </c>
      <c r="I5186" s="326" t="s">
        <v>10946</v>
      </c>
      <c r="J5186" s="42" t="str">
        <f>VLOOKUP(D5186,DEPARTMENTS!B:B,1,0)</f>
        <v>ENVELOPES</v>
      </c>
      <c r="K5186" s="326"/>
    </row>
    <row r="5187" spans="1:11" s="35" customFormat="1" hidden="1" x14ac:dyDescent="0.2">
      <c r="A5187" s="326" t="s">
        <v>11605</v>
      </c>
      <c r="B5187" s="326" t="s">
        <v>9</v>
      </c>
      <c r="C5187" s="326">
        <v>1</v>
      </c>
      <c r="D5187" s="326" t="s">
        <v>24</v>
      </c>
      <c r="E5187" s="323">
        <v>50</v>
      </c>
      <c r="F5187" s="35" t="s">
        <v>303</v>
      </c>
      <c r="G5187" s="326" t="s">
        <v>11452</v>
      </c>
      <c r="H5187" s="350">
        <f t="shared" si="81"/>
        <v>4231964.8800000008</v>
      </c>
      <c r="I5187" s="326" t="s">
        <v>10947</v>
      </c>
      <c r="J5187" s="42" t="str">
        <f>VLOOKUP(D5187,DEPARTMENTS!B:B,1,0)</f>
        <v>ENVELOPES</v>
      </c>
      <c r="K5187" s="326"/>
    </row>
    <row r="5188" spans="1:11" s="35" customFormat="1" hidden="1" x14ac:dyDescent="0.2">
      <c r="A5188" s="326" t="s">
        <v>11606</v>
      </c>
      <c r="B5188" s="326" t="s">
        <v>9</v>
      </c>
      <c r="C5188" s="326">
        <v>1</v>
      </c>
      <c r="D5188" s="326" t="s">
        <v>24</v>
      </c>
      <c r="E5188" s="323">
        <v>20</v>
      </c>
      <c r="F5188" s="35" t="s">
        <v>303</v>
      </c>
      <c r="G5188" s="326" t="s">
        <v>11452</v>
      </c>
      <c r="H5188" s="350">
        <f t="shared" si="81"/>
        <v>4231984.8800000008</v>
      </c>
      <c r="I5188" s="326" t="s">
        <v>10948</v>
      </c>
      <c r="J5188" s="42" t="str">
        <f>VLOOKUP(D5188,DEPARTMENTS!B:B,1,0)</f>
        <v>ENVELOPES</v>
      </c>
      <c r="K5188" s="326"/>
    </row>
    <row r="5189" spans="1:11" s="35" customFormat="1" hidden="1" x14ac:dyDescent="0.2">
      <c r="A5189" s="326" t="s">
        <v>11607</v>
      </c>
      <c r="B5189" s="326" t="s">
        <v>9</v>
      </c>
      <c r="C5189" s="326">
        <v>1</v>
      </c>
      <c r="D5189" s="326" t="s">
        <v>24</v>
      </c>
      <c r="E5189" s="323">
        <v>50</v>
      </c>
      <c r="F5189" s="35" t="s">
        <v>303</v>
      </c>
      <c r="G5189" s="326" t="s">
        <v>11452</v>
      </c>
      <c r="H5189" s="350">
        <f t="shared" si="81"/>
        <v>4232034.8800000008</v>
      </c>
      <c r="I5189" s="326" t="s">
        <v>10949</v>
      </c>
      <c r="J5189" s="42" t="str">
        <f>VLOOKUP(D5189,DEPARTMENTS!B:B,1,0)</f>
        <v>ENVELOPES</v>
      </c>
      <c r="K5189" s="326"/>
    </row>
    <row r="5190" spans="1:11" s="35" customFormat="1" hidden="1" x14ac:dyDescent="0.2">
      <c r="A5190" s="326" t="s">
        <v>11608</v>
      </c>
      <c r="B5190" s="326" t="s">
        <v>9</v>
      </c>
      <c r="C5190" s="326">
        <v>1</v>
      </c>
      <c r="D5190" s="326" t="s">
        <v>24</v>
      </c>
      <c r="E5190" s="323">
        <v>100</v>
      </c>
      <c r="F5190" s="35" t="s">
        <v>303</v>
      </c>
      <c r="G5190" s="326" t="s">
        <v>11452</v>
      </c>
      <c r="H5190" s="350">
        <f t="shared" si="81"/>
        <v>4232134.8800000008</v>
      </c>
      <c r="I5190" s="326" t="s">
        <v>10950</v>
      </c>
      <c r="J5190" s="42" t="str">
        <f>VLOOKUP(D5190,DEPARTMENTS!B:B,1,0)</f>
        <v>ENVELOPES</v>
      </c>
      <c r="K5190" s="326"/>
    </row>
    <row r="5191" spans="1:11" s="35" customFormat="1" hidden="1" x14ac:dyDescent="0.2">
      <c r="A5191" s="326" t="s">
        <v>11609</v>
      </c>
      <c r="B5191" s="326" t="s">
        <v>9</v>
      </c>
      <c r="C5191" s="326">
        <v>1</v>
      </c>
      <c r="D5191" s="326" t="s">
        <v>24</v>
      </c>
      <c r="E5191" s="323">
        <v>100</v>
      </c>
      <c r="F5191" s="35" t="s">
        <v>303</v>
      </c>
      <c r="G5191" s="326" t="s">
        <v>11452</v>
      </c>
      <c r="H5191" s="350">
        <f t="shared" si="81"/>
        <v>4232234.8800000008</v>
      </c>
      <c r="I5191" s="326" t="s">
        <v>10951</v>
      </c>
      <c r="J5191" s="42" t="str">
        <f>VLOOKUP(D5191,DEPARTMENTS!B:B,1,0)</f>
        <v>ENVELOPES</v>
      </c>
      <c r="K5191" s="326"/>
    </row>
    <row r="5192" spans="1:11" s="35" customFormat="1" hidden="1" x14ac:dyDescent="0.2">
      <c r="A5192" s="326" t="s">
        <v>11610</v>
      </c>
      <c r="B5192" s="326" t="s">
        <v>9</v>
      </c>
      <c r="C5192" s="326">
        <v>1</v>
      </c>
      <c r="D5192" s="326" t="s">
        <v>24</v>
      </c>
      <c r="E5192" s="323">
        <v>1000</v>
      </c>
      <c r="F5192" s="35" t="s">
        <v>303</v>
      </c>
      <c r="G5192" s="326" t="s">
        <v>11452</v>
      </c>
      <c r="H5192" s="350">
        <f t="shared" si="81"/>
        <v>4233234.8800000008</v>
      </c>
      <c r="I5192" s="326" t="s">
        <v>10952</v>
      </c>
      <c r="J5192" s="42" t="str">
        <f>VLOOKUP(D5192,DEPARTMENTS!B:B,1,0)</f>
        <v>ENVELOPES</v>
      </c>
      <c r="K5192" s="326"/>
    </row>
    <row r="5193" spans="1:11" s="35" customFormat="1" hidden="1" x14ac:dyDescent="0.2">
      <c r="A5193" s="326" t="s">
        <v>11611</v>
      </c>
      <c r="B5193" s="326" t="s">
        <v>9</v>
      </c>
      <c r="C5193" s="326">
        <v>1</v>
      </c>
      <c r="D5193" s="326" t="s">
        <v>24</v>
      </c>
      <c r="E5193" s="323">
        <v>30</v>
      </c>
      <c r="F5193" s="35" t="s">
        <v>303</v>
      </c>
      <c r="G5193" s="326" t="s">
        <v>11452</v>
      </c>
      <c r="H5193" s="350">
        <f t="shared" si="81"/>
        <v>4233264.8800000008</v>
      </c>
      <c r="I5193" s="326" t="s">
        <v>10953</v>
      </c>
      <c r="J5193" s="42" t="str">
        <f>VLOOKUP(D5193,DEPARTMENTS!B:B,1,0)</f>
        <v>ENVELOPES</v>
      </c>
      <c r="K5193" s="326"/>
    </row>
    <row r="5194" spans="1:11" s="35" customFormat="1" hidden="1" x14ac:dyDescent="0.2">
      <c r="A5194" s="326" t="s">
        <v>11612</v>
      </c>
      <c r="B5194" s="326" t="s">
        <v>9</v>
      </c>
      <c r="C5194" s="326">
        <v>1</v>
      </c>
      <c r="D5194" s="326" t="s">
        <v>24</v>
      </c>
      <c r="E5194" s="323">
        <v>150</v>
      </c>
      <c r="F5194" s="35" t="s">
        <v>303</v>
      </c>
      <c r="G5194" s="326" t="s">
        <v>11452</v>
      </c>
      <c r="H5194" s="350">
        <f t="shared" si="81"/>
        <v>4233414.8800000008</v>
      </c>
      <c r="I5194" s="326" t="s">
        <v>10954</v>
      </c>
      <c r="J5194" s="42" t="str">
        <f>VLOOKUP(D5194,DEPARTMENTS!B:B,1,0)</f>
        <v>ENVELOPES</v>
      </c>
      <c r="K5194" s="326"/>
    </row>
    <row r="5195" spans="1:11" s="35" customFormat="1" hidden="1" x14ac:dyDescent="0.2">
      <c r="A5195" s="326" t="s">
        <v>11613</v>
      </c>
      <c r="B5195" s="326" t="s">
        <v>9</v>
      </c>
      <c r="C5195" s="326">
        <v>1</v>
      </c>
      <c r="D5195" s="326" t="s">
        <v>24</v>
      </c>
      <c r="E5195" s="323">
        <v>2300</v>
      </c>
      <c r="F5195" s="35" t="s">
        <v>303</v>
      </c>
      <c r="G5195" s="326" t="s">
        <v>11452</v>
      </c>
      <c r="H5195" s="350">
        <f t="shared" si="81"/>
        <v>4235714.8800000008</v>
      </c>
      <c r="I5195" s="326" t="s">
        <v>10955</v>
      </c>
      <c r="J5195" s="42" t="str">
        <f>VLOOKUP(D5195,DEPARTMENTS!B:B,1,0)</f>
        <v>ENVELOPES</v>
      </c>
      <c r="K5195" s="326"/>
    </row>
    <row r="5196" spans="1:11" s="35" customFormat="1" hidden="1" x14ac:dyDescent="0.2">
      <c r="A5196" s="326" t="s">
        <v>11614</v>
      </c>
      <c r="B5196" s="326" t="s">
        <v>9</v>
      </c>
      <c r="C5196" s="326">
        <v>1</v>
      </c>
      <c r="D5196" s="326" t="s">
        <v>24</v>
      </c>
      <c r="E5196" s="323">
        <v>50</v>
      </c>
      <c r="F5196" s="35" t="s">
        <v>303</v>
      </c>
      <c r="G5196" s="326" t="s">
        <v>11452</v>
      </c>
      <c r="H5196" s="350">
        <f t="shared" si="81"/>
        <v>4235764.8800000008</v>
      </c>
      <c r="I5196" s="326" t="s">
        <v>10956</v>
      </c>
      <c r="J5196" s="42" t="str">
        <f>VLOOKUP(D5196,DEPARTMENTS!B:B,1,0)</f>
        <v>ENVELOPES</v>
      </c>
      <c r="K5196" s="326"/>
    </row>
    <row r="5197" spans="1:11" s="35" customFormat="1" hidden="1" x14ac:dyDescent="0.2">
      <c r="A5197" s="326" t="s">
        <v>11615</v>
      </c>
      <c r="B5197" s="326" t="s">
        <v>9</v>
      </c>
      <c r="C5197" s="326">
        <v>1</v>
      </c>
      <c r="D5197" s="326" t="s">
        <v>24</v>
      </c>
      <c r="E5197" s="323">
        <v>100</v>
      </c>
      <c r="F5197" s="35" t="s">
        <v>303</v>
      </c>
      <c r="G5197" s="326" t="s">
        <v>11452</v>
      </c>
      <c r="H5197" s="350">
        <f t="shared" si="81"/>
        <v>4235864.8800000008</v>
      </c>
      <c r="I5197" s="326" t="s">
        <v>10957</v>
      </c>
      <c r="J5197" s="42" t="str">
        <f>VLOOKUP(D5197,DEPARTMENTS!B:B,1,0)</f>
        <v>ENVELOPES</v>
      </c>
      <c r="K5197" s="326"/>
    </row>
    <row r="5198" spans="1:11" s="35" customFormat="1" hidden="1" x14ac:dyDescent="0.2">
      <c r="A5198" s="326" t="s">
        <v>11616</v>
      </c>
      <c r="B5198" s="326" t="s">
        <v>9</v>
      </c>
      <c r="C5198" s="326">
        <v>1</v>
      </c>
      <c r="D5198" s="326" t="s">
        <v>24</v>
      </c>
      <c r="E5198" s="323">
        <v>200</v>
      </c>
      <c r="F5198" s="35" t="s">
        <v>303</v>
      </c>
      <c r="G5198" s="326" t="s">
        <v>11452</v>
      </c>
      <c r="H5198" s="350">
        <f t="shared" si="81"/>
        <v>4236064.8800000008</v>
      </c>
      <c r="I5198" s="326" t="s">
        <v>10958</v>
      </c>
      <c r="J5198" s="42" t="str">
        <f>VLOOKUP(D5198,DEPARTMENTS!B:B,1,0)</f>
        <v>ENVELOPES</v>
      </c>
      <c r="K5198" s="326"/>
    </row>
    <row r="5199" spans="1:11" s="35" customFormat="1" hidden="1" x14ac:dyDescent="0.2">
      <c r="A5199" s="326" t="s">
        <v>11617</v>
      </c>
      <c r="B5199" s="326" t="s">
        <v>9</v>
      </c>
      <c r="C5199" s="326">
        <v>1</v>
      </c>
      <c r="D5199" s="326" t="s">
        <v>24</v>
      </c>
      <c r="E5199" s="323">
        <v>50</v>
      </c>
      <c r="F5199" s="35" t="s">
        <v>303</v>
      </c>
      <c r="G5199" s="326" t="s">
        <v>11452</v>
      </c>
      <c r="H5199" s="350">
        <f t="shared" si="81"/>
        <v>4236114.8800000008</v>
      </c>
      <c r="I5199" s="326" t="s">
        <v>10959</v>
      </c>
      <c r="J5199" s="42" t="str">
        <f>VLOOKUP(D5199,DEPARTMENTS!B:B,1,0)</f>
        <v>ENVELOPES</v>
      </c>
      <c r="K5199" s="326"/>
    </row>
    <row r="5200" spans="1:11" s="35" customFormat="1" hidden="1" x14ac:dyDescent="0.2">
      <c r="A5200" s="326" t="s">
        <v>11618</v>
      </c>
      <c r="B5200" s="326" t="s">
        <v>9</v>
      </c>
      <c r="C5200" s="326">
        <v>1</v>
      </c>
      <c r="D5200" s="326" t="s">
        <v>24</v>
      </c>
      <c r="E5200" s="323">
        <v>500</v>
      </c>
      <c r="F5200" s="35" t="s">
        <v>303</v>
      </c>
      <c r="G5200" s="326" t="s">
        <v>11452</v>
      </c>
      <c r="H5200" s="350">
        <f t="shared" si="81"/>
        <v>4236614.8800000008</v>
      </c>
      <c r="I5200" s="326" t="s">
        <v>10960</v>
      </c>
      <c r="J5200" s="42" t="str">
        <f>VLOOKUP(D5200,DEPARTMENTS!B:B,1,0)</f>
        <v>ENVELOPES</v>
      </c>
      <c r="K5200" s="326"/>
    </row>
    <row r="5201" spans="1:11" s="35" customFormat="1" hidden="1" x14ac:dyDescent="0.2">
      <c r="A5201" s="326" t="s">
        <v>11619</v>
      </c>
      <c r="B5201" s="326" t="s">
        <v>9</v>
      </c>
      <c r="C5201" s="326">
        <v>1</v>
      </c>
      <c r="D5201" s="326" t="s">
        <v>24</v>
      </c>
      <c r="E5201" s="323">
        <v>100</v>
      </c>
      <c r="F5201" s="35" t="s">
        <v>303</v>
      </c>
      <c r="G5201" s="326" t="s">
        <v>11452</v>
      </c>
      <c r="H5201" s="350">
        <f t="shared" si="81"/>
        <v>4236714.8800000008</v>
      </c>
      <c r="I5201" s="326" t="s">
        <v>10961</v>
      </c>
      <c r="J5201" s="42" t="str">
        <f>VLOOKUP(D5201,DEPARTMENTS!B:B,1,0)</f>
        <v>ENVELOPES</v>
      </c>
      <c r="K5201" s="326"/>
    </row>
    <row r="5202" spans="1:11" s="35" customFormat="1" hidden="1" x14ac:dyDescent="0.2">
      <c r="A5202" s="326" t="s">
        <v>11620</v>
      </c>
      <c r="B5202" s="326" t="s">
        <v>9</v>
      </c>
      <c r="C5202" s="326">
        <v>1</v>
      </c>
      <c r="D5202" s="326" t="s">
        <v>24</v>
      </c>
      <c r="E5202" s="323">
        <v>100</v>
      </c>
      <c r="F5202" s="35" t="s">
        <v>303</v>
      </c>
      <c r="G5202" s="326" t="s">
        <v>11452</v>
      </c>
      <c r="H5202" s="350">
        <f t="shared" si="81"/>
        <v>4236814.8800000008</v>
      </c>
      <c r="I5202" s="326" t="s">
        <v>10962</v>
      </c>
      <c r="J5202" s="42" t="str">
        <f>VLOOKUP(D5202,DEPARTMENTS!B:B,1,0)</f>
        <v>ENVELOPES</v>
      </c>
      <c r="K5202" s="326"/>
    </row>
    <row r="5203" spans="1:11" s="35" customFormat="1" hidden="1" x14ac:dyDescent="0.2">
      <c r="A5203" s="326" t="s">
        <v>11621</v>
      </c>
      <c r="B5203" s="326" t="s">
        <v>9</v>
      </c>
      <c r="C5203" s="326">
        <v>1</v>
      </c>
      <c r="D5203" s="326" t="s">
        <v>24</v>
      </c>
      <c r="E5203" s="323">
        <v>20</v>
      </c>
      <c r="F5203" s="35" t="s">
        <v>303</v>
      </c>
      <c r="G5203" s="326" t="s">
        <v>11452</v>
      </c>
      <c r="H5203" s="350">
        <f t="shared" si="81"/>
        <v>4236834.8800000008</v>
      </c>
      <c r="I5203" s="326" t="s">
        <v>10963</v>
      </c>
      <c r="J5203" s="42" t="str">
        <f>VLOOKUP(D5203,DEPARTMENTS!B:B,1,0)</f>
        <v>ENVELOPES</v>
      </c>
      <c r="K5203" s="326"/>
    </row>
    <row r="5204" spans="1:11" s="35" customFormat="1" hidden="1" x14ac:dyDescent="0.2">
      <c r="A5204" s="326" t="s">
        <v>11622</v>
      </c>
      <c r="B5204" s="326" t="s">
        <v>9</v>
      </c>
      <c r="C5204" s="326">
        <v>1</v>
      </c>
      <c r="D5204" s="326" t="s">
        <v>24</v>
      </c>
      <c r="E5204" s="323">
        <v>200</v>
      </c>
      <c r="F5204" s="35" t="s">
        <v>303</v>
      </c>
      <c r="G5204" s="326" t="s">
        <v>11452</v>
      </c>
      <c r="H5204" s="350">
        <f t="shared" si="81"/>
        <v>4237034.8800000008</v>
      </c>
      <c r="I5204" s="326" t="s">
        <v>10964</v>
      </c>
      <c r="J5204" s="42" t="str">
        <f>VLOOKUP(D5204,DEPARTMENTS!B:B,1,0)</f>
        <v>ENVELOPES</v>
      </c>
      <c r="K5204" s="326"/>
    </row>
    <row r="5205" spans="1:11" s="35" customFormat="1" hidden="1" x14ac:dyDescent="0.2">
      <c r="A5205" s="326" t="s">
        <v>11623</v>
      </c>
      <c r="B5205" s="326" t="s">
        <v>9</v>
      </c>
      <c r="C5205" s="326">
        <v>1</v>
      </c>
      <c r="D5205" s="326" t="s">
        <v>148</v>
      </c>
      <c r="E5205" s="323">
        <v>200</v>
      </c>
      <c r="F5205" s="35" t="s">
        <v>303</v>
      </c>
      <c r="G5205" s="326" t="s">
        <v>11452</v>
      </c>
      <c r="H5205" s="350">
        <f t="shared" ref="H5205:H5268" si="82">H5204+E5205</f>
        <v>4237234.8800000008</v>
      </c>
      <c r="I5205" s="326" t="s">
        <v>10965</v>
      </c>
      <c r="J5205" s="42" t="str">
        <f>VLOOKUP(D5205,DEPARTMENTS!B:B,1,0)</f>
        <v>DEV_GROUP_NA</v>
      </c>
      <c r="K5205" s="326"/>
    </row>
    <row r="5206" spans="1:11" s="35" customFormat="1" hidden="1" x14ac:dyDescent="0.2">
      <c r="A5206" s="326" t="s">
        <v>11624</v>
      </c>
      <c r="B5206" s="326" t="s">
        <v>9</v>
      </c>
      <c r="C5206" s="326">
        <v>1</v>
      </c>
      <c r="D5206" s="326" t="s">
        <v>24</v>
      </c>
      <c r="E5206" s="323">
        <v>200</v>
      </c>
      <c r="F5206" s="35" t="s">
        <v>303</v>
      </c>
      <c r="G5206" s="326" t="s">
        <v>11452</v>
      </c>
      <c r="H5206" s="350">
        <f t="shared" si="82"/>
        <v>4237434.8800000008</v>
      </c>
      <c r="I5206" s="326" t="s">
        <v>10966</v>
      </c>
      <c r="J5206" s="42" t="str">
        <f>VLOOKUP(D5206,DEPARTMENTS!B:B,1,0)</f>
        <v>ENVELOPES</v>
      </c>
      <c r="K5206" s="326"/>
    </row>
    <row r="5207" spans="1:11" s="35" customFormat="1" hidden="1" x14ac:dyDescent="0.2">
      <c r="A5207" s="326" t="s">
        <v>11625</v>
      </c>
      <c r="B5207" s="326" t="s">
        <v>9</v>
      </c>
      <c r="C5207" s="326">
        <v>1</v>
      </c>
      <c r="D5207" s="326" t="s">
        <v>24</v>
      </c>
      <c r="E5207" s="323">
        <v>30</v>
      </c>
      <c r="F5207" s="35" t="s">
        <v>303</v>
      </c>
      <c r="G5207" s="326" t="s">
        <v>11452</v>
      </c>
      <c r="H5207" s="350">
        <f t="shared" si="82"/>
        <v>4237464.8800000008</v>
      </c>
      <c r="I5207" s="326" t="s">
        <v>10967</v>
      </c>
      <c r="J5207" s="42" t="str">
        <f>VLOOKUP(D5207,DEPARTMENTS!B:B,1,0)</f>
        <v>ENVELOPES</v>
      </c>
      <c r="K5207" s="326"/>
    </row>
    <row r="5208" spans="1:11" s="35" customFormat="1" hidden="1" x14ac:dyDescent="0.2">
      <c r="A5208" s="326" t="s">
        <v>11626</v>
      </c>
      <c r="B5208" s="326" t="s">
        <v>9</v>
      </c>
      <c r="C5208" s="326">
        <v>1</v>
      </c>
      <c r="D5208" s="326" t="s">
        <v>148</v>
      </c>
      <c r="E5208" s="323">
        <v>100</v>
      </c>
      <c r="F5208" s="35" t="s">
        <v>303</v>
      </c>
      <c r="G5208" s="326" t="s">
        <v>11452</v>
      </c>
      <c r="H5208" s="350">
        <f t="shared" si="82"/>
        <v>4237564.8800000008</v>
      </c>
      <c r="I5208" s="326" t="s">
        <v>10968</v>
      </c>
      <c r="J5208" s="42" t="str">
        <f>VLOOKUP(D5208,DEPARTMENTS!B:B,1,0)</f>
        <v>DEV_GROUP_NA</v>
      </c>
      <c r="K5208" s="326"/>
    </row>
    <row r="5209" spans="1:11" s="35" customFormat="1" hidden="1" x14ac:dyDescent="0.2">
      <c r="A5209" s="326" t="s">
        <v>11627</v>
      </c>
      <c r="B5209" s="326" t="s">
        <v>9</v>
      </c>
      <c r="C5209" s="326">
        <v>1</v>
      </c>
      <c r="D5209" s="326" t="s">
        <v>24</v>
      </c>
      <c r="E5209" s="323">
        <v>50</v>
      </c>
      <c r="F5209" s="35" t="s">
        <v>303</v>
      </c>
      <c r="G5209" s="326" t="s">
        <v>11452</v>
      </c>
      <c r="H5209" s="350">
        <f t="shared" si="82"/>
        <v>4237614.8800000008</v>
      </c>
      <c r="I5209" s="326" t="s">
        <v>10969</v>
      </c>
      <c r="J5209" s="42" t="str">
        <f>VLOOKUP(D5209,DEPARTMENTS!B:B,1,0)</f>
        <v>ENVELOPES</v>
      </c>
      <c r="K5209" s="326"/>
    </row>
    <row r="5210" spans="1:11" s="35" customFormat="1" hidden="1" x14ac:dyDescent="0.2">
      <c r="A5210" s="326" t="s">
        <v>11628</v>
      </c>
      <c r="B5210" s="326" t="s">
        <v>9</v>
      </c>
      <c r="C5210" s="326">
        <v>1</v>
      </c>
      <c r="D5210" s="326" t="s">
        <v>24</v>
      </c>
      <c r="E5210" s="323">
        <v>200</v>
      </c>
      <c r="F5210" s="35" t="s">
        <v>303</v>
      </c>
      <c r="G5210" s="326" t="s">
        <v>11452</v>
      </c>
      <c r="H5210" s="350">
        <f t="shared" si="82"/>
        <v>4237814.8800000008</v>
      </c>
      <c r="I5210" s="326" t="s">
        <v>10970</v>
      </c>
      <c r="J5210" s="42" t="str">
        <f>VLOOKUP(D5210,DEPARTMENTS!B:B,1,0)</f>
        <v>ENVELOPES</v>
      </c>
      <c r="K5210" s="326"/>
    </row>
    <row r="5211" spans="1:11" s="35" customFormat="1" hidden="1" x14ac:dyDescent="0.2">
      <c r="A5211" s="326" t="s">
        <v>11629</v>
      </c>
      <c r="B5211" s="326" t="s">
        <v>9</v>
      </c>
      <c r="C5211" s="326">
        <v>1</v>
      </c>
      <c r="D5211" s="326" t="s">
        <v>24</v>
      </c>
      <c r="E5211" s="323">
        <v>100</v>
      </c>
      <c r="F5211" s="35" t="s">
        <v>303</v>
      </c>
      <c r="G5211" s="326" t="s">
        <v>11452</v>
      </c>
      <c r="H5211" s="350">
        <f t="shared" si="82"/>
        <v>4237914.8800000008</v>
      </c>
      <c r="I5211" s="326" t="s">
        <v>10971</v>
      </c>
      <c r="J5211" s="42" t="str">
        <f>VLOOKUP(D5211,DEPARTMENTS!B:B,1,0)</f>
        <v>ENVELOPES</v>
      </c>
      <c r="K5211" s="326"/>
    </row>
    <row r="5212" spans="1:11" s="35" customFormat="1" hidden="1" x14ac:dyDescent="0.2">
      <c r="A5212" s="326" t="s">
        <v>11630</v>
      </c>
      <c r="B5212" s="326" t="s">
        <v>9</v>
      </c>
      <c r="C5212" s="326">
        <v>1</v>
      </c>
      <c r="D5212" s="326" t="s">
        <v>24</v>
      </c>
      <c r="E5212" s="323">
        <v>180</v>
      </c>
      <c r="F5212" s="35" t="s">
        <v>303</v>
      </c>
      <c r="G5212" s="326" t="s">
        <v>11452</v>
      </c>
      <c r="H5212" s="350">
        <f t="shared" si="82"/>
        <v>4238094.8800000008</v>
      </c>
      <c r="I5212" s="326" t="s">
        <v>10972</v>
      </c>
      <c r="J5212" s="42" t="str">
        <f>VLOOKUP(D5212,DEPARTMENTS!B:B,1,0)</f>
        <v>ENVELOPES</v>
      </c>
      <c r="K5212" s="326"/>
    </row>
    <row r="5213" spans="1:11" s="35" customFormat="1" hidden="1" x14ac:dyDescent="0.2">
      <c r="A5213" s="326" t="s">
        <v>11631</v>
      </c>
      <c r="B5213" s="326" t="s">
        <v>9</v>
      </c>
      <c r="C5213" s="326">
        <v>1</v>
      </c>
      <c r="D5213" s="326" t="s">
        <v>24</v>
      </c>
      <c r="E5213" s="323">
        <v>50</v>
      </c>
      <c r="F5213" s="35" t="s">
        <v>303</v>
      </c>
      <c r="G5213" s="326" t="s">
        <v>11452</v>
      </c>
      <c r="H5213" s="350">
        <f t="shared" si="82"/>
        <v>4238144.8800000008</v>
      </c>
      <c r="I5213" s="326" t="s">
        <v>10973</v>
      </c>
      <c r="J5213" s="42" t="str">
        <f>VLOOKUP(D5213,DEPARTMENTS!B:B,1,0)</f>
        <v>ENVELOPES</v>
      </c>
      <c r="K5213" s="326"/>
    </row>
    <row r="5214" spans="1:11" s="35" customFormat="1" hidden="1" x14ac:dyDescent="0.2">
      <c r="A5214" s="326" t="s">
        <v>11632</v>
      </c>
      <c r="B5214" s="326" t="s">
        <v>9</v>
      </c>
      <c r="C5214" s="326">
        <v>1</v>
      </c>
      <c r="D5214" s="326" t="s">
        <v>24</v>
      </c>
      <c r="E5214" s="323">
        <v>500</v>
      </c>
      <c r="F5214" s="35" t="s">
        <v>303</v>
      </c>
      <c r="G5214" s="326" t="s">
        <v>11452</v>
      </c>
      <c r="H5214" s="350">
        <f t="shared" si="82"/>
        <v>4238644.8800000008</v>
      </c>
      <c r="I5214" s="326" t="s">
        <v>10974</v>
      </c>
      <c r="J5214" s="42" t="str">
        <f>VLOOKUP(D5214,DEPARTMENTS!B:B,1,0)</f>
        <v>ENVELOPES</v>
      </c>
      <c r="K5214" s="326"/>
    </row>
    <row r="5215" spans="1:11" s="35" customFormat="1" hidden="1" x14ac:dyDescent="0.2">
      <c r="A5215" s="326" t="s">
        <v>11633</v>
      </c>
      <c r="B5215" s="326" t="s">
        <v>9</v>
      </c>
      <c r="C5215" s="326">
        <v>1</v>
      </c>
      <c r="D5215" s="326" t="s">
        <v>24</v>
      </c>
      <c r="E5215" s="323">
        <v>100</v>
      </c>
      <c r="F5215" s="35" t="s">
        <v>303</v>
      </c>
      <c r="G5215" s="326" t="s">
        <v>11452</v>
      </c>
      <c r="H5215" s="350">
        <f t="shared" si="82"/>
        <v>4238744.8800000008</v>
      </c>
      <c r="I5215" s="326" t="s">
        <v>10975</v>
      </c>
      <c r="J5215" s="42" t="str">
        <f>VLOOKUP(D5215,DEPARTMENTS!B:B,1,0)</f>
        <v>ENVELOPES</v>
      </c>
      <c r="K5215" s="326"/>
    </row>
    <row r="5216" spans="1:11" s="35" customFormat="1" hidden="1" x14ac:dyDescent="0.2">
      <c r="A5216" s="326" t="s">
        <v>11634</v>
      </c>
      <c r="B5216" s="326" t="s">
        <v>9</v>
      </c>
      <c r="C5216" s="326">
        <v>1</v>
      </c>
      <c r="D5216" s="326" t="s">
        <v>24</v>
      </c>
      <c r="E5216" s="323">
        <v>300</v>
      </c>
      <c r="F5216" s="35" t="s">
        <v>303</v>
      </c>
      <c r="G5216" s="326" t="s">
        <v>11452</v>
      </c>
      <c r="H5216" s="350">
        <f t="shared" si="82"/>
        <v>4239044.8800000008</v>
      </c>
      <c r="I5216" s="326" t="s">
        <v>10976</v>
      </c>
      <c r="J5216" s="42" t="str">
        <f>VLOOKUP(D5216,DEPARTMENTS!B:B,1,0)</f>
        <v>ENVELOPES</v>
      </c>
      <c r="K5216" s="326"/>
    </row>
    <row r="5217" spans="1:11" s="35" customFormat="1" hidden="1" x14ac:dyDescent="0.2">
      <c r="A5217" s="326" t="s">
        <v>11635</v>
      </c>
      <c r="B5217" s="326" t="s">
        <v>9</v>
      </c>
      <c r="C5217" s="326">
        <v>1</v>
      </c>
      <c r="D5217" s="326" t="s">
        <v>24</v>
      </c>
      <c r="E5217" s="323">
        <v>100</v>
      </c>
      <c r="F5217" s="35" t="s">
        <v>303</v>
      </c>
      <c r="G5217" s="326" t="s">
        <v>11452</v>
      </c>
      <c r="H5217" s="350">
        <f t="shared" si="82"/>
        <v>4239144.8800000008</v>
      </c>
      <c r="I5217" s="326" t="s">
        <v>10977</v>
      </c>
      <c r="J5217" s="42" t="str">
        <f>VLOOKUP(D5217,DEPARTMENTS!B:B,1,0)</f>
        <v>ENVELOPES</v>
      </c>
      <c r="K5217" s="326"/>
    </row>
    <row r="5218" spans="1:11" s="35" customFormat="1" hidden="1" x14ac:dyDescent="0.2">
      <c r="A5218" s="326" t="s">
        <v>11636</v>
      </c>
      <c r="B5218" s="326" t="s">
        <v>9</v>
      </c>
      <c r="C5218" s="326">
        <v>1</v>
      </c>
      <c r="D5218" s="326" t="s">
        <v>24</v>
      </c>
      <c r="E5218" s="323">
        <v>100</v>
      </c>
      <c r="F5218" s="35" t="s">
        <v>303</v>
      </c>
      <c r="G5218" s="326" t="s">
        <v>11452</v>
      </c>
      <c r="H5218" s="350">
        <f t="shared" si="82"/>
        <v>4239244.8800000008</v>
      </c>
      <c r="I5218" s="326" t="s">
        <v>10978</v>
      </c>
      <c r="J5218" s="42" t="str">
        <f>VLOOKUP(D5218,DEPARTMENTS!B:B,1,0)</f>
        <v>ENVELOPES</v>
      </c>
      <c r="K5218" s="326"/>
    </row>
    <row r="5219" spans="1:11" s="35" customFormat="1" hidden="1" x14ac:dyDescent="0.2">
      <c r="A5219" s="326" t="s">
        <v>11637</v>
      </c>
      <c r="B5219" s="326" t="s">
        <v>9</v>
      </c>
      <c r="C5219" s="326">
        <v>1</v>
      </c>
      <c r="D5219" s="326" t="s">
        <v>24</v>
      </c>
      <c r="E5219" s="323">
        <v>100</v>
      </c>
      <c r="F5219" s="35" t="s">
        <v>303</v>
      </c>
      <c r="G5219" s="326" t="s">
        <v>11452</v>
      </c>
      <c r="H5219" s="350">
        <f t="shared" si="82"/>
        <v>4239344.8800000008</v>
      </c>
      <c r="I5219" s="326" t="s">
        <v>10979</v>
      </c>
      <c r="J5219" s="42" t="str">
        <f>VLOOKUP(D5219,DEPARTMENTS!B:B,1,0)</f>
        <v>ENVELOPES</v>
      </c>
      <c r="K5219" s="326"/>
    </row>
    <row r="5220" spans="1:11" s="35" customFormat="1" hidden="1" x14ac:dyDescent="0.2">
      <c r="A5220" s="326" t="s">
        <v>11638</v>
      </c>
      <c r="B5220" s="326" t="s">
        <v>9</v>
      </c>
      <c r="C5220" s="326">
        <v>1</v>
      </c>
      <c r="D5220" s="326" t="s">
        <v>24</v>
      </c>
      <c r="E5220" s="323">
        <v>300</v>
      </c>
      <c r="F5220" s="35" t="s">
        <v>303</v>
      </c>
      <c r="G5220" s="326" t="s">
        <v>11452</v>
      </c>
      <c r="H5220" s="350">
        <f t="shared" si="82"/>
        <v>4239644.8800000008</v>
      </c>
      <c r="I5220" s="326" t="s">
        <v>10980</v>
      </c>
      <c r="J5220" s="42" t="str">
        <f>VLOOKUP(D5220,DEPARTMENTS!B:B,1,0)</f>
        <v>ENVELOPES</v>
      </c>
      <c r="K5220" s="326"/>
    </row>
    <row r="5221" spans="1:11" s="35" customFormat="1" hidden="1" x14ac:dyDescent="0.2">
      <c r="A5221" s="326" t="s">
        <v>11639</v>
      </c>
      <c r="B5221" s="326" t="s">
        <v>9</v>
      </c>
      <c r="C5221" s="326">
        <v>1</v>
      </c>
      <c r="D5221" s="326" t="s">
        <v>24</v>
      </c>
      <c r="E5221" s="323">
        <v>20</v>
      </c>
      <c r="F5221" s="35" t="s">
        <v>303</v>
      </c>
      <c r="G5221" s="326" t="s">
        <v>11452</v>
      </c>
      <c r="H5221" s="350">
        <f t="shared" si="82"/>
        <v>4239664.8800000008</v>
      </c>
      <c r="I5221" s="326" t="s">
        <v>10981</v>
      </c>
      <c r="J5221" s="42" t="str">
        <f>VLOOKUP(D5221,DEPARTMENTS!B:B,1,0)</f>
        <v>ENVELOPES</v>
      </c>
      <c r="K5221" s="326"/>
    </row>
    <row r="5222" spans="1:11" s="35" customFormat="1" hidden="1" x14ac:dyDescent="0.2">
      <c r="A5222" s="326" t="s">
        <v>11640</v>
      </c>
      <c r="B5222" s="326" t="s">
        <v>9</v>
      </c>
      <c r="C5222" s="326">
        <v>1</v>
      </c>
      <c r="D5222" s="326" t="s">
        <v>24</v>
      </c>
      <c r="E5222" s="323">
        <v>1000</v>
      </c>
      <c r="F5222" s="35" t="s">
        <v>303</v>
      </c>
      <c r="G5222" s="326" t="s">
        <v>11452</v>
      </c>
      <c r="H5222" s="350">
        <f t="shared" si="82"/>
        <v>4240664.8800000008</v>
      </c>
      <c r="I5222" s="326" t="s">
        <v>10982</v>
      </c>
      <c r="J5222" s="42" t="str">
        <f>VLOOKUP(D5222,DEPARTMENTS!B:B,1,0)</f>
        <v>ENVELOPES</v>
      </c>
      <c r="K5222" s="326"/>
    </row>
    <row r="5223" spans="1:11" s="35" customFormat="1" hidden="1" x14ac:dyDescent="0.2">
      <c r="A5223" s="326" t="s">
        <v>11641</v>
      </c>
      <c r="B5223" s="326" t="s">
        <v>9</v>
      </c>
      <c r="C5223" s="326">
        <v>1</v>
      </c>
      <c r="D5223" s="326" t="s">
        <v>24</v>
      </c>
      <c r="E5223" s="323">
        <v>50</v>
      </c>
      <c r="F5223" s="35" t="s">
        <v>303</v>
      </c>
      <c r="G5223" s="326" t="s">
        <v>11452</v>
      </c>
      <c r="H5223" s="350">
        <f t="shared" si="82"/>
        <v>4240714.8800000008</v>
      </c>
      <c r="I5223" s="326" t="s">
        <v>10983</v>
      </c>
      <c r="J5223" s="42" t="str">
        <f>VLOOKUP(D5223,DEPARTMENTS!B:B,1,0)</f>
        <v>ENVELOPES</v>
      </c>
      <c r="K5223" s="326"/>
    </row>
    <row r="5224" spans="1:11" s="35" customFormat="1" hidden="1" x14ac:dyDescent="0.2">
      <c r="A5224" s="326" t="s">
        <v>11642</v>
      </c>
      <c r="B5224" s="326" t="s">
        <v>9</v>
      </c>
      <c r="C5224" s="326">
        <v>1</v>
      </c>
      <c r="D5224" s="326" t="s">
        <v>24</v>
      </c>
      <c r="E5224" s="323">
        <v>400</v>
      </c>
      <c r="F5224" s="35" t="s">
        <v>303</v>
      </c>
      <c r="G5224" s="326" t="s">
        <v>11452</v>
      </c>
      <c r="H5224" s="350">
        <f t="shared" si="82"/>
        <v>4241114.8800000008</v>
      </c>
      <c r="I5224" s="326" t="s">
        <v>10984</v>
      </c>
      <c r="J5224" s="42" t="str">
        <f>VLOOKUP(D5224,DEPARTMENTS!B:B,1,0)</f>
        <v>ENVELOPES</v>
      </c>
      <c r="K5224" s="326"/>
    </row>
    <row r="5225" spans="1:11" s="35" customFormat="1" hidden="1" x14ac:dyDescent="0.2">
      <c r="A5225" s="326" t="s">
        <v>11643</v>
      </c>
      <c r="B5225" s="326" t="s">
        <v>9</v>
      </c>
      <c r="C5225" s="326">
        <v>1</v>
      </c>
      <c r="D5225" s="326" t="s">
        <v>24</v>
      </c>
      <c r="E5225" s="323">
        <v>200</v>
      </c>
      <c r="F5225" s="35" t="s">
        <v>303</v>
      </c>
      <c r="G5225" s="326" t="s">
        <v>11452</v>
      </c>
      <c r="H5225" s="350">
        <f t="shared" si="82"/>
        <v>4241314.8800000008</v>
      </c>
      <c r="I5225" s="326" t="s">
        <v>10985</v>
      </c>
      <c r="J5225" s="42" t="str">
        <f>VLOOKUP(D5225,DEPARTMENTS!B:B,1,0)</f>
        <v>ENVELOPES</v>
      </c>
      <c r="K5225" s="326"/>
    </row>
    <row r="5226" spans="1:11" s="35" customFormat="1" hidden="1" x14ac:dyDescent="0.2">
      <c r="A5226" s="326" t="s">
        <v>11644</v>
      </c>
      <c r="B5226" s="326" t="s">
        <v>9</v>
      </c>
      <c r="C5226" s="326">
        <v>1</v>
      </c>
      <c r="D5226" s="326" t="s">
        <v>24</v>
      </c>
      <c r="E5226" s="323">
        <v>50</v>
      </c>
      <c r="F5226" s="35" t="s">
        <v>303</v>
      </c>
      <c r="G5226" s="326" t="s">
        <v>11452</v>
      </c>
      <c r="H5226" s="350">
        <f t="shared" si="82"/>
        <v>4241364.8800000008</v>
      </c>
      <c r="I5226" s="326" t="s">
        <v>10986</v>
      </c>
      <c r="J5226" s="42" t="str">
        <f>VLOOKUP(D5226,DEPARTMENTS!B:B,1,0)</f>
        <v>ENVELOPES</v>
      </c>
      <c r="K5226" s="326"/>
    </row>
    <row r="5227" spans="1:11" s="35" customFormat="1" hidden="1" x14ac:dyDescent="0.2">
      <c r="A5227" s="326" t="s">
        <v>11645</v>
      </c>
      <c r="B5227" s="326" t="s">
        <v>9</v>
      </c>
      <c r="C5227" s="326">
        <v>1</v>
      </c>
      <c r="D5227" s="326" t="s">
        <v>24</v>
      </c>
      <c r="E5227" s="323">
        <v>10</v>
      </c>
      <c r="F5227" s="35" t="s">
        <v>303</v>
      </c>
      <c r="G5227" s="326" t="s">
        <v>11452</v>
      </c>
      <c r="H5227" s="350">
        <f t="shared" si="82"/>
        <v>4241374.8800000008</v>
      </c>
      <c r="I5227" s="326" t="s">
        <v>10987</v>
      </c>
      <c r="J5227" s="42" t="str">
        <f>VLOOKUP(D5227,DEPARTMENTS!B:B,1,0)</f>
        <v>ENVELOPES</v>
      </c>
      <c r="K5227" s="326"/>
    </row>
    <row r="5228" spans="1:11" s="35" customFormat="1" hidden="1" x14ac:dyDescent="0.2">
      <c r="A5228" s="326" t="s">
        <v>11646</v>
      </c>
      <c r="B5228" s="326" t="s">
        <v>9</v>
      </c>
      <c r="C5228" s="326">
        <v>1</v>
      </c>
      <c r="D5228" s="326" t="s">
        <v>24</v>
      </c>
      <c r="E5228" s="323">
        <v>400</v>
      </c>
      <c r="F5228" s="35" t="s">
        <v>303</v>
      </c>
      <c r="G5228" s="326" t="s">
        <v>11452</v>
      </c>
      <c r="H5228" s="350">
        <f t="shared" si="82"/>
        <v>4241774.8800000008</v>
      </c>
      <c r="I5228" s="326" t="s">
        <v>10988</v>
      </c>
      <c r="J5228" s="42" t="str">
        <f>VLOOKUP(D5228,DEPARTMENTS!B:B,1,0)</f>
        <v>ENVELOPES</v>
      </c>
      <c r="K5228" s="326"/>
    </row>
    <row r="5229" spans="1:11" s="35" customFormat="1" hidden="1" x14ac:dyDescent="0.2">
      <c r="A5229" s="326" t="s">
        <v>11647</v>
      </c>
      <c r="B5229" s="326" t="s">
        <v>9</v>
      </c>
      <c r="C5229" s="326">
        <v>1</v>
      </c>
      <c r="D5229" s="326" t="s">
        <v>24</v>
      </c>
      <c r="E5229" s="323">
        <v>50</v>
      </c>
      <c r="F5229" s="35" t="s">
        <v>303</v>
      </c>
      <c r="G5229" s="326" t="s">
        <v>11452</v>
      </c>
      <c r="H5229" s="350">
        <f t="shared" si="82"/>
        <v>4241824.8800000008</v>
      </c>
      <c r="I5229" s="326" t="s">
        <v>10989</v>
      </c>
      <c r="J5229" s="42" t="str">
        <f>VLOOKUP(D5229,DEPARTMENTS!B:B,1,0)</f>
        <v>ENVELOPES</v>
      </c>
      <c r="K5229" s="326"/>
    </row>
    <row r="5230" spans="1:11" s="35" customFormat="1" hidden="1" x14ac:dyDescent="0.2">
      <c r="A5230" s="326" t="s">
        <v>11648</v>
      </c>
      <c r="B5230" s="326" t="s">
        <v>9</v>
      </c>
      <c r="C5230" s="326">
        <v>1</v>
      </c>
      <c r="D5230" s="326" t="s">
        <v>24</v>
      </c>
      <c r="E5230" s="323">
        <v>200</v>
      </c>
      <c r="F5230" s="35" t="s">
        <v>303</v>
      </c>
      <c r="G5230" s="326" t="s">
        <v>11452</v>
      </c>
      <c r="H5230" s="350">
        <f t="shared" si="82"/>
        <v>4242024.8800000008</v>
      </c>
      <c r="I5230" s="326" t="s">
        <v>10990</v>
      </c>
      <c r="J5230" s="42" t="str">
        <f>VLOOKUP(D5230,DEPARTMENTS!B:B,1,0)</f>
        <v>ENVELOPES</v>
      </c>
      <c r="K5230" s="326"/>
    </row>
    <row r="5231" spans="1:11" s="35" customFormat="1" hidden="1" x14ac:dyDescent="0.2">
      <c r="A5231" s="326" t="s">
        <v>11649</v>
      </c>
      <c r="B5231" s="326" t="s">
        <v>9</v>
      </c>
      <c r="C5231" s="326">
        <v>1</v>
      </c>
      <c r="D5231" s="326" t="s">
        <v>24</v>
      </c>
      <c r="E5231" s="323">
        <v>50</v>
      </c>
      <c r="F5231" s="35" t="s">
        <v>303</v>
      </c>
      <c r="G5231" s="326" t="s">
        <v>11452</v>
      </c>
      <c r="H5231" s="350">
        <f t="shared" si="82"/>
        <v>4242074.8800000008</v>
      </c>
      <c r="I5231" s="326" t="s">
        <v>10991</v>
      </c>
      <c r="J5231" s="42" t="str">
        <f>VLOOKUP(D5231,DEPARTMENTS!B:B,1,0)</f>
        <v>ENVELOPES</v>
      </c>
      <c r="K5231" s="326"/>
    </row>
    <row r="5232" spans="1:11" s="35" customFormat="1" hidden="1" x14ac:dyDescent="0.2">
      <c r="A5232" s="326" t="s">
        <v>11650</v>
      </c>
      <c r="B5232" s="326" t="s">
        <v>9</v>
      </c>
      <c r="C5232" s="326">
        <v>1</v>
      </c>
      <c r="D5232" s="326" t="s">
        <v>24</v>
      </c>
      <c r="E5232" s="323">
        <v>30</v>
      </c>
      <c r="F5232" s="35" t="s">
        <v>303</v>
      </c>
      <c r="G5232" s="326" t="s">
        <v>11452</v>
      </c>
      <c r="H5232" s="350">
        <f t="shared" si="82"/>
        <v>4242104.8800000008</v>
      </c>
      <c r="I5232" s="326" t="s">
        <v>10992</v>
      </c>
      <c r="J5232" s="42" t="str">
        <f>VLOOKUP(D5232,DEPARTMENTS!B:B,1,0)</f>
        <v>ENVELOPES</v>
      </c>
      <c r="K5232" s="326"/>
    </row>
    <row r="5233" spans="1:11" s="35" customFormat="1" hidden="1" x14ac:dyDescent="0.2">
      <c r="A5233" s="326" t="s">
        <v>11651</v>
      </c>
      <c r="B5233" s="326" t="s">
        <v>9</v>
      </c>
      <c r="C5233" s="326">
        <v>1</v>
      </c>
      <c r="D5233" s="326" t="s">
        <v>24</v>
      </c>
      <c r="E5233" s="323">
        <v>50</v>
      </c>
      <c r="F5233" s="35" t="s">
        <v>303</v>
      </c>
      <c r="G5233" s="326" t="s">
        <v>11452</v>
      </c>
      <c r="H5233" s="350">
        <f t="shared" si="82"/>
        <v>4242154.8800000008</v>
      </c>
      <c r="I5233" s="326" t="s">
        <v>10993</v>
      </c>
      <c r="J5233" s="42" t="str">
        <f>VLOOKUP(D5233,DEPARTMENTS!B:B,1,0)</f>
        <v>ENVELOPES</v>
      </c>
      <c r="K5233" s="326"/>
    </row>
    <row r="5234" spans="1:11" s="35" customFormat="1" hidden="1" x14ac:dyDescent="0.2">
      <c r="A5234" s="326" t="s">
        <v>11652</v>
      </c>
      <c r="B5234" s="326" t="s">
        <v>9</v>
      </c>
      <c r="C5234" s="326">
        <v>1</v>
      </c>
      <c r="D5234" s="326" t="s">
        <v>24</v>
      </c>
      <c r="E5234" s="323">
        <v>100</v>
      </c>
      <c r="F5234" s="35" t="s">
        <v>303</v>
      </c>
      <c r="G5234" s="326" t="s">
        <v>11452</v>
      </c>
      <c r="H5234" s="350">
        <f t="shared" si="82"/>
        <v>4242254.8800000008</v>
      </c>
      <c r="I5234" s="326" t="s">
        <v>10994</v>
      </c>
      <c r="J5234" s="42" t="str">
        <f>VLOOKUP(D5234,DEPARTMENTS!B:B,1,0)</f>
        <v>ENVELOPES</v>
      </c>
      <c r="K5234" s="326"/>
    </row>
    <row r="5235" spans="1:11" s="35" customFormat="1" hidden="1" x14ac:dyDescent="0.2">
      <c r="A5235" s="326" t="s">
        <v>11653</v>
      </c>
      <c r="B5235" s="326" t="s">
        <v>9</v>
      </c>
      <c r="C5235" s="326">
        <v>1</v>
      </c>
      <c r="D5235" s="326" t="s">
        <v>24</v>
      </c>
      <c r="E5235" s="323">
        <v>50</v>
      </c>
      <c r="F5235" s="35" t="s">
        <v>303</v>
      </c>
      <c r="G5235" s="326" t="s">
        <v>11452</v>
      </c>
      <c r="H5235" s="350">
        <f t="shared" si="82"/>
        <v>4242304.8800000008</v>
      </c>
      <c r="I5235" s="326" t="s">
        <v>10995</v>
      </c>
      <c r="J5235" s="42" t="str">
        <f>VLOOKUP(D5235,DEPARTMENTS!B:B,1,0)</f>
        <v>ENVELOPES</v>
      </c>
      <c r="K5235" s="326"/>
    </row>
    <row r="5236" spans="1:11" s="35" customFormat="1" hidden="1" x14ac:dyDescent="0.2">
      <c r="A5236" s="326" t="s">
        <v>11654</v>
      </c>
      <c r="B5236" s="326" t="s">
        <v>9</v>
      </c>
      <c r="C5236" s="326">
        <v>1</v>
      </c>
      <c r="D5236" s="326" t="s">
        <v>24</v>
      </c>
      <c r="E5236" s="323">
        <v>50</v>
      </c>
      <c r="F5236" s="35" t="s">
        <v>303</v>
      </c>
      <c r="G5236" s="326" t="s">
        <v>11452</v>
      </c>
      <c r="H5236" s="350">
        <f t="shared" si="82"/>
        <v>4242354.8800000008</v>
      </c>
      <c r="I5236" s="326" t="s">
        <v>10996</v>
      </c>
      <c r="J5236" s="42" t="str">
        <f>VLOOKUP(D5236,DEPARTMENTS!B:B,1,0)</f>
        <v>ENVELOPES</v>
      </c>
      <c r="K5236" s="326"/>
    </row>
    <row r="5237" spans="1:11" s="35" customFormat="1" hidden="1" x14ac:dyDescent="0.2">
      <c r="A5237" s="326" t="s">
        <v>11655</v>
      </c>
      <c r="B5237" s="326" t="s">
        <v>9</v>
      </c>
      <c r="C5237" s="326">
        <v>1</v>
      </c>
      <c r="D5237" s="326" t="s">
        <v>24</v>
      </c>
      <c r="E5237" s="323">
        <v>70</v>
      </c>
      <c r="F5237" s="35" t="s">
        <v>303</v>
      </c>
      <c r="G5237" s="326" t="s">
        <v>11452</v>
      </c>
      <c r="H5237" s="350">
        <f t="shared" si="82"/>
        <v>4242424.8800000008</v>
      </c>
      <c r="I5237" s="326" t="s">
        <v>10997</v>
      </c>
      <c r="J5237" s="42" t="str">
        <f>VLOOKUP(D5237,DEPARTMENTS!B:B,1,0)</f>
        <v>ENVELOPES</v>
      </c>
      <c r="K5237" s="326"/>
    </row>
    <row r="5238" spans="1:11" s="35" customFormat="1" hidden="1" x14ac:dyDescent="0.2">
      <c r="A5238" s="326" t="s">
        <v>11656</v>
      </c>
      <c r="B5238" s="326" t="s">
        <v>9</v>
      </c>
      <c r="C5238" s="326">
        <v>1</v>
      </c>
      <c r="D5238" s="326" t="s">
        <v>24</v>
      </c>
      <c r="E5238" s="323">
        <v>40</v>
      </c>
      <c r="F5238" s="35" t="s">
        <v>303</v>
      </c>
      <c r="G5238" s="326" t="s">
        <v>11452</v>
      </c>
      <c r="H5238" s="350">
        <f t="shared" si="82"/>
        <v>4242464.8800000008</v>
      </c>
      <c r="I5238" s="326" t="s">
        <v>10998</v>
      </c>
      <c r="J5238" s="42" t="str">
        <f>VLOOKUP(D5238,DEPARTMENTS!B:B,1,0)</f>
        <v>ENVELOPES</v>
      </c>
      <c r="K5238" s="326"/>
    </row>
    <row r="5239" spans="1:11" s="35" customFormat="1" hidden="1" x14ac:dyDescent="0.2">
      <c r="A5239" s="326" t="s">
        <v>11657</v>
      </c>
      <c r="B5239" s="326" t="s">
        <v>9</v>
      </c>
      <c r="C5239" s="326">
        <v>1</v>
      </c>
      <c r="D5239" s="326" t="s">
        <v>24</v>
      </c>
      <c r="E5239" s="323">
        <v>50</v>
      </c>
      <c r="F5239" s="35" t="s">
        <v>303</v>
      </c>
      <c r="G5239" s="326" t="s">
        <v>11452</v>
      </c>
      <c r="H5239" s="350">
        <f t="shared" si="82"/>
        <v>4242514.8800000008</v>
      </c>
      <c r="I5239" s="326" t="s">
        <v>10999</v>
      </c>
      <c r="J5239" s="42" t="str">
        <f>VLOOKUP(D5239,DEPARTMENTS!B:B,1,0)</f>
        <v>ENVELOPES</v>
      </c>
      <c r="K5239" s="326"/>
    </row>
    <row r="5240" spans="1:11" s="35" customFormat="1" hidden="1" x14ac:dyDescent="0.2">
      <c r="A5240" s="326" t="s">
        <v>11658</v>
      </c>
      <c r="B5240" s="326" t="s">
        <v>9</v>
      </c>
      <c r="C5240" s="326">
        <v>1</v>
      </c>
      <c r="D5240" s="326" t="s">
        <v>24</v>
      </c>
      <c r="E5240" s="323">
        <v>50</v>
      </c>
      <c r="F5240" s="35" t="s">
        <v>303</v>
      </c>
      <c r="G5240" s="326" t="s">
        <v>11452</v>
      </c>
      <c r="H5240" s="350">
        <f t="shared" si="82"/>
        <v>4242564.8800000008</v>
      </c>
      <c r="I5240" s="326" t="s">
        <v>11000</v>
      </c>
      <c r="J5240" s="42" t="str">
        <f>VLOOKUP(D5240,DEPARTMENTS!B:B,1,0)</f>
        <v>ENVELOPES</v>
      </c>
      <c r="K5240" s="326"/>
    </row>
    <row r="5241" spans="1:11" s="35" customFormat="1" hidden="1" x14ac:dyDescent="0.2">
      <c r="A5241" s="326" t="s">
        <v>11659</v>
      </c>
      <c r="B5241" s="326" t="s">
        <v>9</v>
      </c>
      <c r="C5241" s="326">
        <v>1</v>
      </c>
      <c r="D5241" s="326" t="s">
        <v>24</v>
      </c>
      <c r="E5241" s="323">
        <v>50</v>
      </c>
      <c r="F5241" s="35" t="s">
        <v>303</v>
      </c>
      <c r="G5241" s="326" t="s">
        <v>11452</v>
      </c>
      <c r="H5241" s="350">
        <f t="shared" si="82"/>
        <v>4242614.8800000008</v>
      </c>
      <c r="I5241" s="326" t="s">
        <v>11001</v>
      </c>
      <c r="J5241" s="42" t="str">
        <f>VLOOKUP(D5241,DEPARTMENTS!B:B,1,0)</f>
        <v>ENVELOPES</v>
      </c>
      <c r="K5241" s="326"/>
    </row>
    <row r="5242" spans="1:11" s="35" customFormat="1" hidden="1" x14ac:dyDescent="0.2">
      <c r="A5242" s="326" t="s">
        <v>11660</v>
      </c>
      <c r="B5242" s="326" t="s">
        <v>9</v>
      </c>
      <c r="C5242" s="326">
        <v>1</v>
      </c>
      <c r="D5242" s="326" t="s">
        <v>24</v>
      </c>
      <c r="E5242" s="323">
        <v>1000</v>
      </c>
      <c r="F5242" s="35" t="s">
        <v>303</v>
      </c>
      <c r="G5242" s="326" t="s">
        <v>11452</v>
      </c>
      <c r="H5242" s="350">
        <f t="shared" si="82"/>
        <v>4243614.8800000008</v>
      </c>
      <c r="I5242" s="326" t="s">
        <v>11002</v>
      </c>
      <c r="J5242" s="42" t="str">
        <f>VLOOKUP(D5242,DEPARTMENTS!B:B,1,0)</f>
        <v>ENVELOPES</v>
      </c>
      <c r="K5242" s="326"/>
    </row>
    <row r="5243" spans="1:11" s="35" customFormat="1" hidden="1" x14ac:dyDescent="0.2">
      <c r="A5243" s="326" t="s">
        <v>11661</v>
      </c>
      <c r="B5243" s="326" t="s">
        <v>9</v>
      </c>
      <c r="C5243" s="326">
        <v>1</v>
      </c>
      <c r="D5243" s="326" t="s">
        <v>24</v>
      </c>
      <c r="E5243" s="323">
        <v>50</v>
      </c>
      <c r="F5243" s="35" t="s">
        <v>303</v>
      </c>
      <c r="G5243" s="326" t="s">
        <v>11452</v>
      </c>
      <c r="H5243" s="350">
        <f t="shared" si="82"/>
        <v>4243664.8800000008</v>
      </c>
      <c r="I5243" s="326" t="s">
        <v>11003</v>
      </c>
      <c r="J5243" s="42" t="str">
        <f>VLOOKUP(D5243,DEPARTMENTS!B:B,1,0)</f>
        <v>ENVELOPES</v>
      </c>
      <c r="K5243" s="326"/>
    </row>
    <row r="5244" spans="1:11" s="35" customFormat="1" hidden="1" x14ac:dyDescent="0.2">
      <c r="A5244" s="326" t="s">
        <v>11662</v>
      </c>
      <c r="B5244" s="326" t="s">
        <v>9</v>
      </c>
      <c r="C5244" s="326">
        <v>1</v>
      </c>
      <c r="D5244" s="326" t="s">
        <v>24</v>
      </c>
      <c r="E5244" s="323">
        <v>500</v>
      </c>
      <c r="F5244" s="35" t="s">
        <v>303</v>
      </c>
      <c r="G5244" s="326" t="s">
        <v>11452</v>
      </c>
      <c r="H5244" s="350">
        <f t="shared" si="82"/>
        <v>4244164.8800000008</v>
      </c>
      <c r="I5244" s="326" t="s">
        <v>11004</v>
      </c>
      <c r="J5244" s="42" t="str">
        <f>VLOOKUP(D5244,DEPARTMENTS!B:B,1,0)</f>
        <v>ENVELOPES</v>
      </c>
      <c r="K5244" s="326"/>
    </row>
    <row r="5245" spans="1:11" s="35" customFormat="1" hidden="1" x14ac:dyDescent="0.2">
      <c r="A5245" s="326" t="s">
        <v>11663</v>
      </c>
      <c r="B5245" s="326" t="s">
        <v>9</v>
      </c>
      <c r="C5245" s="326">
        <v>1</v>
      </c>
      <c r="D5245" s="326" t="s">
        <v>182</v>
      </c>
      <c r="E5245" s="323">
        <v>100</v>
      </c>
      <c r="F5245" s="35" t="s">
        <v>303</v>
      </c>
      <c r="G5245" s="326" t="s">
        <v>11452</v>
      </c>
      <c r="H5245" s="350">
        <f t="shared" si="82"/>
        <v>4244264.8800000008</v>
      </c>
      <c r="I5245" s="326" t="s">
        <v>11005</v>
      </c>
      <c r="J5245" s="42" t="str">
        <f>VLOOKUP(D5245,DEPARTMENTS!B:B,1,0)</f>
        <v>DEV_GROUP_23</v>
      </c>
      <c r="K5245" s="326"/>
    </row>
    <row r="5246" spans="1:11" s="35" customFormat="1" hidden="1" x14ac:dyDescent="0.2">
      <c r="A5246" s="326" t="s">
        <v>11664</v>
      </c>
      <c r="B5246" s="326" t="s">
        <v>9</v>
      </c>
      <c r="C5246" s="326">
        <v>1</v>
      </c>
      <c r="D5246" s="326" t="s">
        <v>24</v>
      </c>
      <c r="E5246" s="323">
        <v>100</v>
      </c>
      <c r="F5246" s="35" t="s">
        <v>303</v>
      </c>
      <c r="G5246" s="326" t="s">
        <v>11452</v>
      </c>
      <c r="H5246" s="350">
        <f t="shared" si="82"/>
        <v>4244364.8800000008</v>
      </c>
      <c r="I5246" s="326" t="s">
        <v>11006</v>
      </c>
      <c r="J5246" s="42" t="str">
        <f>VLOOKUP(D5246,DEPARTMENTS!B:B,1,0)</f>
        <v>ENVELOPES</v>
      </c>
      <c r="K5246" s="326"/>
    </row>
    <row r="5247" spans="1:11" s="35" customFormat="1" hidden="1" x14ac:dyDescent="0.2">
      <c r="A5247" s="326" t="s">
        <v>11665</v>
      </c>
      <c r="B5247" s="326" t="s">
        <v>9</v>
      </c>
      <c r="C5247" s="326">
        <v>1</v>
      </c>
      <c r="D5247" s="326" t="s">
        <v>24</v>
      </c>
      <c r="E5247" s="323">
        <v>100</v>
      </c>
      <c r="F5247" s="35" t="s">
        <v>303</v>
      </c>
      <c r="G5247" s="326" t="s">
        <v>11452</v>
      </c>
      <c r="H5247" s="350">
        <f t="shared" si="82"/>
        <v>4244464.8800000008</v>
      </c>
      <c r="I5247" s="326" t="s">
        <v>11007</v>
      </c>
      <c r="J5247" s="42" t="str">
        <f>VLOOKUP(D5247,DEPARTMENTS!B:B,1,0)</f>
        <v>ENVELOPES</v>
      </c>
      <c r="K5247" s="326"/>
    </row>
    <row r="5248" spans="1:11" s="35" customFormat="1" hidden="1" x14ac:dyDescent="0.2">
      <c r="A5248" s="326" t="s">
        <v>11666</v>
      </c>
      <c r="B5248" s="326" t="s">
        <v>9</v>
      </c>
      <c r="C5248" s="326">
        <v>1</v>
      </c>
      <c r="D5248" s="326" t="s">
        <v>24</v>
      </c>
      <c r="E5248" s="323">
        <v>100</v>
      </c>
      <c r="F5248" s="35" t="s">
        <v>303</v>
      </c>
      <c r="G5248" s="326" t="s">
        <v>11452</v>
      </c>
      <c r="H5248" s="350">
        <f t="shared" si="82"/>
        <v>4244564.8800000008</v>
      </c>
      <c r="I5248" s="326" t="s">
        <v>11008</v>
      </c>
      <c r="J5248" s="42" t="str">
        <f>VLOOKUP(D5248,DEPARTMENTS!B:B,1,0)</f>
        <v>ENVELOPES</v>
      </c>
      <c r="K5248" s="326"/>
    </row>
    <row r="5249" spans="1:11" s="35" customFormat="1" hidden="1" x14ac:dyDescent="0.2">
      <c r="A5249" s="326" t="s">
        <v>11667</v>
      </c>
      <c r="B5249" s="326" t="s">
        <v>9</v>
      </c>
      <c r="C5249" s="326">
        <v>1</v>
      </c>
      <c r="D5249" s="326" t="s">
        <v>118</v>
      </c>
      <c r="E5249" s="323">
        <v>5000</v>
      </c>
      <c r="F5249" s="35" t="s">
        <v>303</v>
      </c>
      <c r="G5249" s="326" t="s">
        <v>11452</v>
      </c>
      <c r="H5249" s="350">
        <f t="shared" si="82"/>
        <v>4249564.8800000008</v>
      </c>
      <c r="I5249" s="326" t="s">
        <v>11009</v>
      </c>
      <c r="J5249" s="42" t="str">
        <f>VLOOKUP(D5249,DEPARTMENTS!B:B,1,0)</f>
        <v>DEV_GROUP_3</v>
      </c>
      <c r="K5249" s="326"/>
    </row>
    <row r="5250" spans="1:11" s="35" customFormat="1" hidden="1" x14ac:dyDescent="0.2">
      <c r="A5250" s="326" t="s">
        <v>11668</v>
      </c>
      <c r="B5250" s="326" t="s">
        <v>9</v>
      </c>
      <c r="C5250" s="326">
        <v>1</v>
      </c>
      <c r="D5250" s="326" t="s">
        <v>24</v>
      </c>
      <c r="E5250" s="323">
        <v>200</v>
      </c>
      <c r="F5250" s="35" t="s">
        <v>303</v>
      </c>
      <c r="G5250" s="326" t="s">
        <v>11452</v>
      </c>
      <c r="H5250" s="350">
        <f t="shared" si="82"/>
        <v>4249764.8800000008</v>
      </c>
      <c r="I5250" s="326" t="s">
        <v>11010</v>
      </c>
      <c r="J5250" s="42" t="str">
        <f>VLOOKUP(D5250,DEPARTMENTS!B:B,1,0)</f>
        <v>ENVELOPES</v>
      </c>
      <c r="K5250" s="326"/>
    </row>
    <row r="5251" spans="1:11" s="35" customFormat="1" hidden="1" x14ac:dyDescent="0.2">
      <c r="A5251" s="326" t="s">
        <v>11669</v>
      </c>
      <c r="B5251" s="326" t="s">
        <v>9</v>
      </c>
      <c r="C5251" s="326">
        <v>1</v>
      </c>
      <c r="D5251" s="326" t="s">
        <v>24</v>
      </c>
      <c r="E5251" s="323">
        <v>50</v>
      </c>
      <c r="F5251" s="35" t="s">
        <v>303</v>
      </c>
      <c r="G5251" s="326" t="s">
        <v>11452</v>
      </c>
      <c r="H5251" s="350">
        <f t="shared" si="82"/>
        <v>4249814.8800000008</v>
      </c>
      <c r="I5251" s="326" t="s">
        <v>11011</v>
      </c>
      <c r="J5251" s="42" t="str">
        <f>VLOOKUP(D5251,DEPARTMENTS!B:B,1,0)</f>
        <v>ENVELOPES</v>
      </c>
      <c r="K5251" s="326"/>
    </row>
    <row r="5252" spans="1:11" s="35" customFormat="1" hidden="1" x14ac:dyDescent="0.2">
      <c r="A5252" s="326" t="s">
        <v>11670</v>
      </c>
      <c r="B5252" s="326" t="s">
        <v>9</v>
      </c>
      <c r="C5252" s="326">
        <v>1</v>
      </c>
      <c r="D5252" s="326" t="s">
        <v>9603</v>
      </c>
      <c r="E5252" s="323">
        <v>450</v>
      </c>
      <c r="F5252" s="35" t="s">
        <v>303</v>
      </c>
      <c r="G5252" s="326" t="s">
        <v>11452</v>
      </c>
      <c r="H5252" s="350">
        <f t="shared" si="82"/>
        <v>4250264.8800000008</v>
      </c>
      <c r="I5252" s="326" t="s">
        <v>11012</v>
      </c>
      <c r="J5252" s="42" t="str">
        <f>VLOOKUP(D5252,DEPARTMENTS!B:B,1,0)</f>
        <v>VBS_REGISTRATION</v>
      </c>
      <c r="K5252" s="326"/>
    </row>
    <row r="5253" spans="1:11" s="35" customFormat="1" hidden="1" x14ac:dyDescent="0.2">
      <c r="A5253" s="326" t="s">
        <v>11671</v>
      </c>
      <c r="B5253" s="326" t="s">
        <v>9</v>
      </c>
      <c r="C5253" s="326">
        <v>1</v>
      </c>
      <c r="D5253" s="326" t="s">
        <v>94</v>
      </c>
      <c r="E5253" s="323">
        <v>1000</v>
      </c>
      <c r="F5253" s="35" t="s">
        <v>303</v>
      </c>
      <c r="G5253" s="326" t="s">
        <v>11452</v>
      </c>
      <c r="H5253" s="350">
        <f t="shared" si="82"/>
        <v>4251264.8800000008</v>
      </c>
      <c r="I5253" s="326" t="s">
        <v>11013</v>
      </c>
      <c r="J5253" s="42" t="str">
        <f>VLOOKUP(D5253,DEPARTMENTS!B:B,1,0)</f>
        <v>VBS_AMM</v>
      </c>
      <c r="K5253" s="326"/>
    </row>
    <row r="5254" spans="1:11" s="35" customFormat="1" hidden="1" x14ac:dyDescent="0.2">
      <c r="A5254" s="326" t="s">
        <v>11672</v>
      </c>
      <c r="B5254" s="326" t="s">
        <v>9</v>
      </c>
      <c r="C5254" s="326">
        <v>1</v>
      </c>
      <c r="D5254" s="326" t="s">
        <v>9603</v>
      </c>
      <c r="E5254" s="323">
        <v>150</v>
      </c>
      <c r="F5254" s="35" t="s">
        <v>303</v>
      </c>
      <c r="G5254" s="326" t="s">
        <v>11452</v>
      </c>
      <c r="H5254" s="350">
        <f t="shared" si="82"/>
        <v>4251414.8800000008</v>
      </c>
      <c r="I5254" s="326" t="s">
        <v>11014</v>
      </c>
      <c r="J5254" s="42" t="str">
        <f>VLOOKUP(D5254,DEPARTMENTS!B:B,1,0)</f>
        <v>VBS_REGISTRATION</v>
      </c>
      <c r="K5254" s="326"/>
    </row>
    <row r="5255" spans="1:11" s="35" customFormat="1" hidden="1" x14ac:dyDescent="0.2">
      <c r="A5255" s="326" t="s">
        <v>11673</v>
      </c>
      <c r="B5255" s="326" t="s">
        <v>9</v>
      </c>
      <c r="C5255" s="326">
        <v>1</v>
      </c>
      <c r="D5255" s="326" t="s">
        <v>94</v>
      </c>
      <c r="E5255" s="323">
        <v>300</v>
      </c>
      <c r="F5255" s="35" t="s">
        <v>303</v>
      </c>
      <c r="G5255" s="326" t="s">
        <v>11452</v>
      </c>
      <c r="H5255" s="350">
        <f t="shared" si="82"/>
        <v>4251714.8800000008</v>
      </c>
      <c r="I5255" s="326" t="s">
        <v>11015</v>
      </c>
      <c r="J5255" s="42" t="str">
        <f>VLOOKUP(D5255,DEPARTMENTS!B:B,1,0)</f>
        <v>VBS_AMM</v>
      </c>
      <c r="K5255" s="326"/>
    </row>
    <row r="5256" spans="1:11" s="35" customFormat="1" hidden="1" x14ac:dyDescent="0.2">
      <c r="A5256" s="326" t="s">
        <v>11674</v>
      </c>
      <c r="B5256" s="326" t="s">
        <v>9</v>
      </c>
      <c r="C5256" s="326">
        <v>1</v>
      </c>
      <c r="D5256" s="326" t="s">
        <v>24</v>
      </c>
      <c r="E5256" s="323">
        <v>300</v>
      </c>
      <c r="F5256" s="35" t="s">
        <v>303</v>
      </c>
      <c r="G5256" s="326" t="s">
        <v>11452</v>
      </c>
      <c r="H5256" s="350">
        <f t="shared" si="82"/>
        <v>4252014.8800000008</v>
      </c>
      <c r="I5256" s="326" t="s">
        <v>11016</v>
      </c>
      <c r="J5256" s="42" t="str">
        <f>VLOOKUP(D5256,DEPARTMENTS!B:B,1,0)</f>
        <v>ENVELOPES</v>
      </c>
      <c r="K5256" s="326"/>
    </row>
    <row r="5257" spans="1:11" s="35" customFormat="1" hidden="1" x14ac:dyDescent="0.2">
      <c r="A5257" s="326" t="s">
        <v>11675</v>
      </c>
      <c r="B5257" s="326" t="s">
        <v>9</v>
      </c>
      <c r="C5257" s="326">
        <v>1</v>
      </c>
      <c r="D5257" s="326" t="s">
        <v>40</v>
      </c>
      <c r="E5257" s="323">
        <v>200</v>
      </c>
      <c r="F5257" s="35" t="s">
        <v>303</v>
      </c>
      <c r="G5257" s="326" t="s">
        <v>11452</v>
      </c>
      <c r="H5257" s="350">
        <f t="shared" si="82"/>
        <v>4252214.8800000008</v>
      </c>
      <c r="I5257" s="326" t="s">
        <v>11017</v>
      </c>
      <c r="J5257" s="42" t="str">
        <f>VLOOKUP(D5257,DEPARTMENTS!B:B,1,0)</f>
        <v>ADVENTIST SINGLE ADULT MINISTRIES</v>
      </c>
      <c r="K5257" s="326"/>
    </row>
    <row r="5258" spans="1:11" s="35" customFormat="1" hidden="1" x14ac:dyDescent="0.2">
      <c r="A5258" s="326" t="s">
        <v>11676</v>
      </c>
      <c r="B5258" s="326" t="s">
        <v>9</v>
      </c>
      <c r="C5258" s="326">
        <v>1</v>
      </c>
      <c r="D5258" s="326" t="s">
        <v>95</v>
      </c>
      <c r="E5258" s="323">
        <v>900</v>
      </c>
      <c r="F5258" s="35" t="s">
        <v>303</v>
      </c>
      <c r="G5258" s="326" t="s">
        <v>11452</v>
      </c>
      <c r="H5258" s="350">
        <f t="shared" si="82"/>
        <v>4253114.8800000008</v>
      </c>
      <c r="I5258" s="326" t="s">
        <v>11018</v>
      </c>
      <c r="J5258" s="42" t="str">
        <f>VLOOKUP(D5258,DEPARTMENTS!B:B,1,0)</f>
        <v>VBS_AWM</v>
      </c>
      <c r="K5258" s="326"/>
    </row>
    <row r="5259" spans="1:11" s="35" customFormat="1" hidden="1" x14ac:dyDescent="0.2">
      <c r="A5259" s="326" t="s">
        <v>11677</v>
      </c>
      <c r="B5259" s="326" t="s">
        <v>9</v>
      </c>
      <c r="C5259" s="326">
        <v>1</v>
      </c>
      <c r="D5259" s="326" t="s">
        <v>9603</v>
      </c>
      <c r="E5259" s="323">
        <v>300</v>
      </c>
      <c r="F5259" s="35" t="s">
        <v>303</v>
      </c>
      <c r="G5259" s="326" t="s">
        <v>11452</v>
      </c>
      <c r="H5259" s="350">
        <f t="shared" si="82"/>
        <v>4253414.8800000008</v>
      </c>
      <c r="I5259" s="326" t="s">
        <v>11019</v>
      </c>
      <c r="J5259" s="42" t="str">
        <f>VLOOKUP(D5259,DEPARTMENTS!B:B,1,0)</f>
        <v>VBS_REGISTRATION</v>
      </c>
      <c r="K5259" s="326"/>
    </row>
    <row r="5260" spans="1:11" s="35" customFormat="1" hidden="1" x14ac:dyDescent="0.2">
      <c r="A5260" s="326" t="s">
        <v>11678</v>
      </c>
      <c r="B5260" s="326" t="s">
        <v>9</v>
      </c>
      <c r="C5260" s="326">
        <v>1</v>
      </c>
      <c r="D5260" s="326" t="s">
        <v>9603</v>
      </c>
      <c r="E5260" s="323">
        <v>150</v>
      </c>
      <c r="F5260" s="35" t="s">
        <v>303</v>
      </c>
      <c r="G5260" s="326" t="s">
        <v>11452</v>
      </c>
      <c r="H5260" s="350">
        <f t="shared" si="82"/>
        <v>4253564.8800000008</v>
      </c>
      <c r="I5260" s="326" t="s">
        <v>11020</v>
      </c>
      <c r="J5260" s="42" t="str">
        <f>VLOOKUP(D5260,DEPARTMENTS!B:B,1,0)</f>
        <v>VBS_REGISTRATION</v>
      </c>
      <c r="K5260" s="326"/>
    </row>
    <row r="5261" spans="1:11" s="35" customFormat="1" hidden="1" x14ac:dyDescent="0.2">
      <c r="A5261" s="326" t="s">
        <v>11679</v>
      </c>
      <c r="B5261" s="326" t="s">
        <v>9</v>
      </c>
      <c r="C5261" s="326">
        <v>2</v>
      </c>
      <c r="D5261" s="326" t="s">
        <v>114</v>
      </c>
      <c r="E5261" s="323">
        <v>25700</v>
      </c>
      <c r="F5261" s="35" t="s">
        <v>303</v>
      </c>
      <c r="G5261" s="326" t="s">
        <v>11453</v>
      </c>
      <c r="H5261" s="350">
        <f t="shared" si="82"/>
        <v>4279264.8800000008</v>
      </c>
      <c r="I5261" s="326" t="s">
        <v>11021</v>
      </c>
      <c r="J5261" s="42" t="str">
        <f>VLOOKUP(D5261,DEPARTMENTS!B:B,1,0)</f>
        <v>DEV_GROUP_1</v>
      </c>
      <c r="K5261" s="326"/>
    </row>
    <row r="5262" spans="1:11" s="35" customFormat="1" hidden="1" x14ac:dyDescent="0.2">
      <c r="A5262" s="326" t="s">
        <v>11680</v>
      </c>
      <c r="B5262" s="326" t="s">
        <v>9</v>
      </c>
      <c r="C5262" s="326">
        <v>2</v>
      </c>
      <c r="D5262" s="326" t="s">
        <v>98</v>
      </c>
      <c r="E5262" s="323">
        <v>500</v>
      </c>
      <c r="F5262" s="35" t="s">
        <v>303</v>
      </c>
      <c r="G5262" s="326" t="s">
        <v>11453</v>
      </c>
      <c r="H5262" s="350">
        <f t="shared" si="82"/>
        <v>4279764.8800000008</v>
      </c>
      <c r="I5262" s="326" t="s">
        <v>11022</v>
      </c>
      <c r="J5262" s="42" t="str">
        <f>VLOOKUP(D5262,DEPARTMENTS!B:B,1,0)</f>
        <v>VBS_CHILDREN</v>
      </c>
      <c r="K5262" s="326"/>
    </row>
    <row r="5263" spans="1:11" s="35" customFormat="1" hidden="1" x14ac:dyDescent="0.2">
      <c r="A5263" s="326" t="s">
        <v>11681</v>
      </c>
      <c r="B5263" s="326" t="s">
        <v>9</v>
      </c>
      <c r="C5263" s="326">
        <v>2</v>
      </c>
      <c r="D5263" s="326" t="s">
        <v>24</v>
      </c>
      <c r="E5263" s="323">
        <v>325</v>
      </c>
      <c r="F5263" s="35" t="s">
        <v>303</v>
      </c>
      <c r="G5263" s="326" t="s">
        <v>11453</v>
      </c>
      <c r="H5263" s="350">
        <f t="shared" si="82"/>
        <v>4280089.8800000008</v>
      </c>
      <c r="I5263" s="326" t="s">
        <v>11023</v>
      </c>
      <c r="J5263" s="42" t="str">
        <f>VLOOKUP(D5263,DEPARTMENTS!B:B,1,0)</f>
        <v>ENVELOPES</v>
      </c>
      <c r="K5263" s="326"/>
    </row>
    <row r="5264" spans="1:11" s="35" customFormat="1" hidden="1" x14ac:dyDescent="0.2">
      <c r="A5264" s="326" t="s">
        <v>11682</v>
      </c>
      <c r="B5264" s="326" t="s">
        <v>9</v>
      </c>
      <c r="C5264" s="326">
        <v>2</v>
      </c>
      <c r="D5264" s="326" t="s">
        <v>9603</v>
      </c>
      <c r="E5264" s="323">
        <v>400</v>
      </c>
      <c r="F5264" s="35" t="s">
        <v>303</v>
      </c>
      <c r="G5264" s="326" t="s">
        <v>11453</v>
      </c>
      <c r="H5264" s="350">
        <f t="shared" si="82"/>
        <v>4280489.8800000008</v>
      </c>
      <c r="I5264" s="326" t="s">
        <v>11024</v>
      </c>
      <c r="J5264" s="42" t="str">
        <f>VLOOKUP(D5264,DEPARTMENTS!B:B,1,0)</f>
        <v>VBS_REGISTRATION</v>
      </c>
      <c r="K5264" s="326"/>
    </row>
    <row r="5265" spans="1:11" s="35" customFormat="1" hidden="1" x14ac:dyDescent="0.2">
      <c r="A5265" s="326" t="s">
        <v>11683</v>
      </c>
      <c r="B5265" s="326" t="s">
        <v>9</v>
      </c>
      <c r="C5265" s="326">
        <v>2</v>
      </c>
      <c r="D5265" s="326" t="s">
        <v>98</v>
      </c>
      <c r="E5265" s="323">
        <v>200</v>
      </c>
      <c r="F5265" s="35" t="s">
        <v>303</v>
      </c>
      <c r="G5265" s="326" t="s">
        <v>11454</v>
      </c>
      <c r="H5265" s="350">
        <f t="shared" si="82"/>
        <v>4280689.8800000008</v>
      </c>
      <c r="I5265" s="326" t="s">
        <v>11025</v>
      </c>
      <c r="J5265" s="42" t="str">
        <f>VLOOKUP(D5265,DEPARTMENTS!B:B,1,0)</f>
        <v>VBS_CHILDREN</v>
      </c>
      <c r="K5265" s="326"/>
    </row>
    <row r="5266" spans="1:11" s="35" customFormat="1" hidden="1" x14ac:dyDescent="0.2">
      <c r="A5266" s="326" t="s">
        <v>11684</v>
      </c>
      <c r="B5266" s="326" t="s">
        <v>9</v>
      </c>
      <c r="C5266" s="326">
        <v>2</v>
      </c>
      <c r="D5266" s="326" t="s">
        <v>98</v>
      </c>
      <c r="E5266" s="323">
        <v>200</v>
      </c>
      <c r="F5266" s="35" t="s">
        <v>303</v>
      </c>
      <c r="G5266" s="326" t="s">
        <v>11454</v>
      </c>
      <c r="H5266" s="350">
        <f t="shared" si="82"/>
        <v>4280889.8800000008</v>
      </c>
      <c r="I5266" s="326" t="s">
        <v>11026</v>
      </c>
      <c r="J5266" s="42" t="str">
        <f>VLOOKUP(D5266,DEPARTMENTS!B:B,1,0)</f>
        <v>VBS_CHILDREN</v>
      </c>
      <c r="K5266" s="326"/>
    </row>
    <row r="5267" spans="1:11" s="35" customFormat="1" hidden="1" x14ac:dyDescent="0.2">
      <c r="A5267" s="326" t="s">
        <v>11685</v>
      </c>
      <c r="B5267" s="326" t="s">
        <v>9</v>
      </c>
      <c r="C5267" s="326">
        <v>2</v>
      </c>
      <c r="D5267" s="326" t="s">
        <v>24</v>
      </c>
      <c r="E5267" s="323">
        <v>830</v>
      </c>
      <c r="F5267" s="35" t="s">
        <v>303</v>
      </c>
      <c r="G5267" s="326" t="s">
        <v>11454</v>
      </c>
      <c r="H5267" s="350">
        <f t="shared" si="82"/>
        <v>4281719.8800000008</v>
      </c>
      <c r="I5267" s="326" t="s">
        <v>11027</v>
      </c>
      <c r="J5267" s="42" t="str">
        <f>VLOOKUP(D5267,DEPARTMENTS!B:B,1,0)</f>
        <v>ENVELOPES</v>
      </c>
      <c r="K5267" s="326"/>
    </row>
    <row r="5268" spans="1:11" s="35" customFormat="1" hidden="1" x14ac:dyDescent="0.2">
      <c r="A5268" s="326" t="s">
        <v>11686</v>
      </c>
      <c r="B5268" s="326" t="s">
        <v>9</v>
      </c>
      <c r="C5268" s="326">
        <v>2</v>
      </c>
      <c r="D5268" s="326" t="s">
        <v>98</v>
      </c>
      <c r="E5268" s="323">
        <v>200</v>
      </c>
      <c r="F5268" s="35" t="s">
        <v>303</v>
      </c>
      <c r="G5268" s="326" t="s">
        <v>11454</v>
      </c>
      <c r="H5268" s="350">
        <f t="shared" si="82"/>
        <v>4281919.8800000008</v>
      </c>
      <c r="I5268" s="326" t="s">
        <v>11028</v>
      </c>
      <c r="J5268" s="42" t="str">
        <f>VLOOKUP(D5268,DEPARTMENTS!B:B,1,0)</f>
        <v>VBS_CHILDREN</v>
      </c>
      <c r="K5268" s="326"/>
    </row>
    <row r="5269" spans="1:11" s="35" customFormat="1" hidden="1" x14ac:dyDescent="0.2">
      <c r="A5269" s="326" t="s">
        <v>11687</v>
      </c>
      <c r="B5269" s="326" t="s">
        <v>9</v>
      </c>
      <c r="C5269" s="326">
        <v>2</v>
      </c>
      <c r="D5269" s="326" t="s">
        <v>94</v>
      </c>
      <c r="E5269" s="323">
        <v>400</v>
      </c>
      <c r="F5269" s="35" t="s">
        <v>303</v>
      </c>
      <c r="G5269" s="326" t="s">
        <v>11454</v>
      </c>
      <c r="H5269" s="350">
        <f t="shared" ref="H5269:H5332" si="83">H5268+E5269</f>
        <v>4282319.8800000008</v>
      </c>
      <c r="I5269" s="326" t="s">
        <v>11029</v>
      </c>
      <c r="J5269" s="42" t="str">
        <f>VLOOKUP(D5269,DEPARTMENTS!B:B,1,0)</f>
        <v>VBS_AMM</v>
      </c>
      <c r="K5269" s="326"/>
    </row>
    <row r="5270" spans="1:11" s="35" customFormat="1" hidden="1" x14ac:dyDescent="0.2">
      <c r="A5270" s="326" t="s">
        <v>11688</v>
      </c>
      <c r="B5270" s="326" t="s">
        <v>9</v>
      </c>
      <c r="C5270" s="326">
        <v>2</v>
      </c>
      <c r="D5270" s="326" t="s">
        <v>94</v>
      </c>
      <c r="E5270" s="323">
        <v>300</v>
      </c>
      <c r="F5270" s="35" t="s">
        <v>303</v>
      </c>
      <c r="G5270" s="326" t="s">
        <v>11454</v>
      </c>
      <c r="H5270" s="350">
        <f t="shared" si="83"/>
        <v>4282619.8800000008</v>
      </c>
      <c r="I5270" s="326" t="s">
        <v>11030</v>
      </c>
      <c r="J5270" s="42" t="str">
        <f>VLOOKUP(D5270,DEPARTMENTS!B:B,1,0)</f>
        <v>VBS_AMM</v>
      </c>
      <c r="K5270" s="326"/>
    </row>
    <row r="5271" spans="1:11" s="35" customFormat="1" hidden="1" x14ac:dyDescent="0.2">
      <c r="A5271" s="326" t="s">
        <v>11689</v>
      </c>
      <c r="B5271" s="326" t="s">
        <v>9</v>
      </c>
      <c r="C5271" s="326">
        <v>2</v>
      </c>
      <c r="D5271" s="326" t="s">
        <v>94</v>
      </c>
      <c r="E5271" s="323">
        <v>500</v>
      </c>
      <c r="F5271" s="35" t="s">
        <v>303</v>
      </c>
      <c r="G5271" s="326" t="s">
        <v>11454</v>
      </c>
      <c r="H5271" s="350">
        <f t="shared" si="83"/>
        <v>4283119.8800000008</v>
      </c>
      <c r="I5271" s="326" t="s">
        <v>11031</v>
      </c>
      <c r="J5271" s="42" t="str">
        <f>VLOOKUP(D5271,DEPARTMENTS!B:B,1,0)</f>
        <v>VBS_AMM</v>
      </c>
      <c r="K5271" s="326"/>
    </row>
    <row r="5272" spans="1:11" s="35" customFormat="1" hidden="1" x14ac:dyDescent="0.2">
      <c r="A5272" s="326" t="s">
        <v>11690</v>
      </c>
      <c r="B5272" s="326" t="s">
        <v>9</v>
      </c>
      <c r="C5272" s="326">
        <v>2</v>
      </c>
      <c r="D5272" s="326" t="s">
        <v>9604</v>
      </c>
      <c r="E5272" s="323">
        <v>500</v>
      </c>
      <c r="F5272" s="35" t="s">
        <v>303</v>
      </c>
      <c r="G5272" s="326" t="s">
        <v>11454</v>
      </c>
      <c r="H5272" s="350">
        <f t="shared" si="83"/>
        <v>4283619.8800000008</v>
      </c>
      <c r="I5272" s="326" t="s">
        <v>11032</v>
      </c>
      <c r="J5272" s="42" t="str">
        <f>VLOOKUP(D5272,DEPARTMENTS!B:B,1,0)</f>
        <v>CHURCH_CHOIR_LAUNCH</v>
      </c>
      <c r="K5272" s="326"/>
    </row>
    <row r="5273" spans="1:11" s="35" customFormat="1" hidden="1" x14ac:dyDescent="0.2">
      <c r="A5273" s="326" t="s">
        <v>11691</v>
      </c>
      <c r="B5273" s="326" t="s">
        <v>9</v>
      </c>
      <c r="C5273" s="326">
        <v>2</v>
      </c>
      <c r="D5273" s="326" t="s">
        <v>98</v>
      </c>
      <c r="E5273" s="323">
        <v>200</v>
      </c>
      <c r="F5273" s="35" t="s">
        <v>303</v>
      </c>
      <c r="G5273" s="326" t="s">
        <v>11454</v>
      </c>
      <c r="H5273" s="350">
        <f t="shared" si="83"/>
        <v>4283819.8800000008</v>
      </c>
      <c r="I5273" s="326" t="s">
        <v>11033</v>
      </c>
      <c r="J5273" s="42" t="str">
        <f>VLOOKUP(D5273,DEPARTMENTS!B:B,1,0)</f>
        <v>VBS_CHILDREN</v>
      </c>
      <c r="K5273" s="326"/>
    </row>
    <row r="5274" spans="1:11" s="35" customFormat="1" hidden="1" x14ac:dyDescent="0.2">
      <c r="A5274" s="326" t="s">
        <v>11692</v>
      </c>
      <c r="B5274" s="326" t="s">
        <v>9</v>
      </c>
      <c r="C5274" s="326">
        <v>2</v>
      </c>
      <c r="D5274" s="326" t="s">
        <v>95</v>
      </c>
      <c r="E5274" s="323">
        <v>500</v>
      </c>
      <c r="F5274" s="35" t="s">
        <v>303</v>
      </c>
      <c r="G5274" s="326" t="s">
        <v>11454</v>
      </c>
      <c r="H5274" s="350">
        <f t="shared" si="83"/>
        <v>4284319.8800000008</v>
      </c>
      <c r="I5274" s="326" t="s">
        <v>11034</v>
      </c>
      <c r="J5274" s="42" t="str">
        <f>VLOOKUP(D5274,DEPARTMENTS!B:B,1,0)</f>
        <v>VBS_AWM</v>
      </c>
      <c r="K5274" s="326"/>
    </row>
    <row r="5275" spans="1:11" s="35" customFormat="1" hidden="1" x14ac:dyDescent="0.2">
      <c r="A5275" s="326" t="s">
        <v>11693</v>
      </c>
      <c r="B5275" s="326" t="s">
        <v>9</v>
      </c>
      <c r="C5275" s="326">
        <v>2</v>
      </c>
      <c r="D5275" s="326" t="s">
        <v>98</v>
      </c>
      <c r="E5275" s="323">
        <v>200</v>
      </c>
      <c r="F5275" s="35" t="s">
        <v>303</v>
      </c>
      <c r="G5275" s="326" t="s">
        <v>11454</v>
      </c>
      <c r="H5275" s="350">
        <f t="shared" si="83"/>
        <v>4284519.8800000008</v>
      </c>
      <c r="I5275" s="326" t="s">
        <v>11035</v>
      </c>
      <c r="J5275" s="42" t="str">
        <f>VLOOKUP(D5275,DEPARTMENTS!B:B,1,0)</f>
        <v>VBS_CHILDREN</v>
      </c>
      <c r="K5275" s="326"/>
    </row>
    <row r="5276" spans="1:11" s="35" customFormat="1" hidden="1" x14ac:dyDescent="0.2">
      <c r="A5276" s="326" t="s">
        <v>11694</v>
      </c>
      <c r="B5276" s="326" t="s">
        <v>9</v>
      </c>
      <c r="C5276" s="326">
        <v>2</v>
      </c>
      <c r="D5276" s="326" t="s">
        <v>98</v>
      </c>
      <c r="E5276" s="323">
        <v>600</v>
      </c>
      <c r="F5276" s="35" t="s">
        <v>303</v>
      </c>
      <c r="G5276" s="326" t="s">
        <v>11454</v>
      </c>
      <c r="H5276" s="350">
        <f t="shared" si="83"/>
        <v>4285119.8800000008</v>
      </c>
      <c r="I5276" s="326" t="s">
        <v>11036</v>
      </c>
      <c r="J5276" s="42" t="str">
        <f>VLOOKUP(D5276,DEPARTMENTS!B:B,1,0)</f>
        <v>VBS_CHILDREN</v>
      </c>
      <c r="K5276" s="326"/>
    </row>
    <row r="5277" spans="1:11" s="35" customFormat="1" hidden="1" x14ac:dyDescent="0.2">
      <c r="A5277" s="326" t="s">
        <v>11695</v>
      </c>
      <c r="B5277" s="326" t="s">
        <v>9</v>
      </c>
      <c r="C5277" s="326">
        <v>2</v>
      </c>
      <c r="D5277" s="326" t="s">
        <v>98</v>
      </c>
      <c r="E5277" s="323">
        <v>100</v>
      </c>
      <c r="F5277" s="35" t="s">
        <v>303</v>
      </c>
      <c r="G5277" s="326" t="s">
        <v>11454</v>
      </c>
      <c r="H5277" s="350">
        <f t="shared" si="83"/>
        <v>4285219.8800000008</v>
      </c>
      <c r="I5277" s="326" t="s">
        <v>11037</v>
      </c>
      <c r="J5277" s="42" t="str">
        <f>VLOOKUP(D5277,DEPARTMENTS!B:B,1,0)</f>
        <v>VBS_CHILDREN</v>
      </c>
      <c r="K5277" s="326"/>
    </row>
    <row r="5278" spans="1:11" s="35" customFormat="1" hidden="1" x14ac:dyDescent="0.2">
      <c r="A5278" s="326" t="s">
        <v>11696</v>
      </c>
      <c r="B5278" s="326" t="s">
        <v>9</v>
      </c>
      <c r="C5278" s="326">
        <v>2</v>
      </c>
      <c r="D5278" s="326" t="s">
        <v>24</v>
      </c>
      <c r="E5278" s="323">
        <v>300</v>
      </c>
      <c r="F5278" s="35" t="s">
        <v>303</v>
      </c>
      <c r="G5278" s="326" t="s">
        <v>11454</v>
      </c>
      <c r="H5278" s="350">
        <f t="shared" si="83"/>
        <v>4285519.8800000008</v>
      </c>
      <c r="I5278" s="326" t="s">
        <v>11038</v>
      </c>
      <c r="J5278" s="42" t="str">
        <f>VLOOKUP(D5278,DEPARTMENTS!B:B,1,0)</f>
        <v>ENVELOPES</v>
      </c>
      <c r="K5278" s="326"/>
    </row>
    <row r="5279" spans="1:11" s="35" customFormat="1" hidden="1" x14ac:dyDescent="0.2">
      <c r="A5279" s="326" t="s">
        <v>11697</v>
      </c>
      <c r="B5279" s="326" t="s">
        <v>9</v>
      </c>
      <c r="C5279" s="326">
        <v>2</v>
      </c>
      <c r="D5279" s="326" t="s">
        <v>95</v>
      </c>
      <c r="E5279" s="323">
        <v>300</v>
      </c>
      <c r="F5279" s="35" t="s">
        <v>303</v>
      </c>
      <c r="G5279" s="326" t="s">
        <v>11454</v>
      </c>
      <c r="H5279" s="350">
        <f t="shared" si="83"/>
        <v>4285819.8800000008</v>
      </c>
      <c r="I5279" s="326" t="s">
        <v>11039</v>
      </c>
      <c r="J5279" s="42" t="str">
        <f>VLOOKUP(D5279,DEPARTMENTS!B:B,1,0)</f>
        <v>VBS_AWM</v>
      </c>
      <c r="K5279" s="326"/>
    </row>
    <row r="5280" spans="1:11" s="35" customFormat="1" hidden="1" x14ac:dyDescent="0.2">
      <c r="A5280" s="326" t="s">
        <v>11698</v>
      </c>
      <c r="B5280" s="326" t="s">
        <v>9</v>
      </c>
      <c r="C5280" s="326">
        <v>2</v>
      </c>
      <c r="D5280" s="326" t="s">
        <v>94</v>
      </c>
      <c r="E5280" s="323">
        <v>500</v>
      </c>
      <c r="F5280" s="35" t="s">
        <v>303</v>
      </c>
      <c r="G5280" s="326" t="s">
        <v>11454</v>
      </c>
      <c r="H5280" s="350">
        <f t="shared" si="83"/>
        <v>4286319.8800000008</v>
      </c>
      <c r="I5280" s="326" t="s">
        <v>11040</v>
      </c>
      <c r="J5280" s="42" t="str">
        <f>VLOOKUP(D5280,DEPARTMENTS!B:B,1,0)</f>
        <v>VBS_AMM</v>
      </c>
      <c r="K5280" s="326"/>
    </row>
    <row r="5281" spans="1:11" s="35" customFormat="1" hidden="1" x14ac:dyDescent="0.2">
      <c r="A5281" s="326" t="s">
        <v>11699</v>
      </c>
      <c r="B5281" s="326" t="s">
        <v>9</v>
      </c>
      <c r="C5281" s="326">
        <v>2</v>
      </c>
      <c r="D5281" s="326" t="s">
        <v>94</v>
      </c>
      <c r="E5281" s="323">
        <v>500</v>
      </c>
      <c r="F5281" s="35" t="s">
        <v>303</v>
      </c>
      <c r="G5281" s="326" t="s">
        <v>11454</v>
      </c>
      <c r="H5281" s="350">
        <f t="shared" si="83"/>
        <v>4286819.8800000008</v>
      </c>
      <c r="I5281" s="326" t="s">
        <v>11041</v>
      </c>
      <c r="J5281" s="42" t="str">
        <f>VLOOKUP(D5281,DEPARTMENTS!B:B,1,0)</f>
        <v>VBS_AMM</v>
      </c>
      <c r="K5281" s="326"/>
    </row>
    <row r="5282" spans="1:11" s="35" customFormat="1" hidden="1" x14ac:dyDescent="0.2">
      <c r="A5282" s="326" t="s">
        <v>11700</v>
      </c>
      <c r="B5282" s="326" t="s">
        <v>9</v>
      </c>
      <c r="C5282" s="326">
        <v>2</v>
      </c>
      <c r="D5282" s="326" t="s">
        <v>96</v>
      </c>
      <c r="E5282" s="323">
        <v>500</v>
      </c>
      <c r="F5282" s="35" t="s">
        <v>303</v>
      </c>
      <c r="G5282" s="326" t="s">
        <v>11454</v>
      </c>
      <c r="H5282" s="350">
        <f t="shared" si="83"/>
        <v>4287319.8800000008</v>
      </c>
      <c r="I5282" s="326" t="s">
        <v>11042</v>
      </c>
      <c r="J5282" s="42" t="str">
        <f>VLOOKUP(D5282,DEPARTMENTS!B:B,1,0)</f>
        <v>VBS_YOUTH</v>
      </c>
      <c r="K5282" s="326"/>
    </row>
    <row r="5283" spans="1:11" s="35" customFormat="1" hidden="1" x14ac:dyDescent="0.2">
      <c r="A5283" s="326" t="s">
        <v>11701</v>
      </c>
      <c r="B5283" s="326" t="s">
        <v>9</v>
      </c>
      <c r="C5283" s="326">
        <v>2</v>
      </c>
      <c r="D5283" s="326" t="s">
        <v>98</v>
      </c>
      <c r="E5283" s="323">
        <v>300</v>
      </c>
      <c r="F5283" s="35" t="s">
        <v>303</v>
      </c>
      <c r="G5283" s="326" t="s">
        <v>11454</v>
      </c>
      <c r="H5283" s="350">
        <f t="shared" si="83"/>
        <v>4287619.8800000008</v>
      </c>
      <c r="I5283" s="326" t="s">
        <v>11043</v>
      </c>
      <c r="J5283" s="42" t="str">
        <f>VLOOKUP(D5283,DEPARTMENTS!B:B,1,0)</f>
        <v>VBS_CHILDREN</v>
      </c>
      <c r="K5283" s="326"/>
    </row>
    <row r="5284" spans="1:11" s="35" customFormat="1" hidden="1" x14ac:dyDescent="0.2">
      <c r="A5284" s="326" t="s">
        <v>11702</v>
      </c>
      <c r="B5284" s="326" t="s">
        <v>9</v>
      </c>
      <c r="C5284" s="326">
        <v>2</v>
      </c>
      <c r="D5284" s="326" t="s">
        <v>94</v>
      </c>
      <c r="E5284" s="323">
        <v>200</v>
      </c>
      <c r="F5284" s="35" t="s">
        <v>303</v>
      </c>
      <c r="G5284" s="326" t="s">
        <v>11454</v>
      </c>
      <c r="H5284" s="350">
        <f t="shared" si="83"/>
        <v>4287819.8800000008</v>
      </c>
      <c r="I5284" s="326" t="s">
        <v>11044</v>
      </c>
      <c r="J5284" s="42" t="str">
        <f>VLOOKUP(D5284,DEPARTMENTS!B:B,1,0)</f>
        <v>VBS_AMM</v>
      </c>
      <c r="K5284" s="326"/>
    </row>
    <row r="5285" spans="1:11" s="35" customFormat="1" hidden="1" x14ac:dyDescent="0.2">
      <c r="A5285" s="326" t="s">
        <v>11703</v>
      </c>
      <c r="B5285" s="326" t="s">
        <v>9</v>
      </c>
      <c r="C5285" s="326">
        <v>2</v>
      </c>
      <c r="D5285" s="326" t="s">
        <v>24</v>
      </c>
      <c r="E5285" s="323">
        <v>210</v>
      </c>
      <c r="F5285" s="35" t="s">
        <v>303</v>
      </c>
      <c r="G5285" s="326" t="s">
        <v>11454</v>
      </c>
      <c r="H5285" s="350">
        <f t="shared" si="83"/>
        <v>4288029.8800000008</v>
      </c>
      <c r="I5285" s="326" t="s">
        <v>11045</v>
      </c>
      <c r="J5285" s="42" t="str">
        <f>VLOOKUP(D5285,DEPARTMENTS!B:B,1,0)</f>
        <v>ENVELOPES</v>
      </c>
      <c r="K5285" s="326"/>
    </row>
    <row r="5286" spans="1:11" s="35" customFormat="1" hidden="1" x14ac:dyDescent="0.2">
      <c r="A5286" s="326" t="s">
        <v>11704</v>
      </c>
      <c r="B5286" s="326" t="s">
        <v>9</v>
      </c>
      <c r="C5286" s="326">
        <v>2</v>
      </c>
      <c r="D5286" s="326" t="s">
        <v>94</v>
      </c>
      <c r="E5286" s="323">
        <v>500</v>
      </c>
      <c r="F5286" s="35" t="s">
        <v>303</v>
      </c>
      <c r="G5286" s="326" t="s">
        <v>11454</v>
      </c>
      <c r="H5286" s="350">
        <f t="shared" si="83"/>
        <v>4288529.8800000008</v>
      </c>
      <c r="I5286" s="326" t="s">
        <v>11046</v>
      </c>
      <c r="J5286" s="42" t="str">
        <f>VLOOKUP(D5286,DEPARTMENTS!B:B,1,0)</f>
        <v>VBS_AMM</v>
      </c>
      <c r="K5286" s="326"/>
    </row>
    <row r="5287" spans="1:11" s="35" customFormat="1" hidden="1" x14ac:dyDescent="0.2">
      <c r="A5287" s="326" t="s">
        <v>11705</v>
      </c>
      <c r="B5287" s="326" t="s">
        <v>9</v>
      </c>
      <c r="C5287" s="326">
        <v>2</v>
      </c>
      <c r="D5287" s="326" t="s">
        <v>98</v>
      </c>
      <c r="E5287" s="323">
        <v>150</v>
      </c>
      <c r="F5287" s="35" t="s">
        <v>303</v>
      </c>
      <c r="G5287" s="326" t="s">
        <v>11454</v>
      </c>
      <c r="H5287" s="350">
        <f t="shared" si="83"/>
        <v>4288679.8800000008</v>
      </c>
      <c r="I5287" s="326" t="s">
        <v>11047</v>
      </c>
      <c r="J5287" s="42" t="str">
        <f>VLOOKUP(D5287,DEPARTMENTS!B:B,1,0)</f>
        <v>VBS_CHILDREN</v>
      </c>
      <c r="K5287" s="326"/>
    </row>
    <row r="5288" spans="1:11" s="35" customFormat="1" hidden="1" x14ac:dyDescent="0.2">
      <c r="A5288" s="326" t="s">
        <v>11706</v>
      </c>
      <c r="B5288" s="326" t="s">
        <v>9</v>
      </c>
      <c r="C5288" s="326">
        <v>2</v>
      </c>
      <c r="D5288" s="326" t="s">
        <v>98</v>
      </c>
      <c r="E5288" s="323">
        <v>150</v>
      </c>
      <c r="F5288" s="35" t="s">
        <v>303</v>
      </c>
      <c r="G5288" s="326" t="s">
        <v>11454</v>
      </c>
      <c r="H5288" s="350">
        <f t="shared" si="83"/>
        <v>4288829.8800000008</v>
      </c>
      <c r="I5288" s="326" t="s">
        <v>11048</v>
      </c>
      <c r="J5288" s="42" t="str">
        <f>VLOOKUP(D5288,DEPARTMENTS!B:B,1,0)</f>
        <v>VBS_CHILDREN</v>
      </c>
      <c r="K5288" s="326"/>
    </row>
    <row r="5289" spans="1:11" s="35" customFormat="1" hidden="1" x14ac:dyDescent="0.2">
      <c r="A5289" s="326" t="s">
        <v>11707</v>
      </c>
      <c r="B5289" s="326" t="s">
        <v>9</v>
      </c>
      <c r="C5289" s="326">
        <v>2</v>
      </c>
      <c r="D5289" s="326" t="s">
        <v>94</v>
      </c>
      <c r="E5289" s="323">
        <v>500</v>
      </c>
      <c r="F5289" s="35" t="s">
        <v>303</v>
      </c>
      <c r="G5289" s="326" t="s">
        <v>11454</v>
      </c>
      <c r="H5289" s="350">
        <f t="shared" si="83"/>
        <v>4289329.8800000008</v>
      </c>
      <c r="I5289" s="326" t="s">
        <v>11049</v>
      </c>
      <c r="J5289" s="42" t="str">
        <f>VLOOKUP(D5289,DEPARTMENTS!B:B,1,0)</f>
        <v>VBS_AMM</v>
      </c>
      <c r="K5289" s="326"/>
    </row>
    <row r="5290" spans="1:11" s="35" customFormat="1" hidden="1" x14ac:dyDescent="0.2">
      <c r="A5290" s="326" t="s">
        <v>11708</v>
      </c>
      <c r="B5290" s="326" t="s">
        <v>9</v>
      </c>
      <c r="C5290" s="326">
        <v>2</v>
      </c>
      <c r="D5290" s="326" t="s">
        <v>98</v>
      </c>
      <c r="E5290" s="323">
        <v>300</v>
      </c>
      <c r="F5290" s="35" t="s">
        <v>303</v>
      </c>
      <c r="G5290" s="326" t="s">
        <v>11455</v>
      </c>
      <c r="H5290" s="350">
        <f t="shared" si="83"/>
        <v>4289629.8800000008</v>
      </c>
      <c r="I5290" s="326" t="s">
        <v>11050</v>
      </c>
      <c r="J5290" s="42" t="str">
        <f>VLOOKUP(D5290,DEPARTMENTS!B:B,1,0)</f>
        <v>VBS_CHILDREN</v>
      </c>
      <c r="K5290" s="326"/>
    </row>
    <row r="5291" spans="1:11" s="35" customFormat="1" hidden="1" x14ac:dyDescent="0.2">
      <c r="A5291" s="326" t="s">
        <v>11709</v>
      </c>
      <c r="B5291" s="326" t="s">
        <v>9</v>
      </c>
      <c r="C5291" s="326">
        <v>2</v>
      </c>
      <c r="D5291" s="326" t="s">
        <v>9603</v>
      </c>
      <c r="E5291" s="323">
        <v>150</v>
      </c>
      <c r="F5291" s="35" t="s">
        <v>303</v>
      </c>
      <c r="G5291" s="326" t="s">
        <v>11455</v>
      </c>
      <c r="H5291" s="350">
        <f t="shared" si="83"/>
        <v>4289779.8800000008</v>
      </c>
      <c r="I5291" s="326" t="s">
        <v>11051</v>
      </c>
      <c r="J5291" s="42" t="str">
        <f>VLOOKUP(D5291,DEPARTMENTS!B:B,1,0)</f>
        <v>VBS_REGISTRATION</v>
      </c>
      <c r="K5291" s="326"/>
    </row>
    <row r="5292" spans="1:11" s="35" customFormat="1" hidden="1" x14ac:dyDescent="0.2">
      <c r="A5292" s="326" t="s">
        <v>11710</v>
      </c>
      <c r="B5292" s="326" t="s">
        <v>9</v>
      </c>
      <c r="C5292" s="326">
        <v>2</v>
      </c>
      <c r="D5292" s="326" t="s">
        <v>95</v>
      </c>
      <c r="E5292" s="323">
        <v>200</v>
      </c>
      <c r="F5292" s="35" t="s">
        <v>303</v>
      </c>
      <c r="G5292" s="326" t="s">
        <v>11455</v>
      </c>
      <c r="H5292" s="350">
        <f t="shared" si="83"/>
        <v>4289979.8800000008</v>
      </c>
      <c r="I5292" s="326" t="s">
        <v>11052</v>
      </c>
      <c r="J5292" s="42" t="str">
        <f>VLOOKUP(D5292,DEPARTMENTS!B:B,1,0)</f>
        <v>VBS_AWM</v>
      </c>
      <c r="K5292" s="326"/>
    </row>
    <row r="5293" spans="1:11" s="35" customFormat="1" hidden="1" x14ac:dyDescent="0.2">
      <c r="A5293" s="326" t="s">
        <v>11711</v>
      </c>
      <c r="B5293" s="326" t="s">
        <v>9</v>
      </c>
      <c r="C5293" s="326">
        <v>2</v>
      </c>
      <c r="D5293" s="326" t="s">
        <v>95</v>
      </c>
      <c r="E5293" s="323">
        <v>200</v>
      </c>
      <c r="F5293" s="35" t="s">
        <v>303</v>
      </c>
      <c r="G5293" s="326" t="s">
        <v>11455</v>
      </c>
      <c r="H5293" s="350">
        <f t="shared" si="83"/>
        <v>4290179.8800000008</v>
      </c>
      <c r="I5293" s="326" t="s">
        <v>11053</v>
      </c>
      <c r="J5293" s="42" t="str">
        <f>VLOOKUP(D5293,DEPARTMENTS!B:B,1,0)</f>
        <v>VBS_AWM</v>
      </c>
      <c r="K5293" s="326"/>
    </row>
    <row r="5294" spans="1:11" s="35" customFormat="1" hidden="1" x14ac:dyDescent="0.2">
      <c r="A5294" s="326" t="s">
        <v>11712</v>
      </c>
      <c r="B5294" s="326" t="s">
        <v>9</v>
      </c>
      <c r="C5294" s="326">
        <v>2</v>
      </c>
      <c r="D5294" s="326" t="s">
        <v>95</v>
      </c>
      <c r="E5294" s="323">
        <v>500</v>
      </c>
      <c r="F5294" s="35" t="s">
        <v>303</v>
      </c>
      <c r="G5294" s="326" t="s">
        <v>11455</v>
      </c>
      <c r="H5294" s="350">
        <f t="shared" si="83"/>
        <v>4290679.8800000008</v>
      </c>
      <c r="I5294" s="326" t="s">
        <v>11054</v>
      </c>
      <c r="J5294" s="42" t="str">
        <f>VLOOKUP(D5294,DEPARTMENTS!B:B,1,0)</f>
        <v>VBS_AWM</v>
      </c>
      <c r="K5294" s="326"/>
    </row>
    <row r="5295" spans="1:11" s="35" customFormat="1" hidden="1" x14ac:dyDescent="0.2">
      <c r="A5295" s="326" t="s">
        <v>11713</v>
      </c>
      <c r="B5295" s="326" t="s">
        <v>9</v>
      </c>
      <c r="C5295" s="326">
        <v>2</v>
      </c>
      <c r="D5295" s="326" t="s">
        <v>95</v>
      </c>
      <c r="E5295" s="323">
        <v>200</v>
      </c>
      <c r="F5295" s="35" t="s">
        <v>303</v>
      </c>
      <c r="G5295" s="326" t="s">
        <v>11455</v>
      </c>
      <c r="H5295" s="350">
        <f t="shared" si="83"/>
        <v>4290879.8800000008</v>
      </c>
      <c r="I5295" s="326" t="s">
        <v>11055</v>
      </c>
      <c r="J5295" s="42" t="str">
        <f>VLOOKUP(D5295,DEPARTMENTS!B:B,1,0)</f>
        <v>VBS_AWM</v>
      </c>
      <c r="K5295" s="326"/>
    </row>
    <row r="5296" spans="1:11" s="35" customFormat="1" hidden="1" x14ac:dyDescent="0.2">
      <c r="A5296" s="326" t="s">
        <v>11714</v>
      </c>
      <c r="B5296" s="326" t="s">
        <v>9</v>
      </c>
      <c r="C5296" s="326">
        <v>2</v>
      </c>
      <c r="D5296" s="326" t="s">
        <v>95</v>
      </c>
      <c r="E5296" s="323">
        <v>500</v>
      </c>
      <c r="F5296" s="35" t="s">
        <v>303</v>
      </c>
      <c r="G5296" s="326" t="s">
        <v>11455</v>
      </c>
      <c r="H5296" s="350">
        <f t="shared" si="83"/>
        <v>4291379.8800000008</v>
      </c>
      <c r="I5296" s="326" t="s">
        <v>11056</v>
      </c>
      <c r="J5296" s="42" t="str">
        <f>VLOOKUP(D5296,DEPARTMENTS!B:B,1,0)</f>
        <v>VBS_AWM</v>
      </c>
      <c r="K5296" s="326"/>
    </row>
    <row r="5297" spans="1:11" s="35" customFormat="1" hidden="1" x14ac:dyDescent="0.2">
      <c r="A5297" s="326" t="s">
        <v>11715</v>
      </c>
      <c r="B5297" s="326" t="s">
        <v>9</v>
      </c>
      <c r="C5297" s="326">
        <v>2</v>
      </c>
      <c r="D5297" s="326" t="s">
        <v>24</v>
      </c>
      <c r="E5297" s="323">
        <v>700</v>
      </c>
      <c r="F5297" s="35" t="s">
        <v>303</v>
      </c>
      <c r="G5297" s="326" t="s">
        <v>11455</v>
      </c>
      <c r="H5297" s="350">
        <f t="shared" si="83"/>
        <v>4292079.8800000008</v>
      </c>
      <c r="I5297" s="326" t="s">
        <v>11057</v>
      </c>
      <c r="J5297" s="42" t="str">
        <f>VLOOKUP(D5297,DEPARTMENTS!B:B,1,0)</f>
        <v>ENVELOPES</v>
      </c>
      <c r="K5297" s="326"/>
    </row>
    <row r="5298" spans="1:11" s="35" customFormat="1" hidden="1" x14ac:dyDescent="0.2">
      <c r="A5298" s="326" t="s">
        <v>11716</v>
      </c>
      <c r="B5298" s="326" t="s">
        <v>9</v>
      </c>
      <c r="C5298" s="326">
        <v>2</v>
      </c>
      <c r="D5298" s="326" t="s">
        <v>9603</v>
      </c>
      <c r="E5298" s="323">
        <v>300</v>
      </c>
      <c r="F5298" s="35" t="s">
        <v>303</v>
      </c>
      <c r="G5298" s="326" t="s">
        <v>11455</v>
      </c>
      <c r="H5298" s="350">
        <f t="shared" si="83"/>
        <v>4292379.8800000008</v>
      </c>
      <c r="I5298" s="326" t="s">
        <v>11058</v>
      </c>
      <c r="J5298" s="42" t="str">
        <f>VLOOKUP(D5298,DEPARTMENTS!B:B,1,0)</f>
        <v>VBS_REGISTRATION</v>
      </c>
      <c r="K5298" s="326"/>
    </row>
    <row r="5299" spans="1:11" s="35" customFormat="1" hidden="1" x14ac:dyDescent="0.2">
      <c r="A5299" s="326" t="s">
        <v>11717</v>
      </c>
      <c r="B5299" s="326" t="s">
        <v>9</v>
      </c>
      <c r="C5299" s="326">
        <v>2</v>
      </c>
      <c r="D5299" s="326" t="s">
        <v>9603</v>
      </c>
      <c r="E5299" s="323">
        <v>150</v>
      </c>
      <c r="F5299" s="35" t="s">
        <v>303</v>
      </c>
      <c r="G5299" s="326" t="s">
        <v>11455</v>
      </c>
      <c r="H5299" s="350">
        <f t="shared" si="83"/>
        <v>4292529.8800000008</v>
      </c>
      <c r="I5299" s="326" t="s">
        <v>11059</v>
      </c>
      <c r="J5299" s="42" t="str">
        <f>VLOOKUP(D5299,DEPARTMENTS!B:B,1,0)</f>
        <v>VBS_REGISTRATION</v>
      </c>
      <c r="K5299" s="326"/>
    </row>
    <row r="5300" spans="1:11" s="35" customFormat="1" hidden="1" x14ac:dyDescent="0.2">
      <c r="A5300" s="326" t="s">
        <v>11718</v>
      </c>
      <c r="B5300" s="326" t="s">
        <v>9</v>
      </c>
      <c r="C5300" s="326">
        <v>2</v>
      </c>
      <c r="D5300" s="326" t="s">
        <v>95</v>
      </c>
      <c r="E5300" s="323">
        <v>200</v>
      </c>
      <c r="F5300" s="35" t="s">
        <v>303</v>
      </c>
      <c r="G5300" s="326" t="s">
        <v>11455</v>
      </c>
      <c r="H5300" s="350">
        <f t="shared" si="83"/>
        <v>4292729.8800000008</v>
      </c>
      <c r="I5300" s="326" t="s">
        <v>11060</v>
      </c>
      <c r="J5300" s="42" t="str">
        <f>VLOOKUP(D5300,DEPARTMENTS!B:B,1,0)</f>
        <v>VBS_AWM</v>
      </c>
      <c r="K5300" s="326"/>
    </row>
    <row r="5301" spans="1:11" s="35" customFormat="1" hidden="1" x14ac:dyDescent="0.2">
      <c r="A5301" s="326" t="s">
        <v>11719</v>
      </c>
      <c r="B5301" s="326" t="s">
        <v>9</v>
      </c>
      <c r="C5301" s="326">
        <v>2</v>
      </c>
      <c r="D5301" s="326" t="s">
        <v>95</v>
      </c>
      <c r="E5301" s="323">
        <v>250</v>
      </c>
      <c r="F5301" s="35" t="s">
        <v>303</v>
      </c>
      <c r="G5301" s="326" t="s">
        <v>11455</v>
      </c>
      <c r="H5301" s="350">
        <f t="shared" si="83"/>
        <v>4292979.8800000008</v>
      </c>
      <c r="I5301" s="326" t="s">
        <v>11061</v>
      </c>
      <c r="J5301" s="42" t="str">
        <f>VLOOKUP(D5301,DEPARTMENTS!B:B,1,0)</f>
        <v>VBS_AWM</v>
      </c>
      <c r="K5301" s="326"/>
    </row>
    <row r="5302" spans="1:11" s="35" customFormat="1" hidden="1" x14ac:dyDescent="0.2">
      <c r="A5302" s="326" t="s">
        <v>11720</v>
      </c>
      <c r="B5302" s="326" t="s">
        <v>9</v>
      </c>
      <c r="C5302" s="326">
        <v>2</v>
      </c>
      <c r="D5302" s="326" t="s">
        <v>24</v>
      </c>
      <c r="E5302" s="323">
        <v>3805</v>
      </c>
      <c r="F5302" s="35" t="s">
        <v>303</v>
      </c>
      <c r="G5302" s="326" t="s">
        <v>11455</v>
      </c>
      <c r="H5302" s="350">
        <f t="shared" si="83"/>
        <v>4296784.8800000008</v>
      </c>
      <c r="I5302" s="326" t="s">
        <v>11062</v>
      </c>
      <c r="J5302" s="42" t="str">
        <f>VLOOKUP(D5302,DEPARTMENTS!B:B,1,0)</f>
        <v>ENVELOPES</v>
      </c>
      <c r="K5302" s="326"/>
    </row>
    <row r="5303" spans="1:11" s="35" customFormat="1" hidden="1" x14ac:dyDescent="0.2">
      <c r="A5303" s="326" t="s">
        <v>11721</v>
      </c>
      <c r="B5303" s="326" t="s">
        <v>9</v>
      </c>
      <c r="C5303" s="326">
        <v>2</v>
      </c>
      <c r="D5303" s="326" t="s">
        <v>95</v>
      </c>
      <c r="E5303" s="323">
        <v>300</v>
      </c>
      <c r="F5303" s="35" t="s">
        <v>303</v>
      </c>
      <c r="G5303" s="326" t="s">
        <v>11455</v>
      </c>
      <c r="H5303" s="350">
        <f t="shared" si="83"/>
        <v>4297084.8800000008</v>
      </c>
      <c r="I5303" s="326" t="s">
        <v>11063</v>
      </c>
      <c r="J5303" s="42" t="str">
        <f>VLOOKUP(D5303,DEPARTMENTS!B:B,1,0)</f>
        <v>VBS_AWM</v>
      </c>
      <c r="K5303" s="326"/>
    </row>
    <row r="5304" spans="1:11" s="35" customFormat="1" hidden="1" x14ac:dyDescent="0.2">
      <c r="A5304" s="326" t="s">
        <v>11722</v>
      </c>
      <c r="B5304" s="326" t="s">
        <v>9</v>
      </c>
      <c r="C5304" s="326">
        <v>2</v>
      </c>
      <c r="D5304" s="326" t="s">
        <v>98</v>
      </c>
      <c r="E5304" s="323">
        <v>200</v>
      </c>
      <c r="F5304" s="35" t="s">
        <v>303</v>
      </c>
      <c r="G5304" s="326" t="s">
        <v>11455</v>
      </c>
      <c r="H5304" s="350">
        <f t="shared" si="83"/>
        <v>4297284.8800000008</v>
      </c>
      <c r="I5304" s="326" t="s">
        <v>11064</v>
      </c>
      <c r="J5304" s="42" t="str">
        <f>VLOOKUP(D5304,DEPARTMENTS!B:B,1,0)</f>
        <v>VBS_CHILDREN</v>
      </c>
      <c r="K5304" s="326"/>
    </row>
    <row r="5305" spans="1:11" s="35" customFormat="1" hidden="1" x14ac:dyDescent="0.2">
      <c r="A5305" s="326" t="s">
        <v>11723</v>
      </c>
      <c r="B5305" s="326" t="s">
        <v>9</v>
      </c>
      <c r="C5305" s="326">
        <v>2</v>
      </c>
      <c r="D5305" s="326" t="s">
        <v>95</v>
      </c>
      <c r="E5305" s="323">
        <v>300</v>
      </c>
      <c r="F5305" s="35" t="s">
        <v>303</v>
      </c>
      <c r="G5305" s="326" t="s">
        <v>11455</v>
      </c>
      <c r="H5305" s="350">
        <f t="shared" si="83"/>
        <v>4297584.8800000008</v>
      </c>
      <c r="I5305" s="326" t="s">
        <v>11065</v>
      </c>
      <c r="J5305" s="42" t="str">
        <f>VLOOKUP(D5305,DEPARTMENTS!B:B,1,0)</f>
        <v>VBS_AWM</v>
      </c>
      <c r="K5305" s="326"/>
    </row>
    <row r="5306" spans="1:11" s="35" customFormat="1" hidden="1" x14ac:dyDescent="0.2">
      <c r="A5306" s="326" t="s">
        <v>11724</v>
      </c>
      <c r="B5306" s="326" t="s">
        <v>9</v>
      </c>
      <c r="C5306" s="326">
        <v>2</v>
      </c>
      <c r="D5306" s="326" t="s">
        <v>95</v>
      </c>
      <c r="E5306" s="323">
        <v>200</v>
      </c>
      <c r="F5306" s="35" t="s">
        <v>303</v>
      </c>
      <c r="G5306" s="326" t="s">
        <v>11455</v>
      </c>
      <c r="H5306" s="350">
        <f t="shared" si="83"/>
        <v>4297784.8800000008</v>
      </c>
      <c r="I5306" s="326" t="s">
        <v>11066</v>
      </c>
      <c r="J5306" s="42" t="str">
        <f>VLOOKUP(D5306,DEPARTMENTS!B:B,1,0)</f>
        <v>VBS_AWM</v>
      </c>
      <c r="K5306" s="326"/>
    </row>
    <row r="5307" spans="1:11" s="35" customFormat="1" hidden="1" x14ac:dyDescent="0.2">
      <c r="A5307" s="326" t="s">
        <v>11725</v>
      </c>
      <c r="B5307" s="326" t="s">
        <v>9</v>
      </c>
      <c r="C5307" s="326">
        <v>2</v>
      </c>
      <c r="D5307" s="326" t="s">
        <v>95</v>
      </c>
      <c r="E5307" s="323">
        <v>1000</v>
      </c>
      <c r="F5307" s="35" t="s">
        <v>303</v>
      </c>
      <c r="G5307" s="326" t="s">
        <v>11455</v>
      </c>
      <c r="H5307" s="350">
        <f t="shared" si="83"/>
        <v>4298784.8800000008</v>
      </c>
      <c r="I5307" s="326" t="s">
        <v>11067</v>
      </c>
      <c r="J5307" s="42" t="str">
        <f>VLOOKUP(D5307,DEPARTMENTS!B:B,1,0)</f>
        <v>VBS_AWM</v>
      </c>
      <c r="K5307" s="326"/>
    </row>
    <row r="5308" spans="1:11" s="35" customFormat="1" hidden="1" x14ac:dyDescent="0.2">
      <c r="A5308" s="326" t="s">
        <v>11726</v>
      </c>
      <c r="B5308" s="326" t="s">
        <v>9</v>
      </c>
      <c r="C5308" s="326">
        <v>2</v>
      </c>
      <c r="D5308" s="326" t="s">
        <v>95</v>
      </c>
      <c r="E5308" s="323">
        <v>100</v>
      </c>
      <c r="F5308" s="35" t="s">
        <v>303</v>
      </c>
      <c r="G5308" s="326" t="s">
        <v>11455</v>
      </c>
      <c r="H5308" s="350">
        <f t="shared" si="83"/>
        <v>4298884.8800000008</v>
      </c>
      <c r="I5308" s="326" t="s">
        <v>11068</v>
      </c>
      <c r="J5308" s="42" t="str">
        <f>VLOOKUP(D5308,DEPARTMENTS!B:B,1,0)</f>
        <v>VBS_AWM</v>
      </c>
      <c r="K5308" s="326"/>
    </row>
    <row r="5309" spans="1:11" s="35" customFormat="1" hidden="1" x14ac:dyDescent="0.2">
      <c r="A5309" s="326" t="s">
        <v>11727</v>
      </c>
      <c r="B5309" s="326" t="s">
        <v>9</v>
      </c>
      <c r="C5309" s="326">
        <v>2</v>
      </c>
      <c r="D5309" s="326" t="s">
        <v>95</v>
      </c>
      <c r="E5309" s="323">
        <v>100</v>
      </c>
      <c r="F5309" s="35" t="s">
        <v>303</v>
      </c>
      <c r="G5309" s="326" t="s">
        <v>11455</v>
      </c>
      <c r="H5309" s="350">
        <f t="shared" si="83"/>
        <v>4298984.8800000008</v>
      </c>
      <c r="I5309" s="326" t="s">
        <v>11069</v>
      </c>
      <c r="J5309" s="42" t="str">
        <f>VLOOKUP(D5309,DEPARTMENTS!B:B,1,0)</f>
        <v>VBS_AWM</v>
      </c>
      <c r="K5309" s="326"/>
    </row>
    <row r="5310" spans="1:11" s="35" customFormat="1" hidden="1" x14ac:dyDescent="0.2">
      <c r="A5310" s="326" t="s">
        <v>11728</v>
      </c>
      <c r="B5310" s="326" t="s">
        <v>9</v>
      </c>
      <c r="C5310" s="326">
        <v>2</v>
      </c>
      <c r="D5310" s="326" t="s">
        <v>98</v>
      </c>
      <c r="E5310" s="323">
        <v>150</v>
      </c>
      <c r="F5310" s="35" t="s">
        <v>303</v>
      </c>
      <c r="G5310" s="326" t="s">
        <v>11455</v>
      </c>
      <c r="H5310" s="350">
        <f t="shared" si="83"/>
        <v>4299134.8800000008</v>
      </c>
      <c r="I5310" s="326" t="s">
        <v>11070</v>
      </c>
      <c r="J5310" s="42" t="str">
        <f>VLOOKUP(D5310,DEPARTMENTS!B:B,1,0)</f>
        <v>VBS_CHILDREN</v>
      </c>
      <c r="K5310" s="326"/>
    </row>
    <row r="5311" spans="1:11" s="35" customFormat="1" hidden="1" x14ac:dyDescent="0.2">
      <c r="A5311" s="326" t="s">
        <v>11729</v>
      </c>
      <c r="B5311" s="326" t="s">
        <v>9</v>
      </c>
      <c r="C5311" s="326">
        <v>2</v>
      </c>
      <c r="D5311" s="326" t="s">
        <v>95</v>
      </c>
      <c r="E5311" s="323">
        <v>100</v>
      </c>
      <c r="F5311" s="35" t="s">
        <v>303</v>
      </c>
      <c r="G5311" s="326" t="s">
        <v>11455</v>
      </c>
      <c r="H5311" s="350">
        <f t="shared" si="83"/>
        <v>4299234.8800000008</v>
      </c>
      <c r="I5311" s="326" t="s">
        <v>11071</v>
      </c>
      <c r="J5311" s="42" t="str">
        <f>VLOOKUP(D5311,DEPARTMENTS!B:B,1,0)</f>
        <v>VBS_AWM</v>
      </c>
      <c r="K5311" s="326"/>
    </row>
    <row r="5312" spans="1:11" s="35" customFormat="1" hidden="1" x14ac:dyDescent="0.2">
      <c r="A5312" s="326" t="s">
        <v>11730</v>
      </c>
      <c r="B5312" s="326" t="s">
        <v>9</v>
      </c>
      <c r="C5312" s="326">
        <v>2</v>
      </c>
      <c r="D5312" s="326" t="s">
        <v>95</v>
      </c>
      <c r="E5312" s="323">
        <v>500</v>
      </c>
      <c r="F5312" s="35" t="s">
        <v>303</v>
      </c>
      <c r="G5312" s="326" t="s">
        <v>11455</v>
      </c>
      <c r="H5312" s="350">
        <f t="shared" si="83"/>
        <v>4299734.8800000008</v>
      </c>
      <c r="I5312" s="326" t="s">
        <v>11072</v>
      </c>
      <c r="J5312" s="42" t="str">
        <f>VLOOKUP(D5312,DEPARTMENTS!B:B,1,0)</f>
        <v>VBS_AWM</v>
      </c>
      <c r="K5312" s="326"/>
    </row>
    <row r="5313" spans="1:11" s="35" customFormat="1" hidden="1" x14ac:dyDescent="0.2">
      <c r="A5313" s="326" t="s">
        <v>11731</v>
      </c>
      <c r="B5313" s="326" t="s">
        <v>9</v>
      </c>
      <c r="C5313" s="326">
        <v>2</v>
      </c>
      <c r="D5313" s="326" t="s">
        <v>95</v>
      </c>
      <c r="E5313" s="323">
        <v>200</v>
      </c>
      <c r="F5313" s="35" t="s">
        <v>303</v>
      </c>
      <c r="G5313" s="326" t="s">
        <v>11455</v>
      </c>
      <c r="H5313" s="350">
        <f t="shared" si="83"/>
        <v>4299934.8800000008</v>
      </c>
      <c r="I5313" s="326" t="s">
        <v>11073</v>
      </c>
      <c r="J5313" s="42" t="str">
        <f>VLOOKUP(D5313,DEPARTMENTS!B:B,1,0)</f>
        <v>VBS_AWM</v>
      </c>
      <c r="K5313" s="326"/>
    </row>
    <row r="5314" spans="1:11" s="35" customFormat="1" hidden="1" x14ac:dyDescent="0.2">
      <c r="A5314" s="326" t="s">
        <v>11732</v>
      </c>
      <c r="B5314" s="326" t="s">
        <v>9</v>
      </c>
      <c r="C5314" s="326">
        <v>2</v>
      </c>
      <c r="D5314" s="326" t="s">
        <v>95</v>
      </c>
      <c r="E5314" s="323">
        <v>500</v>
      </c>
      <c r="F5314" s="35" t="s">
        <v>303</v>
      </c>
      <c r="G5314" s="326" t="s">
        <v>11455</v>
      </c>
      <c r="H5314" s="350">
        <f t="shared" si="83"/>
        <v>4300434.8800000008</v>
      </c>
      <c r="I5314" s="326" t="s">
        <v>11074</v>
      </c>
      <c r="J5314" s="42" t="str">
        <f>VLOOKUP(D5314,DEPARTMENTS!B:B,1,0)</f>
        <v>VBS_AWM</v>
      </c>
      <c r="K5314" s="326"/>
    </row>
    <row r="5315" spans="1:11" s="35" customFormat="1" hidden="1" x14ac:dyDescent="0.2">
      <c r="A5315" s="326" t="s">
        <v>11733</v>
      </c>
      <c r="B5315" s="326" t="s">
        <v>9</v>
      </c>
      <c r="C5315" s="326">
        <v>2</v>
      </c>
      <c r="D5315" s="326" t="s">
        <v>95</v>
      </c>
      <c r="E5315" s="323">
        <v>200</v>
      </c>
      <c r="F5315" s="35" t="s">
        <v>303</v>
      </c>
      <c r="G5315" s="326" t="s">
        <v>11455</v>
      </c>
      <c r="H5315" s="350">
        <f t="shared" si="83"/>
        <v>4300634.8800000008</v>
      </c>
      <c r="I5315" s="326" t="s">
        <v>11075</v>
      </c>
      <c r="J5315" s="42" t="str">
        <f>VLOOKUP(D5315,DEPARTMENTS!B:B,1,0)</f>
        <v>VBS_AWM</v>
      </c>
      <c r="K5315" s="326"/>
    </row>
    <row r="5316" spans="1:11" s="35" customFormat="1" hidden="1" x14ac:dyDescent="0.2">
      <c r="A5316" s="326" t="s">
        <v>11734</v>
      </c>
      <c r="B5316" s="326" t="s">
        <v>9</v>
      </c>
      <c r="C5316" s="326">
        <v>2</v>
      </c>
      <c r="D5316" s="326" t="s">
        <v>168</v>
      </c>
      <c r="E5316" s="323">
        <v>500</v>
      </c>
      <c r="F5316" s="35" t="s">
        <v>303</v>
      </c>
      <c r="G5316" s="326" t="s">
        <v>11455</v>
      </c>
      <c r="H5316" s="350">
        <f t="shared" si="83"/>
        <v>4301134.8800000008</v>
      </c>
      <c r="I5316" s="326" t="s">
        <v>11076</v>
      </c>
      <c r="J5316" s="42" t="str">
        <f>VLOOKUP(D5316,DEPARTMENTS!B:B,1,0)</f>
        <v>DEV_GROUP_35</v>
      </c>
      <c r="K5316" s="326"/>
    </row>
    <row r="5317" spans="1:11" s="35" customFormat="1" hidden="1" x14ac:dyDescent="0.2">
      <c r="A5317" s="326" t="s">
        <v>11735</v>
      </c>
      <c r="B5317" s="326" t="s">
        <v>9</v>
      </c>
      <c r="C5317" s="326">
        <v>2</v>
      </c>
      <c r="D5317" s="326" t="s">
        <v>95</v>
      </c>
      <c r="E5317" s="323">
        <v>250</v>
      </c>
      <c r="F5317" s="35" t="s">
        <v>303</v>
      </c>
      <c r="G5317" s="326" t="s">
        <v>11455</v>
      </c>
      <c r="H5317" s="350">
        <f t="shared" si="83"/>
        <v>4301384.8800000008</v>
      </c>
      <c r="I5317" s="326" t="s">
        <v>11077</v>
      </c>
      <c r="J5317" s="42" t="str">
        <f>VLOOKUP(D5317,DEPARTMENTS!B:B,1,0)</f>
        <v>VBS_AWM</v>
      </c>
      <c r="K5317" s="326"/>
    </row>
    <row r="5318" spans="1:11" s="35" customFormat="1" hidden="1" x14ac:dyDescent="0.2">
      <c r="A5318" s="326" t="s">
        <v>11736</v>
      </c>
      <c r="B5318" s="326" t="s">
        <v>9</v>
      </c>
      <c r="C5318" s="326">
        <v>2</v>
      </c>
      <c r="D5318" s="326" t="s">
        <v>95</v>
      </c>
      <c r="E5318" s="323">
        <v>250</v>
      </c>
      <c r="F5318" s="35" t="s">
        <v>303</v>
      </c>
      <c r="G5318" s="326" t="s">
        <v>11455</v>
      </c>
      <c r="H5318" s="350">
        <f t="shared" si="83"/>
        <v>4301634.8800000008</v>
      </c>
      <c r="I5318" s="326" t="s">
        <v>11078</v>
      </c>
      <c r="J5318" s="42" t="str">
        <f>VLOOKUP(D5318,DEPARTMENTS!B:B,1,0)</f>
        <v>VBS_AWM</v>
      </c>
      <c r="K5318" s="326"/>
    </row>
    <row r="5319" spans="1:11" s="35" customFormat="1" hidden="1" x14ac:dyDescent="0.2">
      <c r="A5319" s="326" t="s">
        <v>11737</v>
      </c>
      <c r="B5319" s="326" t="s">
        <v>9</v>
      </c>
      <c r="C5319" s="326">
        <v>2</v>
      </c>
      <c r="D5319" s="326" t="s">
        <v>9603</v>
      </c>
      <c r="E5319" s="323">
        <v>300</v>
      </c>
      <c r="F5319" s="35" t="s">
        <v>303</v>
      </c>
      <c r="G5319" s="326" t="s">
        <v>11455</v>
      </c>
      <c r="H5319" s="350">
        <f t="shared" si="83"/>
        <v>4301934.8800000008</v>
      </c>
      <c r="I5319" s="326" t="s">
        <v>11079</v>
      </c>
      <c r="J5319" s="42" t="str">
        <f>VLOOKUP(D5319,DEPARTMENTS!B:B,1,0)</f>
        <v>VBS_REGISTRATION</v>
      </c>
      <c r="K5319" s="326"/>
    </row>
    <row r="5320" spans="1:11" s="35" customFormat="1" hidden="1" x14ac:dyDescent="0.2">
      <c r="A5320" s="326" t="s">
        <v>11738</v>
      </c>
      <c r="B5320" s="326" t="s">
        <v>9</v>
      </c>
      <c r="C5320" s="326">
        <v>2</v>
      </c>
      <c r="D5320" s="326" t="s">
        <v>98</v>
      </c>
      <c r="E5320" s="323">
        <v>300</v>
      </c>
      <c r="F5320" s="35" t="s">
        <v>303</v>
      </c>
      <c r="G5320" s="326" t="s">
        <v>11455</v>
      </c>
      <c r="H5320" s="350">
        <f t="shared" si="83"/>
        <v>4302234.8800000008</v>
      </c>
      <c r="I5320" s="326" t="s">
        <v>11080</v>
      </c>
      <c r="J5320" s="42" t="str">
        <f>VLOOKUP(D5320,DEPARTMENTS!B:B,1,0)</f>
        <v>VBS_CHILDREN</v>
      </c>
      <c r="K5320" s="326"/>
    </row>
    <row r="5321" spans="1:11" s="35" customFormat="1" hidden="1" x14ac:dyDescent="0.2">
      <c r="A5321" s="326" t="s">
        <v>11739</v>
      </c>
      <c r="B5321" s="326" t="s">
        <v>9</v>
      </c>
      <c r="C5321" s="326">
        <v>2</v>
      </c>
      <c r="D5321" s="326" t="s">
        <v>95</v>
      </c>
      <c r="E5321" s="323">
        <v>200</v>
      </c>
      <c r="F5321" s="35" t="s">
        <v>303</v>
      </c>
      <c r="G5321" s="326" t="s">
        <v>11455</v>
      </c>
      <c r="H5321" s="350">
        <f t="shared" si="83"/>
        <v>4302434.8800000008</v>
      </c>
      <c r="I5321" s="326" t="s">
        <v>11081</v>
      </c>
      <c r="J5321" s="42" t="str">
        <f>VLOOKUP(D5321,DEPARTMENTS!B:B,1,0)</f>
        <v>VBS_AWM</v>
      </c>
      <c r="K5321" s="326"/>
    </row>
    <row r="5322" spans="1:11" s="35" customFormat="1" hidden="1" x14ac:dyDescent="0.2">
      <c r="A5322" s="326" t="s">
        <v>11740</v>
      </c>
      <c r="B5322" s="326" t="s">
        <v>9</v>
      </c>
      <c r="C5322" s="326">
        <v>2</v>
      </c>
      <c r="D5322" s="326" t="s">
        <v>95</v>
      </c>
      <c r="E5322" s="323">
        <v>300</v>
      </c>
      <c r="F5322" s="35" t="s">
        <v>303</v>
      </c>
      <c r="G5322" s="326" t="s">
        <v>11455</v>
      </c>
      <c r="H5322" s="350">
        <f t="shared" si="83"/>
        <v>4302734.8800000008</v>
      </c>
      <c r="I5322" s="326" t="s">
        <v>11082</v>
      </c>
      <c r="J5322" s="42" t="str">
        <f>VLOOKUP(D5322,DEPARTMENTS!B:B,1,0)</f>
        <v>VBS_AWM</v>
      </c>
      <c r="K5322" s="326"/>
    </row>
    <row r="5323" spans="1:11" s="35" customFormat="1" hidden="1" x14ac:dyDescent="0.2">
      <c r="A5323" s="326" t="s">
        <v>11741</v>
      </c>
      <c r="B5323" s="326" t="s">
        <v>9</v>
      </c>
      <c r="C5323" s="326">
        <v>2</v>
      </c>
      <c r="D5323" s="326" t="s">
        <v>95</v>
      </c>
      <c r="E5323" s="323">
        <v>100</v>
      </c>
      <c r="F5323" s="35" t="s">
        <v>303</v>
      </c>
      <c r="G5323" s="326" t="s">
        <v>11455</v>
      </c>
      <c r="H5323" s="350">
        <f t="shared" si="83"/>
        <v>4302834.8800000008</v>
      </c>
      <c r="I5323" s="326" t="s">
        <v>11083</v>
      </c>
      <c r="J5323" s="42" t="str">
        <f>VLOOKUP(D5323,DEPARTMENTS!B:B,1,0)</f>
        <v>VBS_AWM</v>
      </c>
      <c r="K5323" s="326"/>
    </row>
    <row r="5324" spans="1:11" s="35" customFormat="1" hidden="1" x14ac:dyDescent="0.2">
      <c r="A5324" s="326" t="s">
        <v>11742</v>
      </c>
      <c r="B5324" s="326" t="s">
        <v>9</v>
      </c>
      <c r="C5324" s="326">
        <v>2</v>
      </c>
      <c r="D5324" s="326" t="s">
        <v>95</v>
      </c>
      <c r="E5324" s="323">
        <v>300</v>
      </c>
      <c r="F5324" s="35" t="s">
        <v>303</v>
      </c>
      <c r="G5324" s="326" t="s">
        <v>11455</v>
      </c>
      <c r="H5324" s="350">
        <f t="shared" si="83"/>
        <v>4303134.8800000008</v>
      </c>
      <c r="I5324" s="326" t="s">
        <v>11084</v>
      </c>
      <c r="J5324" s="42" t="str">
        <f>VLOOKUP(D5324,DEPARTMENTS!B:B,1,0)</f>
        <v>VBS_AWM</v>
      </c>
      <c r="K5324" s="326"/>
    </row>
    <row r="5325" spans="1:11" s="35" customFormat="1" hidden="1" x14ac:dyDescent="0.2">
      <c r="A5325" s="326" t="s">
        <v>11743</v>
      </c>
      <c r="B5325" s="326" t="s">
        <v>9</v>
      </c>
      <c r="C5325" s="326">
        <v>2</v>
      </c>
      <c r="D5325" s="326" t="s">
        <v>98</v>
      </c>
      <c r="E5325" s="323">
        <v>200</v>
      </c>
      <c r="F5325" s="35" t="s">
        <v>303</v>
      </c>
      <c r="G5325" s="326" t="s">
        <v>11455</v>
      </c>
      <c r="H5325" s="350">
        <f t="shared" si="83"/>
        <v>4303334.8800000008</v>
      </c>
      <c r="I5325" s="326" t="s">
        <v>11085</v>
      </c>
      <c r="J5325" s="42" t="str">
        <f>VLOOKUP(D5325,DEPARTMENTS!B:B,1,0)</f>
        <v>VBS_CHILDREN</v>
      </c>
      <c r="K5325" s="326"/>
    </row>
    <row r="5326" spans="1:11" s="35" customFormat="1" hidden="1" x14ac:dyDescent="0.2">
      <c r="A5326" s="326" t="s">
        <v>11744</v>
      </c>
      <c r="B5326" s="326" t="s">
        <v>9</v>
      </c>
      <c r="C5326" s="326">
        <v>2</v>
      </c>
      <c r="D5326" s="326" t="s">
        <v>95</v>
      </c>
      <c r="E5326" s="323">
        <v>100</v>
      </c>
      <c r="F5326" s="35" t="s">
        <v>303</v>
      </c>
      <c r="G5326" s="326" t="s">
        <v>11455</v>
      </c>
      <c r="H5326" s="350">
        <f t="shared" si="83"/>
        <v>4303434.8800000008</v>
      </c>
      <c r="I5326" s="326" t="s">
        <v>11086</v>
      </c>
      <c r="J5326" s="42" t="str">
        <f>VLOOKUP(D5326,DEPARTMENTS!B:B,1,0)</f>
        <v>VBS_AWM</v>
      </c>
      <c r="K5326" s="326"/>
    </row>
    <row r="5327" spans="1:11" s="35" customFormat="1" hidden="1" x14ac:dyDescent="0.2">
      <c r="A5327" s="326" t="s">
        <v>11745</v>
      </c>
      <c r="B5327" s="326" t="s">
        <v>9</v>
      </c>
      <c r="C5327" s="326">
        <v>2</v>
      </c>
      <c r="D5327" s="326" t="s">
        <v>98</v>
      </c>
      <c r="E5327" s="323">
        <v>200</v>
      </c>
      <c r="F5327" s="35" t="s">
        <v>303</v>
      </c>
      <c r="G5327" s="326" t="s">
        <v>11455</v>
      </c>
      <c r="H5327" s="350">
        <f t="shared" si="83"/>
        <v>4303634.8800000008</v>
      </c>
      <c r="I5327" s="326" t="s">
        <v>11087</v>
      </c>
      <c r="J5327" s="42" t="str">
        <f>VLOOKUP(D5327,DEPARTMENTS!B:B,1,0)</f>
        <v>VBS_CHILDREN</v>
      </c>
      <c r="K5327" s="326"/>
    </row>
    <row r="5328" spans="1:11" s="35" customFormat="1" hidden="1" x14ac:dyDescent="0.2">
      <c r="A5328" s="326" t="s">
        <v>11746</v>
      </c>
      <c r="B5328" s="326" t="s">
        <v>9</v>
      </c>
      <c r="C5328" s="326">
        <v>2</v>
      </c>
      <c r="D5328" s="326" t="s">
        <v>98</v>
      </c>
      <c r="E5328" s="323">
        <v>100</v>
      </c>
      <c r="F5328" s="35" t="s">
        <v>303</v>
      </c>
      <c r="G5328" s="326" t="s">
        <v>11455</v>
      </c>
      <c r="H5328" s="350">
        <f t="shared" si="83"/>
        <v>4303734.8800000008</v>
      </c>
      <c r="I5328" s="326" t="s">
        <v>11088</v>
      </c>
      <c r="J5328" s="42" t="str">
        <f>VLOOKUP(D5328,DEPARTMENTS!B:B,1,0)</f>
        <v>VBS_CHILDREN</v>
      </c>
      <c r="K5328" s="326"/>
    </row>
    <row r="5329" spans="1:11" s="35" customFormat="1" hidden="1" x14ac:dyDescent="0.2">
      <c r="A5329" s="326" t="s">
        <v>11747</v>
      </c>
      <c r="B5329" s="326" t="s">
        <v>9</v>
      </c>
      <c r="C5329" s="326">
        <v>2</v>
      </c>
      <c r="D5329" s="326" t="s">
        <v>98</v>
      </c>
      <c r="E5329" s="323">
        <v>400</v>
      </c>
      <c r="F5329" s="35" t="s">
        <v>303</v>
      </c>
      <c r="G5329" s="326" t="s">
        <v>11455</v>
      </c>
      <c r="H5329" s="350">
        <f t="shared" si="83"/>
        <v>4304134.8800000008</v>
      </c>
      <c r="I5329" s="326" t="s">
        <v>11089</v>
      </c>
      <c r="J5329" s="42" t="str">
        <f>VLOOKUP(D5329,DEPARTMENTS!B:B,1,0)</f>
        <v>VBS_CHILDREN</v>
      </c>
      <c r="K5329" s="326"/>
    </row>
    <row r="5330" spans="1:11" s="35" customFormat="1" hidden="1" x14ac:dyDescent="0.2">
      <c r="A5330" s="326" t="s">
        <v>11748</v>
      </c>
      <c r="B5330" s="326" t="s">
        <v>9</v>
      </c>
      <c r="C5330" s="326">
        <v>2</v>
      </c>
      <c r="D5330" s="326" t="s">
        <v>95</v>
      </c>
      <c r="E5330" s="323">
        <v>100</v>
      </c>
      <c r="F5330" s="35" t="s">
        <v>303</v>
      </c>
      <c r="G5330" s="326" t="s">
        <v>11455</v>
      </c>
      <c r="H5330" s="350">
        <f t="shared" si="83"/>
        <v>4304234.8800000008</v>
      </c>
      <c r="I5330" s="326" t="s">
        <v>11090</v>
      </c>
      <c r="J5330" s="42" t="str">
        <f>VLOOKUP(D5330,DEPARTMENTS!B:B,1,0)</f>
        <v>VBS_AWM</v>
      </c>
      <c r="K5330" s="326"/>
    </row>
    <row r="5331" spans="1:11" s="35" customFormat="1" hidden="1" x14ac:dyDescent="0.2">
      <c r="A5331" s="326" t="s">
        <v>11749</v>
      </c>
      <c r="B5331" s="326" t="s">
        <v>9</v>
      </c>
      <c r="C5331" s="326">
        <v>2</v>
      </c>
      <c r="D5331" s="326" t="s">
        <v>95</v>
      </c>
      <c r="E5331" s="323">
        <v>500</v>
      </c>
      <c r="F5331" s="35" t="s">
        <v>303</v>
      </c>
      <c r="G5331" s="326" t="s">
        <v>11455</v>
      </c>
      <c r="H5331" s="350">
        <f t="shared" si="83"/>
        <v>4304734.8800000008</v>
      </c>
      <c r="I5331" s="326" t="s">
        <v>11091</v>
      </c>
      <c r="J5331" s="42" t="str">
        <f>VLOOKUP(D5331,DEPARTMENTS!B:B,1,0)</f>
        <v>VBS_AWM</v>
      </c>
      <c r="K5331" s="326"/>
    </row>
    <row r="5332" spans="1:11" s="35" customFormat="1" hidden="1" x14ac:dyDescent="0.2">
      <c r="A5332" s="326" t="s">
        <v>11750</v>
      </c>
      <c r="B5332" s="326" t="s">
        <v>9</v>
      </c>
      <c r="C5332" s="326">
        <v>2</v>
      </c>
      <c r="D5332" s="326" t="s">
        <v>95</v>
      </c>
      <c r="E5332" s="323">
        <v>500</v>
      </c>
      <c r="F5332" s="35" t="s">
        <v>303</v>
      </c>
      <c r="G5332" s="326" t="s">
        <v>11455</v>
      </c>
      <c r="H5332" s="350">
        <f t="shared" si="83"/>
        <v>4305234.8800000008</v>
      </c>
      <c r="I5332" s="326" t="s">
        <v>11092</v>
      </c>
      <c r="J5332" s="42" t="str">
        <f>VLOOKUP(D5332,DEPARTMENTS!B:B,1,0)</f>
        <v>VBS_AWM</v>
      </c>
      <c r="K5332" s="326"/>
    </row>
    <row r="5333" spans="1:11" s="35" customFormat="1" hidden="1" x14ac:dyDescent="0.2">
      <c r="A5333" s="326" t="s">
        <v>11751</v>
      </c>
      <c r="B5333" s="326" t="s">
        <v>9</v>
      </c>
      <c r="C5333" s="326">
        <v>2</v>
      </c>
      <c r="D5333" s="326" t="s">
        <v>98</v>
      </c>
      <c r="E5333" s="323">
        <v>100</v>
      </c>
      <c r="F5333" s="35" t="s">
        <v>303</v>
      </c>
      <c r="G5333" s="326" t="s">
        <v>11455</v>
      </c>
      <c r="H5333" s="350">
        <f t="shared" ref="H5333:H5397" si="84">H5332+E5333</f>
        <v>4305334.8800000008</v>
      </c>
      <c r="I5333" s="326" t="s">
        <v>11093</v>
      </c>
      <c r="J5333" s="42" t="str">
        <f>VLOOKUP(D5333,DEPARTMENTS!B:B,1,0)</f>
        <v>VBS_CHILDREN</v>
      </c>
      <c r="K5333" s="326"/>
    </row>
    <row r="5334" spans="1:11" s="35" customFormat="1" hidden="1" x14ac:dyDescent="0.2">
      <c r="A5334" s="326" t="s">
        <v>11752</v>
      </c>
      <c r="B5334" s="326" t="s">
        <v>9</v>
      </c>
      <c r="C5334" s="326">
        <v>2</v>
      </c>
      <c r="D5334" s="326" t="s">
        <v>95</v>
      </c>
      <c r="E5334" s="323">
        <v>500</v>
      </c>
      <c r="F5334" s="35" t="s">
        <v>303</v>
      </c>
      <c r="G5334" s="326" t="s">
        <v>11455</v>
      </c>
      <c r="H5334" s="350">
        <f t="shared" si="84"/>
        <v>4305834.8800000008</v>
      </c>
      <c r="I5334" s="326" t="s">
        <v>11094</v>
      </c>
      <c r="J5334" s="42" t="str">
        <f>VLOOKUP(D5334,DEPARTMENTS!B:B,1,0)</f>
        <v>VBS_AWM</v>
      </c>
      <c r="K5334" s="326"/>
    </row>
    <row r="5335" spans="1:11" s="35" customFormat="1" hidden="1" x14ac:dyDescent="0.2">
      <c r="A5335" s="326" t="s">
        <v>11753</v>
      </c>
      <c r="B5335" s="326" t="s">
        <v>9</v>
      </c>
      <c r="C5335" s="326">
        <v>2</v>
      </c>
      <c r="D5335" s="326" t="s">
        <v>95</v>
      </c>
      <c r="E5335" s="323">
        <v>50</v>
      </c>
      <c r="F5335" s="35" t="s">
        <v>303</v>
      </c>
      <c r="G5335" s="326" t="s">
        <v>11455</v>
      </c>
      <c r="H5335" s="350">
        <f t="shared" si="84"/>
        <v>4305884.8800000008</v>
      </c>
      <c r="I5335" s="326" t="s">
        <v>11095</v>
      </c>
      <c r="J5335" s="42" t="str">
        <f>VLOOKUP(D5335,DEPARTMENTS!B:B,1,0)</f>
        <v>VBS_AWM</v>
      </c>
      <c r="K5335" s="326"/>
    </row>
    <row r="5336" spans="1:11" s="35" customFormat="1" hidden="1" x14ac:dyDescent="0.2">
      <c r="A5336" s="326" t="s">
        <v>11754</v>
      </c>
      <c r="B5336" s="326" t="s">
        <v>9</v>
      </c>
      <c r="C5336" s="326">
        <v>2</v>
      </c>
      <c r="D5336" s="326" t="s">
        <v>95</v>
      </c>
      <c r="E5336" s="323">
        <v>500</v>
      </c>
      <c r="F5336" s="35" t="s">
        <v>303</v>
      </c>
      <c r="G5336" s="326" t="s">
        <v>11455</v>
      </c>
      <c r="H5336" s="350">
        <f t="shared" si="84"/>
        <v>4306384.8800000008</v>
      </c>
      <c r="I5336" s="326" t="s">
        <v>11096</v>
      </c>
      <c r="J5336" s="42" t="str">
        <f>VLOOKUP(D5336,DEPARTMENTS!B:B,1,0)</f>
        <v>VBS_AWM</v>
      </c>
      <c r="K5336" s="326"/>
    </row>
    <row r="5337" spans="1:11" s="35" customFormat="1" hidden="1" x14ac:dyDescent="0.2">
      <c r="A5337" s="326" t="s">
        <v>11755</v>
      </c>
      <c r="B5337" s="326" t="s">
        <v>9</v>
      </c>
      <c r="C5337" s="326">
        <v>2</v>
      </c>
      <c r="D5337" s="326" t="s">
        <v>95</v>
      </c>
      <c r="E5337" s="323">
        <v>300</v>
      </c>
      <c r="F5337" s="35" t="s">
        <v>303</v>
      </c>
      <c r="G5337" s="326" t="s">
        <v>11455</v>
      </c>
      <c r="H5337" s="350">
        <f t="shared" si="84"/>
        <v>4306684.8800000008</v>
      </c>
      <c r="I5337" s="326" t="s">
        <v>11097</v>
      </c>
      <c r="J5337" s="42" t="str">
        <f>VLOOKUP(D5337,DEPARTMENTS!B:B,1,0)</f>
        <v>VBS_AWM</v>
      </c>
      <c r="K5337" s="326"/>
    </row>
    <row r="5338" spans="1:11" s="35" customFormat="1" hidden="1" x14ac:dyDescent="0.2">
      <c r="A5338" s="326" t="s">
        <v>11756</v>
      </c>
      <c r="B5338" s="326" t="s">
        <v>9</v>
      </c>
      <c r="C5338" s="326">
        <v>2</v>
      </c>
      <c r="D5338" s="326" t="s">
        <v>96</v>
      </c>
      <c r="E5338" s="323">
        <v>300</v>
      </c>
      <c r="F5338" s="35" t="s">
        <v>303</v>
      </c>
      <c r="G5338" s="326" t="s">
        <v>11456</v>
      </c>
      <c r="H5338" s="350">
        <f t="shared" si="84"/>
        <v>4306984.8800000008</v>
      </c>
      <c r="I5338" s="326" t="s">
        <v>11098</v>
      </c>
      <c r="J5338" s="42" t="str">
        <f>VLOOKUP(D5338,DEPARTMENTS!B:B,1,0)</f>
        <v>VBS_YOUTH</v>
      </c>
      <c r="K5338" s="326"/>
    </row>
    <row r="5339" spans="1:11" s="35" customFormat="1" hidden="1" x14ac:dyDescent="0.2">
      <c r="A5339" s="326" t="s">
        <v>11757</v>
      </c>
      <c r="B5339" s="326" t="s">
        <v>9</v>
      </c>
      <c r="C5339" s="326">
        <v>2</v>
      </c>
      <c r="D5339" s="326" t="s">
        <v>95</v>
      </c>
      <c r="E5339" s="323">
        <v>200</v>
      </c>
      <c r="F5339" s="35" t="s">
        <v>303</v>
      </c>
      <c r="G5339" s="326" t="s">
        <v>11456</v>
      </c>
      <c r="H5339" s="350">
        <f t="shared" si="84"/>
        <v>4307184.8800000008</v>
      </c>
      <c r="I5339" s="326" t="s">
        <v>11099</v>
      </c>
      <c r="J5339" s="42" t="str">
        <f>VLOOKUP(D5339,DEPARTMENTS!B:B,1,0)</f>
        <v>VBS_AWM</v>
      </c>
      <c r="K5339" s="326"/>
    </row>
    <row r="5340" spans="1:11" s="35" customFormat="1" hidden="1" x14ac:dyDescent="0.2">
      <c r="A5340" s="326" t="s">
        <v>11758</v>
      </c>
      <c r="B5340" s="326" t="s">
        <v>9</v>
      </c>
      <c r="C5340" s="326">
        <v>2</v>
      </c>
      <c r="D5340" s="326" t="s">
        <v>96</v>
      </c>
      <c r="E5340" s="323">
        <v>300</v>
      </c>
      <c r="F5340" s="35" t="s">
        <v>303</v>
      </c>
      <c r="G5340" s="326" t="s">
        <v>11456</v>
      </c>
      <c r="H5340" s="350">
        <f t="shared" si="84"/>
        <v>4307484.8800000008</v>
      </c>
      <c r="I5340" s="326" t="s">
        <v>11100</v>
      </c>
      <c r="J5340" s="42" t="str">
        <f>VLOOKUP(D5340,DEPARTMENTS!B:B,1,0)</f>
        <v>VBS_YOUTH</v>
      </c>
      <c r="K5340" s="326"/>
    </row>
    <row r="5341" spans="1:11" s="35" customFormat="1" hidden="1" x14ac:dyDescent="0.2">
      <c r="A5341" s="326" t="s">
        <v>11759</v>
      </c>
      <c r="B5341" s="326" t="s">
        <v>9</v>
      </c>
      <c r="C5341" s="326">
        <v>2</v>
      </c>
      <c r="D5341" s="326" t="s">
        <v>98</v>
      </c>
      <c r="E5341" s="323">
        <v>300</v>
      </c>
      <c r="F5341" s="35" t="s">
        <v>303</v>
      </c>
      <c r="G5341" s="326" t="s">
        <v>11456</v>
      </c>
      <c r="H5341" s="350">
        <f t="shared" si="84"/>
        <v>4307784.8800000008</v>
      </c>
      <c r="I5341" s="326" t="s">
        <v>11101</v>
      </c>
      <c r="J5341" s="42" t="str">
        <f>VLOOKUP(D5341,DEPARTMENTS!B:B,1,0)</f>
        <v>VBS_CHILDREN</v>
      </c>
      <c r="K5341" s="326"/>
    </row>
    <row r="5342" spans="1:11" s="35" customFormat="1" hidden="1" x14ac:dyDescent="0.2">
      <c r="A5342" s="326" t="s">
        <v>11760</v>
      </c>
      <c r="B5342" s="326" t="s">
        <v>9</v>
      </c>
      <c r="C5342" s="326">
        <v>2</v>
      </c>
      <c r="D5342" s="326" t="s">
        <v>95</v>
      </c>
      <c r="E5342" s="323">
        <v>200</v>
      </c>
      <c r="F5342" s="35" t="s">
        <v>303</v>
      </c>
      <c r="G5342" s="326" t="s">
        <v>11456</v>
      </c>
      <c r="H5342" s="350">
        <f t="shared" si="84"/>
        <v>4307984.8800000008</v>
      </c>
      <c r="I5342" s="326" t="s">
        <v>11102</v>
      </c>
      <c r="J5342" s="42" t="str">
        <f>VLOOKUP(D5342,DEPARTMENTS!B:B,1,0)</f>
        <v>VBS_AWM</v>
      </c>
      <c r="K5342" s="326"/>
    </row>
    <row r="5343" spans="1:11" s="35" customFormat="1" hidden="1" x14ac:dyDescent="0.2">
      <c r="A5343" s="326" t="s">
        <v>11761</v>
      </c>
      <c r="B5343" s="326" t="s">
        <v>9</v>
      </c>
      <c r="C5343" s="326">
        <v>2</v>
      </c>
      <c r="D5343" s="326" t="s">
        <v>24</v>
      </c>
      <c r="E5343" s="323">
        <v>500</v>
      </c>
      <c r="F5343" s="35" t="s">
        <v>303</v>
      </c>
      <c r="G5343" s="326" t="s">
        <v>11456</v>
      </c>
      <c r="H5343" s="350">
        <f t="shared" si="84"/>
        <v>4308484.8800000008</v>
      </c>
      <c r="I5343" s="326" t="s">
        <v>11103</v>
      </c>
      <c r="J5343" s="42" t="str">
        <f>VLOOKUP(D5343,DEPARTMENTS!B:B,1,0)</f>
        <v>ENVELOPES</v>
      </c>
      <c r="K5343" s="326"/>
    </row>
    <row r="5344" spans="1:11" s="35" customFormat="1" hidden="1" x14ac:dyDescent="0.2">
      <c r="A5344" s="326" t="s">
        <v>11762</v>
      </c>
      <c r="B5344" s="326" t="s">
        <v>9</v>
      </c>
      <c r="C5344" s="326">
        <v>2</v>
      </c>
      <c r="D5344" s="326" t="s">
        <v>120</v>
      </c>
      <c r="E5344" s="323">
        <v>200</v>
      </c>
      <c r="F5344" s="35" t="s">
        <v>303</v>
      </c>
      <c r="G5344" s="326" t="s">
        <v>11456</v>
      </c>
      <c r="H5344" s="350">
        <f t="shared" si="84"/>
        <v>4308684.8800000008</v>
      </c>
      <c r="I5344" s="326" t="s">
        <v>11104</v>
      </c>
      <c r="J5344" s="42" t="str">
        <f>VLOOKUP(D5344,DEPARTMENTS!B:B,1,0)</f>
        <v>DEV_GROUP_17</v>
      </c>
      <c r="K5344" s="326"/>
    </row>
    <row r="5345" spans="1:11" s="35" customFormat="1" hidden="1" x14ac:dyDescent="0.2">
      <c r="A5345" s="326" t="s">
        <v>11763</v>
      </c>
      <c r="B5345" s="326" t="s">
        <v>9</v>
      </c>
      <c r="C5345" s="326">
        <v>2</v>
      </c>
      <c r="D5345" s="326" t="s">
        <v>95</v>
      </c>
      <c r="E5345" s="323">
        <v>500</v>
      </c>
      <c r="F5345" s="35" t="s">
        <v>303</v>
      </c>
      <c r="G5345" s="326" t="s">
        <v>11456</v>
      </c>
      <c r="H5345" s="350">
        <f t="shared" si="84"/>
        <v>4309184.8800000008</v>
      </c>
      <c r="I5345" s="326" t="s">
        <v>11105</v>
      </c>
      <c r="J5345" s="42" t="str">
        <f>VLOOKUP(D5345,DEPARTMENTS!B:B,1,0)</f>
        <v>VBS_AWM</v>
      </c>
      <c r="K5345" s="326"/>
    </row>
    <row r="5346" spans="1:11" s="35" customFormat="1" hidden="1" x14ac:dyDescent="0.2">
      <c r="A5346" s="326" t="s">
        <v>11764</v>
      </c>
      <c r="B5346" s="326" t="s">
        <v>9</v>
      </c>
      <c r="C5346" s="326">
        <v>2</v>
      </c>
      <c r="D5346" s="326" t="s">
        <v>98</v>
      </c>
      <c r="E5346" s="323">
        <v>300</v>
      </c>
      <c r="F5346" s="35" t="s">
        <v>303</v>
      </c>
      <c r="G5346" s="326" t="s">
        <v>11456</v>
      </c>
      <c r="H5346" s="350">
        <f t="shared" si="84"/>
        <v>4309484.8800000008</v>
      </c>
      <c r="I5346" s="326" t="s">
        <v>11106</v>
      </c>
      <c r="J5346" s="42" t="str">
        <f>VLOOKUP(D5346,DEPARTMENTS!B:B,1,0)</f>
        <v>VBS_CHILDREN</v>
      </c>
      <c r="K5346" s="326"/>
    </row>
    <row r="5347" spans="1:11" s="35" customFormat="1" hidden="1" x14ac:dyDescent="0.2">
      <c r="A5347" s="326" t="s">
        <v>11765</v>
      </c>
      <c r="B5347" s="326" t="s">
        <v>9</v>
      </c>
      <c r="C5347" s="326">
        <v>2</v>
      </c>
      <c r="D5347" s="326" t="s">
        <v>98</v>
      </c>
      <c r="E5347" s="323">
        <v>100</v>
      </c>
      <c r="F5347" s="35" t="s">
        <v>303</v>
      </c>
      <c r="G5347" s="326" t="s">
        <v>11456</v>
      </c>
      <c r="H5347" s="350">
        <f t="shared" si="84"/>
        <v>4309584.8800000008</v>
      </c>
      <c r="I5347" s="326" t="s">
        <v>11107</v>
      </c>
      <c r="J5347" s="42" t="str">
        <f>VLOOKUP(D5347,DEPARTMENTS!B:B,1,0)</f>
        <v>VBS_CHILDREN</v>
      </c>
      <c r="K5347" s="326"/>
    </row>
    <row r="5348" spans="1:11" s="35" customFormat="1" hidden="1" x14ac:dyDescent="0.2">
      <c r="A5348" s="326" t="s">
        <v>11766</v>
      </c>
      <c r="B5348" s="326" t="s">
        <v>9</v>
      </c>
      <c r="C5348" s="326">
        <v>2</v>
      </c>
      <c r="D5348" s="326" t="s">
        <v>9603</v>
      </c>
      <c r="E5348" s="323">
        <v>150</v>
      </c>
      <c r="F5348" s="35" t="s">
        <v>303</v>
      </c>
      <c r="G5348" s="326" t="s">
        <v>11456</v>
      </c>
      <c r="H5348" s="350">
        <f t="shared" si="84"/>
        <v>4309734.8800000008</v>
      </c>
      <c r="I5348" s="326" t="s">
        <v>11108</v>
      </c>
      <c r="J5348" s="42" t="str">
        <f>VLOOKUP(D5348,DEPARTMENTS!B:B,1,0)</f>
        <v>VBS_REGISTRATION</v>
      </c>
      <c r="K5348" s="326"/>
    </row>
    <row r="5349" spans="1:11" s="35" customFormat="1" hidden="1" x14ac:dyDescent="0.2">
      <c r="A5349" s="326" t="s">
        <v>11767</v>
      </c>
      <c r="B5349" s="326" t="s">
        <v>9</v>
      </c>
      <c r="C5349" s="326">
        <v>2</v>
      </c>
      <c r="D5349" s="326" t="s">
        <v>95</v>
      </c>
      <c r="E5349" s="323">
        <v>200</v>
      </c>
      <c r="F5349" s="35" t="s">
        <v>303</v>
      </c>
      <c r="G5349" s="326" t="s">
        <v>11456</v>
      </c>
      <c r="H5349" s="350">
        <f t="shared" si="84"/>
        <v>4309934.8800000008</v>
      </c>
      <c r="I5349" s="326" t="s">
        <v>11109</v>
      </c>
      <c r="J5349" s="42" t="str">
        <f>VLOOKUP(D5349,DEPARTMENTS!B:B,1,0)</f>
        <v>VBS_AWM</v>
      </c>
      <c r="K5349" s="326"/>
    </row>
    <row r="5350" spans="1:11" s="35" customFormat="1" hidden="1" x14ac:dyDescent="0.2">
      <c r="A5350" s="326" t="s">
        <v>11768</v>
      </c>
      <c r="B5350" s="326" t="s">
        <v>9</v>
      </c>
      <c r="C5350" s="326">
        <v>2</v>
      </c>
      <c r="D5350" s="326" t="s">
        <v>98</v>
      </c>
      <c r="E5350" s="323">
        <v>150</v>
      </c>
      <c r="F5350" s="35" t="s">
        <v>303</v>
      </c>
      <c r="G5350" s="326" t="s">
        <v>11456</v>
      </c>
      <c r="H5350" s="350">
        <f t="shared" si="84"/>
        <v>4310084.8800000008</v>
      </c>
      <c r="I5350" s="326" t="s">
        <v>11110</v>
      </c>
      <c r="J5350" s="42" t="str">
        <f>VLOOKUP(D5350,DEPARTMENTS!B:B,1,0)</f>
        <v>VBS_CHILDREN</v>
      </c>
      <c r="K5350" s="326"/>
    </row>
    <row r="5351" spans="1:11" s="35" customFormat="1" hidden="1" x14ac:dyDescent="0.2">
      <c r="A5351" s="326" t="s">
        <v>11769</v>
      </c>
      <c r="B5351" s="326" t="s">
        <v>9</v>
      </c>
      <c r="C5351" s="326">
        <v>2</v>
      </c>
      <c r="D5351" s="326" t="s">
        <v>95</v>
      </c>
      <c r="E5351" s="323">
        <v>500</v>
      </c>
      <c r="F5351" s="35" t="s">
        <v>303</v>
      </c>
      <c r="G5351" s="326" t="s">
        <v>11456</v>
      </c>
      <c r="H5351" s="350">
        <f t="shared" si="84"/>
        <v>4310584.8800000008</v>
      </c>
      <c r="I5351" s="326" t="s">
        <v>11111</v>
      </c>
      <c r="J5351" s="42" t="str">
        <f>VLOOKUP(D5351,DEPARTMENTS!B:B,1,0)</f>
        <v>VBS_AWM</v>
      </c>
      <c r="K5351" s="326"/>
    </row>
    <row r="5352" spans="1:11" s="35" customFormat="1" hidden="1" x14ac:dyDescent="0.2">
      <c r="A5352" s="326" t="s">
        <v>11770</v>
      </c>
      <c r="B5352" s="326" t="s">
        <v>9</v>
      </c>
      <c r="C5352" s="326">
        <v>2</v>
      </c>
      <c r="D5352" s="326" t="s">
        <v>95</v>
      </c>
      <c r="E5352" s="323">
        <v>500</v>
      </c>
      <c r="F5352" s="35" t="s">
        <v>303</v>
      </c>
      <c r="G5352" s="326" t="s">
        <v>11456</v>
      </c>
      <c r="H5352" s="350">
        <f t="shared" si="84"/>
        <v>4311084.8800000008</v>
      </c>
      <c r="I5352" s="326" t="s">
        <v>11112</v>
      </c>
      <c r="J5352" s="42" t="str">
        <f>VLOOKUP(D5352,DEPARTMENTS!B:B,1,0)</f>
        <v>VBS_AWM</v>
      </c>
      <c r="K5352" s="326"/>
    </row>
    <row r="5353" spans="1:11" s="35" customFormat="1" hidden="1" x14ac:dyDescent="0.2">
      <c r="A5353" s="326" t="s">
        <v>11771</v>
      </c>
      <c r="B5353" s="326" t="s">
        <v>9</v>
      </c>
      <c r="C5353" s="326">
        <v>2</v>
      </c>
      <c r="D5353" s="326" t="s">
        <v>9603</v>
      </c>
      <c r="E5353" s="323">
        <v>150</v>
      </c>
      <c r="F5353" s="35" t="s">
        <v>303</v>
      </c>
      <c r="G5353" s="326" t="s">
        <v>11456</v>
      </c>
      <c r="H5353" s="350">
        <f t="shared" si="84"/>
        <v>4311234.8800000008</v>
      </c>
      <c r="I5353" s="326" t="s">
        <v>11113</v>
      </c>
      <c r="J5353" s="42" t="str">
        <f>VLOOKUP(D5353,DEPARTMENTS!B:B,1,0)</f>
        <v>VBS_REGISTRATION</v>
      </c>
      <c r="K5353" s="326"/>
    </row>
    <row r="5354" spans="1:11" s="35" customFormat="1" hidden="1" x14ac:dyDescent="0.2">
      <c r="A5354" s="326" t="s">
        <v>11772</v>
      </c>
      <c r="B5354" s="326" t="s">
        <v>9</v>
      </c>
      <c r="C5354" s="326">
        <v>2</v>
      </c>
      <c r="D5354" s="326" t="s">
        <v>98</v>
      </c>
      <c r="E5354" s="323">
        <v>100</v>
      </c>
      <c r="F5354" s="35" t="s">
        <v>303</v>
      </c>
      <c r="G5354" s="326" t="s">
        <v>11456</v>
      </c>
      <c r="H5354" s="350">
        <f t="shared" si="84"/>
        <v>4311334.8800000008</v>
      </c>
      <c r="I5354" s="326" t="s">
        <v>11114</v>
      </c>
      <c r="J5354" s="42" t="str">
        <f>VLOOKUP(D5354,DEPARTMENTS!B:B,1,0)</f>
        <v>VBS_CHILDREN</v>
      </c>
      <c r="K5354" s="326"/>
    </row>
    <row r="5355" spans="1:11" s="35" customFormat="1" hidden="1" x14ac:dyDescent="0.2">
      <c r="A5355" s="326" t="s">
        <v>11773</v>
      </c>
      <c r="B5355" s="326" t="s">
        <v>9</v>
      </c>
      <c r="C5355" s="326">
        <v>2</v>
      </c>
      <c r="D5355" s="326" t="s">
        <v>95</v>
      </c>
      <c r="E5355" s="323">
        <v>200</v>
      </c>
      <c r="F5355" s="35" t="s">
        <v>303</v>
      </c>
      <c r="G5355" s="326" t="s">
        <v>11456</v>
      </c>
      <c r="H5355" s="350">
        <f t="shared" si="84"/>
        <v>4311534.8800000008</v>
      </c>
      <c r="I5355" s="326" t="s">
        <v>11115</v>
      </c>
      <c r="J5355" s="42" t="str">
        <f>VLOOKUP(D5355,DEPARTMENTS!B:B,1,0)</f>
        <v>VBS_AWM</v>
      </c>
      <c r="K5355" s="326"/>
    </row>
    <row r="5356" spans="1:11" s="35" customFormat="1" hidden="1" x14ac:dyDescent="0.2">
      <c r="A5356" s="326" t="s">
        <v>11774</v>
      </c>
      <c r="B5356" s="326" t="s">
        <v>9</v>
      </c>
      <c r="C5356" s="326">
        <v>2</v>
      </c>
      <c r="D5356" s="326" t="s">
        <v>98</v>
      </c>
      <c r="E5356" s="323">
        <v>450</v>
      </c>
      <c r="F5356" s="35" t="s">
        <v>303</v>
      </c>
      <c r="G5356" s="326" t="s">
        <v>11456</v>
      </c>
      <c r="H5356" s="350">
        <f t="shared" si="84"/>
        <v>4311984.8800000008</v>
      </c>
      <c r="I5356" s="326" t="s">
        <v>11116</v>
      </c>
      <c r="J5356" s="42" t="str">
        <f>VLOOKUP(D5356,DEPARTMENTS!B:B,1,0)</f>
        <v>VBS_CHILDREN</v>
      </c>
      <c r="K5356" s="326"/>
    </row>
    <row r="5357" spans="1:11" s="35" customFormat="1" hidden="1" x14ac:dyDescent="0.2">
      <c r="A5357" s="326" t="s">
        <v>11775</v>
      </c>
      <c r="B5357" s="326" t="s">
        <v>9</v>
      </c>
      <c r="C5357" s="326">
        <v>2</v>
      </c>
      <c r="D5357" s="326" t="s">
        <v>98</v>
      </c>
      <c r="E5357" s="323">
        <v>100</v>
      </c>
      <c r="F5357" s="35" t="s">
        <v>303</v>
      </c>
      <c r="G5357" s="326" t="s">
        <v>11456</v>
      </c>
      <c r="H5357" s="350">
        <f t="shared" si="84"/>
        <v>4312084.8800000008</v>
      </c>
      <c r="I5357" s="326" t="s">
        <v>11117</v>
      </c>
      <c r="J5357" s="42" t="str">
        <f>VLOOKUP(D5357,DEPARTMENTS!B:B,1,0)</f>
        <v>VBS_CHILDREN</v>
      </c>
      <c r="K5357" s="326"/>
    </row>
    <row r="5358" spans="1:11" s="35" customFormat="1" hidden="1" x14ac:dyDescent="0.2">
      <c r="A5358" s="326" t="s">
        <v>11776</v>
      </c>
      <c r="B5358" s="326" t="s">
        <v>9</v>
      </c>
      <c r="C5358" s="326">
        <v>2</v>
      </c>
      <c r="D5358" s="326" t="s">
        <v>95</v>
      </c>
      <c r="E5358" s="323">
        <v>300</v>
      </c>
      <c r="F5358" s="35" t="s">
        <v>303</v>
      </c>
      <c r="G5358" s="326" t="s">
        <v>11456</v>
      </c>
      <c r="H5358" s="350">
        <f t="shared" si="84"/>
        <v>4312384.8800000008</v>
      </c>
      <c r="I5358" s="326" t="s">
        <v>11118</v>
      </c>
      <c r="J5358" s="42" t="str">
        <f>VLOOKUP(D5358,DEPARTMENTS!B:B,1,0)</f>
        <v>VBS_AWM</v>
      </c>
      <c r="K5358" s="326"/>
    </row>
    <row r="5359" spans="1:11" s="35" customFormat="1" hidden="1" x14ac:dyDescent="0.2">
      <c r="A5359" s="326" t="s">
        <v>11777</v>
      </c>
      <c r="B5359" s="326" t="s">
        <v>9</v>
      </c>
      <c r="C5359" s="326">
        <v>2</v>
      </c>
      <c r="D5359" s="326" t="s">
        <v>95</v>
      </c>
      <c r="E5359" s="323">
        <v>200</v>
      </c>
      <c r="F5359" s="35" t="s">
        <v>303</v>
      </c>
      <c r="G5359" s="326" t="s">
        <v>11456</v>
      </c>
      <c r="H5359" s="350">
        <f t="shared" si="84"/>
        <v>4312584.8800000008</v>
      </c>
      <c r="I5359" s="326" t="s">
        <v>11119</v>
      </c>
      <c r="J5359" s="42" t="str">
        <f>VLOOKUP(D5359,DEPARTMENTS!B:B,1,0)</f>
        <v>VBS_AWM</v>
      </c>
      <c r="K5359" s="326"/>
    </row>
    <row r="5360" spans="1:11" s="35" customFormat="1" hidden="1" x14ac:dyDescent="0.2">
      <c r="A5360" s="326" t="s">
        <v>11778</v>
      </c>
      <c r="B5360" s="326" t="s">
        <v>9</v>
      </c>
      <c r="C5360" s="326">
        <v>2</v>
      </c>
      <c r="D5360" s="326" t="s">
        <v>95</v>
      </c>
      <c r="E5360" s="323">
        <v>100</v>
      </c>
      <c r="F5360" s="35" t="s">
        <v>303</v>
      </c>
      <c r="G5360" s="326" t="s">
        <v>11456</v>
      </c>
      <c r="H5360" s="350">
        <f t="shared" si="84"/>
        <v>4312684.8800000008</v>
      </c>
      <c r="I5360" s="326" t="s">
        <v>11120</v>
      </c>
      <c r="J5360" s="42" t="str">
        <f>VLOOKUP(D5360,DEPARTMENTS!B:B,1,0)</f>
        <v>VBS_AWM</v>
      </c>
      <c r="K5360" s="326"/>
    </row>
    <row r="5361" spans="1:11" s="35" customFormat="1" hidden="1" x14ac:dyDescent="0.2">
      <c r="A5361" s="326" t="s">
        <v>11779</v>
      </c>
      <c r="B5361" s="326" t="s">
        <v>9</v>
      </c>
      <c r="C5361" s="326">
        <v>2</v>
      </c>
      <c r="D5361" s="326" t="s">
        <v>98</v>
      </c>
      <c r="E5361" s="323">
        <v>500</v>
      </c>
      <c r="F5361" s="35" t="s">
        <v>303</v>
      </c>
      <c r="G5361" s="326" t="s">
        <v>11456</v>
      </c>
      <c r="H5361" s="350">
        <f t="shared" si="84"/>
        <v>4313184.8800000008</v>
      </c>
      <c r="I5361" s="326" t="s">
        <v>11121</v>
      </c>
      <c r="J5361" s="42" t="str">
        <f>VLOOKUP(D5361,DEPARTMENTS!B:B,1,0)</f>
        <v>VBS_CHILDREN</v>
      </c>
      <c r="K5361" s="326"/>
    </row>
    <row r="5362" spans="1:11" s="35" customFormat="1" hidden="1" x14ac:dyDescent="0.2">
      <c r="A5362" s="326" t="s">
        <v>11780</v>
      </c>
      <c r="B5362" s="326" t="s">
        <v>9</v>
      </c>
      <c r="C5362" s="326">
        <v>2</v>
      </c>
      <c r="D5362" s="326" t="s">
        <v>98</v>
      </c>
      <c r="E5362" s="323">
        <v>600</v>
      </c>
      <c r="F5362" s="35" t="s">
        <v>303</v>
      </c>
      <c r="G5362" s="326" t="s">
        <v>11456</v>
      </c>
      <c r="H5362" s="350">
        <f t="shared" si="84"/>
        <v>4313784.8800000008</v>
      </c>
      <c r="I5362" s="326" t="s">
        <v>11122</v>
      </c>
      <c r="J5362" s="42" t="str">
        <f>VLOOKUP(D5362,DEPARTMENTS!B:B,1,0)</f>
        <v>VBS_CHILDREN</v>
      </c>
      <c r="K5362" s="326"/>
    </row>
    <row r="5363" spans="1:11" s="35" customFormat="1" hidden="1" x14ac:dyDescent="0.2">
      <c r="A5363" s="326" t="s">
        <v>11781</v>
      </c>
      <c r="B5363" s="326" t="s">
        <v>9</v>
      </c>
      <c r="C5363" s="326">
        <v>2</v>
      </c>
      <c r="D5363" s="326" t="s">
        <v>9603</v>
      </c>
      <c r="E5363" s="323">
        <v>300</v>
      </c>
      <c r="F5363" s="35" t="s">
        <v>303</v>
      </c>
      <c r="G5363" s="326" t="s">
        <v>11456</v>
      </c>
      <c r="H5363" s="350">
        <f t="shared" si="84"/>
        <v>4314084.8800000008</v>
      </c>
      <c r="I5363" s="326" t="s">
        <v>11123</v>
      </c>
      <c r="J5363" s="42" t="str">
        <f>VLOOKUP(D5363,DEPARTMENTS!B:B,1,0)</f>
        <v>VBS_REGISTRATION</v>
      </c>
      <c r="K5363" s="326"/>
    </row>
    <row r="5364" spans="1:11" s="35" customFormat="1" hidden="1" x14ac:dyDescent="0.2">
      <c r="A5364" s="326" t="s">
        <v>11781</v>
      </c>
      <c r="B5364" s="326" t="s">
        <v>9</v>
      </c>
      <c r="C5364" s="326">
        <v>2</v>
      </c>
      <c r="D5364" s="326" t="s">
        <v>98</v>
      </c>
      <c r="E5364" s="323">
        <v>300</v>
      </c>
      <c r="F5364" s="35" t="s">
        <v>303</v>
      </c>
      <c r="G5364" s="326" t="s">
        <v>11456</v>
      </c>
      <c r="H5364" s="350">
        <f t="shared" si="84"/>
        <v>4314384.8800000008</v>
      </c>
      <c r="I5364" s="326" t="s">
        <v>11123</v>
      </c>
      <c r="J5364" s="42" t="str">
        <f>VLOOKUP(D5364,DEPARTMENTS!B:B,1,0)</f>
        <v>VBS_CHILDREN</v>
      </c>
      <c r="K5364" s="326"/>
    </row>
    <row r="5365" spans="1:11" s="35" customFormat="1" hidden="1" x14ac:dyDescent="0.2">
      <c r="A5365" s="326" t="s">
        <v>11782</v>
      </c>
      <c r="B5365" s="326" t="s">
        <v>9</v>
      </c>
      <c r="C5365" s="326">
        <v>2</v>
      </c>
      <c r="D5365" s="326" t="s">
        <v>98</v>
      </c>
      <c r="E5365" s="323">
        <v>300</v>
      </c>
      <c r="F5365" s="35" t="s">
        <v>303</v>
      </c>
      <c r="G5365" s="326" t="s">
        <v>11456</v>
      </c>
      <c r="H5365" s="350">
        <f t="shared" si="84"/>
        <v>4314684.8800000008</v>
      </c>
      <c r="I5365" s="326" t="s">
        <v>11124</v>
      </c>
      <c r="J5365" s="42" t="str">
        <f>VLOOKUP(D5365,DEPARTMENTS!B:B,1,0)</f>
        <v>VBS_CHILDREN</v>
      </c>
      <c r="K5365" s="326"/>
    </row>
    <row r="5366" spans="1:11" s="35" customFormat="1" hidden="1" x14ac:dyDescent="0.2">
      <c r="A5366" s="326" t="s">
        <v>11783</v>
      </c>
      <c r="B5366" s="326" t="s">
        <v>9</v>
      </c>
      <c r="C5366" s="326">
        <v>2</v>
      </c>
      <c r="D5366" s="326" t="s">
        <v>95</v>
      </c>
      <c r="E5366" s="323">
        <v>300</v>
      </c>
      <c r="F5366" s="35" t="s">
        <v>303</v>
      </c>
      <c r="G5366" s="326" t="s">
        <v>11456</v>
      </c>
      <c r="H5366" s="350">
        <f t="shared" si="84"/>
        <v>4314984.8800000008</v>
      </c>
      <c r="I5366" s="326" t="s">
        <v>11125</v>
      </c>
      <c r="J5366" s="42" t="str">
        <f>VLOOKUP(D5366,DEPARTMENTS!B:B,1,0)</f>
        <v>VBS_AWM</v>
      </c>
      <c r="K5366" s="326"/>
    </row>
    <row r="5367" spans="1:11" s="35" customFormat="1" hidden="1" x14ac:dyDescent="0.2">
      <c r="A5367" s="326" t="s">
        <v>11784</v>
      </c>
      <c r="B5367" s="326" t="s">
        <v>9</v>
      </c>
      <c r="C5367" s="326">
        <v>2</v>
      </c>
      <c r="D5367" s="326" t="s">
        <v>9603</v>
      </c>
      <c r="E5367" s="323">
        <v>300</v>
      </c>
      <c r="F5367" s="35" t="s">
        <v>303</v>
      </c>
      <c r="G5367" s="326" t="s">
        <v>11456</v>
      </c>
      <c r="H5367" s="350">
        <f t="shared" si="84"/>
        <v>4315284.8800000008</v>
      </c>
      <c r="I5367" s="326" t="s">
        <v>11126</v>
      </c>
      <c r="J5367" s="42" t="str">
        <f>VLOOKUP(D5367,DEPARTMENTS!B:B,1,0)</f>
        <v>VBS_REGISTRATION</v>
      </c>
      <c r="K5367" s="326"/>
    </row>
    <row r="5368" spans="1:11" s="35" customFormat="1" hidden="1" x14ac:dyDescent="0.2">
      <c r="A5368" s="326" t="s">
        <v>11785</v>
      </c>
      <c r="B5368" s="326" t="s">
        <v>9</v>
      </c>
      <c r="C5368" s="326">
        <v>2</v>
      </c>
      <c r="D5368" s="326" t="s">
        <v>98</v>
      </c>
      <c r="E5368" s="323">
        <v>300</v>
      </c>
      <c r="F5368" s="35" t="s">
        <v>303</v>
      </c>
      <c r="G5368" s="326" t="s">
        <v>11456</v>
      </c>
      <c r="H5368" s="350">
        <f t="shared" si="84"/>
        <v>4315584.8800000008</v>
      </c>
      <c r="I5368" s="326" t="s">
        <v>11127</v>
      </c>
      <c r="J5368" s="42" t="str">
        <f>VLOOKUP(D5368,DEPARTMENTS!B:B,1,0)</f>
        <v>VBS_CHILDREN</v>
      </c>
      <c r="K5368" s="326"/>
    </row>
    <row r="5369" spans="1:11" s="35" customFormat="1" hidden="1" x14ac:dyDescent="0.2">
      <c r="A5369" s="326" t="s">
        <v>11786</v>
      </c>
      <c r="B5369" s="326" t="s">
        <v>9</v>
      </c>
      <c r="C5369" s="326">
        <v>2</v>
      </c>
      <c r="D5369" s="326" t="s">
        <v>95</v>
      </c>
      <c r="E5369" s="323">
        <v>200</v>
      </c>
      <c r="F5369" s="35" t="s">
        <v>303</v>
      </c>
      <c r="G5369" s="326" t="s">
        <v>11456</v>
      </c>
      <c r="H5369" s="350">
        <f t="shared" si="84"/>
        <v>4315784.8800000008</v>
      </c>
      <c r="I5369" s="326" t="s">
        <v>11128</v>
      </c>
      <c r="J5369" s="42" t="str">
        <f>VLOOKUP(D5369,DEPARTMENTS!B:B,1,0)</f>
        <v>VBS_AWM</v>
      </c>
      <c r="K5369" s="326"/>
    </row>
    <row r="5370" spans="1:11" s="35" customFormat="1" hidden="1" x14ac:dyDescent="0.2">
      <c r="A5370" s="326" t="s">
        <v>11787</v>
      </c>
      <c r="B5370" s="326" t="s">
        <v>9</v>
      </c>
      <c r="C5370" s="326">
        <v>2</v>
      </c>
      <c r="D5370" s="326" t="s">
        <v>95</v>
      </c>
      <c r="E5370" s="323">
        <v>100</v>
      </c>
      <c r="F5370" s="35" t="s">
        <v>303</v>
      </c>
      <c r="G5370" s="326" t="s">
        <v>11456</v>
      </c>
      <c r="H5370" s="350">
        <f t="shared" si="84"/>
        <v>4315884.8800000008</v>
      </c>
      <c r="I5370" s="326" t="s">
        <v>11129</v>
      </c>
      <c r="J5370" s="42" t="str">
        <f>VLOOKUP(D5370,DEPARTMENTS!B:B,1,0)</f>
        <v>VBS_AWM</v>
      </c>
      <c r="K5370" s="326"/>
    </row>
    <row r="5371" spans="1:11" s="35" customFormat="1" hidden="1" x14ac:dyDescent="0.2">
      <c r="A5371" s="326" t="s">
        <v>11788</v>
      </c>
      <c r="B5371" s="326" t="s">
        <v>9</v>
      </c>
      <c r="C5371" s="326">
        <v>2</v>
      </c>
      <c r="D5371" s="326" t="s">
        <v>95</v>
      </c>
      <c r="E5371" s="323">
        <v>200</v>
      </c>
      <c r="F5371" s="35" t="s">
        <v>303</v>
      </c>
      <c r="G5371" s="326" t="s">
        <v>11456</v>
      </c>
      <c r="H5371" s="350">
        <f t="shared" si="84"/>
        <v>4316084.8800000008</v>
      </c>
      <c r="I5371" s="326" t="s">
        <v>11130</v>
      </c>
      <c r="J5371" s="42" t="str">
        <f>VLOOKUP(D5371,DEPARTMENTS!B:B,1,0)</f>
        <v>VBS_AWM</v>
      </c>
      <c r="K5371" s="326"/>
    </row>
    <row r="5372" spans="1:11" s="35" customFormat="1" hidden="1" x14ac:dyDescent="0.2">
      <c r="A5372" s="326" t="s">
        <v>11789</v>
      </c>
      <c r="B5372" s="326" t="s">
        <v>9</v>
      </c>
      <c r="C5372" s="326">
        <v>2</v>
      </c>
      <c r="D5372" s="326" t="s">
        <v>95</v>
      </c>
      <c r="E5372" s="323">
        <v>100</v>
      </c>
      <c r="F5372" s="35" t="s">
        <v>303</v>
      </c>
      <c r="G5372" s="326" t="s">
        <v>11456</v>
      </c>
      <c r="H5372" s="350">
        <f t="shared" si="84"/>
        <v>4316184.8800000008</v>
      </c>
      <c r="I5372" s="326" t="s">
        <v>11131</v>
      </c>
      <c r="J5372" s="42" t="str">
        <f>VLOOKUP(D5372,DEPARTMENTS!B:B,1,0)</f>
        <v>VBS_AWM</v>
      </c>
      <c r="K5372" s="326"/>
    </row>
    <row r="5373" spans="1:11" s="35" customFormat="1" hidden="1" x14ac:dyDescent="0.2">
      <c r="A5373" s="326" t="s">
        <v>11790</v>
      </c>
      <c r="B5373" s="326" t="s">
        <v>9</v>
      </c>
      <c r="C5373" s="326">
        <v>2</v>
      </c>
      <c r="D5373" s="326" t="s">
        <v>95</v>
      </c>
      <c r="E5373" s="323">
        <v>500</v>
      </c>
      <c r="F5373" s="35" t="s">
        <v>303</v>
      </c>
      <c r="G5373" s="326" t="s">
        <v>11456</v>
      </c>
      <c r="H5373" s="350">
        <f t="shared" si="84"/>
        <v>4316684.8800000008</v>
      </c>
      <c r="I5373" s="326" t="s">
        <v>11132</v>
      </c>
      <c r="J5373" s="42" t="str">
        <f>VLOOKUP(D5373,DEPARTMENTS!B:B,1,0)</f>
        <v>VBS_AWM</v>
      </c>
      <c r="K5373" s="326"/>
    </row>
    <row r="5374" spans="1:11" s="35" customFormat="1" hidden="1" x14ac:dyDescent="0.2">
      <c r="A5374" s="326" t="s">
        <v>11791</v>
      </c>
      <c r="B5374" s="326" t="s">
        <v>9</v>
      </c>
      <c r="C5374" s="326">
        <v>2</v>
      </c>
      <c r="D5374" s="326" t="s">
        <v>95</v>
      </c>
      <c r="E5374" s="323">
        <v>100</v>
      </c>
      <c r="F5374" s="35" t="s">
        <v>303</v>
      </c>
      <c r="G5374" s="326" t="s">
        <v>11456</v>
      </c>
      <c r="H5374" s="350">
        <f t="shared" si="84"/>
        <v>4316784.8800000008</v>
      </c>
      <c r="I5374" s="326" t="s">
        <v>11133</v>
      </c>
      <c r="J5374" s="42" t="str">
        <f>VLOOKUP(D5374,DEPARTMENTS!B:B,1,0)</f>
        <v>VBS_AWM</v>
      </c>
      <c r="K5374" s="326"/>
    </row>
    <row r="5375" spans="1:11" s="35" customFormat="1" hidden="1" x14ac:dyDescent="0.2">
      <c r="A5375" s="326" t="s">
        <v>11792</v>
      </c>
      <c r="B5375" s="326" t="s">
        <v>9</v>
      </c>
      <c r="C5375" s="326">
        <v>2</v>
      </c>
      <c r="D5375" s="326" t="s">
        <v>95</v>
      </c>
      <c r="E5375" s="323">
        <v>100</v>
      </c>
      <c r="F5375" s="35" t="s">
        <v>303</v>
      </c>
      <c r="G5375" s="326" t="s">
        <v>11456</v>
      </c>
      <c r="H5375" s="350">
        <f t="shared" si="84"/>
        <v>4316884.8800000008</v>
      </c>
      <c r="I5375" s="326" t="s">
        <v>11134</v>
      </c>
      <c r="J5375" s="42" t="str">
        <f>VLOOKUP(D5375,DEPARTMENTS!B:B,1,0)</f>
        <v>VBS_AWM</v>
      </c>
      <c r="K5375" s="326"/>
    </row>
    <row r="5376" spans="1:11" s="35" customFormat="1" hidden="1" x14ac:dyDescent="0.2">
      <c r="A5376" s="326" t="s">
        <v>11793</v>
      </c>
      <c r="B5376" s="326" t="s">
        <v>9</v>
      </c>
      <c r="C5376" s="326">
        <v>2</v>
      </c>
      <c r="D5376" s="326" t="s">
        <v>95</v>
      </c>
      <c r="E5376" s="323">
        <v>300</v>
      </c>
      <c r="F5376" s="35" t="s">
        <v>303</v>
      </c>
      <c r="G5376" s="326" t="s">
        <v>11456</v>
      </c>
      <c r="H5376" s="350">
        <f t="shared" si="84"/>
        <v>4317184.8800000008</v>
      </c>
      <c r="I5376" s="326" t="s">
        <v>11135</v>
      </c>
      <c r="J5376" s="42" t="str">
        <f>VLOOKUP(D5376,DEPARTMENTS!B:B,1,0)</f>
        <v>VBS_AWM</v>
      </c>
      <c r="K5376" s="326"/>
    </row>
    <row r="5377" spans="1:11" s="35" customFormat="1" hidden="1" x14ac:dyDescent="0.2">
      <c r="A5377" s="326" t="s">
        <v>11794</v>
      </c>
      <c r="B5377" s="326" t="s">
        <v>9</v>
      </c>
      <c r="C5377" s="326">
        <v>2</v>
      </c>
      <c r="D5377" s="326" t="s">
        <v>95</v>
      </c>
      <c r="E5377" s="323">
        <v>200</v>
      </c>
      <c r="F5377" s="35" t="s">
        <v>303</v>
      </c>
      <c r="G5377" s="326" t="s">
        <v>11456</v>
      </c>
      <c r="H5377" s="350">
        <f t="shared" si="84"/>
        <v>4317384.8800000008</v>
      </c>
      <c r="I5377" s="326" t="s">
        <v>11136</v>
      </c>
      <c r="J5377" s="42" t="str">
        <f>VLOOKUP(D5377,DEPARTMENTS!B:B,1,0)</f>
        <v>VBS_AWM</v>
      </c>
      <c r="K5377" s="326"/>
    </row>
    <row r="5378" spans="1:11" s="35" customFormat="1" hidden="1" x14ac:dyDescent="0.2">
      <c r="A5378" s="326" t="s">
        <v>11795</v>
      </c>
      <c r="B5378" s="326" t="s">
        <v>9</v>
      </c>
      <c r="C5378" s="326">
        <v>2</v>
      </c>
      <c r="D5378" s="326" t="s">
        <v>95</v>
      </c>
      <c r="E5378" s="323">
        <v>200</v>
      </c>
      <c r="F5378" s="35" t="s">
        <v>303</v>
      </c>
      <c r="G5378" s="326" t="s">
        <v>11456</v>
      </c>
      <c r="H5378" s="350">
        <f t="shared" si="84"/>
        <v>4317584.8800000008</v>
      </c>
      <c r="I5378" s="326" t="s">
        <v>11137</v>
      </c>
      <c r="J5378" s="42" t="str">
        <f>VLOOKUP(D5378,DEPARTMENTS!B:B,1,0)</f>
        <v>VBS_AWM</v>
      </c>
      <c r="K5378" s="326"/>
    </row>
    <row r="5379" spans="1:11" s="35" customFormat="1" hidden="1" x14ac:dyDescent="0.2">
      <c r="A5379" s="326" t="s">
        <v>11796</v>
      </c>
      <c r="B5379" s="326" t="s">
        <v>9</v>
      </c>
      <c r="C5379" s="326">
        <v>2</v>
      </c>
      <c r="D5379" s="326" t="s">
        <v>95</v>
      </c>
      <c r="E5379" s="323">
        <v>100</v>
      </c>
      <c r="F5379" s="35" t="s">
        <v>303</v>
      </c>
      <c r="G5379" s="326" t="s">
        <v>11456</v>
      </c>
      <c r="H5379" s="350">
        <f t="shared" si="84"/>
        <v>4317684.8800000008</v>
      </c>
      <c r="I5379" s="326" t="s">
        <v>11138</v>
      </c>
      <c r="J5379" s="42" t="str">
        <f>VLOOKUP(D5379,DEPARTMENTS!B:B,1,0)</f>
        <v>VBS_AWM</v>
      </c>
      <c r="K5379" s="326"/>
    </row>
    <row r="5380" spans="1:11" s="35" customFormat="1" hidden="1" x14ac:dyDescent="0.2">
      <c r="A5380" s="326" t="s">
        <v>11797</v>
      </c>
      <c r="B5380" s="326" t="s">
        <v>9</v>
      </c>
      <c r="C5380" s="326">
        <v>2</v>
      </c>
      <c r="D5380" s="326" t="s">
        <v>95</v>
      </c>
      <c r="E5380" s="323">
        <v>200</v>
      </c>
      <c r="F5380" s="35" t="s">
        <v>303</v>
      </c>
      <c r="G5380" s="326" t="s">
        <v>11456</v>
      </c>
      <c r="H5380" s="350">
        <f t="shared" si="84"/>
        <v>4317884.8800000008</v>
      </c>
      <c r="I5380" s="326" t="s">
        <v>11139</v>
      </c>
      <c r="J5380" s="42" t="str">
        <f>VLOOKUP(D5380,DEPARTMENTS!B:B,1,0)</f>
        <v>VBS_AWM</v>
      </c>
      <c r="K5380" s="326"/>
    </row>
    <row r="5381" spans="1:11" s="35" customFormat="1" hidden="1" x14ac:dyDescent="0.2">
      <c r="A5381" s="326" t="s">
        <v>11798</v>
      </c>
      <c r="B5381" s="326" t="s">
        <v>9</v>
      </c>
      <c r="C5381" s="326">
        <v>2</v>
      </c>
      <c r="D5381" s="326" t="s">
        <v>44</v>
      </c>
      <c r="E5381" s="323">
        <v>700</v>
      </c>
      <c r="F5381" s="35" t="s">
        <v>303</v>
      </c>
      <c r="G5381" s="326" t="s">
        <v>11456</v>
      </c>
      <c r="H5381" s="350">
        <f t="shared" si="84"/>
        <v>4318584.8800000008</v>
      </c>
      <c r="I5381" s="326" t="s">
        <v>11140</v>
      </c>
      <c r="J5381" s="42" t="str">
        <f>VLOOKUP(D5381,DEPARTMENTS!B:B,1,0)</f>
        <v>AMBASSADORS</v>
      </c>
      <c r="K5381" s="326"/>
    </row>
    <row r="5382" spans="1:11" s="35" customFormat="1" hidden="1" x14ac:dyDescent="0.2">
      <c r="A5382" s="326" t="s">
        <v>11799</v>
      </c>
      <c r="B5382" s="326" t="s">
        <v>9</v>
      </c>
      <c r="C5382" s="326">
        <v>2</v>
      </c>
      <c r="D5382" s="326" t="s">
        <v>95</v>
      </c>
      <c r="E5382" s="323">
        <v>300</v>
      </c>
      <c r="F5382" s="35" t="s">
        <v>303</v>
      </c>
      <c r="G5382" s="326" t="s">
        <v>11456</v>
      </c>
      <c r="H5382" s="350">
        <f t="shared" si="84"/>
        <v>4318884.8800000008</v>
      </c>
      <c r="I5382" s="326" t="s">
        <v>11141</v>
      </c>
      <c r="J5382" s="42" t="str">
        <f>VLOOKUP(D5382,DEPARTMENTS!B:B,1,0)</f>
        <v>VBS_AWM</v>
      </c>
      <c r="K5382" s="326"/>
    </row>
    <row r="5383" spans="1:11" s="35" customFormat="1" hidden="1" x14ac:dyDescent="0.2">
      <c r="A5383" s="326" t="s">
        <v>11800</v>
      </c>
      <c r="B5383" s="326" t="s">
        <v>9</v>
      </c>
      <c r="C5383" s="326">
        <v>2</v>
      </c>
      <c r="D5383" s="326" t="s">
        <v>9603</v>
      </c>
      <c r="E5383" s="323">
        <v>450</v>
      </c>
      <c r="F5383" s="35" t="s">
        <v>303</v>
      </c>
      <c r="G5383" s="326" t="s">
        <v>11456</v>
      </c>
      <c r="H5383" s="350">
        <f t="shared" si="84"/>
        <v>4319334.8800000008</v>
      </c>
      <c r="I5383" s="326" t="s">
        <v>11142</v>
      </c>
      <c r="J5383" s="42" t="str">
        <f>VLOOKUP(D5383,DEPARTMENTS!B:B,1,0)</f>
        <v>VBS_REGISTRATION</v>
      </c>
      <c r="K5383" s="326"/>
    </row>
    <row r="5384" spans="1:11" s="35" customFormat="1" hidden="1" x14ac:dyDescent="0.2">
      <c r="A5384" s="326" t="s">
        <v>11801</v>
      </c>
      <c r="B5384" s="326" t="s">
        <v>9</v>
      </c>
      <c r="C5384" s="326">
        <v>2</v>
      </c>
      <c r="D5384" s="326" t="s">
        <v>95</v>
      </c>
      <c r="E5384" s="323">
        <v>200</v>
      </c>
      <c r="F5384" s="35" t="s">
        <v>303</v>
      </c>
      <c r="G5384" s="326" t="s">
        <v>11456</v>
      </c>
      <c r="H5384" s="350">
        <f t="shared" si="84"/>
        <v>4319534.8800000008</v>
      </c>
      <c r="I5384" s="326" t="s">
        <v>11143</v>
      </c>
      <c r="J5384" s="42" t="str">
        <f>VLOOKUP(D5384,DEPARTMENTS!B:B,1,0)</f>
        <v>VBS_AWM</v>
      </c>
      <c r="K5384" s="326"/>
    </row>
    <row r="5385" spans="1:11" s="35" customFormat="1" hidden="1" x14ac:dyDescent="0.2">
      <c r="A5385" s="326" t="s">
        <v>11802</v>
      </c>
      <c r="B5385" s="326" t="s">
        <v>9</v>
      </c>
      <c r="C5385" s="326">
        <v>2</v>
      </c>
      <c r="D5385" s="326" t="s">
        <v>95</v>
      </c>
      <c r="E5385" s="323">
        <v>100</v>
      </c>
      <c r="F5385" s="35" t="s">
        <v>303</v>
      </c>
      <c r="G5385" s="326" t="s">
        <v>11456</v>
      </c>
      <c r="H5385" s="350">
        <f t="shared" si="84"/>
        <v>4319634.8800000008</v>
      </c>
      <c r="I5385" s="326" t="s">
        <v>11144</v>
      </c>
      <c r="J5385" s="42" t="str">
        <f>VLOOKUP(D5385,DEPARTMENTS!B:B,1,0)</f>
        <v>VBS_AWM</v>
      </c>
      <c r="K5385" s="326"/>
    </row>
    <row r="5386" spans="1:11" s="35" customFormat="1" hidden="1" x14ac:dyDescent="0.2">
      <c r="A5386" s="326" t="s">
        <v>11803</v>
      </c>
      <c r="B5386" s="326" t="s">
        <v>9</v>
      </c>
      <c r="C5386" s="326">
        <v>2</v>
      </c>
      <c r="D5386" s="326" t="s">
        <v>95</v>
      </c>
      <c r="E5386" s="323">
        <v>200</v>
      </c>
      <c r="F5386" s="35" t="s">
        <v>303</v>
      </c>
      <c r="G5386" s="326" t="s">
        <v>11456</v>
      </c>
      <c r="H5386" s="350">
        <f t="shared" si="84"/>
        <v>4319834.8800000008</v>
      </c>
      <c r="I5386" s="326" t="s">
        <v>11145</v>
      </c>
      <c r="J5386" s="42" t="str">
        <f>VLOOKUP(D5386,DEPARTMENTS!B:B,1,0)</f>
        <v>VBS_AWM</v>
      </c>
      <c r="K5386" s="326"/>
    </row>
    <row r="5387" spans="1:11" s="35" customFormat="1" hidden="1" x14ac:dyDescent="0.2">
      <c r="A5387" s="326" t="s">
        <v>11804</v>
      </c>
      <c r="B5387" s="326" t="s">
        <v>9</v>
      </c>
      <c r="C5387" s="326">
        <v>2</v>
      </c>
      <c r="D5387" s="326" t="s">
        <v>95</v>
      </c>
      <c r="E5387" s="323">
        <v>200</v>
      </c>
      <c r="F5387" s="35" t="s">
        <v>303</v>
      </c>
      <c r="G5387" s="326" t="s">
        <v>11456</v>
      </c>
      <c r="H5387" s="350">
        <f t="shared" si="84"/>
        <v>4320034.8800000008</v>
      </c>
      <c r="I5387" s="326" t="s">
        <v>11146</v>
      </c>
      <c r="J5387" s="42" t="str">
        <f>VLOOKUP(D5387,DEPARTMENTS!B:B,1,0)</f>
        <v>VBS_AWM</v>
      </c>
      <c r="K5387" s="326"/>
    </row>
    <row r="5388" spans="1:11" s="35" customFormat="1" hidden="1" x14ac:dyDescent="0.2">
      <c r="A5388" s="326" t="s">
        <v>11805</v>
      </c>
      <c r="B5388" s="326" t="s">
        <v>9</v>
      </c>
      <c r="C5388" s="326">
        <v>2</v>
      </c>
      <c r="D5388" s="326" t="s">
        <v>95</v>
      </c>
      <c r="E5388" s="323">
        <v>200</v>
      </c>
      <c r="F5388" s="35" t="s">
        <v>303</v>
      </c>
      <c r="G5388" s="326" t="s">
        <v>11456</v>
      </c>
      <c r="H5388" s="350">
        <f t="shared" si="84"/>
        <v>4320234.8800000008</v>
      </c>
      <c r="I5388" s="326" t="s">
        <v>11147</v>
      </c>
      <c r="J5388" s="42" t="str">
        <f>VLOOKUP(D5388,DEPARTMENTS!B:B,1,0)</f>
        <v>VBS_AWM</v>
      </c>
      <c r="K5388" s="326"/>
    </row>
    <row r="5389" spans="1:11" s="35" customFormat="1" hidden="1" x14ac:dyDescent="0.2">
      <c r="A5389" s="326" t="s">
        <v>11806</v>
      </c>
      <c r="B5389" s="326" t="s">
        <v>9</v>
      </c>
      <c r="C5389" s="326">
        <v>2</v>
      </c>
      <c r="D5389" s="326" t="s">
        <v>95</v>
      </c>
      <c r="E5389" s="323">
        <v>200</v>
      </c>
      <c r="F5389" s="35" t="s">
        <v>303</v>
      </c>
      <c r="G5389" s="326" t="s">
        <v>11456</v>
      </c>
      <c r="H5389" s="350">
        <f t="shared" si="84"/>
        <v>4320434.8800000008</v>
      </c>
      <c r="I5389" s="326" t="s">
        <v>11148</v>
      </c>
      <c r="J5389" s="42" t="str">
        <f>VLOOKUP(D5389,DEPARTMENTS!B:B,1,0)</f>
        <v>VBS_AWM</v>
      </c>
      <c r="K5389" s="326"/>
    </row>
    <row r="5390" spans="1:11" hidden="1" x14ac:dyDescent="0.2">
      <c r="A5390" s="326" t="s">
        <v>11807</v>
      </c>
      <c r="B5390" s="326" t="s">
        <v>9</v>
      </c>
      <c r="C5390" s="326">
        <v>2</v>
      </c>
      <c r="D5390" s="326" t="s">
        <v>98</v>
      </c>
      <c r="E5390" s="323">
        <v>200</v>
      </c>
      <c r="F5390" s="35" t="s">
        <v>303</v>
      </c>
      <c r="G5390" s="326" t="s">
        <v>11456</v>
      </c>
      <c r="H5390" s="350">
        <f t="shared" si="84"/>
        <v>4320634.8800000008</v>
      </c>
      <c r="I5390" s="326" t="s">
        <v>11149</v>
      </c>
      <c r="J5390" s="42" t="str">
        <f>VLOOKUP(D5390,DEPARTMENTS!B:B,1,0)</f>
        <v>VBS_CHILDREN</v>
      </c>
    </row>
    <row r="5391" spans="1:11" s="35" customFormat="1" hidden="1" x14ac:dyDescent="0.2">
      <c r="A5391" s="326" t="s">
        <v>11808</v>
      </c>
      <c r="B5391" s="326" t="s">
        <v>9</v>
      </c>
      <c r="C5391" s="326">
        <v>2</v>
      </c>
      <c r="D5391" s="326" t="s">
        <v>24</v>
      </c>
      <c r="E5391" s="323">
        <v>200</v>
      </c>
      <c r="F5391" s="35" t="s">
        <v>303</v>
      </c>
      <c r="G5391" s="326" t="s">
        <v>11457</v>
      </c>
      <c r="H5391" s="350">
        <f t="shared" si="84"/>
        <v>4320834.8800000008</v>
      </c>
      <c r="I5391" s="326" t="s">
        <v>11150</v>
      </c>
      <c r="J5391" s="42" t="str">
        <f>VLOOKUP(D5391,DEPARTMENTS!B:B,1,0)</f>
        <v>ENVELOPES</v>
      </c>
      <c r="K5391" s="326"/>
    </row>
    <row r="5392" spans="1:11" hidden="1" x14ac:dyDescent="0.2">
      <c r="A5392" s="326" t="s">
        <v>11809</v>
      </c>
      <c r="B5392" s="326" t="s">
        <v>9</v>
      </c>
      <c r="C5392" s="326">
        <v>2</v>
      </c>
      <c r="D5392" s="326" t="s">
        <v>95</v>
      </c>
      <c r="E5392" s="323">
        <v>500</v>
      </c>
      <c r="F5392" s="35" t="s">
        <v>303</v>
      </c>
      <c r="G5392" s="326" t="s">
        <v>11457</v>
      </c>
      <c r="H5392" s="350">
        <f t="shared" si="84"/>
        <v>4321334.8800000008</v>
      </c>
      <c r="I5392" s="326" t="s">
        <v>11151</v>
      </c>
      <c r="J5392" s="42" t="str">
        <f>VLOOKUP(D5392,DEPARTMENTS!B:B,1,0)</f>
        <v>VBS_AWM</v>
      </c>
    </row>
    <row r="5393" spans="1:11" s="35" customFormat="1" hidden="1" x14ac:dyDescent="0.2">
      <c r="A5393" s="326" t="s">
        <v>11810</v>
      </c>
      <c r="B5393" s="326" t="s">
        <v>9</v>
      </c>
      <c r="C5393" s="326">
        <v>2</v>
      </c>
      <c r="D5393" s="326" t="s">
        <v>98</v>
      </c>
      <c r="E5393" s="323">
        <v>300</v>
      </c>
      <c r="F5393" s="35" t="s">
        <v>303</v>
      </c>
      <c r="G5393" s="326" t="s">
        <v>11457</v>
      </c>
      <c r="H5393" s="350">
        <f t="shared" si="84"/>
        <v>4321634.8800000008</v>
      </c>
      <c r="I5393" s="326" t="s">
        <v>11152</v>
      </c>
      <c r="J5393" s="42" t="str">
        <f>VLOOKUP(D5393,DEPARTMENTS!B:B,1,0)</f>
        <v>VBS_CHILDREN</v>
      </c>
      <c r="K5393" s="326"/>
    </row>
    <row r="5394" spans="1:11" s="35" customFormat="1" hidden="1" x14ac:dyDescent="0.2">
      <c r="A5394" s="326" t="s">
        <v>11811</v>
      </c>
      <c r="B5394" s="326" t="s">
        <v>9</v>
      </c>
      <c r="C5394" s="326">
        <v>2</v>
      </c>
      <c r="D5394" s="326" t="s">
        <v>98</v>
      </c>
      <c r="E5394" s="323">
        <v>100</v>
      </c>
      <c r="F5394" s="35" t="s">
        <v>303</v>
      </c>
      <c r="G5394" s="326" t="s">
        <v>11457</v>
      </c>
      <c r="H5394" s="350">
        <f t="shared" si="84"/>
        <v>4321734.8800000008</v>
      </c>
      <c r="I5394" s="326" t="s">
        <v>11153</v>
      </c>
      <c r="J5394" s="42" t="str">
        <f>VLOOKUP(D5394,DEPARTMENTS!B:B,1,0)</f>
        <v>VBS_CHILDREN</v>
      </c>
      <c r="K5394" s="326"/>
    </row>
    <row r="5395" spans="1:11" s="35" customFormat="1" hidden="1" x14ac:dyDescent="0.2">
      <c r="A5395" s="326" t="s">
        <v>11812</v>
      </c>
      <c r="B5395" s="326" t="s">
        <v>9</v>
      </c>
      <c r="C5395" s="326">
        <v>2</v>
      </c>
      <c r="D5395" s="326" t="s">
        <v>98</v>
      </c>
      <c r="E5395" s="323">
        <v>400</v>
      </c>
      <c r="F5395" s="35" t="s">
        <v>303</v>
      </c>
      <c r="G5395" s="326" t="s">
        <v>11457</v>
      </c>
      <c r="H5395" s="350">
        <f t="shared" si="84"/>
        <v>4322134.8800000008</v>
      </c>
      <c r="I5395" s="326" t="s">
        <v>11154</v>
      </c>
      <c r="J5395" s="42" t="str">
        <f>VLOOKUP(D5395,DEPARTMENTS!B:B,1,0)</f>
        <v>VBS_CHILDREN</v>
      </c>
      <c r="K5395" s="326"/>
    </row>
    <row r="5396" spans="1:11" s="35" customFormat="1" hidden="1" x14ac:dyDescent="0.2">
      <c r="A5396" s="326" t="s">
        <v>11813</v>
      </c>
      <c r="B5396" s="326" t="s">
        <v>9</v>
      </c>
      <c r="C5396" s="326">
        <v>2</v>
      </c>
      <c r="D5396" s="326" t="s">
        <v>98</v>
      </c>
      <c r="E5396" s="323">
        <v>300</v>
      </c>
      <c r="F5396" s="35" t="s">
        <v>303</v>
      </c>
      <c r="G5396" s="326" t="s">
        <v>11457</v>
      </c>
      <c r="H5396" s="350">
        <f t="shared" si="84"/>
        <v>4322434.8800000008</v>
      </c>
      <c r="I5396" s="326" t="s">
        <v>11155</v>
      </c>
      <c r="J5396" s="42" t="str">
        <f>VLOOKUP(D5396,DEPARTMENTS!B:B,1,0)</f>
        <v>VBS_CHILDREN</v>
      </c>
      <c r="K5396" s="326"/>
    </row>
    <row r="5397" spans="1:11" s="35" customFormat="1" hidden="1" x14ac:dyDescent="0.2">
      <c r="A5397" s="326" t="s">
        <v>11814</v>
      </c>
      <c r="B5397" s="326" t="s">
        <v>9</v>
      </c>
      <c r="C5397" s="326">
        <v>2</v>
      </c>
      <c r="D5397" s="326" t="s">
        <v>98</v>
      </c>
      <c r="E5397" s="323">
        <v>300</v>
      </c>
      <c r="F5397" s="35" t="s">
        <v>303</v>
      </c>
      <c r="G5397" s="326" t="s">
        <v>11457</v>
      </c>
      <c r="H5397" s="350">
        <f t="shared" si="84"/>
        <v>4322734.8800000008</v>
      </c>
      <c r="I5397" s="326" t="s">
        <v>11156</v>
      </c>
      <c r="J5397" s="42" t="str">
        <f>VLOOKUP(D5397,DEPARTMENTS!B:B,1,0)</f>
        <v>VBS_CHILDREN</v>
      </c>
      <c r="K5397" s="326"/>
    </row>
    <row r="5398" spans="1:11" s="35" customFormat="1" hidden="1" x14ac:dyDescent="0.2">
      <c r="A5398" s="326" t="s">
        <v>11815</v>
      </c>
      <c r="B5398" s="326" t="s">
        <v>9</v>
      </c>
      <c r="C5398" s="326">
        <v>2</v>
      </c>
      <c r="D5398" s="326" t="s">
        <v>95</v>
      </c>
      <c r="E5398" s="323">
        <v>300</v>
      </c>
      <c r="F5398" s="35" t="s">
        <v>303</v>
      </c>
      <c r="G5398" s="326" t="s">
        <v>11457</v>
      </c>
      <c r="H5398" s="350">
        <f t="shared" ref="H5398:H5461" si="85">H5397+E5398</f>
        <v>4323034.8800000008</v>
      </c>
      <c r="I5398" s="326" t="s">
        <v>11157</v>
      </c>
      <c r="J5398" s="42" t="str">
        <f>VLOOKUP(D5398,DEPARTMENTS!B:B,1,0)</f>
        <v>VBS_AWM</v>
      </c>
      <c r="K5398" s="326"/>
    </row>
    <row r="5399" spans="1:11" s="35" customFormat="1" hidden="1" x14ac:dyDescent="0.2">
      <c r="A5399" s="326" t="s">
        <v>11816</v>
      </c>
      <c r="B5399" s="326" t="s">
        <v>9</v>
      </c>
      <c r="C5399" s="326">
        <v>2</v>
      </c>
      <c r="D5399" s="326" t="s">
        <v>138</v>
      </c>
      <c r="E5399" s="323">
        <v>1000</v>
      </c>
      <c r="F5399" s="35" t="s">
        <v>303</v>
      </c>
      <c r="G5399" s="326" t="s">
        <v>11457</v>
      </c>
      <c r="H5399" s="350">
        <f t="shared" si="85"/>
        <v>4324034.8800000008</v>
      </c>
      <c r="I5399" s="326" t="s">
        <v>11158</v>
      </c>
      <c r="J5399" s="42" t="str">
        <f>VLOOKUP(D5399,DEPARTMENTS!B:B,1,0)</f>
        <v>DEV_GROUP_4</v>
      </c>
      <c r="K5399" s="326"/>
    </row>
    <row r="5400" spans="1:11" s="35" customFormat="1" hidden="1" x14ac:dyDescent="0.2">
      <c r="A5400" s="326" t="s">
        <v>11817</v>
      </c>
      <c r="B5400" s="326" t="s">
        <v>9</v>
      </c>
      <c r="C5400" s="326">
        <v>2</v>
      </c>
      <c r="D5400" s="326" t="s">
        <v>98</v>
      </c>
      <c r="E5400" s="323">
        <v>300</v>
      </c>
      <c r="F5400" s="35" t="s">
        <v>303</v>
      </c>
      <c r="G5400" s="326" t="s">
        <v>11457</v>
      </c>
      <c r="H5400" s="350">
        <f t="shared" si="85"/>
        <v>4324334.8800000008</v>
      </c>
      <c r="I5400" s="326" t="s">
        <v>11159</v>
      </c>
      <c r="J5400" s="42" t="str">
        <f>VLOOKUP(D5400,DEPARTMENTS!B:B,1,0)</f>
        <v>VBS_CHILDREN</v>
      </c>
      <c r="K5400" s="326"/>
    </row>
    <row r="5401" spans="1:11" s="35" customFormat="1" hidden="1" x14ac:dyDescent="0.2">
      <c r="A5401" s="326" t="s">
        <v>11818</v>
      </c>
      <c r="B5401" s="326" t="s">
        <v>9</v>
      </c>
      <c r="C5401" s="326">
        <v>2</v>
      </c>
      <c r="D5401" s="326" t="s">
        <v>9603</v>
      </c>
      <c r="E5401" s="323">
        <v>300</v>
      </c>
      <c r="F5401" s="35" t="s">
        <v>303</v>
      </c>
      <c r="G5401" s="326" t="s">
        <v>11457</v>
      </c>
      <c r="H5401" s="350">
        <f t="shared" si="85"/>
        <v>4324634.8800000008</v>
      </c>
      <c r="I5401" s="326" t="s">
        <v>11160</v>
      </c>
      <c r="J5401" s="42" t="str">
        <f>VLOOKUP(D5401,DEPARTMENTS!B:B,1,0)</f>
        <v>VBS_REGISTRATION</v>
      </c>
      <c r="K5401" s="326"/>
    </row>
    <row r="5402" spans="1:11" s="35" customFormat="1" hidden="1" x14ac:dyDescent="0.2">
      <c r="A5402" s="326" t="s">
        <v>11819</v>
      </c>
      <c r="B5402" s="326" t="s">
        <v>9</v>
      </c>
      <c r="C5402" s="326">
        <v>2</v>
      </c>
      <c r="D5402" s="326" t="s">
        <v>95</v>
      </c>
      <c r="E5402" s="323">
        <v>100</v>
      </c>
      <c r="F5402" s="35" t="s">
        <v>303</v>
      </c>
      <c r="G5402" s="326" t="s">
        <v>11457</v>
      </c>
      <c r="H5402" s="350">
        <f t="shared" si="85"/>
        <v>4324734.8800000008</v>
      </c>
      <c r="I5402" s="326" t="s">
        <v>11161</v>
      </c>
      <c r="J5402" s="42" t="str">
        <f>VLOOKUP(D5402,DEPARTMENTS!B:B,1,0)</f>
        <v>VBS_AWM</v>
      </c>
      <c r="K5402" s="326"/>
    </row>
    <row r="5403" spans="1:11" s="35" customFormat="1" hidden="1" x14ac:dyDescent="0.2">
      <c r="A5403" s="326" t="s">
        <v>11820</v>
      </c>
      <c r="B5403" s="326" t="s">
        <v>9</v>
      </c>
      <c r="C5403" s="326">
        <v>2</v>
      </c>
      <c r="D5403" s="326" t="s">
        <v>95</v>
      </c>
      <c r="E5403" s="323">
        <v>100</v>
      </c>
      <c r="F5403" s="35" t="s">
        <v>303</v>
      </c>
      <c r="G5403" s="326" t="s">
        <v>11457</v>
      </c>
      <c r="H5403" s="350">
        <f t="shared" si="85"/>
        <v>4324834.8800000008</v>
      </c>
      <c r="I5403" s="326" t="s">
        <v>11162</v>
      </c>
      <c r="J5403" s="42" t="str">
        <f>VLOOKUP(D5403,DEPARTMENTS!B:B,1,0)</f>
        <v>VBS_AWM</v>
      </c>
      <c r="K5403" s="326"/>
    </row>
    <row r="5404" spans="1:11" s="35" customFormat="1" hidden="1" x14ac:dyDescent="0.2">
      <c r="A5404" s="326" t="s">
        <v>11821</v>
      </c>
      <c r="B5404" s="326" t="s">
        <v>9</v>
      </c>
      <c r="C5404" s="326">
        <v>2</v>
      </c>
      <c r="D5404" s="326" t="s">
        <v>95</v>
      </c>
      <c r="E5404" s="323">
        <v>200</v>
      </c>
      <c r="F5404" s="35" t="s">
        <v>303</v>
      </c>
      <c r="G5404" s="326" t="s">
        <v>11457</v>
      </c>
      <c r="H5404" s="350">
        <f t="shared" si="85"/>
        <v>4325034.8800000008</v>
      </c>
      <c r="I5404" s="326" t="s">
        <v>11163</v>
      </c>
      <c r="J5404" s="42" t="str">
        <f>VLOOKUP(D5404,DEPARTMENTS!B:B,1,0)</f>
        <v>VBS_AWM</v>
      </c>
      <c r="K5404" s="326"/>
    </row>
    <row r="5405" spans="1:11" s="35" customFormat="1" hidden="1" x14ac:dyDescent="0.2">
      <c r="A5405" s="326" t="s">
        <v>11822</v>
      </c>
      <c r="B5405" s="326" t="s">
        <v>9</v>
      </c>
      <c r="C5405" s="326">
        <v>2</v>
      </c>
      <c r="D5405" s="326" t="s">
        <v>95</v>
      </c>
      <c r="E5405" s="323">
        <v>100</v>
      </c>
      <c r="F5405" s="35" t="s">
        <v>303</v>
      </c>
      <c r="G5405" s="326" t="s">
        <v>11457</v>
      </c>
      <c r="H5405" s="350">
        <f t="shared" si="85"/>
        <v>4325134.8800000008</v>
      </c>
      <c r="I5405" s="326" t="s">
        <v>11164</v>
      </c>
      <c r="J5405" s="42" t="str">
        <f>VLOOKUP(D5405,DEPARTMENTS!B:B,1,0)</f>
        <v>VBS_AWM</v>
      </c>
      <c r="K5405" s="326"/>
    </row>
    <row r="5406" spans="1:11" s="35" customFormat="1" hidden="1" x14ac:dyDescent="0.2">
      <c r="A5406" s="326" t="s">
        <v>11823</v>
      </c>
      <c r="B5406" s="326" t="s">
        <v>9</v>
      </c>
      <c r="C5406" s="326">
        <v>2</v>
      </c>
      <c r="D5406" s="326" t="s">
        <v>96</v>
      </c>
      <c r="E5406" s="323">
        <v>300</v>
      </c>
      <c r="F5406" s="35" t="s">
        <v>303</v>
      </c>
      <c r="G5406" s="326" t="s">
        <v>11457</v>
      </c>
      <c r="H5406" s="350">
        <f t="shared" si="85"/>
        <v>4325434.8800000008</v>
      </c>
      <c r="I5406" s="326" t="s">
        <v>11165</v>
      </c>
      <c r="J5406" s="42" t="str">
        <f>VLOOKUP(D5406,DEPARTMENTS!B:B,1,0)</f>
        <v>VBS_YOUTH</v>
      </c>
      <c r="K5406" s="326"/>
    </row>
    <row r="5407" spans="1:11" s="35" customFormat="1" hidden="1" x14ac:dyDescent="0.2">
      <c r="A5407" s="326" t="s">
        <v>11824</v>
      </c>
      <c r="B5407" s="326" t="s">
        <v>9</v>
      </c>
      <c r="C5407" s="326">
        <v>2</v>
      </c>
      <c r="D5407" s="326" t="s">
        <v>95</v>
      </c>
      <c r="E5407" s="323">
        <v>100</v>
      </c>
      <c r="F5407" s="35" t="s">
        <v>303</v>
      </c>
      <c r="G5407" s="326" t="s">
        <v>11457</v>
      </c>
      <c r="H5407" s="350">
        <f t="shared" si="85"/>
        <v>4325534.8800000008</v>
      </c>
      <c r="I5407" s="326" t="s">
        <v>11166</v>
      </c>
      <c r="J5407" s="42" t="str">
        <f>VLOOKUP(D5407,DEPARTMENTS!B:B,1,0)</f>
        <v>VBS_AWM</v>
      </c>
      <c r="K5407" s="326"/>
    </row>
    <row r="5408" spans="1:11" s="35" customFormat="1" hidden="1" x14ac:dyDescent="0.2">
      <c r="A5408" s="326" t="s">
        <v>11825</v>
      </c>
      <c r="B5408" s="326" t="s">
        <v>9</v>
      </c>
      <c r="C5408" s="326">
        <v>2</v>
      </c>
      <c r="D5408" s="326" t="s">
        <v>95</v>
      </c>
      <c r="E5408" s="323">
        <v>200</v>
      </c>
      <c r="F5408" s="35" t="s">
        <v>303</v>
      </c>
      <c r="G5408" s="326" t="s">
        <v>11457</v>
      </c>
      <c r="H5408" s="350">
        <f t="shared" si="85"/>
        <v>4325734.8800000008</v>
      </c>
      <c r="I5408" s="326" t="s">
        <v>11167</v>
      </c>
      <c r="J5408" s="42" t="str">
        <f>VLOOKUP(D5408,DEPARTMENTS!B:B,1,0)</f>
        <v>VBS_AWM</v>
      </c>
      <c r="K5408" s="326"/>
    </row>
    <row r="5409" spans="1:11" s="35" customFormat="1" hidden="1" x14ac:dyDescent="0.2">
      <c r="A5409" s="326" t="s">
        <v>11826</v>
      </c>
      <c r="B5409" s="326" t="s">
        <v>9</v>
      </c>
      <c r="C5409" s="326">
        <v>2</v>
      </c>
      <c r="D5409" s="326" t="s">
        <v>95</v>
      </c>
      <c r="E5409" s="323">
        <v>200</v>
      </c>
      <c r="F5409" s="35" t="s">
        <v>303</v>
      </c>
      <c r="G5409" s="326" t="s">
        <v>11457</v>
      </c>
      <c r="H5409" s="350">
        <f t="shared" si="85"/>
        <v>4325934.8800000008</v>
      </c>
      <c r="I5409" s="326" t="s">
        <v>11168</v>
      </c>
      <c r="J5409" s="42" t="str">
        <f>VLOOKUP(D5409,DEPARTMENTS!B:B,1,0)</f>
        <v>VBS_AWM</v>
      </c>
      <c r="K5409" s="326"/>
    </row>
    <row r="5410" spans="1:11" s="35" customFormat="1" hidden="1" x14ac:dyDescent="0.2">
      <c r="A5410" s="326" t="s">
        <v>11827</v>
      </c>
      <c r="B5410" s="326" t="s">
        <v>9</v>
      </c>
      <c r="C5410" s="326">
        <v>2</v>
      </c>
      <c r="D5410" s="326" t="s">
        <v>96</v>
      </c>
      <c r="E5410" s="323">
        <v>200</v>
      </c>
      <c r="F5410" s="35" t="s">
        <v>303</v>
      </c>
      <c r="G5410" s="326" t="s">
        <v>11457</v>
      </c>
      <c r="H5410" s="350">
        <f t="shared" si="85"/>
        <v>4326134.8800000008</v>
      </c>
      <c r="I5410" s="326" t="s">
        <v>11169</v>
      </c>
      <c r="J5410" s="42" t="str">
        <f>VLOOKUP(D5410,DEPARTMENTS!B:B,1,0)</f>
        <v>VBS_YOUTH</v>
      </c>
      <c r="K5410" s="326"/>
    </row>
    <row r="5411" spans="1:11" s="35" customFormat="1" hidden="1" x14ac:dyDescent="0.2">
      <c r="A5411" s="326" t="s">
        <v>11828</v>
      </c>
      <c r="B5411" s="326" t="s">
        <v>9</v>
      </c>
      <c r="C5411" s="326">
        <v>2</v>
      </c>
      <c r="D5411" s="326" t="s">
        <v>96</v>
      </c>
      <c r="E5411" s="323">
        <v>500</v>
      </c>
      <c r="F5411" s="35" t="s">
        <v>303</v>
      </c>
      <c r="G5411" s="326" t="s">
        <v>11457</v>
      </c>
      <c r="H5411" s="350">
        <f t="shared" si="85"/>
        <v>4326634.8800000008</v>
      </c>
      <c r="I5411" s="326" t="s">
        <v>11170</v>
      </c>
      <c r="J5411" s="42" t="str">
        <f>VLOOKUP(D5411,DEPARTMENTS!B:B,1,0)</f>
        <v>VBS_YOUTH</v>
      </c>
      <c r="K5411" s="326"/>
    </row>
    <row r="5412" spans="1:11" s="35" customFormat="1" hidden="1" x14ac:dyDescent="0.2">
      <c r="A5412" s="326" t="s">
        <v>11829</v>
      </c>
      <c r="B5412" s="326" t="s">
        <v>9</v>
      </c>
      <c r="C5412" s="326">
        <v>2</v>
      </c>
      <c r="D5412" s="326" t="s">
        <v>96</v>
      </c>
      <c r="E5412" s="323">
        <v>200</v>
      </c>
      <c r="F5412" s="35" t="s">
        <v>303</v>
      </c>
      <c r="G5412" s="326" t="s">
        <v>11457</v>
      </c>
      <c r="H5412" s="350">
        <f t="shared" si="85"/>
        <v>4326834.8800000008</v>
      </c>
      <c r="I5412" s="326" t="s">
        <v>11171</v>
      </c>
      <c r="J5412" s="42" t="str">
        <f>VLOOKUP(D5412,DEPARTMENTS!B:B,1,0)</f>
        <v>VBS_YOUTH</v>
      </c>
      <c r="K5412" s="326"/>
    </row>
    <row r="5413" spans="1:11" s="35" customFormat="1" hidden="1" x14ac:dyDescent="0.2">
      <c r="A5413" s="326" t="s">
        <v>11830</v>
      </c>
      <c r="B5413" s="326" t="s">
        <v>9</v>
      </c>
      <c r="C5413" s="326">
        <v>2</v>
      </c>
      <c r="D5413" s="326" t="s">
        <v>94</v>
      </c>
      <c r="E5413" s="323">
        <v>500</v>
      </c>
      <c r="F5413" s="35" t="s">
        <v>303</v>
      </c>
      <c r="G5413" s="326" t="s">
        <v>11457</v>
      </c>
      <c r="H5413" s="350">
        <f t="shared" si="85"/>
        <v>4327334.8800000008</v>
      </c>
      <c r="I5413" s="326" t="s">
        <v>11172</v>
      </c>
      <c r="J5413" s="42" t="str">
        <f>VLOOKUP(D5413,DEPARTMENTS!B:B,1,0)</f>
        <v>VBS_AMM</v>
      </c>
      <c r="K5413" s="326"/>
    </row>
    <row r="5414" spans="1:11" s="35" customFormat="1" hidden="1" x14ac:dyDescent="0.2">
      <c r="A5414" s="326" t="s">
        <v>11831</v>
      </c>
      <c r="B5414" s="326" t="s">
        <v>9</v>
      </c>
      <c r="C5414" s="326">
        <v>2</v>
      </c>
      <c r="D5414" s="326" t="s">
        <v>95</v>
      </c>
      <c r="E5414" s="323">
        <v>100</v>
      </c>
      <c r="F5414" s="35" t="s">
        <v>303</v>
      </c>
      <c r="G5414" s="326" t="s">
        <v>11457</v>
      </c>
      <c r="H5414" s="350">
        <f t="shared" si="85"/>
        <v>4327434.8800000008</v>
      </c>
      <c r="I5414" s="326" t="s">
        <v>11173</v>
      </c>
      <c r="J5414" s="42" t="str">
        <f>VLOOKUP(D5414,DEPARTMENTS!B:B,1,0)</f>
        <v>VBS_AWM</v>
      </c>
      <c r="K5414" s="326"/>
    </row>
    <row r="5415" spans="1:11" s="35" customFormat="1" hidden="1" x14ac:dyDescent="0.2">
      <c r="A5415" s="326" t="s">
        <v>11832</v>
      </c>
      <c r="B5415" s="326" t="s">
        <v>9</v>
      </c>
      <c r="C5415" s="326">
        <v>2</v>
      </c>
      <c r="D5415" s="326" t="s">
        <v>98</v>
      </c>
      <c r="E5415" s="323">
        <v>100</v>
      </c>
      <c r="F5415" s="35" t="s">
        <v>303</v>
      </c>
      <c r="G5415" s="326" t="s">
        <v>11457</v>
      </c>
      <c r="H5415" s="350">
        <f t="shared" si="85"/>
        <v>4327534.8800000008</v>
      </c>
      <c r="I5415" s="326" t="s">
        <v>11174</v>
      </c>
      <c r="J5415" s="42" t="str">
        <f>VLOOKUP(D5415,DEPARTMENTS!B:B,1,0)</f>
        <v>VBS_CHILDREN</v>
      </c>
      <c r="K5415" s="326"/>
    </row>
    <row r="5416" spans="1:11" s="35" customFormat="1" hidden="1" x14ac:dyDescent="0.2">
      <c r="A5416" s="326" t="s">
        <v>11833</v>
      </c>
      <c r="B5416" s="326" t="s">
        <v>9</v>
      </c>
      <c r="C5416" s="326">
        <v>2</v>
      </c>
      <c r="D5416" s="326" t="s">
        <v>95</v>
      </c>
      <c r="E5416" s="323">
        <v>300</v>
      </c>
      <c r="F5416" s="35" t="s">
        <v>303</v>
      </c>
      <c r="G5416" s="326" t="s">
        <v>11457</v>
      </c>
      <c r="H5416" s="350">
        <f t="shared" si="85"/>
        <v>4327834.8800000008</v>
      </c>
      <c r="I5416" s="326" t="s">
        <v>11175</v>
      </c>
      <c r="J5416" s="42" t="str">
        <f>VLOOKUP(D5416,DEPARTMENTS!B:B,1,0)</f>
        <v>VBS_AWM</v>
      </c>
      <c r="K5416" s="326"/>
    </row>
    <row r="5417" spans="1:11" s="35" customFormat="1" hidden="1" x14ac:dyDescent="0.2">
      <c r="A5417" s="326" t="s">
        <v>11834</v>
      </c>
      <c r="B5417" s="326" t="s">
        <v>9</v>
      </c>
      <c r="C5417" s="326">
        <v>2</v>
      </c>
      <c r="D5417" s="326" t="s">
        <v>95</v>
      </c>
      <c r="E5417" s="323">
        <v>300</v>
      </c>
      <c r="F5417" s="35" t="s">
        <v>303</v>
      </c>
      <c r="G5417" s="326" t="s">
        <v>11457</v>
      </c>
      <c r="H5417" s="350">
        <f t="shared" si="85"/>
        <v>4328134.8800000008</v>
      </c>
      <c r="I5417" s="326" t="s">
        <v>11176</v>
      </c>
      <c r="J5417" s="42" t="str">
        <f>VLOOKUP(D5417,DEPARTMENTS!B:B,1,0)</f>
        <v>VBS_AWM</v>
      </c>
      <c r="K5417" s="326"/>
    </row>
    <row r="5418" spans="1:11" s="35" customFormat="1" hidden="1" x14ac:dyDescent="0.2">
      <c r="A5418" s="326" t="s">
        <v>11835</v>
      </c>
      <c r="B5418" s="326" t="s">
        <v>9</v>
      </c>
      <c r="C5418" s="326">
        <v>2</v>
      </c>
      <c r="D5418" s="326" t="s">
        <v>95</v>
      </c>
      <c r="E5418" s="323">
        <v>400</v>
      </c>
      <c r="F5418" s="35" t="s">
        <v>303</v>
      </c>
      <c r="G5418" s="326" t="s">
        <v>11457</v>
      </c>
      <c r="H5418" s="350">
        <f t="shared" si="85"/>
        <v>4328534.8800000008</v>
      </c>
      <c r="I5418" s="326" t="s">
        <v>11177</v>
      </c>
      <c r="J5418" s="42" t="str">
        <f>VLOOKUP(D5418,DEPARTMENTS!B:B,1,0)</f>
        <v>VBS_AWM</v>
      </c>
      <c r="K5418" s="326"/>
    </row>
    <row r="5419" spans="1:11" s="35" customFormat="1" hidden="1" x14ac:dyDescent="0.2">
      <c r="A5419" s="326" t="s">
        <v>11836</v>
      </c>
      <c r="B5419" s="326" t="s">
        <v>9</v>
      </c>
      <c r="C5419" s="326">
        <v>2</v>
      </c>
      <c r="D5419" s="326" t="s">
        <v>98</v>
      </c>
      <c r="E5419" s="323">
        <v>200</v>
      </c>
      <c r="F5419" s="35" t="s">
        <v>303</v>
      </c>
      <c r="G5419" s="326" t="s">
        <v>11457</v>
      </c>
      <c r="H5419" s="350">
        <f t="shared" si="85"/>
        <v>4328734.8800000008</v>
      </c>
      <c r="I5419" s="326" t="s">
        <v>11178</v>
      </c>
      <c r="J5419" s="42" t="str">
        <f>VLOOKUP(D5419,DEPARTMENTS!B:B,1,0)</f>
        <v>VBS_CHILDREN</v>
      </c>
      <c r="K5419" s="326"/>
    </row>
    <row r="5420" spans="1:11" s="35" customFormat="1" hidden="1" x14ac:dyDescent="0.2">
      <c r="A5420" s="326" t="s">
        <v>11837</v>
      </c>
      <c r="B5420" s="326" t="s">
        <v>9</v>
      </c>
      <c r="C5420" s="326">
        <v>2</v>
      </c>
      <c r="D5420" s="326" t="s">
        <v>94</v>
      </c>
      <c r="E5420" s="323">
        <v>500</v>
      </c>
      <c r="F5420" s="35" t="s">
        <v>303</v>
      </c>
      <c r="G5420" s="326" t="s">
        <v>11457</v>
      </c>
      <c r="H5420" s="350">
        <f t="shared" si="85"/>
        <v>4329234.8800000008</v>
      </c>
      <c r="I5420" s="326" t="s">
        <v>11179</v>
      </c>
      <c r="J5420" s="42" t="str">
        <f>VLOOKUP(D5420,DEPARTMENTS!B:B,1,0)</f>
        <v>VBS_AMM</v>
      </c>
      <c r="K5420" s="326"/>
    </row>
    <row r="5421" spans="1:11" s="35" customFormat="1" hidden="1" x14ac:dyDescent="0.2">
      <c r="A5421" s="326" t="s">
        <v>11838</v>
      </c>
      <c r="B5421" s="326" t="s">
        <v>9</v>
      </c>
      <c r="C5421" s="326">
        <v>2</v>
      </c>
      <c r="D5421" s="326" t="s">
        <v>95</v>
      </c>
      <c r="E5421" s="323">
        <v>200</v>
      </c>
      <c r="F5421" s="35" t="s">
        <v>303</v>
      </c>
      <c r="G5421" s="326" t="s">
        <v>11457</v>
      </c>
      <c r="H5421" s="350">
        <f t="shared" si="85"/>
        <v>4329434.8800000008</v>
      </c>
      <c r="I5421" s="326" t="s">
        <v>11180</v>
      </c>
      <c r="J5421" s="42" t="str">
        <f>VLOOKUP(D5421,DEPARTMENTS!B:B,1,0)</f>
        <v>VBS_AWM</v>
      </c>
      <c r="K5421" s="326"/>
    </row>
    <row r="5422" spans="1:11" s="35" customFormat="1" hidden="1" x14ac:dyDescent="0.2">
      <c r="A5422" s="326" t="s">
        <v>11839</v>
      </c>
      <c r="B5422" s="326" t="s">
        <v>9</v>
      </c>
      <c r="C5422" s="326">
        <v>2</v>
      </c>
      <c r="D5422" s="326" t="s">
        <v>96</v>
      </c>
      <c r="E5422" s="323">
        <v>300</v>
      </c>
      <c r="F5422" s="35" t="s">
        <v>303</v>
      </c>
      <c r="G5422" s="326" t="s">
        <v>11457</v>
      </c>
      <c r="H5422" s="350">
        <f t="shared" si="85"/>
        <v>4329734.8800000008</v>
      </c>
      <c r="I5422" s="326" t="s">
        <v>11181</v>
      </c>
      <c r="J5422" s="42" t="str">
        <f>VLOOKUP(D5422,DEPARTMENTS!B:B,1,0)</f>
        <v>VBS_YOUTH</v>
      </c>
      <c r="K5422" s="326"/>
    </row>
    <row r="5423" spans="1:11" s="35" customFormat="1" hidden="1" x14ac:dyDescent="0.2">
      <c r="A5423" s="326" t="s">
        <v>11840</v>
      </c>
      <c r="B5423" s="326" t="s">
        <v>9</v>
      </c>
      <c r="C5423" s="326">
        <v>2</v>
      </c>
      <c r="D5423" s="326" t="s">
        <v>46</v>
      </c>
      <c r="E5423" s="323">
        <v>300</v>
      </c>
      <c r="F5423" s="35" t="s">
        <v>303</v>
      </c>
      <c r="G5423" s="326" t="s">
        <v>11457</v>
      </c>
      <c r="H5423" s="350">
        <f t="shared" si="85"/>
        <v>4330034.8800000008</v>
      </c>
      <c r="I5423" s="326" t="s">
        <v>11182</v>
      </c>
      <c r="J5423" s="42" t="str">
        <f>VLOOKUP(D5423,DEPARTMENTS!B:B,1,0)</f>
        <v>COMMUNICATION</v>
      </c>
      <c r="K5423" s="326"/>
    </row>
    <row r="5424" spans="1:11" s="35" customFormat="1" hidden="1" x14ac:dyDescent="0.2">
      <c r="A5424" s="326" t="s">
        <v>11841</v>
      </c>
      <c r="B5424" s="326" t="s">
        <v>9</v>
      </c>
      <c r="C5424" s="326">
        <v>2</v>
      </c>
      <c r="D5424" s="326" t="s">
        <v>96</v>
      </c>
      <c r="E5424" s="323">
        <v>300</v>
      </c>
      <c r="F5424" s="35" t="s">
        <v>303</v>
      </c>
      <c r="G5424" s="326" t="s">
        <v>11457</v>
      </c>
      <c r="H5424" s="350">
        <f t="shared" si="85"/>
        <v>4330334.8800000008</v>
      </c>
      <c r="I5424" s="326" t="s">
        <v>11183</v>
      </c>
      <c r="J5424" s="42" t="str">
        <f>VLOOKUP(D5424,DEPARTMENTS!B:B,1,0)</f>
        <v>VBS_YOUTH</v>
      </c>
      <c r="K5424" s="326"/>
    </row>
    <row r="5425" spans="1:11" s="35" customFormat="1" hidden="1" x14ac:dyDescent="0.2">
      <c r="A5425" s="326" t="s">
        <v>11842</v>
      </c>
      <c r="B5425" s="326" t="s">
        <v>9</v>
      </c>
      <c r="C5425" s="326">
        <v>2</v>
      </c>
      <c r="D5425" s="326" t="s">
        <v>95</v>
      </c>
      <c r="E5425" s="323">
        <v>200</v>
      </c>
      <c r="F5425" s="35" t="s">
        <v>303</v>
      </c>
      <c r="G5425" s="326" t="s">
        <v>11457</v>
      </c>
      <c r="H5425" s="350">
        <f t="shared" si="85"/>
        <v>4330534.8800000008</v>
      </c>
      <c r="I5425" s="326" t="s">
        <v>11184</v>
      </c>
      <c r="J5425" s="42" t="str">
        <f>VLOOKUP(D5425,DEPARTMENTS!B:B,1,0)</f>
        <v>VBS_AWM</v>
      </c>
      <c r="K5425" s="326"/>
    </row>
    <row r="5426" spans="1:11" s="35" customFormat="1" hidden="1" x14ac:dyDescent="0.2">
      <c r="A5426" s="326" t="s">
        <v>11843</v>
      </c>
      <c r="B5426" s="326" t="s">
        <v>9</v>
      </c>
      <c r="C5426" s="326">
        <v>2</v>
      </c>
      <c r="D5426" s="326" t="s">
        <v>95</v>
      </c>
      <c r="E5426" s="323">
        <v>100</v>
      </c>
      <c r="F5426" s="35" t="s">
        <v>303</v>
      </c>
      <c r="G5426" s="326" t="s">
        <v>11457</v>
      </c>
      <c r="H5426" s="350">
        <f t="shared" si="85"/>
        <v>4330634.8800000008</v>
      </c>
      <c r="I5426" s="326" t="s">
        <v>11185</v>
      </c>
      <c r="J5426" s="42" t="str">
        <f>VLOOKUP(D5426,DEPARTMENTS!B:B,1,0)</f>
        <v>VBS_AWM</v>
      </c>
      <c r="K5426" s="326"/>
    </row>
    <row r="5427" spans="1:11" s="35" customFormat="1" hidden="1" x14ac:dyDescent="0.2">
      <c r="A5427" s="326" t="s">
        <v>11844</v>
      </c>
      <c r="B5427" s="326" t="s">
        <v>9</v>
      </c>
      <c r="C5427" s="326">
        <v>2</v>
      </c>
      <c r="D5427" s="326" t="s">
        <v>95</v>
      </c>
      <c r="E5427" s="323">
        <v>100</v>
      </c>
      <c r="F5427" s="35" t="s">
        <v>303</v>
      </c>
      <c r="G5427" s="326" t="s">
        <v>11457</v>
      </c>
      <c r="H5427" s="350">
        <f t="shared" si="85"/>
        <v>4330734.8800000008</v>
      </c>
      <c r="I5427" s="326" t="s">
        <v>11186</v>
      </c>
      <c r="J5427" s="42" t="str">
        <f>VLOOKUP(D5427,DEPARTMENTS!B:B,1,0)</f>
        <v>VBS_AWM</v>
      </c>
      <c r="K5427" s="326"/>
    </row>
    <row r="5428" spans="1:11" s="35" customFormat="1" hidden="1" x14ac:dyDescent="0.2">
      <c r="A5428" s="326" t="s">
        <v>11845</v>
      </c>
      <c r="B5428" s="326" t="s">
        <v>9</v>
      </c>
      <c r="C5428" s="326">
        <v>2</v>
      </c>
      <c r="D5428" s="326" t="s">
        <v>96</v>
      </c>
      <c r="E5428" s="323">
        <v>200</v>
      </c>
      <c r="F5428" s="35" t="s">
        <v>303</v>
      </c>
      <c r="G5428" s="326" t="s">
        <v>11457</v>
      </c>
      <c r="H5428" s="350">
        <f t="shared" si="85"/>
        <v>4330934.8800000008</v>
      </c>
      <c r="I5428" s="326" t="s">
        <v>11187</v>
      </c>
      <c r="J5428" s="42" t="str">
        <f>VLOOKUP(D5428,DEPARTMENTS!B:B,1,0)</f>
        <v>VBS_YOUTH</v>
      </c>
      <c r="K5428" s="326"/>
    </row>
    <row r="5429" spans="1:11" s="35" customFormat="1" hidden="1" x14ac:dyDescent="0.2">
      <c r="A5429" s="326" t="s">
        <v>11846</v>
      </c>
      <c r="B5429" s="326" t="s">
        <v>9</v>
      </c>
      <c r="C5429" s="326">
        <v>2</v>
      </c>
      <c r="D5429" s="326" t="s">
        <v>95</v>
      </c>
      <c r="E5429" s="323">
        <v>100</v>
      </c>
      <c r="F5429" s="35" t="s">
        <v>303</v>
      </c>
      <c r="G5429" s="326" t="s">
        <v>11457</v>
      </c>
      <c r="H5429" s="350">
        <f t="shared" si="85"/>
        <v>4331034.8800000008</v>
      </c>
      <c r="I5429" s="326" t="s">
        <v>11188</v>
      </c>
      <c r="J5429" s="42" t="str">
        <f>VLOOKUP(D5429,DEPARTMENTS!B:B,1,0)</f>
        <v>VBS_AWM</v>
      </c>
      <c r="K5429" s="326"/>
    </row>
    <row r="5430" spans="1:11" s="35" customFormat="1" hidden="1" x14ac:dyDescent="0.2">
      <c r="A5430" s="326" t="s">
        <v>11847</v>
      </c>
      <c r="B5430" s="326" t="s">
        <v>9</v>
      </c>
      <c r="C5430" s="326">
        <v>2</v>
      </c>
      <c r="D5430" s="326" t="s">
        <v>95</v>
      </c>
      <c r="E5430" s="323">
        <v>100</v>
      </c>
      <c r="F5430" s="35" t="s">
        <v>303</v>
      </c>
      <c r="G5430" s="326" t="s">
        <v>11457</v>
      </c>
      <c r="H5430" s="350">
        <f t="shared" si="85"/>
        <v>4331134.8800000008</v>
      </c>
      <c r="I5430" s="326" t="s">
        <v>11189</v>
      </c>
      <c r="J5430" s="42" t="str">
        <f>VLOOKUP(D5430,DEPARTMENTS!B:B,1,0)</f>
        <v>VBS_AWM</v>
      </c>
      <c r="K5430" s="326"/>
    </row>
    <row r="5431" spans="1:11" s="35" customFormat="1" hidden="1" x14ac:dyDescent="0.2">
      <c r="A5431" s="326" t="s">
        <v>11848</v>
      </c>
      <c r="B5431" s="326" t="s">
        <v>9</v>
      </c>
      <c r="C5431" s="326">
        <v>2</v>
      </c>
      <c r="D5431" s="326" t="s">
        <v>95</v>
      </c>
      <c r="E5431" s="323">
        <v>100</v>
      </c>
      <c r="F5431" s="35" t="s">
        <v>303</v>
      </c>
      <c r="G5431" s="326" t="s">
        <v>11457</v>
      </c>
      <c r="H5431" s="350">
        <f t="shared" si="85"/>
        <v>4331234.8800000008</v>
      </c>
      <c r="I5431" s="326" t="s">
        <v>11190</v>
      </c>
      <c r="J5431" s="42" t="str">
        <f>VLOOKUP(D5431,DEPARTMENTS!B:B,1,0)</f>
        <v>VBS_AWM</v>
      </c>
      <c r="K5431" s="326"/>
    </row>
    <row r="5432" spans="1:11" s="35" customFormat="1" hidden="1" x14ac:dyDescent="0.2">
      <c r="A5432" s="326" t="s">
        <v>11849</v>
      </c>
      <c r="B5432" s="326" t="s">
        <v>9</v>
      </c>
      <c r="C5432" s="326">
        <v>2</v>
      </c>
      <c r="D5432" s="326" t="s">
        <v>24</v>
      </c>
      <c r="E5432" s="323">
        <v>640</v>
      </c>
      <c r="F5432" s="35" t="s">
        <v>303</v>
      </c>
      <c r="G5432" s="326" t="s">
        <v>11457</v>
      </c>
      <c r="H5432" s="350">
        <f t="shared" si="85"/>
        <v>4331874.8800000008</v>
      </c>
      <c r="I5432" s="326" t="s">
        <v>11191</v>
      </c>
      <c r="J5432" s="42" t="str">
        <f>VLOOKUP(D5432,DEPARTMENTS!B:B,1,0)</f>
        <v>ENVELOPES</v>
      </c>
      <c r="K5432" s="326"/>
    </row>
    <row r="5433" spans="1:11" s="35" customFormat="1" hidden="1" x14ac:dyDescent="0.2">
      <c r="A5433" s="326" t="s">
        <v>11850</v>
      </c>
      <c r="B5433" s="326" t="s">
        <v>9</v>
      </c>
      <c r="C5433" s="326">
        <v>2</v>
      </c>
      <c r="D5433" s="326" t="s">
        <v>96</v>
      </c>
      <c r="E5433" s="323">
        <v>300</v>
      </c>
      <c r="F5433" s="35" t="s">
        <v>303</v>
      </c>
      <c r="G5433" s="326" t="s">
        <v>11457</v>
      </c>
      <c r="H5433" s="350">
        <f t="shared" si="85"/>
        <v>4332174.8800000008</v>
      </c>
      <c r="I5433" s="326" t="s">
        <v>11192</v>
      </c>
      <c r="J5433" s="42" t="str">
        <f>VLOOKUP(D5433,DEPARTMENTS!B:B,1,0)</f>
        <v>VBS_YOUTH</v>
      </c>
      <c r="K5433" s="326"/>
    </row>
    <row r="5434" spans="1:11" s="35" customFormat="1" hidden="1" x14ac:dyDescent="0.2">
      <c r="A5434" s="326" t="s">
        <v>11851</v>
      </c>
      <c r="B5434" s="326" t="s">
        <v>9</v>
      </c>
      <c r="C5434" s="326">
        <v>2</v>
      </c>
      <c r="D5434" s="326" t="s">
        <v>95</v>
      </c>
      <c r="E5434" s="323">
        <v>100</v>
      </c>
      <c r="F5434" s="35" t="s">
        <v>303</v>
      </c>
      <c r="G5434" s="326" t="s">
        <v>11457</v>
      </c>
      <c r="H5434" s="350">
        <f t="shared" si="85"/>
        <v>4332274.8800000008</v>
      </c>
      <c r="I5434" s="326" t="s">
        <v>11193</v>
      </c>
      <c r="J5434" s="42" t="str">
        <f>VLOOKUP(D5434,DEPARTMENTS!B:B,1,0)</f>
        <v>VBS_AWM</v>
      </c>
      <c r="K5434" s="326"/>
    </row>
    <row r="5435" spans="1:11" s="35" customFormat="1" hidden="1" x14ac:dyDescent="0.2">
      <c r="A5435" s="326" t="s">
        <v>11852</v>
      </c>
      <c r="B5435" s="326" t="s">
        <v>9</v>
      </c>
      <c r="C5435" s="326">
        <v>2</v>
      </c>
      <c r="D5435" s="326" t="s">
        <v>95</v>
      </c>
      <c r="E5435" s="323">
        <v>200</v>
      </c>
      <c r="F5435" s="35" t="s">
        <v>303</v>
      </c>
      <c r="G5435" s="326" t="s">
        <v>11457</v>
      </c>
      <c r="H5435" s="350">
        <f t="shared" si="85"/>
        <v>4332474.8800000008</v>
      </c>
      <c r="I5435" s="326" t="s">
        <v>11194</v>
      </c>
      <c r="J5435" s="42" t="str">
        <f>VLOOKUP(D5435,DEPARTMENTS!B:B,1,0)</f>
        <v>VBS_AWM</v>
      </c>
      <c r="K5435" s="326"/>
    </row>
    <row r="5436" spans="1:11" s="35" customFormat="1" hidden="1" x14ac:dyDescent="0.2">
      <c r="A5436" s="326" t="s">
        <v>11853</v>
      </c>
      <c r="B5436" s="326" t="s">
        <v>9</v>
      </c>
      <c r="C5436" s="326">
        <v>2</v>
      </c>
      <c r="D5436" s="326" t="s">
        <v>98</v>
      </c>
      <c r="E5436" s="323">
        <v>420</v>
      </c>
      <c r="F5436" s="35" t="s">
        <v>303</v>
      </c>
      <c r="G5436" s="326" t="s">
        <v>11457</v>
      </c>
      <c r="H5436" s="350">
        <f t="shared" si="85"/>
        <v>4332894.8800000008</v>
      </c>
      <c r="I5436" s="326" t="s">
        <v>11195</v>
      </c>
      <c r="J5436" s="42" t="str">
        <f>VLOOKUP(D5436,DEPARTMENTS!B:B,1,0)</f>
        <v>VBS_CHILDREN</v>
      </c>
      <c r="K5436" s="326"/>
    </row>
    <row r="5437" spans="1:11" s="35" customFormat="1" hidden="1" x14ac:dyDescent="0.2">
      <c r="A5437" s="326" t="s">
        <v>11854</v>
      </c>
      <c r="B5437" s="326" t="s">
        <v>9</v>
      </c>
      <c r="C5437" s="326">
        <v>2</v>
      </c>
      <c r="D5437" s="326" t="s">
        <v>96</v>
      </c>
      <c r="E5437" s="323">
        <v>200</v>
      </c>
      <c r="F5437" s="35" t="s">
        <v>303</v>
      </c>
      <c r="G5437" s="326" t="s">
        <v>11457</v>
      </c>
      <c r="H5437" s="350">
        <f t="shared" si="85"/>
        <v>4333094.8800000008</v>
      </c>
      <c r="I5437" s="326" t="s">
        <v>11196</v>
      </c>
      <c r="J5437" s="42" t="str">
        <f>VLOOKUP(D5437,DEPARTMENTS!B:B,1,0)</f>
        <v>VBS_YOUTH</v>
      </c>
      <c r="K5437" s="326"/>
    </row>
    <row r="5438" spans="1:11" s="35" customFormat="1" hidden="1" x14ac:dyDescent="0.2">
      <c r="A5438" s="326" t="s">
        <v>11855</v>
      </c>
      <c r="B5438" s="326" t="s">
        <v>9</v>
      </c>
      <c r="C5438" s="326">
        <v>2</v>
      </c>
      <c r="D5438" s="326" t="s">
        <v>98</v>
      </c>
      <c r="E5438" s="323">
        <v>100</v>
      </c>
      <c r="F5438" s="35" t="s">
        <v>303</v>
      </c>
      <c r="G5438" s="326" t="s">
        <v>11457</v>
      </c>
      <c r="H5438" s="350">
        <f t="shared" si="85"/>
        <v>4333194.8800000008</v>
      </c>
      <c r="I5438" s="326" t="s">
        <v>11197</v>
      </c>
      <c r="J5438" s="42" t="str">
        <f>VLOOKUP(D5438,DEPARTMENTS!B:B,1,0)</f>
        <v>VBS_CHILDREN</v>
      </c>
      <c r="K5438" s="326"/>
    </row>
    <row r="5439" spans="1:11" s="35" customFormat="1" hidden="1" x14ac:dyDescent="0.2">
      <c r="A5439" s="326" t="s">
        <v>11856</v>
      </c>
      <c r="B5439" s="326" t="s">
        <v>9</v>
      </c>
      <c r="C5439" s="326">
        <v>2</v>
      </c>
      <c r="D5439" s="326" t="s">
        <v>98</v>
      </c>
      <c r="E5439" s="323">
        <v>100</v>
      </c>
      <c r="F5439" s="35" t="s">
        <v>303</v>
      </c>
      <c r="G5439" s="326" t="s">
        <v>11457</v>
      </c>
      <c r="H5439" s="350">
        <f t="shared" si="85"/>
        <v>4333294.8800000008</v>
      </c>
      <c r="I5439" s="326" t="s">
        <v>11198</v>
      </c>
      <c r="J5439" s="42" t="str">
        <f>VLOOKUP(D5439,DEPARTMENTS!B:B,1,0)</f>
        <v>VBS_CHILDREN</v>
      </c>
      <c r="K5439" s="326"/>
    </row>
    <row r="5440" spans="1:11" s="35" customFormat="1" hidden="1" x14ac:dyDescent="0.2">
      <c r="A5440" s="326" t="s">
        <v>11857</v>
      </c>
      <c r="B5440" s="326" t="s">
        <v>9</v>
      </c>
      <c r="C5440" s="326">
        <v>2</v>
      </c>
      <c r="D5440" s="326" t="s">
        <v>114</v>
      </c>
      <c r="E5440" s="323">
        <v>16900</v>
      </c>
      <c r="F5440" s="35" t="s">
        <v>303</v>
      </c>
      <c r="G5440" s="326" t="s">
        <v>11457</v>
      </c>
      <c r="H5440" s="350">
        <f t="shared" si="85"/>
        <v>4350194.8800000008</v>
      </c>
      <c r="I5440" s="326" t="s">
        <v>11199</v>
      </c>
      <c r="J5440" s="42" t="str">
        <f>VLOOKUP(D5440,DEPARTMENTS!B:B,1,0)</f>
        <v>DEV_GROUP_1</v>
      </c>
      <c r="K5440" s="326"/>
    </row>
    <row r="5441" spans="1:11" s="35" customFormat="1" hidden="1" x14ac:dyDescent="0.2">
      <c r="A5441" s="326" t="s">
        <v>11858</v>
      </c>
      <c r="B5441" s="326" t="s">
        <v>9</v>
      </c>
      <c r="C5441" s="326">
        <v>2</v>
      </c>
      <c r="D5441" s="326" t="s">
        <v>98</v>
      </c>
      <c r="E5441" s="323">
        <v>200</v>
      </c>
      <c r="F5441" s="35" t="s">
        <v>303</v>
      </c>
      <c r="G5441" s="326" t="s">
        <v>11457</v>
      </c>
      <c r="H5441" s="350">
        <f t="shared" si="85"/>
        <v>4350394.8800000008</v>
      </c>
      <c r="I5441" s="326" t="s">
        <v>11200</v>
      </c>
      <c r="J5441" s="42" t="str">
        <f>VLOOKUP(D5441,DEPARTMENTS!B:B,1,0)</f>
        <v>VBS_CHILDREN</v>
      </c>
      <c r="K5441" s="326"/>
    </row>
    <row r="5442" spans="1:11" s="35" customFormat="1" hidden="1" x14ac:dyDescent="0.2">
      <c r="A5442" s="326" t="s">
        <v>11859</v>
      </c>
      <c r="B5442" s="326" t="s">
        <v>9</v>
      </c>
      <c r="C5442" s="326">
        <v>2</v>
      </c>
      <c r="D5442" s="326" t="s">
        <v>98</v>
      </c>
      <c r="E5442" s="323">
        <v>200</v>
      </c>
      <c r="F5442" s="35" t="s">
        <v>303</v>
      </c>
      <c r="G5442" s="326" t="s">
        <v>11457</v>
      </c>
      <c r="H5442" s="350">
        <f t="shared" si="85"/>
        <v>4350594.8800000008</v>
      </c>
      <c r="I5442" s="326" t="s">
        <v>11201</v>
      </c>
      <c r="J5442" s="42" t="str">
        <f>VLOOKUP(D5442,DEPARTMENTS!B:B,1,0)</f>
        <v>VBS_CHILDREN</v>
      </c>
      <c r="K5442" s="326"/>
    </row>
    <row r="5443" spans="1:11" s="35" customFormat="1" hidden="1" x14ac:dyDescent="0.2">
      <c r="A5443" s="326" t="s">
        <v>11860</v>
      </c>
      <c r="B5443" s="326" t="s">
        <v>9</v>
      </c>
      <c r="C5443" s="326">
        <v>2</v>
      </c>
      <c r="D5443" s="326" t="s">
        <v>98</v>
      </c>
      <c r="E5443" s="323">
        <v>1200</v>
      </c>
      <c r="F5443" s="35" t="s">
        <v>303</v>
      </c>
      <c r="G5443" s="326" t="s">
        <v>11457</v>
      </c>
      <c r="H5443" s="350">
        <f t="shared" si="85"/>
        <v>4351794.8800000008</v>
      </c>
      <c r="I5443" s="326" t="s">
        <v>11202</v>
      </c>
      <c r="J5443" s="42" t="str">
        <f>VLOOKUP(D5443,DEPARTMENTS!B:B,1,0)</f>
        <v>VBS_CHILDREN</v>
      </c>
      <c r="K5443" s="326"/>
    </row>
    <row r="5444" spans="1:11" s="35" customFormat="1" hidden="1" x14ac:dyDescent="0.2">
      <c r="A5444" s="326" t="s">
        <v>11861</v>
      </c>
      <c r="B5444" s="326" t="s">
        <v>9</v>
      </c>
      <c r="C5444" s="326">
        <v>2</v>
      </c>
      <c r="D5444" s="326" t="s">
        <v>95</v>
      </c>
      <c r="E5444" s="323">
        <v>500</v>
      </c>
      <c r="F5444" s="35" t="s">
        <v>303</v>
      </c>
      <c r="G5444" s="326" t="s">
        <v>11457</v>
      </c>
      <c r="H5444" s="350">
        <f t="shared" si="85"/>
        <v>4352294.8800000008</v>
      </c>
      <c r="I5444" s="326" t="s">
        <v>11203</v>
      </c>
      <c r="J5444" s="42" t="str">
        <f>VLOOKUP(D5444,DEPARTMENTS!B:B,1,0)</f>
        <v>VBS_AWM</v>
      </c>
      <c r="K5444" s="326"/>
    </row>
    <row r="5445" spans="1:11" s="35" customFormat="1" hidden="1" x14ac:dyDescent="0.2">
      <c r="A5445" s="326" t="s">
        <v>11862</v>
      </c>
      <c r="B5445" s="326" t="s">
        <v>9</v>
      </c>
      <c r="C5445" s="326">
        <v>2</v>
      </c>
      <c r="D5445" s="326" t="s">
        <v>9603</v>
      </c>
      <c r="E5445" s="323">
        <v>300</v>
      </c>
      <c r="F5445" s="35" t="s">
        <v>303</v>
      </c>
      <c r="G5445" s="326" t="s">
        <v>11457</v>
      </c>
      <c r="H5445" s="350">
        <f t="shared" si="85"/>
        <v>4352594.8800000008</v>
      </c>
      <c r="I5445" s="326" t="s">
        <v>11204</v>
      </c>
      <c r="J5445" s="42" t="str">
        <f>VLOOKUP(D5445,DEPARTMENTS!B:B,1,0)</f>
        <v>VBS_REGISTRATION</v>
      </c>
      <c r="K5445" s="326"/>
    </row>
    <row r="5446" spans="1:11" s="35" customFormat="1" hidden="1" x14ac:dyDescent="0.2">
      <c r="A5446" s="326" t="s">
        <v>11863</v>
      </c>
      <c r="B5446" s="326" t="s">
        <v>9</v>
      </c>
      <c r="C5446" s="326">
        <v>2</v>
      </c>
      <c r="D5446" s="326" t="s">
        <v>9603</v>
      </c>
      <c r="E5446" s="323">
        <v>150</v>
      </c>
      <c r="F5446" s="35" t="s">
        <v>303</v>
      </c>
      <c r="G5446" s="326" t="s">
        <v>11457</v>
      </c>
      <c r="H5446" s="350">
        <f t="shared" si="85"/>
        <v>4352744.8800000008</v>
      </c>
      <c r="I5446" s="326" t="s">
        <v>11205</v>
      </c>
      <c r="J5446" s="42" t="str">
        <f>VLOOKUP(D5446,DEPARTMENTS!B:B,1,0)</f>
        <v>VBS_REGISTRATION</v>
      </c>
      <c r="K5446" s="326"/>
    </row>
    <row r="5447" spans="1:11" s="35" customFormat="1" hidden="1" x14ac:dyDescent="0.2">
      <c r="A5447" s="326" t="s">
        <v>11864</v>
      </c>
      <c r="B5447" s="326" t="s">
        <v>9</v>
      </c>
      <c r="C5447" s="326">
        <v>2</v>
      </c>
      <c r="D5447" s="326" t="s">
        <v>95</v>
      </c>
      <c r="E5447" s="323">
        <v>500</v>
      </c>
      <c r="F5447" s="35" t="s">
        <v>303</v>
      </c>
      <c r="G5447" s="326" t="s">
        <v>11457</v>
      </c>
      <c r="H5447" s="350">
        <f t="shared" si="85"/>
        <v>4353244.8800000008</v>
      </c>
      <c r="I5447" s="326" t="s">
        <v>11206</v>
      </c>
      <c r="J5447" s="42" t="str">
        <f>VLOOKUP(D5447,DEPARTMENTS!B:B,1,0)</f>
        <v>VBS_AWM</v>
      </c>
      <c r="K5447" s="326"/>
    </row>
    <row r="5448" spans="1:11" s="35" customFormat="1" hidden="1" x14ac:dyDescent="0.2">
      <c r="A5448" s="326" t="s">
        <v>11865</v>
      </c>
      <c r="B5448" s="326" t="s">
        <v>9</v>
      </c>
      <c r="C5448" s="326">
        <v>2</v>
      </c>
      <c r="D5448" s="326" t="s">
        <v>95</v>
      </c>
      <c r="E5448" s="323">
        <v>100</v>
      </c>
      <c r="F5448" s="35" t="s">
        <v>303</v>
      </c>
      <c r="G5448" s="326" t="s">
        <v>11457</v>
      </c>
      <c r="H5448" s="350">
        <f t="shared" si="85"/>
        <v>4353344.8800000008</v>
      </c>
      <c r="I5448" s="326" t="s">
        <v>11207</v>
      </c>
      <c r="J5448" s="42" t="str">
        <f>VLOOKUP(D5448,DEPARTMENTS!B:B,1,0)</f>
        <v>VBS_AWM</v>
      </c>
      <c r="K5448" s="326"/>
    </row>
    <row r="5449" spans="1:11" s="35" customFormat="1" hidden="1" x14ac:dyDescent="0.2">
      <c r="A5449" s="326" t="s">
        <v>11866</v>
      </c>
      <c r="B5449" s="326" t="s">
        <v>9</v>
      </c>
      <c r="C5449" s="326">
        <v>2</v>
      </c>
      <c r="D5449" s="326" t="s">
        <v>9603</v>
      </c>
      <c r="E5449" s="323">
        <v>150</v>
      </c>
      <c r="F5449" s="35" t="s">
        <v>303</v>
      </c>
      <c r="G5449" s="326" t="s">
        <v>11457</v>
      </c>
      <c r="H5449" s="350">
        <f t="shared" si="85"/>
        <v>4353494.8800000008</v>
      </c>
      <c r="I5449" s="326" t="s">
        <v>11208</v>
      </c>
      <c r="J5449" s="42" t="str">
        <f>VLOOKUP(D5449,DEPARTMENTS!B:B,1,0)</f>
        <v>VBS_REGISTRATION</v>
      </c>
      <c r="K5449" s="326"/>
    </row>
    <row r="5450" spans="1:11" s="35" customFormat="1" hidden="1" x14ac:dyDescent="0.2">
      <c r="A5450" s="326" t="s">
        <v>11867</v>
      </c>
      <c r="B5450" s="326" t="s">
        <v>9</v>
      </c>
      <c r="C5450" s="326">
        <v>2</v>
      </c>
      <c r="D5450" s="326" t="s">
        <v>95</v>
      </c>
      <c r="E5450" s="323">
        <v>500</v>
      </c>
      <c r="F5450" s="35" t="s">
        <v>303</v>
      </c>
      <c r="G5450" s="326" t="s">
        <v>11457</v>
      </c>
      <c r="H5450" s="350">
        <f t="shared" si="85"/>
        <v>4353994.8800000008</v>
      </c>
      <c r="I5450" s="326" t="s">
        <v>11209</v>
      </c>
      <c r="J5450" s="42" t="str">
        <f>VLOOKUP(D5450,DEPARTMENTS!B:B,1,0)</f>
        <v>VBS_AWM</v>
      </c>
      <c r="K5450" s="326"/>
    </row>
    <row r="5451" spans="1:11" s="35" customFormat="1" hidden="1" x14ac:dyDescent="0.2">
      <c r="A5451" s="326" t="s">
        <v>11868</v>
      </c>
      <c r="B5451" s="326" t="s">
        <v>9</v>
      </c>
      <c r="C5451" s="326">
        <v>2</v>
      </c>
      <c r="D5451" s="326" t="s">
        <v>98</v>
      </c>
      <c r="E5451" s="323">
        <v>500</v>
      </c>
      <c r="F5451" s="35" t="s">
        <v>303</v>
      </c>
      <c r="G5451" s="326" t="s">
        <v>11457</v>
      </c>
      <c r="H5451" s="350">
        <f t="shared" si="85"/>
        <v>4354494.8800000008</v>
      </c>
      <c r="I5451" s="326" t="s">
        <v>11210</v>
      </c>
      <c r="J5451" s="42" t="str">
        <f>VLOOKUP(D5451,DEPARTMENTS!B:B,1,0)</f>
        <v>VBS_CHILDREN</v>
      </c>
      <c r="K5451" s="326"/>
    </row>
    <row r="5452" spans="1:11" s="35" customFormat="1" hidden="1" x14ac:dyDescent="0.2">
      <c r="A5452" s="326" t="s">
        <v>11869</v>
      </c>
      <c r="B5452" s="326" t="s">
        <v>9</v>
      </c>
      <c r="C5452" s="326">
        <v>2</v>
      </c>
      <c r="D5452" s="326" t="s">
        <v>95</v>
      </c>
      <c r="E5452" s="323">
        <v>100</v>
      </c>
      <c r="F5452" s="35" t="s">
        <v>303</v>
      </c>
      <c r="G5452" s="326" t="s">
        <v>11457</v>
      </c>
      <c r="H5452" s="350">
        <f t="shared" si="85"/>
        <v>4354594.8800000008</v>
      </c>
      <c r="I5452" s="326" t="s">
        <v>11211</v>
      </c>
      <c r="J5452" s="42" t="str">
        <f>VLOOKUP(D5452,DEPARTMENTS!B:B,1,0)</f>
        <v>VBS_AWM</v>
      </c>
      <c r="K5452" s="326"/>
    </row>
    <row r="5453" spans="1:11" s="35" customFormat="1" hidden="1" x14ac:dyDescent="0.2">
      <c r="A5453" s="326" t="s">
        <v>11870</v>
      </c>
      <c r="B5453" s="326" t="s">
        <v>9</v>
      </c>
      <c r="C5453" s="326">
        <v>2</v>
      </c>
      <c r="D5453" s="326" t="s">
        <v>95</v>
      </c>
      <c r="E5453" s="323">
        <v>200</v>
      </c>
      <c r="F5453" s="35" t="s">
        <v>303</v>
      </c>
      <c r="G5453" s="326" t="s">
        <v>11457</v>
      </c>
      <c r="H5453" s="350">
        <f t="shared" si="85"/>
        <v>4354794.8800000008</v>
      </c>
      <c r="I5453" s="326" t="s">
        <v>11212</v>
      </c>
      <c r="J5453" s="42" t="str">
        <f>VLOOKUP(D5453,DEPARTMENTS!B:B,1,0)</f>
        <v>VBS_AWM</v>
      </c>
      <c r="K5453" s="326"/>
    </row>
    <row r="5454" spans="1:11" s="35" customFormat="1" hidden="1" x14ac:dyDescent="0.2">
      <c r="A5454" s="326" t="s">
        <v>11871</v>
      </c>
      <c r="B5454" s="326" t="s">
        <v>9</v>
      </c>
      <c r="C5454" s="326">
        <v>2</v>
      </c>
      <c r="D5454" s="326" t="s">
        <v>95</v>
      </c>
      <c r="E5454" s="323">
        <v>100</v>
      </c>
      <c r="F5454" s="35" t="s">
        <v>303</v>
      </c>
      <c r="G5454" s="326" t="s">
        <v>11457</v>
      </c>
      <c r="H5454" s="350">
        <f t="shared" si="85"/>
        <v>4354894.8800000008</v>
      </c>
      <c r="I5454" s="326" t="s">
        <v>11213</v>
      </c>
      <c r="J5454" s="42" t="str">
        <f>VLOOKUP(D5454,DEPARTMENTS!B:B,1,0)</f>
        <v>VBS_AWM</v>
      </c>
      <c r="K5454" s="326"/>
    </row>
    <row r="5455" spans="1:11" s="35" customFormat="1" hidden="1" x14ac:dyDescent="0.2">
      <c r="A5455" s="326" t="s">
        <v>11872</v>
      </c>
      <c r="B5455" s="326" t="s">
        <v>9</v>
      </c>
      <c r="C5455" s="326">
        <v>2</v>
      </c>
      <c r="D5455" s="326" t="s">
        <v>98</v>
      </c>
      <c r="E5455" s="323">
        <v>300</v>
      </c>
      <c r="F5455" s="35" t="s">
        <v>303</v>
      </c>
      <c r="G5455" s="326" t="s">
        <v>11457</v>
      </c>
      <c r="H5455" s="350">
        <f t="shared" si="85"/>
        <v>4355194.8800000008</v>
      </c>
      <c r="I5455" s="326" t="s">
        <v>11214</v>
      </c>
      <c r="J5455" s="42" t="str">
        <f>VLOOKUP(D5455,DEPARTMENTS!B:B,1,0)</f>
        <v>VBS_CHILDREN</v>
      </c>
      <c r="K5455" s="326"/>
    </row>
    <row r="5456" spans="1:11" s="35" customFormat="1" hidden="1" x14ac:dyDescent="0.2">
      <c r="A5456" s="326" t="s">
        <v>11873</v>
      </c>
      <c r="B5456" s="326" t="s">
        <v>9</v>
      </c>
      <c r="C5456" s="326">
        <v>2</v>
      </c>
      <c r="D5456" s="326" t="s">
        <v>96</v>
      </c>
      <c r="E5456" s="323">
        <v>100</v>
      </c>
      <c r="F5456" s="35" t="s">
        <v>303</v>
      </c>
      <c r="G5456" s="326" t="s">
        <v>11457</v>
      </c>
      <c r="H5456" s="350">
        <f t="shared" si="85"/>
        <v>4355294.8800000008</v>
      </c>
      <c r="I5456" s="326" t="s">
        <v>11215</v>
      </c>
      <c r="J5456" s="42" t="str">
        <f>VLOOKUP(D5456,DEPARTMENTS!B:B,1,0)</f>
        <v>VBS_YOUTH</v>
      </c>
      <c r="K5456" s="326"/>
    </row>
    <row r="5457" spans="1:11" s="35" customFormat="1" hidden="1" x14ac:dyDescent="0.2">
      <c r="A5457" s="326" t="s">
        <v>11874</v>
      </c>
      <c r="B5457" s="326" t="s">
        <v>9</v>
      </c>
      <c r="C5457" s="326">
        <v>2</v>
      </c>
      <c r="D5457" s="326" t="s">
        <v>95</v>
      </c>
      <c r="E5457" s="323">
        <v>200</v>
      </c>
      <c r="F5457" s="35" t="s">
        <v>303</v>
      </c>
      <c r="G5457" s="326" t="s">
        <v>11457</v>
      </c>
      <c r="H5457" s="350">
        <f t="shared" si="85"/>
        <v>4355494.8800000008</v>
      </c>
      <c r="I5457" s="326" t="s">
        <v>11216</v>
      </c>
      <c r="J5457" s="42" t="str">
        <f>VLOOKUP(D5457,DEPARTMENTS!B:B,1,0)</f>
        <v>VBS_AWM</v>
      </c>
      <c r="K5457" s="326"/>
    </row>
    <row r="5458" spans="1:11" s="35" customFormat="1" hidden="1" x14ac:dyDescent="0.2">
      <c r="A5458" s="326" t="s">
        <v>11875</v>
      </c>
      <c r="B5458" s="326" t="s">
        <v>9</v>
      </c>
      <c r="C5458" s="326">
        <v>2</v>
      </c>
      <c r="D5458" s="326" t="s">
        <v>96</v>
      </c>
      <c r="E5458" s="323">
        <v>300</v>
      </c>
      <c r="F5458" s="35" t="s">
        <v>303</v>
      </c>
      <c r="G5458" s="326" t="s">
        <v>11457</v>
      </c>
      <c r="H5458" s="350">
        <f t="shared" si="85"/>
        <v>4355794.8800000008</v>
      </c>
      <c r="I5458" s="326" t="s">
        <v>11217</v>
      </c>
      <c r="J5458" s="42" t="str">
        <f>VLOOKUP(D5458,DEPARTMENTS!B:B,1,0)</f>
        <v>VBS_YOUTH</v>
      </c>
      <c r="K5458" s="326"/>
    </row>
    <row r="5459" spans="1:11" s="35" customFormat="1" hidden="1" x14ac:dyDescent="0.2">
      <c r="A5459" s="326" t="s">
        <v>11876</v>
      </c>
      <c r="B5459" s="326" t="s">
        <v>9</v>
      </c>
      <c r="C5459" s="326">
        <v>2</v>
      </c>
      <c r="D5459" s="326" t="s">
        <v>95</v>
      </c>
      <c r="E5459" s="323">
        <v>200</v>
      </c>
      <c r="F5459" s="35" t="s">
        <v>303</v>
      </c>
      <c r="G5459" s="326" t="s">
        <v>11457</v>
      </c>
      <c r="H5459" s="350">
        <f t="shared" si="85"/>
        <v>4355994.8800000008</v>
      </c>
      <c r="I5459" s="326" t="s">
        <v>11218</v>
      </c>
      <c r="J5459" s="42" t="str">
        <f>VLOOKUP(D5459,DEPARTMENTS!B:B,1,0)</f>
        <v>VBS_AWM</v>
      </c>
      <c r="K5459" s="326"/>
    </row>
    <row r="5460" spans="1:11" s="35" customFormat="1" hidden="1" x14ac:dyDescent="0.2">
      <c r="A5460" s="326" t="s">
        <v>11877</v>
      </c>
      <c r="B5460" s="326" t="s">
        <v>9</v>
      </c>
      <c r="C5460" s="326">
        <v>2</v>
      </c>
      <c r="D5460" s="326" t="s">
        <v>95</v>
      </c>
      <c r="E5460" s="323">
        <v>200</v>
      </c>
      <c r="F5460" s="35" t="s">
        <v>303</v>
      </c>
      <c r="G5460" s="326" t="s">
        <v>11457</v>
      </c>
      <c r="H5460" s="350">
        <f t="shared" si="85"/>
        <v>4356194.8800000008</v>
      </c>
      <c r="I5460" s="326" t="s">
        <v>11219</v>
      </c>
      <c r="J5460" s="42" t="str">
        <f>VLOOKUP(D5460,DEPARTMENTS!B:B,1,0)</f>
        <v>VBS_AWM</v>
      </c>
      <c r="K5460" s="326"/>
    </row>
    <row r="5461" spans="1:11" s="35" customFormat="1" hidden="1" x14ac:dyDescent="0.2">
      <c r="A5461" s="326" t="s">
        <v>11878</v>
      </c>
      <c r="B5461" s="326" t="s">
        <v>9</v>
      </c>
      <c r="C5461" s="326">
        <v>2</v>
      </c>
      <c r="D5461" s="326" t="s">
        <v>96</v>
      </c>
      <c r="E5461" s="323">
        <v>200</v>
      </c>
      <c r="F5461" s="35" t="s">
        <v>303</v>
      </c>
      <c r="G5461" s="326" t="s">
        <v>11457</v>
      </c>
      <c r="H5461" s="350">
        <f t="shared" si="85"/>
        <v>4356394.8800000008</v>
      </c>
      <c r="I5461" s="326" t="s">
        <v>11220</v>
      </c>
      <c r="J5461" s="42" t="str">
        <f>VLOOKUP(D5461,DEPARTMENTS!B:B,1,0)</f>
        <v>VBS_YOUTH</v>
      </c>
      <c r="K5461" s="326"/>
    </row>
    <row r="5462" spans="1:11" s="35" customFormat="1" hidden="1" x14ac:dyDescent="0.2">
      <c r="A5462" s="326" t="s">
        <v>11879</v>
      </c>
      <c r="B5462" s="326" t="s">
        <v>9</v>
      </c>
      <c r="C5462" s="326">
        <v>2</v>
      </c>
      <c r="D5462" s="326" t="s">
        <v>95</v>
      </c>
      <c r="E5462" s="323">
        <v>500</v>
      </c>
      <c r="F5462" s="35" t="s">
        <v>303</v>
      </c>
      <c r="G5462" s="326" t="s">
        <v>11457</v>
      </c>
      <c r="H5462" s="350">
        <f t="shared" ref="H5462:H5525" si="86">H5461+E5462</f>
        <v>4356894.8800000008</v>
      </c>
      <c r="I5462" s="326" t="s">
        <v>11221</v>
      </c>
      <c r="J5462" s="42" t="str">
        <f>VLOOKUP(D5462,DEPARTMENTS!B:B,1,0)</f>
        <v>VBS_AWM</v>
      </c>
      <c r="K5462" s="326"/>
    </row>
    <row r="5463" spans="1:11" s="35" customFormat="1" hidden="1" x14ac:dyDescent="0.2">
      <c r="A5463" s="326" t="s">
        <v>11880</v>
      </c>
      <c r="B5463" s="326" t="s">
        <v>9</v>
      </c>
      <c r="C5463" s="326">
        <v>2</v>
      </c>
      <c r="D5463" s="326" t="s">
        <v>96</v>
      </c>
      <c r="E5463" s="323">
        <v>200</v>
      </c>
      <c r="F5463" s="35" t="s">
        <v>303</v>
      </c>
      <c r="G5463" s="326" t="s">
        <v>11457</v>
      </c>
      <c r="H5463" s="350">
        <f t="shared" si="86"/>
        <v>4357094.8800000008</v>
      </c>
      <c r="I5463" s="326" t="s">
        <v>11222</v>
      </c>
      <c r="J5463" s="42" t="str">
        <f>VLOOKUP(D5463,DEPARTMENTS!B:B,1,0)</f>
        <v>VBS_YOUTH</v>
      </c>
      <c r="K5463" s="326"/>
    </row>
    <row r="5464" spans="1:11" s="35" customFormat="1" hidden="1" x14ac:dyDescent="0.2">
      <c r="A5464" s="326" t="s">
        <v>11881</v>
      </c>
      <c r="B5464" s="326" t="s">
        <v>9</v>
      </c>
      <c r="C5464" s="326">
        <v>2</v>
      </c>
      <c r="D5464" s="326" t="s">
        <v>95</v>
      </c>
      <c r="E5464" s="323">
        <v>200</v>
      </c>
      <c r="F5464" s="35" t="s">
        <v>303</v>
      </c>
      <c r="G5464" s="326" t="s">
        <v>11457</v>
      </c>
      <c r="H5464" s="350">
        <f t="shared" si="86"/>
        <v>4357294.8800000008</v>
      </c>
      <c r="I5464" s="326" t="s">
        <v>11223</v>
      </c>
      <c r="J5464" s="42" t="str">
        <f>VLOOKUP(D5464,DEPARTMENTS!B:B,1,0)</f>
        <v>VBS_AWM</v>
      </c>
      <c r="K5464" s="326"/>
    </row>
    <row r="5465" spans="1:11" s="35" customFormat="1" hidden="1" x14ac:dyDescent="0.2">
      <c r="A5465" s="326" t="s">
        <v>11882</v>
      </c>
      <c r="B5465" s="326" t="s">
        <v>9</v>
      </c>
      <c r="C5465" s="326">
        <v>2</v>
      </c>
      <c r="D5465" s="326" t="s">
        <v>130</v>
      </c>
      <c r="E5465" s="323">
        <v>3000</v>
      </c>
      <c r="F5465" s="35" t="s">
        <v>303</v>
      </c>
      <c r="G5465" s="326" t="s">
        <v>11457</v>
      </c>
      <c r="H5465" s="350">
        <f t="shared" si="86"/>
        <v>4360294.8800000008</v>
      </c>
      <c r="I5465" s="326" t="s">
        <v>11224</v>
      </c>
      <c r="J5465" s="42" t="str">
        <f>VLOOKUP(D5465,DEPARTMENTS!B:B,1,0)</f>
        <v>DEV_GROUP_11</v>
      </c>
      <c r="K5465" s="326"/>
    </row>
    <row r="5466" spans="1:11" s="35" customFormat="1" hidden="1" x14ac:dyDescent="0.2">
      <c r="A5466" s="326" t="s">
        <v>11883</v>
      </c>
      <c r="B5466" s="326" t="s">
        <v>9</v>
      </c>
      <c r="C5466" s="326">
        <v>2</v>
      </c>
      <c r="D5466" s="326" t="s">
        <v>95</v>
      </c>
      <c r="E5466" s="323">
        <v>300</v>
      </c>
      <c r="F5466" s="35" t="s">
        <v>303</v>
      </c>
      <c r="G5466" s="326" t="s">
        <v>11457</v>
      </c>
      <c r="H5466" s="350">
        <f t="shared" si="86"/>
        <v>4360594.8800000008</v>
      </c>
      <c r="I5466" s="326" t="s">
        <v>11225</v>
      </c>
      <c r="J5466" s="42" t="str">
        <f>VLOOKUP(D5466,DEPARTMENTS!B:B,1,0)</f>
        <v>VBS_AWM</v>
      </c>
      <c r="K5466" s="326"/>
    </row>
    <row r="5467" spans="1:11" s="35" customFormat="1" hidden="1" x14ac:dyDescent="0.2">
      <c r="A5467" s="326" t="s">
        <v>11884</v>
      </c>
      <c r="B5467" s="326" t="s">
        <v>9</v>
      </c>
      <c r="C5467" s="326">
        <v>2</v>
      </c>
      <c r="D5467" s="326" t="s">
        <v>95</v>
      </c>
      <c r="E5467" s="323">
        <v>500</v>
      </c>
      <c r="F5467" s="35" t="s">
        <v>303</v>
      </c>
      <c r="G5467" s="326" t="s">
        <v>11457</v>
      </c>
      <c r="H5467" s="350">
        <f t="shared" si="86"/>
        <v>4361094.8800000008</v>
      </c>
      <c r="I5467" s="326" t="s">
        <v>11226</v>
      </c>
      <c r="J5467" s="42" t="str">
        <f>VLOOKUP(D5467,DEPARTMENTS!B:B,1,0)</f>
        <v>VBS_AWM</v>
      </c>
      <c r="K5467" s="326"/>
    </row>
    <row r="5468" spans="1:11" s="35" customFormat="1" hidden="1" x14ac:dyDescent="0.2">
      <c r="A5468" s="326" t="s">
        <v>11885</v>
      </c>
      <c r="B5468" s="326" t="s">
        <v>9</v>
      </c>
      <c r="C5468" s="326">
        <v>2</v>
      </c>
      <c r="D5468" s="326" t="s">
        <v>95</v>
      </c>
      <c r="E5468" s="323">
        <v>100</v>
      </c>
      <c r="F5468" s="35" t="s">
        <v>303</v>
      </c>
      <c r="G5468" s="326" t="s">
        <v>11457</v>
      </c>
      <c r="H5468" s="350">
        <f t="shared" si="86"/>
        <v>4361194.8800000008</v>
      </c>
      <c r="I5468" s="326" t="s">
        <v>11227</v>
      </c>
      <c r="J5468" s="42" t="str">
        <f>VLOOKUP(D5468,DEPARTMENTS!B:B,1,0)</f>
        <v>VBS_AWM</v>
      </c>
      <c r="K5468" s="326"/>
    </row>
    <row r="5469" spans="1:11" s="35" customFormat="1" hidden="1" x14ac:dyDescent="0.2">
      <c r="A5469" s="326" t="s">
        <v>11886</v>
      </c>
      <c r="B5469" s="326" t="s">
        <v>9</v>
      </c>
      <c r="C5469" s="326">
        <v>2</v>
      </c>
      <c r="D5469" s="326" t="s">
        <v>95</v>
      </c>
      <c r="E5469" s="323">
        <v>300</v>
      </c>
      <c r="F5469" s="35" t="s">
        <v>303</v>
      </c>
      <c r="G5469" s="326" t="s">
        <v>11457</v>
      </c>
      <c r="H5469" s="350">
        <f t="shared" si="86"/>
        <v>4361494.8800000008</v>
      </c>
      <c r="I5469" s="326" t="s">
        <v>11228</v>
      </c>
      <c r="J5469" s="42" t="str">
        <f>VLOOKUP(D5469,DEPARTMENTS!B:B,1,0)</f>
        <v>VBS_AWM</v>
      </c>
      <c r="K5469" s="326"/>
    </row>
    <row r="5470" spans="1:11" s="35" customFormat="1" hidden="1" x14ac:dyDescent="0.2">
      <c r="A5470" s="326" t="s">
        <v>11887</v>
      </c>
      <c r="B5470" s="326" t="s">
        <v>9</v>
      </c>
      <c r="C5470" s="326">
        <v>2</v>
      </c>
      <c r="D5470" s="326" t="s">
        <v>95</v>
      </c>
      <c r="E5470" s="323">
        <v>200</v>
      </c>
      <c r="F5470" s="35" t="s">
        <v>303</v>
      </c>
      <c r="G5470" s="326" t="s">
        <v>11458</v>
      </c>
      <c r="H5470" s="350">
        <f t="shared" si="86"/>
        <v>4361694.8800000008</v>
      </c>
      <c r="I5470" s="326" t="s">
        <v>11229</v>
      </c>
      <c r="J5470" s="42" t="str">
        <f>VLOOKUP(D5470,DEPARTMENTS!B:B,1,0)</f>
        <v>VBS_AWM</v>
      </c>
      <c r="K5470" s="326"/>
    </row>
    <row r="5471" spans="1:11" s="35" customFormat="1" hidden="1" x14ac:dyDescent="0.2">
      <c r="A5471" s="326" t="s">
        <v>11888</v>
      </c>
      <c r="B5471" s="326" t="s">
        <v>9</v>
      </c>
      <c r="C5471" s="326">
        <v>2</v>
      </c>
      <c r="D5471" s="326" t="s">
        <v>9603</v>
      </c>
      <c r="E5471" s="323">
        <v>150</v>
      </c>
      <c r="F5471" s="35" t="s">
        <v>303</v>
      </c>
      <c r="G5471" s="326" t="s">
        <v>11458</v>
      </c>
      <c r="H5471" s="350">
        <f t="shared" si="86"/>
        <v>4361844.8800000008</v>
      </c>
      <c r="I5471" s="326" t="s">
        <v>11230</v>
      </c>
      <c r="J5471" s="42" t="str">
        <f>VLOOKUP(D5471,DEPARTMENTS!B:B,1,0)</f>
        <v>VBS_REGISTRATION</v>
      </c>
      <c r="K5471" s="326"/>
    </row>
    <row r="5472" spans="1:11" s="35" customFormat="1" hidden="1" x14ac:dyDescent="0.2">
      <c r="A5472" s="326" t="s">
        <v>11889</v>
      </c>
      <c r="B5472" s="326" t="s">
        <v>9</v>
      </c>
      <c r="C5472" s="326">
        <v>2</v>
      </c>
      <c r="D5472" s="326" t="s">
        <v>95</v>
      </c>
      <c r="E5472" s="323">
        <v>200</v>
      </c>
      <c r="F5472" s="35" t="s">
        <v>303</v>
      </c>
      <c r="G5472" s="326" t="s">
        <v>11458</v>
      </c>
      <c r="H5472" s="350">
        <f t="shared" si="86"/>
        <v>4362044.8800000008</v>
      </c>
      <c r="I5472" s="326" t="s">
        <v>11231</v>
      </c>
      <c r="J5472" s="42" t="str">
        <f>VLOOKUP(D5472,DEPARTMENTS!B:B,1,0)</f>
        <v>VBS_AWM</v>
      </c>
      <c r="K5472" s="326"/>
    </row>
    <row r="5473" spans="1:11" s="35" customFormat="1" hidden="1" x14ac:dyDescent="0.2">
      <c r="A5473" s="326" t="s">
        <v>11890</v>
      </c>
      <c r="B5473" s="326" t="s">
        <v>9</v>
      </c>
      <c r="C5473" s="326">
        <v>2</v>
      </c>
      <c r="D5473" s="326" t="s">
        <v>95</v>
      </c>
      <c r="E5473" s="323">
        <v>100</v>
      </c>
      <c r="F5473" s="35" t="s">
        <v>303</v>
      </c>
      <c r="G5473" s="326" t="s">
        <v>11458</v>
      </c>
      <c r="H5473" s="350">
        <f t="shared" si="86"/>
        <v>4362144.8800000008</v>
      </c>
      <c r="I5473" s="326" t="s">
        <v>11232</v>
      </c>
      <c r="J5473" s="42" t="str">
        <f>VLOOKUP(D5473,DEPARTMENTS!B:B,1,0)</f>
        <v>VBS_AWM</v>
      </c>
      <c r="K5473" s="326"/>
    </row>
    <row r="5474" spans="1:11" s="35" customFormat="1" hidden="1" x14ac:dyDescent="0.2">
      <c r="A5474" s="326" t="s">
        <v>11891</v>
      </c>
      <c r="B5474" s="326" t="s">
        <v>9</v>
      </c>
      <c r="C5474" s="326">
        <v>2</v>
      </c>
      <c r="D5474" s="326" t="s">
        <v>95</v>
      </c>
      <c r="E5474" s="323">
        <v>500</v>
      </c>
      <c r="F5474" s="35" t="s">
        <v>303</v>
      </c>
      <c r="G5474" s="326" t="s">
        <v>11458</v>
      </c>
      <c r="H5474" s="350">
        <f t="shared" si="86"/>
        <v>4362644.8800000008</v>
      </c>
      <c r="I5474" s="326" t="s">
        <v>11233</v>
      </c>
      <c r="J5474" s="42" t="str">
        <f>VLOOKUP(D5474,DEPARTMENTS!B:B,1,0)</f>
        <v>VBS_AWM</v>
      </c>
      <c r="K5474" s="326"/>
    </row>
    <row r="5475" spans="1:11" s="35" customFormat="1" hidden="1" x14ac:dyDescent="0.2">
      <c r="A5475" s="326" t="s">
        <v>11892</v>
      </c>
      <c r="B5475" s="326" t="s">
        <v>9</v>
      </c>
      <c r="C5475" s="326">
        <v>2</v>
      </c>
      <c r="D5475" s="326" t="s">
        <v>9603</v>
      </c>
      <c r="E5475" s="323">
        <v>150</v>
      </c>
      <c r="F5475" s="35" t="s">
        <v>303</v>
      </c>
      <c r="G5475" s="326" t="s">
        <v>11458</v>
      </c>
      <c r="H5475" s="350">
        <f t="shared" si="86"/>
        <v>4362794.8800000008</v>
      </c>
      <c r="I5475" s="326" t="s">
        <v>11234</v>
      </c>
      <c r="J5475" s="42" t="str">
        <f>VLOOKUP(D5475,DEPARTMENTS!B:B,1,0)</f>
        <v>VBS_REGISTRATION</v>
      </c>
      <c r="K5475" s="326"/>
    </row>
    <row r="5476" spans="1:11" s="35" customFormat="1" hidden="1" x14ac:dyDescent="0.2">
      <c r="A5476" s="326" t="s">
        <v>11893</v>
      </c>
      <c r="B5476" s="326" t="s">
        <v>9</v>
      </c>
      <c r="C5476" s="326">
        <v>2</v>
      </c>
      <c r="D5476" s="326" t="s">
        <v>95</v>
      </c>
      <c r="E5476" s="323">
        <v>100</v>
      </c>
      <c r="F5476" s="35" t="s">
        <v>303</v>
      </c>
      <c r="G5476" s="326" t="s">
        <v>11458</v>
      </c>
      <c r="H5476" s="350">
        <f t="shared" si="86"/>
        <v>4362894.8800000008</v>
      </c>
      <c r="I5476" s="326" t="s">
        <v>11235</v>
      </c>
      <c r="J5476" s="42" t="str">
        <f>VLOOKUP(D5476,DEPARTMENTS!B:B,1,0)</f>
        <v>VBS_AWM</v>
      </c>
      <c r="K5476" s="326"/>
    </row>
    <row r="5477" spans="1:11" s="35" customFormat="1" hidden="1" x14ac:dyDescent="0.2">
      <c r="A5477" s="326" t="s">
        <v>11894</v>
      </c>
      <c r="B5477" s="326" t="s">
        <v>9</v>
      </c>
      <c r="C5477" s="326">
        <v>2</v>
      </c>
      <c r="D5477" s="326" t="s">
        <v>95</v>
      </c>
      <c r="E5477" s="323">
        <v>500</v>
      </c>
      <c r="F5477" s="35" t="s">
        <v>303</v>
      </c>
      <c r="G5477" s="326" t="s">
        <v>11458</v>
      </c>
      <c r="H5477" s="350">
        <f t="shared" si="86"/>
        <v>4363394.8800000008</v>
      </c>
      <c r="I5477" s="326" t="s">
        <v>11236</v>
      </c>
      <c r="J5477" s="42" t="str">
        <f>VLOOKUP(D5477,DEPARTMENTS!B:B,1,0)</f>
        <v>VBS_AWM</v>
      </c>
      <c r="K5477" s="326"/>
    </row>
    <row r="5478" spans="1:11" s="35" customFormat="1" hidden="1" x14ac:dyDescent="0.2">
      <c r="A5478" s="326" t="s">
        <v>11895</v>
      </c>
      <c r="B5478" s="326" t="s">
        <v>9</v>
      </c>
      <c r="C5478" s="326">
        <v>2</v>
      </c>
      <c r="D5478" s="326" t="s">
        <v>98</v>
      </c>
      <c r="E5478" s="323">
        <v>200</v>
      </c>
      <c r="F5478" s="35" t="s">
        <v>303</v>
      </c>
      <c r="G5478" s="326" t="s">
        <v>11458</v>
      </c>
      <c r="H5478" s="350">
        <f t="shared" si="86"/>
        <v>4363594.8800000008</v>
      </c>
      <c r="I5478" s="326" t="s">
        <v>11237</v>
      </c>
      <c r="J5478" s="42" t="str">
        <f>VLOOKUP(D5478,DEPARTMENTS!B:B,1,0)</f>
        <v>VBS_CHILDREN</v>
      </c>
      <c r="K5478" s="326"/>
    </row>
    <row r="5479" spans="1:11" s="35" customFormat="1" hidden="1" x14ac:dyDescent="0.2">
      <c r="A5479" s="326" t="s">
        <v>11896</v>
      </c>
      <c r="B5479" s="326" t="s">
        <v>9</v>
      </c>
      <c r="C5479" s="326">
        <v>2</v>
      </c>
      <c r="D5479" s="326" t="s">
        <v>95</v>
      </c>
      <c r="E5479" s="323">
        <v>500</v>
      </c>
      <c r="F5479" s="35" t="s">
        <v>303</v>
      </c>
      <c r="G5479" s="326" t="s">
        <v>11458</v>
      </c>
      <c r="H5479" s="350">
        <f t="shared" si="86"/>
        <v>4364094.8800000008</v>
      </c>
      <c r="I5479" s="326" t="s">
        <v>11238</v>
      </c>
      <c r="J5479" s="42" t="str">
        <f>VLOOKUP(D5479,DEPARTMENTS!B:B,1,0)</f>
        <v>VBS_AWM</v>
      </c>
      <c r="K5479" s="326"/>
    </row>
    <row r="5480" spans="1:11" s="35" customFormat="1" hidden="1" x14ac:dyDescent="0.2">
      <c r="A5480" s="326" t="s">
        <v>11897</v>
      </c>
      <c r="B5480" s="326" t="s">
        <v>9</v>
      </c>
      <c r="C5480" s="326">
        <v>2</v>
      </c>
      <c r="D5480" s="326" t="s">
        <v>95</v>
      </c>
      <c r="E5480" s="323">
        <v>200</v>
      </c>
      <c r="F5480" s="35" t="s">
        <v>303</v>
      </c>
      <c r="G5480" s="326" t="s">
        <v>11458</v>
      </c>
      <c r="H5480" s="350">
        <f t="shared" si="86"/>
        <v>4364294.8800000008</v>
      </c>
      <c r="I5480" s="326" t="s">
        <v>11239</v>
      </c>
      <c r="J5480" s="42" t="str">
        <f>VLOOKUP(D5480,DEPARTMENTS!B:B,1,0)</f>
        <v>VBS_AWM</v>
      </c>
      <c r="K5480" s="326"/>
    </row>
    <row r="5481" spans="1:11" s="35" customFormat="1" hidden="1" x14ac:dyDescent="0.2">
      <c r="A5481" s="326" t="s">
        <v>11898</v>
      </c>
      <c r="B5481" s="326" t="s">
        <v>9</v>
      </c>
      <c r="C5481" s="326">
        <v>2</v>
      </c>
      <c r="D5481" s="326" t="s">
        <v>95</v>
      </c>
      <c r="E5481" s="323">
        <v>300</v>
      </c>
      <c r="F5481" s="35" t="s">
        <v>303</v>
      </c>
      <c r="G5481" s="326" t="s">
        <v>11458</v>
      </c>
      <c r="H5481" s="350">
        <f t="shared" si="86"/>
        <v>4364594.8800000008</v>
      </c>
      <c r="I5481" s="326" t="s">
        <v>11240</v>
      </c>
      <c r="J5481" s="42" t="str">
        <f>VLOOKUP(D5481,DEPARTMENTS!B:B,1,0)</f>
        <v>VBS_AWM</v>
      </c>
      <c r="K5481" s="326"/>
    </row>
    <row r="5482" spans="1:11" s="35" customFormat="1" hidden="1" x14ac:dyDescent="0.2">
      <c r="A5482" s="326" t="s">
        <v>11899</v>
      </c>
      <c r="B5482" s="326" t="s">
        <v>9</v>
      </c>
      <c r="C5482" s="326">
        <v>2</v>
      </c>
      <c r="D5482" s="326" t="s">
        <v>9603</v>
      </c>
      <c r="E5482" s="323">
        <v>300</v>
      </c>
      <c r="F5482" s="35" t="s">
        <v>303</v>
      </c>
      <c r="G5482" s="326" t="s">
        <v>11458</v>
      </c>
      <c r="H5482" s="350">
        <f t="shared" si="86"/>
        <v>4364894.8800000008</v>
      </c>
      <c r="I5482" s="326" t="s">
        <v>11241</v>
      </c>
      <c r="J5482" s="42" t="str">
        <f>VLOOKUP(D5482,DEPARTMENTS!B:B,1,0)</f>
        <v>VBS_REGISTRATION</v>
      </c>
      <c r="K5482" s="326"/>
    </row>
    <row r="5483" spans="1:11" s="35" customFormat="1" hidden="1" x14ac:dyDescent="0.2">
      <c r="A5483" s="326" t="s">
        <v>11900</v>
      </c>
      <c r="B5483" s="326" t="s">
        <v>9</v>
      </c>
      <c r="C5483" s="326">
        <v>2</v>
      </c>
      <c r="D5483" s="326" t="s">
        <v>96</v>
      </c>
      <c r="E5483" s="323">
        <v>200</v>
      </c>
      <c r="F5483" s="35" t="s">
        <v>303</v>
      </c>
      <c r="G5483" s="326" t="s">
        <v>11458</v>
      </c>
      <c r="H5483" s="350">
        <f t="shared" si="86"/>
        <v>4365094.8800000008</v>
      </c>
      <c r="I5483" s="326" t="s">
        <v>11242</v>
      </c>
      <c r="J5483" s="42" t="str">
        <f>VLOOKUP(D5483,DEPARTMENTS!B:B,1,0)</f>
        <v>VBS_YOUTH</v>
      </c>
      <c r="K5483" s="326"/>
    </row>
    <row r="5484" spans="1:11" s="35" customFormat="1" hidden="1" x14ac:dyDescent="0.2">
      <c r="A5484" s="326" t="s">
        <v>11901</v>
      </c>
      <c r="B5484" s="326" t="s">
        <v>9</v>
      </c>
      <c r="C5484" s="326">
        <v>2</v>
      </c>
      <c r="D5484" s="326" t="s">
        <v>9603</v>
      </c>
      <c r="E5484" s="323">
        <v>300</v>
      </c>
      <c r="F5484" s="35" t="s">
        <v>303</v>
      </c>
      <c r="G5484" s="326" t="s">
        <v>11458</v>
      </c>
      <c r="H5484" s="350">
        <f t="shared" si="86"/>
        <v>4365394.8800000008</v>
      </c>
      <c r="I5484" s="326" t="s">
        <v>11243</v>
      </c>
      <c r="J5484" s="42" t="str">
        <f>VLOOKUP(D5484,DEPARTMENTS!B:B,1,0)</f>
        <v>VBS_REGISTRATION</v>
      </c>
      <c r="K5484" s="326"/>
    </row>
    <row r="5485" spans="1:11" s="35" customFormat="1" hidden="1" x14ac:dyDescent="0.2">
      <c r="A5485" s="326" t="s">
        <v>11902</v>
      </c>
      <c r="B5485" s="326" t="s">
        <v>9</v>
      </c>
      <c r="C5485" s="326">
        <v>2</v>
      </c>
      <c r="D5485" s="326" t="s">
        <v>9605</v>
      </c>
      <c r="E5485" s="323">
        <v>2500</v>
      </c>
      <c r="F5485" s="35" t="s">
        <v>303</v>
      </c>
      <c r="G5485" s="326" t="s">
        <v>11458</v>
      </c>
      <c r="H5485" s="350">
        <f t="shared" si="86"/>
        <v>4367894.8800000008</v>
      </c>
      <c r="I5485" s="383" t="s">
        <v>11244</v>
      </c>
      <c r="J5485" s="42" t="str">
        <f>VLOOKUP(D5485,DEPARTMENTS!B:B,1,0)</f>
        <v>IKONDENI</v>
      </c>
      <c r="K5485" s="326"/>
    </row>
    <row r="5486" spans="1:11" s="35" customFormat="1" hidden="1" x14ac:dyDescent="0.2">
      <c r="A5486" s="326" t="s">
        <v>11903</v>
      </c>
      <c r="B5486" s="326" t="s">
        <v>9</v>
      </c>
      <c r="C5486" s="326">
        <v>2</v>
      </c>
      <c r="D5486" s="326" t="s">
        <v>9603</v>
      </c>
      <c r="E5486" s="323">
        <v>300</v>
      </c>
      <c r="F5486" s="35" t="s">
        <v>303</v>
      </c>
      <c r="G5486" s="326" t="s">
        <v>11458</v>
      </c>
      <c r="H5486" s="350">
        <f t="shared" si="86"/>
        <v>4368194.8800000008</v>
      </c>
      <c r="I5486" s="326" t="s">
        <v>11245</v>
      </c>
      <c r="J5486" s="42" t="str">
        <f>VLOOKUP(D5486,DEPARTMENTS!B:B,1,0)</f>
        <v>VBS_REGISTRATION</v>
      </c>
      <c r="K5486" s="326"/>
    </row>
    <row r="5487" spans="1:11" s="35" customFormat="1" hidden="1" x14ac:dyDescent="0.2">
      <c r="A5487" s="326" t="s">
        <v>11904</v>
      </c>
      <c r="B5487" s="326" t="s">
        <v>9</v>
      </c>
      <c r="C5487" s="326">
        <v>2</v>
      </c>
      <c r="D5487" s="326" t="s">
        <v>9603</v>
      </c>
      <c r="E5487" s="323">
        <v>300</v>
      </c>
      <c r="F5487" s="35" t="s">
        <v>303</v>
      </c>
      <c r="G5487" s="326" t="s">
        <v>11458</v>
      </c>
      <c r="H5487" s="350">
        <f t="shared" si="86"/>
        <v>4368494.8800000008</v>
      </c>
      <c r="I5487" s="326" t="s">
        <v>11246</v>
      </c>
      <c r="J5487" s="42" t="str">
        <f>VLOOKUP(D5487,DEPARTMENTS!B:B,1,0)</f>
        <v>VBS_REGISTRATION</v>
      </c>
      <c r="K5487" s="326"/>
    </row>
    <row r="5488" spans="1:11" s="35" customFormat="1" hidden="1" x14ac:dyDescent="0.2">
      <c r="A5488" s="326" t="s">
        <v>11905</v>
      </c>
      <c r="B5488" s="326" t="s">
        <v>9</v>
      </c>
      <c r="C5488" s="326">
        <v>2</v>
      </c>
      <c r="D5488" s="326" t="s">
        <v>98</v>
      </c>
      <c r="E5488" s="323">
        <v>300</v>
      </c>
      <c r="F5488" s="35" t="s">
        <v>303</v>
      </c>
      <c r="G5488" s="326" t="s">
        <v>11458</v>
      </c>
      <c r="H5488" s="350">
        <f t="shared" si="86"/>
        <v>4368794.8800000008</v>
      </c>
      <c r="I5488" s="326" t="s">
        <v>11247</v>
      </c>
      <c r="J5488" s="42" t="str">
        <f>VLOOKUP(D5488,DEPARTMENTS!B:B,1,0)</f>
        <v>VBS_CHILDREN</v>
      </c>
      <c r="K5488" s="326"/>
    </row>
    <row r="5489" spans="1:11" s="35" customFormat="1" hidden="1" x14ac:dyDescent="0.2">
      <c r="A5489" s="326" t="s">
        <v>11906</v>
      </c>
      <c r="B5489" s="326" t="s">
        <v>9</v>
      </c>
      <c r="C5489" s="326">
        <v>2</v>
      </c>
      <c r="D5489" s="326" t="s">
        <v>95</v>
      </c>
      <c r="E5489" s="323">
        <v>100</v>
      </c>
      <c r="F5489" s="35" t="s">
        <v>303</v>
      </c>
      <c r="G5489" s="326" t="s">
        <v>11458</v>
      </c>
      <c r="H5489" s="350">
        <f t="shared" si="86"/>
        <v>4368894.8800000008</v>
      </c>
      <c r="I5489" s="326" t="s">
        <v>11248</v>
      </c>
      <c r="J5489" s="42" t="str">
        <f>VLOOKUP(D5489,DEPARTMENTS!B:B,1,0)</f>
        <v>VBS_AWM</v>
      </c>
      <c r="K5489" s="326"/>
    </row>
    <row r="5490" spans="1:11" s="35" customFormat="1" hidden="1" x14ac:dyDescent="0.2">
      <c r="A5490" s="326" t="s">
        <v>11907</v>
      </c>
      <c r="B5490" s="326" t="s">
        <v>9</v>
      </c>
      <c r="C5490" s="326">
        <v>2</v>
      </c>
      <c r="D5490" s="326" t="s">
        <v>95</v>
      </c>
      <c r="E5490" s="323">
        <v>300</v>
      </c>
      <c r="F5490" s="35" t="s">
        <v>303</v>
      </c>
      <c r="G5490" s="326" t="s">
        <v>11458</v>
      </c>
      <c r="H5490" s="350">
        <f t="shared" si="86"/>
        <v>4369194.8800000008</v>
      </c>
      <c r="I5490" s="326" t="s">
        <v>11249</v>
      </c>
      <c r="J5490" s="42" t="str">
        <f>VLOOKUP(D5490,DEPARTMENTS!B:B,1,0)</f>
        <v>VBS_AWM</v>
      </c>
      <c r="K5490" s="326"/>
    </row>
    <row r="5491" spans="1:11" s="35" customFormat="1" hidden="1" x14ac:dyDescent="0.2">
      <c r="A5491" s="326" t="s">
        <v>11908</v>
      </c>
      <c r="B5491" s="326" t="s">
        <v>9</v>
      </c>
      <c r="C5491" s="326">
        <v>2</v>
      </c>
      <c r="D5491" s="326" t="s">
        <v>96</v>
      </c>
      <c r="E5491" s="323">
        <v>500</v>
      </c>
      <c r="F5491" s="35" t="s">
        <v>303</v>
      </c>
      <c r="G5491" s="326" t="s">
        <v>11458</v>
      </c>
      <c r="H5491" s="350">
        <f t="shared" si="86"/>
        <v>4369694.8800000008</v>
      </c>
      <c r="I5491" s="326" t="s">
        <v>11250</v>
      </c>
      <c r="J5491" s="42" t="str">
        <f>VLOOKUP(D5491,DEPARTMENTS!B:B,1,0)</f>
        <v>VBS_YOUTH</v>
      </c>
      <c r="K5491" s="326"/>
    </row>
    <row r="5492" spans="1:11" hidden="1" x14ac:dyDescent="0.2">
      <c r="A5492" s="326" t="s">
        <v>11909</v>
      </c>
      <c r="B5492" s="326" t="s">
        <v>9</v>
      </c>
      <c r="C5492" s="326">
        <v>2</v>
      </c>
      <c r="D5492" s="326" t="s">
        <v>98</v>
      </c>
      <c r="E5492" s="323">
        <v>500</v>
      </c>
      <c r="F5492" s="35" t="s">
        <v>303</v>
      </c>
      <c r="G5492" s="326" t="s">
        <v>11458</v>
      </c>
      <c r="H5492" s="350">
        <f t="shared" si="86"/>
        <v>4370194.8800000008</v>
      </c>
      <c r="I5492" s="326" t="s">
        <v>11251</v>
      </c>
      <c r="J5492" s="42" t="str">
        <f>VLOOKUP(D5492,DEPARTMENTS!B:B,1,0)</f>
        <v>VBS_CHILDREN</v>
      </c>
    </row>
    <row r="5493" spans="1:11" s="35" customFormat="1" hidden="1" x14ac:dyDescent="0.2">
      <c r="A5493" s="326" t="s">
        <v>11910</v>
      </c>
      <c r="B5493" s="326" t="s">
        <v>9</v>
      </c>
      <c r="C5493" s="326">
        <v>2</v>
      </c>
      <c r="D5493" s="326" t="s">
        <v>9603</v>
      </c>
      <c r="E5493" s="323">
        <v>300</v>
      </c>
      <c r="F5493" s="35" t="s">
        <v>303</v>
      </c>
      <c r="G5493" s="326" t="s">
        <v>11458</v>
      </c>
      <c r="H5493" s="350">
        <f t="shared" si="86"/>
        <v>4370494.8800000008</v>
      </c>
      <c r="I5493" s="326" t="s">
        <v>11252</v>
      </c>
      <c r="J5493" s="42" t="str">
        <f>VLOOKUP(D5493,DEPARTMENTS!B:B,1,0)</f>
        <v>VBS_REGISTRATION</v>
      </c>
      <c r="K5493" s="326"/>
    </row>
    <row r="5494" spans="1:11" s="35" customFormat="1" hidden="1" x14ac:dyDescent="0.2">
      <c r="A5494" s="326" t="s">
        <v>11911</v>
      </c>
      <c r="B5494" s="326" t="s">
        <v>9</v>
      </c>
      <c r="C5494" s="326">
        <v>2</v>
      </c>
      <c r="D5494" s="326" t="s">
        <v>95</v>
      </c>
      <c r="E5494" s="323">
        <v>100</v>
      </c>
      <c r="F5494" s="35" t="s">
        <v>303</v>
      </c>
      <c r="G5494" s="326" t="s">
        <v>11458</v>
      </c>
      <c r="H5494" s="350">
        <f t="shared" si="86"/>
        <v>4370594.8800000008</v>
      </c>
      <c r="I5494" s="326" t="s">
        <v>11253</v>
      </c>
      <c r="J5494" s="42" t="str">
        <f>VLOOKUP(D5494,DEPARTMENTS!B:B,1,0)</f>
        <v>VBS_AWM</v>
      </c>
      <c r="K5494" s="326"/>
    </row>
    <row r="5495" spans="1:11" s="35" customFormat="1" hidden="1" x14ac:dyDescent="0.2">
      <c r="A5495" s="326" t="s">
        <v>11912</v>
      </c>
      <c r="B5495" s="326" t="s">
        <v>9</v>
      </c>
      <c r="C5495" s="326">
        <v>2</v>
      </c>
      <c r="D5495" s="326" t="s">
        <v>24</v>
      </c>
      <c r="E5495" s="323">
        <v>1567</v>
      </c>
      <c r="F5495" s="35" t="s">
        <v>303</v>
      </c>
      <c r="G5495" s="326" t="s">
        <v>11458</v>
      </c>
      <c r="H5495" s="350">
        <f t="shared" si="86"/>
        <v>4372161.8800000008</v>
      </c>
      <c r="I5495" s="326" t="s">
        <v>11254</v>
      </c>
      <c r="J5495" s="42" t="str">
        <f>VLOOKUP(D5495,DEPARTMENTS!B:B,1,0)</f>
        <v>ENVELOPES</v>
      </c>
      <c r="K5495" s="326"/>
    </row>
    <row r="5496" spans="1:11" s="35" customFormat="1" hidden="1" x14ac:dyDescent="0.2">
      <c r="A5496" s="326" t="s">
        <v>11913</v>
      </c>
      <c r="B5496" s="326" t="s">
        <v>9</v>
      </c>
      <c r="C5496" s="326">
        <v>2</v>
      </c>
      <c r="D5496" s="326" t="s">
        <v>24</v>
      </c>
      <c r="E5496" s="323">
        <v>1567</v>
      </c>
      <c r="F5496" s="35" t="s">
        <v>303</v>
      </c>
      <c r="G5496" s="326" t="s">
        <v>11458</v>
      </c>
      <c r="H5496" s="350">
        <f t="shared" si="86"/>
        <v>4373728.8800000008</v>
      </c>
      <c r="I5496" s="326" t="s">
        <v>11255</v>
      </c>
      <c r="J5496" s="42" t="str">
        <f>VLOOKUP(D5496,DEPARTMENTS!B:B,1,0)</f>
        <v>ENVELOPES</v>
      </c>
      <c r="K5496" s="326"/>
    </row>
    <row r="5497" spans="1:11" s="35" customFormat="1" hidden="1" x14ac:dyDescent="0.2">
      <c r="A5497" s="326" t="s">
        <v>11914</v>
      </c>
      <c r="B5497" s="326" t="s">
        <v>9</v>
      </c>
      <c r="C5497" s="326">
        <v>2</v>
      </c>
      <c r="D5497" s="326" t="s">
        <v>24</v>
      </c>
      <c r="E5497" s="323">
        <v>188</v>
      </c>
      <c r="F5497" s="35" t="s">
        <v>303</v>
      </c>
      <c r="G5497" s="326" t="s">
        <v>11458</v>
      </c>
      <c r="H5497" s="350">
        <f t="shared" si="86"/>
        <v>4373916.8800000008</v>
      </c>
      <c r="I5497" s="326" t="s">
        <v>11256</v>
      </c>
      <c r="J5497" s="42" t="str">
        <f>VLOOKUP(D5497,DEPARTMENTS!B:B,1,0)</f>
        <v>ENVELOPES</v>
      </c>
      <c r="K5497" s="326"/>
    </row>
    <row r="5498" spans="1:11" s="35" customFormat="1" hidden="1" x14ac:dyDescent="0.2">
      <c r="A5498" s="326" t="s">
        <v>11915</v>
      </c>
      <c r="B5498" s="326" t="s">
        <v>9</v>
      </c>
      <c r="C5498" s="326">
        <v>2</v>
      </c>
      <c r="D5498" s="326" t="s">
        <v>95</v>
      </c>
      <c r="E5498" s="323">
        <v>100</v>
      </c>
      <c r="F5498" s="35" t="s">
        <v>303</v>
      </c>
      <c r="G5498" s="326" t="s">
        <v>11458</v>
      </c>
      <c r="H5498" s="350">
        <f t="shared" si="86"/>
        <v>4374016.8800000008</v>
      </c>
      <c r="I5498" s="326" t="s">
        <v>11257</v>
      </c>
      <c r="J5498" s="42" t="str">
        <f>VLOOKUP(D5498,DEPARTMENTS!B:B,1,0)</f>
        <v>VBS_AWM</v>
      </c>
      <c r="K5498" s="326"/>
    </row>
    <row r="5499" spans="1:11" s="35" customFormat="1" hidden="1" x14ac:dyDescent="0.2">
      <c r="A5499" s="326" t="s">
        <v>11916</v>
      </c>
      <c r="B5499" s="326" t="s">
        <v>9</v>
      </c>
      <c r="C5499" s="326">
        <v>2</v>
      </c>
      <c r="D5499" s="326" t="s">
        <v>96</v>
      </c>
      <c r="E5499" s="323">
        <v>300</v>
      </c>
      <c r="F5499" s="35" t="s">
        <v>303</v>
      </c>
      <c r="G5499" s="326" t="s">
        <v>11458</v>
      </c>
      <c r="H5499" s="350">
        <f t="shared" si="86"/>
        <v>4374316.8800000008</v>
      </c>
      <c r="I5499" s="326" t="s">
        <v>11258</v>
      </c>
      <c r="J5499" s="42" t="str">
        <f>VLOOKUP(D5499,DEPARTMENTS!B:B,1,0)</f>
        <v>VBS_YOUTH</v>
      </c>
      <c r="K5499" s="326"/>
    </row>
    <row r="5500" spans="1:11" s="35" customFormat="1" hidden="1" x14ac:dyDescent="0.2">
      <c r="A5500" s="326" t="s">
        <v>11917</v>
      </c>
      <c r="B5500" s="326" t="s">
        <v>9</v>
      </c>
      <c r="C5500" s="326">
        <v>2</v>
      </c>
      <c r="D5500" s="326" t="s">
        <v>96</v>
      </c>
      <c r="E5500" s="323">
        <v>300</v>
      </c>
      <c r="F5500" s="35" t="s">
        <v>303</v>
      </c>
      <c r="G5500" s="326" t="s">
        <v>11458</v>
      </c>
      <c r="H5500" s="350">
        <f t="shared" si="86"/>
        <v>4374616.8800000008</v>
      </c>
      <c r="I5500" s="326" t="s">
        <v>11259</v>
      </c>
      <c r="J5500" s="42" t="str">
        <f>VLOOKUP(D5500,DEPARTMENTS!B:B,1,0)</f>
        <v>VBS_YOUTH</v>
      </c>
      <c r="K5500" s="326"/>
    </row>
    <row r="5501" spans="1:11" s="35" customFormat="1" hidden="1" x14ac:dyDescent="0.2">
      <c r="A5501" s="326" t="s">
        <v>11918</v>
      </c>
      <c r="B5501" s="326" t="s">
        <v>9</v>
      </c>
      <c r="C5501" s="326">
        <v>2</v>
      </c>
      <c r="D5501" s="326" t="s">
        <v>24</v>
      </c>
      <c r="E5501" s="323">
        <v>150</v>
      </c>
      <c r="F5501" s="35" t="s">
        <v>303</v>
      </c>
      <c r="G5501" s="326" t="s">
        <v>11458</v>
      </c>
      <c r="H5501" s="350">
        <f t="shared" si="86"/>
        <v>4374766.8800000008</v>
      </c>
      <c r="I5501" s="326" t="s">
        <v>11260</v>
      </c>
      <c r="J5501" s="42" t="str">
        <f>VLOOKUP(D5501,DEPARTMENTS!B:B,1,0)</f>
        <v>ENVELOPES</v>
      </c>
      <c r="K5501" s="326"/>
    </row>
    <row r="5502" spans="1:11" s="35" customFormat="1" hidden="1" x14ac:dyDescent="0.2">
      <c r="A5502" s="326" t="s">
        <v>11919</v>
      </c>
      <c r="B5502" s="326" t="s">
        <v>9</v>
      </c>
      <c r="C5502" s="326">
        <v>2</v>
      </c>
      <c r="D5502" s="326" t="s">
        <v>96</v>
      </c>
      <c r="E5502" s="323">
        <v>100</v>
      </c>
      <c r="F5502" s="35" t="s">
        <v>303</v>
      </c>
      <c r="G5502" s="326" t="s">
        <v>11458</v>
      </c>
      <c r="H5502" s="350">
        <f t="shared" si="86"/>
        <v>4374866.8800000008</v>
      </c>
      <c r="I5502" s="326" t="s">
        <v>11261</v>
      </c>
      <c r="J5502" s="42" t="str">
        <f>VLOOKUP(D5502,DEPARTMENTS!B:B,1,0)</f>
        <v>VBS_YOUTH</v>
      </c>
      <c r="K5502" s="326"/>
    </row>
    <row r="5503" spans="1:11" s="35" customFormat="1" hidden="1" x14ac:dyDescent="0.2">
      <c r="A5503" s="326" t="s">
        <v>11920</v>
      </c>
      <c r="B5503" s="326" t="s">
        <v>9</v>
      </c>
      <c r="C5503" s="326">
        <v>2</v>
      </c>
      <c r="D5503" s="326" t="s">
        <v>9605</v>
      </c>
      <c r="E5503" s="323">
        <v>2000</v>
      </c>
      <c r="F5503" s="35" t="s">
        <v>303</v>
      </c>
      <c r="G5503" s="326" t="s">
        <v>11458</v>
      </c>
      <c r="H5503" s="350">
        <f t="shared" si="86"/>
        <v>4376866.8800000008</v>
      </c>
      <c r="I5503" s="383" t="s">
        <v>11262</v>
      </c>
      <c r="J5503" s="42" t="str">
        <f>VLOOKUP(D5503,DEPARTMENTS!B:B,1,0)</f>
        <v>IKONDENI</v>
      </c>
      <c r="K5503" s="326"/>
    </row>
    <row r="5504" spans="1:11" s="35" customFormat="1" hidden="1" x14ac:dyDescent="0.2">
      <c r="A5504" s="326" t="s">
        <v>11921</v>
      </c>
      <c r="B5504" s="326" t="s">
        <v>9</v>
      </c>
      <c r="C5504" s="326">
        <v>2</v>
      </c>
      <c r="D5504" s="326" t="s">
        <v>95</v>
      </c>
      <c r="E5504" s="323">
        <v>300</v>
      </c>
      <c r="F5504" s="35" t="s">
        <v>303</v>
      </c>
      <c r="G5504" s="326" t="s">
        <v>11458</v>
      </c>
      <c r="H5504" s="350">
        <f t="shared" si="86"/>
        <v>4377166.8800000008</v>
      </c>
      <c r="I5504" s="326" t="s">
        <v>11263</v>
      </c>
      <c r="J5504" s="42" t="str">
        <f>VLOOKUP(D5504,DEPARTMENTS!B:B,1,0)</f>
        <v>VBS_AWM</v>
      </c>
      <c r="K5504" s="326"/>
    </row>
    <row r="5505" spans="1:11" s="35" customFormat="1" hidden="1" x14ac:dyDescent="0.2">
      <c r="A5505" s="326" t="s">
        <v>11922</v>
      </c>
      <c r="B5505" s="326" t="s">
        <v>9</v>
      </c>
      <c r="C5505" s="326">
        <v>2</v>
      </c>
      <c r="D5505" s="326" t="s">
        <v>96</v>
      </c>
      <c r="E5505" s="323">
        <v>100</v>
      </c>
      <c r="F5505" s="35" t="s">
        <v>303</v>
      </c>
      <c r="G5505" s="326" t="s">
        <v>11458</v>
      </c>
      <c r="H5505" s="350">
        <f t="shared" si="86"/>
        <v>4377266.8800000008</v>
      </c>
      <c r="I5505" s="326" t="s">
        <v>11264</v>
      </c>
      <c r="J5505" s="42" t="str">
        <f>VLOOKUP(D5505,DEPARTMENTS!B:B,1,0)</f>
        <v>VBS_YOUTH</v>
      </c>
      <c r="K5505" s="326"/>
    </row>
    <row r="5506" spans="1:11" s="35" customFormat="1" hidden="1" x14ac:dyDescent="0.2">
      <c r="A5506" s="326" t="s">
        <v>11923</v>
      </c>
      <c r="B5506" s="326" t="s">
        <v>9</v>
      </c>
      <c r="C5506" s="326">
        <v>2</v>
      </c>
      <c r="D5506" s="326" t="s">
        <v>96</v>
      </c>
      <c r="E5506" s="323">
        <v>100</v>
      </c>
      <c r="F5506" s="35" t="s">
        <v>303</v>
      </c>
      <c r="G5506" s="326" t="s">
        <v>11458</v>
      </c>
      <c r="H5506" s="350">
        <f t="shared" si="86"/>
        <v>4377366.8800000008</v>
      </c>
      <c r="I5506" s="326" t="s">
        <v>11265</v>
      </c>
      <c r="J5506" s="42" t="str">
        <f>VLOOKUP(D5506,DEPARTMENTS!B:B,1,0)</f>
        <v>VBS_YOUTH</v>
      </c>
      <c r="K5506" s="326"/>
    </row>
    <row r="5507" spans="1:11" s="35" customFormat="1" hidden="1" x14ac:dyDescent="0.2">
      <c r="A5507" s="326" t="s">
        <v>11924</v>
      </c>
      <c r="B5507" s="326" t="s">
        <v>9</v>
      </c>
      <c r="C5507" s="326">
        <v>2</v>
      </c>
      <c r="D5507" s="326" t="s">
        <v>9605</v>
      </c>
      <c r="E5507" s="323">
        <v>500</v>
      </c>
      <c r="F5507" s="35" t="s">
        <v>303</v>
      </c>
      <c r="G5507" s="326" t="s">
        <v>11458</v>
      </c>
      <c r="H5507" s="350">
        <f t="shared" si="86"/>
        <v>4377866.8800000008</v>
      </c>
      <c r="I5507" s="383" t="s">
        <v>11266</v>
      </c>
      <c r="J5507" s="42" t="str">
        <f>VLOOKUP(D5507,DEPARTMENTS!B:B,1,0)</f>
        <v>IKONDENI</v>
      </c>
      <c r="K5507" s="326"/>
    </row>
    <row r="5508" spans="1:11" s="35" customFormat="1" hidden="1" x14ac:dyDescent="0.2">
      <c r="A5508" s="326" t="s">
        <v>11925</v>
      </c>
      <c r="B5508" s="326" t="s">
        <v>9</v>
      </c>
      <c r="C5508" s="326">
        <v>2</v>
      </c>
      <c r="D5508" s="326" t="s">
        <v>9605</v>
      </c>
      <c r="E5508" s="323">
        <v>1000</v>
      </c>
      <c r="F5508" s="35" t="s">
        <v>303</v>
      </c>
      <c r="G5508" s="326" t="s">
        <v>11458</v>
      </c>
      <c r="H5508" s="350">
        <f t="shared" si="86"/>
        <v>4378866.8800000008</v>
      </c>
      <c r="I5508" s="383" t="s">
        <v>11267</v>
      </c>
      <c r="J5508" s="42" t="str">
        <f>VLOOKUP(D5508,DEPARTMENTS!B:B,1,0)</f>
        <v>IKONDENI</v>
      </c>
      <c r="K5508" s="326"/>
    </row>
    <row r="5509" spans="1:11" s="35" customFormat="1" hidden="1" x14ac:dyDescent="0.2">
      <c r="A5509" s="326" t="s">
        <v>11926</v>
      </c>
      <c r="B5509" s="326" t="s">
        <v>9</v>
      </c>
      <c r="C5509" s="326">
        <v>2</v>
      </c>
      <c r="D5509" s="326" t="s">
        <v>96</v>
      </c>
      <c r="E5509" s="323">
        <v>100</v>
      </c>
      <c r="F5509" s="35" t="s">
        <v>303</v>
      </c>
      <c r="G5509" s="326" t="s">
        <v>11458</v>
      </c>
      <c r="H5509" s="350">
        <f t="shared" si="86"/>
        <v>4378966.8800000008</v>
      </c>
      <c r="I5509" s="326" t="s">
        <v>11268</v>
      </c>
      <c r="J5509" s="42" t="str">
        <f>VLOOKUP(D5509,DEPARTMENTS!B:B,1,0)</f>
        <v>VBS_YOUTH</v>
      </c>
      <c r="K5509" s="326"/>
    </row>
    <row r="5510" spans="1:11" s="35" customFormat="1" hidden="1" x14ac:dyDescent="0.2">
      <c r="A5510" s="326" t="s">
        <v>11927</v>
      </c>
      <c r="B5510" s="326" t="s">
        <v>9</v>
      </c>
      <c r="C5510" s="326">
        <v>2</v>
      </c>
      <c r="D5510" s="326" t="s">
        <v>9605</v>
      </c>
      <c r="E5510" s="323">
        <v>1000</v>
      </c>
      <c r="F5510" s="35" t="s">
        <v>303</v>
      </c>
      <c r="G5510" s="326" t="s">
        <v>11458</v>
      </c>
      <c r="H5510" s="350">
        <f t="shared" si="86"/>
        <v>4379966.8800000008</v>
      </c>
      <c r="I5510" s="383" t="s">
        <v>11269</v>
      </c>
      <c r="J5510" s="42" t="str">
        <f>VLOOKUP(D5510,DEPARTMENTS!B:B,1,0)</f>
        <v>IKONDENI</v>
      </c>
      <c r="K5510" s="326"/>
    </row>
    <row r="5511" spans="1:11" s="35" customFormat="1" hidden="1" x14ac:dyDescent="0.2">
      <c r="A5511" s="326" t="s">
        <v>11928</v>
      </c>
      <c r="B5511" s="326" t="s">
        <v>9</v>
      </c>
      <c r="C5511" s="326">
        <v>2</v>
      </c>
      <c r="D5511" s="326" t="s">
        <v>96</v>
      </c>
      <c r="E5511" s="323">
        <v>450</v>
      </c>
      <c r="F5511" s="35" t="s">
        <v>303</v>
      </c>
      <c r="G5511" s="326" t="s">
        <v>11458</v>
      </c>
      <c r="H5511" s="350">
        <f t="shared" si="86"/>
        <v>4380416.8800000008</v>
      </c>
      <c r="I5511" s="326" t="s">
        <v>11270</v>
      </c>
      <c r="J5511" s="42" t="str">
        <f>VLOOKUP(D5511,DEPARTMENTS!B:B,1,0)</f>
        <v>VBS_YOUTH</v>
      </c>
      <c r="K5511" s="326"/>
    </row>
    <row r="5512" spans="1:11" s="35" customFormat="1" hidden="1" x14ac:dyDescent="0.2">
      <c r="A5512" s="326" t="s">
        <v>11929</v>
      </c>
      <c r="B5512" s="326" t="s">
        <v>9</v>
      </c>
      <c r="C5512" s="326">
        <v>2</v>
      </c>
      <c r="D5512" s="326" t="s">
        <v>24</v>
      </c>
      <c r="E5512" s="323">
        <v>3360</v>
      </c>
      <c r="F5512" s="35" t="s">
        <v>303</v>
      </c>
      <c r="G5512" s="326" t="s">
        <v>11458</v>
      </c>
      <c r="H5512" s="350">
        <f t="shared" si="86"/>
        <v>4383776.8800000008</v>
      </c>
      <c r="I5512" s="326" t="s">
        <v>11271</v>
      </c>
      <c r="J5512" s="42" t="str">
        <f>VLOOKUP(D5512,DEPARTMENTS!B:B,1,0)</f>
        <v>ENVELOPES</v>
      </c>
      <c r="K5512" s="326"/>
    </row>
    <row r="5513" spans="1:11" s="35" customFormat="1" hidden="1" x14ac:dyDescent="0.2">
      <c r="A5513" s="326" t="s">
        <v>11930</v>
      </c>
      <c r="B5513" s="326" t="s">
        <v>9</v>
      </c>
      <c r="C5513" s="326">
        <v>2</v>
      </c>
      <c r="D5513" s="326" t="s">
        <v>96</v>
      </c>
      <c r="E5513" s="323">
        <v>300</v>
      </c>
      <c r="F5513" s="35" t="s">
        <v>303</v>
      </c>
      <c r="G5513" s="326" t="s">
        <v>11458</v>
      </c>
      <c r="H5513" s="350">
        <f t="shared" si="86"/>
        <v>4384076.8800000008</v>
      </c>
      <c r="I5513" s="326" t="s">
        <v>11272</v>
      </c>
      <c r="J5513" s="42" t="str">
        <f>VLOOKUP(D5513,DEPARTMENTS!B:B,1,0)</f>
        <v>VBS_YOUTH</v>
      </c>
      <c r="K5513" s="326"/>
    </row>
    <row r="5514" spans="1:11" s="35" customFormat="1" hidden="1" x14ac:dyDescent="0.2">
      <c r="A5514" s="326" t="s">
        <v>11931</v>
      </c>
      <c r="B5514" s="326" t="s">
        <v>9</v>
      </c>
      <c r="C5514" s="326">
        <v>2</v>
      </c>
      <c r="D5514" s="326" t="s">
        <v>95</v>
      </c>
      <c r="E5514" s="323">
        <v>100</v>
      </c>
      <c r="F5514" s="35" t="s">
        <v>303</v>
      </c>
      <c r="G5514" s="326" t="s">
        <v>11458</v>
      </c>
      <c r="H5514" s="350">
        <f t="shared" si="86"/>
        <v>4384176.8800000008</v>
      </c>
      <c r="I5514" s="326" t="s">
        <v>11273</v>
      </c>
      <c r="J5514" s="42" t="str">
        <f>VLOOKUP(D5514,DEPARTMENTS!B:B,1,0)</f>
        <v>VBS_AWM</v>
      </c>
      <c r="K5514" s="326"/>
    </row>
    <row r="5515" spans="1:11" s="35" customFormat="1" hidden="1" x14ac:dyDescent="0.2">
      <c r="A5515" s="326" t="s">
        <v>11932</v>
      </c>
      <c r="B5515" s="326" t="s">
        <v>9</v>
      </c>
      <c r="C5515" s="326">
        <v>2</v>
      </c>
      <c r="D5515" s="326" t="s">
        <v>95</v>
      </c>
      <c r="E5515" s="323">
        <v>200</v>
      </c>
      <c r="F5515" s="35" t="s">
        <v>303</v>
      </c>
      <c r="G5515" s="326" t="s">
        <v>11458</v>
      </c>
      <c r="H5515" s="350">
        <f t="shared" si="86"/>
        <v>4384376.8800000008</v>
      </c>
      <c r="I5515" s="326" t="s">
        <v>11274</v>
      </c>
      <c r="J5515" s="42" t="str">
        <f>VLOOKUP(D5515,DEPARTMENTS!B:B,1,0)</f>
        <v>VBS_AWM</v>
      </c>
      <c r="K5515" s="326"/>
    </row>
    <row r="5516" spans="1:11" s="35" customFormat="1" hidden="1" x14ac:dyDescent="0.2">
      <c r="A5516" s="326" t="s">
        <v>11933</v>
      </c>
      <c r="B5516" s="326" t="s">
        <v>9</v>
      </c>
      <c r="C5516" s="326">
        <v>2</v>
      </c>
      <c r="D5516" s="326" t="s">
        <v>9605</v>
      </c>
      <c r="E5516" s="323">
        <v>1000</v>
      </c>
      <c r="F5516" s="35" t="s">
        <v>303</v>
      </c>
      <c r="G5516" s="326" t="s">
        <v>11458</v>
      </c>
      <c r="H5516" s="350">
        <f t="shared" si="86"/>
        <v>4385376.8800000008</v>
      </c>
      <c r="I5516" s="383" t="s">
        <v>11275</v>
      </c>
      <c r="J5516" s="42" t="str">
        <f>VLOOKUP(D5516,DEPARTMENTS!B:B,1,0)</f>
        <v>IKONDENI</v>
      </c>
      <c r="K5516" s="326"/>
    </row>
    <row r="5517" spans="1:11" s="35" customFormat="1" hidden="1" x14ac:dyDescent="0.2">
      <c r="A5517" s="326" t="s">
        <v>11934</v>
      </c>
      <c r="B5517" s="326" t="s">
        <v>9</v>
      </c>
      <c r="C5517" s="326">
        <v>2</v>
      </c>
      <c r="D5517" s="326" t="s">
        <v>95</v>
      </c>
      <c r="E5517" s="323">
        <v>700</v>
      </c>
      <c r="F5517" s="35" t="s">
        <v>303</v>
      </c>
      <c r="G5517" s="326" t="s">
        <v>11458</v>
      </c>
      <c r="H5517" s="350">
        <f t="shared" si="86"/>
        <v>4386076.8800000008</v>
      </c>
      <c r="I5517" s="326" t="s">
        <v>11276</v>
      </c>
      <c r="J5517" s="42" t="str">
        <f>VLOOKUP(D5517,DEPARTMENTS!B:B,1,0)</f>
        <v>VBS_AWM</v>
      </c>
      <c r="K5517" s="326"/>
    </row>
    <row r="5518" spans="1:11" s="35" customFormat="1" hidden="1" x14ac:dyDescent="0.2">
      <c r="A5518" s="326" t="s">
        <v>11935</v>
      </c>
      <c r="B5518" s="326" t="s">
        <v>9</v>
      </c>
      <c r="C5518" s="326">
        <v>2</v>
      </c>
      <c r="D5518" s="326" t="s">
        <v>95</v>
      </c>
      <c r="E5518" s="323">
        <v>200</v>
      </c>
      <c r="F5518" s="35" t="s">
        <v>303</v>
      </c>
      <c r="G5518" s="326" t="s">
        <v>11458</v>
      </c>
      <c r="H5518" s="350">
        <f t="shared" si="86"/>
        <v>4386276.8800000008</v>
      </c>
      <c r="I5518" s="326" t="s">
        <v>11277</v>
      </c>
      <c r="J5518" s="42" t="str">
        <f>VLOOKUP(D5518,DEPARTMENTS!B:B,1,0)</f>
        <v>VBS_AWM</v>
      </c>
      <c r="K5518" s="326"/>
    </row>
    <row r="5519" spans="1:11" s="35" customFormat="1" hidden="1" x14ac:dyDescent="0.2">
      <c r="A5519" s="326" t="s">
        <v>11936</v>
      </c>
      <c r="B5519" s="326" t="s">
        <v>9</v>
      </c>
      <c r="C5519" s="326">
        <v>2</v>
      </c>
      <c r="D5519" s="326" t="s">
        <v>96</v>
      </c>
      <c r="E5519" s="323">
        <v>500</v>
      </c>
      <c r="F5519" s="35" t="s">
        <v>303</v>
      </c>
      <c r="G5519" s="326" t="s">
        <v>11458</v>
      </c>
      <c r="H5519" s="350">
        <f t="shared" si="86"/>
        <v>4386776.8800000008</v>
      </c>
      <c r="I5519" s="326" t="s">
        <v>11278</v>
      </c>
      <c r="J5519" s="42" t="str">
        <f>VLOOKUP(D5519,DEPARTMENTS!B:B,1,0)</f>
        <v>VBS_YOUTH</v>
      </c>
      <c r="K5519" s="326"/>
    </row>
    <row r="5520" spans="1:11" s="35" customFormat="1" hidden="1" x14ac:dyDescent="0.2">
      <c r="A5520" s="326" t="s">
        <v>11937</v>
      </c>
      <c r="B5520" s="326" t="s">
        <v>9</v>
      </c>
      <c r="C5520" s="326">
        <v>2</v>
      </c>
      <c r="D5520" s="326" t="s">
        <v>95</v>
      </c>
      <c r="E5520" s="323">
        <v>300</v>
      </c>
      <c r="F5520" s="35" t="s">
        <v>303</v>
      </c>
      <c r="G5520" s="326" t="s">
        <v>11458</v>
      </c>
      <c r="H5520" s="350">
        <f t="shared" si="86"/>
        <v>4387076.8800000008</v>
      </c>
      <c r="I5520" s="326" t="s">
        <v>11279</v>
      </c>
      <c r="J5520" s="42" t="str">
        <f>VLOOKUP(D5520,DEPARTMENTS!B:B,1,0)</f>
        <v>VBS_AWM</v>
      </c>
      <c r="K5520" s="326"/>
    </row>
    <row r="5521" spans="1:11" s="35" customFormat="1" hidden="1" x14ac:dyDescent="0.2">
      <c r="A5521" s="326" t="s">
        <v>11938</v>
      </c>
      <c r="B5521" s="326" t="s">
        <v>9</v>
      </c>
      <c r="C5521" s="326">
        <v>2</v>
      </c>
      <c r="D5521" s="326" t="s">
        <v>95</v>
      </c>
      <c r="E5521" s="323">
        <v>200</v>
      </c>
      <c r="F5521" s="35" t="s">
        <v>303</v>
      </c>
      <c r="G5521" s="326" t="s">
        <v>11458</v>
      </c>
      <c r="H5521" s="350">
        <f t="shared" si="86"/>
        <v>4387276.8800000008</v>
      </c>
      <c r="I5521" s="326" t="s">
        <v>11280</v>
      </c>
      <c r="J5521" s="42" t="str">
        <f>VLOOKUP(D5521,DEPARTMENTS!B:B,1,0)</f>
        <v>VBS_AWM</v>
      </c>
      <c r="K5521" s="326"/>
    </row>
    <row r="5522" spans="1:11" s="35" customFormat="1" hidden="1" x14ac:dyDescent="0.2">
      <c r="A5522" s="326" t="s">
        <v>11939</v>
      </c>
      <c r="B5522" s="326" t="s">
        <v>9</v>
      </c>
      <c r="C5522" s="326">
        <v>2</v>
      </c>
      <c r="D5522" s="326" t="s">
        <v>95</v>
      </c>
      <c r="E5522" s="323">
        <v>200</v>
      </c>
      <c r="F5522" s="35" t="s">
        <v>303</v>
      </c>
      <c r="G5522" s="326" t="s">
        <v>11458</v>
      </c>
      <c r="H5522" s="350">
        <f t="shared" si="86"/>
        <v>4387476.8800000008</v>
      </c>
      <c r="I5522" s="326" t="s">
        <v>11281</v>
      </c>
      <c r="J5522" s="42" t="str">
        <f>VLOOKUP(D5522,DEPARTMENTS!B:B,1,0)</f>
        <v>VBS_AWM</v>
      </c>
      <c r="K5522" s="326"/>
    </row>
    <row r="5523" spans="1:11" s="35" customFormat="1" hidden="1" x14ac:dyDescent="0.2">
      <c r="A5523" s="326" t="s">
        <v>11940</v>
      </c>
      <c r="B5523" s="326" t="s">
        <v>9</v>
      </c>
      <c r="C5523" s="326">
        <v>2</v>
      </c>
      <c r="D5523" s="326" t="s">
        <v>95</v>
      </c>
      <c r="E5523" s="323">
        <v>100</v>
      </c>
      <c r="F5523" s="35" t="s">
        <v>303</v>
      </c>
      <c r="G5523" s="326" t="s">
        <v>11458</v>
      </c>
      <c r="H5523" s="350">
        <f t="shared" si="86"/>
        <v>4387576.8800000008</v>
      </c>
      <c r="I5523" s="326" t="s">
        <v>11282</v>
      </c>
      <c r="J5523" s="42" t="str">
        <f>VLOOKUP(D5523,DEPARTMENTS!B:B,1,0)</f>
        <v>VBS_AWM</v>
      </c>
      <c r="K5523" s="326"/>
    </row>
    <row r="5524" spans="1:11" s="35" customFormat="1" hidden="1" x14ac:dyDescent="0.2">
      <c r="A5524" s="326" t="s">
        <v>11941</v>
      </c>
      <c r="B5524" s="326" t="s">
        <v>9</v>
      </c>
      <c r="C5524" s="326">
        <v>2</v>
      </c>
      <c r="D5524" s="326" t="s">
        <v>9603</v>
      </c>
      <c r="E5524" s="323">
        <v>300</v>
      </c>
      <c r="F5524" s="35" t="s">
        <v>303</v>
      </c>
      <c r="G5524" s="326" t="s">
        <v>11458</v>
      </c>
      <c r="H5524" s="350">
        <f t="shared" si="86"/>
        <v>4387876.8800000008</v>
      </c>
      <c r="I5524" s="326" t="s">
        <v>11283</v>
      </c>
      <c r="J5524" s="42" t="str">
        <f>VLOOKUP(D5524,DEPARTMENTS!B:B,1,0)</f>
        <v>VBS_REGISTRATION</v>
      </c>
      <c r="K5524" s="326"/>
    </row>
    <row r="5525" spans="1:11" s="35" customFormat="1" hidden="1" x14ac:dyDescent="0.2">
      <c r="A5525" s="326" t="s">
        <v>11942</v>
      </c>
      <c r="B5525" s="326" t="s">
        <v>9</v>
      </c>
      <c r="C5525" s="326">
        <v>2</v>
      </c>
      <c r="D5525" s="326" t="s">
        <v>24</v>
      </c>
      <c r="E5525" s="323">
        <v>395</v>
      </c>
      <c r="F5525" s="35" t="s">
        <v>303</v>
      </c>
      <c r="G5525" s="326" t="s">
        <v>11458</v>
      </c>
      <c r="H5525" s="350">
        <f t="shared" si="86"/>
        <v>4388271.8800000008</v>
      </c>
      <c r="I5525" s="326" t="s">
        <v>11284</v>
      </c>
      <c r="J5525" s="42" t="str">
        <f>VLOOKUP(D5525,DEPARTMENTS!B:B,1,0)</f>
        <v>ENVELOPES</v>
      </c>
      <c r="K5525" s="326"/>
    </row>
    <row r="5526" spans="1:11" s="35" customFormat="1" hidden="1" x14ac:dyDescent="0.2">
      <c r="A5526" s="326" t="s">
        <v>11943</v>
      </c>
      <c r="B5526" s="326" t="s">
        <v>9</v>
      </c>
      <c r="C5526" s="326">
        <v>2</v>
      </c>
      <c r="D5526" s="326" t="s">
        <v>96</v>
      </c>
      <c r="E5526" s="323">
        <v>300</v>
      </c>
      <c r="F5526" s="35" t="s">
        <v>303</v>
      </c>
      <c r="G5526" s="326" t="s">
        <v>11458</v>
      </c>
      <c r="H5526" s="350">
        <f t="shared" ref="H5526:H5589" si="87">H5525+E5526</f>
        <v>4388571.8800000008</v>
      </c>
      <c r="I5526" s="326" t="s">
        <v>11285</v>
      </c>
      <c r="J5526" s="42" t="str">
        <f>VLOOKUP(D5526,DEPARTMENTS!B:B,1,0)</f>
        <v>VBS_YOUTH</v>
      </c>
      <c r="K5526" s="326"/>
    </row>
    <row r="5527" spans="1:11" s="35" customFormat="1" hidden="1" x14ac:dyDescent="0.2">
      <c r="A5527" s="326" t="s">
        <v>11944</v>
      </c>
      <c r="B5527" s="326" t="s">
        <v>9</v>
      </c>
      <c r="C5527" s="326">
        <v>2</v>
      </c>
      <c r="D5527" s="326" t="s">
        <v>24</v>
      </c>
      <c r="E5527" s="323">
        <v>50</v>
      </c>
      <c r="F5527" s="35" t="s">
        <v>303</v>
      </c>
      <c r="G5527" s="326" t="s">
        <v>11458</v>
      </c>
      <c r="H5527" s="350">
        <f t="shared" si="87"/>
        <v>4388621.8800000008</v>
      </c>
      <c r="I5527" s="326" t="s">
        <v>11286</v>
      </c>
      <c r="J5527" s="42" t="str">
        <f>VLOOKUP(D5527,DEPARTMENTS!B:B,1,0)</f>
        <v>ENVELOPES</v>
      </c>
      <c r="K5527" s="326"/>
    </row>
    <row r="5528" spans="1:11" s="35" customFormat="1" hidden="1" x14ac:dyDescent="0.2">
      <c r="A5528" s="326" t="s">
        <v>11945</v>
      </c>
      <c r="B5528" s="326" t="s">
        <v>9</v>
      </c>
      <c r="C5528" s="326">
        <v>2</v>
      </c>
      <c r="D5528" s="326" t="s">
        <v>95</v>
      </c>
      <c r="E5528" s="323">
        <v>100</v>
      </c>
      <c r="F5528" s="35" t="s">
        <v>303</v>
      </c>
      <c r="G5528" s="326" t="s">
        <v>11458</v>
      </c>
      <c r="H5528" s="350">
        <f t="shared" si="87"/>
        <v>4388721.8800000008</v>
      </c>
      <c r="I5528" s="326" t="s">
        <v>11287</v>
      </c>
      <c r="J5528" s="42" t="str">
        <f>VLOOKUP(D5528,DEPARTMENTS!B:B,1,0)</f>
        <v>VBS_AWM</v>
      </c>
      <c r="K5528" s="326"/>
    </row>
    <row r="5529" spans="1:11" s="35" customFormat="1" hidden="1" x14ac:dyDescent="0.2">
      <c r="A5529" s="326" t="s">
        <v>11946</v>
      </c>
      <c r="B5529" s="326" t="s">
        <v>9</v>
      </c>
      <c r="C5529" s="326">
        <v>2</v>
      </c>
      <c r="D5529" s="326" t="s">
        <v>24</v>
      </c>
      <c r="E5529" s="323">
        <v>435</v>
      </c>
      <c r="F5529" s="35" t="s">
        <v>303</v>
      </c>
      <c r="G5529" s="326" t="s">
        <v>11458</v>
      </c>
      <c r="H5529" s="350">
        <f t="shared" si="87"/>
        <v>4389156.8800000008</v>
      </c>
      <c r="I5529" s="326" t="s">
        <v>11288</v>
      </c>
      <c r="J5529" s="42" t="str">
        <f>VLOOKUP(D5529,DEPARTMENTS!B:B,1,0)</f>
        <v>ENVELOPES</v>
      </c>
      <c r="K5529" s="326"/>
    </row>
    <row r="5530" spans="1:11" s="35" customFormat="1" hidden="1" x14ac:dyDescent="0.2">
      <c r="A5530" s="326" t="s">
        <v>11947</v>
      </c>
      <c r="B5530" s="326" t="s">
        <v>9</v>
      </c>
      <c r="C5530" s="326">
        <v>2</v>
      </c>
      <c r="D5530" s="326" t="s">
        <v>9604</v>
      </c>
      <c r="E5530" s="323">
        <v>500</v>
      </c>
      <c r="F5530" s="35" t="s">
        <v>303</v>
      </c>
      <c r="G5530" s="326" t="s">
        <v>11458</v>
      </c>
      <c r="H5530" s="350">
        <f t="shared" si="87"/>
        <v>4389656.8800000008</v>
      </c>
      <c r="I5530" s="326" t="s">
        <v>11289</v>
      </c>
      <c r="J5530" s="42" t="str">
        <f>VLOOKUP(D5530,DEPARTMENTS!B:B,1,0)</f>
        <v>CHURCH_CHOIR_LAUNCH</v>
      </c>
      <c r="K5530" s="326"/>
    </row>
    <row r="5531" spans="1:11" s="35" customFormat="1" hidden="1" x14ac:dyDescent="0.2">
      <c r="A5531" s="326" t="s">
        <v>11948</v>
      </c>
      <c r="B5531" s="326" t="s">
        <v>9</v>
      </c>
      <c r="C5531" s="326">
        <v>2</v>
      </c>
      <c r="D5531" s="326" t="s">
        <v>9603</v>
      </c>
      <c r="E5531" s="323">
        <v>300</v>
      </c>
      <c r="F5531" s="35" t="s">
        <v>303</v>
      </c>
      <c r="G5531" s="326" t="s">
        <v>11459</v>
      </c>
      <c r="H5531" s="350">
        <f t="shared" si="87"/>
        <v>4389956.8800000008</v>
      </c>
      <c r="I5531" s="326" t="s">
        <v>11290</v>
      </c>
      <c r="J5531" s="42" t="str">
        <f>VLOOKUP(D5531,DEPARTMENTS!B:B,1,0)</f>
        <v>VBS_REGISTRATION</v>
      </c>
      <c r="K5531" s="326"/>
    </row>
    <row r="5532" spans="1:11" s="35" customFormat="1" hidden="1" x14ac:dyDescent="0.2">
      <c r="A5532" s="326" t="s">
        <v>11949</v>
      </c>
      <c r="B5532" s="326" t="s">
        <v>9</v>
      </c>
      <c r="C5532" s="326">
        <v>2</v>
      </c>
      <c r="D5532" s="326" t="s">
        <v>24</v>
      </c>
      <c r="E5532" s="323">
        <v>140</v>
      </c>
      <c r="F5532" s="35" t="s">
        <v>303</v>
      </c>
      <c r="G5532" s="326" t="s">
        <v>11459</v>
      </c>
      <c r="H5532" s="350">
        <f t="shared" si="87"/>
        <v>4390096.8800000008</v>
      </c>
      <c r="I5532" s="326" t="s">
        <v>11291</v>
      </c>
      <c r="J5532" s="42" t="str">
        <f>VLOOKUP(D5532,DEPARTMENTS!B:B,1,0)</f>
        <v>ENVELOPES</v>
      </c>
      <c r="K5532" s="326"/>
    </row>
    <row r="5533" spans="1:11" s="35" customFormat="1" hidden="1" x14ac:dyDescent="0.2">
      <c r="A5533" s="326" t="s">
        <v>11950</v>
      </c>
      <c r="B5533" s="326" t="s">
        <v>9</v>
      </c>
      <c r="C5533" s="326">
        <v>2</v>
      </c>
      <c r="D5533" s="326" t="s">
        <v>9603</v>
      </c>
      <c r="E5533" s="323">
        <v>300</v>
      </c>
      <c r="F5533" s="35" t="s">
        <v>303</v>
      </c>
      <c r="G5533" s="326" t="s">
        <v>11459</v>
      </c>
      <c r="H5533" s="350">
        <f t="shared" si="87"/>
        <v>4390396.8800000008</v>
      </c>
      <c r="I5533" s="326" t="s">
        <v>11292</v>
      </c>
      <c r="J5533" s="42" t="str">
        <f>VLOOKUP(D5533,DEPARTMENTS!B:B,1,0)</f>
        <v>VBS_REGISTRATION</v>
      </c>
      <c r="K5533" s="326"/>
    </row>
    <row r="5534" spans="1:11" s="35" customFormat="1" hidden="1" x14ac:dyDescent="0.2">
      <c r="A5534" s="326" t="s">
        <v>11951</v>
      </c>
      <c r="B5534" s="326" t="s">
        <v>9</v>
      </c>
      <c r="C5534" s="326">
        <v>2</v>
      </c>
      <c r="D5534" s="326" t="s">
        <v>9605</v>
      </c>
      <c r="E5534" s="323">
        <v>1000</v>
      </c>
      <c r="F5534" s="35" t="s">
        <v>303</v>
      </c>
      <c r="G5534" s="326" t="s">
        <v>11459</v>
      </c>
      <c r="H5534" s="350">
        <f t="shared" si="87"/>
        <v>4391396.8800000008</v>
      </c>
      <c r="I5534" s="383" t="s">
        <v>11293</v>
      </c>
      <c r="J5534" s="42" t="str">
        <f>VLOOKUP(D5534,DEPARTMENTS!B:B,1,0)</f>
        <v>IKONDENI</v>
      </c>
      <c r="K5534" s="326"/>
    </row>
    <row r="5535" spans="1:11" s="35" customFormat="1" hidden="1" x14ac:dyDescent="0.2">
      <c r="A5535" s="326" t="s">
        <v>11952</v>
      </c>
      <c r="B5535" s="326" t="s">
        <v>9</v>
      </c>
      <c r="C5535" s="326">
        <v>2</v>
      </c>
      <c r="D5535" s="326" t="s">
        <v>24</v>
      </c>
      <c r="E5535" s="323">
        <v>50</v>
      </c>
      <c r="F5535" s="35" t="s">
        <v>303</v>
      </c>
      <c r="G5535" s="326" t="s">
        <v>11459</v>
      </c>
      <c r="H5535" s="350">
        <f t="shared" si="87"/>
        <v>4391446.8800000008</v>
      </c>
      <c r="I5535" s="326" t="s">
        <v>11294</v>
      </c>
      <c r="J5535" s="42" t="str">
        <f>VLOOKUP(D5535,DEPARTMENTS!B:B,1,0)</f>
        <v>ENVELOPES</v>
      </c>
      <c r="K5535" s="326"/>
    </row>
    <row r="5536" spans="1:11" s="35" customFormat="1" hidden="1" x14ac:dyDescent="0.2">
      <c r="A5536" s="326" t="s">
        <v>11953</v>
      </c>
      <c r="B5536" s="326" t="s">
        <v>9</v>
      </c>
      <c r="C5536" s="326">
        <v>2</v>
      </c>
      <c r="D5536" s="326" t="s">
        <v>24</v>
      </c>
      <c r="E5536" s="323">
        <v>50</v>
      </c>
      <c r="F5536" s="35" t="s">
        <v>303</v>
      </c>
      <c r="G5536" s="326" t="s">
        <v>11459</v>
      </c>
      <c r="H5536" s="350">
        <f t="shared" si="87"/>
        <v>4391496.8800000008</v>
      </c>
      <c r="I5536" s="326" t="s">
        <v>11295</v>
      </c>
      <c r="J5536" s="42" t="str">
        <f>VLOOKUP(D5536,DEPARTMENTS!B:B,1,0)</f>
        <v>ENVELOPES</v>
      </c>
      <c r="K5536" s="326"/>
    </row>
    <row r="5537" spans="1:11" s="35" customFormat="1" hidden="1" x14ac:dyDescent="0.2">
      <c r="A5537" s="326" t="s">
        <v>11954</v>
      </c>
      <c r="B5537" s="326" t="s">
        <v>9</v>
      </c>
      <c r="C5537" s="326">
        <v>2</v>
      </c>
      <c r="D5537" s="326" t="s">
        <v>24</v>
      </c>
      <c r="E5537" s="323">
        <v>100</v>
      </c>
      <c r="F5537" s="35" t="s">
        <v>303</v>
      </c>
      <c r="G5537" s="326" t="s">
        <v>11459</v>
      </c>
      <c r="H5537" s="350">
        <f t="shared" si="87"/>
        <v>4391596.8800000008</v>
      </c>
      <c r="I5537" s="326" t="s">
        <v>11296</v>
      </c>
      <c r="J5537" s="42" t="str">
        <f>VLOOKUP(D5537,DEPARTMENTS!B:B,1,0)</f>
        <v>ENVELOPES</v>
      </c>
      <c r="K5537" s="326"/>
    </row>
    <row r="5538" spans="1:11" s="35" customFormat="1" hidden="1" x14ac:dyDescent="0.2">
      <c r="A5538" s="326" t="s">
        <v>11955</v>
      </c>
      <c r="B5538" s="326" t="s">
        <v>9</v>
      </c>
      <c r="C5538" s="326">
        <v>2</v>
      </c>
      <c r="D5538" s="326" t="s">
        <v>94</v>
      </c>
      <c r="E5538" s="323">
        <v>500</v>
      </c>
      <c r="F5538" s="35" t="s">
        <v>303</v>
      </c>
      <c r="G5538" s="326" t="s">
        <v>11459</v>
      </c>
      <c r="H5538" s="350">
        <f t="shared" si="87"/>
        <v>4392096.8800000008</v>
      </c>
      <c r="I5538" s="326" t="s">
        <v>11297</v>
      </c>
      <c r="J5538" s="42" t="str">
        <f>VLOOKUP(D5538,DEPARTMENTS!B:B,1,0)</f>
        <v>VBS_AMM</v>
      </c>
      <c r="K5538" s="326"/>
    </row>
    <row r="5539" spans="1:11" s="35" customFormat="1" hidden="1" x14ac:dyDescent="0.2">
      <c r="A5539" s="326" t="s">
        <v>11956</v>
      </c>
      <c r="B5539" s="326" t="s">
        <v>9</v>
      </c>
      <c r="C5539" s="326">
        <v>2</v>
      </c>
      <c r="D5539" s="326" t="s">
        <v>94</v>
      </c>
      <c r="E5539" s="323">
        <v>300</v>
      </c>
      <c r="F5539" s="35" t="s">
        <v>303</v>
      </c>
      <c r="G5539" s="326" t="s">
        <v>11459</v>
      </c>
      <c r="H5539" s="350">
        <f t="shared" si="87"/>
        <v>4392396.8800000008</v>
      </c>
      <c r="I5539" s="326" t="s">
        <v>11298</v>
      </c>
      <c r="J5539" s="42" t="str">
        <f>VLOOKUP(D5539,DEPARTMENTS!B:B,1,0)</f>
        <v>VBS_AMM</v>
      </c>
      <c r="K5539" s="326"/>
    </row>
    <row r="5540" spans="1:11" s="35" customFormat="1" hidden="1" x14ac:dyDescent="0.2">
      <c r="A5540" s="326" t="s">
        <v>11957</v>
      </c>
      <c r="B5540" s="326" t="s">
        <v>9</v>
      </c>
      <c r="C5540" s="326">
        <v>2</v>
      </c>
      <c r="D5540" s="326" t="s">
        <v>94</v>
      </c>
      <c r="E5540" s="323">
        <v>500</v>
      </c>
      <c r="F5540" s="35" t="s">
        <v>303</v>
      </c>
      <c r="G5540" s="326" t="s">
        <v>11459</v>
      </c>
      <c r="H5540" s="350">
        <f t="shared" si="87"/>
        <v>4392896.8800000008</v>
      </c>
      <c r="I5540" s="326" t="s">
        <v>11299</v>
      </c>
      <c r="J5540" s="42" t="str">
        <f>VLOOKUP(D5540,DEPARTMENTS!B:B,1,0)</f>
        <v>VBS_AMM</v>
      </c>
      <c r="K5540" s="326"/>
    </row>
    <row r="5541" spans="1:11" s="35" customFormat="1" hidden="1" x14ac:dyDescent="0.2">
      <c r="A5541" s="326" t="s">
        <v>11958</v>
      </c>
      <c r="B5541" s="326" t="s">
        <v>9</v>
      </c>
      <c r="C5541" s="326">
        <v>2</v>
      </c>
      <c r="D5541" s="326" t="s">
        <v>94</v>
      </c>
      <c r="E5541" s="323">
        <v>500</v>
      </c>
      <c r="F5541" s="35" t="s">
        <v>303</v>
      </c>
      <c r="G5541" s="326" t="s">
        <v>11459</v>
      </c>
      <c r="H5541" s="350">
        <f t="shared" si="87"/>
        <v>4393396.8800000008</v>
      </c>
      <c r="I5541" s="326" t="s">
        <v>11300</v>
      </c>
      <c r="J5541" s="42" t="str">
        <f>VLOOKUP(D5541,DEPARTMENTS!B:B,1,0)</f>
        <v>VBS_AMM</v>
      </c>
      <c r="K5541" s="326"/>
    </row>
    <row r="5542" spans="1:11" s="35" customFormat="1" hidden="1" x14ac:dyDescent="0.2">
      <c r="A5542" s="326" t="s">
        <v>11959</v>
      </c>
      <c r="B5542" s="326" t="s">
        <v>9</v>
      </c>
      <c r="C5542" s="326">
        <v>2</v>
      </c>
      <c r="D5542" s="326" t="s">
        <v>94</v>
      </c>
      <c r="E5542" s="323">
        <v>500</v>
      </c>
      <c r="F5542" s="35" t="s">
        <v>303</v>
      </c>
      <c r="G5542" s="326" t="s">
        <v>11459</v>
      </c>
      <c r="H5542" s="350">
        <f t="shared" si="87"/>
        <v>4393896.8800000008</v>
      </c>
      <c r="I5542" s="326" t="s">
        <v>11301</v>
      </c>
      <c r="J5542" s="42" t="str">
        <f>VLOOKUP(D5542,DEPARTMENTS!B:B,1,0)</f>
        <v>VBS_AMM</v>
      </c>
      <c r="K5542" s="326"/>
    </row>
    <row r="5543" spans="1:11" s="35" customFormat="1" hidden="1" x14ac:dyDescent="0.2">
      <c r="A5543" s="326" t="s">
        <v>11960</v>
      </c>
      <c r="B5543" s="326" t="s">
        <v>9</v>
      </c>
      <c r="C5543" s="326">
        <v>2</v>
      </c>
      <c r="D5543" s="326" t="s">
        <v>94</v>
      </c>
      <c r="E5543" s="323">
        <v>500</v>
      </c>
      <c r="F5543" s="35" t="s">
        <v>303</v>
      </c>
      <c r="G5543" s="326" t="s">
        <v>11459</v>
      </c>
      <c r="H5543" s="350">
        <f t="shared" si="87"/>
        <v>4394396.8800000008</v>
      </c>
      <c r="I5543" s="326" t="s">
        <v>11302</v>
      </c>
      <c r="J5543" s="42" t="str">
        <f>VLOOKUP(D5543,DEPARTMENTS!B:B,1,0)</f>
        <v>VBS_AMM</v>
      </c>
      <c r="K5543" s="326"/>
    </row>
    <row r="5544" spans="1:11" s="35" customFormat="1" hidden="1" x14ac:dyDescent="0.2">
      <c r="A5544" s="326" t="s">
        <v>11961</v>
      </c>
      <c r="B5544" s="326" t="s">
        <v>9</v>
      </c>
      <c r="C5544" s="326">
        <v>2</v>
      </c>
      <c r="D5544" s="326" t="s">
        <v>94</v>
      </c>
      <c r="E5544" s="323">
        <v>200</v>
      </c>
      <c r="F5544" s="35" t="s">
        <v>303</v>
      </c>
      <c r="G5544" s="326" t="s">
        <v>11459</v>
      </c>
      <c r="H5544" s="350">
        <f t="shared" si="87"/>
        <v>4394596.8800000008</v>
      </c>
      <c r="I5544" s="326" t="s">
        <v>11303</v>
      </c>
      <c r="J5544" s="42" t="str">
        <f>VLOOKUP(D5544,DEPARTMENTS!B:B,1,0)</f>
        <v>VBS_AMM</v>
      </c>
      <c r="K5544" s="326"/>
    </row>
    <row r="5545" spans="1:11" s="35" customFormat="1" hidden="1" x14ac:dyDescent="0.2">
      <c r="A5545" s="326" t="s">
        <v>11962</v>
      </c>
      <c r="B5545" s="326" t="s">
        <v>9</v>
      </c>
      <c r="C5545" s="326">
        <v>2</v>
      </c>
      <c r="D5545" s="326" t="s">
        <v>94</v>
      </c>
      <c r="E5545" s="323">
        <v>500</v>
      </c>
      <c r="F5545" s="35" t="s">
        <v>303</v>
      </c>
      <c r="G5545" s="326" t="s">
        <v>11459</v>
      </c>
      <c r="H5545" s="350">
        <f t="shared" si="87"/>
        <v>4395096.8800000008</v>
      </c>
      <c r="I5545" s="326" t="s">
        <v>11304</v>
      </c>
      <c r="J5545" s="42" t="str">
        <f>VLOOKUP(D5545,DEPARTMENTS!B:B,1,0)</f>
        <v>VBS_AMM</v>
      </c>
      <c r="K5545" s="326"/>
    </row>
    <row r="5546" spans="1:11" s="35" customFormat="1" hidden="1" x14ac:dyDescent="0.2">
      <c r="A5546" s="326" t="s">
        <v>11963</v>
      </c>
      <c r="B5546" s="326" t="s">
        <v>9</v>
      </c>
      <c r="C5546" s="326">
        <v>2</v>
      </c>
      <c r="D5546" s="326" t="s">
        <v>94</v>
      </c>
      <c r="E5546" s="323">
        <v>500</v>
      </c>
      <c r="F5546" s="35" t="s">
        <v>303</v>
      </c>
      <c r="G5546" s="326" t="s">
        <v>11459</v>
      </c>
      <c r="H5546" s="350">
        <f t="shared" si="87"/>
        <v>4395596.8800000008</v>
      </c>
      <c r="I5546" s="326" t="s">
        <v>11305</v>
      </c>
      <c r="J5546" s="42" t="str">
        <f>VLOOKUP(D5546,DEPARTMENTS!B:B,1,0)</f>
        <v>VBS_AMM</v>
      </c>
      <c r="K5546" s="326"/>
    </row>
    <row r="5547" spans="1:11" s="35" customFormat="1" hidden="1" x14ac:dyDescent="0.2">
      <c r="A5547" s="326" t="s">
        <v>11964</v>
      </c>
      <c r="B5547" s="326" t="s">
        <v>9</v>
      </c>
      <c r="C5547" s="326">
        <v>2</v>
      </c>
      <c r="D5547" s="326" t="s">
        <v>94</v>
      </c>
      <c r="E5547" s="323">
        <v>200</v>
      </c>
      <c r="F5547" s="35" t="s">
        <v>303</v>
      </c>
      <c r="G5547" s="326" t="s">
        <v>11459</v>
      </c>
      <c r="H5547" s="350">
        <f t="shared" si="87"/>
        <v>4395796.8800000008</v>
      </c>
      <c r="I5547" s="326" t="s">
        <v>11306</v>
      </c>
      <c r="J5547" s="42" t="str">
        <f>VLOOKUP(D5547,DEPARTMENTS!B:B,1,0)</f>
        <v>VBS_AMM</v>
      </c>
      <c r="K5547" s="326"/>
    </row>
    <row r="5548" spans="1:11" s="35" customFormat="1" hidden="1" x14ac:dyDescent="0.2">
      <c r="A5548" s="326" t="s">
        <v>11965</v>
      </c>
      <c r="B5548" s="326" t="s">
        <v>9</v>
      </c>
      <c r="C5548" s="326">
        <v>2</v>
      </c>
      <c r="D5548" s="326" t="s">
        <v>95</v>
      </c>
      <c r="E5548" s="323">
        <v>200</v>
      </c>
      <c r="F5548" s="35" t="s">
        <v>303</v>
      </c>
      <c r="G5548" s="326" t="s">
        <v>11459</v>
      </c>
      <c r="H5548" s="350">
        <f t="shared" si="87"/>
        <v>4395996.8800000008</v>
      </c>
      <c r="I5548" s="326" t="s">
        <v>11307</v>
      </c>
      <c r="J5548" s="42" t="str">
        <f>VLOOKUP(D5548,DEPARTMENTS!B:B,1,0)</f>
        <v>VBS_AWM</v>
      </c>
      <c r="K5548" s="326"/>
    </row>
    <row r="5549" spans="1:11" s="35" customFormat="1" hidden="1" x14ac:dyDescent="0.2">
      <c r="A5549" s="326" t="s">
        <v>11966</v>
      </c>
      <c r="B5549" s="326" t="s">
        <v>9</v>
      </c>
      <c r="C5549" s="326">
        <v>2</v>
      </c>
      <c r="D5549" s="326" t="s">
        <v>94</v>
      </c>
      <c r="E5549" s="323">
        <v>100</v>
      </c>
      <c r="F5549" s="35" t="s">
        <v>303</v>
      </c>
      <c r="G5549" s="326" t="s">
        <v>11459</v>
      </c>
      <c r="H5549" s="350">
        <f t="shared" si="87"/>
        <v>4396096.8800000008</v>
      </c>
      <c r="I5549" s="326" t="s">
        <v>11308</v>
      </c>
      <c r="J5549" s="42" t="str">
        <f>VLOOKUP(D5549,DEPARTMENTS!B:B,1,0)</f>
        <v>VBS_AMM</v>
      </c>
      <c r="K5549" s="326"/>
    </row>
    <row r="5550" spans="1:11" s="35" customFormat="1" hidden="1" x14ac:dyDescent="0.2">
      <c r="A5550" s="326" t="s">
        <v>11967</v>
      </c>
      <c r="B5550" s="326" t="s">
        <v>9</v>
      </c>
      <c r="C5550" s="326">
        <v>2</v>
      </c>
      <c r="D5550" s="326" t="s">
        <v>94</v>
      </c>
      <c r="E5550" s="323">
        <v>200</v>
      </c>
      <c r="F5550" s="35" t="s">
        <v>303</v>
      </c>
      <c r="G5550" s="326" t="s">
        <v>11459</v>
      </c>
      <c r="H5550" s="350">
        <f t="shared" si="87"/>
        <v>4396296.8800000008</v>
      </c>
      <c r="I5550" s="326" t="s">
        <v>11309</v>
      </c>
      <c r="J5550" s="42" t="str">
        <f>VLOOKUP(D5550,DEPARTMENTS!B:B,1,0)</f>
        <v>VBS_AMM</v>
      </c>
      <c r="K5550" s="326"/>
    </row>
    <row r="5551" spans="1:11" s="35" customFormat="1" hidden="1" x14ac:dyDescent="0.2">
      <c r="A5551" s="326" t="s">
        <v>11968</v>
      </c>
      <c r="B5551" s="326" t="s">
        <v>9</v>
      </c>
      <c r="C5551" s="326">
        <v>2</v>
      </c>
      <c r="D5551" s="326" t="s">
        <v>94</v>
      </c>
      <c r="E5551" s="323">
        <v>200</v>
      </c>
      <c r="F5551" s="35" t="s">
        <v>303</v>
      </c>
      <c r="G5551" s="326" t="s">
        <v>11459</v>
      </c>
      <c r="H5551" s="350">
        <f t="shared" si="87"/>
        <v>4396496.8800000008</v>
      </c>
      <c r="I5551" s="326" t="s">
        <v>11310</v>
      </c>
      <c r="J5551" s="42" t="str">
        <f>VLOOKUP(D5551,DEPARTMENTS!B:B,1,0)</f>
        <v>VBS_AMM</v>
      </c>
      <c r="K5551" s="326"/>
    </row>
    <row r="5552" spans="1:11" s="35" customFormat="1" hidden="1" x14ac:dyDescent="0.2">
      <c r="A5552" s="326" t="s">
        <v>11969</v>
      </c>
      <c r="B5552" s="326" t="s">
        <v>9</v>
      </c>
      <c r="C5552" s="326">
        <v>2</v>
      </c>
      <c r="D5552" s="326" t="s">
        <v>94</v>
      </c>
      <c r="E5552" s="323">
        <v>200</v>
      </c>
      <c r="F5552" s="35" t="s">
        <v>303</v>
      </c>
      <c r="G5552" s="326" t="s">
        <v>11459</v>
      </c>
      <c r="H5552" s="350">
        <f t="shared" si="87"/>
        <v>4396696.8800000008</v>
      </c>
      <c r="I5552" s="326" t="s">
        <v>11311</v>
      </c>
      <c r="J5552" s="42" t="str">
        <f>VLOOKUP(D5552,DEPARTMENTS!B:B,1,0)</f>
        <v>VBS_AMM</v>
      </c>
      <c r="K5552" s="326"/>
    </row>
    <row r="5553" spans="1:11" s="35" customFormat="1" hidden="1" x14ac:dyDescent="0.2">
      <c r="A5553" s="326" t="s">
        <v>11970</v>
      </c>
      <c r="B5553" s="326" t="s">
        <v>9</v>
      </c>
      <c r="C5553" s="326">
        <v>2</v>
      </c>
      <c r="D5553" s="326" t="s">
        <v>94</v>
      </c>
      <c r="E5553" s="323">
        <v>100</v>
      </c>
      <c r="F5553" s="35" t="s">
        <v>303</v>
      </c>
      <c r="G5553" s="326" t="s">
        <v>11459</v>
      </c>
      <c r="H5553" s="350">
        <f t="shared" si="87"/>
        <v>4396796.8800000008</v>
      </c>
      <c r="I5553" s="326" t="s">
        <v>11312</v>
      </c>
      <c r="J5553" s="42" t="str">
        <f>VLOOKUP(D5553,DEPARTMENTS!B:B,1,0)</f>
        <v>VBS_AMM</v>
      </c>
      <c r="K5553" s="326"/>
    </row>
    <row r="5554" spans="1:11" s="35" customFormat="1" hidden="1" x14ac:dyDescent="0.2">
      <c r="A5554" s="326" t="s">
        <v>11971</v>
      </c>
      <c r="B5554" s="326" t="s">
        <v>9</v>
      </c>
      <c r="C5554" s="326">
        <v>2</v>
      </c>
      <c r="D5554" s="326" t="s">
        <v>95</v>
      </c>
      <c r="E5554" s="323">
        <v>100</v>
      </c>
      <c r="F5554" s="35" t="s">
        <v>303</v>
      </c>
      <c r="G5554" s="326" t="s">
        <v>11459</v>
      </c>
      <c r="H5554" s="350">
        <f t="shared" si="87"/>
        <v>4396896.8800000008</v>
      </c>
      <c r="I5554" s="326" t="s">
        <v>11313</v>
      </c>
      <c r="J5554" s="42" t="str">
        <f>VLOOKUP(D5554,DEPARTMENTS!B:B,1,0)</f>
        <v>VBS_AWM</v>
      </c>
      <c r="K5554" s="326"/>
    </row>
    <row r="5555" spans="1:11" s="35" customFormat="1" hidden="1" x14ac:dyDescent="0.2">
      <c r="A5555" s="326" t="s">
        <v>11972</v>
      </c>
      <c r="B5555" s="326" t="s">
        <v>9</v>
      </c>
      <c r="C5555" s="326">
        <v>2</v>
      </c>
      <c r="D5555" s="326" t="s">
        <v>94</v>
      </c>
      <c r="E5555" s="323">
        <v>500</v>
      </c>
      <c r="F5555" s="35" t="s">
        <v>303</v>
      </c>
      <c r="G5555" s="326" t="s">
        <v>11459</v>
      </c>
      <c r="H5555" s="350">
        <f t="shared" si="87"/>
        <v>4397396.8800000008</v>
      </c>
      <c r="I5555" s="326" t="s">
        <v>11314</v>
      </c>
      <c r="J5555" s="42" t="str">
        <f>VLOOKUP(D5555,DEPARTMENTS!B:B,1,0)</f>
        <v>VBS_AMM</v>
      </c>
      <c r="K5555" s="326"/>
    </row>
    <row r="5556" spans="1:11" s="35" customFormat="1" hidden="1" x14ac:dyDescent="0.2">
      <c r="A5556" s="326" t="s">
        <v>11973</v>
      </c>
      <c r="B5556" s="326" t="s">
        <v>9</v>
      </c>
      <c r="C5556" s="326">
        <v>2</v>
      </c>
      <c r="D5556" s="326" t="s">
        <v>94</v>
      </c>
      <c r="E5556" s="323">
        <v>200</v>
      </c>
      <c r="F5556" s="35" t="s">
        <v>303</v>
      </c>
      <c r="G5556" s="326" t="s">
        <v>11459</v>
      </c>
      <c r="H5556" s="350">
        <f t="shared" si="87"/>
        <v>4397596.8800000008</v>
      </c>
      <c r="I5556" s="326" t="s">
        <v>11315</v>
      </c>
      <c r="J5556" s="42" t="str">
        <f>VLOOKUP(D5556,DEPARTMENTS!B:B,1,0)</f>
        <v>VBS_AMM</v>
      </c>
      <c r="K5556" s="326"/>
    </row>
    <row r="5557" spans="1:11" s="35" customFormat="1" hidden="1" x14ac:dyDescent="0.2">
      <c r="A5557" s="326" t="s">
        <v>11974</v>
      </c>
      <c r="B5557" s="326" t="s">
        <v>9</v>
      </c>
      <c r="C5557" s="326">
        <v>2</v>
      </c>
      <c r="D5557" s="326" t="s">
        <v>94</v>
      </c>
      <c r="E5557" s="323">
        <v>200</v>
      </c>
      <c r="F5557" s="35" t="s">
        <v>303</v>
      </c>
      <c r="G5557" s="326" t="s">
        <v>11459</v>
      </c>
      <c r="H5557" s="350">
        <f t="shared" si="87"/>
        <v>4397796.8800000008</v>
      </c>
      <c r="I5557" s="326" t="s">
        <v>11316</v>
      </c>
      <c r="J5557" s="42" t="str">
        <f>VLOOKUP(D5557,DEPARTMENTS!B:B,1,0)</f>
        <v>VBS_AMM</v>
      </c>
      <c r="K5557" s="326"/>
    </row>
    <row r="5558" spans="1:11" s="35" customFormat="1" hidden="1" x14ac:dyDescent="0.2">
      <c r="A5558" s="326" t="s">
        <v>11975</v>
      </c>
      <c r="B5558" s="326" t="s">
        <v>9</v>
      </c>
      <c r="C5558" s="326">
        <v>2</v>
      </c>
      <c r="D5558" s="326" t="s">
        <v>94</v>
      </c>
      <c r="E5558" s="323">
        <v>100</v>
      </c>
      <c r="F5558" s="35" t="s">
        <v>303</v>
      </c>
      <c r="G5558" s="326" t="s">
        <v>11459</v>
      </c>
      <c r="H5558" s="350">
        <f t="shared" si="87"/>
        <v>4397896.8800000008</v>
      </c>
      <c r="I5558" s="326" t="s">
        <v>11317</v>
      </c>
      <c r="J5558" s="42" t="str">
        <f>VLOOKUP(D5558,DEPARTMENTS!B:B,1,0)</f>
        <v>VBS_AMM</v>
      </c>
      <c r="K5558" s="326"/>
    </row>
    <row r="5559" spans="1:11" s="35" customFormat="1" hidden="1" x14ac:dyDescent="0.2">
      <c r="A5559" s="326" t="s">
        <v>11976</v>
      </c>
      <c r="B5559" s="326" t="s">
        <v>9</v>
      </c>
      <c r="C5559" s="326">
        <v>2</v>
      </c>
      <c r="D5559" s="326" t="s">
        <v>96</v>
      </c>
      <c r="E5559" s="323">
        <v>200</v>
      </c>
      <c r="F5559" s="35" t="s">
        <v>303</v>
      </c>
      <c r="G5559" s="326" t="s">
        <v>11459</v>
      </c>
      <c r="H5559" s="350">
        <f t="shared" si="87"/>
        <v>4398096.8800000008</v>
      </c>
      <c r="I5559" s="326" t="s">
        <v>11318</v>
      </c>
      <c r="J5559" s="42" t="str">
        <f>VLOOKUP(D5559,DEPARTMENTS!B:B,1,0)</f>
        <v>VBS_YOUTH</v>
      </c>
      <c r="K5559" s="326"/>
    </row>
    <row r="5560" spans="1:11" s="35" customFormat="1" hidden="1" x14ac:dyDescent="0.2">
      <c r="A5560" s="326" t="s">
        <v>11977</v>
      </c>
      <c r="B5560" s="326" t="s">
        <v>9</v>
      </c>
      <c r="C5560" s="326">
        <v>2</v>
      </c>
      <c r="D5560" s="326" t="s">
        <v>96</v>
      </c>
      <c r="E5560" s="323">
        <v>200</v>
      </c>
      <c r="F5560" s="35" t="s">
        <v>303</v>
      </c>
      <c r="G5560" s="326" t="s">
        <v>11459</v>
      </c>
      <c r="H5560" s="350">
        <f t="shared" si="87"/>
        <v>4398296.8800000008</v>
      </c>
      <c r="I5560" s="326" t="s">
        <v>11319</v>
      </c>
      <c r="J5560" s="42" t="str">
        <f>VLOOKUP(D5560,DEPARTMENTS!B:B,1,0)</f>
        <v>VBS_YOUTH</v>
      </c>
      <c r="K5560" s="326"/>
    </row>
    <row r="5561" spans="1:11" s="35" customFormat="1" hidden="1" x14ac:dyDescent="0.2">
      <c r="A5561" s="326" t="s">
        <v>11978</v>
      </c>
      <c r="B5561" s="326" t="s">
        <v>9</v>
      </c>
      <c r="C5561" s="326">
        <v>2</v>
      </c>
      <c r="D5561" s="326" t="s">
        <v>96</v>
      </c>
      <c r="E5561" s="323">
        <v>150</v>
      </c>
      <c r="F5561" s="35" t="s">
        <v>303</v>
      </c>
      <c r="G5561" s="326" t="s">
        <v>11459</v>
      </c>
      <c r="H5561" s="350">
        <f t="shared" si="87"/>
        <v>4398446.8800000008</v>
      </c>
      <c r="I5561" s="326" t="s">
        <v>11320</v>
      </c>
      <c r="J5561" s="42" t="str">
        <f>VLOOKUP(D5561,DEPARTMENTS!B:B,1,0)</f>
        <v>VBS_YOUTH</v>
      </c>
      <c r="K5561" s="326"/>
    </row>
    <row r="5562" spans="1:11" s="35" customFormat="1" hidden="1" x14ac:dyDescent="0.2">
      <c r="A5562" s="326" t="s">
        <v>11979</v>
      </c>
      <c r="B5562" s="326" t="s">
        <v>9</v>
      </c>
      <c r="C5562" s="326">
        <v>2</v>
      </c>
      <c r="D5562" s="326" t="s">
        <v>95</v>
      </c>
      <c r="E5562" s="323">
        <v>100</v>
      </c>
      <c r="F5562" s="35" t="s">
        <v>303</v>
      </c>
      <c r="G5562" s="326" t="s">
        <v>11459</v>
      </c>
      <c r="H5562" s="350">
        <f t="shared" si="87"/>
        <v>4398546.8800000008</v>
      </c>
      <c r="I5562" s="326" t="s">
        <v>11321</v>
      </c>
      <c r="J5562" s="42" t="str">
        <f>VLOOKUP(D5562,DEPARTMENTS!B:B,1,0)</f>
        <v>VBS_AWM</v>
      </c>
      <c r="K5562" s="326"/>
    </row>
    <row r="5563" spans="1:11" s="35" customFormat="1" hidden="1" x14ac:dyDescent="0.2">
      <c r="A5563" s="326" t="s">
        <v>11980</v>
      </c>
      <c r="B5563" s="326" t="s">
        <v>9</v>
      </c>
      <c r="C5563" s="326">
        <v>2</v>
      </c>
      <c r="D5563" s="326" t="s">
        <v>96</v>
      </c>
      <c r="E5563" s="323">
        <v>500</v>
      </c>
      <c r="F5563" s="35" t="s">
        <v>303</v>
      </c>
      <c r="G5563" s="326" t="s">
        <v>11459</v>
      </c>
      <c r="H5563" s="350">
        <f t="shared" si="87"/>
        <v>4399046.8800000008</v>
      </c>
      <c r="I5563" s="326" t="s">
        <v>11322</v>
      </c>
      <c r="J5563" s="42" t="str">
        <f>VLOOKUP(D5563,DEPARTMENTS!B:B,1,0)</f>
        <v>VBS_YOUTH</v>
      </c>
      <c r="K5563" s="326"/>
    </row>
    <row r="5564" spans="1:11" s="35" customFormat="1" hidden="1" x14ac:dyDescent="0.2">
      <c r="A5564" s="326" t="s">
        <v>11981</v>
      </c>
      <c r="B5564" s="326" t="s">
        <v>9</v>
      </c>
      <c r="C5564" s="326">
        <v>2</v>
      </c>
      <c r="D5564" s="326" t="s">
        <v>95</v>
      </c>
      <c r="E5564" s="323">
        <v>100</v>
      </c>
      <c r="F5564" s="35" t="s">
        <v>303</v>
      </c>
      <c r="G5564" s="326" t="s">
        <v>11459</v>
      </c>
      <c r="H5564" s="350">
        <f t="shared" si="87"/>
        <v>4399146.8800000008</v>
      </c>
      <c r="I5564" s="326" t="s">
        <v>11323</v>
      </c>
      <c r="J5564" s="42" t="str">
        <f>VLOOKUP(D5564,DEPARTMENTS!B:B,1,0)</f>
        <v>VBS_AWM</v>
      </c>
      <c r="K5564" s="326"/>
    </row>
    <row r="5565" spans="1:11" s="35" customFormat="1" hidden="1" x14ac:dyDescent="0.2">
      <c r="A5565" s="326" t="s">
        <v>11982</v>
      </c>
      <c r="B5565" s="326" t="s">
        <v>9</v>
      </c>
      <c r="C5565" s="326">
        <v>2</v>
      </c>
      <c r="D5565" s="326" t="s">
        <v>96</v>
      </c>
      <c r="E5565" s="323">
        <v>100</v>
      </c>
      <c r="F5565" s="35" t="s">
        <v>303</v>
      </c>
      <c r="G5565" s="326" t="s">
        <v>11459</v>
      </c>
      <c r="H5565" s="350">
        <f t="shared" si="87"/>
        <v>4399246.8800000008</v>
      </c>
      <c r="I5565" s="326" t="s">
        <v>11324</v>
      </c>
      <c r="J5565" s="42" t="str">
        <f>VLOOKUP(D5565,DEPARTMENTS!B:B,1,0)</f>
        <v>VBS_YOUTH</v>
      </c>
      <c r="K5565" s="326"/>
    </row>
    <row r="5566" spans="1:11" s="35" customFormat="1" hidden="1" x14ac:dyDescent="0.2">
      <c r="A5566" s="326" t="s">
        <v>11983</v>
      </c>
      <c r="B5566" s="326" t="s">
        <v>9</v>
      </c>
      <c r="C5566" s="326">
        <v>2</v>
      </c>
      <c r="D5566" s="326" t="s">
        <v>96</v>
      </c>
      <c r="E5566" s="323">
        <v>300</v>
      </c>
      <c r="F5566" s="35" t="s">
        <v>303</v>
      </c>
      <c r="G5566" s="326" t="s">
        <v>11459</v>
      </c>
      <c r="H5566" s="350">
        <f t="shared" si="87"/>
        <v>4399546.8800000008</v>
      </c>
      <c r="I5566" s="326" t="s">
        <v>11325</v>
      </c>
      <c r="J5566" s="42" t="str">
        <f>VLOOKUP(D5566,DEPARTMENTS!B:B,1,0)</f>
        <v>VBS_YOUTH</v>
      </c>
      <c r="K5566" s="326"/>
    </row>
    <row r="5567" spans="1:11" s="35" customFormat="1" hidden="1" x14ac:dyDescent="0.2">
      <c r="A5567" s="326" t="s">
        <v>11984</v>
      </c>
      <c r="B5567" s="326" t="s">
        <v>9</v>
      </c>
      <c r="C5567" s="326">
        <v>2</v>
      </c>
      <c r="D5567" s="326" t="s">
        <v>96</v>
      </c>
      <c r="E5567" s="323">
        <v>50</v>
      </c>
      <c r="F5567" s="35" t="s">
        <v>303</v>
      </c>
      <c r="G5567" s="326" t="s">
        <v>11459</v>
      </c>
      <c r="H5567" s="350">
        <f t="shared" si="87"/>
        <v>4399596.8800000008</v>
      </c>
      <c r="I5567" s="326" t="s">
        <v>11326</v>
      </c>
      <c r="J5567" s="42" t="str">
        <f>VLOOKUP(D5567,DEPARTMENTS!B:B,1,0)</f>
        <v>VBS_YOUTH</v>
      </c>
      <c r="K5567" s="326"/>
    </row>
    <row r="5568" spans="1:11" s="35" customFormat="1" hidden="1" x14ac:dyDescent="0.2">
      <c r="A5568" s="326" t="s">
        <v>11985</v>
      </c>
      <c r="B5568" s="326" t="s">
        <v>9</v>
      </c>
      <c r="C5568" s="326">
        <v>2</v>
      </c>
      <c r="D5568" s="326" t="s">
        <v>95</v>
      </c>
      <c r="E5568" s="323">
        <v>200</v>
      </c>
      <c r="F5568" s="35" t="s">
        <v>303</v>
      </c>
      <c r="G5568" s="326" t="s">
        <v>11459</v>
      </c>
      <c r="H5568" s="350">
        <f t="shared" si="87"/>
        <v>4399796.8800000008</v>
      </c>
      <c r="I5568" s="326" t="s">
        <v>11327</v>
      </c>
      <c r="J5568" s="42" t="str">
        <f>VLOOKUP(D5568,DEPARTMENTS!B:B,1,0)</f>
        <v>VBS_AWM</v>
      </c>
      <c r="K5568" s="326"/>
    </row>
    <row r="5569" spans="1:11" s="35" customFormat="1" hidden="1" x14ac:dyDescent="0.2">
      <c r="A5569" s="326" t="s">
        <v>11986</v>
      </c>
      <c r="B5569" s="326" t="s">
        <v>9</v>
      </c>
      <c r="C5569" s="326">
        <v>2</v>
      </c>
      <c r="D5569" s="326" t="s">
        <v>114</v>
      </c>
      <c r="E5569" s="323">
        <v>100</v>
      </c>
      <c r="F5569" s="35" t="s">
        <v>303</v>
      </c>
      <c r="G5569" s="326" t="s">
        <v>11459</v>
      </c>
      <c r="H5569" s="350">
        <f t="shared" si="87"/>
        <v>4399896.8800000008</v>
      </c>
      <c r="I5569" s="326" t="s">
        <v>11328</v>
      </c>
      <c r="J5569" s="42" t="str">
        <f>VLOOKUP(D5569,DEPARTMENTS!B:B,1,0)</f>
        <v>DEV_GROUP_1</v>
      </c>
      <c r="K5569" s="326"/>
    </row>
    <row r="5570" spans="1:11" s="35" customFormat="1" hidden="1" x14ac:dyDescent="0.2">
      <c r="A5570" s="326" t="s">
        <v>11987</v>
      </c>
      <c r="B5570" s="326" t="s">
        <v>9</v>
      </c>
      <c r="C5570" s="326">
        <v>2</v>
      </c>
      <c r="D5570" s="326" t="s">
        <v>96</v>
      </c>
      <c r="E5570" s="323">
        <v>200</v>
      </c>
      <c r="F5570" s="35" t="s">
        <v>303</v>
      </c>
      <c r="G5570" s="326" t="s">
        <v>11459</v>
      </c>
      <c r="H5570" s="350">
        <f t="shared" si="87"/>
        <v>4400096.8800000008</v>
      </c>
      <c r="I5570" s="326" t="s">
        <v>11329</v>
      </c>
      <c r="J5570" s="42" t="str">
        <f>VLOOKUP(D5570,DEPARTMENTS!B:B,1,0)</f>
        <v>VBS_YOUTH</v>
      </c>
      <c r="K5570" s="326"/>
    </row>
    <row r="5571" spans="1:11" s="35" customFormat="1" hidden="1" x14ac:dyDescent="0.2">
      <c r="A5571" s="326" t="s">
        <v>11988</v>
      </c>
      <c r="B5571" s="326" t="s">
        <v>9</v>
      </c>
      <c r="C5571" s="326">
        <v>2</v>
      </c>
      <c r="D5571" s="326" t="s">
        <v>96</v>
      </c>
      <c r="E5571" s="323">
        <v>100</v>
      </c>
      <c r="F5571" s="35" t="s">
        <v>303</v>
      </c>
      <c r="G5571" s="326" t="s">
        <v>11459</v>
      </c>
      <c r="H5571" s="350">
        <f t="shared" si="87"/>
        <v>4400196.8800000008</v>
      </c>
      <c r="I5571" s="326" t="s">
        <v>11330</v>
      </c>
      <c r="J5571" s="42" t="str">
        <f>VLOOKUP(D5571,DEPARTMENTS!B:B,1,0)</f>
        <v>VBS_YOUTH</v>
      </c>
      <c r="K5571" s="326"/>
    </row>
    <row r="5572" spans="1:11" s="35" customFormat="1" hidden="1" x14ac:dyDescent="0.2">
      <c r="A5572" s="326" t="s">
        <v>11989</v>
      </c>
      <c r="B5572" s="326" t="s">
        <v>9</v>
      </c>
      <c r="C5572" s="326">
        <v>2</v>
      </c>
      <c r="D5572" s="326" t="s">
        <v>96</v>
      </c>
      <c r="E5572" s="323">
        <v>200</v>
      </c>
      <c r="F5572" s="35" t="s">
        <v>303</v>
      </c>
      <c r="G5572" s="326" t="s">
        <v>11459</v>
      </c>
      <c r="H5572" s="350">
        <f t="shared" si="87"/>
        <v>4400396.8800000008</v>
      </c>
      <c r="I5572" s="326" t="s">
        <v>11331</v>
      </c>
      <c r="J5572" s="42" t="str">
        <f>VLOOKUP(D5572,DEPARTMENTS!B:B,1,0)</f>
        <v>VBS_YOUTH</v>
      </c>
      <c r="K5572" s="326"/>
    </row>
    <row r="5573" spans="1:11" s="35" customFormat="1" hidden="1" x14ac:dyDescent="0.2">
      <c r="A5573" s="326" t="s">
        <v>11990</v>
      </c>
      <c r="B5573" s="326" t="s">
        <v>9</v>
      </c>
      <c r="C5573" s="326">
        <v>2</v>
      </c>
      <c r="D5573" s="326" t="s">
        <v>96</v>
      </c>
      <c r="E5573" s="323">
        <v>200</v>
      </c>
      <c r="F5573" s="35" t="s">
        <v>303</v>
      </c>
      <c r="G5573" s="326" t="s">
        <v>11459</v>
      </c>
      <c r="H5573" s="350">
        <f t="shared" si="87"/>
        <v>4400596.8800000008</v>
      </c>
      <c r="I5573" s="326" t="s">
        <v>11332</v>
      </c>
      <c r="J5573" s="42" t="str">
        <f>VLOOKUP(D5573,DEPARTMENTS!B:B,1,0)</f>
        <v>VBS_YOUTH</v>
      </c>
      <c r="K5573" s="326"/>
    </row>
    <row r="5574" spans="1:11" s="35" customFormat="1" hidden="1" x14ac:dyDescent="0.2">
      <c r="A5574" s="326" t="s">
        <v>11991</v>
      </c>
      <c r="B5574" s="326" t="s">
        <v>9</v>
      </c>
      <c r="C5574" s="326">
        <v>2</v>
      </c>
      <c r="D5574" s="326" t="s">
        <v>96</v>
      </c>
      <c r="E5574" s="323">
        <v>200</v>
      </c>
      <c r="F5574" s="35" t="s">
        <v>303</v>
      </c>
      <c r="G5574" s="326" t="s">
        <v>11459</v>
      </c>
      <c r="H5574" s="350">
        <f t="shared" si="87"/>
        <v>4400796.8800000008</v>
      </c>
      <c r="I5574" s="326" t="s">
        <v>11333</v>
      </c>
      <c r="J5574" s="42" t="str">
        <f>VLOOKUP(D5574,DEPARTMENTS!B:B,1,0)</f>
        <v>VBS_YOUTH</v>
      </c>
      <c r="K5574" s="326"/>
    </row>
    <row r="5575" spans="1:11" s="35" customFormat="1" hidden="1" x14ac:dyDescent="0.2">
      <c r="A5575" s="326" t="s">
        <v>11992</v>
      </c>
      <c r="B5575" s="326" t="s">
        <v>9</v>
      </c>
      <c r="C5575" s="326">
        <v>2</v>
      </c>
      <c r="D5575" s="326" t="s">
        <v>96</v>
      </c>
      <c r="E5575" s="323">
        <v>300</v>
      </c>
      <c r="F5575" s="35" t="s">
        <v>303</v>
      </c>
      <c r="G5575" s="326" t="s">
        <v>11459</v>
      </c>
      <c r="H5575" s="350">
        <f t="shared" si="87"/>
        <v>4401096.8800000008</v>
      </c>
      <c r="I5575" s="326" t="s">
        <v>11334</v>
      </c>
      <c r="J5575" s="42" t="str">
        <f>VLOOKUP(D5575,DEPARTMENTS!B:B,1,0)</f>
        <v>VBS_YOUTH</v>
      </c>
      <c r="K5575" s="326"/>
    </row>
    <row r="5576" spans="1:11" s="35" customFormat="1" hidden="1" x14ac:dyDescent="0.2">
      <c r="A5576" s="326" t="s">
        <v>11993</v>
      </c>
      <c r="B5576" s="326" t="s">
        <v>9</v>
      </c>
      <c r="C5576" s="326">
        <v>2</v>
      </c>
      <c r="D5576" s="326" t="s">
        <v>95</v>
      </c>
      <c r="E5576" s="323">
        <v>100</v>
      </c>
      <c r="F5576" s="35" t="s">
        <v>303</v>
      </c>
      <c r="G5576" s="326" t="s">
        <v>11459</v>
      </c>
      <c r="H5576" s="350">
        <f t="shared" si="87"/>
        <v>4401196.8800000008</v>
      </c>
      <c r="I5576" s="326" t="s">
        <v>11335</v>
      </c>
      <c r="J5576" s="42" t="str">
        <f>VLOOKUP(D5576,DEPARTMENTS!B:B,1,0)</f>
        <v>VBS_AWM</v>
      </c>
      <c r="K5576" s="326"/>
    </row>
    <row r="5577" spans="1:11" s="35" customFormat="1" hidden="1" x14ac:dyDescent="0.2">
      <c r="A5577" s="326" t="s">
        <v>11994</v>
      </c>
      <c r="B5577" s="326" t="s">
        <v>9</v>
      </c>
      <c r="C5577" s="326">
        <v>2</v>
      </c>
      <c r="D5577" s="326" t="s">
        <v>9603</v>
      </c>
      <c r="E5577" s="323">
        <v>150</v>
      </c>
      <c r="F5577" s="35" t="s">
        <v>303</v>
      </c>
      <c r="G5577" s="326" t="s">
        <v>11459</v>
      </c>
      <c r="H5577" s="350">
        <f t="shared" si="87"/>
        <v>4401346.8800000008</v>
      </c>
      <c r="I5577" s="326" t="s">
        <v>11336</v>
      </c>
      <c r="J5577" s="42" t="str">
        <f>VLOOKUP(D5577,DEPARTMENTS!B:B,1,0)</f>
        <v>VBS_REGISTRATION</v>
      </c>
      <c r="K5577" s="326"/>
    </row>
    <row r="5578" spans="1:11" s="35" customFormat="1" hidden="1" x14ac:dyDescent="0.2">
      <c r="A5578" s="326" t="s">
        <v>11995</v>
      </c>
      <c r="B5578" s="326" t="s">
        <v>9</v>
      </c>
      <c r="C5578" s="326">
        <v>2</v>
      </c>
      <c r="D5578" s="326" t="s">
        <v>94</v>
      </c>
      <c r="E5578" s="323">
        <v>300</v>
      </c>
      <c r="F5578" s="35" t="s">
        <v>303</v>
      </c>
      <c r="G5578" s="326" t="s">
        <v>11459</v>
      </c>
      <c r="H5578" s="350">
        <f t="shared" si="87"/>
        <v>4401646.8800000008</v>
      </c>
      <c r="I5578" s="326" t="s">
        <v>11337</v>
      </c>
      <c r="J5578" s="42" t="str">
        <f>VLOOKUP(D5578,DEPARTMENTS!B:B,1,0)</f>
        <v>VBS_AMM</v>
      </c>
      <c r="K5578" s="326"/>
    </row>
    <row r="5579" spans="1:11" s="35" customFormat="1" hidden="1" x14ac:dyDescent="0.2">
      <c r="A5579" s="326" t="s">
        <v>11996</v>
      </c>
      <c r="B5579" s="326" t="s">
        <v>9</v>
      </c>
      <c r="C5579" s="326">
        <v>2</v>
      </c>
      <c r="D5579" s="326" t="s">
        <v>96</v>
      </c>
      <c r="E5579" s="323">
        <v>150</v>
      </c>
      <c r="F5579" s="35" t="s">
        <v>303</v>
      </c>
      <c r="G5579" s="326" t="s">
        <v>11459</v>
      </c>
      <c r="H5579" s="350">
        <f t="shared" si="87"/>
        <v>4401796.8800000008</v>
      </c>
      <c r="I5579" s="326" t="s">
        <v>11338</v>
      </c>
      <c r="J5579" s="42" t="str">
        <f>VLOOKUP(D5579,DEPARTMENTS!B:B,1,0)</f>
        <v>VBS_YOUTH</v>
      </c>
      <c r="K5579" s="326"/>
    </row>
    <row r="5580" spans="1:11" s="35" customFormat="1" hidden="1" x14ac:dyDescent="0.2">
      <c r="A5580" s="326" t="s">
        <v>11997</v>
      </c>
      <c r="B5580" s="326" t="s">
        <v>9</v>
      </c>
      <c r="C5580" s="326">
        <v>2</v>
      </c>
      <c r="D5580" s="326" t="s">
        <v>95</v>
      </c>
      <c r="E5580" s="323">
        <v>50</v>
      </c>
      <c r="F5580" s="35" t="s">
        <v>303</v>
      </c>
      <c r="G5580" s="326" t="s">
        <v>11459</v>
      </c>
      <c r="H5580" s="350">
        <f t="shared" si="87"/>
        <v>4401846.8800000008</v>
      </c>
      <c r="I5580" s="326" t="s">
        <v>11339</v>
      </c>
      <c r="J5580" s="42" t="str">
        <f>VLOOKUP(D5580,DEPARTMENTS!B:B,1,0)</f>
        <v>VBS_AWM</v>
      </c>
      <c r="K5580" s="326"/>
    </row>
    <row r="5581" spans="1:11" s="35" customFormat="1" hidden="1" x14ac:dyDescent="0.2">
      <c r="A5581" s="326" t="s">
        <v>11998</v>
      </c>
      <c r="B5581" s="326" t="s">
        <v>9</v>
      </c>
      <c r="C5581" s="326">
        <v>2</v>
      </c>
      <c r="D5581" s="326" t="s">
        <v>96</v>
      </c>
      <c r="E5581" s="323">
        <v>200</v>
      </c>
      <c r="F5581" s="35" t="s">
        <v>303</v>
      </c>
      <c r="G5581" s="326" t="s">
        <v>11459</v>
      </c>
      <c r="H5581" s="350">
        <f t="shared" si="87"/>
        <v>4402046.8800000008</v>
      </c>
      <c r="I5581" s="326" t="s">
        <v>11340</v>
      </c>
      <c r="J5581" s="42" t="str">
        <f>VLOOKUP(D5581,DEPARTMENTS!B:B,1,0)</f>
        <v>VBS_YOUTH</v>
      </c>
      <c r="K5581" s="326"/>
    </row>
    <row r="5582" spans="1:11" s="35" customFormat="1" hidden="1" x14ac:dyDescent="0.2">
      <c r="A5582" s="326" t="s">
        <v>11999</v>
      </c>
      <c r="B5582" s="326" t="s">
        <v>9</v>
      </c>
      <c r="C5582" s="326">
        <v>2</v>
      </c>
      <c r="D5582" s="326" t="s">
        <v>96</v>
      </c>
      <c r="E5582" s="323">
        <v>2000</v>
      </c>
      <c r="F5582" s="35" t="s">
        <v>303</v>
      </c>
      <c r="G5582" s="326" t="s">
        <v>11459</v>
      </c>
      <c r="H5582" s="350">
        <f t="shared" si="87"/>
        <v>4404046.8800000008</v>
      </c>
      <c r="I5582" s="326" t="s">
        <v>11341</v>
      </c>
      <c r="J5582" s="42" t="str">
        <f>VLOOKUP(D5582,DEPARTMENTS!B:B,1,0)</f>
        <v>VBS_YOUTH</v>
      </c>
      <c r="K5582" s="326"/>
    </row>
    <row r="5583" spans="1:11" s="35" customFormat="1" hidden="1" x14ac:dyDescent="0.2">
      <c r="A5583" s="326" t="s">
        <v>12000</v>
      </c>
      <c r="B5583" s="326" t="s">
        <v>9</v>
      </c>
      <c r="C5583" s="326">
        <v>2</v>
      </c>
      <c r="D5583" s="326" t="s">
        <v>95</v>
      </c>
      <c r="E5583" s="323">
        <v>200</v>
      </c>
      <c r="F5583" s="35" t="s">
        <v>303</v>
      </c>
      <c r="G5583" s="326" t="s">
        <v>11459</v>
      </c>
      <c r="H5583" s="350">
        <f t="shared" si="87"/>
        <v>4404246.8800000008</v>
      </c>
      <c r="I5583" s="326" t="s">
        <v>11342</v>
      </c>
      <c r="J5583" s="42" t="str">
        <f>VLOOKUP(D5583,DEPARTMENTS!B:B,1,0)</f>
        <v>VBS_AWM</v>
      </c>
      <c r="K5583" s="326"/>
    </row>
    <row r="5584" spans="1:11" s="35" customFormat="1" hidden="1" x14ac:dyDescent="0.2">
      <c r="A5584" s="326" t="s">
        <v>12001</v>
      </c>
      <c r="B5584" s="326" t="s">
        <v>9</v>
      </c>
      <c r="C5584" s="326">
        <v>2</v>
      </c>
      <c r="D5584" s="326" t="s">
        <v>35</v>
      </c>
      <c r="E5584" s="323">
        <v>500</v>
      </c>
      <c r="F5584" s="35" t="s">
        <v>303</v>
      </c>
      <c r="G5584" s="326" t="s">
        <v>11459</v>
      </c>
      <c r="H5584" s="350">
        <f t="shared" si="87"/>
        <v>4404746.8800000008</v>
      </c>
      <c r="I5584" s="326" t="s">
        <v>11343</v>
      </c>
      <c r="J5584" s="42" t="str">
        <f>VLOOKUP(D5584,DEPARTMENTS!B:B,1,0)</f>
        <v>BENEVOLENT FUND</v>
      </c>
      <c r="K5584" s="326"/>
    </row>
    <row r="5585" spans="1:11" s="35" customFormat="1" hidden="1" x14ac:dyDescent="0.2">
      <c r="A5585" s="326" t="s">
        <v>12002</v>
      </c>
      <c r="B5585" s="326" t="s">
        <v>9</v>
      </c>
      <c r="C5585" s="326">
        <v>2</v>
      </c>
      <c r="D5585" s="326" t="s">
        <v>95</v>
      </c>
      <c r="E5585" s="323">
        <v>200</v>
      </c>
      <c r="F5585" s="35" t="s">
        <v>303</v>
      </c>
      <c r="G5585" s="326" t="s">
        <v>11459</v>
      </c>
      <c r="H5585" s="350">
        <f t="shared" si="87"/>
        <v>4404946.8800000008</v>
      </c>
      <c r="I5585" s="326" t="s">
        <v>11344</v>
      </c>
      <c r="J5585" s="42" t="str">
        <f>VLOOKUP(D5585,DEPARTMENTS!B:B,1,0)</f>
        <v>VBS_AWM</v>
      </c>
      <c r="K5585" s="326"/>
    </row>
    <row r="5586" spans="1:11" s="35" customFormat="1" hidden="1" x14ac:dyDescent="0.2">
      <c r="A5586" s="326" t="s">
        <v>12003</v>
      </c>
      <c r="B5586" s="326" t="s">
        <v>9</v>
      </c>
      <c r="C5586" s="326">
        <v>2</v>
      </c>
      <c r="D5586" s="326" t="s">
        <v>24</v>
      </c>
      <c r="E5586" s="323">
        <v>30</v>
      </c>
      <c r="F5586" s="35" t="s">
        <v>303</v>
      </c>
      <c r="G5586" s="326" t="s">
        <v>11459</v>
      </c>
      <c r="H5586" s="350">
        <f t="shared" si="87"/>
        <v>4404976.8800000008</v>
      </c>
      <c r="I5586" s="326" t="s">
        <v>11345</v>
      </c>
      <c r="J5586" s="42" t="str">
        <f>VLOOKUP(D5586,DEPARTMENTS!B:B,1,0)</f>
        <v>ENVELOPES</v>
      </c>
      <c r="K5586" s="326"/>
    </row>
    <row r="5587" spans="1:11" s="35" customFormat="1" hidden="1" x14ac:dyDescent="0.2">
      <c r="A5587" s="326" t="s">
        <v>12004</v>
      </c>
      <c r="B5587" s="326" t="s">
        <v>9</v>
      </c>
      <c r="C5587" s="326">
        <v>2</v>
      </c>
      <c r="D5587" s="326" t="s">
        <v>94</v>
      </c>
      <c r="E5587" s="323">
        <v>200</v>
      </c>
      <c r="F5587" s="35" t="s">
        <v>303</v>
      </c>
      <c r="G5587" s="326" t="s">
        <v>11459</v>
      </c>
      <c r="H5587" s="350">
        <f t="shared" si="87"/>
        <v>4405176.8800000008</v>
      </c>
      <c r="I5587" s="326" t="s">
        <v>11346</v>
      </c>
      <c r="J5587" s="42" t="str">
        <f>VLOOKUP(D5587,DEPARTMENTS!B:B,1,0)</f>
        <v>VBS_AMM</v>
      </c>
      <c r="K5587" s="326"/>
    </row>
    <row r="5588" spans="1:11" s="35" customFormat="1" hidden="1" x14ac:dyDescent="0.2">
      <c r="A5588" s="326" t="s">
        <v>12005</v>
      </c>
      <c r="B5588" s="326" t="s">
        <v>9</v>
      </c>
      <c r="C5588" s="326">
        <v>2</v>
      </c>
      <c r="D5588" s="326" t="s">
        <v>95</v>
      </c>
      <c r="E5588" s="323">
        <v>100</v>
      </c>
      <c r="F5588" s="35" t="s">
        <v>303</v>
      </c>
      <c r="G5588" s="326" t="s">
        <v>11459</v>
      </c>
      <c r="H5588" s="350">
        <f t="shared" si="87"/>
        <v>4405276.8800000008</v>
      </c>
      <c r="I5588" s="326" t="s">
        <v>11347</v>
      </c>
      <c r="J5588" s="42" t="str">
        <f>VLOOKUP(D5588,DEPARTMENTS!B:B,1,0)</f>
        <v>VBS_AWM</v>
      </c>
      <c r="K5588" s="326"/>
    </row>
    <row r="5589" spans="1:11" s="35" customFormat="1" hidden="1" x14ac:dyDescent="0.2">
      <c r="A5589" s="326" t="s">
        <v>12006</v>
      </c>
      <c r="B5589" s="326" t="s">
        <v>9</v>
      </c>
      <c r="C5589" s="326">
        <v>2</v>
      </c>
      <c r="D5589" s="326" t="s">
        <v>24</v>
      </c>
      <c r="E5589" s="323">
        <v>100</v>
      </c>
      <c r="F5589" s="35" t="s">
        <v>303</v>
      </c>
      <c r="G5589" s="326" t="s">
        <v>11459</v>
      </c>
      <c r="H5589" s="350">
        <f t="shared" si="87"/>
        <v>4405376.8800000008</v>
      </c>
      <c r="I5589" s="326" t="s">
        <v>11348</v>
      </c>
      <c r="J5589" s="42" t="str">
        <f>VLOOKUP(D5589,DEPARTMENTS!B:B,1,0)</f>
        <v>ENVELOPES</v>
      </c>
      <c r="K5589" s="326"/>
    </row>
    <row r="5590" spans="1:11" s="35" customFormat="1" hidden="1" x14ac:dyDescent="0.2">
      <c r="A5590" s="326" t="s">
        <v>12007</v>
      </c>
      <c r="B5590" s="326" t="s">
        <v>9</v>
      </c>
      <c r="C5590" s="326">
        <v>2</v>
      </c>
      <c r="D5590" s="326" t="s">
        <v>95</v>
      </c>
      <c r="E5590" s="323">
        <v>200</v>
      </c>
      <c r="F5590" s="35" t="s">
        <v>303</v>
      </c>
      <c r="G5590" s="326" t="s">
        <v>11459</v>
      </c>
      <c r="H5590" s="350">
        <f t="shared" ref="H5590:H5653" si="88">H5589+E5590</f>
        <v>4405576.8800000008</v>
      </c>
      <c r="I5590" s="326" t="s">
        <v>11349</v>
      </c>
      <c r="J5590" s="42" t="str">
        <f>VLOOKUP(D5590,DEPARTMENTS!B:B,1,0)</f>
        <v>VBS_AWM</v>
      </c>
      <c r="K5590" s="326"/>
    </row>
    <row r="5591" spans="1:11" s="35" customFormat="1" hidden="1" x14ac:dyDescent="0.2">
      <c r="A5591" s="326" t="s">
        <v>12008</v>
      </c>
      <c r="B5591" s="326" t="s">
        <v>9</v>
      </c>
      <c r="C5591" s="326">
        <v>2</v>
      </c>
      <c r="D5591" s="326" t="s">
        <v>95</v>
      </c>
      <c r="E5591" s="323">
        <v>200</v>
      </c>
      <c r="F5591" s="35" t="s">
        <v>303</v>
      </c>
      <c r="G5591" s="326" t="s">
        <v>11459</v>
      </c>
      <c r="H5591" s="350">
        <f t="shared" si="88"/>
        <v>4405776.8800000008</v>
      </c>
      <c r="I5591" s="326" t="s">
        <v>11350</v>
      </c>
      <c r="J5591" s="42" t="str">
        <f>VLOOKUP(D5591,DEPARTMENTS!B:B,1,0)</f>
        <v>VBS_AWM</v>
      </c>
      <c r="K5591" s="326"/>
    </row>
    <row r="5592" spans="1:11" s="35" customFormat="1" hidden="1" x14ac:dyDescent="0.2">
      <c r="A5592" s="326" t="s">
        <v>12009</v>
      </c>
      <c r="B5592" s="326" t="s">
        <v>9</v>
      </c>
      <c r="C5592" s="326">
        <v>2</v>
      </c>
      <c r="D5592" s="326" t="s">
        <v>24</v>
      </c>
      <c r="E5592" s="323">
        <v>100</v>
      </c>
      <c r="F5592" s="35" t="s">
        <v>303</v>
      </c>
      <c r="G5592" s="326" t="s">
        <v>11459</v>
      </c>
      <c r="H5592" s="350">
        <f t="shared" si="88"/>
        <v>4405876.8800000008</v>
      </c>
      <c r="I5592" s="326" t="s">
        <v>11351</v>
      </c>
      <c r="J5592" s="42" t="str">
        <f>VLOOKUP(D5592,DEPARTMENTS!B:B,1,0)</f>
        <v>ENVELOPES</v>
      </c>
      <c r="K5592" s="326"/>
    </row>
    <row r="5593" spans="1:11" s="35" customFormat="1" hidden="1" x14ac:dyDescent="0.2">
      <c r="A5593" s="326" t="s">
        <v>12010</v>
      </c>
      <c r="B5593" s="326" t="s">
        <v>9</v>
      </c>
      <c r="C5593" s="326">
        <v>2</v>
      </c>
      <c r="D5593" s="326" t="s">
        <v>96</v>
      </c>
      <c r="E5593" s="323">
        <v>500</v>
      </c>
      <c r="F5593" s="35" t="s">
        <v>303</v>
      </c>
      <c r="G5593" s="326" t="s">
        <v>11459</v>
      </c>
      <c r="H5593" s="350">
        <f t="shared" si="88"/>
        <v>4406376.8800000008</v>
      </c>
      <c r="I5593" s="326" t="s">
        <v>11352</v>
      </c>
      <c r="J5593" s="42" t="str">
        <f>VLOOKUP(D5593,DEPARTMENTS!B:B,1,0)</f>
        <v>VBS_YOUTH</v>
      </c>
      <c r="K5593" s="326"/>
    </row>
    <row r="5594" spans="1:11" s="35" customFormat="1" hidden="1" x14ac:dyDescent="0.2">
      <c r="A5594" s="326" t="s">
        <v>12011</v>
      </c>
      <c r="B5594" s="326" t="s">
        <v>9</v>
      </c>
      <c r="C5594" s="326">
        <v>2</v>
      </c>
      <c r="D5594" s="326" t="s">
        <v>24</v>
      </c>
      <c r="E5594" s="323">
        <v>400</v>
      </c>
      <c r="F5594" s="35" t="s">
        <v>303</v>
      </c>
      <c r="G5594" s="326" t="s">
        <v>11459</v>
      </c>
      <c r="H5594" s="350">
        <f t="shared" si="88"/>
        <v>4406776.8800000008</v>
      </c>
      <c r="I5594" s="326" t="s">
        <v>11353</v>
      </c>
      <c r="J5594" s="42" t="str">
        <f>VLOOKUP(D5594,DEPARTMENTS!B:B,1,0)</f>
        <v>ENVELOPES</v>
      </c>
      <c r="K5594" s="326"/>
    </row>
    <row r="5595" spans="1:11" s="35" customFormat="1" hidden="1" x14ac:dyDescent="0.2">
      <c r="A5595" s="326" t="s">
        <v>12012</v>
      </c>
      <c r="B5595" s="326" t="s">
        <v>9</v>
      </c>
      <c r="C5595" s="326">
        <v>2</v>
      </c>
      <c r="D5595" s="326" t="s">
        <v>24</v>
      </c>
      <c r="E5595" s="323">
        <v>50</v>
      </c>
      <c r="F5595" s="35" t="s">
        <v>303</v>
      </c>
      <c r="G5595" s="326" t="s">
        <v>11459</v>
      </c>
      <c r="H5595" s="350">
        <f t="shared" si="88"/>
        <v>4406826.8800000008</v>
      </c>
      <c r="I5595" s="326" t="s">
        <v>11354</v>
      </c>
      <c r="J5595" s="42" t="str">
        <f>VLOOKUP(D5595,DEPARTMENTS!B:B,1,0)</f>
        <v>ENVELOPES</v>
      </c>
      <c r="K5595" s="326"/>
    </row>
    <row r="5596" spans="1:11" s="35" customFormat="1" hidden="1" x14ac:dyDescent="0.2">
      <c r="A5596" s="326" t="s">
        <v>12013</v>
      </c>
      <c r="B5596" s="326" t="s">
        <v>9</v>
      </c>
      <c r="C5596" s="326">
        <v>2</v>
      </c>
      <c r="D5596" s="326" t="s">
        <v>24</v>
      </c>
      <c r="E5596" s="323">
        <v>90</v>
      </c>
      <c r="F5596" s="35" t="s">
        <v>303</v>
      </c>
      <c r="G5596" s="326" t="s">
        <v>11459</v>
      </c>
      <c r="H5596" s="350">
        <f t="shared" si="88"/>
        <v>4406916.8800000008</v>
      </c>
      <c r="I5596" s="326" t="s">
        <v>11355</v>
      </c>
      <c r="J5596" s="42" t="str">
        <f>VLOOKUP(D5596,DEPARTMENTS!B:B,1,0)</f>
        <v>ENVELOPES</v>
      </c>
      <c r="K5596" s="326"/>
    </row>
    <row r="5597" spans="1:11" s="35" customFormat="1" hidden="1" x14ac:dyDescent="0.2">
      <c r="A5597" s="326" t="s">
        <v>12014</v>
      </c>
      <c r="B5597" s="326" t="s">
        <v>9</v>
      </c>
      <c r="C5597" s="326">
        <v>2</v>
      </c>
      <c r="D5597" s="326" t="s">
        <v>24</v>
      </c>
      <c r="E5597" s="323">
        <v>100</v>
      </c>
      <c r="F5597" s="35" t="s">
        <v>303</v>
      </c>
      <c r="G5597" s="326" t="s">
        <v>11459</v>
      </c>
      <c r="H5597" s="350">
        <f t="shared" si="88"/>
        <v>4407016.8800000008</v>
      </c>
      <c r="I5597" s="326" t="s">
        <v>11356</v>
      </c>
      <c r="J5597" s="42" t="str">
        <f>VLOOKUP(D5597,DEPARTMENTS!B:B,1,0)</f>
        <v>ENVELOPES</v>
      </c>
      <c r="K5597" s="326"/>
    </row>
    <row r="5598" spans="1:11" s="35" customFormat="1" hidden="1" x14ac:dyDescent="0.2">
      <c r="A5598" s="326" t="s">
        <v>12015</v>
      </c>
      <c r="B5598" s="326" t="s">
        <v>9</v>
      </c>
      <c r="C5598" s="326">
        <v>2</v>
      </c>
      <c r="D5598" s="326" t="s">
        <v>24</v>
      </c>
      <c r="E5598" s="323">
        <v>50</v>
      </c>
      <c r="F5598" s="35" t="s">
        <v>303</v>
      </c>
      <c r="G5598" s="326" t="s">
        <v>11459</v>
      </c>
      <c r="H5598" s="350">
        <f t="shared" si="88"/>
        <v>4407066.8800000008</v>
      </c>
      <c r="I5598" s="326" t="s">
        <v>11357</v>
      </c>
      <c r="J5598" s="42" t="str">
        <f>VLOOKUP(D5598,DEPARTMENTS!B:B,1,0)</f>
        <v>ENVELOPES</v>
      </c>
      <c r="K5598" s="326"/>
    </row>
    <row r="5599" spans="1:11" s="35" customFormat="1" hidden="1" x14ac:dyDescent="0.2">
      <c r="A5599" s="326" t="s">
        <v>12016</v>
      </c>
      <c r="B5599" s="326" t="s">
        <v>9</v>
      </c>
      <c r="C5599" s="326">
        <v>2</v>
      </c>
      <c r="D5599" s="326" t="s">
        <v>24</v>
      </c>
      <c r="E5599" s="323">
        <v>50</v>
      </c>
      <c r="F5599" s="35" t="s">
        <v>303</v>
      </c>
      <c r="G5599" s="326" t="s">
        <v>11459</v>
      </c>
      <c r="H5599" s="350">
        <f t="shared" si="88"/>
        <v>4407116.8800000008</v>
      </c>
      <c r="I5599" s="326" t="s">
        <v>11358</v>
      </c>
      <c r="J5599" s="42" t="str">
        <f>VLOOKUP(D5599,DEPARTMENTS!B:B,1,0)</f>
        <v>ENVELOPES</v>
      </c>
      <c r="K5599" s="326"/>
    </row>
    <row r="5600" spans="1:11" s="35" customFormat="1" hidden="1" x14ac:dyDescent="0.2">
      <c r="A5600" s="326" t="s">
        <v>12017</v>
      </c>
      <c r="B5600" s="326" t="s">
        <v>9</v>
      </c>
      <c r="C5600" s="326">
        <v>2</v>
      </c>
      <c r="D5600" s="326" t="s">
        <v>24</v>
      </c>
      <c r="E5600" s="323">
        <v>1000</v>
      </c>
      <c r="F5600" s="35" t="s">
        <v>303</v>
      </c>
      <c r="G5600" s="326" t="s">
        <v>11459</v>
      </c>
      <c r="H5600" s="350">
        <f t="shared" si="88"/>
        <v>4408116.8800000008</v>
      </c>
      <c r="I5600" s="326" t="s">
        <v>11359</v>
      </c>
      <c r="J5600" s="42" t="str">
        <f>VLOOKUP(D5600,DEPARTMENTS!B:B,1,0)</f>
        <v>ENVELOPES</v>
      </c>
      <c r="K5600" s="326"/>
    </row>
    <row r="5601" spans="1:11" s="35" customFormat="1" hidden="1" x14ac:dyDescent="0.2">
      <c r="A5601" s="326" t="s">
        <v>12018</v>
      </c>
      <c r="B5601" s="326" t="s">
        <v>9</v>
      </c>
      <c r="C5601" s="326">
        <v>2</v>
      </c>
      <c r="D5601" s="326" t="s">
        <v>24</v>
      </c>
      <c r="E5601" s="323">
        <v>100</v>
      </c>
      <c r="F5601" s="35" t="s">
        <v>303</v>
      </c>
      <c r="G5601" s="326" t="s">
        <v>11459</v>
      </c>
      <c r="H5601" s="350">
        <f t="shared" si="88"/>
        <v>4408216.8800000008</v>
      </c>
      <c r="I5601" s="326" t="s">
        <v>11360</v>
      </c>
      <c r="J5601" s="42" t="str">
        <f>VLOOKUP(D5601,DEPARTMENTS!B:B,1,0)</f>
        <v>ENVELOPES</v>
      </c>
      <c r="K5601" s="326"/>
    </row>
    <row r="5602" spans="1:11" s="35" customFormat="1" hidden="1" x14ac:dyDescent="0.2">
      <c r="A5602" s="326" t="s">
        <v>12019</v>
      </c>
      <c r="B5602" s="326" t="s">
        <v>9</v>
      </c>
      <c r="C5602" s="326">
        <v>2</v>
      </c>
      <c r="D5602" s="326" t="s">
        <v>24</v>
      </c>
      <c r="E5602" s="323">
        <v>100</v>
      </c>
      <c r="F5602" s="35" t="s">
        <v>303</v>
      </c>
      <c r="G5602" s="326" t="s">
        <v>11459</v>
      </c>
      <c r="H5602" s="350">
        <f t="shared" si="88"/>
        <v>4408316.8800000008</v>
      </c>
      <c r="I5602" s="326" t="s">
        <v>11361</v>
      </c>
      <c r="J5602" s="42" t="str">
        <f>VLOOKUP(D5602,DEPARTMENTS!B:B,1,0)</f>
        <v>ENVELOPES</v>
      </c>
      <c r="K5602" s="326"/>
    </row>
    <row r="5603" spans="1:11" s="35" customFormat="1" hidden="1" x14ac:dyDescent="0.2">
      <c r="A5603" s="326" t="s">
        <v>12020</v>
      </c>
      <c r="B5603" s="326" t="s">
        <v>9</v>
      </c>
      <c r="C5603" s="326">
        <v>2</v>
      </c>
      <c r="D5603" s="326" t="s">
        <v>24</v>
      </c>
      <c r="E5603" s="323">
        <v>100</v>
      </c>
      <c r="F5603" s="35" t="s">
        <v>303</v>
      </c>
      <c r="G5603" s="326" t="s">
        <v>11459</v>
      </c>
      <c r="H5603" s="350">
        <f t="shared" si="88"/>
        <v>4408416.8800000008</v>
      </c>
      <c r="I5603" s="326" t="s">
        <v>11362</v>
      </c>
      <c r="J5603" s="42" t="str">
        <f>VLOOKUP(D5603,DEPARTMENTS!B:B,1,0)</f>
        <v>ENVELOPES</v>
      </c>
      <c r="K5603" s="326"/>
    </row>
    <row r="5604" spans="1:11" s="35" customFormat="1" hidden="1" x14ac:dyDescent="0.2">
      <c r="A5604" s="326" t="s">
        <v>12021</v>
      </c>
      <c r="B5604" s="326" t="s">
        <v>9</v>
      </c>
      <c r="C5604" s="326">
        <v>2</v>
      </c>
      <c r="D5604" s="326" t="s">
        <v>24</v>
      </c>
      <c r="E5604" s="323">
        <v>10</v>
      </c>
      <c r="F5604" s="35" t="s">
        <v>303</v>
      </c>
      <c r="G5604" s="326" t="s">
        <v>11459</v>
      </c>
      <c r="H5604" s="350">
        <f t="shared" si="88"/>
        <v>4408426.8800000008</v>
      </c>
      <c r="I5604" s="326" t="s">
        <v>11363</v>
      </c>
      <c r="J5604" s="42" t="str">
        <f>VLOOKUP(D5604,DEPARTMENTS!B:B,1,0)</f>
        <v>ENVELOPES</v>
      </c>
      <c r="K5604" s="326"/>
    </row>
    <row r="5605" spans="1:11" s="35" customFormat="1" hidden="1" x14ac:dyDescent="0.2">
      <c r="A5605" s="326" t="s">
        <v>12022</v>
      </c>
      <c r="B5605" s="326" t="s">
        <v>9</v>
      </c>
      <c r="C5605" s="326">
        <v>2</v>
      </c>
      <c r="D5605" s="326" t="s">
        <v>24</v>
      </c>
      <c r="E5605" s="323">
        <v>200</v>
      </c>
      <c r="F5605" s="35" t="s">
        <v>303</v>
      </c>
      <c r="G5605" s="326" t="s">
        <v>11459</v>
      </c>
      <c r="H5605" s="350">
        <f t="shared" si="88"/>
        <v>4408626.8800000008</v>
      </c>
      <c r="I5605" s="326" t="s">
        <v>11364</v>
      </c>
      <c r="J5605" s="42" t="str">
        <f>VLOOKUP(D5605,DEPARTMENTS!B:B,1,0)</f>
        <v>ENVELOPES</v>
      </c>
      <c r="K5605" s="326"/>
    </row>
    <row r="5606" spans="1:11" s="35" customFormat="1" hidden="1" x14ac:dyDescent="0.2">
      <c r="A5606" s="326" t="s">
        <v>12023</v>
      </c>
      <c r="B5606" s="326" t="s">
        <v>9</v>
      </c>
      <c r="C5606" s="326">
        <v>2</v>
      </c>
      <c r="D5606" s="326" t="s">
        <v>24</v>
      </c>
      <c r="E5606" s="323">
        <v>200</v>
      </c>
      <c r="F5606" s="35" t="s">
        <v>303</v>
      </c>
      <c r="G5606" s="326" t="s">
        <v>11459</v>
      </c>
      <c r="H5606" s="350">
        <f t="shared" si="88"/>
        <v>4408826.8800000008</v>
      </c>
      <c r="I5606" s="326" t="s">
        <v>11365</v>
      </c>
      <c r="J5606" s="42" t="str">
        <f>VLOOKUP(D5606,DEPARTMENTS!B:B,1,0)</f>
        <v>ENVELOPES</v>
      </c>
      <c r="K5606" s="326"/>
    </row>
    <row r="5607" spans="1:11" s="35" customFormat="1" hidden="1" x14ac:dyDescent="0.2">
      <c r="A5607" s="326" t="s">
        <v>12024</v>
      </c>
      <c r="B5607" s="326" t="s">
        <v>9</v>
      </c>
      <c r="C5607" s="326">
        <v>2</v>
      </c>
      <c r="D5607" s="326" t="s">
        <v>24</v>
      </c>
      <c r="E5607" s="323">
        <v>100</v>
      </c>
      <c r="F5607" s="35" t="s">
        <v>303</v>
      </c>
      <c r="G5607" s="326" t="s">
        <v>11459</v>
      </c>
      <c r="H5607" s="350">
        <f t="shared" si="88"/>
        <v>4408926.8800000008</v>
      </c>
      <c r="I5607" s="326" t="s">
        <v>11366</v>
      </c>
      <c r="J5607" s="42" t="str">
        <f>VLOOKUP(D5607,DEPARTMENTS!B:B,1,0)</f>
        <v>ENVELOPES</v>
      </c>
      <c r="K5607" s="326"/>
    </row>
    <row r="5608" spans="1:11" s="35" customFormat="1" hidden="1" x14ac:dyDescent="0.2">
      <c r="A5608" s="326" t="s">
        <v>12025</v>
      </c>
      <c r="B5608" s="326" t="s">
        <v>9</v>
      </c>
      <c r="C5608" s="326">
        <v>2</v>
      </c>
      <c r="D5608" s="326" t="s">
        <v>24</v>
      </c>
      <c r="E5608" s="323">
        <v>50</v>
      </c>
      <c r="F5608" s="35" t="s">
        <v>303</v>
      </c>
      <c r="G5608" s="326" t="s">
        <v>11459</v>
      </c>
      <c r="H5608" s="350">
        <f t="shared" si="88"/>
        <v>4408976.8800000008</v>
      </c>
      <c r="I5608" s="326" t="s">
        <v>11367</v>
      </c>
      <c r="J5608" s="42" t="str">
        <f>VLOOKUP(D5608,DEPARTMENTS!B:B,1,0)</f>
        <v>ENVELOPES</v>
      </c>
      <c r="K5608" s="326"/>
    </row>
    <row r="5609" spans="1:11" s="35" customFormat="1" hidden="1" x14ac:dyDescent="0.2">
      <c r="A5609" s="326" t="s">
        <v>12026</v>
      </c>
      <c r="B5609" s="326" t="s">
        <v>9</v>
      </c>
      <c r="C5609" s="326">
        <v>2</v>
      </c>
      <c r="D5609" s="326" t="s">
        <v>24</v>
      </c>
      <c r="E5609" s="323">
        <v>50</v>
      </c>
      <c r="F5609" s="35" t="s">
        <v>303</v>
      </c>
      <c r="G5609" s="326" t="s">
        <v>11459</v>
      </c>
      <c r="H5609" s="350">
        <f t="shared" si="88"/>
        <v>4409026.8800000008</v>
      </c>
      <c r="I5609" s="326" t="s">
        <v>11368</v>
      </c>
      <c r="J5609" s="42" t="str">
        <f>VLOOKUP(D5609,DEPARTMENTS!B:B,1,0)</f>
        <v>ENVELOPES</v>
      </c>
      <c r="K5609" s="326"/>
    </row>
    <row r="5610" spans="1:11" s="35" customFormat="1" hidden="1" x14ac:dyDescent="0.2">
      <c r="A5610" s="326" t="s">
        <v>12027</v>
      </c>
      <c r="B5610" s="326" t="s">
        <v>9</v>
      </c>
      <c r="C5610" s="326">
        <v>2</v>
      </c>
      <c r="D5610" s="326" t="s">
        <v>24</v>
      </c>
      <c r="E5610" s="323">
        <v>200</v>
      </c>
      <c r="F5610" s="35" t="s">
        <v>303</v>
      </c>
      <c r="G5610" s="326" t="s">
        <v>11459</v>
      </c>
      <c r="H5610" s="350">
        <f t="shared" si="88"/>
        <v>4409226.8800000008</v>
      </c>
      <c r="I5610" s="326" t="s">
        <v>11369</v>
      </c>
      <c r="J5610" s="42" t="str">
        <f>VLOOKUP(D5610,DEPARTMENTS!B:B,1,0)</f>
        <v>ENVELOPES</v>
      </c>
      <c r="K5610" s="326"/>
    </row>
    <row r="5611" spans="1:11" s="35" customFormat="1" hidden="1" x14ac:dyDescent="0.2">
      <c r="A5611" s="326" t="s">
        <v>12028</v>
      </c>
      <c r="B5611" s="326" t="s">
        <v>9</v>
      </c>
      <c r="C5611" s="326">
        <v>2</v>
      </c>
      <c r="D5611" s="326" t="s">
        <v>24</v>
      </c>
      <c r="E5611" s="323">
        <v>100</v>
      </c>
      <c r="F5611" s="35" t="s">
        <v>303</v>
      </c>
      <c r="G5611" s="326" t="s">
        <v>11459</v>
      </c>
      <c r="H5611" s="350">
        <f t="shared" si="88"/>
        <v>4409326.8800000008</v>
      </c>
      <c r="I5611" s="326" t="s">
        <v>11370</v>
      </c>
      <c r="J5611" s="42" t="str">
        <f>VLOOKUP(D5611,DEPARTMENTS!B:B,1,0)</f>
        <v>ENVELOPES</v>
      </c>
      <c r="K5611" s="326"/>
    </row>
    <row r="5612" spans="1:11" s="35" customFormat="1" hidden="1" x14ac:dyDescent="0.2">
      <c r="A5612" s="326" t="s">
        <v>12029</v>
      </c>
      <c r="B5612" s="326" t="s">
        <v>9</v>
      </c>
      <c r="C5612" s="326">
        <v>2</v>
      </c>
      <c r="D5612" s="326" t="s">
        <v>24</v>
      </c>
      <c r="E5612" s="323">
        <v>100</v>
      </c>
      <c r="F5612" s="35" t="s">
        <v>303</v>
      </c>
      <c r="G5612" s="326" t="s">
        <v>11459</v>
      </c>
      <c r="H5612" s="350">
        <f t="shared" si="88"/>
        <v>4409426.8800000008</v>
      </c>
      <c r="I5612" s="326" t="s">
        <v>11371</v>
      </c>
      <c r="J5612" s="42" t="str">
        <f>VLOOKUP(D5612,DEPARTMENTS!B:B,1,0)</f>
        <v>ENVELOPES</v>
      </c>
      <c r="K5612" s="326"/>
    </row>
    <row r="5613" spans="1:11" s="35" customFormat="1" hidden="1" x14ac:dyDescent="0.2">
      <c r="A5613" s="326" t="s">
        <v>12030</v>
      </c>
      <c r="B5613" s="326" t="s">
        <v>9</v>
      </c>
      <c r="C5613" s="326">
        <v>2</v>
      </c>
      <c r="D5613" s="326" t="s">
        <v>24</v>
      </c>
      <c r="E5613" s="323">
        <v>100</v>
      </c>
      <c r="F5613" s="35" t="s">
        <v>303</v>
      </c>
      <c r="G5613" s="326" t="s">
        <v>11459</v>
      </c>
      <c r="H5613" s="350">
        <f t="shared" si="88"/>
        <v>4409526.8800000008</v>
      </c>
      <c r="I5613" s="326" t="s">
        <v>11372</v>
      </c>
      <c r="J5613" s="42" t="str">
        <f>VLOOKUP(D5613,DEPARTMENTS!B:B,1,0)</f>
        <v>ENVELOPES</v>
      </c>
      <c r="K5613" s="326"/>
    </row>
    <row r="5614" spans="1:11" s="35" customFormat="1" hidden="1" x14ac:dyDescent="0.2">
      <c r="A5614" s="326" t="s">
        <v>12031</v>
      </c>
      <c r="B5614" s="326" t="s">
        <v>9</v>
      </c>
      <c r="C5614" s="326">
        <v>2</v>
      </c>
      <c r="D5614" s="326" t="s">
        <v>24</v>
      </c>
      <c r="E5614" s="323">
        <v>50</v>
      </c>
      <c r="F5614" s="35" t="s">
        <v>303</v>
      </c>
      <c r="G5614" s="326" t="s">
        <v>11459</v>
      </c>
      <c r="H5614" s="350">
        <f t="shared" si="88"/>
        <v>4409576.8800000008</v>
      </c>
      <c r="I5614" s="326" t="s">
        <v>11373</v>
      </c>
      <c r="J5614" s="42" t="str">
        <f>VLOOKUP(D5614,DEPARTMENTS!B:B,1,0)</f>
        <v>ENVELOPES</v>
      </c>
      <c r="K5614" s="326"/>
    </row>
    <row r="5615" spans="1:11" s="35" customFormat="1" hidden="1" x14ac:dyDescent="0.2">
      <c r="A5615" s="326" t="s">
        <v>12032</v>
      </c>
      <c r="B5615" s="326" t="s">
        <v>9</v>
      </c>
      <c r="C5615" s="326">
        <v>2</v>
      </c>
      <c r="D5615" s="326" t="s">
        <v>24</v>
      </c>
      <c r="E5615" s="323">
        <v>1000</v>
      </c>
      <c r="F5615" s="35" t="s">
        <v>303</v>
      </c>
      <c r="G5615" s="326" t="s">
        <v>11459</v>
      </c>
      <c r="H5615" s="350">
        <f t="shared" si="88"/>
        <v>4410576.8800000008</v>
      </c>
      <c r="I5615" s="326" t="s">
        <v>11374</v>
      </c>
      <c r="J5615" s="42" t="str">
        <f>VLOOKUP(D5615,DEPARTMENTS!B:B,1,0)</f>
        <v>ENVELOPES</v>
      </c>
      <c r="K5615" s="326"/>
    </row>
    <row r="5616" spans="1:11" s="35" customFormat="1" hidden="1" x14ac:dyDescent="0.2">
      <c r="A5616" s="326" t="s">
        <v>12033</v>
      </c>
      <c r="B5616" s="326" t="s">
        <v>9</v>
      </c>
      <c r="C5616" s="326">
        <v>2</v>
      </c>
      <c r="D5616" s="326" t="s">
        <v>24</v>
      </c>
      <c r="E5616" s="323">
        <v>100</v>
      </c>
      <c r="F5616" s="35" t="s">
        <v>303</v>
      </c>
      <c r="G5616" s="326" t="s">
        <v>11459</v>
      </c>
      <c r="H5616" s="350">
        <f t="shared" si="88"/>
        <v>4410676.8800000008</v>
      </c>
      <c r="I5616" s="326" t="s">
        <v>11375</v>
      </c>
      <c r="J5616" s="42" t="str">
        <f>VLOOKUP(D5616,DEPARTMENTS!B:B,1,0)</f>
        <v>ENVELOPES</v>
      </c>
      <c r="K5616" s="326"/>
    </row>
    <row r="5617" spans="1:11" s="35" customFormat="1" hidden="1" x14ac:dyDescent="0.2">
      <c r="A5617" s="326" t="s">
        <v>12034</v>
      </c>
      <c r="B5617" s="326" t="s">
        <v>9</v>
      </c>
      <c r="C5617" s="326">
        <v>2</v>
      </c>
      <c r="D5617" s="326" t="s">
        <v>24</v>
      </c>
      <c r="E5617" s="323">
        <v>100</v>
      </c>
      <c r="F5617" s="35" t="s">
        <v>303</v>
      </c>
      <c r="G5617" s="326" t="s">
        <v>11459</v>
      </c>
      <c r="H5617" s="350">
        <f t="shared" si="88"/>
        <v>4410776.8800000008</v>
      </c>
      <c r="I5617" s="326" t="s">
        <v>11376</v>
      </c>
      <c r="J5617" s="42" t="str">
        <f>VLOOKUP(D5617,DEPARTMENTS!B:B,1,0)</f>
        <v>ENVELOPES</v>
      </c>
      <c r="K5617" s="326"/>
    </row>
    <row r="5618" spans="1:11" s="35" customFormat="1" hidden="1" x14ac:dyDescent="0.2">
      <c r="A5618" s="326" t="s">
        <v>12035</v>
      </c>
      <c r="B5618" s="326" t="s">
        <v>9</v>
      </c>
      <c r="C5618" s="326">
        <v>2</v>
      </c>
      <c r="D5618" s="326" t="s">
        <v>24</v>
      </c>
      <c r="E5618" s="323">
        <v>100</v>
      </c>
      <c r="F5618" s="35" t="s">
        <v>303</v>
      </c>
      <c r="G5618" s="326" t="s">
        <v>11459</v>
      </c>
      <c r="H5618" s="350">
        <f t="shared" si="88"/>
        <v>4410876.8800000008</v>
      </c>
      <c r="I5618" s="326" t="s">
        <v>11377</v>
      </c>
      <c r="J5618" s="42" t="str">
        <f>VLOOKUP(D5618,DEPARTMENTS!B:B,1,0)</f>
        <v>ENVELOPES</v>
      </c>
      <c r="K5618" s="326"/>
    </row>
    <row r="5619" spans="1:11" s="35" customFormat="1" hidden="1" x14ac:dyDescent="0.2">
      <c r="A5619" s="326" t="s">
        <v>12036</v>
      </c>
      <c r="B5619" s="326" t="s">
        <v>9</v>
      </c>
      <c r="C5619" s="326">
        <v>2</v>
      </c>
      <c r="D5619" s="326" t="s">
        <v>24</v>
      </c>
      <c r="E5619" s="323">
        <v>100</v>
      </c>
      <c r="F5619" s="35" t="s">
        <v>303</v>
      </c>
      <c r="G5619" s="326" t="s">
        <v>11459</v>
      </c>
      <c r="H5619" s="350">
        <f t="shared" si="88"/>
        <v>4410976.8800000008</v>
      </c>
      <c r="I5619" s="326" t="s">
        <v>11378</v>
      </c>
      <c r="J5619" s="42" t="str">
        <f>VLOOKUP(D5619,DEPARTMENTS!B:B,1,0)</f>
        <v>ENVELOPES</v>
      </c>
      <c r="K5619" s="326"/>
    </row>
    <row r="5620" spans="1:11" s="35" customFormat="1" hidden="1" x14ac:dyDescent="0.2">
      <c r="A5620" s="326" t="s">
        <v>12037</v>
      </c>
      <c r="B5620" s="326" t="s">
        <v>9</v>
      </c>
      <c r="C5620" s="326">
        <v>2</v>
      </c>
      <c r="D5620" s="326" t="s">
        <v>24</v>
      </c>
      <c r="E5620" s="323">
        <v>50</v>
      </c>
      <c r="F5620" s="35" t="s">
        <v>303</v>
      </c>
      <c r="G5620" s="326" t="s">
        <v>11459</v>
      </c>
      <c r="H5620" s="350">
        <f t="shared" si="88"/>
        <v>4411026.8800000008</v>
      </c>
      <c r="I5620" s="326" t="s">
        <v>11379</v>
      </c>
      <c r="J5620" s="42" t="str">
        <f>VLOOKUP(D5620,DEPARTMENTS!B:B,1,0)</f>
        <v>ENVELOPES</v>
      </c>
      <c r="K5620" s="326"/>
    </row>
    <row r="5621" spans="1:11" s="35" customFormat="1" hidden="1" x14ac:dyDescent="0.2">
      <c r="A5621" s="326" t="s">
        <v>12038</v>
      </c>
      <c r="B5621" s="326" t="s">
        <v>9</v>
      </c>
      <c r="C5621" s="326">
        <v>2</v>
      </c>
      <c r="D5621" s="326" t="s">
        <v>24</v>
      </c>
      <c r="E5621" s="323">
        <v>200</v>
      </c>
      <c r="F5621" s="35" t="s">
        <v>303</v>
      </c>
      <c r="G5621" s="326" t="s">
        <v>11459</v>
      </c>
      <c r="H5621" s="350">
        <f t="shared" si="88"/>
        <v>4411226.8800000008</v>
      </c>
      <c r="I5621" s="326" t="s">
        <v>11380</v>
      </c>
      <c r="J5621" s="42" t="str">
        <f>VLOOKUP(D5621,DEPARTMENTS!B:B,1,0)</f>
        <v>ENVELOPES</v>
      </c>
      <c r="K5621" s="326"/>
    </row>
    <row r="5622" spans="1:11" s="35" customFormat="1" hidden="1" x14ac:dyDescent="0.2">
      <c r="A5622" s="326" t="s">
        <v>12039</v>
      </c>
      <c r="B5622" s="326" t="s">
        <v>9</v>
      </c>
      <c r="C5622" s="326">
        <v>2</v>
      </c>
      <c r="D5622" s="326" t="s">
        <v>24</v>
      </c>
      <c r="E5622" s="323">
        <v>100</v>
      </c>
      <c r="F5622" s="35" t="s">
        <v>303</v>
      </c>
      <c r="G5622" s="326" t="s">
        <v>11459</v>
      </c>
      <c r="H5622" s="350">
        <f t="shared" si="88"/>
        <v>4411326.8800000008</v>
      </c>
      <c r="I5622" s="326" t="s">
        <v>11381</v>
      </c>
      <c r="J5622" s="42" t="str">
        <f>VLOOKUP(D5622,DEPARTMENTS!B:B,1,0)</f>
        <v>ENVELOPES</v>
      </c>
      <c r="K5622" s="326"/>
    </row>
    <row r="5623" spans="1:11" s="35" customFormat="1" hidden="1" x14ac:dyDescent="0.2">
      <c r="A5623" s="326" t="s">
        <v>12040</v>
      </c>
      <c r="B5623" s="326" t="s">
        <v>9</v>
      </c>
      <c r="C5623" s="326">
        <v>2</v>
      </c>
      <c r="D5623" s="326" t="s">
        <v>24</v>
      </c>
      <c r="E5623" s="323">
        <v>50</v>
      </c>
      <c r="F5623" s="35" t="s">
        <v>303</v>
      </c>
      <c r="G5623" s="326" t="s">
        <v>11459</v>
      </c>
      <c r="H5623" s="350">
        <f t="shared" si="88"/>
        <v>4411376.8800000008</v>
      </c>
      <c r="I5623" s="326" t="s">
        <v>11382</v>
      </c>
      <c r="J5623" s="42" t="str">
        <f>VLOOKUP(D5623,DEPARTMENTS!B:B,1,0)</f>
        <v>ENVELOPES</v>
      </c>
      <c r="K5623" s="326"/>
    </row>
    <row r="5624" spans="1:11" s="35" customFormat="1" hidden="1" x14ac:dyDescent="0.2">
      <c r="A5624" s="326" t="s">
        <v>12041</v>
      </c>
      <c r="B5624" s="326" t="s">
        <v>9</v>
      </c>
      <c r="C5624" s="326">
        <v>2</v>
      </c>
      <c r="D5624" s="326" t="s">
        <v>24</v>
      </c>
      <c r="E5624" s="323">
        <v>500</v>
      </c>
      <c r="F5624" s="35" t="s">
        <v>303</v>
      </c>
      <c r="G5624" s="326" t="s">
        <v>11459</v>
      </c>
      <c r="H5624" s="350">
        <f t="shared" si="88"/>
        <v>4411876.8800000008</v>
      </c>
      <c r="I5624" s="326" t="s">
        <v>11383</v>
      </c>
      <c r="J5624" s="42" t="str">
        <f>VLOOKUP(D5624,DEPARTMENTS!B:B,1,0)</f>
        <v>ENVELOPES</v>
      </c>
      <c r="K5624" s="326"/>
    </row>
    <row r="5625" spans="1:11" s="35" customFormat="1" hidden="1" x14ac:dyDescent="0.2">
      <c r="A5625" s="326" t="s">
        <v>12042</v>
      </c>
      <c r="B5625" s="326" t="s">
        <v>9</v>
      </c>
      <c r="C5625" s="326">
        <v>2</v>
      </c>
      <c r="D5625" s="326" t="s">
        <v>24</v>
      </c>
      <c r="E5625" s="323">
        <v>1000</v>
      </c>
      <c r="F5625" s="35" t="s">
        <v>303</v>
      </c>
      <c r="G5625" s="326" t="s">
        <v>11459</v>
      </c>
      <c r="H5625" s="350">
        <f t="shared" si="88"/>
        <v>4412876.8800000008</v>
      </c>
      <c r="I5625" s="326" t="s">
        <v>11384</v>
      </c>
      <c r="J5625" s="42" t="str">
        <f>VLOOKUP(D5625,DEPARTMENTS!B:B,1,0)</f>
        <v>ENVELOPES</v>
      </c>
      <c r="K5625" s="326"/>
    </row>
    <row r="5626" spans="1:11" s="35" customFormat="1" hidden="1" x14ac:dyDescent="0.2">
      <c r="A5626" s="326" t="s">
        <v>12043</v>
      </c>
      <c r="B5626" s="326" t="s">
        <v>9</v>
      </c>
      <c r="C5626" s="326">
        <v>2</v>
      </c>
      <c r="D5626" s="326" t="s">
        <v>24</v>
      </c>
      <c r="E5626" s="323">
        <v>2000</v>
      </c>
      <c r="F5626" s="35" t="s">
        <v>303</v>
      </c>
      <c r="G5626" s="326" t="s">
        <v>11459</v>
      </c>
      <c r="H5626" s="350">
        <f t="shared" si="88"/>
        <v>4414876.8800000008</v>
      </c>
      <c r="I5626" s="326" t="s">
        <v>11385</v>
      </c>
      <c r="J5626" s="42" t="str">
        <f>VLOOKUP(D5626,DEPARTMENTS!B:B,1,0)</f>
        <v>ENVELOPES</v>
      </c>
      <c r="K5626" s="326"/>
    </row>
    <row r="5627" spans="1:11" s="35" customFormat="1" hidden="1" x14ac:dyDescent="0.2">
      <c r="A5627" s="326" t="s">
        <v>12044</v>
      </c>
      <c r="B5627" s="326" t="s">
        <v>9</v>
      </c>
      <c r="C5627" s="326">
        <v>2</v>
      </c>
      <c r="D5627" s="326" t="s">
        <v>24</v>
      </c>
      <c r="E5627" s="323">
        <v>50</v>
      </c>
      <c r="F5627" s="35" t="s">
        <v>303</v>
      </c>
      <c r="G5627" s="326" t="s">
        <v>11459</v>
      </c>
      <c r="H5627" s="350">
        <f t="shared" si="88"/>
        <v>4414926.8800000008</v>
      </c>
      <c r="I5627" s="326" t="s">
        <v>11386</v>
      </c>
      <c r="J5627" s="42" t="str">
        <f>VLOOKUP(D5627,DEPARTMENTS!B:B,1,0)</f>
        <v>ENVELOPES</v>
      </c>
      <c r="K5627" s="326"/>
    </row>
    <row r="5628" spans="1:11" s="35" customFormat="1" hidden="1" x14ac:dyDescent="0.2">
      <c r="A5628" s="326" t="s">
        <v>12045</v>
      </c>
      <c r="B5628" s="326" t="s">
        <v>9</v>
      </c>
      <c r="C5628" s="326">
        <v>2</v>
      </c>
      <c r="D5628" s="326" t="s">
        <v>24</v>
      </c>
      <c r="E5628" s="323">
        <v>50</v>
      </c>
      <c r="F5628" s="35" t="s">
        <v>303</v>
      </c>
      <c r="G5628" s="326" t="s">
        <v>11459</v>
      </c>
      <c r="H5628" s="350">
        <f t="shared" si="88"/>
        <v>4414976.8800000008</v>
      </c>
      <c r="I5628" s="326" t="s">
        <v>11387</v>
      </c>
      <c r="J5628" s="42" t="str">
        <f>VLOOKUP(D5628,DEPARTMENTS!B:B,1,0)</f>
        <v>ENVELOPES</v>
      </c>
      <c r="K5628" s="326"/>
    </row>
    <row r="5629" spans="1:11" s="35" customFormat="1" hidden="1" x14ac:dyDescent="0.2">
      <c r="A5629" s="326" t="s">
        <v>12046</v>
      </c>
      <c r="B5629" s="326" t="s">
        <v>9</v>
      </c>
      <c r="C5629" s="326">
        <v>2</v>
      </c>
      <c r="D5629" s="326" t="s">
        <v>24</v>
      </c>
      <c r="E5629" s="323">
        <v>100</v>
      </c>
      <c r="F5629" s="35" t="s">
        <v>303</v>
      </c>
      <c r="G5629" s="326" t="s">
        <v>11459</v>
      </c>
      <c r="H5629" s="350">
        <f t="shared" si="88"/>
        <v>4415076.8800000008</v>
      </c>
      <c r="I5629" s="326" t="s">
        <v>11388</v>
      </c>
      <c r="J5629" s="42" t="str">
        <f>VLOOKUP(D5629,DEPARTMENTS!B:B,1,0)</f>
        <v>ENVELOPES</v>
      </c>
      <c r="K5629" s="326"/>
    </row>
    <row r="5630" spans="1:11" s="35" customFormat="1" hidden="1" x14ac:dyDescent="0.2">
      <c r="A5630" s="326" t="s">
        <v>12047</v>
      </c>
      <c r="B5630" s="326" t="s">
        <v>9</v>
      </c>
      <c r="C5630" s="326">
        <v>2</v>
      </c>
      <c r="D5630" s="326" t="s">
        <v>24</v>
      </c>
      <c r="E5630" s="323">
        <v>50</v>
      </c>
      <c r="F5630" s="35" t="s">
        <v>303</v>
      </c>
      <c r="G5630" s="326" t="s">
        <v>11459</v>
      </c>
      <c r="H5630" s="350">
        <f t="shared" si="88"/>
        <v>4415126.8800000008</v>
      </c>
      <c r="I5630" s="326" t="s">
        <v>11389</v>
      </c>
      <c r="J5630" s="42" t="str">
        <f>VLOOKUP(D5630,DEPARTMENTS!B:B,1,0)</f>
        <v>ENVELOPES</v>
      </c>
      <c r="K5630" s="326"/>
    </row>
    <row r="5631" spans="1:11" s="35" customFormat="1" hidden="1" x14ac:dyDescent="0.2">
      <c r="A5631" s="326" t="s">
        <v>12048</v>
      </c>
      <c r="B5631" s="326" t="s">
        <v>9</v>
      </c>
      <c r="C5631" s="326">
        <v>2</v>
      </c>
      <c r="D5631" s="326" t="s">
        <v>24</v>
      </c>
      <c r="E5631" s="323">
        <v>50</v>
      </c>
      <c r="F5631" s="35" t="s">
        <v>303</v>
      </c>
      <c r="G5631" s="326" t="s">
        <v>11459</v>
      </c>
      <c r="H5631" s="350">
        <f t="shared" si="88"/>
        <v>4415176.8800000008</v>
      </c>
      <c r="I5631" s="326" t="s">
        <v>11390</v>
      </c>
      <c r="J5631" s="42" t="str">
        <f>VLOOKUP(D5631,DEPARTMENTS!B:B,1,0)</f>
        <v>ENVELOPES</v>
      </c>
      <c r="K5631" s="326"/>
    </row>
    <row r="5632" spans="1:11" s="35" customFormat="1" hidden="1" x14ac:dyDescent="0.2">
      <c r="A5632" s="326" t="s">
        <v>12049</v>
      </c>
      <c r="B5632" s="326" t="s">
        <v>9</v>
      </c>
      <c r="C5632" s="326">
        <v>2</v>
      </c>
      <c r="D5632" s="326" t="s">
        <v>24</v>
      </c>
      <c r="E5632" s="323">
        <v>50</v>
      </c>
      <c r="F5632" s="35" t="s">
        <v>303</v>
      </c>
      <c r="G5632" s="326" t="s">
        <v>11459</v>
      </c>
      <c r="H5632" s="350">
        <f t="shared" si="88"/>
        <v>4415226.8800000008</v>
      </c>
      <c r="I5632" s="326" t="s">
        <v>11391</v>
      </c>
      <c r="J5632" s="42" t="str">
        <f>VLOOKUP(D5632,DEPARTMENTS!B:B,1,0)</f>
        <v>ENVELOPES</v>
      </c>
      <c r="K5632" s="326"/>
    </row>
    <row r="5633" spans="1:11" s="35" customFormat="1" hidden="1" x14ac:dyDescent="0.2">
      <c r="A5633" s="326" t="s">
        <v>12050</v>
      </c>
      <c r="B5633" s="326" t="s">
        <v>9</v>
      </c>
      <c r="C5633" s="326">
        <v>2</v>
      </c>
      <c r="D5633" s="326" t="s">
        <v>24</v>
      </c>
      <c r="E5633" s="323">
        <v>100</v>
      </c>
      <c r="F5633" s="35" t="s">
        <v>303</v>
      </c>
      <c r="G5633" s="326" t="s">
        <v>11459</v>
      </c>
      <c r="H5633" s="350">
        <f t="shared" si="88"/>
        <v>4415326.8800000008</v>
      </c>
      <c r="I5633" s="326" t="s">
        <v>11392</v>
      </c>
      <c r="J5633" s="42" t="str">
        <f>VLOOKUP(D5633,DEPARTMENTS!B:B,1,0)</f>
        <v>ENVELOPES</v>
      </c>
      <c r="K5633" s="326"/>
    </row>
    <row r="5634" spans="1:11" s="35" customFormat="1" hidden="1" x14ac:dyDescent="0.2">
      <c r="A5634" s="326" t="s">
        <v>12051</v>
      </c>
      <c r="B5634" s="326" t="s">
        <v>9</v>
      </c>
      <c r="C5634" s="326">
        <v>2</v>
      </c>
      <c r="D5634" s="326" t="s">
        <v>24</v>
      </c>
      <c r="E5634" s="323">
        <v>200</v>
      </c>
      <c r="F5634" s="35" t="s">
        <v>303</v>
      </c>
      <c r="G5634" s="326" t="s">
        <v>11459</v>
      </c>
      <c r="H5634" s="350">
        <f t="shared" si="88"/>
        <v>4415526.8800000008</v>
      </c>
      <c r="I5634" s="326" t="s">
        <v>11393</v>
      </c>
      <c r="J5634" s="42" t="str">
        <f>VLOOKUP(D5634,DEPARTMENTS!B:B,1,0)</f>
        <v>ENVELOPES</v>
      </c>
      <c r="K5634" s="326"/>
    </row>
    <row r="5635" spans="1:11" s="35" customFormat="1" hidden="1" x14ac:dyDescent="0.2">
      <c r="A5635" s="326" t="s">
        <v>12052</v>
      </c>
      <c r="B5635" s="326" t="s">
        <v>9</v>
      </c>
      <c r="C5635" s="326">
        <v>2</v>
      </c>
      <c r="D5635" s="326" t="s">
        <v>24</v>
      </c>
      <c r="E5635" s="323">
        <v>100</v>
      </c>
      <c r="F5635" s="35" t="s">
        <v>303</v>
      </c>
      <c r="G5635" s="326" t="s">
        <v>11459</v>
      </c>
      <c r="H5635" s="350">
        <f t="shared" si="88"/>
        <v>4415626.8800000008</v>
      </c>
      <c r="I5635" s="326" t="s">
        <v>11394</v>
      </c>
      <c r="J5635" s="42" t="str">
        <f>VLOOKUP(D5635,DEPARTMENTS!B:B,1,0)</f>
        <v>ENVELOPES</v>
      </c>
      <c r="K5635" s="326"/>
    </row>
    <row r="5636" spans="1:11" s="35" customFormat="1" hidden="1" x14ac:dyDescent="0.2">
      <c r="A5636" s="326" t="s">
        <v>12053</v>
      </c>
      <c r="B5636" s="326" t="s">
        <v>9</v>
      </c>
      <c r="C5636" s="326">
        <v>2</v>
      </c>
      <c r="D5636" s="326" t="s">
        <v>24</v>
      </c>
      <c r="E5636" s="323">
        <v>20</v>
      </c>
      <c r="F5636" s="35" t="s">
        <v>303</v>
      </c>
      <c r="G5636" s="326" t="s">
        <v>11459</v>
      </c>
      <c r="H5636" s="350">
        <f t="shared" si="88"/>
        <v>4415646.8800000008</v>
      </c>
      <c r="I5636" s="326" t="s">
        <v>11395</v>
      </c>
      <c r="J5636" s="42" t="str">
        <f>VLOOKUP(D5636,DEPARTMENTS!B:B,1,0)</f>
        <v>ENVELOPES</v>
      </c>
      <c r="K5636" s="326"/>
    </row>
    <row r="5637" spans="1:11" s="35" customFormat="1" hidden="1" x14ac:dyDescent="0.2">
      <c r="A5637" s="326" t="s">
        <v>12054</v>
      </c>
      <c r="B5637" s="326" t="s">
        <v>9</v>
      </c>
      <c r="C5637" s="326">
        <v>2</v>
      </c>
      <c r="D5637" s="326" t="s">
        <v>24</v>
      </c>
      <c r="E5637" s="323">
        <v>10</v>
      </c>
      <c r="F5637" s="35" t="s">
        <v>303</v>
      </c>
      <c r="G5637" s="326" t="s">
        <v>11459</v>
      </c>
      <c r="H5637" s="350">
        <f t="shared" si="88"/>
        <v>4415656.8800000008</v>
      </c>
      <c r="I5637" s="326" t="s">
        <v>11396</v>
      </c>
      <c r="J5637" s="42" t="str">
        <f>VLOOKUP(D5637,DEPARTMENTS!B:B,1,0)</f>
        <v>ENVELOPES</v>
      </c>
      <c r="K5637" s="326"/>
    </row>
    <row r="5638" spans="1:11" s="35" customFormat="1" hidden="1" x14ac:dyDescent="0.2">
      <c r="A5638" s="326" t="s">
        <v>12055</v>
      </c>
      <c r="B5638" s="326" t="s">
        <v>9</v>
      </c>
      <c r="C5638" s="326">
        <v>2</v>
      </c>
      <c r="D5638" s="326" t="s">
        <v>24</v>
      </c>
      <c r="E5638" s="323">
        <v>200</v>
      </c>
      <c r="F5638" s="35" t="s">
        <v>303</v>
      </c>
      <c r="G5638" s="326" t="s">
        <v>11459</v>
      </c>
      <c r="H5638" s="350">
        <f t="shared" si="88"/>
        <v>4415856.8800000008</v>
      </c>
      <c r="I5638" s="326" t="s">
        <v>11397</v>
      </c>
      <c r="J5638" s="42" t="str">
        <f>VLOOKUP(D5638,DEPARTMENTS!B:B,1,0)</f>
        <v>ENVELOPES</v>
      </c>
      <c r="K5638" s="326"/>
    </row>
    <row r="5639" spans="1:11" s="35" customFormat="1" hidden="1" x14ac:dyDescent="0.2">
      <c r="A5639" s="326" t="s">
        <v>12056</v>
      </c>
      <c r="B5639" s="326" t="s">
        <v>9</v>
      </c>
      <c r="C5639" s="326">
        <v>2</v>
      </c>
      <c r="D5639" s="326" t="s">
        <v>24</v>
      </c>
      <c r="E5639" s="323">
        <v>50</v>
      </c>
      <c r="F5639" s="35" t="s">
        <v>303</v>
      </c>
      <c r="G5639" s="326" t="s">
        <v>11459</v>
      </c>
      <c r="H5639" s="350">
        <f t="shared" si="88"/>
        <v>4415906.8800000008</v>
      </c>
      <c r="I5639" s="326" t="s">
        <v>11398</v>
      </c>
      <c r="J5639" s="42" t="str">
        <f>VLOOKUP(D5639,DEPARTMENTS!B:B,1,0)</f>
        <v>ENVELOPES</v>
      </c>
      <c r="K5639" s="326"/>
    </row>
    <row r="5640" spans="1:11" s="35" customFormat="1" hidden="1" x14ac:dyDescent="0.2">
      <c r="A5640" s="326" t="s">
        <v>12057</v>
      </c>
      <c r="B5640" s="326" t="s">
        <v>9</v>
      </c>
      <c r="C5640" s="326">
        <v>2</v>
      </c>
      <c r="D5640" s="326" t="s">
        <v>24</v>
      </c>
      <c r="E5640" s="323">
        <v>100</v>
      </c>
      <c r="F5640" s="35" t="s">
        <v>303</v>
      </c>
      <c r="G5640" s="326" t="s">
        <v>11459</v>
      </c>
      <c r="H5640" s="350">
        <f t="shared" si="88"/>
        <v>4416006.8800000008</v>
      </c>
      <c r="I5640" s="326" t="s">
        <v>11399</v>
      </c>
      <c r="J5640" s="42" t="str">
        <f>VLOOKUP(D5640,DEPARTMENTS!B:B,1,0)</f>
        <v>ENVELOPES</v>
      </c>
      <c r="K5640" s="326"/>
    </row>
    <row r="5641" spans="1:11" s="35" customFormat="1" hidden="1" x14ac:dyDescent="0.2">
      <c r="A5641" s="326" t="s">
        <v>12058</v>
      </c>
      <c r="B5641" s="326" t="s">
        <v>9</v>
      </c>
      <c r="C5641" s="326">
        <v>2</v>
      </c>
      <c r="D5641" s="326" t="s">
        <v>24</v>
      </c>
      <c r="E5641" s="323">
        <v>250</v>
      </c>
      <c r="F5641" s="35" t="s">
        <v>303</v>
      </c>
      <c r="G5641" s="326" t="s">
        <v>11459</v>
      </c>
      <c r="H5641" s="350">
        <f t="shared" si="88"/>
        <v>4416256.8800000008</v>
      </c>
      <c r="I5641" s="326" t="s">
        <v>11400</v>
      </c>
      <c r="J5641" s="42" t="str">
        <f>VLOOKUP(D5641,DEPARTMENTS!B:B,1,0)</f>
        <v>ENVELOPES</v>
      </c>
      <c r="K5641" s="326"/>
    </row>
    <row r="5642" spans="1:11" s="35" customFormat="1" hidden="1" x14ac:dyDescent="0.2">
      <c r="A5642" s="326" t="s">
        <v>12059</v>
      </c>
      <c r="B5642" s="326" t="s">
        <v>9</v>
      </c>
      <c r="C5642" s="326">
        <v>2</v>
      </c>
      <c r="D5642" s="326" t="s">
        <v>24</v>
      </c>
      <c r="E5642" s="323">
        <v>200</v>
      </c>
      <c r="F5642" s="35" t="s">
        <v>303</v>
      </c>
      <c r="G5642" s="326" t="s">
        <v>11459</v>
      </c>
      <c r="H5642" s="350">
        <f t="shared" si="88"/>
        <v>4416456.8800000008</v>
      </c>
      <c r="I5642" s="326" t="s">
        <v>11401</v>
      </c>
      <c r="J5642" s="42" t="str">
        <f>VLOOKUP(D5642,DEPARTMENTS!B:B,1,0)</f>
        <v>ENVELOPES</v>
      </c>
      <c r="K5642" s="326"/>
    </row>
    <row r="5643" spans="1:11" s="35" customFormat="1" hidden="1" x14ac:dyDescent="0.2">
      <c r="A5643" s="326" t="s">
        <v>12060</v>
      </c>
      <c r="B5643" s="326" t="s">
        <v>9</v>
      </c>
      <c r="C5643" s="326">
        <v>2</v>
      </c>
      <c r="D5643" s="326" t="s">
        <v>24</v>
      </c>
      <c r="E5643" s="323">
        <v>50</v>
      </c>
      <c r="F5643" s="35" t="s">
        <v>303</v>
      </c>
      <c r="G5643" s="326" t="s">
        <v>11459</v>
      </c>
      <c r="H5643" s="350">
        <f t="shared" si="88"/>
        <v>4416506.8800000008</v>
      </c>
      <c r="I5643" s="326" t="s">
        <v>11402</v>
      </c>
      <c r="J5643" s="42" t="str">
        <f>VLOOKUP(D5643,DEPARTMENTS!B:B,1,0)</f>
        <v>ENVELOPES</v>
      </c>
      <c r="K5643" s="326"/>
    </row>
    <row r="5644" spans="1:11" s="35" customFormat="1" hidden="1" x14ac:dyDescent="0.2">
      <c r="A5644" s="326" t="s">
        <v>12061</v>
      </c>
      <c r="B5644" s="326" t="s">
        <v>9</v>
      </c>
      <c r="C5644" s="326">
        <v>2</v>
      </c>
      <c r="D5644" s="326" t="s">
        <v>24</v>
      </c>
      <c r="E5644" s="323">
        <v>100</v>
      </c>
      <c r="F5644" s="35" t="s">
        <v>303</v>
      </c>
      <c r="G5644" s="326" t="s">
        <v>11459</v>
      </c>
      <c r="H5644" s="350">
        <f t="shared" si="88"/>
        <v>4416606.8800000008</v>
      </c>
      <c r="I5644" s="326" t="s">
        <v>11403</v>
      </c>
      <c r="J5644" s="42" t="str">
        <f>VLOOKUP(D5644,DEPARTMENTS!B:B,1,0)</f>
        <v>ENVELOPES</v>
      </c>
      <c r="K5644" s="326"/>
    </row>
    <row r="5645" spans="1:11" s="35" customFormat="1" hidden="1" x14ac:dyDescent="0.2">
      <c r="A5645" s="326" t="s">
        <v>12062</v>
      </c>
      <c r="B5645" s="326" t="s">
        <v>9</v>
      </c>
      <c r="C5645" s="326">
        <v>2</v>
      </c>
      <c r="D5645" s="326" t="s">
        <v>24</v>
      </c>
      <c r="E5645" s="323">
        <v>30</v>
      </c>
      <c r="F5645" s="35" t="s">
        <v>303</v>
      </c>
      <c r="G5645" s="326" t="s">
        <v>11459</v>
      </c>
      <c r="H5645" s="350">
        <f t="shared" si="88"/>
        <v>4416636.8800000008</v>
      </c>
      <c r="I5645" s="326" t="s">
        <v>11404</v>
      </c>
      <c r="J5645" s="42" t="str">
        <f>VLOOKUP(D5645,DEPARTMENTS!B:B,1,0)</f>
        <v>ENVELOPES</v>
      </c>
      <c r="K5645" s="326"/>
    </row>
    <row r="5646" spans="1:11" s="35" customFormat="1" hidden="1" x14ac:dyDescent="0.2">
      <c r="A5646" s="326" t="s">
        <v>12063</v>
      </c>
      <c r="B5646" s="326" t="s">
        <v>9</v>
      </c>
      <c r="C5646" s="326">
        <v>2</v>
      </c>
      <c r="D5646" s="326" t="s">
        <v>24</v>
      </c>
      <c r="E5646" s="323">
        <v>50</v>
      </c>
      <c r="F5646" s="35" t="s">
        <v>303</v>
      </c>
      <c r="G5646" s="326" t="s">
        <v>11459</v>
      </c>
      <c r="H5646" s="350">
        <f t="shared" si="88"/>
        <v>4416686.8800000008</v>
      </c>
      <c r="I5646" s="326" t="s">
        <v>11405</v>
      </c>
      <c r="J5646" s="42" t="str">
        <f>VLOOKUP(D5646,DEPARTMENTS!B:B,1,0)</f>
        <v>ENVELOPES</v>
      </c>
      <c r="K5646" s="326"/>
    </row>
    <row r="5647" spans="1:11" s="35" customFormat="1" hidden="1" x14ac:dyDescent="0.2">
      <c r="A5647" s="326" t="s">
        <v>12064</v>
      </c>
      <c r="B5647" s="326" t="s">
        <v>9</v>
      </c>
      <c r="C5647" s="326">
        <v>2</v>
      </c>
      <c r="D5647" s="326" t="s">
        <v>24</v>
      </c>
      <c r="E5647" s="323">
        <v>100</v>
      </c>
      <c r="F5647" s="35" t="s">
        <v>303</v>
      </c>
      <c r="G5647" s="326" t="s">
        <v>11459</v>
      </c>
      <c r="H5647" s="350">
        <f t="shared" si="88"/>
        <v>4416786.8800000008</v>
      </c>
      <c r="I5647" s="326" t="s">
        <v>11406</v>
      </c>
      <c r="J5647" s="42" t="str">
        <f>VLOOKUP(D5647,DEPARTMENTS!B:B,1,0)</f>
        <v>ENVELOPES</v>
      </c>
      <c r="K5647" s="326"/>
    </row>
    <row r="5648" spans="1:11" s="35" customFormat="1" hidden="1" x14ac:dyDescent="0.2">
      <c r="A5648" s="326" t="s">
        <v>12065</v>
      </c>
      <c r="B5648" s="326" t="s">
        <v>9</v>
      </c>
      <c r="C5648" s="326">
        <v>2</v>
      </c>
      <c r="D5648" s="326" t="s">
        <v>24</v>
      </c>
      <c r="E5648" s="323">
        <v>200</v>
      </c>
      <c r="F5648" s="35" t="s">
        <v>303</v>
      </c>
      <c r="G5648" s="326" t="s">
        <v>11459</v>
      </c>
      <c r="H5648" s="350">
        <f t="shared" si="88"/>
        <v>4416986.8800000008</v>
      </c>
      <c r="I5648" s="326" t="s">
        <v>11407</v>
      </c>
      <c r="J5648" s="42" t="str">
        <f>VLOOKUP(D5648,DEPARTMENTS!B:B,1,0)</f>
        <v>ENVELOPES</v>
      </c>
      <c r="K5648" s="326"/>
    </row>
    <row r="5649" spans="1:11" s="35" customFormat="1" hidden="1" x14ac:dyDescent="0.2">
      <c r="A5649" s="326" t="s">
        <v>12066</v>
      </c>
      <c r="B5649" s="326" t="s">
        <v>9</v>
      </c>
      <c r="C5649" s="326">
        <v>2</v>
      </c>
      <c r="D5649" s="326" t="s">
        <v>24</v>
      </c>
      <c r="E5649" s="323">
        <v>200</v>
      </c>
      <c r="F5649" s="35" t="s">
        <v>303</v>
      </c>
      <c r="G5649" s="326" t="s">
        <v>11459</v>
      </c>
      <c r="H5649" s="350">
        <f t="shared" si="88"/>
        <v>4417186.8800000008</v>
      </c>
      <c r="I5649" s="326" t="s">
        <v>11408</v>
      </c>
      <c r="J5649" s="42" t="str">
        <f>VLOOKUP(D5649,DEPARTMENTS!B:B,1,0)</f>
        <v>ENVELOPES</v>
      </c>
      <c r="K5649" s="326"/>
    </row>
    <row r="5650" spans="1:11" s="35" customFormat="1" hidden="1" x14ac:dyDescent="0.2">
      <c r="A5650" s="326" t="s">
        <v>12067</v>
      </c>
      <c r="B5650" s="326" t="s">
        <v>9</v>
      </c>
      <c r="C5650" s="326">
        <v>2</v>
      </c>
      <c r="D5650" s="326" t="s">
        <v>24</v>
      </c>
      <c r="E5650" s="323">
        <v>50</v>
      </c>
      <c r="F5650" s="35" t="s">
        <v>303</v>
      </c>
      <c r="G5650" s="326" t="s">
        <v>11459</v>
      </c>
      <c r="H5650" s="350">
        <f t="shared" si="88"/>
        <v>4417236.8800000008</v>
      </c>
      <c r="I5650" s="326" t="s">
        <v>11409</v>
      </c>
      <c r="J5650" s="42" t="str">
        <f>VLOOKUP(D5650,DEPARTMENTS!B:B,1,0)</f>
        <v>ENVELOPES</v>
      </c>
      <c r="K5650" s="326"/>
    </row>
    <row r="5651" spans="1:11" s="35" customFormat="1" hidden="1" x14ac:dyDescent="0.2">
      <c r="A5651" s="326" t="s">
        <v>12068</v>
      </c>
      <c r="B5651" s="326" t="s">
        <v>9</v>
      </c>
      <c r="C5651" s="326">
        <v>2</v>
      </c>
      <c r="D5651" s="326" t="s">
        <v>24</v>
      </c>
      <c r="E5651" s="323">
        <v>30</v>
      </c>
      <c r="F5651" s="35" t="s">
        <v>303</v>
      </c>
      <c r="G5651" s="326" t="s">
        <v>11459</v>
      </c>
      <c r="H5651" s="350">
        <f t="shared" si="88"/>
        <v>4417266.8800000008</v>
      </c>
      <c r="I5651" s="326" t="s">
        <v>11410</v>
      </c>
      <c r="J5651" s="42" t="str">
        <f>VLOOKUP(D5651,DEPARTMENTS!B:B,1,0)</f>
        <v>ENVELOPES</v>
      </c>
      <c r="K5651" s="326"/>
    </row>
    <row r="5652" spans="1:11" s="35" customFormat="1" hidden="1" x14ac:dyDescent="0.2">
      <c r="A5652" s="326" t="s">
        <v>12069</v>
      </c>
      <c r="B5652" s="326" t="s">
        <v>9</v>
      </c>
      <c r="C5652" s="326">
        <v>2</v>
      </c>
      <c r="D5652" s="326" t="s">
        <v>24</v>
      </c>
      <c r="E5652" s="323">
        <v>250</v>
      </c>
      <c r="F5652" s="35" t="s">
        <v>303</v>
      </c>
      <c r="G5652" s="326" t="s">
        <v>11459</v>
      </c>
      <c r="H5652" s="350">
        <f t="shared" si="88"/>
        <v>4417516.8800000008</v>
      </c>
      <c r="I5652" s="326" t="s">
        <v>11411</v>
      </c>
      <c r="J5652" s="42" t="str">
        <f>VLOOKUP(D5652,DEPARTMENTS!B:B,1,0)</f>
        <v>ENVELOPES</v>
      </c>
      <c r="K5652" s="326"/>
    </row>
    <row r="5653" spans="1:11" s="35" customFormat="1" hidden="1" x14ac:dyDescent="0.2">
      <c r="A5653" s="326" t="s">
        <v>12070</v>
      </c>
      <c r="B5653" s="326" t="s">
        <v>9</v>
      </c>
      <c r="C5653" s="326">
        <v>2</v>
      </c>
      <c r="D5653" s="326" t="s">
        <v>24</v>
      </c>
      <c r="E5653" s="323">
        <v>250</v>
      </c>
      <c r="F5653" s="35" t="s">
        <v>303</v>
      </c>
      <c r="G5653" s="326" t="s">
        <v>11459</v>
      </c>
      <c r="H5653" s="350">
        <f t="shared" si="88"/>
        <v>4417766.8800000008</v>
      </c>
      <c r="I5653" s="326" t="s">
        <v>11412</v>
      </c>
      <c r="J5653" s="42" t="str">
        <f>VLOOKUP(D5653,DEPARTMENTS!B:B,1,0)</f>
        <v>ENVELOPES</v>
      </c>
      <c r="K5653" s="326"/>
    </row>
    <row r="5654" spans="1:11" s="35" customFormat="1" hidden="1" x14ac:dyDescent="0.2">
      <c r="A5654" s="326" t="s">
        <v>12071</v>
      </c>
      <c r="B5654" s="326" t="s">
        <v>9</v>
      </c>
      <c r="C5654" s="326">
        <v>2</v>
      </c>
      <c r="D5654" s="326" t="s">
        <v>24</v>
      </c>
      <c r="E5654" s="323">
        <v>50</v>
      </c>
      <c r="F5654" s="35" t="s">
        <v>303</v>
      </c>
      <c r="G5654" s="326" t="s">
        <v>11459</v>
      </c>
      <c r="H5654" s="350">
        <f t="shared" ref="H5654:H5717" si="89">H5653+E5654</f>
        <v>4417816.8800000008</v>
      </c>
      <c r="I5654" s="326" t="s">
        <v>11413</v>
      </c>
      <c r="J5654" s="42" t="str">
        <f>VLOOKUP(D5654,DEPARTMENTS!B:B,1,0)</f>
        <v>ENVELOPES</v>
      </c>
      <c r="K5654" s="326"/>
    </row>
    <row r="5655" spans="1:11" s="35" customFormat="1" hidden="1" x14ac:dyDescent="0.2">
      <c r="A5655" s="326" t="s">
        <v>12072</v>
      </c>
      <c r="B5655" s="326" t="s">
        <v>9</v>
      </c>
      <c r="C5655" s="326">
        <v>2</v>
      </c>
      <c r="D5655" s="326" t="s">
        <v>24</v>
      </c>
      <c r="E5655" s="323">
        <v>500</v>
      </c>
      <c r="F5655" s="35" t="s">
        <v>303</v>
      </c>
      <c r="G5655" s="326" t="s">
        <v>11459</v>
      </c>
      <c r="H5655" s="350">
        <f t="shared" si="89"/>
        <v>4418316.8800000008</v>
      </c>
      <c r="I5655" s="326" t="s">
        <v>11414</v>
      </c>
      <c r="J5655" s="42" t="str">
        <f>VLOOKUP(D5655,DEPARTMENTS!B:B,1,0)</f>
        <v>ENVELOPES</v>
      </c>
      <c r="K5655" s="326"/>
    </row>
    <row r="5656" spans="1:11" s="35" customFormat="1" hidden="1" x14ac:dyDescent="0.2">
      <c r="A5656" s="326" t="s">
        <v>12073</v>
      </c>
      <c r="B5656" s="326" t="s">
        <v>9</v>
      </c>
      <c r="C5656" s="326">
        <v>2</v>
      </c>
      <c r="D5656" s="326" t="s">
        <v>24</v>
      </c>
      <c r="E5656" s="323">
        <v>2500</v>
      </c>
      <c r="F5656" s="35" t="s">
        <v>303</v>
      </c>
      <c r="G5656" s="326" t="s">
        <v>11459</v>
      </c>
      <c r="H5656" s="350">
        <f t="shared" si="89"/>
        <v>4420816.8800000008</v>
      </c>
      <c r="I5656" s="326" t="s">
        <v>11415</v>
      </c>
      <c r="J5656" s="42" t="str">
        <f>VLOOKUP(D5656,DEPARTMENTS!B:B,1,0)</f>
        <v>ENVELOPES</v>
      </c>
      <c r="K5656" s="326"/>
    </row>
    <row r="5657" spans="1:11" s="35" customFormat="1" hidden="1" x14ac:dyDescent="0.2">
      <c r="A5657" s="326" t="s">
        <v>12074</v>
      </c>
      <c r="B5657" s="326" t="s">
        <v>9</v>
      </c>
      <c r="C5657" s="326">
        <v>2</v>
      </c>
      <c r="D5657" s="326" t="s">
        <v>24</v>
      </c>
      <c r="E5657" s="323">
        <v>50</v>
      </c>
      <c r="F5657" s="35" t="s">
        <v>303</v>
      </c>
      <c r="G5657" s="326" t="s">
        <v>11459</v>
      </c>
      <c r="H5657" s="350">
        <f t="shared" si="89"/>
        <v>4420866.8800000008</v>
      </c>
      <c r="I5657" s="326" t="s">
        <v>11416</v>
      </c>
      <c r="J5657" s="42" t="str">
        <f>VLOOKUP(D5657,DEPARTMENTS!B:B,1,0)</f>
        <v>ENVELOPES</v>
      </c>
      <c r="K5657" s="326"/>
    </row>
    <row r="5658" spans="1:11" s="35" customFormat="1" hidden="1" x14ac:dyDescent="0.2">
      <c r="A5658" s="326" t="s">
        <v>12075</v>
      </c>
      <c r="B5658" s="326" t="s">
        <v>9</v>
      </c>
      <c r="C5658" s="326">
        <v>2</v>
      </c>
      <c r="D5658" s="326" t="s">
        <v>24</v>
      </c>
      <c r="E5658" s="323">
        <v>100</v>
      </c>
      <c r="F5658" s="35" t="s">
        <v>303</v>
      </c>
      <c r="G5658" s="326" t="s">
        <v>11459</v>
      </c>
      <c r="H5658" s="350">
        <f t="shared" si="89"/>
        <v>4420966.8800000008</v>
      </c>
      <c r="I5658" s="326" t="s">
        <v>11417</v>
      </c>
      <c r="J5658" s="42" t="str">
        <f>VLOOKUP(D5658,DEPARTMENTS!B:B,1,0)</f>
        <v>ENVELOPES</v>
      </c>
      <c r="K5658" s="326"/>
    </row>
    <row r="5659" spans="1:11" s="35" customFormat="1" hidden="1" x14ac:dyDescent="0.2">
      <c r="A5659" s="326" t="s">
        <v>12076</v>
      </c>
      <c r="B5659" s="326" t="s">
        <v>9</v>
      </c>
      <c r="C5659" s="326">
        <v>2</v>
      </c>
      <c r="D5659" s="326" t="s">
        <v>24</v>
      </c>
      <c r="E5659" s="323">
        <v>50</v>
      </c>
      <c r="F5659" s="35" t="s">
        <v>303</v>
      </c>
      <c r="G5659" s="326" t="s">
        <v>11459</v>
      </c>
      <c r="H5659" s="350">
        <f t="shared" si="89"/>
        <v>4421016.8800000008</v>
      </c>
      <c r="I5659" s="326" t="s">
        <v>11418</v>
      </c>
      <c r="J5659" s="42" t="str">
        <f>VLOOKUP(D5659,DEPARTMENTS!B:B,1,0)</f>
        <v>ENVELOPES</v>
      </c>
      <c r="K5659" s="326"/>
    </row>
    <row r="5660" spans="1:11" s="35" customFormat="1" hidden="1" x14ac:dyDescent="0.2">
      <c r="A5660" s="326" t="s">
        <v>348</v>
      </c>
      <c r="B5660" s="326" t="s">
        <v>9</v>
      </c>
      <c r="C5660" s="326">
        <v>2</v>
      </c>
      <c r="D5660" s="326" t="s">
        <v>24</v>
      </c>
      <c r="E5660" s="323">
        <v>500</v>
      </c>
      <c r="F5660" s="35" t="s">
        <v>303</v>
      </c>
      <c r="G5660" s="326" t="s">
        <v>11459</v>
      </c>
      <c r="H5660" s="350">
        <f t="shared" si="89"/>
        <v>4421516.8800000008</v>
      </c>
      <c r="I5660" s="326" t="s">
        <v>11419</v>
      </c>
      <c r="J5660" s="42" t="str">
        <f>VLOOKUP(D5660,DEPARTMENTS!B:B,1,0)</f>
        <v>ENVELOPES</v>
      </c>
      <c r="K5660" s="326"/>
    </row>
    <row r="5661" spans="1:11" s="35" customFormat="1" hidden="1" x14ac:dyDescent="0.2">
      <c r="A5661" s="326" t="s">
        <v>12077</v>
      </c>
      <c r="B5661" s="326" t="s">
        <v>9</v>
      </c>
      <c r="C5661" s="326">
        <v>2</v>
      </c>
      <c r="D5661" s="326" t="s">
        <v>24</v>
      </c>
      <c r="E5661" s="323">
        <v>100</v>
      </c>
      <c r="F5661" s="35" t="s">
        <v>303</v>
      </c>
      <c r="G5661" s="326" t="s">
        <v>11459</v>
      </c>
      <c r="H5661" s="350">
        <f t="shared" si="89"/>
        <v>4421616.8800000008</v>
      </c>
      <c r="I5661" s="326" t="s">
        <v>11420</v>
      </c>
      <c r="J5661" s="42" t="str">
        <f>VLOOKUP(D5661,DEPARTMENTS!B:B,1,0)</f>
        <v>ENVELOPES</v>
      </c>
      <c r="K5661" s="326"/>
    </row>
    <row r="5662" spans="1:11" s="35" customFormat="1" hidden="1" x14ac:dyDescent="0.2">
      <c r="A5662" s="326" t="s">
        <v>12078</v>
      </c>
      <c r="B5662" s="326" t="s">
        <v>9</v>
      </c>
      <c r="C5662" s="326">
        <v>2</v>
      </c>
      <c r="D5662" s="326" t="s">
        <v>24</v>
      </c>
      <c r="E5662" s="323">
        <v>200</v>
      </c>
      <c r="F5662" s="35" t="s">
        <v>303</v>
      </c>
      <c r="G5662" s="326" t="s">
        <v>11459</v>
      </c>
      <c r="H5662" s="350">
        <f t="shared" si="89"/>
        <v>4421816.8800000008</v>
      </c>
      <c r="I5662" s="326" t="s">
        <v>11421</v>
      </c>
      <c r="J5662" s="42" t="str">
        <f>VLOOKUP(D5662,DEPARTMENTS!B:B,1,0)</f>
        <v>ENVELOPES</v>
      </c>
      <c r="K5662" s="326"/>
    </row>
    <row r="5663" spans="1:11" s="35" customFormat="1" hidden="1" x14ac:dyDescent="0.2">
      <c r="A5663" s="326" t="s">
        <v>12079</v>
      </c>
      <c r="B5663" s="326" t="s">
        <v>9</v>
      </c>
      <c r="C5663" s="326">
        <v>2</v>
      </c>
      <c r="D5663" s="326" t="s">
        <v>24</v>
      </c>
      <c r="E5663" s="323">
        <v>30</v>
      </c>
      <c r="F5663" s="35" t="s">
        <v>303</v>
      </c>
      <c r="G5663" s="326" t="s">
        <v>11459</v>
      </c>
      <c r="H5663" s="350">
        <f t="shared" si="89"/>
        <v>4421846.8800000008</v>
      </c>
      <c r="I5663" s="326" t="s">
        <v>11422</v>
      </c>
      <c r="J5663" s="42" t="str">
        <f>VLOOKUP(D5663,DEPARTMENTS!B:B,1,0)</f>
        <v>ENVELOPES</v>
      </c>
      <c r="K5663" s="326"/>
    </row>
    <row r="5664" spans="1:11" s="35" customFormat="1" hidden="1" x14ac:dyDescent="0.2">
      <c r="A5664" s="326" t="s">
        <v>12080</v>
      </c>
      <c r="B5664" s="326" t="s">
        <v>9</v>
      </c>
      <c r="C5664" s="326">
        <v>2</v>
      </c>
      <c r="D5664" s="326" t="s">
        <v>24</v>
      </c>
      <c r="E5664" s="323">
        <v>400</v>
      </c>
      <c r="F5664" s="35" t="s">
        <v>303</v>
      </c>
      <c r="G5664" s="326" t="s">
        <v>11459</v>
      </c>
      <c r="H5664" s="350">
        <f t="shared" si="89"/>
        <v>4422246.8800000008</v>
      </c>
      <c r="I5664" s="326" t="s">
        <v>11423</v>
      </c>
      <c r="J5664" s="42" t="str">
        <f>VLOOKUP(D5664,DEPARTMENTS!B:B,1,0)</f>
        <v>ENVELOPES</v>
      </c>
      <c r="K5664" s="326"/>
    </row>
    <row r="5665" spans="1:11" s="35" customFormat="1" hidden="1" x14ac:dyDescent="0.2">
      <c r="A5665" s="326" t="s">
        <v>12081</v>
      </c>
      <c r="B5665" s="326" t="s">
        <v>9</v>
      </c>
      <c r="C5665" s="326">
        <v>2</v>
      </c>
      <c r="D5665" s="326" t="s">
        <v>24</v>
      </c>
      <c r="E5665" s="323">
        <v>50</v>
      </c>
      <c r="F5665" s="35" t="s">
        <v>303</v>
      </c>
      <c r="G5665" s="326" t="s">
        <v>11459</v>
      </c>
      <c r="H5665" s="350">
        <f t="shared" si="89"/>
        <v>4422296.8800000008</v>
      </c>
      <c r="I5665" s="326" t="s">
        <v>11424</v>
      </c>
      <c r="J5665" s="42" t="str">
        <f>VLOOKUP(D5665,DEPARTMENTS!B:B,1,0)</f>
        <v>ENVELOPES</v>
      </c>
      <c r="K5665" s="326"/>
    </row>
    <row r="5666" spans="1:11" s="35" customFormat="1" hidden="1" x14ac:dyDescent="0.2">
      <c r="A5666" s="326" t="s">
        <v>12082</v>
      </c>
      <c r="B5666" s="326" t="s">
        <v>9</v>
      </c>
      <c r="C5666" s="326">
        <v>2</v>
      </c>
      <c r="D5666" s="326" t="s">
        <v>24</v>
      </c>
      <c r="E5666" s="323">
        <v>50</v>
      </c>
      <c r="F5666" s="35" t="s">
        <v>303</v>
      </c>
      <c r="G5666" s="326" t="s">
        <v>11459</v>
      </c>
      <c r="H5666" s="350">
        <f t="shared" si="89"/>
        <v>4422346.8800000008</v>
      </c>
      <c r="I5666" s="326" t="s">
        <v>11425</v>
      </c>
      <c r="J5666" s="42" t="str">
        <f>VLOOKUP(D5666,DEPARTMENTS!B:B,1,0)</f>
        <v>ENVELOPES</v>
      </c>
      <c r="K5666" s="326"/>
    </row>
    <row r="5667" spans="1:11" s="35" customFormat="1" hidden="1" x14ac:dyDescent="0.2">
      <c r="A5667" s="326" t="s">
        <v>12083</v>
      </c>
      <c r="B5667" s="326" t="s">
        <v>9</v>
      </c>
      <c r="C5667" s="326">
        <v>2</v>
      </c>
      <c r="D5667" s="326" t="s">
        <v>24</v>
      </c>
      <c r="E5667" s="323">
        <v>100</v>
      </c>
      <c r="F5667" s="35" t="s">
        <v>303</v>
      </c>
      <c r="G5667" s="326" t="s">
        <v>11459</v>
      </c>
      <c r="H5667" s="350">
        <f t="shared" si="89"/>
        <v>4422446.8800000008</v>
      </c>
      <c r="I5667" s="326" t="s">
        <v>11426</v>
      </c>
      <c r="J5667" s="42" t="str">
        <f>VLOOKUP(D5667,DEPARTMENTS!B:B,1,0)</f>
        <v>ENVELOPES</v>
      </c>
      <c r="K5667" s="326"/>
    </row>
    <row r="5668" spans="1:11" s="35" customFormat="1" hidden="1" x14ac:dyDescent="0.2">
      <c r="A5668" s="326" t="s">
        <v>12084</v>
      </c>
      <c r="B5668" s="326" t="s">
        <v>9</v>
      </c>
      <c r="C5668" s="326">
        <v>2</v>
      </c>
      <c r="D5668" s="326" t="s">
        <v>24</v>
      </c>
      <c r="E5668" s="323">
        <v>500</v>
      </c>
      <c r="F5668" s="35" t="s">
        <v>303</v>
      </c>
      <c r="G5668" s="326" t="s">
        <v>11459</v>
      </c>
      <c r="H5668" s="350">
        <f t="shared" si="89"/>
        <v>4422946.8800000008</v>
      </c>
      <c r="I5668" s="326" t="s">
        <v>11427</v>
      </c>
      <c r="J5668" s="42" t="str">
        <f>VLOOKUP(D5668,DEPARTMENTS!B:B,1,0)</f>
        <v>ENVELOPES</v>
      </c>
      <c r="K5668" s="326"/>
    </row>
    <row r="5669" spans="1:11" s="35" customFormat="1" hidden="1" x14ac:dyDescent="0.2">
      <c r="A5669" s="326" t="s">
        <v>12085</v>
      </c>
      <c r="B5669" s="326" t="s">
        <v>9</v>
      </c>
      <c r="C5669" s="326">
        <v>2</v>
      </c>
      <c r="D5669" s="326" t="s">
        <v>24</v>
      </c>
      <c r="E5669" s="323">
        <v>30</v>
      </c>
      <c r="F5669" s="35" t="s">
        <v>303</v>
      </c>
      <c r="G5669" s="326" t="s">
        <v>11459</v>
      </c>
      <c r="H5669" s="350">
        <f t="shared" si="89"/>
        <v>4422976.8800000008</v>
      </c>
      <c r="I5669" s="326" t="s">
        <v>11428</v>
      </c>
      <c r="J5669" s="42" t="str">
        <f>VLOOKUP(D5669,DEPARTMENTS!B:B,1,0)</f>
        <v>ENVELOPES</v>
      </c>
      <c r="K5669" s="326"/>
    </row>
    <row r="5670" spans="1:11" s="35" customFormat="1" hidden="1" x14ac:dyDescent="0.2">
      <c r="A5670" s="326" t="s">
        <v>12086</v>
      </c>
      <c r="B5670" s="326" t="s">
        <v>9</v>
      </c>
      <c r="C5670" s="326">
        <v>2</v>
      </c>
      <c r="D5670" s="326" t="s">
        <v>24</v>
      </c>
      <c r="E5670" s="323">
        <v>12056</v>
      </c>
      <c r="F5670" s="35" t="s">
        <v>303</v>
      </c>
      <c r="G5670" s="326" t="s">
        <v>11459</v>
      </c>
      <c r="H5670" s="350">
        <f t="shared" si="89"/>
        <v>4435032.8800000008</v>
      </c>
      <c r="I5670" s="326" t="s">
        <v>11429</v>
      </c>
      <c r="J5670" s="42" t="str">
        <f>VLOOKUP(D5670,DEPARTMENTS!B:B,1,0)</f>
        <v>ENVELOPES</v>
      </c>
      <c r="K5670" s="326"/>
    </row>
    <row r="5671" spans="1:11" s="35" customFormat="1" hidden="1" x14ac:dyDescent="0.2">
      <c r="A5671" s="326" t="s">
        <v>12087</v>
      </c>
      <c r="B5671" s="326" t="s">
        <v>9</v>
      </c>
      <c r="C5671" s="326">
        <v>2</v>
      </c>
      <c r="D5671" s="326" t="s">
        <v>24</v>
      </c>
      <c r="E5671" s="323">
        <v>500</v>
      </c>
      <c r="F5671" s="35" t="s">
        <v>303</v>
      </c>
      <c r="G5671" s="326" t="s">
        <v>11459</v>
      </c>
      <c r="H5671" s="350">
        <f t="shared" si="89"/>
        <v>4435532.8800000008</v>
      </c>
      <c r="I5671" s="326" t="s">
        <v>11430</v>
      </c>
      <c r="J5671" s="42" t="str">
        <f>VLOOKUP(D5671,DEPARTMENTS!B:B,1,0)</f>
        <v>ENVELOPES</v>
      </c>
      <c r="K5671" s="326"/>
    </row>
    <row r="5672" spans="1:11" s="35" customFormat="1" hidden="1" x14ac:dyDescent="0.2">
      <c r="A5672" s="326" t="s">
        <v>12088</v>
      </c>
      <c r="B5672" s="326" t="s">
        <v>9</v>
      </c>
      <c r="C5672" s="326">
        <v>2</v>
      </c>
      <c r="D5672" s="326" t="s">
        <v>24</v>
      </c>
      <c r="E5672" s="323">
        <v>200</v>
      </c>
      <c r="F5672" s="35" t="s">
        <v>303</v>
      </c>
      <c r="G5672" s="326" t="s">
        <v>11459</v>
      </c>
      <c r="H5672" s="350">
        <f t="shared" si="89"/>
        <v>4435732.8800000008</v>
      </c>
      <c r="I5672" s="326" t="s">
        <v>11431</v>
      </c>
      <c r="J5672" s="42" t="str">
        <f>VLOOKUP(D5672,DEPARTMENTS!B:B,1,0)</f>
        <v>ENVELOPES</v>
      </c>
      <c r="K5672" s="326"/>
    </row>
    <row r="5673" spans="1:11" s="35" customFormat="1" hidden="1" x14ac:dyDescent="0.2">
      <c r="A5673" s="326" t="s">
        <v>12089</v>
      </c>
      <c r="B5673" s="326" t="s">
        <v>9</v>
      </c>
      <c r="C5673" s="326">
        <v>2</v>
      </c>
      <c r="D5673" s="326" t="s">
        <v>24</v>
      </c>
      <c r="E5673" s="323">
        <v>100</v>
      </c>
      <c r="F5673" s="35" t="s">
        <v>303</v>
      </c>
      <c r="G5673" s="326" t="s">
        <v>11459</v>
      </c>
      <c r="H5673" s="350">
        <f t="shared" si="89"/>
        <v>4435832.8800000008</v>
      </c>
      <c r="I5673" s="326" t="s">
        <v>11432</v>
      </c>
      <c r="J5673" s="42" t="str">
        <f>VLOOKUP(D5673,DEPARTMENTS!B:B,1,0)</f>
        <v>ENVELOPES</v>
      </c>
      <c r="K5673" s="326"/>
    </row>
    <row r="5674" spans="1:11" s="35" customFormat="1" hidden="1" x14ac:dyDescent="0.2">
      <c r="A5674" s="326" t="s">
        <v>12090</v>
      </c>
      <c r="B5674" s="326" t="s">
        <v>9</v>
      </c>
      <c r="C5674" s="326">
        <v>2</v>
      </c>
      <c r="D5674" s="326" t="s">
        <v>24</v>
      </c>
      <c r="E5674" s="323">
        <v>50</v>
      </c>
      <c r="F5674" s="35" t="s">
        <v>303</v>
      </c>
      <c r="G5674" s="326" t="s">
        <v>11459</v>
      </c>
      <c r="H5674" s="350">
        <f t="shared" si="89"/>
        <v>4435882.8800000008</v>
      </c>
      <c r="I5674" s="326" t="s">
        <v>11433</v>
      </c>
      <c r="J5674" s="42" t="str">
        <f>VLOOKUP(D5674,DEPARTMENTS!B:B,1,0)</f>
        <v>ENVELOPES</v>
      </c>
      <c r="K5674" s="326"/>
    </row>
    <row r="5675" spans="1:11" s="35" customFormat="1" hidden="1" x14ac:dyDescent="0.2">
      <c r="A5675" s="326" t="s">
        <v>12091</v>
      </c>
      <c r="B5675" s="326" t="s">
        <v>9</v>
      </c>
      <c r="C5675" s="326">
        <v>2</v>
      </c>
      <c r="D5675" s="326" t="s">
        <v>24</v>
      </c>
      <c r="E5675" s="323">
        <v>50</v>
      </c>
      <c r="F5675" s="35" t="s">
        <v>303</v>
      </c>
      <c r="G5675" s="326" t="s">
        <v>11459</v>
      </c>
      <c r="H5675" s="350">
        <f t="shared" si="89"/>
        <v>4435932.8800000008</v>
      </c>
      <c r="I5675" s="326" t="s">
        <v>11434</v>
      </c>
      <c r="J5675" s="42" t="str">
        <f>VLOOKUP(D5675,DEPARTMENTS!B:B,1,0)</f>
        <v>ENVELOPES</v>
      </c>
      <c r="K5675" s="326"/>
    </row>
    <row r="5676" spans="1:11" s="35" customFormat="1" hidden="1" x14ac:dyDescent="0.2">
      <c r="A5676" s="326" t="s">
        <v>12092</v>
      </c>
      <c r="B5676" s="326" t="s">
        <v>9</v>
      </c>
      <c r="C5676" s="326">
        <v>2</v>
      </c>
      <c r="D5676" s="326" t="s">
        <v>24</v>
      </c>
      <c r="E5676" s="323">
        <v>25</v>
      </c>
      <c r="F5676" s="35" t="s">
        <v>303</v>
      </c>
      <c r="G5676" s="326" t="s">
        <v>11459</v>
      </c>
      <c r="H5676" s="350">
        <f t="shared" si="89"/>
        <v>4435957.8800000008</v>
      </c>
      <c r="I5676" s="326" t="s">
        <v>11435</v>
      </c>
      <c r="J5676" s="42" t="str">
        <f>VLOOKUP(D5676,DEPARTMENTS!B:B,1,0)</f>
        <v>ENVELOPES</v>
      </c>
      <c r="K5676" s="326"/>
    </row>
    <row r="5677" spans="1:11" s="35" customFormat="1" hidden="1" x14ac:dyDescent="0.2">
      <c r="A5677" s="326" t="s">
        <v>12093</v>
      </c>
      <c r="B5677" s="326" t="s">
        <v>9</v>
      </c>
      <c r="C5677" s="326">
        <v>2</v>
      </c>
      <c r="D5677" s="326" t="s">
        <v>24</v>
      </c>
      <c r="E5677" s="323">
        <v>100</v>
      </c>
      <c r="F5677" s="35" t="s">
        <v>303</v>
      </c>
      <c r="G5677" s="326" t="s">
        <v>11459</v>
      </c>
      <c r="H5677" s="350">
        <f t="shared" si="89"/>
        <v>4436057.8800000008</v>
      </c>
      <c r="I5677" s="326" t="s">
        <v>11436</v>
      </c>
      <c r="J5677" s="42" t="str">
        <f>VLOOKUP(D5677,DEPARTMENTS!B:B,1,0)</f>
        <v>ENVELOPES</v>
      </c>
      <c r="K5677" s="326"/>
    </row>
    <row r="5678" spans="1:11" s="35" customFormat="1" hidden="1" x14ac:dyDescent="0.2">
      <c r="A5678" s="326" t="s">
        <v>12094</v>
      </c>
      <c r="B5678" s="326" t="s">
        <v>9</v>
      </c>
      <c r="C5678" s="326">
        <v>2</v>
      </c>
      <c r="D5678" s="326" t="s">
        <v>24</v>
      </c>
      <c r="E5678" s="323">
        <v>5000</v>
      </c>
      <c r="F5678" s="35" t="s">
        <v>303</v>
      </c>
      <c r="G5678" s="326" t="s">
        <v>11459</v>
      </c>
      <c r="H5678" s="350">
        <f t="shared" si="89"/>
        <v>4441057.8800000008</v>
      </c>
      <c r="I5678" s="326" t="s">
        <v>11437</v>
      </c>
      <c r="J5678" s="42" t="str">
        <f>VLOOKUP(D5678,DEPARTMENTS!B:B,1,0)</f>
        <v>ENVELOPES</v>
      </c>
      <c r="K5678" s="326"/>
    </row>
    <row r="5679" spans="1:11" s="35" customFormat="1" hidden="1" x14ac:dyDescent="0.2">
      <c r="A5679" s="326" t="s">
        <v>12095</v>
      </c>
      <c r="B5679" s="326" t="s">
        <v>9</v>
      </c>
      <c r="C5679" s="326">
        <v>2</v>
      </c>
      <c r="D5679" s="326" t="s">
        <v>24</v>
      </c>
      <c r="E5679" s="323">
        <v>300</v>
      </c>
      <c r="F5679" s="35" t="s">
        <v>303</v>
      </c>
      <c r="G5679" s="326" t="s">
        <v>11459</v>
      </c>
      <c r="H5679" s="350">
        <f t="shared" si="89"/>
        <v>4441357.8800000008</v>
      </c>
      <c r="I5679" s="326" t="s">
        <v>11438</v>
      </c>
      <c r="J5679" s="42" t="str">
        <f>VLOOKUP(D5679,DEPARTMENTS!B:B,1,0)</f>
        <v>ENVELOPES</v>
      </c>
      <c r="K5679" s="326"/>
    </row>
    <row r="5680" spans="1:11" s="35" customFormat="1" hidden="1" x14ac:dyDescent="0.2">
      <c r="A5680" s="326" t="s">
        <v>12096</v>
      </c>
      <c r="B5680" s="326" t="s">
        <v>9</v>
      </c>
      <c r="C5680" s="326">
        <v>2</v>
      </c>
      <c r="D5680" s="326" t="s">
        <v>24</v>
      </c>
      <c r="E5680" s="323">
        <v>50</v>
      </c>
      <c r="F5680" s="35" t="s">
        <v>303</v>
      </c>
      <c r="G5680" s="326" t="s">
        <v>11459</v>
      </c>
      <c r="H5680" s="350">
        <f t="shared" si="89"/>
        <v>4441407.8800000008</v>
      </c>
      <c r="I5680" s="326" t="s">
        <v>11439</v>
      </c>
      <c r="J5680" s="42" t="str">
        <f>VLOOKUP(D5680,DEPARTMENTS!B:B,1,0)</f>
        <v>ENVELOPES</v>
      </c>
      <c r="K5680" s="326"/>
    </row>
    <row r="5681" spans="1:11" s="35" customFormat="1" hidden="1" x14ac:dyDescent="0.2">
      <c r="A5681" s="326" t="s">
        <v>12097</v>
      </c>
      <c r="B5681" s="326" t="s">
        <v>9</v>
      </c>
      <c r="C5681" s="326">
        <v>2</v>
      </c>
      <c r="D5681" s="326" t="s">
        <v>24</v>
      </c>
      <c r="E5681" s="323">
        <v>1650</v>
      </c>
      <c r="F5681" s="35" t="s">
        <v>303</v>
      </c>
      <c r="G5681" s="326" t="s">
        <v>11459</v>
      </c>
      <c r="H5681" s="350">
        <f t="shared" si="89"/>
        <v>4443057.8800000008</v>
      </c>
      <c r="I5681" s="326" t="s">
        <v>11440</v>
      </c>
      <c r="J5681" s="42" t="str">
        <f>VLOOKUP(D5681,DEPARTMENTS!B:B,1,0)</f>
        <v>ENVELOPES</v>
      </c>
      <c r="K5681" s="326"/>
    </row>
    <row r="5682" spans="1:11" s="35" customFormat="1" hidden="1" x14ac:dyDescent="0.2">
      <c r="A5682" s="326" t="s">
        <v>12098</v>
      </c>
      <c r="B5682" s="326" t="s">
        <v>9</v>
      </c>
      <c r="C5682" s="326">
        <v>2</v>
      </c>
      <c r="D5682" s="326" t="s">
        <v>24</v>
      </c>
      <c r="E5682" s="323">
        <v>10</v>
      </c>
      <c r="F5682" s="35" t="s">
        <v>303</v>
      </c>
      <c r="G5682" s="326" t="s">
        <v>11459</v>
      </c>
      <c r="H5682" s="350">
        <f t="shared" si="89"/>
        <v>4443067.8800000008</v>
      </c>
      <c r="I5682" s="326" t="s">
        <v>11441</v>
      </c>
      <c r="J5682" s="42" t="str">
        <f>VLOOKUP(D5682,DEPARTMENTS!B:B,1,0)</f>
        <v>ENVELOPES</v>
      </c>
      <c r="K5682" s="326"/>
    </row>
    <row r="5683" spans="1:11" s="35" customFormat="1" hidden="1" x14ac:dyDescent="0.2">
      <c r="A5683" s="326" t="s">
        <v>12099</v>
      </c>
      <c r="B5683" s="326" t="s">
        <v>9</v>
      </c>
      <c r="C5683" s="326">
        <v>2</v>
      </c>
      <c r="D5683" s="326" t="s">
        <v>24</v>
      </c>
      <c r="E5683" s="323">
        <v>500</v>
      </c>
      <c r="F5683" s="35" t="s">
        <v>303</v>
      </c>
      <c r="G5683" s="326" t="s">
        <v>11459</v>
      </c>
      <c r="H5683" s="350">
        <f t="shared" si="89"/>
        <v>4443567.8800000008</v>
      </c>
      <c r="I5683" s="326" t="s">
        <v>11442</v>
      </c>
      <c r="J5683" s="42" t="str">
        <f>VLOOKUP(D5683,DEPARTMENTS!B:B,1,0)</f>
        <v>ENVELOPES</v>
      </c>
      <c r="K5683" s="326"/>
    </row>
    <row r="5684" spans="1:11" s="35" customFormat="1" hidden="1" x14ac:dyDescent="0.2">
      <c r="A5684" s="326" t="s">
        <v>12100</v>
      </c>
      <c r="B5684" s="326" t="s">
        <v>9</v>
      </c>
      <c r="C5684" s="326">
        <v>2</v>
      </c>
      <c r="D5684" s="326" t="s">
        <v>24</v>
      </c>
      <c r="E5684" s="323">
        <v>50</v>
      </c>
      <c r="F5684" s="35" t="s">
        <v>303</v>
      </c>
      <c r="G5684" s="326" t="s">
        <v>11459</v>
      </c>
      <c r="H5684" s="350">
        <f t="shared" si="89"/>
        <v>4443617.8800000008</v>
      </c>
      <c r="I5684" s="326" t="s">
        <v>11443</v>
      </c>
      <c r="J5684" s="42" t="str">
        <f>VLOOKUP(D5684,DEPARTMENTS!B:B,1,0)</f>
        <v>ENVELOPES</v>
      </c>
      <c r="K5684" s="326"/>
    </row>
    <row r="5685" spans="1:11" s="35" customFormat="1" hidden="1" x14ac:dyDescent="0.2">
      <c r="A5685" s="326" t="s">
        <v>12101</v>
      </c>
      <c r="B5685" s="326" t="s">
        <v>9</v>
      </c>
      <c r="C5685" s="326">
        <v>2</v>
      </c>
      <c r="D5685" s="326" t="s">
        <v>24</v>
      </c>
      <c r="E5685" s="323">
        <v>500</v>
      </c>
      <c r="F5685" s="35" t="s">
        <v>303</v>
      </c>
      <c r="G5685" s="326" t="s">
        <v>11459</v>
      </c>
      <c r="H5685" s="350">
        <f t="shared" si="89"/>
        <v>4444117.8800000008</v>
      </c>
      <c r="I5685" s="326" t="s">
        <v>11444</v>
      </c>
      <c r="J5685" s="42" t="str">
        <f>VLOOKUP(D5685,DEPARTMENTS!B:B,1,0)</f>
        <v>ENVELOPES</v>
      </c>
      <c r="K5685" s="326"/>
    </row>
    <row r="5686" spans="1:11" s="35" customFormat="1" hidden="1" x14ac:dyDescent="0.2">
      <c r="A5686" s="326" t="s">
        <v>12102</v>
      </c>
      <c r="B5686" s="326" t="s">
        <v>9</v>
      </c>
      <c r="C5686" s="326">
        <v>2</v>
      </c>
      <c r="D5686" s="326" t="s">
        <v>24</v>
      </c>
      <c r="E5686" s="323">
        <v>200</v>
      </c>
      <c r="F5686" s="35" t="s">
        <v>303</v>
      </c>
      <c r="G5686" s="326" t="s">
        <v>11459</v>
      </c>
      <c r="H5686" s="350">
        <f t="shared" si="89"/>
        <v>4444317.8800000008</v>
      </c>
      <c r="I5686" s="326" t="s">
        <v>11445</v>
      </c>
      <c r="J5686" s="42" t="str">
        <f>VLOOKUP(D5686,DEPARTMENTS!B:B,1,0)</f>
        <v>ENVELOPES</v>
      </c>
      <c r="K5686" s="326"/>
    </row>
    <row r="5687" spans="1:11" s="35" customFormat="1" hidden="1" x14ac:dyDescent="0.2">
      <c r="A5687" s="326" t="s">
        <v>12103</v>
      </c>
      <c r="B5687" s="326" t="s">
        <v>9</v>
      </c>
      <c r="C5687" s="326">
        <v>2</v>
      </c>
      <c r="D5687" s="326" t="s">
        <v>24</v>
      </c>
      <c r="E5687" s="323">
        <v>100</v>
      </c>
      <c r="F5687" s="35" t="s">
        <v>303</v>
      </c>
      <c r="G5687" s="326" t="s">
        <v>11459</v>
      </c>
      <c r="H5687" s="350">
        <f t="shared" si="89"/>
        <v>4444417.8800000008</v>
      </c>
      <c r="I5687" s="326" t="s">
        <v>11446</v>
      </c>
      <c r="J5687" s="42" t="str">
        <f>VLOOKUP(D5687,DEPARTMENTS!B:B,1,0)</f>
        <v>ENVELOPES</v>
      </c>
      <c r="K5687" s="326"/>
    </row>
    <row r="5688" spans="1:11" s="35" customFormat="1" hidden="1" x14ac:dyDescent="0.2">
      <c r="A5688" s="326" t="s">
        <v>12104</v>
      </c>
      <c r="B5688" s="326" t="s">
        <v>9</v>
      </c>
      <c r="C5688" s="326">
        <v>2</v>
      </c>
      <c r="D5688" s="326" t="s">
        <v>24</v>
      </c>
      <c r="E5688" s="323">
        <v>100</v>
      </c>
      <c r="F5688" s="35" t="s">
        <v>303</v>
      </c>
      <c r="G5688" s="326" t="s">
        <v>11459</v>
      </c>
      <c r="H5688" s="350">
        <f t="shared" si="89"/>
        <v>4444517.8800000008</v>
      </c>
      <c r="I5688" s="326" t="s">
        <v>11447</v>
      </c>
      <c r="J5688" s="42" t="str">
        <f>VLOOKUP(D5688,DEPARTMENTS!B:B,1,0)</f>
        <v>ENVELOPES</v>
      </c>
      <c r="K5688" s="326"/>
    </row>
    <row r="5689" spans="1:11" s="35" customFormat="1" hidden="1" x14ac:dyDescent="0.2">
      <c r="A5689" s="326" t="s">
        <v>12105</v>
      </c>
      <c r="B5689" s="326" t="s">
        <v>9</v>
      </c>
      <c r="C5689" s="326">
        <v>2</v>
      </c>
      <c r="D5689" s="326" t="s">
        <v>24</v>
      </c>
      <c r="E5689" s="323">
        <v>500</v>
      </c>
      <c r="F5689" s="35" t="s">
        <v>303</v>
      </c>
      <c r="G5689" s="326" t="s">
        <v>11459</v>
      </c>
      <c r="H5689" s="350">
        <f t="shared" si="89"/>
        <v>4445017.8800000008</v>
      </c>
      <c r="I5689" s="326" t="s">
        <v>11448</v>
      </c>
      <c r="J5689" s="42" t="str">
        <f>VLOOKUP(D5689,DEPARTMENTS!B:B,1,0)</f>
        <v>ENVELOPES</v>
      </c>
      <c r="K5689" s="326"/>
    </row>
    <row r="5690" spans="1:11" s="35" customFormat="1" hidden="1" x14ac:dyDescent="0.2">
      <c r="A5690" s="326" t="s">
        <v>12115</v>
      </c>
      <c r="B5690" s="326" t="s">
        <v>9</v>
      </c>
      <c r="C5690" s="326">
        <v>2</v>
      </c>
      <c r="D5690" s="326" t="s">
        <v>24</v>
      </c>
      <c r="E5690" s="323">
        <v>300</v>
      </c>
      <c r="F5690" s="35" t="s">
        <v>303</v>
      </c>
      <c r="G5690" s="326" t="s">
        <v>11459</v>
      </c>
      <c r="H5690" s="350">
        <f t="shared" si="89"/>
        <v>4445317.8800000008</v>
      </c>
      <c r="I5690" s="326" t="s">
        <v>12107</v>
      </c>
      <c r="J5690" s="42" t="str">
        <f>VLOOKUP(D5690,DEPARTMENTS!B:B,1,0)</f>
        <v>ENVELOPES</v>
      </c>
      <c r="K5690" s="326"/>
    </row>
    <row r="5691" spans="1:11" s="35" customFormat="1" hidden="1" x14ac:dyDescent="0.2">
      <c r="A5691" s="326" t="s">
        <v>12116</v>
      </c>
      <c r="B5691" s="326" t="s">
        <v>9</v>
      </c>
      <c r="C5691" s="326">
        <v>2</v>
      </c>
      <c r="D5691" s="326" t="s">
        <v>24</v>
      </c>
      <c r="E5691" s="323">
        <v>200</v>
      </c>
      <c r="F5691" s="35" t="s">
        <v>303</v>
      </c>
      <c r="G5691" s="326" t="s">
        <v>11459</v>
      </c>
      <c r="H5691" s="350">
        <f t="shared" si="89"/>
        <v>4445517.8800000008</v>
      </c>
      <c r="I5691" s="326" t="s">
        <v>12108</v>
      </c>
      <c r="J5691" s="42" t="str">
        <f>VLOOKUP(D5691,DEPARTMENTS!B:B,1,0)</f>
        <v>ENVELOPES</v>
      </c>
      <c r="K5691" s="326"/>
    </row>
    <row r="5692" spans="1:11" s="35" customFormat="1" hidden="1" x14ac:dyDescent="0.2">
      <c r="A5692" s="326" t="s">
        <v>12117</v>
      </c>
      <c r="B5692" s="326" t="s">
        <v>9</v>
      </c>
      <c r="C5692" s="326">
        <v>2</v>
      </c>
      <c r="D5692" s="326" t="s">
        <v>9603</v>
      </c>
      <c r="E5692" s="323">
        <v>300</v>
      </c>
      <c r="F5692" s="35" t="s">
        <v>303</v>
      </c>
      <c r="G5692" s="326" t="s">
        <v>11459</v>
      </c>
      <c r="H5692" s="350">
        <f t="shared" si="89"/>
        <v>4445817.8800000008</v>
      </c>
      <c r="I5692" s="326" t="s">
        <v>12109</v>
      </c>
      <c r="J5692" s="42" t="str">
        <f>VLOOKUP(D5692,DEPARTMENTS!B:B,1,0)</f>
        <v>VBS_REGISTRATION</v>
      </c>
      <c r="K5692" s="326"/>
    </row>
    <row r="5693" spans="1:11" s="35" customFormat="1" hidden="1" x14ac:dyDescent="0.2">
      <c r="A5693" s="326" t="s">
        <v>12118</v>
      </c>
      <c r="B5693" s="326" t="s">
        <v>9</v>
      </c>
      <c r="C5693" s="326">
        <v>2</v>
      </c>
      <c r="D5693" s="326" t="s">
        <v>9603</v>
      </c>
      <c r="E5693" s="323">
        <v>300</v>
      </c>
      <c r="F5693" s="35" t="s">
        <v>303</v>
      </c>
      <c r="G5693" s="326" t="s">
        <v>11459</v>
      </c>
      <c r="H5693" s="350">
        <f t="shared" si="89"/>
        <v>4446117.8800000008</v>
      </c>
      <c r="I5693" s="326" t="s">
        <v>12110</v>
      </c>
      <c r="J5693" s="42" t="str">
        <f>VLOOKUP(D5693,DEPARTMENTS!B:B,1,0)</f>
        <v>VBS_REGISTRATION</v>
      </c>
      <c r="K5693" s="326"/>
    </row>
    <row r="5694" spans="1:11" s="35" customFormat="1" hidden="1" x14ac:dyDescent="0.2">
      <c r="A5694" s="326" t="s">
        <v>12119</v>
      </c>
      <c r="B5694" s="326" t="s">
        <v>9</v>
      </c>
      <c r="C5694" s="326">
        <v>2</v>
      </c>
      <c r="D5694" s="326" t="s">
        <v>24</v>
      </c>
      <c r="E5694" s="323">
        <v>200</v>
      </c>
      <c r="F5694" s="35" t="s">
        <v>303</v>
      </c>
      <c r="G5694" s="326" t="s">
        <v>11459</v>
      </c>
      <c r="H5694" s="350">
        <f t="shared" si="89"/>
        <v>4446317.8800000008</v>
      </c>
      <c r="I5694" s="326" t="s">
        <v>12111</v>
      </c>
      <c r="J5694" s="42" t="str">
        <f>VLOOKUP(D5694,DEPARTMENTS!B:B,1,0)</f>
        <v>ENVELOPES</v>
      </c>
      <c r="K5694" s="326"/>
    </row>
    <row r="5695" spans="1:11" s="35" customFormat="1" hidden="1" x14ac:dyDescent="0.2">
      <c r="A5695" s="326" t="s">
        <v>12120</v>
      </c>
      <c r="B5695" s="326" t="s">
        <v>9</v>
      </c>
      <c r="C5695" s="326">
        <v>2</v>
      </c>
      <c r="D5695" s="326" t="s">
        <v>9605</v>
      </c>
      <c r="E5695" s="323">
        <v>1000</v>
      </c>
      <c r="F5695" s="35" t="s">
        <v>303</v>
      </c>
      <c r="G5695" s="326" t="s">
        <v>11459</v>
      </c>
      <c r="H5695" s="350">
        <f t="shared" si="89"/>
        <v>4447317.8800000008</v>
      </c>
      <c r="I5695" s="326" t="s">
        <v>12112</v>
      </c>
      <c r="J5695" s="42" t="str">
        <f>VLOOKUP(D5695,DEPARTMENTS!B:B,1,0)</f>
        <v>IKONDENI</v>
      </c>
      <c r="K5695" s="326"/>
    </row>
    <row r="5696" spans="1:11" s="35" customFormat="1" hidden="1" x14ac:dyDescent="0.2">
      <c r="A5696" s="326" t="s">
        <v>12121</v>
      </c>
      <c r="B5696" s="326" t="s">
        <v>9</v>
      </c>
      <c r="C5696" s="326">
        <v>2</v>
      </c>
      <c r="D5696" s="326" t="s">
        <v>24</v>
      </c>
      <c r="E5696" s="323">
        <v>500</v>
      </c>
      <c r="F5696" s="35" t="s">
        <v>303</v>
      </c>
      <c r="G5696" s="326" t="s">
        <v>11459</v>
      </c>
      <c r="H5696" s="350">
        <f t="shared" si="89"/>
        <v>4447817.8800000008</v>
      </c>
      <c r="I5696" s="326" t="s">
        <v>12113</v>
      </c>
      <c r="J5696" s="42" t="str">
        <f>VLOOKUP(D5696,DEPARTMENTS!B:B,1,0)</f>
        <v>ENVELOPES</v>
      </c>
      <c r="K5696" s="326"/>
    </row>
    <row r="5697" spans="1:11" s="35" customFormat="1" hidden="1" x14ac:dyDescent="0.2">
      <c r="A5697" s="326" t="s">
        <v>12122</v>
      </c>
      <c r="B5697" s="326" t="s">
        <v>9</v>
      </c>
      <c r="C5697" s="326">
        <v>2</v>
      </c>
      <c r="D5697" s="326" t="s">
        <v>134</v>
      </c>
      <c r="E5697" s="323">
        <v>500</v>
      </c>
      <c r="F5697" s="35" t="s">
        <v>303</v>
      </c>
      <c r="G5697" s="326" t="s">
        <v>11459</v>
      </c>
      <c r="H5697" s="350">
        <f t="shared" si="89"/>
        <v>4448317.8800000008</v>
      </c>
      <c r="I5697" s="326" t="s">
        <v>12114</v>
      </c>
      <c r="J5697" s="42" t="str">
        <f>VLOOKUP(D5697,DEPARTMENTS!B:B,1,0)</f>
        <v>DEV_GROUP_12</v>
      </c>
      <c r="K5697" s="326"/>
    </row>
    <row r="5698" spans="1:11" s="35" customFormat="1" hidden="1" x14ac:dyDescent="0.2">
      <c r="A5698" s="326" t="s">
        <v>12131</v>
      </c>
      <c r="B5698" s="326" t="s">
        <v>9</v>
      </c>
      <c r="C5698" s="326">
        <v>2</v>
      </c>
      <c r="D5698" s="326" t="s">
        <v>988</v>
      </c>
      <c r="E5698" s="323">
        <v>300</v>
      </c>
      <c r="F5698" s="35" t="s">
        <v>303</v>
      </c>
      <c r="G5698" s="326" t="s">
        <v>11459</v>
      </c>
      <c r="H5698" s="350">
        <f t="shared" si="89"/>
        <v>4448617.8800000008</v>
      </c>
      <c r="I5698" s="326" t="s">
        <v>12123</v>
      </c>
      <c r="J5698" s="42" t="str">
        <f>VLOOKUP(D5698,DEPARTMENTS!B:B,1,0)</f>
        <v>PUBLISHING</v>
      </c>
      <c r="K5698" s="326"/>
    </row>
    <row r="5699" spans="1:11" s="35" customFormat="1" hidden="1" x14ac:dyDescent="0.2">
      <c r="A5699" s="326" t="s">
        <v>12132</v>
      </c>
      <c r="B5699" s="326" t="s">
        <v>9</v>
      </c>
      <c r="C5699" s="326">
        <v>2</v>
      </c>
      <c r="D5699" s="326" t="s">
        <v>9603</v>
      </c>
      <c r="E5699" s="323">
        <v>150</v>
      </c>
      <c r="F5699" s="35" t="s">
        <v>303</v>
      </c>
      <c r="G5699" s="326" t="s">
        <v>11459</v>
      </c>
      <c r="H5699" s="350">
        <f t="shared" si="89"/>
        <v>4448767.8800000008</v>
      </c>
      <c r="I5699" s="326" t="s">
        <v>12124</v>
      </c>
      <c r="J5699" s="42" t="str">
        <f>VLOOKUP(D5699,DEPARTMENTS!B:B,1,0)</f>
        <v>VBS_REGISTRATION</v>
      </c>
      <c r="K5699" s="326"/>
    </row>
    <row r="5700" spans="1:11" s="35" customFormat="1" hidden="1" x14ac:dyDescent="0.2">
      <c r="A5700" s="326" t="s">
        <v>12133</v>
      </c>
      <c r="B5700" s="326" t="s">
        <v>9</v>
      </c>
      <c r="C5700" s="326">
        <v>2</v>
      </c>
      <c r="D5700" s="326" t="s">
        <v>9603</v>
      </c>
      <c r="E5700" s="323">
        <v>150</v>
      </c>
      <c r="F5700" s="35" t="s">
        <v>303</v>
      </c>
      <c r="G5700" s="326" t="s">
        <v>11459</v>
      </c>
      <c r="H5700" s="350">
        <f t="shared" si="89"/>
        <v>4448917.8800000008</v>
      </c>
      <c r="I5700" s="326" t="s">
        <v>12125</v>
      </c>
      <c r="J5700" s="42" t="str">
        <f>VLOOKUP(D5700,DEPARTMENTS!B:B,1,0)</f>
        <v>VBS_REGISTRATION</v>
      </c>
      <c r="K5700" s="326"/>
    </row>
    <row r="5701" spans="1:11" s="35" customFormat="1" hidden="1" x14ac:dyDescent="0.2">
      <c r="A5701" s="326" t="s">
        <v>12134</v>
      </c>
      <c r="B5701" s="326" t="s">
        <v>9</v>
      </c>
      <c r="C5701" s="326">
        <v>2</v>
      </c>
      <c r="D5701" s="326" t="s">
        <v>9603</v>
      </c>
      <c r="E5701" s="323">
        <v>150</v>
      </c>
      <c r="F5701" s="35" t="s">
        <v>303</v>
      </c>
      <c r="G5701" s="326" t="s">
        <v>11459</v>
      </c>
      <c r="H5701" s="350">
        <f t="shared" si="89"/>
        <v>4449067.8800000008</v>
      </c>
      <c r="I5701" s="326" t="s">
        <v>12126</v>
      </c>
      <c r="J5701" s="42" t="str">
        <f>VLOOKUP(D5701,DEPARTMENTS!B:B,1,0)</f>
        <v>VBS_REGISTRATION</v>
      </c>
      <c r="K5701" s="326"/>
    </row>
    <row r="5702" spans="1:11" s="35" customFormat="1" hidden="1" x14ac:dyDescent="0.2">
      <c r="A5702" s="326" t="s">
        <v>12135</v>
      </c>
      <c r="B5702" s="326" t="s">
        <v>9</v>
      </c>
      <c r="C5702" s="326">
        <v>2</v>
      </c>
      <c r="D5702" s="326" t="s">
        <v>24</v>
      </c>
      <c r="E5702" s="323">
        <v>50</v>
      </c>
      <c r="F5702" s="35" t="s">
        <v>303</v>
      </c>
      <c r="G5702" s="326" t="s">
        <v>11459</v>
      </c>
      <c r="H5702" s="350">
        <f t="shared" si="89"/>
        <v>4449117.8800000008</v>
      </c>
      <c r="I5702" s="326" t="s">
        <v>12127</v>
      </c>
      <c r="J5702" s="42" t="str">
        <f>VLOOKUP(D5702,DEPARTMENTS!B:B,1,0)</f>
        <v>ENVELOPES</v>
      </c>
      <c r="K5702" s="326"/>
    </row>
    <row r="5703" spans="1:11" s="35" customFormat="1" hidden="1" x14ac:dyDescent="0.2">
      <c r="A5703" s="326" t="s">
        <v>12136</v>
      </c>
      <c r="B5703" s="326" t="s">
        <v>9</v>
      </c>
      <c r="C5703" s="326">
        <v>2</v>
      </c>
      <c r="D5703" s="326" t="s">
        <v>96</v>
      </c>
      <c r="E5703" s="323">
        <v>50</v>
      </c>
      <c r="F5703" s="35" t="s">
        <v>303</v>
      </c>
      <c r="G5703" s="326" t="s">
        <v>11459</v>
      </c>
      <c r="H5703" s="350">
        <f t="shared" si="89"/>
        <v>4449167.8800000008</v>
      </c>
      <c r="I5703" s="326" t="s">
        <v>12128</v>
      </c>
      <c r="J5703" s="42" t="str">
        <f>VLOOKUP(D5703,DEPARTMENTS!B:B,1,0)</f>
        <v>VBS_YOUTH</v>
      </c>
      <c r="K5703" s="326"/>
    </row>
    <row r="5704" spans="1:11" s="35" customFormat="1" hidden="1" x14ac:dyDescent="0.2">
      <c r="A5704" s="326" t="s">
        <v>12137</v>
      </c>
      <c r="B5704" s="326" t="s">
        <v>9</v>
      </c>
      <c r="C5704" s="326">
        <v>2</v>
      </c>
      <c r="D5704" s="326" t="s">
        <v>24</v>
      </c>
      <c r="E5704" s="323">
        <v>8300</v>
      </c>
      <c r="F5704" s="35" t="s">
        <v>303</v>
      </c>
      <c r="G5704" s="326" t="s">
        <v>11459</v>
      </c>
      <c r="H5704" s="350">
        <f t="shared" si="89"/>
        <v>4457467.8800000008</v>
      </c>
      <c r="I5704" s="326" t="s">
        <v>12129</v>
      </c>
      <c r="J5704" s="42" t="str">
        <f>VLOOKUP(D5704,DEPARTMENTS!B:B,1,0)</f>
        <v>ENVELOPES</v>
      </c>
      <c r="K5704" s="326"/>
    </row>
    <row r="5705" spans="1:11" s="35" customFormat="1" hidden="1" x14ac:dyDescent="0.2">
      <c r="A5705" s="326" t="s">
        <v>12138</v>
      </c>
      <c r="B5705" s="326" t="s">
        <v>9</v>
      </c>
      <c r="C5705" s="326">
        <v>2</v>
      </c>
      <c r="D5705" s="326" t="s">
        <v>114</v>
      </c>
      <c r="E5705" s="323">
        <v>1000</v>
      </c>
      <c r="F5705" s="35" t="s">
        <v>303</v>
      </c>
      <c r="G5705" s="326" t="s">
        <v>11459</v>
      </c>
      <c r="H5705" s="350">
        <f t="shared" si="89"/>
        <v>4458467.8800000008</v>
      </c>
      <c r="I5705" s="326" t="s">
        <v>12130</v>
      </c>
      <c r="J5705" s="42" t="str">
        <f>VLOOKUP(D5705,DEPARTMENTS!B:B,1,0)</f>
        <v>DEV_GROUP_1</v>
      </c>
      <c r="K5705" s="326"/>
    </row>
    <row r="5706" spans="1:11" s="35" customFormat="1" hidden="1" x14ac:dyDescent="0.2">
      <c r="A5706" s="326" t="s">
        <v>12194</v>
      </c>
      <c r="B5706" s="326" t="s">
        <v>9</v>
      </c>
      <c r="C5706" s="326">
        <v>3</v>
      </c>
      <c r="D5706" s="326" t="s">
        <v>9603</v>
      </c>
      <c r="E5706" s="323">
        <v>500</v>
      </c>
      <c r="F5706" s="35" t="s">
        <v>303</v>
      </c>
      <c r="G5706" s="326" t="s">
        <v>11459</v>
      </c>
      <c r="H5706" s="350">
        <f t="shared" si="89"/>
        <v>4458967.8800000008</v>
      </c>
      <c r="I5706" s="326" t="s">
        <v>12155</v>
      </c>
      <c r="J5706" s="42" t="str">
        <f>VLOOKUP(D5706,DEPARTMENTS!B:B,1,0)</f>
        <v>VBS_REGISTRATION</v>
      </c>
      <c r="K5706" s="326"/>
    </row>
    <row r="5707" spans="1:11" s="35" customFormat="1" hidden="1" x14ac:dyDescent="0.2">
      <c r="A5707" s="326" t="s">
        <v>12195</v>
      </c>
      <c r="B5707" s="326" t="s">
        <v>9</v>
      </c>
      <c r="C5707" s="326">
        <v>3</v>
      </c>
      <c r="D5707" s="326" t="s">
        <v>32</v>
      </c>
      <c r="E5707" s="323">
        <v>1200</v>
      </c>
      <c r="F5707" s="35" t="s">
        <v>303</v>
      </c>
      <c r="G5707" s="326" t="s">
        <v>11459</v>
      </c>
      <c r="H5707" s="350">
        <f t="shared" si="89"/>
        <v>4460167.8800000008</v>
      </c>
      <c r="I5707" s="326" t="s">
        <v>12156</v>
      </c>
      <c r="J5707" s="42" t="str">
        <f>VLOOKUP(D5707,DEPARTMENTS!B:B,1,0)</f>
        <v>YOUTH</v>
      </c>
      <c r="K5707" s="326"/>
    </row>
    <row r="5708" spans="1:11" s="35" customFormat="1" hidden="1" x14ac:dyDescent="0.2">
      <c r="A5708" s="326" t="s">
        <v>12196</v>
      </c>
      <c r="B5708" s="326" t="s">
        <v>9</v>
      </c>
      <c r="C5708" s="326">
        <v>3</v>
      </c>
      <c r="D5708" s="326" t="s">
        <v>9603</v>
      </c>
      <c r="E5708" s="323">
        <v>300</v>
      </c>
      <c r="F5708" s="35" t="s">
        <v>303</v>
      </c>
      <c r="G5708" s="326" t="s">
        <v>11459</v>
      </c>
      <c r="H5708" s="350">
        <f t="shared" si="89"/>
        <v>4460467.8800000008</v>
      </c>
      <c r="I5708" s="326" t="s">
        <v>12157</v>
      </c>
      <c r="J5708" s="42" t="str">
        <f>VLOOKUP(D5708,DEPARTMENTS!B:B,1,0)</f>
        <v>VBS_REGISTRATION</v>
      </c>
      <c r="K5708" s="326"/>
    </row>
    <row r="5709" spans="1:11" s="35" customFormat="1" hidden="1" x14ac:dyDescent="0.2">
      <c r="A5709" s="326" t="s">
        <v>12197</v>
      </c>
      <c r="B5709" s="326" t="s">
        <v>9</v>
      </c>
      <c r="C5709" s="326">
        <v>3</v>
      </c>
      <c r="D5709" s="326" t="s">
        <v>9603</v>
      </c>
      <c r="E5709" s="323">
        <v>300</v>
      </c>
      <c r="F5709" s="35" t="s">
        <v>303</v>
      </c>
      <c r="G5709" s="326" t="s">
        <v>11459</v>
      </c>
      <c r="H5709" s="350">
        <f t="shared" si="89"/>
        <v>4460767.8800000008</v>
      </c>
      <c r="I5709" s="326" t="s">
        <v>12158</v>
      </c>
      <c r="J5709" s="42" t="str">
        <f>VLOOKUP(D5709,DEPARTMENTS!B:B,1,0)</f>
        <v>VBS_REGISTRATION</v>
      </c>
      <c r="K5709" s="326"/>
    </row>
    <row r="5710" spans="1:11" s="35" customFormat="1" hidden="1" x14ac:dyDescent="0.2">
      <c r="A5710" s="326" t="s">
        <v>12198</v>
      </c>
      <c r="B5710" s="326" t="s">
        <v>9</v>
      </c>
      <c r="C5710" s="326">
        <v>3</v>
      </c>
      <c r="D5710" s="326" t="s">
        <v>114</v>
      </c>
      <c r="E5710" s="323">
        <v>800</v>
      </c>
      <c r="F5710" s="35" t="s">
        <v>303</v>
      </c>
      <c r="G5710" s="326" t="s">
        <v>11459</v>
      </c>
      <c r="H5710" s="350">
        <f t="shared" si="89"/>
        <v>4461567.8800000008</v>
      </c>
      <c r="I5710" s="326" t="s">
        <v>12159</v>
      </c>
      <c r="J5710" s="42" t="str">
        <f>VLOOKUP(D5710,DEPARTMENTS!B:B,1,0)</f>
        <v>DEV_GROUP_1</v>
      </c>
      <c r="K5710" s="326"/>
    </row>
    <row r="5711" spans="1:11" s="35" customFormat="1" hidden="1" x14ac:dyDescent="0.2">
      <c r="A5711" s="326" t="s">
        <v>12199</v>
      </c>
      <c r="B5711" s="326" t="s">
        <v>9</v>
      </c>
      <c r="C5711" s="326">
        <v>3</v>
      </c>
      <c r="D5711" s="326" t="s">
        <v>9603</v>
      </c>
      <c r="E5711" s="323">
        <v>600</v>
      </c>
      <c r="F5711" s="35" t="s">
        <v>303</v>
      </c>
      <c r="G5711" s="326" t="s">
        <v>11459</v>
      </c>
      <c r="H5711" s="350">
        <f t="shared" si="89"/>
        <v>4462167.8800000008</v>
      </c>
      <c r="I5711" s="326" t="s">
        <v>12160</v>
      </c>
      <c r="J5711" s="42" t="str">
        <f>VLOOKUP(D5711,DEPARTMENTS!B:B,1,0)</f>
        <v>VBS_REGISTRATION</v>
      </c>
      <c r="K5711" s="326"/>
    </row>
    <row r="5712" spans="1:11" s="35" customFormat="1" hidden="1" x14ac:dyDescent="0.2">
      <c r="A5712" s="326" t="s">
        <v>12200</v>
      </c>
      <c r="B5712" s="326" t="s">
        <v>9</v>
      </c>
      <c r="C5712" s="326">
        <v>3</v>
      </c>
      <c r="D5712" s="326" t="s">
        <v>98</v>
      </c>
      <c r="E5712" s="323">
        <v>150</v>
      </c>
      <c r="F5712" s="35" t="s">
        <v>303</v>
      </c>
      <c r="G5712" s="326" t="s">
        <v>11459</v>
      </c>
      <c r="H5712" s="350">
        <f t="shared" si="89"/>
        <v>4462317.8800000008</v>
      </c>
      <c r="I5712" s="326" t="s">
        <v>12161</v>
      </c>
      <c r="J5712" s="42" t="str">
        <f>VLOOKUP(D5712,DEPARTMENTS!B:B,1,0)</f>
        <v>VBS_CHILDREN</v>
      </c>
      <c r="K5712" s="326"/>
    </row>
    <row r="5713" spans="1:11" s="35" customFormat="1" hidden="1" x14ac:dyDescent="0.2">
      <c r="A5713" s="326" t="s">
        <v>12201</v>
      </c>
      <c r="B5713" s="326" t="s">
        <v>9</v>
      </c>
      <c r="C5713" s="326">
        <v>3</v>
      </c>
      <c r="D5713" s="326" t="s">
        <v>98</v>
      </c>
      <c r="E5713" s="323">
        <v>150</v>
      </c>
      <c r="F5713" s="35" t="s">
        <v>303</v>
      </c>
      <c r="G5713" s="326" t="s">
        <v>11459</v>
      </c>
      <c r="H5713" s="350">
        <f t="shared" si="89"/>
        <v>4462467.8800000008</v>
      </c>
      <c r="I5713" s="326" t="s">
        <v>12162</v>
      </c>
      <c r="J5713" s="42" t="str">
        <f>VLOOKUP(D5713,DEPARTMENTS!B:B,1,0)</f>
        <v>VBS_CHILDREN</v>
      </c>
      <c r="K5713" s="326"/>
    </row>
    <row r="5714" spans="1:11" s="35" customFormat="1" hidden="1" x14ac:dyDescent="0.2">
      <c r="A5714" s="326" t="s">
        <v>12202</v>
      </c>
      <c r="B5714" s="326" t="s">
        <v>9</v>
      </c>
      <c r="C5714" s="326">
        <v>3</v>
      </c>
      <c r="D5714" s="326" t="s">
        <v>9603</v>
      </c>
      <c r="E5714" s="323">
        <v>300</v>
      </c>
      <c r="F5714" s="35" t="s">
        <v>303</v>
      </c>
      <c r="G5714" s="326" t="s">
        <v>11459</v>
      </c>
      <c r="H5714" s="350">
        <f t="shared" si="89"/>
        <v>4462767.8800000008</v>
      </c>
      <c r="I5714" s="326" t="s">
        <v>12163</v>
      </c>
      <c r="J5714" s="42" t="str">
        <f>VLOOKUP(D5714,DEPARTMENTS!B:B,1,0)</f>
        <v>VBS_REGISTRATION</v>
      </c>
      <c r="K5714" s="326"/>
    </row>
    <row r="5715" spans="1:11" s="35" customFormat="1" hidden="1" x14ac:dyDescent="0.2">
      <c r="A5715" s="326" t="s">
        <v>12203</v>
      </c>
      <c r="B5715" s="326" t="s">
        <v>9</v>
      </c>
      <c r="C5715" s="326">
        <v>3</v>
      </c>
      <c r="D5715" s="326" t="s">
        <v>9603</v>
      </c>
      <c r="E5715" s="323">
        <v>300</v>
      </c>
      <c r="F5715" s="35" t="s">
        <v>303</v>
      </c>
      <c r="G5715" s="326" t="s">
        <v>12192</v>
      </c>
      <c r="H5715" s="350">
        <f t="shared" si="89"/>
        <v>4463067.8800000008</v>
      </c>
      <c r="I5715" s="326" t="s">
        <v>12164</v>
      </c>
      <c r="J5715" s="42" t="str">
        <f>VLOOKUP(D5715,DEPARTMENTS!B:B,1,0)</f>
        <v>VBS_REGISTRATION</v>
      </c>
      <c r="K5715" s="326"/>
    </row>
    <row r="5716" spans="1:11" s="35" customFormat="1" hidden="1" x14ac:dyDescent="0.2">
      <c r="A5716" s="326" t="s">
        <v>12204</v>
      </c>
      <c r="B5716" s="326" t="s">
        <v>9</v>
      </c>
      <c r="C5716" s="326">
        <v>3</v>
      </c>
      <c r="D5716" s="326" t="s">
        <v>9603</v>
      </c>
      <c r="E5716" s="323">
        <v>300</v>
      </c>
      <c r="F5716" s="35" t="s">
        <v>303</v>
      </c>
      <c r="G5716" s="326" t="s">
        <v>12192</v>
      </c>
      <c r="H5716" s="350">
        <f t="shared" si="89"/>
        <v>4463367.8800000008</v>
      </c>
      <c r="I5716" s="326" t="s">
        <v>12165</v>
      </c>
      <c r="J5716" s="42" t="str">
        <f>VLOOKUP(D5716,DEPARTMENTS!B:B,1,0)</f>
        <v>VBS_REGISTRATION</v>
      </c>
      <c r="K5716" s="326"/>
    </row>
    <row r="5717" spans="1:11" s="35" customFormat="1" hidden="1" x14ac:dyDescent="0.2">
      <c r="A5717" s="326" t="s">
        <v>12205</v>
      </c>
      <c r="B5717" s="326" t="s">
        <v>9</v>
      </c>
      <c r="C5717" s="326">
        <v>3</v>
      </c>
      <c r="D5717" s="326" t="s">
        <v>9603</v>
      </c>
      <c r="E5717" s="323">
        <v>450</v>
      </c>
      <c r="F5717" s="35" t="s">
        <v>303</v>
      </c>
      <c r="G5717" s="326" t="s">
        <v>12192</v>
      </c>
      <c r="H5717" s="350">
        <f t="shared" si="89"/>
        <v>4463817.8800000008</v>
      </c>
      <c r="I5717" s="326" t="s">
        <v>12166</v>
      </c>
      <c r="J5717" s="42" t="str">
        <f>VLOOKUP(D5717,DEPARTMENTS!B:B,1,0)</f>
        <v>VBS_REGISTRATION</v>
      </c>
      <c r="K5717" s="326"/>
    </row>
    <row r="5718" spans="1:11" hidden="1" x14ac:dyDescent="0.2">
      <c r="A5718" s="326" t="s">
        <v>12206</v>
      </c>
      <c r="B5718" s="326" t="s">
        <v>9</v>
      </c>
      <c r="C5718" s="326">
        <v>3</v>
      </c>
      <c r="D5718" s="326" t="s">
        <v>9603</v>
      </c>
      <c r="E5718" s="323">
        <v>600</v>
      </c>
      <c r="F5718" s="35" t="s">
        <v>303</v>
      </c>
      <c r="G5718" s="326" t="s">
        <v>12192</v>
      </c>
      <c r="H5718" s="350">
        <f t="shared" ref="H5718:H5781" si="90">H5717+E5718</f>
        <v>4464417.8800000008</v>
      </c>
      <c r="I5718" s="326" t="s">
        <v>12167</v>
      </c>
      <c r="J5718" s="42" t="str">
        <f>VLOOKUP(D5718,DEPARTMENTS!B:B,1,0)</f>
        <v>VBS_REGISTRATION</v>
      </c>
    </row>
    <row r="5719" spans="1:11" s="35" customFormat="1" hidden="1" x14ac:dyDescent="0.2">
      <c r="A5719" s="326" t="s">
        <v>12207</v>
      </c>
      <c r="B5719" s="326" t="s">
        <v>9</v>
      </c>
      <c r="C5719" s="326">
        <v>3</v>
      </c>
      <c r="D5719" s="326" t="s">
        <v>24</v>
      </c>
      <c r="E5719" s="323">
        <v>180</v>
      </c>
      <c r="F5719" s="35" t="s">
        <v>303</v>
      </c>
      <c r="G5719" s="326" t="s">
        <v>12192</v>
      </c>
      <c r="H5719" s="350">
        <f t="shared" si="90"/>
        <v>4464597.8800000008</v>
      </c>
      <c r="I5719" s="326" t="s">
        <v>12168</v>
      </c>
      <c r="J5719" s="42" t="str">
        <f>VLOOKUP(D5719,DEPARTMENTS!B:B,1,0)</f>
        <v>ENVELOPES</v>
      </c>
      <c r="K5719" s="326"/>
    </row>
    <row r="5720" spans="1:11" s="35" customFormat="1" hidden="1" x14ac:dyDescent="0.2">
      <c r="A5720" s="326" t="s">
        <v>12208</v>
      </c>
      <c r="B5720" s="326" t="s">
        <v>9</v>
      </c>
      <c r="C5720" s="326">
        <v>3</v>
      </c>
      <c r="D5720" s="326" t="s">
        <v>9603</v>
      </c>
      <c r="E5720" s="323">
        <v>150</v>
      </c>
      <c r="F5720" s="35" t="s">
        <v>303</v>
      </c>
      <c r="G5720" s="326" t="s">
        <v>12192</v>
      </c>
      <c r="H5720" s="350">
        <f t="shared" si="90"/>
        <v>4464747.8800000008</v>
      </c>
      <c r="I5720" s="326" t="s">
        <v>12169</v>
      </c>
      <c r="J5720" s="42" t="str">
        <f>VLOOKUP(D5720,DEPARTMENTS!B:B,1,0)</f>
        <v>VBS_REGISTRATION</v>
      </c>
      <c r="K5720" s="326"/>
    </row>
    <row r="5721" spans="1:11" s="35" customFormat="1" hidden="1" x14ac:dyDescent="0.2">
      <c r="A5721" s="326" t="s">
        <v>12209</v>
      </c>
      <c r="B5721" s="326" t="s">
        <v>9</v>
      </c>
      <c r="C5721" s="326">
        <v>3</v>
      </c>
      <c r="D5721" s="326" t="s">
        <v>9603</v>
      </c>
      <c r="E5721" s="323">
        <v>450</v>
      </c>
      <c r="F5721" s="35" t="s">
        <v>303</v>
      </c>
      <c r="G5721" s="326" t="s">
        <v>12192</v>
      </c>
      <c r="H5721" s="350">
        <f t="shared" si="90"/>
        <v>4465197.8800000008</v>
      </c>
      <c r="I5721" s="326" t="s">
        <v>12170</v>
      </c>
      <c r="J5721" s="42" t="str">
        <f>VLOOKUP(D5721,DEPARTMENTS!B:B,1,0)</f>
        <v>VBS_REGISTRATION</v>
      </c>
      <c r="K5721" s="326"/>
    </row>
    <row r="5722" spans="1:11" s="35" customFormat="1" hidden="1" x14ac:dyDescent="0.2">
      <c r="A5722" s="326" t="s">
        <v>12210</v>
      </c>
      <c r="B5722" s="326" t="s">
        <v>9</v>
      </c>
      <c r="C5722" s="326">
        <v>3</v>
      </c>
      <c r="D5722" s="326" t="s">
        <v>96</v>
      </c>
      <c r="E5722" s="323">
        <v>500</v>
      </c>
      <c r="F5722" s="35" t="s">
        <v>303</v>
      </c>
      <c r="G5722" s="326" t="s">
        <v>12192</v>
      </c>
      <c r="H5722" s="350">
        <f t="shared" si="90"/>
        <v>4465697.8800000008</v>
      </c>
      <c r="I5722" s="326" t="s">
        <v>12171</v>
      </c>
      <c r="J5722" s="42" t="str">
        <f>VLOOKUP(D5722,DEPARTMENTS!B:B,1,0)</f>
        <v>VBS_YOUTH</v>
      </c>
      <c r="K5722" s="326"/>
    </row>
    <row r="5723" spans="1:11" s="35" customFormat="1" hidden="1" x14ac:dyDescent="0.2">
      <c r="A5723" s="326" t="s">
        <v>12211</v>
      </c>
      <c r="B5723" s="326" t="s">
        <v>9</v>
      </c>
      <c r="C5723" s="326">
        <v>3</v>
      </c>
      <c r="D5723" s="326" t="s">
        <v>9603</v>
      </c>
      <c r="E5723" s="323">
        <v>150</v>
      </c>
      <c r="F5723" s="35" t="s">
        <v>303</v>
      </c>
      <c r="G5723" s="326" t="s">
        <v>12192</v>
      </c>
      <c r="H5723" s="350">
        <f t="shared" si="90"/>
        <v>4465847.8800000008</v>
      </c>
      <c r="I5723" s="326" t="s">
        <v>12172</v>
      </c>
      <c r="J5723" s="42" t="str">
        <f>VLOOKUP(D5723,DEPARTMENTS!B:B,1,0)</f>
        <v>VBS_REGISTRATION</v>
      </c>
      <c r="K5723" s="326"/>
    </row>
    <row r="5724" spans="1:11" s="35" customFormat="1" hidden="1" x14ac:dyDescent="0.2">
      <c r="A5724" s="326" t="s">
        <v>12212</v>
      </c>
      <c r="B5724" s="326" t="s">
        <v>9</v>
      </c>
      <c r="C5724" s="326">
        <v>3</v>
      </c>
      <c r="D5724" s="326" t="s">
        <v>24</v>
      </c>
      <c r="E5724" s="323">
        <v>1129</v>
      </c>
      <c r="F5724" s="35" t="s">
        <v>303</v>
      </c>
      <c r="G5724" s="326" t="s">
        <v>12192</v>
      </c>
      <c r="H5724" s="350">
        <f t="shared" si="90"/>
        <v>4466976.8800000008</v>
      </c>
      <c r="I5724" s="326" t="s">
        <v>12173</v>
      </c>
      <c r="J5724" s="42" t="str">
        <f>VLOOKUP(D5724,DEPARTMENTS!B:B,1,0)</f>
        <v>ENVELOPES</v>
      </c>
      <c r="K5724" s="326"/>
    </row>
    <row r="5725" spans="1:11" s="35" customFormat="1" hidden="1" x14ac:dyDescent="0.2">
      <c r="A5725" s="326" t="s">
        <v>12213</v>
      </c>
      <c r="B5725" s="326" t="s">
        <v>9</v>
      </c>
      <c r="C5725" s="326">
        <v>3</v>
      </c>
      <c r="D5725" s="326" t="s">
        <v>9603</v>
      </c>
      <c r="E5725" s="323">
        <v>150</v>
      </c>
      <c r="F5725" s="35" t="s">
        <v>303</v>
      </c>
      <c r="G5725" s="326" t="s">
        <v>12192</v>
      </c>
      <c r="H5725" s="350">
        <f t="shared" si="90"/>
        <v>4467126.8800000008</v>
      </c>
      <c r="I5725" s="326" t="s">
        <v>12174</v>
      </c>
      <c r="J5725" s="42" t="str">
        <f>VLOOKUP(D5725,DEPARTMENTS!B:B,1,0)</f>
        <v>VBS_REGISTRATION</v>
      </c>
      <c r="K5725" s="326"/>
    </row>
    <row r="5726" spans="1:11" s="35" customFormat="1" hidden="1" x14ac:dyDescent="0.2">
      <c r="A5726" s="326" t="s">
        <v>12214</v>
      </c>
      <c r="B5726" s="326" t="s">
        <v>9</v>
      </c>
      <c r="C5726" s="326">
        <v>3</v>
      </c>
      <c r="D5726" s="326" t="s">
        <v>96</v>
      </c>
      <c r="E5726" s="323">
        <v>200</v>
      </c>
      <c r="F5726" s="35" t="s">
        <v>303</v>
      </c>
      <c r="G5726" s="326" t="s">
        <v>12193</v>
      </c>
      <c r="H5726" s="350">
        <f t="shared" si="90"/>
        <v>4467326.8800000008</v>
      </c>
      <c r="I5726" s="326" t="s">
        <v>12175</v>
      </c>
      <c r="J5726" s="42" t="str">
        <f>VLOOKUP(D5726,DEPARTMENTS!B:B,1,0)</f>
        <v>VBS_YOUTH</v>
      </c>
      <c r="K5726" s="326"/>
    </row>
    <row r="5727" spans="1:11" s="35" customFormat="1" hidden="1" x14ac:dyDescent="0.2">
      <c r="A5727" s="326" t="s">
        <v>12215</v>
      </c>
      <c r="B5727" s="326" t="s">
        <v>9</v>
      </c>
      <c r="C5727" s="326">
        <v>3</v>
      </c>
      <c r="D5727" s="326" t="s">
        <v>96</v>
      </c>
      <c r="E5727" s="323">
        <v>300</v>
      </c>
      <c r="F5727" s="35" t="s">
        <v>303</v>
      </c>
      <c r="G5727" s="326" t="s">
        <v>12193</v>
      </c>
      <c r="H5727" s="350">
        <f t="shared" si="90"/>
        <v>4467626.8800000008</v>
      </c>
      <c r="I5727" s="326" t="s">
        <v>12176</v>
      </c>
      <c r="J5727" s="42" t="str">
        <f>VLOOKUP(D5727,DEPARTMENTS!B:B,1,0)</f>
        <v>VBS_YOUTH</v>
      </c>
      <c r="K5727" s="326"/>
    </row>
    <row r="5728" spans="1:11" s="35" customFormat="1" hidden="1" x14ac:dyDescent="0.2">
      <c r="A5728" s="326" t="s">
        <v>12216</v>
      </c>
      <c r="B5728" s="326" t="s">
        <v>9</v>
      </c>
      <c r="C5728" s="326">
        <v>3</v>
      </c>
      <c r="D5728" s="326" t="s">
        <v>96</v>
      </c>
      <c r="E5728" s="323">
        <v>100</v>
      </c>
      <c r="F5728" s="35" t="s">
        <v>303</v>
      </c>
      <c r="G5728" s="326" t="s">
        <v>12193</v>
      </c>
      <c r="H5728" s="350">
        <f t="shared" si="90"/>
        <v>4467726.8800000008</v>
      </c>
      <c r="I5728" s="326" t="s">
        <v>12177</v>
      </c>
      <c r="J5728" s="42" t="str">
        <f>VLOOKUP(D5728,DEPARTMENTS!B:B,1,0)</f>
        <v>VBS_YOUTH</v>
      </c>
      <c r="K5728" s="326"/>
    </row>
    <row r="5729" spans="1:11" s="35" customFormat="1" hidden="1" x14ac:dyDescent="0.2">
      <c r="A5729" s="326" t="s">
        <v>12217</v>
      </c>
      <c r="B5729" s="326" t="s">
        <v>9</v>
      </c>
      <c r="C5729" s="326">
        <v>3</v>
      </c>
      <c r="D5729" s="326" t="s">
        <v>96</v>
      </c>
      <c r="E5729" s="323">
        <v>200</v>
      </c>
      <c r="F5729" s="35" t="s">
        <v>303</v>
      </c>
      <c r="G5729" s="326" t="s">
        <v>12193</v>
      </c>
      <c r="H5729" s="350">
        <f t="shared" si="90"/>
        <v>4467926.8800000008</v>
      </c>
      <c r="I5729" s="326" t="s">
        <v>12178</v>
      </c>
      <c r="J5729" s="42" t="str">
        <f>VLOOKUP(D5729,DEPARTMENTS!B:B,1,0)</f>
        <v>VBS_YOUTH</v>
      </c>
      <c r="K5729" s="326"/>
    </row>
    <row r="5730" spans="1:11" s="35" customFormat="1" hidden="1" x14ac:dyDescent="0.2">
      <c r="A5730" s="326" t="s">
        <v>12218</v>
      </c>
      <c r="B5730" s="326" t="s">
        <v>9</v>
      </c>
      <c r="C5730" s="326">
        <v>3</v>
      </c>
      <c r="D5730" s="326" t="s">
        <v>144</v>
      </c>
      <c r="E5730" s="323">
        <v>500</v>
      </c>
      <c r="F5730" s="35" t="s">
        <v>303</v>
      </c>
      <c r="G5730" s="326" t="s">
        <v>12193</v>
      </c>
      <c r="H5730" s="350">
        <f t="shared" si="90"/>
        <v>4468426.8800000008</v>
      </c>
      <c r="I5730" s="326" t="s">
        <v>12179</v>
      </c>
      <c r="J5730" s="42" t="str">
        <f>VLOOKUP(D5730,DEPARTMENTS!B:B,1,0)</f>
        <v>DEV_GROUP_2</v>
      </c>
      <c r="K5730" s="326"/>
    </row>
    <row r="5731" spans="1:11" s="35" customFormat="1" hidden="1" x14ac:dyDescent="0.2">
      <c r="A5731" s="326" t="s">
        <v>12219</v>
      </c>
      <c r="B5731" s="326" t="s">
        <v>9</v>
      </c>
      <c r="C5731" s="326">
        <v>3</v>
      </c>
      <c r="D5731" s="326" t="s">
        <v>9603</v>
      </c>
      <c r="E5731" s="323">
        <v>300</v>
      </c>
      <c r="F5731" s="35" t="s">
        <v>303</v>
      </c>
      <c r="G5731" s="326" t="s">
        <v>12193</v>
      </c>
      <c r="H5731" s="350">
        <f t="shared" si="90"/>
        <v>4468726.8800000008</v>
      </c>
      <c r="I5731" s="326" t="s">
        <v>12180</v>
      </c>
      <c r="J5731" s="42" t="str">
        <f>VLOOKUP(D5731,DEPARTMENTS!B:B,1,0)</f>
        <v>VBS_REGISTRATION</v>
      </c>
      <c r="K5731" s="326"/>
    </row>
    <row r="5732" spans="1:11" s="35" customFormat="1" hidden="1" x14ac:dyDescent="0.2">
      <c r="A5732" s="326" t="s">
        <v>12220</v>
      </c>
      <c r="B5732" s="326" t="s">
        <v>9</v>
      </c>
      <c r="C5732" s="326">
        <v>3</v>
      </c>
      <c r="D5732" s="326" t="s">
        <v>74</v>
      </c>
      <c r="E5732" s="323">
        <v>-1500</v>
      </c>
      <c r="F5732" s="35" t="s">
        <v>109</v>
      </c>
      <c r="G5732" s="326" t="s">
        <v>12193</v>
      </c>
      <c r="H5732" s="350">
        <f t="shared" si="90"/>
        <v>4467226.8800000008</v>
      </c>
      <c r="I5732" s="326" t="s">
        <v>12181</v>
      </c>
      <c r="J5732" s="42" t="str">
        <f>VLOOKUP(D5732,DEPARTMENTS!B:B,1,0)</f>
        <v>CHARGES</v>
      </c>
      <c r="K5732" s="326"/>
    </row>
    <row r="5733" spans="1:11" s="35" customFormat="1" hidden="1" x14ac:dyDescent="0.2">
      <c r="A5733" s="326" t="s">
        <v>12220</v>
      </c>
      <c r="B5733" s="326" t="s">
        <v>9</v>
      </c>
      <c r="C5733" s="326">
        <v>3</v>
      </c>
      <c r="D5733" s="326" t="s">
        <v>74</v>
      </c>
      <c r="E5733" s="323">
        <v>-300</v>
      </c>
      <c r="F5733" s="35" t="s">
        <v>109</v>
      </c>
      <c r="G5733" s="326" t="s">
        <v>12193</v>
      </c>
      <c r="H5733" s="350">
        <f t="shared" si="90"/>
        <v>4466926.8800000008</v>
      </c>
      <c r="I5733" s="326" t="s">
        <v>12182</v>
      </c>
      <c r="J5733" s="42" t="str">
        <f>VLOOKUP(D5733,DEPARTMENTS!B:B,1,0)</f>
        <v>CHARGES</v>
      </c>
      <c r="K5733" s="326"/>
    </row>
    <row r="5734" spans="1:11" s="35" customFormat="1" hidden="1" x14ac:dyDescent="0.2">
      <c r="A5734" s="326" t="s">
        <v>12220</v>
      </c>
      <c r="B5734" s="326" t="s">
        <v>9</v>
      </c>
      <c r="C5734" s="326">
        <v>3</v>
      </c>
      <c r="D5734" s="326" t="s">
        <v>74</v>
      </c>
      <c r="E5734" s="323">
        <v>-250</v>
      </c>
      <c r="F5734" s="35" t="s">
        <v>109</v>
      </c>
      <c r="G5734" s="326" t="s">
        <v>12193</v>
      </c>
      <c r="H5734" s="350">
        <f t="shared" si="90"/>
        <v>4466676.8800000008</v>
      </c>
      <c r="I5734" s="326" t="s">
        <v>12183</v>
      </c>
      <c r="J5734" s="42" t="str">
        <f>VLOOKUP(D5734,DEPARTMENTS!B:B,1,0)</f>
        <v>CHARGES</v>
      </c>
      <c r="K5734" s="326"/>
    </row>
    <row r="5735" spans="1:11" s="35" customFormat="1" hidden="1" x14ac:dyDescent="0.2">
      <c r="A5735" s="326" t="s">
        <v>12221</v>
      </c>
      <c r="B5735" s="326" t="s">
        <v>9</v>
      </c>
      <c r="C5735" s="326">
        <v>3</v>
      </c>
      <c r="D5735" s="326" t="s">
        <v>75</v>
      </c>
      <c r="E5735" s="323">
        <v>-210000</v>
      </c>
      <c r="F5735" s="35" t="s">
        <v>109</v>
      </c>
      <c r="G5735" s="326" t="s">
        <v>12193</v>
      </c>
      <c r="H5735" s="350">
        <f t="shared" si="90"/>
        <v>4256676.8800000008</v>
      </c>
      <c r="I5735" s="326" t="s">
        <v>12184</v>
      </c>
      <c r="J5735" s="42" t="str">
        <f>VLOOKUP(D5735,DEPARTMENTS!B:B,1,0)</f>
        <v>WITHDRAWAL</v>
      </c>
      <c r="K5735" s="326"/>
    </row>
    <row r="5736" spans="1:11" s="35" customFormat="1" hidden="1" x14ac:dyDescent="0.2">
      <c r="A5736" s="326" t="s">
        <v>12222</v>
      </c>
      <c r="B5736" s="326" t="s">
        <v>9</v>
      </c>
      <c r="C5736" s="326">
        <v>3</v>
      </c>
      <c r="D5736" s="326" t="s">
        <v>75</v>
      </c>
      <c r="E5736" s="323">
        <v>-950000</v>
      </c>
      <c r="F5736" s="35" t="s">
        <v>109</v>
      </c>
      <c r="G5736" s="326" t="s">
        <v>12193</v>
      </c>
      <c r="H5736" s="350">
        <f t="shared" si="90"/>
        <v>3306676.8800000008</v>
      </c>
      <c r="I5736" s="326" t="s">
        <v>12185</v>
      </c>
      <c r="J5736" s="42" t="str">
        <f>VLOOKUP(D5736,DEPARTMENTS!B:B,1,0)</f>
        <v>WITHDRAWAL</v>
      </c>
      <c r="K5736" s="326"/>
    </row>
    <row r="5737" spans="1:11" s="35" customFormat="1" hidden="1" x14ac:dyDescent="0.2">
      <c r="A5737" s="326" t="s">
        <v>12223</v>
      </c>
      <c r="B5737" s="326" t="s">
        <v>9</v>
      </c>
      <c r="C5737" s="326">
        <v>3</v>
      </c>
      <c r="D5737" s="326" t="s">
        <v>9603</v>
      </c>
      <c r="E5737" s="323">
        <v>150</v>
      </c>
      <c r="F5737" s="35" t="s">
        <v>303</v>
      </c>
      <c r="G5737" s="326" t="s">
        <v>12193</v>
      </c>
      <c r="H5737" s="350">
        <f t="shared" si="90"/>
        <v>3306826.8800000008</v>
      </c>
      <c r="I5737" s="326" t="s">
        <v>12186</v>
      </c>
      <c r="J5737" s="42" t="str">
        <f>VLOOKUP(D5737,DEPARTMENTS!B:B,1,0)</f>
        <v>VBS_REGISTRATION</v>
      </c>
      <c r="K5737" s="326"/>
    </row>
    <row r="5738" spans="1:11" s="35" customFormat="1" hidden="1" x14ac:dyDescent="0.2">
      <c r="A5738" s="326" t="s">
        <v>12224</v>
      </c>
      <c r="B5738" s="326" t="s">
        <v>9</v>
      </c>
      <c r="C5738" s="326">
        <v>3</v>
      </c>
      <c r="D5738" s="326" t="s">
        <v>96</v>
      </c>
      <c r="E5738" s="323">
        <v>150</v>
      </c>
      <c r="F5738" s="35" t="s">
        <v>303</v>
      </c>
      <c r="G5738" s="326" t="s">
        <v>12193</v>
      </c>
      <c r="H5738" s="350">
        <f t="shared" si="90"/>
        <v>3306976.8800000008</v>
      </c>
      <c r="I5738" s="326" t="s">
        <v>12187</v>
      </c>
      <c r="J5738" s="42" t="str">
        <f>VLOOKUP(D5738,DEPARTMENTS!B:B,1,0)</f>
        <v>VBS_YOUTH</v>
      </c>
      <c r="K5738" s="326"/>
    </row>
    <row r="5739" spans="1:11" s="35" customFormat="1" hidden="1" x14ac:dyDescent="0.2">
      <c r="A5739" s="326" t="s">
        <v>12225</v>
      </c>
      <c r="B5739" s="326" t="s">
        <v>9</v>
      </c>
      <c r="C5739" s="326">
        <v>3</v>
      </c>
      <c r="D5739" s="326" t="s">
        <v>9603</v>
      </c>
      <c r="E5739" s="323">
        <v>300</v>
      </c>
      <c r="F5739" s="35" t="s">
        <v>303</v>
      </c>
      <c r="G5739" s="326" t="s">
        <v>12193</v>
      </c>
      <c r="H5739" s="350">
        <f t="shared" si="90"/>
        <v>3307276.8800000008</v>
      </c>
      <c r="I5739" s="326" t="s">
        <v>12188</v>
      </c>
      <c r="J5739" s="42" t="str">
        <f>VLOOKUP(D5739,DEPARTMENTS!B:B,1,0)</f>
        <v>VBS_REGISTRATION</v>
      </c>
      <c r="K5739" s="326"/>
    </row>
    <row r="5740" spans="1:11" s="35" customFormat="1" hidden="1" x14ac:dyDescent="0.2">
      <c r="A5740" s="326" t="s">
        <v>12226</v>
      </c>
      <c r="B5740" s="326" t="s">
        <v>9</v>
      </c>
      <c r="C5740" s="326">
        <v>3</v>
      </c>
      <c r="D5740" s="326" t="s">
        <v>9603</v>
      </c>
      <c r="E5740" s="323">
        <v>450</v>
      </c>
      <c r="F5740" s="35" t="s">
        <v>303</v>
      </c>
      <c r="G5740" s="326" t="s">
        <v>12193</v>
      </c>
      <c r="H5740" s="350">
        <f t="shared" si="90"/>
        <v>3307726.8800000008</v>
      </c>
      <c r="I5740" s="326" t="s">
        <v>12189</v>
      </c>
      <c r="J5740" s="42" t="str">
        <f>VLOOKUP(D5740,DEPARTMENTS!B:B,1,0)</f>
        <v>VBS_REGISTRATION</v>
      </c>
      <c r="K5740" s="326"/>
    </row>
    <row r="5741" spans="1:11" s="35" customFormat="1" hidden="1" x14ac:dyDescent="0.2">
      <c r="A5741" s="326" t="s">
        <v>12227</v>
      </c>
      <c r="B5741" s="326" t="s">
        <v>9</v>
      </c>
      <c r="C5741" s="326">
        <v>3</v>
      </c>
      <c r="D5741" s="326" t="s">
        <v>96</v>
      </c>
      <c r="E5741" s="323">
        <v>200</v>
      </c>
      <c r="F5741" s="35" t="s">
        <v>303</v>
      </c>
      <c r="G5741" s="326" t="s">
        <v>12193</v>
      </c>
      <c r="H5741" s="350">
        <f t="shared" si="90"/>
        <v>3307926.8800000008</v>
      </c>
      <c r="I5741" s="326" t="s">
        <v>12190</v>
      </c>
      <c r="J5741" s="42" t="str">
        <f>VLOOKUP(D5741,DEPARTMENTS!B:B,1,0)</f>
        <v>VBS_YOUTH</v>
      </c>
      <c r="K5741" s="326"/>
    </row>
    <row r="5742" spans="1:11" s="35" customFormat="1" hidden="1" x14ac:dyDescent="0.2">
      <c r="A5742" s="326" t="s">
        <v>12228</v>
      </c>
      <c r="B5742" s="326" t="s">
        <v>9</v>
      </c>
      <c r="C5742" s="326">
        <v>3</v>
      </c>
      <c r="D5742" s="326" t="s">
        <v>24</v>
      </c>
      <c r="E5742" s="323">
        <v>12000</v>
      </c>
      <c r="F5742" s="35" t="s">
        <v>303</v>
      </c>
      <c r="G5742" s="326" t="s">
        <v>12193</v>
      </c>
      <c r="H5742" s="350">
        <f t="shared" si="90"/>
        <v>3319926.8800000008</v>
      </c>
      <c r="I5742" s="326" t="s">
        <v>12191</v>
      </c>
      <c r="J5742" s="42" t="str">
        <f>VLOOKUP(D5742,DEPARTMENTS!B:B,1,0)</f>
        <v>ENVELOPES</v>
      </c>
      <c r="K5742" s="326"/>
    </row>
    <row r="5743" spans="1:11" s="35" customFormat="1" hidden="1" x14ac:dyDescent="0.2">
      <c r="A5743" s="326" t="s">
        <v>12374</v>
      </c>
      <c r="B5743" s="326" t="s">
        <v>9</v>
      </c>
      <c r="C5743" s="326">
        <v>3</v>
      </c>
      <c r="D5743" s="326" t="s">
        <v>9603</v>
      </c>
      <c r="E5743" s="323">
        <v>300</v>
      </c>
      <c r="F5743" s="35" t="s">
        <v>303</v>
      </c>
      <c r="G5743" s="326" t="s">
        <v>12193</v>
      </c>
      <c r="H5743" s="350">
        <f t="shared" si="90"/>
        <v>3320226.8800000008</v>
      </c>
      <c r="I5743" s="326" t="s">
        <v>12241</v>
      </c>
      <c r="J5743" s="42" t="str">
        <f>VLOOKUP(D5743,DEPARTMENTS!B:B,1,0)</f>
        <v>VBS_REGISTRATION</v>
      </c>
      <c r="K5743" s="326"/>
    </row>
    <row r="5744" spans="1:11" hidden="1" x14ac:dyDescent="0.2">
      <c r="A5744" s="326" t="s">
        <v>12375</v>
      </c>
      <c r="B5744" s="326" t="s">
        <v>9</v>
      </c>
      <c r="C5744" s="326">
        <v>3</v>
      </c>
      <c r="D5744" s="326" t="s">
        <v>9603</v>
      </c>
      <c r="E5744" s="323">
        <v>150</v>
      </c>
      <c r="F5744" s="35" t="s">
        <v>303</v>
      </c>
      <c r="G5744" s="326" t="s">
        <v>12193</v>
      </c>
      <c r="H5744" s="350">
        <f t="shared" si="90"/>
        <v>3320376.8800000008</v>
      </c>
      <c r="I5744" s="326" t="s">
        <v>12242</v>
      </c>
      <c r="J5744" s="42" t="str">
        <f>VLOOKUP(D5744,DEPARTMENTS!B:B,1,0)</f>
        <v>VBS_REGISTRATION</v>
      </c>
    </row>
    <row r="5745" spans="1:11" s="35" customFormat="1" hidden="1" x14ac:dyDescent="0.2">
      <c r="A5745" s="326" t="s">
        <v>12376</v>
      </c>
      <c r="B5745" s="326" t="s">
        <v>9</v>
      </c>
      <c r="C5745" s="326">
        <v>3</v>
      </c>
      <c r="D5745" s="326" t="s">
        <v>24</v>
      </c>
      <c r="E5745" s="323">
        <v>3150</v>
      </c>
      <c r="F5745" s="35" t="s">
        <v>303</v>
      </c>
      <c r="G5745" s="326" t="s">
        <v>12193</v>
      </c>
      <c r="H5745" s="350">
        <f t="shared" si="90"/>
        <v>3323526.8800000008</v>
      </c>
      <c r="I5745" s="326" t="s">
        <v>12243</v>
      </c>
      <c r="J5745" s="42" t="str">
        <f>VLOOKUP(D5745,DEPARTMENTS!B:B,1,0)</f>
        <v>ENVELOPES</v>
      </c>
      <c r="K5745" s="326"/>
    </row>
    <row r="5746" spans="1:11" s="35" customFormat="1" hidden="1" x14ac:dyDescent="0.2">
      <c r="A5746" s="326" t="s">
        <v>12377</v>
      </c>
      <c r="B5746" s="326" t="s">
        <v>9</v>
      </c>
      <c r="C5746" s="326">
        <v>3</v>
      </c>
      <c r="D5746" s="326" t="s">
        <v>24</v>
      </c>
      <c r="E5746" s="323">
        <v>27778</v>
      </c>
      <c r="F5746" s="35" t="s">
        <v>303</v>
      </c>
      <c r="G5746" s="326" t="s">
        <v>12193</v>
      </c>
      <c r="H5746" s="350">
        <f t="shared" si="90"/>
        <v>3351304.8800000008</v>
      </c>
      <c r="I5746" s="326" t="s">
        <v>12244</v>
      </c>
      <c r="J5746" s="42" t="str">
        <f>VLOOKUP(D5746,DEPARTMENTS!B:B,1,0)</f>
        <v>ENVELOPES</v>
      </c>
      <c r="K5746" s="326"/>
    </row>
    <row r="5747" spans="1:11" s="35" customFormat="1" hidden="1" x14ac:dyDescent="0.2">
      <c r="A5747" s="326" t="s">
        <v>12378</v>
      </c>
      <c r="B5747" s="326" t="s">
        <v>9</v>
      </c>
      <c r="C5747" s="326">
        <v>3</v>
      </c>
      <c r="D5747" s="326" t="s">
        <v>24</v>
      </c>
      <c r="E5747" s="323">
        <v>1000</v>
      </c>
      <c r="F5747" s="35" t="s">
        <v>303</v>
      </c>
      <c r="G5747" s="326" t="s">
        <v>12193</v>
      </c>
      <c r="H5747" s="350">
        <f t="shared" si="90"/>
        <v>3352304.8800000008</v>
      </c>
      <c r="I5747" s="326" t="s">
        <v>12245</v>
      </c>
      <c r="J5747" s="42" t="str">
        <f>VLOOKUP(D5747,DEPARTMENTS!B:B,1,0)</f>
        <v>ENVELOPES</v>
      </c>
      <c r="K5747" s="326"/>
    </row>
    <row r="5748" spans="1:11" s="35" customFormat="1" hidden="1" x14ac:dyDescent="0.2">
      <c r="A5748" s="326" t="s">
        <v>12379</v>
      </c>
      <c r="B5748" s="326" t="s">
        <v>9</v>
      </c>
      <c r="C5748" s="326">
        <v>3</v>
      </c>
      <c r="D5748" s="326" t="s">
        <v>24</v>
      </c>
      <c r="E5748" s="323">
        <v>7611</v>
      </c>
      <c r="F5748" s="35" t="s">
        <v>303</v>
      </c>
      <c r="G5748" s="326" t="s">
        <v>12193</v>
      </c>
      <c r="H5748" s="350">
        <f t="shared" si="90"/>
        <v>3359915.8800000008</v>
      </c>
      <c r="I5748" s="326" t="s">
        <v>12246</v>
      </c>
      <c r="J5748" s="42" t="str">
        <f>VLOOKUP(D5748,DEPARTMENTS!B:B,1,0)</f>
        <v>ENVELOPES</v>
      </c>
      <c r="K5748" s="326"/>
    </row>
    <row r="5749" spans="1:11" hidden="1" x14ac:dyDescent="0.2">
      <c r="A5749" s="326" t="s">
        <v>12380</v>
      </c>
      <c r="B5749" s="326" t="s">
        <v>9</v>
      </c>
      <c r="C5749" s="326">
        <v>3</v>
      </c>
      <c r="D5749" s="326" t="s">
        <v>9603</v>
      </c>
      <c r="E5749" s="323">
        <v>300</v>
      </c>
      <c r="F5749" s="35" t="s">
        <v>303</v>
      </c>
      <c r="G5749" s="326" t="s">
        <v>12193</v>
      </c>
      <c r="H5749" s="350">
        <f t="shared" si="90"/>
        <v>3360215.8800000008</v>
      </c>
      <c r="I5749" s="326" t="s">
        <v>12247</v>
      </c>
      <c r="J5749" s="42" t="str">
        <f>VLOOKUP(D5749,DEPARTMENTS!B:B,1,0)</f>
        <v>VBS_REGISTRATION</v>
      </c>
    </row>
    <row r="5750" spans="1:11" hidden="1" x14ac:dyDescent="0.2">
      <c r="A5750" s="326" t="s">
        <v>12381</v>
      </c>
      <c r="B5750" s="326" t="s">
        <v>9</v>
      </c>
      <c r="C5750" s="326">
        <v>3</v>
      </c>
      <c r="D5750" s="326" t="s">
        <v>9603</v>
      </c>
      <c r="E5750" s="323">
        <v>150</v>
      </c>
      <c r="F5750" s="35" t="s">
        <v>303</v>
      </c>
      <c r="G5750" s="326" t="s">
        <v>12193</v>
      </c>
      <c r="H5750" s="350">
        <f t="shared" si="90"/>
        <v>3360365.8800000008</v>
      </c>
      <c r="I5750" s="326" t="s">
        <v>12248</v>
      </c>
      <c r="J5750" s="42" t="str">
        <f>VLOOKUP(D5750,DEPARTMENTS!B:B,1,0)</f>
        <v>VBS_REGISTRATION</v>
      </c>
    </row>
    <row r="5751" spans="1:11" s="35" customFormat="1" hidden="1" x14ac:dyDescent="0.2">
      <c r="A5751" s="326" t="s">
        <v>12382</v>
      </c>
      <c r="B5751" s="326" t="s">
        <v>9</v>
      </c>
      <c r="C5751" s="326">
        <v>3</v>
      </c>
      <c r="D5751" s="326" t="s">
        <v>9603</v>
      </c>
      <c r="E5751" s="323">
        <v>150</v>
      </c>
      <c r="F5751" s="35" t="s">
        <v>303</v>
      </c>
      <c r="G5751" s="326" t="s">
        <v>12193</v>
      </c>
      <c r="H5751" s="350">
        <f t="shared" si="90"/>
        <v>3360515.8800000008</v>
      </c>
      <c r="I5751" s="326" t="s">
        <v>12249</v>
      </c>
      <c r="J5751" s="42" t="str">
        <f>VLOOKUP(D5751,DEPARTMENTS!B:B,1,0)</f>
        <v>VBS_REGISTRATION</v>
      </c>
      <c r="K5751" s="326"/>
    </row>
    <row r="5752" spans="1:11" s="35" customFormat="1" hidden="1" x14ac:dyDescent="0.2">
      <c r="A5752" s="326" t="s">
        <v>12383</v>
      </c>
      <c r="B5752" s="326" t="s">
        <v>9</v>
      </c>
      <c r="C5752" s="326">
        <v>3</v>
      </c>
      <c r="D5752" s="326" t="s">
        <v>24</v>
      </c>
      <c r="E5752" s="323">
        <v>5549</v>
      </c>
      <c r="F5752" s="35" t="s">
        <v>303</v>
      </c>
      <c r="G5752" s="326" t="s">
        <v>12193</v>
      </c>
      <c r="H5752" s="350">
        <f t="shared" si="90"/>
        <v>3366064.8800000008</v>
      </c>
      <c r="I5752" s="326" t="s">
        <v>12250</v>
      </c>
      <c r="J5752" s="42" t="str">
        <f>VLOOKUP(D5752,DEPARTMENTS!B:B,1,0)</f>
        <v>ENVELOPES</v>
      </c>
      <c r="K5752" s="326"/>
    </row>
    <row r="5753" spans="1:11" s="35" customFormat="1" hidden="1" x14ac:dyDescent="0.2">
      <c r="A5753" s="326" t="s">
        <v>12384</v>
      </c>
      <c r="B5753" s="326" t="s">
        <v>9</v>
      </c>
      <c r="C5753" s="326">
        <v>3</v>
      </c>
      <c r="D5753" s="326" t="s">
        <v>96</v>
      </c>
      <c r="E5753" s="323">
        <v>200</v>
      </c>
      <c r="F5753" s="35" t="s">
        <v>303</v>
      </c>
      <c r="G5753" s="326" t="s">
        <v>12193</v>
      </c>
      <c r="H5753" s="350">
        <f t="shared" si="90"/>
        <v>3366264.8800000008</v>
      </c>
      <c r="I5753" s="326" t="s">
        <v>12251</v>
      </c>
      <c r="J5753" s="42" t="str">
        <f>VLOOKUP(D5753,DEPARTMENTS!B:B,1,0)</f>
        <v>VBS_YOUTH</v>
      </c>
      <c r="K5753" s="326"/>
    </row>
    <row r="5754" spans="1:11" s="35" customFormat="1" hidden="1" x14ac:dyDescent="0.2">
      <c r="A5754" s="326" t="s">
        <v>12385</v>
      </c>
      <c r="B5754" s="326" t="s">
        <v>9</v>
      </c>
      <c r="C5754" s="326">
        <v>3</v>
      </c>
      <c r="D5754" s="326" t="s">
        <v>24</v>
      </c>
      <c r="E5754" s="323">
        <v>700</v>
      </c>
      <c r="F5754" s="35" t="s">
        <v>303</v>
      </c>
      <c r="G5754" s="326" t="s">
        <v>12370</v>
      </c>
      <c r="H5754" s="350">
        <f t="shared" si="90"/>
        <v>3366964.8800000008</v>
      </c>
      <c r="I5754" s="326" t="s">
        <v>12252</v>
      </c>
      <c r="J5754" s="42" t="str">
        <f>VLOOKUP(D5754,DEPARTMENTS!B:B,1,0)</f>
        <v>ENVELOPES</v>
      </c>
      <c r="K5754" s="326"/>
    </row>
    <row r="5755" spans="1:11" s="35" customFormat="1" hidden="1" x14ac:dyDescent="0.2">
      <c r="A5755" s="326" t="s">
        <v>12386</v>
      </c>
      <c r="B5755" s="326" t="s">
        <v>9</v>
      </c>
      <c r="C5755" s="326">
        <v>3</v>
      </c>
      <c r="D5755" s="326" t="s">
        <v>24</v>
      </c>
      <c r="E5755" s="323">
        <v>800</v>
      </c>
      <c r="F5755" s="35" t="s">
        <v>303</v>
      </c>
      <c r="G5755" s="326" t="s">
        <v>12370</v>
      </c>
      <c r="H5755" s="350">
        <f t="shared" si="90"/>
        <v>3367764.8800000008</v>
      </c>
      <c r="I5755" s="326" t="s">
        <v>12253</v>
      </c>
      <c r="J5755" s="42" t="str">
        <f>VLOOKUP(D5755,DEPARTMENTS!B:B,1,0)</f>
        <v>ENVELOPES</v>
      </c>
      <c r="K5755" s="326"/>
    </row>
    <row r="5756" spans="1:11" s="35" customFormat="1" hidden="1" x14ac:dyDescent="0.2">
      <c r="A5756" s="326" t="s">
        <v>12387</v>
      </c>
      <c r="B5756" s="326" t="s">
        <v>9</v>
      </c>
      <c r="C5756" s="326">
        <v>3</v>
      </c>
      <c r="D5756" s="326" t="s">
        <v>9603</v>
      </c>
      <c r="E5756" s="323">
        <v>300</v>
      </c>
      <c r="F5756" s="35" t="s">
        <v>303</v>
      </c>
      <c r="G5756" s="326" t="s">
        <v>12370</v>
      </c>
      <c r="H5756" s="350">
        <f t="shared" si="90"/>
        <v>3368064.8800000008</v>
      </c>
      <c r="I5756" s="326" t="s">
        <v>12254</v>
      </c>
      <c r="J5756" s="42" t="str">
        <f>VLOOKUP(D5756,DEPARTMENTS!B:B,1,0)</f>
        <v>VBS_REGISTRATION</v>
      </c>
      <c r="K5756" s="326"/>
    </row>
    <row r="5757" spans="1:11" hidden="1" x14ac:dyDescent="0.2">
      <c r="A5757" s="326" t="s">
        <v>12388</v>
      </c>
      <c r="B5757" s="326" t="s">
        <v>9</v>
      </c>
      <c r="C5757" s="326">
        <v>3</v>
      </c>
      <c r="D5757" s="326" t="s">
        <v>9603</v>
      </c>
      <c r="E5757" s="323">
        <v>150</v>
      </c>
      <c r="F5757" s="35" t="s">
        <v>303</v>
      </c>
      <c r="G5757" s="326" t="s">
        <v>12370</v>
      </c>
      <c r="H5757" s="350">
        <f t="shared" si="90"/>
        <v>3368214.8800000008</v>
      </c>
      <c r="I5757" s="326" t="s">
        <v>12255</v>
      </c>
      <c r="J5757" s="42" t="str">
        <f>VLOOKUP(D5757,DEPARTMENTS!B:B,1,0)</f>
        <v>VBS_REGISTRATION</v>
      </c>
    </row>
    <row r="5758" spans="1:11" s="35" customFormat="1" hidden="1" x14ac:dyDescent="0.2">
      <c r="A5758" s="326" t="s">
        <v>12389</v>
      </c>
      <c r="B5758" s="326" t="s">
        <v>9</v>
      </c>
      <c r="C5758" s="326">
        <v>3</v>
      </c>
      <c r="D5758" s="326" t="s">
        <v>94</v>
      </c>
      <c r="E5758" s="323">
        <v>500</v>
      </c>
      <c r="F5758" s="35" t="s">
        <v>303</v>
      </c>
      <c r="G5758" s="326" t="s">
        <v>12370</v>
      </c>
      <c r="H5758" s="350">
        <f t="shared" si="90"/>
        <v>3368714.8800000008</v>
      </c>
      <c r="I5758" s="326" t="s">
        <v>12256</v>
      </c>
      <c r="J5758" s="42" t="str">
        <f>VLOOKUP(D5758,DEPARTMENTS!B:B,1,0)</f>
        <v>VBS_AMM</v>
      </c>
      <c r="K5758" s="326"/>
    </row>
    <row r="5759" spans="1:11" hidden="1" x14ac:dyDescent="0.2">
      <c r="A5759" s="326" t="s">
        <v>12390</v>
      </c>
      <c r="B5759" s="326" t="s">
        <v>9</v>
      </c>
      <c r="C5759" s="326">
        <v>3</v>
      </c>
      <c r="D5759" s="326" t="s">
        <v>96</v>
      </c>
      <c r="E5759" s="323">
        <v>100</v>
      </c>
      <c r="F5759" s="35" t="s">
        <v>303</v>
      </c>
      <c r="G5759" s="326" t="s">
        <v>12370</v>
      </c>
      <c r="H5759" s="350">
        <f t="shared" si="90"/>
        <v>3368814.8800000008</v>
      </c>
      <c r="I5759" s="326" t="s">
        <v>12257</v>
      </c>
      <c r="J5759" s="42" t="str">
        <f>VLOOKUP(D5759,DEPARTMENTS!B:B,1,0)</f>
        <v>VBS_YOUTH</v>
      </c>
    </row>
    <row r="5760" spans="1:11" s="35" customFormat="1" hidden="1" x14ac:dyDescent="0.2">
      <c r="A5760" s="326" t="s">
        <v>12391</v>
      </c>
      <c r="B5760" s="326" t="s">
        <v>9</v>
      </c>
      <c r="C5760" s="326">
        <v>3</v>
      </c>
      <c r="D5760" s="326" t="s">
        <v>94</v>
      </c>
      <c r="E5760" s="323">
        <v>200</v>
      </c>
      <c r="F5760" s="35" t="s">
        <v>303</v>
      </c>
      <c r="G5760" s="326" t="s">
        <v>12370</v>
      </c>
      <c r="H5760" s="350">
        <f t="shared" si="90"/>
        <v>3369014.8800000008</v>
      </c>
      <c r="I5760" s="326" t="s">
        <v>12258</v>
      </c>
      <c r="J5760" s="42" t="str">
        <f>VLOOKUP(D5760,DEPARTMENTS!B:B,1,0)</f>
        <v>VBS_AMM</v>
      </c>
      <c r="K5760" s="326"/>
    </row>
    <row r="5761" spans="1:11" s="35" customFormat="1" hidden="1" x14ac:dyDescent="0.2">
      <c r="A5761" s="326" t="s">
        <v>12392</v>
      </c>
      <c r="B5761" s="326" t="s">
        <v>9</v>
      </c>
      <c r="C5761" s="326">
        <v>3</v>
      </c>
      <c r="D5761" s="326" t="s">
        <v>96</v>
      </c>
      <c r="E5761" s="323">
        <v>500</v>
      </c>
      <c r="F5761" s="35" t="s">
        <v>303</v>
      </c>
      <c r="G5761" s="326" t="s">
        <v>12370</v>
      </c>
      <c r="H5761" s="350">
        <f t="shared" si="90"/>
        <v>3369514.8800000008</v>
      </c>
      <c r="I5761" s="326" t="s">
        <v>12259</v>
      </c>
      <c r="J5761" s="42" t="str">
        <f>VLOOKUP(D5761,DEPARTMENTS!B:B,1,0)</f>
        <v>VBS_YOUTH</v>
      </c>
      <c r="K5761" s="326"/>
    </row>
    <row r="5762" spans="1:11" s="35" customFormat="1" hidden="1" x14ac:dyDescent="0.2">
      <c r="A5762" s="326" t="s">
        <v>12393</v>
      </c>
      <c r="B5762" s="326" t="s">
        <v>9</v>
      </c>
      <c r="C5762" s="326">
        <v>3</v>
      </c>
      <c r="D5762" s="326" t="s">
        <v>94</v>
      </c>
      <c r="E5762" s="323">
        <v>500</v>
      </c>
      <c r="F5762" s="35" t="s">
        <v>303</v>
      </c>
      <c r="G5762" s="326" t="s">
        <v>12370</v>
      </c>
      <c r="H5762" s="350">
        <f t="shared" si="90"/>
        <v>3370014.8800000008</v>
      </c>
      <c r="I5762" s="326" t="s">
        <v>12260</v>
      </c>
      <c r="J5762" s="42" t="str">
        <f>VLOOKUP(D5762,DEPARTMENTS!B:B,1,0)</f>
        <v>VBS_AMM</v>
      </c>
      <c r="K5762" s="326"/>
    </row>
    <row r="5763" spans="1:11" s="35" customFormat="1" hidden="1" x14ac:dyDescent="0.2">
      <c r="A5763" s="326" t="s">
        <v>12394</v>
      </c>
      <c r="B5763" s="326" t="s">
        <v>9</v>
      </c>
      <c r="C5763" s="326">
        <v>3</v>
      </c>
      <c r="D5763" s="326" t="s">
        <v>94</v>
      </c>
      <c r="E5763" s="323">
        <v>500</v>
      </c>
      <c r="F5763" s="35" t="s">
        <v>303</v>
      </c>
      <c r="G5763" s="326" t="s">
        <v>12370</v>
      </c>
      <c r="H5763" s="350">
        <f t="shared" si="90"/>
        <v>3370514.8800000008</v>
      </c>
      <c r="I5763" s="326" t="s">
        <v>12261</v>
      </c>
      <c r="J5763" s="42" t="str">
        <f>VLOOKUP(D5763,DEPARTMENTS!B:B,1,0)</f>
        <v>VBS_AMM</v>
      </c>
      <c r="K5763" s="326"/>
    </row>
    <row r="5764" spans="1:11" s="35" customFormat="1" hidden="1" x14ac:dyDescent="0.2">
      <c r="A5764" s="326" t="s">
        <v>12395</v>
      </c>
      <c r="B5764" s="326" t="s">
        <v>9</v>
      </c>
      <c r="C5764" s="326">
        <v>3</v>
      </c>
      <c r="D5764" s="326" t="s">
        <v>94</v>
      </c>
      <c r="E5764" s="323">
        <v>200</v>
      </c>
      <c r="F5764" s="35" t="s">
        <v>303</v>
      </c>
      <c r="G5764" s="326" t="s">
        <v>12370</v>
      </c>
      <c r="H5764" s="350">
        <f t="shared" si="90"/>
        <v>3370714.8800000008</v>
      </c>
      <c r="I5764" s="326" t="s">
        <v>12262</v>
      </c>
      <c r="J5764" s="42" t="str">
        <f>VLOOKUP(D5764,DEPARTMENTS!B:B,1,0)</f>
        <v>VBS_AMM</v>
      </c>
      <c r="K5764" s="326"/>
    </row>
    <row r="5765" spans="1:11" hidden="1" x14ac:dyDescent="0.2">
      <c r="A5765" s="326" t="s">
        <v>12396</v>
      </c>
      <c r="B5765" s="326" t="s">
        <v>9</v>
      </c>
      <c r="C5765" s="326">
        <v>3</v>
      </c>
      <c r="D5765" s="326" t="s">
        <v>94</v>
      </c>
      <c r="E5765" s="323">
        <v>200</v>
      </c>
      <c r="F5765" s="35" t="s">
        <v>303</v>
      </c>
      <c r="G5765" s="326" t="s">
        <v>12370</v>
      </c>
      <c r="H5765" s="350">
        <f t="shared" si="90"/>
        <v>3370914.8800000008</v>
      </c>
      <c r="I5765" s="326" t="s">
        <v>12263</v>
      </c>
      <c r="J5765" s="42" t="str">
        <f>VLOOKUP(D5765,DEPARTMENTS!B:B,1,0)</f>
        <v>VBS_AMM</v>
      </c>
    </row>
    <row r="5766" spans="1:11" s="35" customFormat="1" hidden="1" x14ac:dyDescent="0.2">
      <c r="A5766" s="326" t="s">
        <v>12397</v>
      </c>
      <c r="B5766" s="326" t="s">
        <v>9</v>
      </c>
      <c r="C5766" s="326">
        <v>3</v>
      </c>
      <c r="D5766" s="326" t="s">
        <v>94</v>
      </c>
      <c r="E5766" s="323">
        <v>200</v>
      </c>
      <c r="F5766" s="35" t="s">
        <v>303</v>
      </c>
      <c r="G5766" s="326" t="s">
        <v>12370</v>
      </c>
      <c r="H5766" s="350">
        <f t="shared" si="90"/>
        <v>3371114.8800000008</v>
      </c>
      <c r="I5766" s="326" t="s">
        <v>12264</v>
      </c>
      <c r="J5766" s="42" t="str">
        <f>VLOOKUP(D5766,DEPARTMENTS!B:B,1,0)</f>
        <v>VBS_AMM</v>
      </c>
      <c r="K5766" s="326"/>
    </row>
    <row r="5767" spans="1:11" s="35" customFormat="1" hidden="1" x14ac:dyDescent="0.2">
      <c r="A5767" s="326" t="s">
        <v>12398</v>
      </c>
      <c r="B5767" s="326" t="s">
        <v>9</v>
      </c>
      <c r="C5767" s="326">
        <v>3</v>
      </c>
      <c r="D5767" s="326" t="s">
        <v>94</v>
      </c>
      <c r="E5767" s="323">
        <v>300</v>
      </c>
      <c r="F5767" s="35" t="s">
        <v>303</v>
      </c>
      <c r="G5767" s="326" t="s">
        <v>12370</v>
      </c>
      <c r="H5767" s="350">
        <f t="shared" si="90"/>
        <v>3371414.8800000008</v>
      </c>
      <c r="I5767" s="326" t="s">
        <v>12265</v>
      </c>
      <c r="J5767" s="42" t="str">
        <f>VLOOKUP(D5767,DEPARTMENTS!B:B,1,0)</f>
        <v>VBS_AMM</v>
      </c>
      <c r="K5767" s="326"/>
    </row>
    <row r="5768" spans="1:11" s="35" customFormat="1" hidden="1" x14ac:dyDescent="0.2">
      <c r="A5768" s="326" t="s">
        <v>12399</v>
      </c>
      <c r="B5768" s="326" t="s">
        <v>9</v>
      </c>
      <c r="C5768" s="326">
        <v>3</v>
      </c>
      <c r="D5768" s="326" t="s">
        <v>144</v>
      </c>
      <c r="E5768" s="323">
        <v>300</v>
      </c>
      <c r="F5768" s="35" t="s">
        <v>303</v>
      </c>
      <c r="G5768" s="326" t="s">
        <v>12370</v>
      </c>
      <c r="H5768" s="350">
        <f t="shared" si="90"/>
        <v>3371714.8800000008</v>
      </c>
      <c r="I5768" s="326" t="s">
        <v>12266</v>
      </c>
      <c r="J5768" s="42" t="str">
        <f>VLOOKUP(D5768,DEPARTMENTS!B:B,1,0)</f>
        <v>DEV_GROUP_2</v>
      </c>
      <c r="K5768" s="326"/>
    </row>
    <row r="5769" spans="1:11" s="35" customFormat="1" hidden="1" x14ac:dyDescent="0.2">
      <c r="A5769" s="326" t="s">
        <v>12400</v>
      </c>
      <c r="B5769" s="326" t="s">
        <v>9</v>
      </c>
      <c r="C5769" s="326">
        <v>3</v>
      </c>
      <c r="D5769" s="326" t="s">
        <v>94</v>
      </c>
      <c r="E5769" s="323">
        <v>300</v>
      </c>
      <c r="F5769" s="35" t="s">
        <v>303</v>
      </c>
      <c r="G5769" s="326" t="s">
        <v>12370</v>
      </c>
      <c r="H5769" s="350">
        <f t="shared" si="90"/>
        <v>3372014.8800000008</v>
      </c>
      <c r="I5769" s="326" t="s">
        <v>12267</v>
      </c>
      <c r="J5769" s="42" t="str">
        <f>VLOOKUP(D5769,DEPARTMENTS!B:B,1,0)</f>
        <v>VBS_AMM</v>
      </c>
      <c r="K5769" s="326"/>
    </row>
    <row r="5770" spans="1:11" s="35" customFormat="1" hidden="1" x14ac:dyDescent="0.2">
      <c r="A5770" s="326" t="s">
        <v>12401</v>
      </c>
      <c r="B5770" s="326" t="s">
        <v>9</v>
      </c>
      <c r="C5770" s="326">
        <v>3</v>
      </c>
      <c r="D5770" s="326" t="s">
        <v>94</v>
      </c>
      <c r="E5770" s="323">
        <v>100</v>
      </c>
      <c r="F5770" s="35" t="s">
        <v>303</v>
      </c>
      <c r="G5770" s="326" t="s">
        <v>12370</v>
      </c>
      <c r="H5770" s="350">
        <f t="shared" si="90"/>
        <v>3372114.8800000008</v>
      </c>
      <c r="I5770" s="326" t="s">
        <v>12268</v>
      </c>
      <c r="J5770" s="42" t="str">
        <f>VLOOKUP(D5770,DEPARTMENTS!B:B,1,0)</f>
        <v>VBS_AMM</v>
      </c>
      <c r="K5770" s="326"/>
    </row>
    <row r="5771" spans="1:11" s="35" customFormat="1" hidden="1" x14ac:dyDescent="0.2">
      <c r="A5771" s="326" t="s">
        <v>12402</v>
      </c>
      <c r="B5771" s="326" t="s">
        <v>9</v>
      </c>
      <c r="C5771" s="326">
        <v>3</v>
      </c>
      <c r="D5771" s="326" t="s">
        <v>24</v>
      </c>
      <c r="E5771" s="323">
        <v>500</v>
      </c>
      <c r="F5771" s="35" t="s">
        <v>303</v>
      </c>
      <c r="G5771" s="326" t="s">
        <v>12370</v>
      </c>
      <c r="H5771" s="350">
        <f t="shared" si="90"/>
        <v>3372614.8800000008</v>
      </c>
      <c r="I5771" s="326" t="s">
        <v>12269</v>
      </c>
      <c r="J5771" s="42" t="str">
        <f>VLOOKUP(D5771,DEPARTMENTS!B:B,1,0)</f>
        <v>ENVELOPES</v>
      </c>
      <c r="K5771" s="326"/>
    </row>
    <row r="5772" spans="1:11" s="35" customFormat="1" hidden="1" x14ac:dyDescent="0.2">
      <c r="A5772" s="326" t="s">
        <v>12403</v>
      </c>
      <c r="B5772" s="326" t="s">
        <v>9</v>
      </c>
      <c r="C5772" s="326">
        <v>3</v>
      </c>
      <c r="D5772" s="326" t="s">
        <v>24</v>
      </c>
      <c r="E5772" s="323">
        <v>500</v>
      </c>
      <c r="F5772" s="35" t="s">
        <v>303</v>
      </c>
      <c r="G5772" s="326" t="s">
        <v>12370</v>
      </c>
      <c r="H5772" s="350">
        <f t="shared" si="90"/>
        <v>3373114.8800000008</v>
      </c>
      <c r="I5772" s="326" t="s">
        <v>12270</v>
      </c>
      <c r="J5772" s="42" t="str">
        <f>VLOOKUP(D5772,DEPARTMENTS!B:B,1,0)</f>
        <v>ENVELOPES</v>
      </c>
      <c r="K5772" s="326"/>
    </row>
    <row r="5773" spans="1:11" s="35" customFormat="1" hidden="1" x14ac:dyDescent="0.2">
      <c r="A5773" s="326" t="s">
        <v>12404</v>
      </c>
      <c r="B5773" s="326" t="s">
        <v>9</v>
      </c>
      <c r="C5773" s="326">
        <v>3</v>
      </c>
      <c r="D5773" s="326" t="s">
        <v>9603</v>
      </c>
      <c r="E5773" s="323">
        <v>150</v>
      </c>
      <c r="F5773" s="35" t="s">
        <v>303</v>
      </c>
      <c r="G5773" s="326" t="s">
        <v>12370</v>
      </c>
      <c r="H5773" s="350">
        <f t="shared" si="90"/>
        <v>3373264.8800000008</v>
      </c>
      <c r="I5773" s="326" t="s">
        <v>12271</v>
      </c>
      <c r="J5773" s="42" t="str">
        <f>VLOOKUP(D5773,DEPARTMENTS!B:B,1,0)</f>
        <v>VBS_REGISTRATION</v>
      </c>
      <c r="K5773" s="326"/>
    </row>
    <row r="5774" spans="1:11" s="35" customFormat="1" hidden="1" x14ac:dyDescent="0.2">
      <c r="A5774" s="326" t="s">
        <v>12405</v>
      </c>
      <c r="B5774" s="326" t="s">
        <v>9</v>
      </c>
      <c r="C5774" s="326">
        <v>3</v>
      </c>
      <c r="D5774" s="326" t="s">
        <v>94</v>
      </c>
      <c r="E5774" s="323">
        <v>100</v>
      </c>
      <c r="F5774" s="35" t="s">
        <v>303</v>
      </c>
      <c r="G5774" s="326" t="s">
        <v>12370</v>
      </c>
      <c r="H5774" s="350">
        <f t="shared" si="90"/>
        <v>3373364.8800000008</v>
      </c>
      <c r="I5774" s="326" t="s">
        <v>12272</v>
      </c>
      <c r="J5774" s="42" t="str">
        <f>VLOOKUP(D5774,DEPARTMENTS!B:B,1,0)</f>
        <v>VBS_AMM</v>
      </c>
      <c r="K5774" s="326"/>
    </row>
    <row r="5775" spans="1:11" s="35" customFormat="1" hidden="1" x14ac:dyDescent="0.2">
      <c r="A5775" s="326" t="s">
        <v>12406</v>
      </c>
      <c r="B5775" s="326" t="s">
        <v>9</v>
      </c>
      <c r="C5775" s="326">
        <v>3</v>
      </c>
      <c r="D5775" s="326" t="s">
        <v>24</v>
      </c>
      <c r="E5775" s="323">
        <v>188</v>
      </c>
      <c r="F5775" s="35" t="s">
        <v>303</v>
      </c>
      <c r="G5775" s="326" t="s">
        <v>12370</v>
      </c>
      <c r="H5775" s="350">
        <f t="shared" si="90"/>
        <v>3373552.8800000008</v>
      </c>
      <c r="I5775" s="326" t="s">
        <v>12273</v>
      </c>
      <c r="J5775" s="42" t="str">
        <f>VLOOKUP(D5775,DEPARTMENTS!B:B,1,0)</f>
        <v>ENVELOPES</v>
      </c>
      <c r="K5775" s="326"/>
    </row>
    <row r="5776" spans="1:11" s="35" customFormat="1" hidden="1" x14ac:dyDescent="0.2">
      <c r="A5776" s="326" t="s">
        <v>12407</v>
      </c>
      <c r="B5776" s="326" t="s">
        <v>9</v>
      </c>
      <c r="C5776" s="326">
        <v>3</v>
      </c>
      <c r="D5776" s="326" t="s">
        <v>94</v>
      </c>
      <c r="E5776" s="323">
        <v>200</v>
      </c>
      <c r="F5776" s="35" t="s">
        <v>303</v>
      </c>
      <c r="G5776" s="326" t="s">
        <v>12370</v>
      </c>
      <c r="H5776" s="350">
        <f t="shared" si="90"/>
        <v>3373752.8800000008</v>
      </c>
      <c r="I5776" s="326" t="s">
        <v>12274</v>
      </c>
      <c r="J5776" s="42" t="str">
        <f>VLOOKUP(D5776,DEPARTMENTS!B:B,1,0)</f>
        <v>VBS_AMM</v>
      </c>
      <c r="K5776" s="326"/>
    </row>
    <row r="5777" spans="1:11" s="35" customFormat="1" hidden="1" x14ac:dyDescent="0.2">
      <c r="A5777" s="326" t="s">
        <v>12408</v>
      </c>
      <c r="B5777" s="326" t="s">
        <v>9</v>
      </c>
      <c r="C5777" s="326">
        <v>3</v>
      </c>
      <c r="D5777" s="326" t="s">
        <v>24</v>
      </c>
      <c r="E5777" s="323">
        <v>750</v>
      </c>
      <c r="F5777" s="35" t="s">
        <v>303</v>
      </c>
      <c r="G5777" s="326" t="s">
        <v>12370</v>
      </c>
      <c r="H5777" s="350">
        <f t="shared" si="90"/>
        <v>3374502.8800000008</v>
      </c>
      <c r="I5777" s="326" t="s">
        <v>12275</v>
      </c>
      <c r="J5777" s="42" t="str">
        <f>VLOOKUP(D5777,DEPARTMENTS!B:B,1,0)</f>
        <v>ENVELOPES</v>
      </c>
      <c r="K5777" s="326"/>
    </row>
    <row r="5778" spans="1:11" s="35" customFormat="1" hidden="1" x14ac:dyDescent="0.2">
      <c r="A5778" s="326" t="s">
        <v>12409</v>
      </c>
      <c r="B5778" s="326" t="s">
        <v>9</v>
      </c>
      <c r="C5778" s="326">
        <v>3</v>
      </c>
      <c r="D5778" s="326" t="s">
        <v>96</v>
      </c>
      <c r="E5778" s="323">
        <v>200</v>
      </c>
      <c r="F5778" s="35" t="s">
        <v>303</v>
      </c>
      <c r="G5778" s="326" t="s">
        <v>12370</v>
      </c>
      <c r="H5778" s="350">
        <f t="shared" si="90"/>
        <v>3374702.8800000008</v>
      </c>
      <c r="I5778" s="326" t="s">
        <v>12276</v>
      </c>
      <c r="J5778" s="42" t="str">
        <f>VLOOKUP(D5778,DEPARTMENTS!B:B,1,0)</f>
        <v>VBS_YOUTH</v>
      </c>
      <c r="K5778" s="326"/>
    </row>
    <row r="5779" spans="1:11" s="35" customFormat="1" hidden="1" x14ac:dyDescent="0.2">
      <c r="A5779" s="326" t="s">
        <v>12410</v>
      </c>
      <c r="B5779" s="326" t="s">
        <v>9</v>
      </c>
      <c r="C5779" s="326">
        <v>3</v>
      </c>
      <c r="D5779" s="326" t="s">
        <v>94</v>
      </c>
      <c r="E5779" s="323">
        <v>200</v>
      </c>
      <c r="F5779" s="35" t="s">
        <v>303</v>
      </c>
      <c r="G5779" s="326" t="s">
        <v>12370</v>
      </c>
      <c r="H5779" s="350">
        <f t="shared" si="90"/>
        <v>3374902.8800000008</v>
      </c>
      <c r="I5779" s="326" t="s">
        <v>12277</v>
      </c>
      <c r="J5779" s="42" t="str">
        <f>VLOOKUP(D5779,DEPARTMENTS!B:B,1,0)</f>
        <v>VBS_AMM</v>
      </c>
      <c r="K5779" s="326"/>
    </row>
    <row r="5780" spans="1:11" s="35" customFormat="1" hidden="1" x14ac:dyDescent="0.2">
      <c r="A5780" s="326" t="s">
        <v>12411</v>
      </c>
      <c r="B5780" s="326" t="s">
        <v>9</v>
      </c>
      <c r="C5780" s="326">
        <v>3</v>
      </c>
      <c r="D5780" s="326" t="s">
        <v>94</v>
      </c>
      <c r="E5780" s="323">
        <v>1000</v>
      </c>
      <c r="F5780" s="35" t="s">
        <v>303</v>
      </c>
      <c r="G5780" s="326" t="s">
        <v>12370</v>
      </c>
      <c r="H5780" s="350">
        <f t="shared" si="90"/>
        <v>3375902.8800000008</v>
      </c>
      <c r="I5780" s="326" t="s">
        <v>12278</v>
      </c>
      <c r="J5780" s="42" t="str">
        <f>VLOOKUP(D5780,DEPARTMENTS!B:B,1,0)</f>
        <v>VBS_AMM</v>
      </c>
      <c r="K5780" s="326"/>
    </row>
    <row r="5781" spans="1:11" s="35" customFormat="1" hidden="1" x14ac:dyDescent="0.2">
      <c r="A5781" s="326" t="s">
        <v>12412</v>
      </c>
      <c r="B5781" s="326" t="s">
        <v>9</v>
      </c>
      <c r="C5781" s="326">
        <v>3</v>
      </c>
      <c r="D5781" s="326" t="s">
        <v>9603</v>
      </c>
      <c r="E5781" s="323">
        <v>750</v>
      </c>
      <c r="F5781" s="35" t="s">
        <v>303</v>
      </c>
      <c r="G5781" s="326" t="s">
        <v>12370</v>
      </c>
      <c r="H5781" s="350">
        <f t="shared" si="90"/>
        <v>3376652.8800000008</v>
      </c>
      <c r="I5781" s="326" t="s">
        <v>12279</v>
      </c>
      <c r="J5781" s="42" t="str">
        <f>VLOOKUP(D5781,DEPARTMENTS!B:B,1,0)</f>
        <v>VBS_REGISTRATION</v>
      </c>
      <c r="K5781" s="326"/>
    </row>
    <row r="5782" spans="1:11" s="35" customFormat="1" hidden="1" x14ac:dyDescent="0.2">
      <c r="A5782" s="326" t="s">
        <v>12413</v>
      </c>
      <c r="B5782" s="326" t="s">
        <v>9</v>
      </c>
      <c r="C5782" s="326">
        <v>3</v>
      </c>
      <c r="D5782" s="326" t="s">
        <v>9603</v>
      </c>
      <c r="E5782" s="323">
        <v>150</v>
      </c>
      <c r="F5782" s="35" t="s">
        <v>303</v>
      </c>
      <c r="G5782" s="326" t="s">
        <v>12371</v>
      </c>
      <c r="H5782" s="350">
        <f t="shared" ref="H5782:H5845" si="91">H5781+E5782</f>
        <v>3376802.8800000008</v>
      </c>
      <c r="I5782" s="326" t="s">
        <v>12280</v>
      </c>
      <c r="J5782" s="42" t="str">
        <f>VLOOKUP(D5782,DEPARTMENTS!B:B,1,0)</f>
        <v>VBS_REGISTRATION</v>
      </c>
      <c r="K5782" s="326"/>
    </row>
    <row r="5783" spans="1:11" s="35" customFormat="1" hidden="1" x14ac:dyDescent="0.2">
      <c r="A5783" s="326" t="s">
        <v>12414</v>
      </c>
      <c r="B5783" s="326" t="s">
        <v>9</v>
      </c>
      <c r="C5783" s="326">
        <v>3</v>
      </c>
      <c r="D5783" s="326" t="s">
        <v>9603</v>
      </c>
      <c r="E5783" s="323">
        <v>300</v>
      </c>
      <c r="F5783" s="35" t="s">
        <v>303</v>
      </c>
      <c r="G5783" s="326" t="s">
        <v>12371</v>
      </c>
      <c r="H5783" s="350">
        <f t="shared" si="91"/>
        <v>3377102.8800000008</v>
      </c>
      <c r="I5783" s="326" t="s">
        <v>12281</v>
      </c>
      <c r="J5783" s="42" t="str">
        <f>VLOOKUP(D5783,DEPARTMENTS!B:B,1,0)</f>
        <v>VBS_REGISTRATION</v>
      </c>
      <c r="K5783" s="326"/>
    </row>
    <row r="5784" spans="1:11" s="35" customFormat="1" hidden="1" x14ac:dyDescent="0.2">
      <c r="A5784" s="326" t="s">
        <v>12415</v>
      </c>
      <c r="B5784" s="326" t="s">
        <v>9</v>
      </c>
      <c r="C5784" s="326">
        <v>3</v>
      </c>
      <c r="D5784" s="326" t="s">
        <v>98</v>
      </c>
      <c r="E5784" s="323">
        <v>200</v>
      </c>
      <c r="F5784" s="35" t="s">
        <v>303</v>
      </c>
      <c r="G5784" s="326" t="s">
        <v>12371</v>
      </c>
      <c r="H5784" s="350">
        <f t="shared" si="91"/>
        <v>3377302.8800000008</v>
      </c>
      <c r="I5784" s="326" t="s">
        <v>12282</v>
      </c>
      <c r="J5784" s="42" t="str">
        <f>VLOOKUP(D5784,DEPARTMENTS!B:B,1,0)</f>
        <v>VBS_CHILDREN</v>
      </c>
      <c r="K5784" s="326"/>
    </row>
    <row r="5785" spans="1:11" s="35" customFormat="1" hidden="1" x14ac:dyDescent="0.2">
      <c r="A5785" s="326" t="s">
        <v>12416</v>
      </c>
      <c r="B5785" s="326" t="s">
        <v>9</v>
      </c>
      <c r="C5785" s="326">
        <v>3</v>
      </c>
      <c r="D5785" s="326" t="s">
        <v>94</v>
      </c>
      <c r="E5785" s="323">
        <v>200</v>
      </c>
      <c r="F5785" s="35" t="s">
        <v>303</v>
      </c>
      <c r="G5785" s="326" t="s">
        <v>12371</v>
      </c>
      <c r="H5785" s="350">
        <f t="shared" si="91"/>
        <v>3377502.8800000008</v>
      </c>
      <c r="I5785" s="326" t="s">
        <v>12283</v>
      </c>
      <c r="J5785" s="42" t="str">
        <f>VLOOKUP(D5785,DEPARTMENTS!B:B,1,0)</f>
        <v>VBS_AMM</v>
      </c>
      <c r="K5785" s="326"/>
    </row>
    <row r="5786" spans="1:11" s="35" customFormat="1" hidden="1" x14ac:dyDescent="0.2">
      <c r="A5786" s="326" t="s">
        <v>12417</v>
      </c>
      <c r="B5786" s="326" t="s">
        <v>9</v>
      </c>
      <c r="C5786" s="326">
        <v>3</v>
      </c>
      <c r="D5786" s="326" t="s">
        <v>94</v>
      </c>
      <c r="E5786" s="323">
        <v>500</v>
      </c>
      <c r="F5786" s="35" t="s">
        <v>303</v>
      </c>
      <c r="G5786" s="326" t="s">
        <v>12371</v>
      </c>
      <c r="H5786" s="350">
        <f t="shared" si="91"/>
        <v>3378002.8800000008</v>
      </c>
      <c r="I5786" s="326" t="s">
        <v>12284</v>
      </c>
      <c r="J5786" s="42" t="str">
        <f>VLOOKUP(D5786,DEPARTMENTS!B:B,1,0)</f>
        <v>VBS_AMM</v>
      </c>
      <c r="K5786" s="326"/>
    </row>
    <row r="5787" spans="1:11" s="35" customFormat="1" hidden="1" x14ac:dyDescent="0.2">
      <c r="A5787" s="326" t="s">
        <v>12418</v>
      </c>
      <c r="B5787" s="326" t="s">
        <v>9</v>
      </c>
      <c r="C5787" s="326">
        <v>3</v>
      </c>
      <c r="D5787" s="326" t="s">
        <v>94</v>
      </c>
      <c r="E5787" s="323">
        <v>200</v>
      </c>
      <c r="F5787" s="35" t="s">
        <v>303</v>
      </c>
      <c r="G5787" s="326" t="s">
        <v>12371</v>
      </c>
      <c r="H5787" s="350">
        <f t="shared" si="91"/>
        <v>3378202.8800000008</v>
      </c>
      <c r="I5787" s="326" t="s">
        <v>12285</v>
      </c>
      <c r="J5787" s="42" t="str">
        <f>VLOOKUP(D5787,DEPARTMENTS!B:B,1,0)</f>
        <v>VBS_AMM</v>
      </c>
      <c r="K5787" s="326"/>
    </row>
    <row r="5788" spans="1:11" s="35" customFormat="1" hidden="1" x14ac:dyDescent="0.2">
      <c r="A5788" s="326" t="s">
        <v>12419</v>
      </c>
      <c r="B5788" s="326" t="s">
        <v>9</v>
      </c>
      <c r="C5788" s="326">
        <v>3</v>
      </c>
      <c r="D5788" s="326" t="s">
        <v>94</v>
      </c>
      <c r="E5788" s="323">
        <v>200</v>
      </c>
      <c r="F5788" s="35" t="s">
        <v>303</v>
      </c>
      <c r="G5788" s="326" t="s">
        <v>12371</v>
      </c>
      <c r="H5788" s="350">
        <f t="shared" si="91"/>
        <v>3378402.8800000008</v>
      </c>
      <c r="I5788" s="326" t="s">
        <v>12286</v>
      </c>
      <c r="J5788" s="42" t="str">
        <f>VLOOKUP(D5788,DEPARTMENTS!B:B,1,0)</f>
        <v>VBS_AMM</v>
      </c>
      <c r="K5788" s="326"/>
    </row>
    <row r="5789" spans="1:11" s="35" customFormat="1" hidden="1" x14ac:dyDescent="0.2">
      <c r="A5789" s="326" t="s">
        <v>12420</v>
      </c>
      <c r="B5789" s="326" t="s">
        <v>9</v>
      </c>
      <c r="C5789" s="326">
        <v>3</v>
      </c>
      <c r="D5789" s="326" t="s">
        <v>94</v>
      </c>
      <c r="E5789" s="323">
        <v>300</v>
      </c>
      <c r="F5789" s="35" t="s">
        <v>303</v>
      </c>
      <c r="G5789" s="326" t="s">
        <v>12371</v>
      </c>
      <c r="H5789" s="350">
        <f t="shared" si="91"/>
        <v>3378702.8800000008</v>
      </c>
      <c r="I5789" s="326" t="s">
        <v>12287</v>
      </c>
      <c r="J5789" s="42" t="str">
        <f>VLOOKUP(D5789,DEPARTMENTS!B:B,1,0)</f>
        <v>VBS_AMM</v>
      </c>
      <c r="K5789" s="326"/>
    </row>
    <row r="5790" spans="1:11" s="35" customFormat="1" hidden="1" x14ac:dyDescent="0.2">
      <c r="A5790" s="326" t="s">
        <v>12421</v>
      </c>
      <c r="B5790" s="326" t="s">
        <v>9</v>
      </c>
      <c r="C5790" s="326">
        <v>3</v>
      </c>
      <c r="D5790" s="326" t="s">
        <v>94</v>
      </c>
      <c r="E5790" s="323">
        <v>200</v>
      </c>
      <c r="F5790" s="35" t="s">
        <v>303</v>
      </c>
      <c r="G5790" s="326" t="s">
        <v>12371</v>
      </c>
      <c r="H5790" s="350">
        <f t="shared" si="91"/>
        <v>3378902.8800000008</v>
      </c>
      <c r="I5790" s="326" t="s">
        <v>12288</v>
      </c>
      <c r="J5790" s="42" t="str">
        <f>VLOOKUP(D5790,DEPARTMENTS!B:B,1,0)</f>
        <v>VBS_AMM</v>
      </c>
      <c r="K5790" s="326"/>
    </row>
    <row r="5791" spans="1:11" s="35" customFormat="1" hidden="1" x14ac:dyDescent="0.2">
      <c r="A5791" s="326" t="s">
        <v>12422</v>
      </c>
      <c r="B5791" s="326" t="s">
        <v>9</v>
      </c>
      <c r="C5791" s="326">
        <v>3</v>
      </c>
      <c r="D5791" s="326" t="s">
        <v>24</v>
      </c>
      <c r="E5791" s="323">
        <v>100</v>
      </c>
      <c r="F5791" s="35" t="s">
        <v>303</v>
      </c>
      <c r="G5791" s="326" t="s">
        <v>12371</v>
      </c>
      <c r="H5791" s="350">
        <f t="shared" si="91"/>
        <v>3379002.8800000008</v>
      </c>
      <c r="I5791" s="326" t="s">
        <v>12289</v>
      </c>
      <c r="J5791" s="42" t="str">
        <f>VLOOKUP(D5791,DEPARTMENTS!B:B,1,0)</f>
        <v>ENVELOPES</v>
      </c>
      <c r="K5791" s="326"/>
    </row>
    <row r="5792" spans="1:11" s="35" customFormat="1" hidden="1" x14ac:dyDescent="0.2">
      <c r="A5792" s="326" t="s">
        <v>12423</v>
      </c>
      <c r="B5792" s="326" t="s">
        <v>9</v>
      </c>
      <c r="C5792" s="326">
        <v>3</v>
      </c>
      <c r="D5792" s="326" t="s">
        <v>94</v>
      </c>
      <c r="E5792" s="323">
        <v>300</v>
      </c>
      <c r="F5792" s="35" t="s">
        <v>303</v>
      </c>
      <c r="G5792" s="326" t="s">
        <v>12371</v>
      </c>
      <c r="H5792" s="350">
        <f t="shared" si="91"/>
        <v>3379302.8800000008</v>
      </c>
      <c r="I5792" s="326" t="s">
        <v>12290</v>
      </c>
      <c r="J5792" s="42" t="str">
        <f>VLOOKUP(D5792,DEPARTMENTS!B:B,1,0)</f>
        <v>VBS_AMM</v>
      </c>
      <c r="K5792" s="326"/>
    </row>
    <row r="5793" spans="1:11" s="35" customFormat="1" hidden="1" x14ac:dyDescent="0.2">
      <c r="A5793" s="326" t="s">
        <v>12424</v>
      </c>
      <c r="B5793" s="326" t="s">
        <v>9</v>
      </c>
      <c r="C5793" s="326">
        <v>3</v>
      </c>
      <c r="D5793" s="326" t="s">
        <v>94</v>
      </c>
      <c r="E5793" s="323">
        <v>100</v>
      </c>
      <c r="F5793" s="35" t="s">
        <v>303</v>
      </c>
      <c r="G5793" s="326" t="s">
        <v>12371</v>
      </c>
      <c r="H5793" s="350">
        <f t="shared" si="91"/>
        <v>3379402.8800000008</v>
      </c>
      <c r="I5793" s="326" t="s">
        <v>12291</v>
      </c>
      <c r="J5793" s="42" t="str">
        <f>VLOOKUP(D5793,DEPARTMENTS!B:B,1,0)</f>
        <v>VBS_AMM</v>
      </c>
      <c r="K5793" s="326"/>
    </row>
    <row r="5794" spans="1:11" s="35" customFormat="1" hidden="1" x14ac:dyDescent="0.2">
      <c r="A5794" s="326" t="s">
        <v>12425</v>
      </c>
      <c r="B5794" s="326" t="s">
        <v>9</v>
      </c>
      <c r="C5794" s="326">
        <v>3</v>
      </c>
      <c r="D5794" s="326" t="s">
        <v>94</v>
      </c>
      <c r="E5794" s="323">
        <v>500</v>
      </c>
      <c r="F5794" s="35" t="s">
        <v>303</v>
      </c>
      <c r="G5794" s="326" t="s">
        <v>12371</v>
      </c>
      <c r="H5794" s="350">
        <f t="shared" si="91"/>
        <v>3379902.8800000008</v>
      </c>
      <c r="I5794" s="326" t="s">
        <v>12292</v>
      </c>
      <c r="J5794" s="42" t="str">
        <f>VLOOKUP(D5794,DEPARTMENTS!B:B,1,0)</f>
        <v>VBS_AMM</v>
      </c>
      <c r="K5794" s="326"/>
    </row>
    <row r="5795" spans="1:11" s="35" customFormat="1" hidden="1" x14ac:dyDescent="0.2">
      <c r="A5795" s="326" t="s">
        <v>12426</v>
      </c>
      <c r="B5795" s="326" t="s">
        <v>9</v>
      </c>
      <c r="C5795" s="326">
        <v>3</v>
      </c>
      <c r="D5795" s="326" t="s">
        <v>94</v>
      </c>
      <c r="E5795" s="323">
        <v>300</v>
      </c>
      <c r="F5795" s="35" t="s">
        <v>303</v>
      </c>
      <c r="G5795" s="326" t="s">
        <v>12371</v>
      </c>
      <c r="H5795" s="350">
        <f t="shared" si="91"/>
        <v>3380202.8800000008</v>
      </c>
      <c r="I5795" s="326" t="s">
        <v>12293</v>
      </c>
      <c r="J5795" s="42" t="str">
        <f>VLOOKUP(D5795,DEPARTMENTS!B:B,1,0)</f>
        <v>VBS_AMM</v>
      </c>
      <c r="K5795" s="326"/>
    </row>
    <row r="5796" spans="1:11" s="35" customFormat="1" hidden="1" x14ac:dyDescent="0.2">
      <c r="A5796" s="326" t="s">
        <v>12427</v>
      </c>
      <c r="B5796" s="326" t="s">
        <v>9</v>
      </c>
      <c r="C5796" s="326">
        <v>3</v>
      </c>
      <c r="D5796" s="326" t="s">
        <v>94</v>
      </c>
      <c r="E5796" s="323">
        <v>200</v>
      </c>
      <c r="F5796" s="35" t="s">
        <v>303</v>
      </c>
      <c r="G5796" s="326" t="s">
        <v>12371</v>
      </c>
      <c r="H5796" s="350">
        <f t="shared" si="91"/>
        <v>3380402.8800000008</v>
      </c>
      <c r="I5796" s="326" t="s">
        <v>12294</v>
      </c>
      <c r="J5796" s="42" t="str">
        <f>VLOOKUP(D5796,DEPARTMENTS!B:B,1,0)</f>
        <v>VBS_AMM</v>
      </c>
      <c r="K5796" s="326"/>
    </row>
    <row r="5797" spans="1:11" s="35" customFormat="1" hidden="1" x14ac:dyDescent="0.2">
      <c r="A5797" s="326" t="s">
        <v>12428</v>
      </c>
      <c r="B5797" s="326" t="s">
        <v>9</v>
      </c>
      <c r="C5797" s="326">
        <v>3</v>
      </c>
      <c r="D5797" s="326" t="s">
        <v>94</v>
      </c>
      <c r="E5797" s="323">
        <v>200</v>
      </c>
      <c r="F5797" s="35" t="s">
        <v>303</v>
      </c>
      <c r="G5797" s="326" t="s">
        <v>12371</v>
      </c>
      <c r="H5797" s="350">
        <f t="shared" si="91"/>
        <v>3380602.8800000008</v>
      </c>
      <c r="I5797" s="326" t="s">
        <v>12295</v>
      </c>
      <c r="J5797" s="42" t="str">
        <f>VLOOKUP(D5797,DEPARTMENTS!B:B,1,0)</f>
        <v>VBS_AMM</v>
      </c>
      <c r="K5797" s="326"/>
    </row>
    <row r="5798" spans="1:11" s="35" customFormat="1" hidden="1" x14ac:dyDescent="0.2">
      <c r="A5798" s="326" t="s">
        <v>12429</v>
      </c>
      <c r="B5798" s="326" t="s">
        <v>9</v>
      </c>
      <c r="C5798" s="326">
        <v>3</v>
      </c>
      <c r="D5798" s="326" t="s">
        <v>94</v>
      </c>
      <c r="E5798" s="323">
        <v>300</v>
      </c>
      <c r="F5798" s="35" t="s">
        <v>303</v>
      </c>
      <c r="G5798" s="326" t="s">
        <v>12371</v>
      </c>
      <c r="H5798" s="350">
        <f t="shared" si="91"/>
        <v>3380902.8800000008</v>
      </c>
      <c r="I5798" s="326" t="s">
        <v>12296</v>
      </c>
      <c r="J5798" s="42" t="str">
        <f>VLOOKUP(D5798,DEPARTMENTS!B:B,1,0)</f>
        <v>VBS_AMM</v>
      </c>
      <c r="K5798" s="326"/>
    </row>
    <row r="5799" spans="1:11" s="35" customFormat="1" hidden="1" x14ac:dyDescent="0.2">
      <c r="A5799" s="326" t="s">
        <v>12430</v>
      </c>
      <c r="B5799" s="326" t="s">
        <v>9</v>
      </c>
      <c r="C5799" s="326">
        <v>3</v>
      </c>
      <c r="D5799" s="326" t="s">
        <v>94</v>
      </c>
      <c r="E5799" s="323">
        <v>100</v>
      </c>
      <c r="F5799" s="35" t="s">
        <v>303</v>
      </c>
      <c r="G5799" s="326" t="s">
        <v>12371</v>
      </c>
      <c r="H5799" s="350">
        <f t="shared" si="91"/>
        <v>3381002.8800000008</v>
      </c>
      <c r="I5799" s="326" t="s">
        <v>12297</v>
      </c>
      <c r="J5799" s="42" t="str">
        <f>VLOOKUP(D5799,DEPARTMENTS!B:B,1,0)</f>
        <v>VBS_AMM</v>
      </c>
      <c r="K5799" s="326"/>
    </row>
    <row r="5800" spans="1:11" s="35" customFormat="1" hidden="1" x14ac:dyDescent="0.2">
      <c r="A5800" s="326" t="s">
        <v>12431</v>
      </c>
      <c r="B5800" s="326" t="s">
        <v>9</v>
      </c>
      <c r="C5800" s="326">
        <v>3</v>
      </c>
      <c r="D5800" s="326" t="s">
        <v>94</v>
      </c>
      <c r="E5800" s="323">
        <v>400</v>
      </c>
      <c r="F5800" s="35" t="s">
        <v>303</v>
      </c>
      <c r="G5800" s="326" t="s">
        <v>12371</v>
      </c>
      <c r="H5800" s="350">
        <f t="shared" si="91"/>
        <v>3381402.8800000008</v>
      </c>
      <c r="I5800" s="326" t="s">
        <v>12298</v>
      </c>
      <c r="J5800" s="42" t="str">
        <f>VLOOKUP(D5800,DEPARTMENTS!B:B,1,0)</f>
        <v>VBS_AMM</v>
      </c>
      <c r="K5800" s="326"/>
    </row>
    <row r="5801" spans="1:11" s="35" customFormat="1" hidden="1" x14ac:dyDescent="0.2">
      <c r="A5801" s="326" t="s">
        <v>12432</v>
      </c>
      <c r="B5801" s="326" t="s">
        <v>9</v>
      </c>
      <c r="C5801" s="326">
        <v>3</v>
      </c>
      <c r="D5801" s="326" t="s">
        <v>9603</v>
      </c>
      <c r="E5801" s="323">
        <v>150</v>
      </c>
      <c r="F5801" s="35" t="s">
        <v>303</v>
      </c>
      <c r="G5801" s="326" t="s">
        <v>12371</v>
      </c>
      <c r="H5801" s="350">
        <f t="shared" si="91"/>
        <v>3381552.8800000008</v>
      </c>
      <c r="I5801" s="326" t="s">
        <v>12299</v>
      </c>
      <c r="J5801" s="42" t="str">
        <f>VLOOKUP(D5801,DEPARTMENTS!B:B,1,0)</f>
        <v>VBS_REGISTRATION</v>
      </c>
      <c r="K5801" s="326"/>
    </row>
    <row r="5802" spans="1:11" s="35" customFormat="1" hidden="1" x14ac:dyDescent="0.2">
      <c r="A5802" s="326" t="s">
        <v>12433</v>
      </c>
      <c r="B5802" s="326" t="s">
        <v>9</v>
      </c>
      <c r="C5802" s="326">
        <v>3</v>
      </c>
      <c r="D5802" s="326" t="s">
        <v>94</v>
      </c>
      <c r="E5802" s="323">
        <v>500</v>
      </c>
      <c r="F5802" s="35" t="s">
        <v>303</v>
      </c>
      <c r="G5802" s="326" t="s">
        <v>12371</v>
      </c>
      <c r="H5802" s="350">
        <f t="shared" si="91"/>
        <v>3382052.8800000008</v>
      </c>
      <c r="I5802" s="326" t="s">
        <v>12300</v>
      </c>
      <c r="J5802" s="42" t="str">
        <f>VLOOKUP(D5802,DEPARTMENTS!B:B,1,0)</f>
        <v>VBS_AMM</v>
      </c>
      <c r="K5802" s="326"/>
    </row>
    <row r="5803" spans="1:11" s="35" customFormat="1" hidden="1" x14ac:dyDescent="0.2">
      <c r="A5803" s="326" t="s">
        <v>12434</v>
      </c>
      <c r="B5803" s="326" t="s">
        <v>9</v>
      </c>
      <c r="C5803" s="326">
        <v>3</v>
      </c>
      <c r="D5803" s="326" t="s">
        <v>94</v>
      </c>
      <c r="E5803" s="323">
        <v>300</v>
      </c>
      <c r="F5803" s="35" t="s">
        <v>303</v>
      </c>
      <c r="G5803" s="326" t="s">
        <v>12371</v>
      </c>
      <c r="H5803" s="350">
        <f t="shared" si="91"/>
        <v>3382352.8800000008</v>
      </c>
      <c r="I5803" s="326" t="s">
        <v>12301</v>
      </c>
      <c r="J5803" s="42" t="str">
        <f>VLOOKUP(D5803,DEPARTMENTS!B:B,1,0)</f>
        <v>VBS_AMM</v>
      </c>
      <c r="K5803" s="326"/>
    </row>
    <row r="5804" spans="1:11" s="35" customFormat="1" hidden="1" x14ac:dyDescent="0.2">
      <c r="A5804" s="326" t="s">
        <v>12435</v>
      </c>
      <c r="B5804" s="326" t="s">
        <v>9</v>
      </c>
      <c r="C5804" s="326">
        <v>3</v>
      </c>
      <c r="D5804" s="326" t="s">
        <v>94</v>
      </c>
      <c r="E5804" s="323">
        <v>500</v>
      </c>
      <c r="F5804" s="35" t="s">
        <v>303</v>
      </c>
      <c r="G5804" s="326" t="s">
        <v>12371</v>
      </c>
      <c r="H5804" s="350">
        <f t="shared" si="91"/>
        <v>3382852.8800000008</v>
      </c>
      <c r="I5804" s="326" t="s">
        <v>12302</v>
      </c>
      <c r="J5804" s="42" t="str">
        <f>VLOOKUP(D5804,DEPARTMENTS!B:B,1,0)</f>
        <v>VBS_AMM</v>
      </c>
      <c r="K5804" s="326"/>
    </row>
    <row r="5805" spans="1:11" s="35" customFormat="1" hidden="1" x14ac:dyDescent="0.2">
      <c r="A5805" s="326" t="s">
        <v>12436</v>
      </c>
      <c r="B5805" s="326" t="s">
        <v>9</v>
      </c>
      <c r="C5805" s="326">
        <v>3</v>
      </c>
      <c r="D5805" s="326" t="s">
        <v>94</v>
      </c>
      <c r="E5805" s="323">
        <v>500</v>
      </c>
      <c r="F5805" s="35" t="s">
        <v>303</v>
      </c>
      <c r="G5805" s="326" t="s">
        <v>12371</v>
      </c>
      <c r="H5805" s="350">
        <f t="shared" si="91"/>
        <v>3383352.8800000008</v>
      </c>
      <c r="I5805" s="326" t="s">
        <v>12303</v>
      </c>
      <c r="J5805" s="42" t="str">
        <f>VLOOKUP(D5805,DEPARTMENTS!B:B,1,0)</f>
        <v>VBS_AMM</v>
      </c>
      <c r="K5805" s="326"/>
    </row>
    <row r="5806" spans="1:11" s="35" customFormat="1" hidden="1" x14ac:dyDescent="0.2">
      <c r="A5806" s="326" t="s">
        <v>12437</v>
      </c>
      <c r="B5806" s="326" t="s">
        <v>9</v>
      </c>
      <c r="C5806" s="326">
        <v>3</v>
      </c>
      <c r="D5806" s="326" t="s">
        <v>9603</v>
      </c>
      <c r="E5806" s="323">
        <v>300</v>
      </c>
      <c r="F5806" s="35" t="s">
        <v>303</v>
      </c>
      <c r="G5806" s="326" t="s">
        <v>12371</v>
      </c>
      <c r="H5806" s="350">
        <f t="shared" si="91"/>
        <v>3383652.8800000008</v>
      </c>
      <c r="I5806" s="326" t="s">
        <v>12304</v>
      </c>
      <c r="J5806" s="42" t="str">
        <f>VLOOKUP(D5806,DEPARTMENTS!B:B,1,0)</f>
        <v>VBS_REGISTRATION</v>
      </c>
      <c r="K5806" s="326"/>
    </row>
    <row r="5807" spans="1:11" s="35" customFormat="1" hidden="1" x14ac:dyDescent="0.2">
      <c r="A5807" s="326" t="s">
        <v>12438</v>
      </c>
      <c r="B5807" s="326" t="s">
        <v>9</v>
      </c>
      <c r="C5807" s="326">
        <v>3</v>
      </c>
      <c r="D5807" s="326" t="s">
        <v>9603</v>
      </c>
      <c r="E5807" s="323">
        <v>150</v>
      </c>
      <c r="F5807" s="35" t="s">
        <v>303</v>
      </c>
      <c r="G5807" s="326" t="s">
        <v>12371</v>
      </c>
      <c r="H5807" s="350">
        <f t="shared" si="91"/>
        <v>3383802.8800000008</v>
      </c>
      <c r="I5807" s="326" t="s">
        <v>12305</v>
      </c>
      <c r="J5807" s="42" t="str">
        <f>VLOOKUP(D5807,DEPARTMENTS!B:B,1,0)</f>
        <v>VBS_REGISTRATION</v>
      </c>
      <c r="K5807" s="326"/>
    </row>
    <row r="5808" spans="1:11" s="35" customFormat="1" hidden="1" x14ac:dyDescent="0.2">
      <c r="A5808" s="326" t="s">
        <v>12439</v>
      </c>
      <c r="B5808" s="326" t="s">
        <v>9</v>
      </c>
      <c r="C5808" s="326">
        <v>3</v>
      </c>
      <c r="D5808" s="326" t="s">
        <v>94</v>
      </c>
      <c r="E5808" s="323">
        <v>200</v>
      </c>
      <c r="F5808" s="35" t="s">
        <v>303</v>
      </c>
      <c r="G5808" s="326" t="s">
        <v>12371</v>
      </c>
      <c r="H5808" s="350">
        <f t="shared" si="91"/>
        <v>3384002.8800000008</v>
      </c>
      <c r="I5808" s="326" t="s">
        <v>12306</v>
      </c>
      <c r="J5808" s="42" t="str">
        <f>VLOOKUP(D5808,DEPARTMENTS!B:B,1,0)</f>
        <v>VBS_AMM</v>
      </c>
      <c r="K5808" s="326"/>
    </row>
    <row r="5809" spans="1:11" s="35" customFormat="1" hidden="1" x14ac:dyDescent="0.2">
      <c r="A5809" s="326" t="s">
        <v>12440</v>
      </c>
      <c r="B5809" s="326" t="s">
        <v>9</v>
      </c>
      <c r="C5809" s="326">
        <v>3</v>
      </c>
      <c r="D5809" s="326" t="s">
        <v>9603</v>
      </c>
      <c r="E5809" s="323">
        <v>600</v>
      </c>
      <c r="F5809" s="35" t="s">
        <v>303</v>
      </c>
      <c r="G5809" s="326" t="s">
        <v>12371</v>
      </c>
      <c r="H5809" s="350">
        <f t="shared" si="91"/>
        <v>3384602.8800000008</v>
      </c>
      <c r="I5809" s="326" t="s">
        <v>12307</v>
      </c>
      <c r="J5809" s="42" t="str">
        <f>VLOOKUP(D5809,DEPARTMENTS!B:B,1,0)</f>
        <v>VBS_REGISTRATION</v>
      </c>
      <c r="K5809" s="326"/>
    </row>
    <row r="5810" spans="1:11" s="35" customFormat="1" hidden="1" x14ac:dyDescent="0.2">
      <c r="A5810" s="326" t="s">
        <v>12441</v>
      </c>
      <c r="B5810" s="326" t="s">
        <v>9</v>
      </c>
      <c r="C5810" s="326">
        <v>3</v>
      </c>
      <c r="D5810" s="326" t="s">
        <v>94</v>
      </c>
      <c r="E5810" s="323">
        <v>200</v>
      </c>
      <c r="F5810" s="35" t="s">
        <v>303</v>
      </c>
      <c r="G5810" s="326" t="s">
        <v>12371</v>
      </c>
      <c r="H5810" s="350">
        <f t="shared" si="91"/>
        <v>3384802.8800000008</v>
      </c>
      <c r="I5810" s="326" t="s">
        <v>12308</v>
      </c>
      <c r="J5810" s="42" t="str">
        <f>VLOOKUP(D5810,DEPARTMENTS!B:B,1,0)</f>
        <v>VBS_AMM</v>
      </c>
      <c r="K5810" s="326"/>
    </row>
    <row r="5811" spans="1:11" s="35" customFormat="1" hidden="1" x14ac:dyDescent="0.2">
      <c r="A5811" s="326" t="s">
        <v>12442</v>
      </c>
      <c r="B5811" s="326" t="s">
        <v>9</v>
      </c>
      <c r="C5811" s="326">
        <v>3</v>
      </c>
      <c r="D5811" s="326" t="s">
        <v>94</v>
      </c>
      <c r="E5811" s="323">
        <v>200</v>
      </c>
      <c r="F5811" s="35" t="s">
        <v>303</v>
      </c>
      <c r="G5811" s="326" t="s">
        <v>12371</v>
      </c>
      <c r="H5811" s="350">
        <f t="shared" si="91"/>
        <v>3385002.8800000008</v>
      </c>
      <c r="I5811" s="326" t="s">
        <v>12309</v>
      </c>
      <c r="J5811" s="42" t="str">
        <f>VLOOKUP(D5811,DEPARTMENTS!B:B,1,0)</f>
        <v>VBS_AMM</v>
      </c>
      <c r="K5811" s="326"/>
    </row>
    <row r="5812" spans="1:11" s="35" customFormat="1" hidden="1" x14ac:dyDescent="0.2">
      <c r="A5812" s="326" t="s">
        <v>12443</v>
      </c>
      <c r="B5812" s="326" t="s">
        <v>9</v>
      </c>
      <c r="C5812" s="326">
        <v>3</v>
      </c>
      <c r="D5812" s="326" t="s">
        <v>96</v>
      </c>
      <c r="E5812" s="323">
        <v>250</v>
      </c>
      <c r="F5812" s="35" t="s">
        <v>303</v>
      </c>
      <c r="G5812" s="326" t="s">
        <v>12371</v>
      </c>
      <c r="H5812" s="350">
        <f t="shared" si="91"/>
        <v>3385252.8800000008</v>
      </c>
      <c r="I5812" s="326" t="s">
        <v>12310</v>
      </c>
      <c r="J5812" s="42" t="str">
        <f>VLOOKUP(D5812,DEPARTMENTS!B:B,1,0)</f>
        <v>VBS_YOUTH</v>
      </c>
      <c r="K5812" s="326"/>
    </row>
    <row r="5813" spans="1:11" s="35" customFormat="1" hidden="1" x14ac:dyDescent="0.2">
      <c r="A5813" s="326" t="s">
        <v>12444</v>
      </c>
      <c r="B5813" s="326" t="s">
        <v>9</v>
      </c>
      <c r="C5813" s="326">
        <v>3</v>
      </c>
      <c r="D5813" s="326" t="s">
        <v>24</v>
      </c>
      <c r="E5813" s="323">
        <v>170</v>
      </c>
      <c r="F5813" s="35" t="s">
        <v>303</v>
      </c>
      <c r="G5813" s="326" t="s">
        <v>12371</v>
      </c>
      <c r="H5813" s="350">
        <f t="shared" si="91"/>
        <v>3385422.8800000008</v>
      </c>
      <c r="I5813" s="326" t="s">
        <v>12311</v>
      </c>
      <c r="J5813" s="42" t="str">
        <f>VLOOKUP(D5813,DEPARTMENTS!B:B,1,0)</f>
        <v>ENVELOPES</v>
      </c>
      <c r="K5813" s="326"/>
    </row>
    <row r="5814" spans="1:11" s="35" customFormat="1" hidden="1" x14ac:dyDescent="0.2">
      <c r="A5814" s="326" t="s">
        <v>12445</v>
      </c>
      <c r="B5814" s="326" t="s">
        <v>9</v>
      </c>
      <c r="C5814" s="326">
        <v>3</v>
      </c>
      <c r="D5814" s="326" t="s">
        <v>94</v>
      </c>
      <c r="E5814" s="323">
        <v>500</v>
      </c>
      <c r="F5814" s="35" t="s">
        <v>303</v>
      </c>
      <c r="G5814" s="326" t="s">
        <v>12371</v>
      </c>
      <c r="H5814" s="350">
        <f t="shared" si="91"/>
        <v>3385922.8800000008</v>
      </c>
      <c r="I5814" s="326" t="s">
        <v>12312</v>
      </c>
      <c r="J5814" s="42" t="str">
        <f>VLOOKUP(D5814,DEPARTMENTS!B:B,1,0)</f>
        <v>VBS_AMM</v>
      </c>
      <c r="K5814" s="326"/>
    </row>
    <row r="5815" spans="1:11" s="35" customFormat="1" hidden="1" x14ac:dyDescent="0.2">
      <c r="A5815" s="326" t="s">
        <v>12446</v>
      </c>
      <c r="B5815" s="326" t="s">
        <v>9</v>
      </c>
      <c r="C5815" s="326">
        <v>3</v>
      </c>
      <c r="D5815" s="326" t="s">
        <v>9603</v>
      </c>
      <c r="E5815" s="323">
        <v>300</v>
      </c>
      <c r="F5815" s="35" t="s">
        <v>303</v>
      </c>
      <c r="G5815" s="326" t="s">
        <v>12371</v>
      </c>
      <c r="H5815" s="350">
        <f t="shared" si="91"/>
        <v>3386222.8800000008</v>
      </c>
      <c r="I5815" s="326" t="s">
        <v>12313</v>
      </c>
      <c r="J5815" s="42" t="str">
        <f>VLOOKUP(D5815,DEPARTMENTS!B:B,1,0)</f>
        <v>VBS_REGISTRATION</v>
      </c>
      <c r="K5815" s="326"/>
    </row>
    <row r="5816" spans="1:11" s="35" customFormat="1" hidden="1" x14ac:dyDescent="0.2">
      <c r="A5816" s="326" t="s">
        <v>12447</v>
      </c>
      <c r="B5816" s="326" t="s">
        <v>9</v>
      </c>
      <c r="C5816" s="326">
        <v>3</v>
      </c>
      <c r="D5816" s="326" t="s">
        <v>9603</v>
      </c>
      <c r="E5816" s="323">
        <v>450</v>
      </c>
      <c r="F5816" s="35" t="s">
        <v>303</v>
      </c>
      <c r="G5816" s="326" t="s">
        <v>12371</v>
      </c>
      <c r="H5816" s="350">
        <f t="shared" si="91"/>
        <v>3386672.8800000008</v>
      </c>
      <c r="I5816" s="326" t="s">
        <v>12314</v>
      </c>
      <c r="J5816" s="42" t="str">
        <f>VLOOKUP(D5816,DEPARTMENTS!B:B,1,0)</f>
        <v>VBS_REGISTRATION</v>
      </c>
      <c r="K5816" s="326"/>
    </row>
    <row r="5817" spans="1:11" s="35" customFormat="1" hidden="1" x14ac:dyDescent="0.2">
      <c r="A5817" s="326" t="s">
        <v>12448</v>
      </c>
      <c r="B5817" s="326" t="s">
        <v>9</v>
      </c>
      <c r="C5817" s="326">
        <v>3</v>
      </c>
      <c r="D5817" s="326" t="s">
        <v>94</v>
      </c>
      <c r="E5817" s="323">
        <v>600</v>
      </c>
      <c r="F5817" s="35" t="s">
        <v>303</v>
      </c>
      <c r="G5817" s="326" t="s">
        <v>12371</v>
      </c>
      <c r="H5817" s="350">
        <f t="shared" si="91"/>
        <v>3387272.8800000008</v>
      </c>
      <c r="I5817" s="326" t="s">
        <v>12315</v>
      </c>
      <c r="J5817" s="42" t="str">
        <f>VLOOKUP(D5817,DEPARTMENTS!B:B,1,0)</f>
        <v>VBS_AMM</v>
      </c>
      <c r="K5817" s="326"/>
    </row>
    <row r="5818" spans="1:11" s="35" customFormat="1" hidden="1" x14ac:dyDescent="0.2">
      <c r="A5818" s="326" t="s">
        <v>12449</v>
      </c>
      <c r="B5818" s="326" t="s">
        <v>9</v>
      </c>
      <c r="C5818" s="326">
        <v>3</v>
      </c>
      <c r="D5818" s="326" t="s">
        <v>96</v>
      </c>
      <c r="E5818" s="323">
        <v>200</v>
      </c>
      <c r="F5818" s="35" t="s">
        <v>303</v>
      </c>
      <c r="G5818" s="326" t="s">
        <v>12371</v>
      </c>
      <c r="H5818" s="350">
        <f t="shared" si="91"/>
        <v>3387472.8800000008</v>
      </c>
      <c r="I5818" s="326" t="s">
        <v>12316</v>
      </c>
      <c r="J5818" s="42" t="str">
        <f>VLOOKUP(D5818,DEPARTMENTS!B:B,1,0)</f>
        <v>VBS_YOUTH</v>
      </c>
      <c r="K5818" s="326"/>
    </row>
    <row r="5819" spans="1:11" s="35" customFormat="1" hidden="1" x14ac:dyDescent="0.2">
      <c r="A5819" s="326" t="s">
        <v>12450</v>
      </c>
      <c r="B5819" s="326" t="s">
        <v>9</v>
      </c>
      <c r="C5819" s="326">
        <v>3</v>
      </c>
      <c r="D5819" s="326" t="s">
        <v>94</v>
      </c>
      <c r="E5819" s="323">
        <v>50</v>
      </c>
      <c r="F5819" s="35" t="s">
        <v>303</v>
      </c>
      <c r="G5819" s="326" t="s">
        <v>12371</v>
      </c>
      <c r="H5819" s="350">
        <f t="shared" si="91"/>
        <v>3387522.8800000008</v>
      </c>
      <c r="I5819" s="326" t="s">
        <v>12317</v>
      </c>
      <c r="J5819" s="42" t="str">
        <f>VLOOKUP(D5819,DEPARTMENTS!B:B,1,0)</f>
        <v>VBS_AMM</v>
      </c>
      <c r="K5819" s="326"/>
    </row>
    <row r="5820" spans="1:11" s="35" customFormat="1" hidden="1" x14ac:dyDescent="0.2">
      <c r="A5820" s="326" t="s">
        <v>12451</v>
      </c>
      <c r="B5820" s="326" t="s">
        <v>9</v>
      </c>
      <c r="C5820" s="326">
        <v>3</v>
      </c>
      <c r="D5820" s="326" t="s">
        <v>94</v>
      </c>
      <c r="E5820" s="323">
        <v>5</v>
      </c>
      <c r="F5820" s="35" t="s">
        <v>303</v>
      </c>
      <c r="G5820" s="326" t="s">
        <v>12371</v>
      </c>
      <c r="H5820" s="350">
        <f t="shared" si="91"/>
        <v>3387527.8800000008</v>
      </c>
      <c r="I5820" s="326" t="s">
        <v>12318</v>
      </c>
      <c r="J5820" s="42" t="str">
        <f>VLOOKUP(D5820,DEPARTMENTS!B:B,1,0)</f>
        <v>VBS_AMM</v>
      </c>
      <c r="K5820" s="326"/>
    </row>
    <row r="5821" spans="1:11" s="35" customFormat="1" hidden="1" x14ac:dyDescent="0.2">
      <c r="A5821" s="326" t="s">
        <v>12452</v>
      </c>
      <c r="B5821" s="326" t="s">
        <v>9</v>
      </c>
      <c r="C5821" s="326">
        <v>3</v>
      </c>
      <c r="D5821" s="326" t="s">
        <v>9603</v>
      </c>
      <c r="E5821" s="323">
        <v>600</v>
      </c>
      <c r="F5821" s="35" t="s">
        <v>303</v>
      </c>
      <c r="G5821" s="326" t="s">
        <v>12371</v>
      </c>
      <c r="H5821" s="350">
        <f t="shared" si="91"/>
        <v>3388127.8800000008</v>
      </c>
      <c r="I5821" s="326" t="s">
        <v>12319</v>
      </c>
      <c r="J5821" s="42" t="str">
        <f>VLOOKUP(D5821,DEPARTMENTS!B:B,1,0)</f>
        <v>VBS_REGISTRATION</v>
      </c>
      <c r="K5821" s="326"/>
    </row>
    <row r="5822" spans="1:11" s="35" customFormat="1" hidden="1" x14ac:dyDescent="0.2">
      <c r="A5822" s="326" t="s">
        <v>12453</v>
      </c>
      <c r="B5822" s="326" t="s">
        <v>9</v>
      </c>
      <c r="C5822" s="326">
        <v>3</v>
      </c>
      <c r="D5822" s="326" t="s">
        <v>94</v>
      </c>
      <c r="E5822" s="323">
        <v>300</v>
      </c>
      <c r="F5822" s="35" t="s">
        <v>303</v>
      </c>
      <c r="G5822" s="326" t="s">
        <v>12371</v>
      </c>
      <c r="H5822" s="350">
        <f t="shared" si="91"/>
        <v>3388427.8800000008</v>
      </c>
      <c r="I5822" s="326" t="s">
        <v>12320</v>
      </c>
      <c r="J5822" s="42" t="str">
        <f>VLOOKUP(D5822,DEPARTMENTS!B:B,1,0)</f>
        <v>VBS_AMM</v>
      </c>
      <c r="K5822" s="326"/>
    </row>
    <row r="5823" spans="1:11" s="35" customFormat="1" hidden="1" x14ac:dyDescent="0.2">
      <c r="A5823" s="326" t="s">
        <v>12454</v>
      </c>
      <c r="B5823" s="326" t="s">
        <v>9</v>
      </c>
      <c r="C5823" s="326">
        <v>3</v>
      </c>
      <c r="D5823" s="326" t="s">
        <v>94</v>
      </c>
      <c r="E5823" s="323">
        <v>200</v>
      </c>
      <c r="F5823" s="35" t="s">
        <v>303</v>
      </c>
      <c r="G5823" s="326" t="s">
        <v>12371</v>
      </c>
      <c r="H5823" s="350">
        <f t="shared" si="91"/>
        <v>3388627.8800000008</v>
      </c>
      <c r="I5823" s="326" t="s">
        <v>12321</v>
      </c>
      <c r="J5823" s="42" t="str">
        <f>VLOOKUP(D5823,DEPARTMENTS!B:B,1,0)</f>
        <v>VBS_AMM</v>
      </c>
      <c r="K5823" s="326"/>
    </row>
    <row r="5824" spans="1:11" s="35" customFormat="1" hidden="1" x14ac:dyDescent="0.2">
      <c r="A5824" s="326" t="s">
        <v>12455</v>
      </c>
      <c r="B5824" s="326" t="s">
        <v>9</v>
      </c>
      <c r="C5824" s="326">
        <v>3</v>
      </c>
      <c r="D5824" s="326" t="s">
        <v>94</v>
      </c>
      <c r="E5824" s="323">
        <v>445</v>
      </c>
      <c r="F5824" s="35" t="s">
        <v>303</v>
      </c>
      <c r="G5824" s="326" t="s">
        <v>12371</v>
      </c>
      <c r="H5824" s="350">
        <f t="shared" si="91"/>
        <v>3389072.8800000008</v>
      </c>
      <c r="I5824" s="326" t="s">
        <v>12322</v>
      </c>
      <c r="J5824" s="42" t="str">
        <f>VLOOKUP(D5824,DEPARTMENTS!B:B,1,0)</f>
        <v>VBS_AMM</v>
      </c>
      <c r="K5824" s="326"/>
    </row>
    <row r="5825" spans="1:11" s="35" customFormat="1" hidden="1" x14ac:dyDescent="0.2">
      <c r="A5825" s="326" t="s">
        <v>12456</v>
      </c>
      <c r="B5825" s="326" t="s">
        <v>9</v>
      </c>
      <c r="C5825" s="326">
        <v>3</v>
      </c>
      <c r="D5825" s="326" t="s">
        <v>94</v>
      </c>
      <c r="E5825" s="323">
        <v>200</v>
      </c>
      <c r="F5825" s="35" t="s">
        <v>303</v>
      </c>
      <c r="G5825" s="326" t="s">
        <v>12371</v>
      </c>
      <c r="H5825" s="350">
        <f t="shared" si="91"/>
        <v>3389272.8800000008</v>
      </c>
      <c r="I5825" s="326" t="s">
        <v>12323</v>
      </c>
      <c r="J5825" s="42" t="str">
        <f>VLOOKUP(D5825,DEPARTMENTS!B:B,1,0)</f>
        <v>VBS_AMM</v>
      </c>
      <c r="K5825" s="326"/>
    </row>
    <row r="5826" spans="1:11" s="35" customFormat="1" hidden="1" x14ac:dyDescent="0.2">
      <c r="A5826" s="326" t="s">
        <v>12457</v>
      </c>
      <c r="B5826" s="326" t="s">
        <v>9</v>
      </c>
      <c r="C5826" s="326">
        <v>3</v>
      </c>
      <c r="D5826" s="326" t="s">
        <v>94</v>
      </c>
      <c r="E5826" s="323">
        <v>1800</v>
      </c>
      <c r="F5826" s="35" t="s">
        <v>303</v>
      </c>
      <c r="G5826" s="326" t="s">
        <v>12371</v>
      </c>
      <c r="H5826" s="350">
        <f t="shared" si="91"/>
        <v>3391072.8800000008</v>
      </c>
      <c r="I5826" s="326" t="s">
        <v>12324</v>
      </c>
      <c r="J5826" s="42" t="str">
        <f>VLOOKUP(D5826,DEPARTMENTS!B:B,1,0)</f>
        <v>VBS_AMM</v>
      </c>
      <c r="K5826" s="326"/>
    </row>
    <row r="5827" spans="1:11" s="35" customFormat="1" hidden="1" x14ac:dyDescent="0.2">
      <c r="A5827" s="326" t="s">
        <v>12458</v>
      </c>
      <c r="B5827" s="326" t="s">
        <v>9</v>
      </c>
      <c r="C5827" s="326">
        <v>3</v>
      </c>
      <c r="D5827" s="326" t="s">
        <v>94</v>
      </c>
      <c r="E5827" s="323">
        <v>200</v>
      </c>
      <c r="F5827" s="35" t="s">
        <v>303</v>
      </c>
      <c r="G5827" s="326" t="s">
        <v>12371</v>
      </c>
      <c r="H5827" s="350">
        <f t="shared" si="91"/>
        <v>3391272.8800000008</v>
      </c>
      <c r="I5827" s="326" t="s">
        <v>12325</v>
      </c>
      <c r="J5827" s="42" t="str">
        <f>VLOOKUP(D5827,DEPARTMENTS!B:B,1,0)</f>
        <v>VBS_AMM</v>
      </c>
      <c r="K5827" s="326"/>
    </row>
    <row r="5828" spans="1:11" s="35" customFormat="1" hidden="1" x14ac:dyDescent="0.2">
      <c r="A5828" s="326" t="s">
        <v>12459</v>
      </c>
      <c r="B5828" s="326" t="s">
        <v>9</v>
      </c>
      <c r="C5828" s="326">
        <v>3</v>
      </c>
      <c r="D5828" s="326" t="s">
        <v>9603</v>
      </c>
      <c r="E5828" s="323">
        <v>300</v>
      </c>
      <c r="F5828" s="35" t="s">
        <v>303</v>
      </c>
      <c r="G5828" s="326" t="s">
        <v>12371</v>
      </c>
      <c r="H5828" s="350">
        <f t="shared" si="91"/>
        <v>3391572.8800000008</v>
      </c>
      <c r="I5828" s="326" t="s">
        <v>12326</v>
      </c>
      <c r="J5828" s="42" t="str">
        <f>VLOOKUP(D5828,DEPARTMENTS!B:B,1,0)</f>
        <v>VBS_REGISTRATION</v>
      </c>
      <c r="K5828" s="326"/>
    </row>
    <row r="5829" spans="1:11" s="35" customFormat="1" hidden="1" x14ac:dyDescent="0.2">
      <c r="A5829" s="326" t="s">
        <v>12460</v>
      </c>
      <c r="B5829" s="326" t="s">
        <v>9</v>
      </c>
      <c r="C5829" s="326">
        <v>3</v>
      </c>
      <c r="D5829" s="326" t="s">
        <v>24</v>
      </c>
      <c r="E5829" s="323">
        <v>500</v>
      </c>
      <c r="F5829" s="35" t="s">
        <v>303</v>
      </c>
      <c r="G5829" s="326" t="s">
        <v>12371</v>
      </c>
      <c r="H5829" s="350">
        <f t="shared" si="91"/>
        <v>3392072.8800000008</v>
      </c>
      <c r="I5829" s="326" t="s">
        <v>12327</v>
      </c>
      <c r="J5829" s="42" t="str">
        <f>VLOOKUP(D5829,DEPARTMENTS!B:B,1,0)</f>
        <v>ENVELOPES</v>
      </c>
      <c r="K5829" s="326"/>
    </row>
    <row r="5830" spans="1:11" s="35" customFormat="1" hidden="1" x14ac:dyDescent="0.2">
      <c r="A5830" s="326" t="s">
        <v>12461</v>
      </c>
      <c r="B5830" s="326" t="s">
        <v>9</v>
      </c>
      <c r="C5830" s="326">
        <v>3</v>
      </c>
      <c r="D5830" s="326" t="s">
        <v>94</v>
      </c>
      <c r="E5830" s="323">
        <v>600</v>
      </c>
      <c r="F5830" s="35" t="s">
        <v>303</v>
      </c>
      <c r="G5830" s="326" t="s">
        <v>12371</v>
      </c>
      <c r="H5830" s="350">
        <f t="shared" si="91"/>
        <v>3392672.8800000008</v>
      </c>
      <c r="I5830" s="326" t="s">
        <v>12328</v>
      </c>
      <c r="J5830" s="42" t="str">
        <f>VLOOKUP(D5830,DEPARTMENTS!B:B,1,0)</f>
        <v>VBS_AMM</v>
      </c>
      <c r="K5830" s="326"/>
    </row>
    <row r="5831" spans="1:11" s="35" customFormat="1" hidden="1" x14ac:dyDescent="0.2">
      <c r="A5831" s="326" t="s">
        <v>12462</v>
      </c>
      <c r="B5831" s="326" t="s">
        <v>9</v>
      </c>
      <c r="C5831" s="326">
        <v>3</v>
      </c>
      <c r="D5831" s="326" t="s">
        <v>94</v>
      </c>
      <c r="E5831" s="323">
        <v>200</v>
      </c>
      <c r="F5831" s="35" t="s">
        <v>303</v>
      </c>
      <c r="G5831" s="326" t="s">
        <v>12371</v>
      </c>
      <c r="H5831" s="350">
        <f t="shared" si="91"/>
        <v>3392872.8800000008</v>
      </c>
      <c r="I5831" s="326" t="s">
        <v>12329</v>
      </c>
      <c r="J5831" s="42" t="str">
        <f>VLOOKUP(D5831,DEPARTMENTS!B:B,1,0)</f>
        <v>VBS_AMM</v>
      </c>
      <c r="K5831" s="326"/>
    </row>
    <row r="5832" spans="1:11" s="35" customFormat="1" hidden="1" x14ac:dyDescent="0.2">
      <c r="A5832" s="326" t="s">
        <v>12463</v>
      </c>
      <c r="B5832" s="326" t="s">
        <v>9</v>
      </c>
      <c r="C5832" s="326">
        <v>3</v>
      </c>
      <c r="D5832" s="326" t="s">
        <v>9604</v>
      </c>
      <c r="E5832" s="323">
        <v>500</v>
      </c>
      <c r="F5832" s="35" t="s">
        <v>303</v>
      </c>
      <c r="G5832" s="326" t="s">
        <v>12371</v>
      </c>
      <c r="H5832" s="350">
        <f t="shared" si="91"/>
        <v>3393372.8800000008</v>
      </c>
      <c r="I5832" s="326" t="s">
        <v>12330</v>
      </c>
      <c r="J5832" s="42" t="str">
        <f>VLOOKUP(D5832,DEPARTMENTS!B:B,1,0)</f>
        <v>CHURCH_CHOIR_LAUNCH</v>
      </c>
      <c r="K5832" s="326"/>
    </row>
    <row r="5833" spans="1:11" s="35" customFormat="1" hidden="1" x14ac:dyDescent="0.2">
      <c r="A5833" s="326" t="s">
        <v>12464</v>
      </c>
      <c r="B5833" s="326" t="s">
        <v>9</v>
      </c>
      <c r="C5833" s="326">
        <v>3</v>
      </c>
      <c r="D5833" s="326" t="s">
        <v>94</v>
      </c>
      <c r="E5833" s="323">
        <v>100</v>
      </c>
      <c r="F5833" s="35" t="s">
        <v>303</v>
      </c>
      <c r="G5833" s="326" t="s">
        <v>12371</v>
      </c>
      <c r="H5833" s="350">
        <f t="shared" si="91"/>
        <v>3393472.8800000008</v>
      </c>
      <c r="I5833" s="326" t="s">
        <v>12331</v>
      </c>
      <c r="J5833" s="42" t="str">
        <f>VLOOKUP(D5833,DEPARTMENTS!B:B,1,0)</f>
        <v>VBS_AMM</v>
      </c>
      <c r="K5833" s="326"/>
    </row>
    <row r="5834" spans="1:11" s="35" customFormat="1" hidden="1" x14ac:dyDescent="0.2">
      <c r="A5834" s="326" t="s">
        <v>12465</v>
      </c>
      <c r="B5834" s="326" t="s">
        <v>9</v>
      </c>
      <c r="C5834" s="326">
        <v>3</v>
      </c>
      <c r="D5834" s="326" t="s">
        <v>94</v>
      </c>
      <c r="E5834" s="323">
        <v>200</v>
      </c>
      <c r="F5834" s="35" t="s">
        <v>303</v>
      </c>
      <c r="G5834" s="326" t="s">
        <v>12371</v>
      </c>
      <c r="H5834" s="350">
        <f t="shared" si="91"/>
        <v>3393672.8800000008</v>
      </c>
      <c r="I5834" s="326" t="s">
        <v>12332</v>
      </c>
      <c r="J5834" s="42" t="str">
        <f>VLOOKUP(D5834,DEPARTMENTS!B:B,1,0)</f>
        <v>VBS_AMM</v>
      </c>
      <c r="K5834" s="326"/>
    </row>
    <row r="5835" spans="1:11" s="35" customFormat="1" hidden="1" x14ac:dyDescent="0.2">
      <c r="A5835" s="326" t="s">
        <v>12466</v>
      </c>
      <c r="B5835" s="326" t="s">
        <v>9</v>
      </c>
      <c r="C5835" s="326">
        <v>3</v>
      </c>
      <c r="D5835" s="326" t="s">
        <v>94</v>
      </c>
      <c r="E5835" s="323">
        <v>600</v>
      </c>
      <c r="F5835" s="35" t="s">
        <v>303</v>
      </c>
      <c r="G5835" s="326" t="s">
        <v>12371</v>
      </c>
      <c r="H5835" s="350">
        <f t="shared" si="91"/>
        <v>3394272.8800000008</v>
      </c>
      <c r="I5835" s="326" t="s">
        <v>12333</v>
      </c>
      <c r="J5835" s="42" t="str">
        <f>VLOOKUP(D5835,DEPARTMENTS!B:B,1,0)</f>
        <v>VBS_AMM</v>
      </c>
      <c r="K5835" s="326"/>
    </row>
    <row r="5836" spans="1:11" s="35" customFormat="1" hidden="1" x14ac:dyDescent="0.2">
      <c r="A5836" s="326" t="s">
        <v>12467</v>
      </c>
      <c r="B5836" s="326" t="s">
        <v>9</v>
      </c>
      <c r="C5836" s="326">
        <v>3</v>
      </c>
      <c r="D5836" s="326" t="s">
        <v>94</v>
      </c>
      <c r="E5836" s="323">
        <v>300</v>
      </c>
      <c r="F5836" s="35" t="s">
        <v>303</v>
      </c>
      <c r="G5836" s="326" t="s">
        <v>12371</v>
      </c>
      <c r="H5836" s="350">
        <f t="shared" si="91"/>
        <v>3394572.8800000008</v>
      </c>
      <c r="I5836" s="326" t="s">
        <v>12334</v>
      </c>
      <c r="J5836" s="42" t="str">
        <f>VLOOKUP(D5836,DEPARTMENTS!B:B,1,0)</f>
        <v>VBS_AMM</v>
      </c>
      <c r="K5836" s="326"/>
    </row>
    <row r="5837" spans="1:11" s="35" customFormat="1" hidden="1" x14ac:dyDescent="0.2">
      <c r="A5837" s="326" t="s">
        <v>12468</v>
      </c>
      <c r="B5837" s="326" t="s">
        <v>9</v>
      </c>
      <c r="C5837" s="326">
        <v>3</v>
      </c>
      <c r="D5837" s="326" t="s">
        <v>94</v>
      </c>
      <c r="E5837" s="323">
        <v>500</v>
      </c>
      <c r="F5837" s="35" t="s">
        <v>303</v>
      </c>
      <c r="G5837" s="326" t="s">
        <v>12371</v>
      </c>
      <c r="H5837" s="350">
        <f t="shared" si="91"/>
        <v>3395072.8800000008</v>
      </c>
      <c r="I5837" s="326" t="s">
        <v>12335</v>
      </c>
      <c r="J5837" s="42" t="str">
        <f>VLOOKUP(D5837,DEPARTMENTS!B:B,1,0)</f>
        <v>VBS_AMM</v>
      </c>
      <c r="K5837" s="326"/>
    </row>
    <row r="5838" spans="1:11" s="35" customFormat="1" hidden="1" x14ac:dyDescent="0.2">
      <c r="A5838" s="326" t="s">
        <v>12469</v>
      </c>
      <c r="B5838" s="326" t="s">
        <v>9</v>
      </c>
      <c r="C5838" s="326">
        <v>3</v>
      </c>
      <c r="D5838" s="326" t="s">
        <v>94</v>
      </c>
      <c r="E5838" s="323">
        <v>400</v>
      </c>
      <c r="F5838" s="35" t="s">
        <v>303</v>
      </c>
      <c r="G5838" s="326" t="s">
        <v>12371</v>
      </c>
      <c r="H5838" s="350">
        <f t="shared" si="91"/>
        <v>3395472.8800000008</v>
      </c>
      <c r="I5838" s="326" t="s">
        <v>12336</v>
      </c>
      <c r="J5838" s="42" t="str">
        <f>VLOOKUP(D5838,DEPARTMENTS!B:B,1,0)</f>
        <v>VBS_AMM</v>
      </c>
      <c r="K5838" s="326"/>
    </row>
    <row r="5839" spans="1:11" hidden="1" x14ac:dyDescent="0.2">
      <c r="A5839" s="326" t="s">
        <v>12470</v>
      </c>
      <c r="B5839" s="326" t="s">
        <v>9</v>
      </c>
      <c r="C5839" s="326">
        <v>3</v>
      </c>
      <c r="D5839" s="326" t="s">
        <v>94</v>
      </c>
      <c r="E5839" s="323">
        <v>300</v>
      </c>
      <c r="F5839" s="35" t="s">
        <v>303</v>
      </c>
      <c r="G5839" s="326" t="s">
        <v>12371</v>
      </c>
      <c r="H5839" s="350">
        <f t="shared" si="91"/>
        <v>3395772.8800000008</v>
      </c>
      <c r="I5839" s="326" t="s">
        <v>12337</v>
      </c>
      <c r="J5839" s="42" t="str">
        <f>VLOOKUP(D5839,DEPARTMENTS!B:B,1,0)</f>
        <v>VBS_AMM</v>
      </c>
    </row>
    <row r="5840" spans="1:11" s="35" customFormat="1" hidden="1" x14ac:dyDescent="0.2">
      <c r="A5840" s="326" t="s">
        <v>12471</v>
      </c>
      <c r="B5840" s="326" t="s">
        <v>9</v>
      </c>
      <c r="C5840" s="326">
        <v>3</v>
      </c>
      <c r="D5840" s="326" t="s">
        <v>9603</v>
      </c>
      <c r="E5840" s="323">
        <v>150</v>
      </c>
      <c r="F5840" s="35" t="s">
        <v>303</v>
      </c>
      <c r="G5840" s="326" t="s">
        <v>12371</v>
      </c>
      <c r="H5840" s="350">
        <f t="shared" si="91"/>
        <v>3395922.8800000008</v>
      </c>
      <c r="I5840" s="326" t="s">
        <v>12338</v>
      </c>
      <c r="J5840" s="42" t="str">
        <f>VLOOKUP(D5840,DEPARTMENTS!B:B,1,0)</f>
        <v>VBS_REGISTRATION</v>
      </c>
      <c r="K5840" s="326"/>
    </row>
    <row r="5841" spans="1:11" s="35" customFormat="1" hidden="1" x14ac:dyDescent="0.2">
      <c r="A5841" s="326" t="s">
        <v>12472</v>
      </c>
      <c r="B5841" s="326" t="s">
        <v>9</v>
      </c>
      <c r="C5841" s="326">
        <v>3</v>
      </c>
      <c r="D5841" s="326" t="s">
        <v>9603</v>
      </c>
      <c r="E5841" s="323">
        <v>300</v>
      </c>
      <c r="F5841" s="35" t="s">
        <v>303</v>
      </c>
      <c r="G5841" s="326" t="s">
        <v>12371</v>
      </c>
      <c r="H5841" s="350">
        <f t="shared" si="91"/>
        <v>3396222.8800000008</v>
      </c>
      <c r="I5841" s="326" t="s">
        <v>12339</v>
      </c>
      <c r="J5841" s="42" t="str">
        <f>VLOOKUP(D5841,DEPARTMENTS!B:B,1,0)</f>
        <v>VBS_REGISTRATION</v>
      </c>
      <c r="K5841" s="326"/>
    </row>
    <row r="5842" spans="1:11" hidden="1" x14ac:dyDescent="0.2">
      <c r="A5842" s="326" t="s">
        <v>12473</v>
      </c>
      <c r="B5842" s="326" t="s">
        <v>9</v>
      </c>
      <c r="C5842" s="326">
        <v>3</v>
      </c>
      <c r="D5842" s="326" t="s">
        <v>9603</v>
      </c>
      <c r="E5842" s="323">
        <v>450</v>
      </c>
      <c r="F5842" s="35" t="s">
        <v>303</v>
      </c>
      <c r="G5842" s="326" t="s">
        <v>12371</v>
      </c>
      <c r="H5842" s="350">
        <f t="shared" si="91"/>
        <v>3396672.8800000008</v>
      </c>
      <c r="I5842" s="326" t="s">
        <v>12340</v>
      </c>
      <c r="J5842" s="42" t="str">
        <f>VLOOKUP(D5842,DEPARTMENTS!B:B,1,0)</f>
        <v>VBS_REGISTRATION</v>
      </c>
    </row>
    <row r="5843" spans="1:11" hidden="1" x14ac:dyDescent="0.2">
      <c r="A5843" s="326" t="s">
        <v>12474</v>
      </c>
      <c r="B5843" s="326" t="s">
        <v>9</v>
      </c>
      <c r="C5843" s="326">
        <v>3</v>
      </c>
      <c r="D5843" s="326" t="s">
        <v>96</v>
      </c>
      <c r="E5843" s="323">
        <v>100</v>
      </c>
      <c r="F5843" s="35" t="s">
        <v>303</v>
      </c>
      <c r="G5843" s="326" t="s">
        <v>12371</v>
      </c>
      <c r="H5843" s="350">
        <f t="shared" si="91"/>
        <v>3396772.8800000008</v>
      </c>
      <c r="I5843" s="326" t="s">
        <v>12341</v>
      </c>
      <c r="J5843" s="42" t="str">
        <f>VLOOKUP(D5843,DEPARTMENTS!B:B,1,0)</f>
        <v>VBS_YOUTH</v>
      </c>
    </row>
    <row r="5844" spans="1:11" s="35" customFormat="1" hidden="1" x14ac:dyDescent="0.2">
      <c r="A5844" s="326" t="s">
        <v>12475</v>
      </c>
      <c r="B5844" s="326" t="s">
        <v>9</v>
      </c>
      <c r="C5844" s="326">
        <v>3</v>
      </c>
      <c r="D5844" s="326" t="s">
        <v>96</v>
      </c>
      <c r="E5844" s="323">
        <v>100</v>
      </c>
      <c r="F5844" s="35" t="s">
        <v>303</v>
      </c>
      <c r="G5844" s="326" t="s">
        <v>12371</v>
      </c>
      <c r="H5844" s="350">
        <f t="shared" si="91"/>
        <v>3396872.8800000008</v>
      </c>
      <c r="I5844" s="326" t="s">
        <v>12342</v>
      </c>
      <c r="J5844" s="42" t="str">
        <f>VLOOKUP(D5844,DEPARTMENTS!B:B,1,0)</f>
        <v>VBS_YOUTH</v>
      </c>
      <c r="K5844" s="326"/>
    </row>
    <row r="5845" spans="1:11" hidden="1" x14ac:dyDescent="0.2">
      <c r="A5845" s="326" t="s">
        <v>12476</v>
      </c>
      <c r="B5845" s="326" t="s">
        <v>9</v>
      </c>
      <c r="C5845" s="326">
        <v>3</v>
      </c>
      <c r="D5845" s="326" t="s">
        <v>94</v>
      </c>
      <c r="E5845" s="323">
        <v>400</v>
      </c>
      <c r="F5845" s="35" t="s">
        <v>303</v>
      </c>
      <c r="G5845" s="326" t="s">
        <v>12372</v>
      </c>
      <c r="H5845" s="350">
        <f t="shared" si="91"/>
        <v>3397272.8800000008</v>
      </c>
      <c r="I5845" s="326" t="s">
        <v>12343</v>
      </c>
      <c r="J5845" s="42" t="str">
        <f>VLOOKUP(D5845,DEPARTMENTS!B:B,1,0)</f>
        <v>VBS_AMM</v>
      </c>
    </row>
    <row r="5846" spans="1:11" hidden="1" x14ac:dyDescent="0.2">
      <c r="A5846" s="326" t="s">
        <v>12477</v>
      </c>
      <c r="B5846" s="326" t="s">
        <v>9</v>
      </c>
      <c r="C5846" s="326">
        <v>3</v>
      </c>
      <c r="D5846" s="326" t="s">
        <v>9603</v>
      </c>
      <c r="E5846" s="323">
        <v>300</v>
      </c>
      <c r="F5846" s="35" t="s">
        <v>303</v>
      </c>
      <c r="G5846" s="326" t="s">
        <v>12372</v>
      </c>
      <c r="H5846" s="350">
        <f t="shared" ref="H5846:H5909" si="92">H5845+E5846</f>
        <v>3397572.8800000008</v>
      </c>
      <c r="I5846" s="326" t="s">
        <v>12344</v>
      </c>
      <c r="J5846" s="42" t="str">
        <f>VLOOKUP(D5846,DEPARTMENTS!B:B,1,0)</f>
        <v>VBS_REGISTRATION</v>
      </c>
    </row>
    <row r="5847" spans="1:11" s="35" customFormat="1" hidden="1" x14ac:dyDescent="0.2">
      <c r="A5847" s="326" t="s">
        <v>12478</v>
      </c>
      <c r="B5847" s="326" t="s">
        <v>9</v>
      </c>
      <c r="C5847" s="326">
        <v>3</v>
      </c>
      <c r="D5847" s="326" t="s">
        <v>96</v>
      </c>
      <c r="E5847" s="323">
        <v>100</v>
      </c>
      <c r="F5847" s="35" t="s">
        <v>303</v>
      </c>
      <c r="G5847" s="326" t="s">
        <v>12372</v>
      </c>
      <c r="H5847" s="350">
        <f t="shared" si="92"/>
        <v>3397672.8800000008</v>
      </c>
      <c r="I5847" s="326" t="s">
        <v>12345</v>
      </c>
      <c r="J5847" s="42" t="str">
        <f>VLOOKUP(D5847,DEPARTMENTS!B:B,1,0)</f>
        <v>VBS_YOUTH</v>
      </c>
      <c r="K5847" s="326"/>
    </row>
    <row r="5848" spans="1:11" s="35" customFormat="1" hidden="1" x14ac:dyDescent="0.2">
      <c r="A5848" s="326" t="s">
        <v>12479</v>
      </c>
      <c r="B5848" s="326" t="s">
        <v>9</v>
      </c>
      <c r="C5848" s="326">
        <v>3</v>
      </c>
      <c r="D5848" s="326" t="s">
        <v>96</v>
      </c>
      <c r="E5848" s="323">
        <v>100</v>
      </c>
      <c r="F5848" s="35" t="s">
        <v>303</v>
      </c>
      <c r="G5848" s="326" t="s">
        <v>12372</v>
      </c>
      <c r="H5848" s="350">
        <f t="shared" si="92"/>
        <v>3397772.8800000008</v>
      </c>
      <c r="I5848" s="326" t="s">
        <v>12346</v>
      </c>
      <c r="J5848" s="42" t="str">
        <f>VLOOKUP(D5848,DEPARTMENTS!B:B,1,0)</f>
        <v>VBS_YOUTH</v>
      </c>
      <c r="K5848" s="326"/>
    </row>
    <row r="5849" spans="1:11" s="35" customFormat="1" hidden="1" x14ac:dyDescent="0.2">
      <c r="A5849" s="326" t="s">
        <v>12480</v>
      </c>
      <c r="B5849" s="326" t="s">
        <v>9</v>
      </c>
      <c r="C5849" s="326">
        <v>3</v>
      </c>
      <c r="D5849" s="326" t="s">
        <v>96</v>
      </c>
      <c r="E5849" s="323">
        <v>100</v>
      </c>
      <c r="F5849" s="35" t="s">
        <v>303</v>
      </c>
      <c r="G5849" s="326" t="s">
        <v>12372</v>
      </c>
      <c r="H5849" s="350">
        <f t="shared" si="92"/>
        <v>3397872.8800000008</v>
      </c>
      <c r="I5849" s="326" t="s">
        <v>12347</v>
      </c>
      <c r="J5849" s="42" t="str">
        <f>VLOOKUP(D5849,DEPARTMENTS!B:B,1,0)</f>
        <v>VBS_YOUTH</v>
      </c>
      <c r="K5849" s="326"/>
    </row>
    <row r="5850" spans="1:11" hidden="1" x14ac:dyDescent="0.2">
      <c r="A5850" s="326" t="s">
        <v>12481</v>
      </c>
      <c r="B5850" s="326" t="s">
        <v>9</v>
      </c>
      <c r="C5850" s="326">
        <v>3</v>
      </c>
      <c r="D5850" s="326" t="s">
        <v>9604</v>
      </c>
      <c r="E5850" s="323">
        <v>300</v>
      </c>
      <c r="F5850" s="35" t="s">
        <v>303</v>
      </c>
      <c r="G5850" s="326" t="s">
        <v>12372</v>
      </c>
      <c r="H5850" s="350">
        <f t="shared" si="92"/>
        <v>3398172.8800000008</v>
      </c>
      <c r="I5850" s="326" t="s">
        <v>12348</v>
      </c>
      <c r="J5850" s="42" t="str">
        <f>VLOOKUP(D5850,DEPARTMENTS!B:B,1,0)</f>
        <v>CHURCH_CHOIR_LAUNCH</v>
      </c>
    </row>
    <row r="5851" spans="1:11" hidden="1" x14ac:dyDescent="0.2">
      <c r="A5851" s="326" t="s">
        <v>12482</v>
      </c>
      <c r="B5851" s="326" t="s">
        <v>9</v>
      </c>
      <c r="C5851" s="326">
        <v>3</v>
      </c>
      <c r="D5851" s="326" t="s">
        <v>168</v>
      </c>
      <c r="E5851" s="323">
        <v>250</v>
      </c>
      <c r="F5851" s="35" t="s">
        <v>303</v>
      </c>
      <c r="G5851" s="326" t="s">
        <v>12372</v>
      </c>
      <c r="H5851" s="350">
        <f t="shared" si="92"/>
        <v>3398422.8800000008</v>
      </c>
      <c r="I5851" s="326" t="s">
        <v>12349</v>
      </c>
      <c r="J5851" s="42" t="str">
        <f>VLOOKUP(D5851,DEPARTMENTS!B:B,1,0)</f>
        <v>DEV_GROUP_35</v>
      </c>
    </row>
    <row r="5852" spans="1:11" hidden="1" x14ac:dyDescent="0.2">
      <c r="A5852" s="326" t="s">
        <v>12483</v>
      </c>
      <c r="B5852" s="326" t="s">
        <v>9</v>
      </c>
      <c r="C5852" s="326">
        <v>3</v>
      </c>
      <c r="D5852" s="326" t="s">
        <v>96</v>
      </c>
      <c r="E5852" s="323">
        <v>300</v>
      </c>
      <c r="F5852" s="35" t="s">
        <v>303</v>
      </c>
      <c r="G5852" s="326" t="s">
        <v>12372</v>
      </c>
      <c r="H5852" s="350">
        <f t="shared" si="92"/>
        <v>3398722.8800000008</v>
      </c>
      <c r="I5852" s="326" t="s">
        <v>12350</v>
      </c>
      <c r="J5852" s="42" t="str">
        <f>VLOOKUP(D5852,DEPARTMENTS!B:B,1,0)</f>
        <v>VBS_YOUTH</v>
      </c>
    </row>
    <row r="5853" spans="1:11" hidden="1" x14ac:dyDescent="0.2">
      <c r="A5853" s="326" t="s">
        <v>12484</v>
      </c>
      <c r="B5853" s="326" t="s">
        <v>9</v>
      </c>
      <c r="C5853" s="326">
        <v>3</v>
      </c>
      <c r="D5853" s="326" t="s">
        <v>96</v>
      </c>
      <c r="E5853" s="323">
        <v>300</v>
      </c>
      <c r="F5853" s="35" t="s">
        <v>303</v>
      </c>
      <c r="G5853" s="326" t="s">
        <v>12372</v>
      </c>
      <c r="H5853" s="350">
        <f t="shared" si="92"/>
        <v>3399022.8800000008</v>
      </c>
      <c r="I5853" s="326" t="s">
        <v>12351</v>
      </c>
      <c r="J5853" s="42" t="str">
        <f>VLOOKUP(D5853,DEPARTMENTS!B:B,1,0)</f>
        <v>VBS_YOUTH</v>
      </c>
    </row>
    <row r="5854" spans="1:11" hidden="1" x14ac:dyDescent="0.2">
      <c r="A5854" s="326" t="s">
        <v>12485</v>
      </c>
      <c r="B5854" s="326" t="s">
        <v>9</v>
      </c>
      <c r="C5854" s="326">
        <v>3</v>
      </c>
      <c r="D5854" s="326" t="s">
        <v>9603</v>
      </c>
      <c r="E5854" s="323">
        <v>150</v>
      </c>
      <c r="F5854" s="35" t="s">
        <v>303</v>
      </c>
      <c r="G5854" s="326" t="s">
        <v>12372</v>
      </c>
      <c r="H5854" s="350">
        <f t="shared" si="92"/>
        <v>3399172.8800000008</v>
      </c>
      <c r="I5854" s="326" t="s">
        <v>12352</v>
      </c>
      <c r="J5854" s="42" t="str">
        <f>VLOOKUP(D5854,DEPARTMENTS!B:B,1,0)</f>
        <v>VBS_REGISTRATION</v>
      </c>
    </row>
    <row r="5855" spans="1:11" s="35" customFormat="1" hidden="1" x14ac:dyDescent="0.2">
      <c r="A5855" s="326" t="s">
        <v>12486</v>
      </c>
      <c r="B5855" s="326" t="s">
        <v>9</v>
      </c>
      <c r="C5855" s="326">
        <v>3</v>
      </c>
      <c r="D5855" s="326" t="s">
        <v>96</v>
      </c>
      <c r="E5855" s="323">
        <v>200</v>
      </c>
      <c r="F5855" s="35" t="s">
        <v>303</v>
      </c>
      <c r="G5855" s="326" t="s">
        <v>12372</v>
      </c>
      <c r="H5855" s="350">
        <f t="shared" si="92"/>
        <v>3399372.8800000008</v>
      </c>
      <c r="I5855" s="326" t="s">
        <v>12353</v>
      </c>
      <c r="J5855" s="42" t="str">
        <f>VLOOKUP(D5855,DEPARTMENTS!B:B,1,0)</f>
        <v>VBS_YOUTH</v>
      </c>
      <c r="K5855" s="326"/>
    </row>
    <row r="5856" spans="1:11" hidden="1" x14ac:dyDescent="0.2">
      <c r="A5856" s="326" t="s">
        <v>12487</v>
      </c>
      <c r="B5856" s="326" t="s">
        <v>9</v>
      </c>
      <c r="C5856" s="326">
        <v>3</v>
      </c>
      <c r="D5856" s="326" t="s">
        <v>96</v>
      </c>
      <c r="E5856" s="323">
        <v>100</v>
      </c>
      <c r="F5856" s="35" t="s">
        <v>303</v>
      </c>
      <c r="G5856" s="326" t="s">
        <v>12372</v>
      </c>
      <c r="H5856" s="350">
        <f t="shared" si="92"/>
        <v>3399472.8800000008</v>
      </c>
      <c r="I5856" s="326" t="s">
        <v>12354</v>
      </c>
      <c r="J5856" s="42" t="str">
        <f>VLOOKUP(D5856,DEPARTMENTS!B:B,1,0)</f>
        <v>VBS_YOUTH</v>
      </c>
    </row>
    <row r="5857" spans="1:11" hidden="1" x14ac:dyDescent="0.2">
      <c r="A5857" s="326" t="s">
        <v>12488</v>
      </c>
      <c r="B5857" s="326" t="s">
        <v>9</v>
      </c>
      <c r="C5857" s="326">
        <v>3</v>
      </c>
      <c r="D5857" s="326" t="s">
        <v>96</v>
      </c>
      <c r="E5857" s="323">
        <v>100</v>
      </c>
      <c r="F5857" s="35" t="s">
        <v>303</v>
      </c>
      <c r="G5857" s="326" t="s">
        <v>12372</v>
      </c>
      <c r="H5857" s="350">
        <f t="shared" si="92"/>
        <v>3399572.8800000008</v>
      </c>
      <c r="I5857" s="326" t="s">
        <v>12355</v>
      </c>
      <c r="J5857" s="42" t="str">
        <f>VLOOKUP(D5857,DEPARTMENTS!B:B,1,0)</f>
        <v>VBS_YOUTH</v>
      </c>
    </row>
    <row r="5858" spans="1:11" hidden="1" x14ac:dyDescent="0.2">
      <c r="A5858" s="326" t="s">
        <v>12489</v>
      </c>
      <c r="B5858" s="326" t="s">
        <v>9</v>
      </c>
      <c r="C5858" s="326">
        <v>3</v>
      </c>
      <c r="D5858" s="326" t="s">
        <v>9604</v>
      </c>
      <c r="E5858" s="323">
        <v>500</v>
      </c>
      <c r="F5858" s="35" t="s">
        <v>303</v>
      </c>
      <c r="G5858" s="326" t="s">
        <v>12372</v>
      </c>
      <c r="H5858" s="350">
        <f t="shared" si="92"/>
        <v>3400072.8800000008</v>
      </c>
      <c r="I5858" s="326" t="s">
        <v>12356</v>
      </c>
      <c r="J5858" s="42" t="str">
        <f>VLOOKUP(D5858,DEPARTMENTS!B:B,1,0)</f>
        <v>CHURCH_CHOIR_LAUNCH</v>
      </c>
    </row>
    <row r="5859" spans="1:11" s="35" customFormat="1" hidden="1" x14ac:dyDescent="0.2">
      <c r="A5859" s="326" t="s">
        <v>12490</v>
      </c>
      <c r="B5859" s="326" t="s">
        <v>9</v>
      </c>
      <c r="C5859" s="326">
        <v>3</v>
      </c>
      <c r="D5859" s="326" t="s">
        <v>96</v>
      </c>
      <c r="E5859" s="323">
        <v>100</v>
      </c>
      <c r="F5859" s="35" t="s">
        <v>303</v>
      </c>
      <c r="G5859" s="326" t="s">
        <v>12372</v>
      </c>
      <c r="H5859" s="350">
        <f t="shared" si="92"/>
        <v>3400172.8800000008</v>
      </c>
      <c r="I5859" s="326" t="s">
        <v>12357</v>
      </c>
      <c r="J5859" s="42" t="str">
        <f>VLOOKUP(D5859,DEPARTMENTS!B:B,1,0)</f>
        <v>VBS_YOUTH</v>
      </c>
      <c r="K5859" s="326"/>
    </row>
    <row r="5860" spans="1:11" hidden="1" x14ac:dyDescent="0.2">
      <c r="A5860" s="326" t="s">
        <v>12491</v>
      </c>
      <c r="B5860" s="326" t="s">
        <v>9</v>
      </c>
      <c r="C5860" s="326">
        <v>3</v>
      </c>
      <c r="D5860" s="326" t="s">
        <v>9604</v>
      </c>
      <c r="E5860" s="323">
        <v>150</v>
      </c>
      <c r="F5860" s="35" t="s">
        <v>303</v>
      </c>
      <c r="G5860" s="326" t="s">
        <v>12372</v>
      </c>
      <c r="H5860" s="350">
        <f t="shared" si="92"/>
        <v>3400322.8800000008</v>
      </c>
      <c r="I5860" s="326" t="s">
        <v>12358</v>
      </c>
      <c r="J5860" s="42" t="str">
        <f>VLOOKUP(D5860,DEPARTMENTS!B:B,1,0)</f>
        <v>CHURCH_CHOIR_LAUNCH</v>
      </c>
    </row>
    <row r="5861" spans="1:11" hidden="1" x14ac:dyDescent="0.2">
      <c r="A5861" s="326" t="s">
        <v>12492</v>
      </c>
      <c r="B5861" s="326" t="s">
        <v>9</v>
      </c>
      <c r="C5861" s="326">
        <v>3</v>
      </c>
      <c r="D5861" s="326" t="s">
        <v>9604</v>
      </c>
      <c r="E5861" s="323">
        <v>200</v>
      </c>
      <c r="F5861" s="35" t="s">
        <v>303</v>
      </c>
      <c r="G5861" s="326" t="s">
        <v>12372</v>
      </c>
      <c r="H5861" s="350">
        <f t="shared" si="92"/>
        <v>3400522.8800000008</v>
      </c>
      <c r="I5861" s="326" t="s">
        <v>12359</v>
      </c>
      <c r="J5861" s="42" t="str">
        <f>VLOOKUP(D5861,DEPARTMENTS!B:B,1,0)</f>
        <v>CHURCH_CHOIR_LAUNCH</v>
      </c>
    </row>
    <row r="5862" spans="1:11" hidden="1" x14ac:dyDescent="0.2">
      <c r="A5862" s="326" t="s">
        <v>12493</v>
      </c>
      <c r="B5862" s="326" t="s">
        <v>9</v>
      </c>
      <c r="C5862" s="326">
        <v>3</v>
      </c>
      <c r="D5862" s="326" t="s">
        <v>9603</v>
      </c>
      <c r="E5862" s="323">
        <v>300</v>
      </c>
      <c r="F5862" s="35" t="s">
        <v>303</v>
      </c>
      <c r="G5862" s="326" t="s">
        <v>12372</v>
      </c>
      <c r="H5862" s="350">
        <f t="shared" si="92"/>
        <v>3400822.8800000008</v>
      </c>
      <c r="I5862" s="326" t="s">
        <v>12360</v>
      </c>
      <c r="J5862" s="42" t="str">
        <f>VLOOKUP(D5862,DEPARTMENTS!B:B,1,0)</f>
        <v>VBS_REGISTRATION</v>
      </c>
    </row>
    <row r="5863" spans="1:11" hidden="1" x14ac:dyDescent="0.2">
      <c r="A5863" s="326" t="s">
        <v>12494</v>
      </c>
      <c r="B5863" s="326" t="s">
        <v>9</v>
      </c>
      <c r="C5863" s="326">
        <v>3</v>
      </c>
      <c r="D5863" s="326" t="s">
        <v>24</v>
      </c>
      <c r="E5863" s="323">
        <v>4000</v>
      </c>
      <c r="F5863" s="35" t="s">
        <v>303</v>
      </c>
      <c r="G5863" s="326" t="s">
        <v>12372</v>
      </c>
      <c r="H5863" s="350">
        <f t="shared" si="92"/>
        <v>3404822.8800000008</v>
      </c>
      <c r="I5863" s="326" t="s">
        <v>12361</v>
      </c>
      <c r="J5863" s="42" t="str">
        <f>VLOOKUP(D5863,DEPARTMENTS!B:B,1,0)</f>
        <v>ENVELOPES</v>
      </c>
    </row>
    <row r="5864" spans="1:11" hidden="1" x14ac:dyDescent="0.2">
      <c r="A5864" s="326" t="s">
        <v>12495</v>
      </c>
      <c r="B5864" s="326" t="s">
        <v>9</v>
      </c>
      <c r="C5864" s="326">
        <v>3</v>
      </c>
      <c r="D5864" s="326" t="s">
        <v>9604</v>
      </c>
      <c r="E5864" s="323">
        <v>500</v>
      </c>
      <c r="F5864" s="35" t="s">
        <v>303</v>
      </c>
      <c r="G5864" s="326" t="s">
        <v>12372</v>
      </c>
      <c r="H5864" s="350">
        <f t="shared" si="92"/>
        <v>3405322.8800000008</v>
      </c>
      <c r="I5864" s="326" t="s">
        <v>12362</v>
      </c>
      <c r="J5864" s="42" t="str">
        <f>VLOOKUP(D5864,DEPARTMENTS!B:B,1,0)</f>
        <v>CHURCH_CHOIR_LAUNCH</v>
      </c>
    </row>
    <row r="5865" spans="1:11" hidden="1" x14ac:dyDescent="0.2">
      <c r="A5865" s="326" t="s">
        <v>12496</v>
      </c>
      <c r="B5865" s="326" t="s">
        <v>9</v>
      </c>
      <c r="C5865" s="326">
        <v>3</v>
      </c>
      <c r="D5865" s="326" t="s">
        <v>9604</v>
      </c>
      <c r="E5865" s="323">
        <v>100</v>
      </c>
      <c r="F5865" s="35" t="s">
        <v>303</v>
      </c>
      <c r="G5865" s="326" t="s">
        <v>12372</v>
      </c>
      <c r="H5865" s="350">
        <f t="shared" si="92"/>
        <v>3405422.8800000008</v>
      </c>
      <c r="I5865" s="326" t="s">
        <v>12363</v>
      </c>
      <c r="J5865" s="42" t="str">
        <f>VLOOKUP(D5865,DEPARTMENTS!B:B,1,0)</f>
        <v>CHURCH_CHOIR_LAUNCH</v>
      </c>
    </row>
    <row r="5866" spans="1:11" hidden="1" x14ac:dyDescent="0.2">
      <c r="A5866" s="326" t="s">
        <v>12497</v>
      </c>
      <c r="B5866" s="326" t="s">
        <v>9</v>
      </c>
      <c r="C5866" s="326">
        <v>3</v>
      </c>
      <c r="D5866" s="326" t="s">
        <v>9604</v>
      </c>
      <c r="E5866" s="323">
        <v>500</v>
      </c>
      <c r="F5866" s="35" t="s">
        <v>303</v>
      </c>
      <c r="G5866" s="326" t="s">
        <v>12372</v>
      </c>
      <c r="H5866" s="350">
        <f t="shared" si="92"/>
        <v>3405922.8800000008</v>
      </c>
      <c r="I5866" s="326" t="s">
        <v>12364</v>
      </c>
      <c r="J5866" s="42" t="str">
        <f>VLOOKUP(D5866,DEPARTMENTS!B:B,1,0)</f>
        <v>CHURCH_CHOIR_LAUNCH</v>
      </c>
    </row>
    <row r="5867" spans="1:11" hidden="1" x14ac:dyDescent="0.2">
      <c r="A5867" s="326" t="s">
        <v>12498</v>
      </c>
      <c r="B5867" s="326" t="s">
        <v>9</v>
      </c>
      <c r="C5867" s="326">
        <v>3</v>
      </c>
      <c r="D5867" s="326" t="s">
        <v>9604</v>
      </c>
      <c r="E5867" s="323">
        <v>500</v>
      </c>
      <c r="F5867" s="35" t="s">
        <v>303</v>
      </c>
      <c r="G5867" s="326" t="s">
        <v>12372</v>
      </c>
      <c r="H5867" s="350">
        <f t="shared" si="92"/>
        <v>3406422.8800000008</v>
      </c>
      <c r="I5867" s="326" t="s">
        <v>12365</v>
      </c>
      <c r="J5867" s="42" t="str">
        <f>VLOOKUP(D5867,DEPARTMENTS!B:B,1,0)</f>
        <v>CHURCH_CHOIR_LAUNCH</v>
      </c>
    </row>
    <row r="5868" spans="1:11" hidden="1" x14ac:dyDescent="0.2">
      <c r="A5868" s="326" t="s">
        <v>12499</v>
      </c>
      <c r="B5868" s="326" t="s">
        <v>9</v>
      </c>
      <c r="C5868" s="326">
        <v>3</v>
      </c>
      <c r="D5868" s="326" t="s">
        <v>9604</v>
      </c>
      <c r="E5868" s="323">
        <v>1000</v>
      </c>
      <c r="F5868" s="35" t="s">
        <v>303</v>
      </c>
      <c r="G5868" s="326" t="s">
        <v>12372</v>
      </c>
      <c r="H5868" s="350">
        <f t="shared" si="92"/>
        <v>3407422.8800000008</v>
      </c>
      <c r="I5868" s="326" t="s">
        <v>12366</v>
      </c>
      <c r="J5868" s="42" t="str">
        <f>VLOOKUP(D5868,DEPARTMENTS!B:B,1,0)</f>
        <v>CHURCH_CHOIR_LAUNCH</v>
      </c>
    </row>
    <row r="5869" spans="1:11" s="35" customFormat="1" hidden="1" x14ac:dyDescent="0.2">
      <c r="A5869" s="326" t="s">
        <v>12500</v>
      </c>
      <c r="B5869" s="326" t="s">
        <v>9</v>
      </c>
      <c r="C5869" s="326">
        <v>3</v>
      </c>
      <c r="D5869" s="326" t="s">
        <v>9604</v>
      </c>
      <c r="E5869" s="323">
        <v>500</v>
      </c>
      <c r="F5869" s="35" t="s">
        <v>303</v>
      </c>
      <c r="G5869" s="326" t="s">
        <v>12372</v>
      </c>
      <c r="H5869" s="350">
        <f t="shared" si="92"/>
        <v>3407922.8800000008</v>
      </c>
      <c r="I5869" s="326" t="s">
        <v>12367</v>
      </c>
      <c r="J5869" s="42" t="str">
        <f>VLOOKUP(D5869,DEPARTMENTS!B:B,1,0)</f>
        <v>CHURCH_CHOIR_LAUNCH</v>
      </c>
      <c r="K5869" s="326"/>
    </row>
    <row r="5870" spans="1:11" s="35" customFormat="1" hidden="1" x14ac:dyDescent="0.2">
      <c r="A5870" s="326" t="s">
        <v>12501</v>
      </c>
      <c r="B5870" s="326" t="s">
        <v>9</v>
      </c>
      <c r="C5870" s="326">
        <v>3</v>
      </c>
      <c r="D5870" s="326" t="s">
        <v>9603</v>
      </c>
      <c r="E5870" s="323">
        <v>300</v>
      </c>
      <c r="F5870" s="35" t="s">
        <v>303</v>
      </c>
      <c r="G5870" s="326" t="s">
        <v>12373</v>
      </c>
      <c r="H5870" s="350">
        <f t="shared" si="92"/>
        <v>3408222.8800000008</v>
      </c>
      <c r="I5870" s="326" t="s">
        <v>12368</v>
      </c>
      <c r="J5870" s="42" t="str">
        <f>VLOOKUP(D5870,DEPARTMENTS!B:B,1,0)</f>
        <v>VBS_REGISTRATION</v>
      </c>
      <c r="K5870" s="326"/>
    </row>
    <row r="5871" spans="1:11" hidden="1" x14ac:dyDescent="0.2">
      <c r="A5871" s="326" t="s">
        <v>12502</v>
      </c>
      <c r="B5871" s="326" t="s">
        <v>9</v>
      </c>
      <c r="C5871" s="326">
        <v>3</v>
      </c>
      <c r="D5871" s="326" t="s">
        <v>9604</v>
      </c>
      <c r="E5871" s="323">
        <v>200</v>
      </c>
      <c r="F5871" s="35" t="s">
        <v>303</v>
      </c>
      <c r="G5871" s="326" t="s">
        <v>12373</v>
      </c>
      <c r="H5871" s="350">
        <f t="shared" si="92"/>
        <v>3408422.8800000008</v>
      </c>
      <c r="I5871" s="326" t="s">
        <v>12369</v>
      </c>
      <c r="J5871" s="42" t="str">
        <f>VLOOKUP(D5871,DEPARTMENTS!B:B,1,0)</f>
        <v>CHURCH_CHOIR_LAUNCH</v>
      </c>
    </row>
    <row r="5872" spans="1:11" s="35" customFormat="1" hidden="1" x14ac:dyDescent="0.2">
      <c r="A5872" s="326" t="s">
        <v>12652</v>
      </c>
      <c r="B5872" s="326" t="s">
        <v>9</v>
      </c>
      <c r="C5872" s="326">
        <v>3</v>
      </c>
      <c r="D5872" s="326" t="s">
        <v>24</v>
      </c>
      <c r="E5872" s="323">
        <v>1512</v>
      </c>
      <c r="F5872" s="35" t="s">
        <v>303</v>
      </c>
      <c r="G5872" s="326" t="s">
        <v>12373</v>
      </c>
      <c r="H5872" s="350">
        <f t="shared" si="92"/>
        <v>3409934.8800000008</v>
      </c>
      <c r="I5872" s="326" t="s">
        <v>12507</v>
      </c>
      <c r="J5872" s="42" t="str">
        <f>VLOOKUP(D5872,DEPARTMENTS!B:B,1,0)</f>
        <v>ENVELOPES</v>
      </c>
      <c r="K5872" s="326"/>
    </row>
    <row r="5873" spans="1:11" hidden="1" x14ac:dyDescent="0.2">
      <c r="A5873" s="326" t="s">
        <v>12653</v>
      </c>
      <c r="B5873" s="326" t="s">
        <v>9</v>
      </c>
      <c r="C5873" s="326">
        <v>3</v>
      </c>
      <c r="D5873" s="326" t="s">
        <v>24</v>
      </c>
      <c r="E5873" s="323">
        <v>1512</v>
      </c>
      <c r="F5873" s="35" t="s">
        <v>303</v>
      </c>
      <c r="G5873" s="326" t="s">
        <v>12373</v>
      </c>
      <c r="H5873" s="350">
        <f t="shared" si="92"/>
        <v>3411446.8800000008</v>
      </c>
      <c r="I5873" s="326" t="s">
        <v>12508</v>
      </c>
      <c r="J5873" s="42" t="str">
        <f>VLOOKUP(D5873,DEPARTMENTS!B:B,1,0)</f>
        <v>ENVELOPES</v>
      </c>
    </row>
    <row r="5874" spans="1:11" hidden="1" x14ac:dyDescent="0.2">
      <c r="A5874" s="326" t="s">
        <v>12654</v>
      </c>
      <c r="B5874" s="326" t="s">
        <v>9</v>
      </c>
      <c r="C5874" s="326">
        <v>3</v>
      </c>
      <c r="D5874" s="326" t="s">
        <v>96</v>
      </c>
      <c r="E5874" s="323">
        <v>1000</v>
      </c>
      <c r="F5874" s="35" t="s">
        <v>303</v>
      </c>
      <c r="G5874" s="326" t="s">
        <v>12373</v>
      </c>
      <c r="H5874" s="350">
        <f t="shared" si="92"/>
        <v>3412446.8800000008</v>
      </c>
      <c r="I5874" s="326" t="s">
        <v>12509</v>
      </c>
      <c r="J5874" s="42" t="str">
        <f>VLOOKUP(D5874,DEPARTMENTS!B:B,1,0)</f>
        <v>VBS_YOUTH</v>
      </c>
    </row>
    <row r="5875" spans="1:11" s="35" customFormat="1" hidden="1" x14ac:dyDescent="0.2">
      <c r="A5875" s="326" t="s">
        <v>12655</v>
      </c>
      <c r="B5875" s="326" t="s">
        <v>9</v>
      </c>
      <c r="C5875" s="326">
        <v>3</v>
      </c>
      <c r="D5875" s="326" t="s">
        <v>114</v>
      </c>
      <c r="E5875" s="323">
        <v>10000</v>
      </c>
      <c r="F5875" s="35" t="s">
        <v>303</v>
      </c>
      <c r="G5875" s="326" t="s">
        <v>12373</v>
      </c>
      <c r="H5875" s="350">
        <f t="shared" si="92"/>
        <v>3422446.8800000008</v>
      </c>
      <c r="I5875" s="326" t="s">
        <v>12510</v>
      </c>
      <c r="J5875" s="42" t="str">
        <f>VLOOKUP(D5875,DEPARTMENTS!B:B,1,0)</f>
        <v>DEV_GROUP_1</v>
      </c>
      <c r="K5875" s="326"/>
    </row>
    <row r="5876" spans="1:11" hidden="1" x14ac:dyDescent="0.2">
      <c r="A5876" s="326" t="s">
        <v>12656</v>
      </c>
      <c r="B5876" s="326" t="s">
        <v>9</v>
      </c>
      <c r="C5876" s="326">
        <v>3</v>
      </c>
      <c r="D5876" s="326" t="s">
        <v>134</v>
      </c>
      <c r="E5876" s="323">
        <v>2000</v>
      </c>
      <c r="F5876" s="35" t="s">
        <v>303</v>
      </c>
      <c r="G5876" s="326" t="s">
        <v>12373</v>
      </c>
      <c r="H5876" s="350">
        <f t="shared" si="92"/>
        <v>3424446.8800000008</v>
      </c>
      <c r="I5876" s="326" t="s">
        <v>12511</v>
      </c>
      <c r="J5876" s="42" t="str">
        <f>VLOOKUP(D5876,DEPARTMENTS!B:B,1,0)</f>
        <v>DEV_GROUP_12</v>
      </c>
    </row>
    <row r="5877" spans="1:11" s="35" customFormat="1" hidden="1" x14ac:dyDescent="0.2">
      <c r="A5877" s="326" t="s">
        <v>12657</v>
      </c>
      <c r="B5877" s="326" t="s">
        <v>9</v>
      </c>
      <c r="C5877" s="326">
        <v>3</v>
      </c>
      <c r="D5877" s="326" t="s">
        <v>132</v>
      </c>
      <c r="E5877" s="323">
        <v>2000</v>
      </c>
      <c r="F5877" s="35" t="s">
        <v>303</v>
      </c>
      <c r="G5877" s="326" t="s">
        <v>12373</v>
      </c>
      <c r="H5877" s="350">
        <f t="shared" si="92"/>
        <v>3426446.8800000008</v>
      </c>
      <c r="I5877" s="326" t="s">
        <v>12512</v>
      </c>
      <c r="J5877" s="42" t="str">
        <f>VLOOKUP(D5877,DEPARTMENTS!B:B,1,0)</f>
        <v>DEV_GROUP_41</v>
      </c>
      <c r="K5877" s="326"/>
    </row>
    <row r="5878" spans="1:11" hidden="1" x14ac:dyDescent="0.2">
      <c r="A5878" s="326" t="s">
        <v>12658</v>
      </c>
      <c r="B5878" s="326" t="s">
        <v>9</v>
      </c>
      <c r="C5878" s="326">
        <v>3</v>
      </c>
      <c r="D5878" s="326" t="s">
        <v>150</v>
      </c>
      <c r="E5878" s="323">
        <v>1200</v>
      </c>
      <c r="F5878" s="35" t="s">
        <v>303</v>
      </c>
      <c r="G5878" s="326" t="s">
        <v>12373</v>
      </c>
      <c r="H5878" s="350">
        <f t="shared" si="92"/>
        <v>3427646.8800000008</v>
      </c>
      <c r="I5878" s="326" t="s">
        <v>12513</v>
      </c>
      <c r="J5878" s="42" t="str">
        <f>VLOOKUP(D5878,DEPARTMENTS!B:B,1,0)</f>
        <v>DEV_GROUP_40</v>
      </c>
    </row>
    <row r="5879" spans="1:11" hidden="1" x14ac:dyDescent="0.2">
      <c r="A5879" s="326" t="s">
        <v>12659</v>
      </c>
      <c r="B5879" s="326" t="s">
        <v>9</v>
      </c>
      <c r="C5879" s="326">
        <v>3</v>
      </c>
      <c r="D5879" s="326" t="s">
        <v>24</v>
      </c>
      <c r="E5879" s="323">
        <v>100</v>
      </c>
      <c r="F5879" s="35" t="s">
        <v>303</v>
      </c>
      <c r="G5879" s="326" t="s">
        <v>12373</v>
      </c>
      <c r="H5879" s="350">
        <f t="shared" si="92"/>
        <v>3427746.8800000008</v>
      </c>
      <c r="I5879" s="326" t="s">
        <v>12514</v>
      </c>
      <c r="J5879" s="42" t="str">
        <f>VLOOKUP(D5879,DEPARTMENTS!B:B,1,0)</f>
        <v>ENVELOPES</v>
      </c>
    </row>
    <row r="5880" spans="1:11" hidden="1" x14ac:dyDescent="0.2">
      <c r="A5880" s="326" t="s">
        <v>12660</v>
      </c>
      <c r="B5880" s="326" t="s">
        <v>9</v>
      </c>
      <c r="C5880" s="326">
        <v>3</v>
      </c>
      <c r="D5880" s="326" t="s">
        <v>120</v>
      </c>
      <c r="E5880" s="323">
        <v>5000</v>
      </c>
      <c r="F5880" s="35" t="s">
        <v>303</v>
      </c>
      <c r="G5880" s="326" t="s">
        <v>12373</v>
      </c>
      <c r="H5880" s="350">
        <f t="shared" si="92"/>
        <v>3432746.8800000008</v>
      </c>
      <c r="I5880" s="326" t="s">
        <v>12515</v>
      </c>
      <c r="J5880" s="42" t="str">
        <f>VLOOKUP(D5880,DEPARTMENTS!B:B,1,0)</f>
        <v>DEV_GROUP_17</v>
      </c>
    </row>
    <row r="5881" spans="1:11" hidden="1" x14ac:dyDescent="0.2">
      <c r="A5881" s="326" t="s">
        <v>12661</v>
      </c>
      <c r="B5881" s="326" t="s">
        <v>9</v>
      </c>
      <c r="C5881" s="326">
        <v>3</v>
      </c>
      <c r="D5881" s="326" t="s">
        <v>24</v>
      </c>
      <c r="E5881" s="323">
        <v>188</v>
      </c>
      <c r="F5881" s="35" t="s">
        <v>303</v>
      </c>
      <c r="G5881" s="326" t="s">
        <v>12373</v>
      </c>
      <c r="H5881" s="350">
        <f t="shared" si="92"/>
        <v>3432934.8800000008</v>
      </c>
      <c r="I5881" s="326" t="s">
        <v>12516</v>
      </c>
      <c r="J5881" s="42" t="str">
        <f>VLOOKUP(D5881,DEPARTMENTS!B:B,1,0)</f>
        <v>ENVELOPES</v>
      </c>
    </row>
    <row r="5882" spans="1:11" hidden="1" x14ac:dyDescent="0.2">
      <c r="A5882" s="326" t="s">
        <v>12662</v>
      </c>
      <c r="B5882" s="326" t="s">
        <v>9</v>
      </c>
      <c r="C5882" s="326">
        <v>3</v>
      </c>
      <c r="D5882" s="326" t="s">
        <v>24</v>
      </c>
      <c r="E5882" s="323">
        <v>1251</v>
      </c>
      <c r="F5882" s="35" t="s">
        <v>303</v>
      </c>
      <c r="G5882" s="326" t="s">
        <v>12373</v>
      </c>
      <c r="H5882" s="350">
        <f t="shared" si="92"/>
        <v>3434185.8800000008</v>
      </c>
      <c r="I5882" s="326" t="s">
        <v>12517</v>
      </c>
      <c r="J5882" s="42" t="str">
        <f>VLOOKUP(D5882,DEPARTMENTS!B:B,1,0)</f>
        <v>ENVELOPES</v>
      </c>
    </row>
    <row r="5883" spans="1:11" s="35" customFormat="1" hidden="1" x14ac:dyDescent="0.2">
      <c r="A5883" s="326" t="s">
        <v>12663</v>
      </c>
      <c r="B5883" s="326" t="s">
        <v>9</v>
      </c>
      <c r="C5883" s="326">
        <v>3</v>
      </c>
      <c r="D5883" s="326" t="s">
        <v>96</v>
      </c>
      <c r="E5883" s="323">
        <v>500</v>
      </c>
      <c r="F5883" s="35" t="s">
        <v>303</v>
      </c>
      <c r="G5883" s="326" t="s">
        <v>12373</v>
      </c>
      <c r="H5883" s="350">
        <f t="shared" si="92"/>
        <v>3434685.8800000008</v>
      </c>
      <c r="I5883" s="326" t="s">
        <v>12518</v>
      </c>
      <c r="J5883" s="42" t="str">
        <f>VLOOKUP(D5883,DEPARTMENTS!B:B,1,0)</f>
        <v>VBS_YOUTH</v>
      </c>
      <c r="K5883" s="326"/>
    </row>
    <row r="5884" spans="1:11" hidden="1" x14ac:dyDescent="0.2">
      <c r="A5884" s="326" t="s">
        <v>12664</v>
      </c>
      <c r="B5884" s="326" t="s">
        <v>9</v>
      </c>
      <c r="C5884" s="326">
        <v>3</v>
      </c>
      <c r="D5884" s="326" t="s">
        <v>24</v>
      </c>
      <c r="E5884" s="323">
        <v>50</v>
      </c>
      <c r="F5884" s="35" t="s">
        <v>303</v>
      </c>
      <c r="G5884" s="326" t="s">
        <v>12651</v>
      </c>
      <c r="H5884" s="350">
        <f t="shared" si="92"/>
        <v>3434735.8800000008</v>
      </c>
      <c r="I5884" s="326" t="s">
        <v>12519</v>
      </c>
      <c r="J5884" s="42" t="str">
        <f>VLOOKUP(D5884,DEPARTMENTS!B:B,1,0)</f>
        <v>ENVELOPES</v>
      </c>
    </row>
    <row r="5885" spans="1:11" hidden="1" x14ac:dyDescent="0.2">
      <c r="A5885" s="326" t="s">
        <v>12665</v>
      </c>
      <c r="B5885" s="326" t="s">
        <v>9</v>
      </c>
      <c r="C5885" s="326">
        <v>3</v>
      </c>
      <c r="D5885" s="326" t="s">
        <v>96</v>
      </c>
      <c r="E5885" s="323">
        <v>500</v>
      </c>
      <c r="F5885" s="35" t="s">
        <v>303</v>
      </c>
      <c r="G5885" s="326" t="s">
        <v>12651</v>
      </c>
      <c r="H5885" s="350">
        <f t="shared" si="92"/>
        <v>3435235.8800000008</v>
      </c>
      <c r="I5885" s="326" t="s">
        <v>12520</v>
      </c>
      <c r="J5885" s="42" t="str">
        <f>VLOOKUP(D5885,DEPARTMENTS!B:B,1,0)</f>
        <v>VBS_YOUTH</v>
      </c>
    </row>
    <row r="5886" spans="1:11" s="35" customFormat="1" hidden="1" x14ac:dyDescent="0.2">
      <c r="A5886" s="326" t="s">
        <v>12666</v>
      </c>
      <c r="B5886" s="326" t="s">
        <v>9</v>
      </c>
      <c r="C5886" s="326">
        <v>3</v>
      </c>
      <c r="D5886" s="326" t="s">
        <v>96</v>
      </c>
      <c r="E5886" s="323">
        <v>50</v>
      </c>
      <c r="F5886" s="35" t="s">
        <v>303</v>
      </c>
      <c r="G5886" s="326" t="s">
        <v>12651</v>
      </c>
      <c r="H5886" s="350">
        <f t="shared" si="92"/>
        <v>3435285.8800000008</v>
      </c>
      <c r="I5886" s="326" t="s">
        <v>12521</v>
      </c>
      <c r="J5886" s="42" t="str">
        <f>VLOOKUP(D5886,DEPARTMENTS!B:B,1,0)</f>
        <v>VBS_YOUTH</v>
      </c>
      <c r="K5886" s="326"/>
    </row>
    <row r="5887" spans="1:11" s="35" customFormat="1" hidden="1" x14ac:dyDescent="0.2">
      <c r="A5887" s="326" t="s">
        <v>12667</v>
      </c>
      <c r="B5887" s="326" t="s">
        <v>9</v>
      </c>
      <c r="C5887" s="326">
        <v>3</v>
      </c>
      <c r="D5887" s="326" t="s">
        <v>96</v>
      </c>
      <c r="E5887" s="323">
        <v>500</v>
      </c>
      <c r="F5887" s="35" t="s">
        <v>303</v>
      </c>
      <c r="G5887" s="326" t="s">
        <v>12651</v>
      </c>
      <c r="H5887" s="350">
        <f t="shared" si="92"/>
        <v>3435785.8800000008</v>
      </c>
      <c r="I5887" s="326" t="s">
        <v>12522</v>
      </c>
      <c r="J5887" s="42" t="str">
        <f>VLOOKUP(D5887,DEPARTMENTS!B:B,1,0)</f>
        <v>VBS_YOUTH</v>
      </c>
      <c r="K5887" s="326"/>
    </row>
    <row r="5888" spans="1:11" s="35" customFormat="1" hidden="1" x14ac:dyDescent="0.2">
      <c r="A5888" s="326" t="s">
        <v>12668</v>
      </c>
      <c r="B5888" s="326" t="s">
        <v>9</v>
      </c>
      <c r="C5888" s="326">
        <v>3</v>
      </c>
      <c r="D5888" s="326" t="s">
        <v>96</v>
      </c>
      <c r="E5888" s="323">
        <v>100</v>
      </c>
      <c r="F5888" s="35" t="s">
        <v>303</v>
      </c>
      <c r="G5888" s="326" t="s">
        <v>12651</v>
      </c>
      <c r="H5888" s="350">
        <f t="shared" si="92"/>
        <v>3435885.8800000008</v>
      </c>
      <c r="I5888" s="326" t="s">
        <v>12523</v>
      </c>
      <c r="J5888" s="42" t="str">
        <f>VLOOKUP(D5888,DEPARTMENTS!B:B,1,0)</f>
        <v>VBS_YOUTH</v>
      </c>
      <c r="K5888" s="326"/>
    </row>
    <row r="5889" spans="1:11" s="35" customFormat="1" hidden="1" x14ac:dyDescent="0.2">
      <c r="A5889" s="326" t="s">
        <v>12669</v>
      </c>
      <c r="B5889" s="326" t="s">
        <v>9</v>
      </c>
      <c r="C5889" s="326">
        <v>3</v>
      </c>
      <c r="D5889" s="326" t="s">
        <v>96</v>
      </c>
      <c r="E5889" s="323">
        <v>200</v>
      </c>
      <c r="F5889" s="35" t="s">
        <v>303</v>
      </c>
      <c r="G5889" s="326" t="s">
        <v>12651</v>
      </c>
      <c r="H5889" s="350">
        <f t="shared" si="92"/>
        <v>3436085.8800000008</v>
      </c>
      <c r="I5889" s="326" t="s">
        <v>12524</v>
      </c>
      <c r="J5889" s="42" t="str">
        <f>VLOOKUP(D5889,DEPARTMENTS!B:B,1,0)</f>
        <v>VBS_YOUTH</v>
      </c>
      <c r="K5889" s="326"/>
    </row>
    <row r="5890" spans="1:11" s="35" customFormat="1" hidden="1" x14ac:dyDescent="0.2">
      <c r="A5890" s="326" t="s">
        <v>12670</v>
      </c>
      <c r="B5890" s="326" t="s">
        <v>9</v>
      </c>
      <c r="C5890" s="326">
        <v>3</v>
      </c>
      <c r="D5890" s="326" t="s">
        <v>96</v>
      </c>
      <c r="E5890" s="323">
        <v>300</v>
      </c>
      <c r="F5890" s="35" t="s">
        <v>303</v>
      </c>
      <c r="G5890" s="326" t="s">
        <v>12651</v>
      </c>
      <c r="H5890" s="350">
        <f t="shared" si="92"/>
        <v>3436385.8800000008</v>
      </c>
      <c r="I5890" s="326" t="s">
        <v>12525</v>
      </c>
      <c r="J5890" s="42" t="str">
        <f>VLOOKUP(D5890,DEPARTMENTS!B:B,1,0)</f>
        <v>VBS_YOUTH</v>
      </c>
      <c r="K5890" s="326"/>
    </row>
    <row r="5891" spans="1:11" s="35" customFormat="1" hidden="1" x14ac:dyDescent="0.2">
      <c r="A5891" s="326" t="s">
        <v>12671</v>
      </c>
      <c r="B5891" s="326" t="s">
        <v>9</v>
      </c>
      <c r="C5891" s="326">
        <v>3</v>
      </c>
      <c r="D5891" s="326" t="s">
        <v>96</v>
      </c>
      <c r="E5891" s="323">
        <v>200</v>
      </c>
      <c r="F5891" s="35" t="s">
        <v>303</v>
      </c>
      <c r="G5891" s="326" t="s">
        <v>12651</v>
      </c>
      <c r="H5891" s="350">
        <f t="shared" si="92"/>
        <v>3436585.8800000008</v>
      </c>
      <c r="I5891" s="326" t="s">
        <v>12526</v>
      </c>
      <c r="J5891" s="42" t="str">
        <f>VLOOKUP(D5891,DEPARTMENTS!B:B,1,0)</f>
        <v>VBS_YOUTH</v>
      </c>
      <c r="K5891" s="326"/>
    </row>
    <row r="5892" spans="1:11" s="35" customFormat="1" hidden="1" x14ac:dyDescent="0.2">
      <c r="A5892" s="326" t="s">
        <v>12672</v>
      </c>
      <c r="B5892" s="326" t="s">
        <v>9</v>
      </c>
      <c r="C5892" s="326">
        <v>3</v>
      </c>
      <c r="D5892" s="326" t="s">
        <v>96</v>
      </c>
      <c r="E5892" s="323">
        <v>1000</v>
      </c>
      <c r="F5892" s="35" t="s">
        <v>303</v>
      </c>
      <c r="G5892" s="326" t="s">
        <v>12651</v>
      </c>
      <c r="H5892" s="350">
        <f t="shared" si="92"/>
        <v>3437585.8800000008</v>
      </c>
      <c r="I5892" s="326" t="s">
        <v>12527</v>
      </c>
      <c r="J5892" s="42" t="str">
        <f>VLOOKUP(D5892,DEPARTMENTS!B:B,1,0)</f>
        <v>VBS_YOUTH</v>
      </c>
      <c r="K5892" s="326"/>
    </row>
    <row r="5893" spans="1:11" s="35" customFormat="1" hidden="1" x14ac:dyDescent="0.2">
      <c r="A5893" s="326" t="s">
        <v>12673</v>
      </c>
      <c r="B5893" s="326" t="s">
        <v>9</v>
      </c>
      <c r="C5893" s="326">
        <v>3</v>
      </c>
      <c r="D5893" s="326" t="s">
        <v>96</v>
      </c>
      <c r="E5893" s="323">
        <v>70</v>
      </c>
      <c r="F5893" s="35" t="s">
        <v>303</v>
      </c>
      <c r="G5893" s="326" t="s">
        <v>12651</v>
      </c>
      <c r="H5893" s="350">
        <f t="shared" si="92"/>
        <v>3437655.8800000008</v>
      </c>
      <c r="I5893" s="326" t="s">
        <v>12528</v>
      </c>
      <c r="J5893" s="42" t="str">
        <f>VLOOKUP(D5893,DEPARTMENTS!B:B,1,0)</f>
        <v>VBS_YOUTH</v>
      </c>
      <c r="K5893" s="326"/>
    </row>
    <row r="5894" spans="1:11" s="35" customFormat="1" hidden="1" x14ac:dyDescent="0.2">
      <c r="A5894" s="326" t="s">
        <v>12674</v>
      </c>
      <c r="B5894" s="326" t="s">
        <v>9</v>
      </c>
      <c r="C5894" s="326">
        <v>3</v>
      </c>
      <c r="D5894" s="326" t="s">
        <v>96</v>
      </c>
      <c r="E5894" s="323">
        <v>200</v>
      </c>
      <c r="F5894" s="35" t="s">
        <v>303</v>
      </c>
      <c r="G5894" s="326" t="s">
        <v>12651</v>
      </c>
      <c r="H5894" s="350">
        <f t="shared" si="92"/>
        <v>3437855.8800000008</v>
      </c>
      <c r="I5894" s="326" t="s">
        <v>12529</v>
      </c>
      <c r="J5894" s="42" t="str">
        <f>VLOOKUP(D5894,DEPARTMENTS!B:B,1,0)</f>
        <v>VBS_YOUTH</v>
      </c>
      <c r="K5894" s="326"/>
    </row>
    <row r="5895" spans="1:11" s="35" customFormat="1" hidden="1" x14ac:dyDescent="0.2">
      <c r="A5895" s="326" t="s">
        <v>12675</v>
      </c>
      <c r="B5895" s="326" t="s">
        <v>9</v>
      </c>
      <c r="C5895" s="326">
        <v>3</v>
      </c>
      <c r="D5895" s="326" t="s">
        <v>96</v>
      </c>
      <c r="E5895" s="323">
        <v>100</v>
      </c>
      <c r="F5895" s="35" t="s">
        <v>303</v>
      </c>
      <c r="G5895" s="326" t="s">
        <v>12651</v>
      </c>
      <c r="H5895" s="350">
        <f t="shared" si="92"/>
        <v>3437955.8800000008</v>
      </c>
      <c r="I5895" s="326" t="s">
        <v>12530</v>
      </c>
      <c r="J5895" s="42" t="str">
        <f>VLOOKUP(D5895,DEPARTMENTS!B:B,1,0)</f>
        <v>VBS_YOUTH</v>
      </c>
      <c r="K5895" s="326"/>
    </row>
    <row r="5896" spans="1:11" s="35" customFormat="1" hidden="1" x14ac:dyDescent="0.2">
      <c r="A5896" s="326" t="s">
        <v>12676</v>
      </c>
      <c r="B5896" s="326" t="s">
        <v>9</v>
      </c>
      <c r="C5896" s="326">
        <v>3</v>
      </c>
      <c r="D5896" s="326" t="s">
        <v>96</v>
      </c>
      <c r="E5896" s="323">
        <v>500</v>
      </c>
      <c r="F5896" s="35" t="s">
        <v>303</v>
      </c>
      <c r="G5896" s="326" t="s">
        <v>12651</v>
      </c>
      <c r="H5896" s="350">
        <f t="shared" si="92"/>
        <v>3438455.8800000008</v>
      </c>
      <c r="I5896" s="326" t="s">
        <v>12531</v>
      </c>
      <c r="J5896" s="42" t="str">
        <f>VLOOKUP(D5896,DEPARTMENTS!B:B,1,0)</f>
        <v>VBS_YOUTH</v>
      </c>
      <c r="K5896" s="326"/>
    </row>
    <row r="5897" spans="1:11" s="35" customFormat="1" hidden="1" x14ac:dyDescent="0.2">
      <c r="A5897" s="326" t="s">
        <v>12677</v>
      </c>
      <c r="B5897" s="326" t="s">
        <v>9</v>
      </c>
      <c r="C5897" s="326">
        <v>3</v>
      </c>
      <c r="D5897" s="326" t="s">
        <v>96</v>
      </c>
      <c r="E5897" s="323">
        <v>500</v>
      </c>
      <c r="F5897" s="35" t="s">
        <v>303</v>
      </c>
      <c r="G5897" s="326" t="s">
        <v>12651</v>
      </c>
      <c r="H5897" s="350">
        <f t="shared" si="92"/>
        <v>3438955.8800000008</v>
      </c>
      <c r="I5897" s="326" t="s">
        <v>12532</v>
      </c>
      <c r="J5897" s="42" t="str">
        <f>VLOOKUP(D5897,DEPARTMENTS!B:B,1,0)</f>
        <v>VBS_YOUTH</v>
      </c>
      <c r="K5897" s="326"/>
    </row>
    <row r="5898" spans="1:11" s="35" customFormat="1" hidden="1" x14ac:dyDescent="0.2">
      <c r="A5898" s="326" t="s">
        <v>12678</v>
      </c>
      <c r="B5898" s="326" t="s">
        <v>9</v>
      </c>
      <c r="C5898" s="326">
        <v>3</v>
      </c>
      <c r="D5898" s="326" t="s">
        <v>96</v>
      </c>
      <c r="E5898" s="323">
        <v>300</v>
      </c>
      <c r="F5898" s="35" t="s">
        <v>303</v>
      </c>
      <c r="G5898" s="326" t="s">
        <v>12651</v>
      </c>
      <c r="H5898" s="350">
        <f t="shared" si="92"/>
        <v>3439255.8800000008</v>
      </c>
      <c r="I5898" s="326" t="s">
        <v>12533</v>
      </c>
      <c r="J5898" s="42" t="str">
        <f>VLOOKUP(D5898,DEPARTMENTS!B:B,1,0)</f>
        <v>VBS_YOUTH</v>
      </c>
      <c r="K5898" s="326"/>
    </row>
    <row r="5899" spans="1:11" s="35" customFormat="1" hidden="1" x14ac:dyDescent="0.2">
      <c r="A5899" s="326" t="s">
        <v>12679</v>
      </c>
      <c r="B5899" s="326" t="s">
        <v>9</v>
      </c>
      <c r="C5899" s="326">
        <v>3</v>
      </c>
      <c r="D5899" s="326" t="s">
        <v>96</v>
      </c>
      <c r="E5899" s="323">
        <v>200</v>
      </c>
      <c r="F5899" s="35" t="s">
        <v>303</v>
      </c>
      <c r="G5899" s="326" t="s">
        <v>12651</v>
      </c>
      <c r="H5899" s="350">
        <f t="shared" si="92"/>
        <v>3439455.8800000008</v>
      </c>
      <c r="I5899" s="326" t="s">
        <v>12534</v>
      </c>
      <c r="J5899" s="42" t="str">
        <f>VLOOKUP(D5899,DEPARTMENTS!B:B,1,0)</f>
        <v>VBS_YOUTH</v>
      </c>
      <c r="K5899" s="326"/>
    </row>
    <row r="5900" spans="1:11" s="35" customFormat="1" hidden="1" x14ac:dyDescent="0.2">
      <c r="A5900" s="326" t="s">
        <v>12680</v>
      </c>
      <c r="B5900" s="326" t="s">
        <v>9</v>
      </c>
      <c r="C5900" s="326">
        <v>3</v>
      </c>
      <c r="D5900" s="326" t="s">
        <v>96</v>
      </c>
      <c r="E5900" s="323">
        <v>200</v>
      </c>
      <c r="F5900" s="35" t="s">
        <v>303</v>
      </c>
      <c r="G5900" s="326" t="s">
        <v>12651</v>
      </c>
      <c r="H5900" s="350">
        <f t="shared" si="92"/>
        <v>3439655.8800000008</v>
      </c>
      <c r="I5900" s="326" t="s">
        <v>12535</v>
      </c>
      <c r="J5900" s="42" t="str">
        <f>VLOOKUP(D5900,DEPARTMENTS!B:B,1,0)</f>
        <v>VBS_YOUTH</v>
      </c>
      <c r="K5900" s="326"/>
    </row>
    <row r="5901" spans="1:11" s="35" customFormat="1" hidden="1" x14ac:dyDescent="0.2">
      <c r="A5901" s="326" t="s">
        <v>12681</v>
      </c>
      <c r="B5901" s="326" t="s">
        <v>9</v>
      </c>
      <c r="C5901" s="326">
        <v>3</v>
      </c>
      <c r="D5901" s="326" t="s">
        <v>96</v>
      </c>
      <c r="E5901" s="323">
        <v>100</v>
      </c>
      <c r="F5901" s="35" t="s">
        <v>303</v>
      </c>
      <c r="G5901" s="326" t="s">
        <v>12651</v>
      </c>
      <c r="H5901" s="350">
        <f t="shared" si="92"/>
        <v>3439755.8800000008</v>
      </c>
      <c r="I5901" s="326" t="s">
        <v>12536</v>
      </c>
      <c r="J5901" s="42" t="str">
        <f>VLOOKUP(D5901,DEPARTMENTS!B:B,1,0)</f>
        <v>VBS_YOUTH</v>
      </c>
      <c r="K5901" s="326"/>
    </row>
    <row r="5902" spans="1:11" s="35" customFormat="1" hidden="1" x14ac:dyDescent="0.2">
      <c r="A5902" s="326" t="s">
        <v>12682</v>
      </c>
      <c r="B5902" s="326" t="s">
        <v>9</v>
      </c>
      <c r="C5902" s="326">
        <v>3</v>
      </c>
      <c r="D5902" s="326" t="s">
        <v>96</v>
      </c>
      <c r="E5902" s="323">
        <v>80</v>
      </c>
      <c r="F5902" s="35" t="s">
        <v>303</v>
      </c>
      <c r="G5902" s="326" t="s">
        <v>12651</v>
      </c>
      <c r="H5902" s="350">
        <f t="shared" si="92"/>
        <v>3439835.8800000008</v>
      </c>
      <c r="I5902" s="326" t="s">
        <v>12537</v>
      </c>
      <c r="J5902" s="42" t="str">
        <f>VLOOKUP(D5902,DEPARTMENTS!B:B,1,0)</f>
        <v>VBS_YOUTH</v>
      </c>
      <c r="K5902" s="326"/>
    </row>
    <row r="5903" spans="1:11" s="35" customFormat="1" hidden="1" x14ac:dyDescent="0.2">
      <c r="A5903" s="326" t="s">
        <v>12683</v>
      </c>
      <c r="B5903" s="326" t="s">
        <v>9</v>
      </c>
      <c r="C5903" s="326">
        <v>3</v>
      </c>
      <c r="D5903" s="326" t="s">
        <v>96</v>
      </c>
      <c r="E5903" s="323">
        <v>500</v>
      </c>
      <c r="F5903" s="35" t="s">
        <v>303</v>
      </c>
      <c r="G5903" s="326" t="s">
        <v>12651</v>
      </c>
      <c r="H5903" s="350">
        <f t="shared" si="92"/>
        <v>3440335.8800000008</v>
      </c>
      <c r="I5903" s="326" t="s">
        <v>12538</v>
      </c>
      <c r="J5903" s="42" t="str">
        <f>VLOOKUP(D5903,DEPARTMENTS!B:B,1,0)</f>
        <v>VBS_YOUTH</v>
      </c>
      <c r="K5903" s="326"/>
    </row>
    <row r="5904" spans="1:11" s="35" customFormat="1" hidden="1" x14ac:dyDescent="0.2">
      <c r="A5904" s="326" t="s">
        <v>12684</v>
      </c>
      <c r="B5904" s="326" t="s">
        <v>9</v>
      </c>
      <c r="C5904" s="326">
        <v>3</v>
      </c>
      <c r="D5904" s="326" t="s">
        <v>96</v>
      </c>
      <c r="E5904" s="323">
        <v>500</v>
      </c>
      <c r="F5904" s="35" t="s">
        <v>303</v>
      </c>
      <c r="G5904" s="326" t="s">
        <v>12651</v>
      </c>
      <c r="H5904" s="350">
        <f t="shared" si="92"/>
        <v>3440835.8800000008</v>
      </c>
      <c r="I5904" s="326" t="s">
        <v>12539</v>
      </c>
      <c r="J5904" s="42" t="str">
        <f>VLOOKUP(D5904,DEPARTMENTS!B:B,1,0)</f>
        <v>VBS_YOUTH</v>
      </c>
      <c r="K5904" s="326"/>
    </row>
    <row r="5905" spans="1:11" s="35" customFormat="1" hidden="1" x14ac:dyDescent="0.2">
      <c r="A5905" s="326" t="s">
        <v>12685</v>
      </c>
      <c r="B5905" s="326" t="s">
        <v>9</v>
      </c>
      <c r="C5905" s="326">
        <v>3</v>
      </c>
      <c r="D5905" s="326" t="s">
        <v>96</v>
      </c>
      <c r="E5905" s="323">
        <v>500</v>
      </c>
      <c r="F5905" s="35" t="s">
        <v>303</v>
      </c>
      <c r="G5905" s="326" t="s">
        <v>12651</v>
      </c>
      <c r="H5905" s="350">
        <f t="shared" si="92"/>
        <v>3441335.8800000008</v>
      </c>
      <c r="I5905" s="326" t="s">
        <v>12540</v>
      </c>
      <c r="J5905" s="42" t="str">
        <f>VLOOKUP(D5905,DEPARTMENTS!B:B,1,0)</f>
        <v>VBS_YOUTH</v>
      </c>
      <c r="K5905" s="326"/>
    </row>
    <row r="5906" spans="1:11" s="35" customFormat="1" hidden="1" x14ac:dyDescent="0.2">
      <c r="A5906" s="326" t="s">
        <v>12686</v>
      </c>
      <c r="B5906" s="326" t="s">
        <v>9</v>
      </c>
      <c r="C5906" s="326">
        <v>3</v>
      </c>
      <c r="D5906" s="326" t="s">
        <v>96</v>
      </c>
      <c r="E5906" s="323">
        <v>500</v>
      </c>
      <c r="F5906" s="35" t="s">
        <v>303</v>
      </c>
      <c r="G5906" s="326" t="s">
        <v>12651</v>
      </c>
      <c r="H5906" s="350">
        <f t="shared" si="92"/>
        <v>3441835.8800000008</v>
      </c>
      <c r="I5906" s="326" t="s">
        <v>12541</v>
      </c>
      <c r="J5906" s="42" t="str">
        <f>VLOOKUP(D5906,DEPARTMENTS!B:B,1,0)</f>
        <v>VBS_YOUTH</v>
      </c>
      <c r="K5906" s="326"/>
    </row>
    <row r="5907" spans="1:11" s="35" customFormat="1" hidden="1" x14ac:dyDescent="0.2">
      <c r="A5907" s="326" t="s">
        <v>12687</v>
      </c>
      <c r="B5907" s="326" t="s">
        <v>9</v>
      </c>
      <c r="C5907" s="326">
        <v>3</v>
      </c>
      <c r="D5907" s="326" t="s">
        <v>96</v>
      </c>
      <c r="E5907" s="323">
        <v>300</v>
      </c>
      <c r="F5907" s="35" t="s">
        <v>303</v>
      </c>
      <c r="G5907" s="326" t="s">
        <v>12651</v>
      </c>
      <c r="H5907" s="350">
        <f t="shared" si="92"/>
        <v>3442135.8800000008</v>
      </c>
      <c r="I5907" s="326" t="s">
        <v>12542</v>
      </c>
      <c r="J5907" s="42" t="str">
        <f>VLOOKUP(D5907,DEPARTMENTS!B:B,1,0)</f>
        <v>VBS_YOUTH</v>
      </c>
      <c r="K5907" s="326"/>
    </row>
    <row r="5908" spans="1:11" s="35" customFormat="1" hidden="1" x14ac:dyDescent="0.2">
      <c r="A5908" s="326" t="s">
        <v>12688</v>
      </c>
      <c r="B5908" s="326" t="s">
        <v>9</v>
      </c>
      <c r="C5908" s="326">
        <v>3</v>
      </c>
      <c r="D5908" s="326" t="s">
        <v>96</v>
      </c>
      <c r="E5908" s="323">
        <v>200</v>
      </c>
      <c r="F5908" s="35" t="s">
        <v>303</v>
      </c>
      <c r="G5908" s="326" t="s">
        <v>12651</v>
      </c>
      <c r="H5908" s="350">
        <f t="shared" si="92"/>
        <v>3442335.8800000008</v>
      </c>
      <c r="I5908" s="326" t="s">
        <v>12543</v>
      </c>
      <c r="J5908" s="42" t="str">
        <f>VLOOKUP(D5908,DEPARTMENTS!B:B,1,0)</f>
        <v>VBS_YOUTH</v>
      </c>
      <c r="K5908" s="326"/>
    </row>
    <row r="5909" spans="1:11" s="35" customFormat="1" hidden="1" x14ac:dyDescent="0.2">
      <c r="A5909" s="326" t="s">
        <v>12689</v>
      </c>
      <c r="B5909" s="326" t="s">
        <v>9</v>
      </c>
      <c r="C5909" s="326">
        <v>3</v>
      </c>
      <c r="D5909" s="326" t="s">
        <v>96</v>
      </c>
      <c r="E5909" s="323">
        <v>300</v>
      </c>
      <c r="F5909" s="35" t="s">
        <v>303</v>
      </c>
      <c r="G5909" s="326" t="s">
        <v>12651</v>
      </c>
      <c r="H5909" s="350">
        <f t="shared" si="92"/>
        <v>3442635.8800000008</v>
      </c>
      <c r="I5909" s="326" t="s">
        <v>12544</v>
      </c>
      <c r="J5909" s="42" t="str">
        <f>VLOOKUP(D5909,DEPARTMENTS!B:B,1,0)</f>
        <v>VBS_YOUTH</v>
      </c>
      <c r="K5909" s="326"/>
    </row>
    <row r="5910" spans="1:11" s="35" customFormat="1" hidden="1" x14ac:dyDescent="0.2">
      <c r="A5910" s="326" t="s">
        <v>12690</v>
      </c>
      <c r="B5910" s="326" t="s">
        <v>9</v>
      </c>
      <c r="C5910" s="326">
        <v>3</v>
      </c>
      <c r="D5910" s="326" t="s">
        <v>24</v>
      </c>
      <c r="E5910" s="323">
        <v>100</v>
      </c>
      <c r="F5910" s="35" t="s">
        <v>303</v>
      </c>
      <c r="G5910" s="326" t="s">
        <v>12651</v>
      </c>
      <c r="H5910" s="350">
        <f t="shared" ref="H5910:H5973" si="93">H5909+E5910</f>
        <v>3442735.8800000008</v>
      </c>
      <c r="I5910" s="326" t="s">
        <v>12545</v>
      </c>
      <c r="J5910" s="42" t="str">
        <f>VLOOKUP(D5910,DEPARTMENTS!B:B,1,0)</f>
        <v>ENVELOPES</v>
      </c>
      <c r="K5910" s="326"/>
    </row>
    <row r="5911" spans="1:11" s="35" customFormat="1" hidden="1" x14ac:dyDescent="0.2">
      <c r="A5911" s="326" t="s">
        <v>12691</v>
      </c>
      <c r="B5911" s="326" t="s">
        <v>9</v>
      </c>
      <c r="C5911" s="326">
        <v>3</v>
      </c>
      <c r="D5911" s="326" t="s">
        <v>24</v>
      </c>
      <c r="E5911" s="323">
        <v>500</v>
      </c>
      <c r="F5911" s="35" t="s">
        <v>303</v>
      </c>
      <c r="G5911" s="326" t="s">
        <v>12651</v>
      </c>
      <c r="H5911" s="350">
        <f t="shared" si="93"/>
        <v>3443235.8800000008</v>
      </c>
      <c r="I5911" s="326" t="s">
        <v>12546</v>
      </c>
      <c r="J5911" s="42" t="str">
        <f>VLOOKUP(D5911,DEPARTMENTS!B:B,1,0)</f>
        <v>ENVELOPES</v>
      </c>
      <c r="K5911" s="326"/>
    </row>
    <row r="5912" spans="1:11" s="35" customFormat="1" hidden="1" x14ac:dyDescent="0.2">
      <c r="A5912" s="326" t="s">
        <v>12692</v>
      </c>
      <c r="B5912" s="326" t="s">
        <v>9</v>
      </c>
      <c r="C5912" s="326">
        <v>3</v>
      </c>
      <c r="D5912" s="326" t="s">
        <v>96</v>
      </c>
      <c r="E5912" s="323">
        <v>1000</v>
      </c>
      <c r="F5912" s="35" t="s">
        <v>303</v>
      </c>
      <c r="G5912" s="326" t="s">
        <v>12651</v>
      </c>
      <c r="H5912" s="350">
        <f t="shared" si="93"/>
        <v>3444235.8800000008</v>
      </c>
      <c r="I5912" s="326" t="s">
        <v>12547</v>
      </c>
      <c r="J5912" s="42" t="str">
        <f>VLOOKUP(D5912,DEPARTMENTS!B:B,1,0)</f>
        <v>VBS_YOUTH</v>
      </c>
      <c r="K5912" s="326"/>
    </row>
    <row r="5913" spans="1:11" s="35" customFormat="1" hidden="1" x14ac:dyDescent="0.2">
      <c r="A5913" s="326" t="s">
        <v>12693</v>
      </c>
      <c r="B5913" s="326" t="s">
        <v>9</v>
      </c>
      <c r="C5913" s="326">
        <v>3</v>
      </c>
      <c r="D5913" s="326" t="s">
        <v>96</v>
      </c>
      <c r="E5913" s="323">
        <v>2000</v>
      </c>
      <c r="F5913" s="35" t="s">
        <v>303</v>
      </c>
      <c r="G5913" s="326" t="s">
        <v>12651</v>
      </c>
      <c r="H5913" s="350">
        <f t="shared" si="93"/>
        <v>3446235.8800000008</v>
      </c>
      <c r="I5913" s="326" t="s">
        <v>12548</v>
      </c>
      <c r="J5913" s="42" t="str">
        <f>VLOOKUP(D5913,DEPARTMENTS!B:B,1,0)</f>
        <v>VBS_YOUTH</v>
      </c>
      <c r="K5913" s="326"/>
    </row>
    <row r="5914" spans="1:11" s="35" customFormat="1" hidden="1" x14ac:dyDescent="0.2">
      <c r="A5914" s="326" t="s">
        <v>12694</v>
      </c>
      <c r="B5914" s="326" t="s">
        <v>9</v>
      </c>
      <c r="C5914" s="326">
        <v>3</v>
      </c>
      <c r="D5914" s="326" t="s">
        <v>96</v>
      </c>
      <c r="E5914" s="323">
        <v>200</v>
      </c>
      <c r="F5914" s="35" t="s">
        <v>303</v>
      </c>
      <c r="G5914" s="326" t="s">
        <v>12651</v>
      </c>
      <c r="H5914" s="350">
        <f t="shared" si="93"/>
        <v>3446435.8800000008</v>
      </c>
      <c r="I5914" s="326" t="s">
        <v>12549</v>
      </c>
      <c r="J5914" s="42" t="str">
        <f>VLOOKUP(D5914,DEPARTMENTS!B:B,1,0)</f>
        <v>VBS_YOUTH</v>
      </c>
      <c r="K5914" s="326"/>
    </row>
    <row r="5915" spans="1:11" s="35" customFormat="1" hidden="1" x14ac:dyDescent="0.2">
      <c r="A5915" s="326" t="s">
        <v>12695</v>
      </c>
      <c r="B5915" s="326" t="s">
        <v>9</v>
      </c>
      <c r="C5915" s="326">
        <v>3</v>
      </c>
      <c r="D5915" s="326" t="s">
        <v>96</v>
      </c>
      <c r="E5915" s="323">
        <v>300</v>
      </c>
      <c r="F5915" s="35" t="s">
        <v>303</v>
      </c>
      <c r="G5915" s="326" t="s">
        <v>12651</v>
      </c>
      <c r="H5915" s="350">
        <f t="shared" si="93"/>
        <v>3446735.8800000008</v>
      </c>
      <c r="I5915" s="326" t="s">
        <v>12550</v>
      </c>
      <c r="J5915" s="42" t="str">
        <f>VLOOKUP(D5915,DEPARTMENTS!B:B,1,0)</f>
        <v>VBS_YOUTH</v>
      </c>
      <c r="K5915" s="326"/>
    </row>
    <row r="5916" spans="1:11" s="35" customFormat="1" hidden="1" x14ac:dyDescent="0.2">
      <c r="A5916" s="326" t="s">
        <v>12696</v>
      </c>
      <c r="B5916" s="326" t="s">
        <v>9</v>
      </c>
      <c r="C5916" s="326">
        <v>3</v>
      </c>
      <c r="D5916" s="326" t="s">
        <v>24</v>
      </c>
      <c r="E5916" s="323">
        <v>500</v>
      </c>
      <c r="F5916" s="35" t="s">
        <v>303</v>
      </c>
      <c r="G5916" s="326" t="s">
        <v>12651</v>
      </c>
      <c r="H5916" s="350">
        <f t="shared" si="93"/>
        <v>3447235.8800000008</v>
      </c>
      <c r="I5916" s="326" t="s">
        <v>12551</v>
      </c>
      <c r="J5916" s="42" t="str">
        <f>VLOOKUP(D5916,DEPARTMENTS!B:B,1,0)</f>
        <v>ENVELOPES</v>
      </c>
      <c r="K5916" s="326"/>
    </row>
    <row r="5917" spans="1:11" s="35" customFormat="1" hidden="1" x14ac:dyDescent="0.2">
      <c r="A5917" s="326" t="s">
        <v>12697</v>
      </c>
      <c r="B5917" s="326" t="s">
        <v>9</v>
      </c>
      <c r="C5917" s="326">
        <v>3</v>
      </c>
      <c r="D5917" s="326" t="s">
        <v>96</v>
      </c>
      <c r="E5917" s="323">
        <v>200</v>
      </c>
      <c r="F5917" s="35" t="s">
        <v>303</v>
      </c>
      <c r="G5917" s="326" t="s">
        <v>12651</v>
      </c>
      <c r="H5917" s="350">
        <f t="shared" si="93"/>
        <v>3447435.8800000008</v>
      </c>
      <c r="I5917" s="326" t="s">
        <v>12552</v>
      </c>
      <c r="J5917" s="42" t="str">
        <f>VLOOKUP(D5917,DEPARTMENTS!B:B,1,0)</f>
        <v>VBS_YOUTH</v>
      </c>
      <c r="K5917" s="326"/>
    </row>
    <row r="5918" spans="1:11" s="35" customFormat="1" hidden="1" x14ac:dyDescent="0.2">
      <c r="A5918" s="326" t="s">
        <v>12698</v>
      </c>
      <c r="B5918" s="326" t="s">
        <v>9</v>
      </c>
      <c r="C5918" s="326">
        <v>3</v>
      </c>
      <c r="D5918" s="326" t="s">
        <v>96</v>
      </c>
      <c r="E5918" s="323">
        <v>100</v>
      </c>
      <c r="F5918" s="35" t="s">
        <v>303</v>
      </c>
      <c r="G5918" s="326" t="s">
        <v>12651</v>
      </c>
      <c r="H5918" s="350">
        <f t="shared" si="93"/>
        <v>3447535.8800000008</v>
      </c>
      <c r="I5918" s="326" t="s">
        <v>12553</v>
      </c>
      <c r="J5918" s="42" t="str">
        <f>VLOOKUP(D5918,DEPARTMENTS!B:B,1,0)</f>
        <v>VBS_YOUTH</v>
      </c>
      <c r="K5918" s="326"/>
    </row>
    <row r="5919" spans="1:11" s="35" customFormat="1" hidden="1" x14ac:dyDescent="0.2">
      <c r="A5919" s="326" t="s">
        <v>12699</v>
      </c>
      <c r="B5919" s="326" t="s">
        <v>9</v>
      </c>
      <c r="C5919" s="326">
        <v>3</v>
      </c>
      <c r="D5919" s="326" t="s">
        <v>24</v>
      </c>
      <c r="E5919" s="323">
        <v>500</v>
      </c>
      <c r="F5919" s="35" t="s">
        <v>303</v>
      </c>
      <c r="G5919" s="326" t="s">
        <v>12651</v>
      </c>
      <c r="H5919" s="350">
        <f t="shared" si="93"/>
        <v>3448035.8800000008</v>
      </c>
      <c r="I5919" s="326" t="s">
        <v>12554</v>
      </c>
      <c r="J5919" s="42" t="str">
        <f>VLOOKUP(D5919,DEPARTMENTS!B:B,1,0)</f>
        <v>ENVELOPES</v>
      </c>
      <c r="K5919" s="326"/>
    </row>
    <row r="5920" spans="1:11" s="35" customFormat="1" hidden="1" x14ac:dyDescent="0.2">
      <c r="A5920" s="326" t="s">
        <v>12700</v>
      </c>
      <c r="B5920" s="326" t="s">
        <v>9</v>
      </c>
      <c r="C5920" s="326">
        <v>3</v>
      </c>
      <c r="D5920" s="326" t="s">
        <v>24</v>
      </c>
      <c r="E5920" s="323">
        <v>100</v>
      </c>
      <c r="F5920" s="35" t="s">
        <v>303</v>
      </c>
      <c r="G5920" s="326" t="s">
        <v>12651</v>
      </c>
      <c r="H5920" s="350">
        <f t="shared" si="93"/>
        <v>3448135.8800000008</v>
      </c>
      <c r="I5920" s="326" t="s">
        <v>12555</v>
      </c>
      <c r="J5920" s="42" t="str">
        <f>VLOOKUP(D5920,DEPARTMENTS!B:B,1,0)</f>
        <v>ENVELOPES</v>
      </c>
      <c r="K5920" s="326"/>
    </row>
    <row r="5921" spans="1:11" s="35" customFormat="1" hidden="1" x14ac:dyDescent="0.2">
      <c r="A5921" s="326" t="s">
        <v>12701</v>
      </c>
      <c r="B5921" s="326" t="s">
        <v>9</v>
      </c>
      <c r="C5921" s="326">
        <v>3</v>
      </c>
      <c r="D5921" s="326" t="s">
        <v>24</v>
      </c>
      <c r="E5921" s="323">
        <v>20</v>
      </c>
      <c r="F5921" s="35" t="s">
        <v>303</v>
      </c>
      <c r="G5921" s="326" t="s">
        <v>12651</v>
      </c>
      <c r="H5921" s="350">
        <f t="shared" si="93"/>
        <v>3448155.8800000008</v>
      </c>
      <c r="I5921" s="326" t="s">
        <v>12556</v>
      </c>
      <c r="J5921" s="42" t="str">
        <f>VLOOKUP(D5921,DEPARTMENTS!B:B,1,0)</f>
        <v>ENVELOPES</v>
      </c>
      <c r="K5921" s="326"/>
    </row>
    <row r="5922" spans="1:11" s="35" customFormat="1" hidden="1" x14ac:dyDescent="0.2">
      <c r="A5922" s="326" t="s">
        <v>12702</v>
      </c>
      <c r="B5922" s="326" t="s">
        <v>9</v>
      </c>
      <c r="C5922" s="326">
        <v>3</v>
      </c>
      <c r="D5922" s="326" t="s">
        <v>24</v>
      </c>
      <c r="E5922" s="323">
        <v>100</v>
      </c>
      <c r="F5922" s="35" t="s">
        <v>303</v>
      </c>
      <c r="G5922" s="326" t="s">
        <v>12651</v>
      </c>
      <c r="H5922" s="350">
        <f t="shared" si="93"/>
        <v>3448255.8800000008</v>
      </c>
      <c r="I5922" s="326" t="s">
        <v>12557</v>
      </c>
      <c r="J5922" s="42" t="str">
        <f>VLOOKUP(D5922,DEPARTMENTS!B:B,1,0)</f>
        <v>ENVELOPES</v>
      </c>
      <c r="K5922" s="326"/>
    </row>
    <row r="5923" spans="1:11" s="35" customFormat="1" hidden="1" x14ac:dyDescent="0.2">
      <c r="A5923" s="326" t="s">
        <v>12703</v>
      </c>
      <c r="B5923" s="326" t="s">
        <v>9</v>
      </c>
      <c r="C5923" s="326">
        <v>3</v>
      </c>
      <c r="D5923" s="326" t="s">
        <v>24</v>
      </c>
      <c r="E5923" s="323">
        <v>1050</v>
      </c>
      <c r="F5923" s="35" t="s">
        <v>303</v>
      </c>
      <c r="G5923" s="326" t="s">
        <v>12651</v>
      </c>
      <c r="H5923" s="350">
        <f t="shared" si="93"/>
        <v>3449305.8800000008</v>
      </c>
      <c r="I5923" s="326" t="s">
        <v>12558</v>
      </c>
      <c r="J5923" s="42" t="str">
        <f>VLOOKUP(D5923,DEPARTMENTS!B:B,1,0)</f>
        <v>ENVELOPES</v>
      </c>
      <c r="K5923" s="326"/>
    </row>
    <row r="5924" spans="1:11" s="35" customFormat="1" hidden="1" x14ac:dyDescent="0.2">
      <c r="A5924" s="326" t="s">
        <v>12704</v>
      </c>
      <c r="B5924" s="326" t="s">
        <v>9</v>
      </c>
      <c r="C5924" s="326">
        <v>3</v>
      </c>
      <c r="D5924" s="326" t="s">
        <v>96</v>
      </c>
      <c r="E5924" s="323">
        <v>500</v>
      </c>
      <c r="F5924" s="35" t="s">
        <v>303</v>
      </c>
      <c r="G5924" s="326" t="s">
        <v>12651</v>
      </c>
      <c r="H5924" s="350">
        <f t="shared" si="93"/>
        <v>3449805.8800000008</v>
      </c>
      <c r="I5924" s="326" t="s">
        <v>12559</v>
      </c>
      <c r="J5924" s="42" t="str">
        <f>VLOOKUP(D5924,DEPARTMENTS!B:B,1,0)</f>
        <v>VBS_YOUTH</v>
      </c>
      <c r="K5924" s="326"/>
    </row>
    <row r="5925" spans="1:11" s="35" customFormat="1" hidden="1" x14ac:dyDescent="0.2">
      <c r="A5925" s="326" t="s">
        <v>12705</v>
      </c>
      <c r="B5925" s="326" t="s">
        <v>9</v>
      </c>
      <c r="C5925" s="326">
        <v>3</v>
      </c>
      <c r="D5925" s="326" t="s">
        <v>24</v>
      </c>
      <c r="E5925" s="323">
        <v>50</v>
      </c>
      <c r="F5925" s="35" t="s">
        <v>303</v>
      </c>
      <c r="G5925" s="326" t="s">
        <v>12651</v>
      </c>
      <c r="H5925" s="350">
        <f t="shared" si="93"/>
        <v>3449855.8800000008</v>
      </c>
      <c r="I5925" s="326" t="s">
        <v>12560</v>
      </c>
      <c r="J5925" s="42" t="str">
        <f>VLOOKUP(D5925,DEPARTMENTS!B:B,1,0)</f>
        <v>ENVELOPES</v>
      </c>
      <c r="K5925" s="326"/>
    </row>
    <row r="5926" spans="1:11" s="35" customFormat="1" hidden="1" x14ac:dyDescent="0.2">
      <c r="A5926" s="326" t="s">
        <v>12706</v>
      </c>
      <c r="B5926" s="326" t="s">
        <v>9</v>
      </c>
      <c r="C5926" s="326">
        <v>3</v>
      </c>
      <c r="D5926" s="326" t="s">
        <v>24</v>
      </c>
      <c r="E5926" s="323">
        <v>200</v>
      </c>
      <c r="F5926" s="35" t="s">
        <v>303</v>
      </c>
      <c r="G5926" s="326" t="s">
        <v>12651</v>
      </c>
      <c r="H5926" s="350">
        <f t="shared" si="93"/>
        <v>3450055.8800000008</v>
      </c>
      <c r="I5926" s="326" t="s">
        <v>12561</v>
      </c>
      <c r="J5926" s="42" t="str">
        <f>VLOOKUP(D5926,DEPARTMENTS!B:B,1,0)</f>
        <v>ENVELOPES</v>
      </c>
      <c r="K5926" s="326"/>
    </row>
    <row r="5927" spans="1:11" s="35" customFormat="1" hidden="1" x14ac:dyDescent="0.2">
      <c r="A5927" s="326" t="s">
        <v>12707</v>
      </c>
      <c r="B5927" s="326" t="s">
        <v>9</v>
      </c>
      <c r="C5927" s="326">
        <v>3</v>
      </c>
      <c r="D5927" s="326" t="s">
        <v>24</v>
      </c>
      <c r="E5927" s="323">
        <v>100</v>
      </c>
      <c r="F5927" s="35" t="s">
        <v>303</v>
      </c>
      <c r="G5927" s="326" t="s">
        <v>12651</v>
      </c>
      <c r="H5927" s="350">
        <f t="shared" si="93"/>
        <v>3450155.8800000008</v>
      </c>
      <c r="I5927" s="326" t="s">
        <v>12562</v>
      </c>
      <c r="J5927" s="42" t="str">
        <f>VLOOKUP(D5927,DEPARTMENTS!B:B,1,0)</f>
        <v>ENVELOPES</v>
      </c>
      <c r="K5927" s="326"/>
    </row>
    <row r="5928" spans="1:11" s="35" customFormat="1" hidden="1" x14ac:dyDescent="0.2">
      <c r="A5928" s="326" t="s">
        <v>12708</v>
      </c>
      <c r="B5928" s="326" t="s">
        <v>9</v>
      </c>
      <c r="C5928" s="326">
        <v>3</v>
      </c>
      <c r="D5928" s="326" t="s">
        <v>24</v>
      </c>
      <c r="E5928" s="323">
        <v>100</v>
      </c>
      <c r="F5928" s="35" t="s">
        <v>303</v>
      </c>
      <c r="G5928" s="326" t="s">
        <v>12651</v>
      </c>
      <c r="H5928" s="350">
        <f t="shared" si="93"/>
        <v>3450255.8800000008</v>
      </c>
      <c r="I5928" s="326" t="s">
        <v>12563</v>
      </c>
      <c r="J5928" s="42" t="str">
        <f>VLOOKUP(D5928,DEPARTMENTS!B:B,1,0)</f>
        <v>ENVELOPES</v>
      </c>
      <c r="K5928" s="326"/>
    </row>
    <row r="5929" spans="1:11" s="35" customFormat="1" hidden="1" x14ac:dyDescent="0.2">
      <c r="A5929" s="326" t="s">
        <v>12709</v>
      </c>
      <c r="B5929" s="326" t="s">
        <v>9</v>
      </c>
      <c r="C5929" s="326">
        <v>3</v>
      </c>
      <c r="D5929" s="326" t="s">
        <v>24</v>
      </c>
      <c r="E5929" s="323">
        <v>50</v>
      </c>
      <c r="F5929" s="35" t="s">
        <v>303</v>
      </c>
      <c r="G5929" s="326" t="s">
        <v>12651</v>
      </c>
      <c r="H5929" s="350">
        <f t="shared" si="93"/>
        <v>3450305.8800000008</v>
      </c>
      <c r="I5929" s="326" t="s">
        <v>12564</v>
      </c>
      <c r="J5929" s="42" t="str">
        <f>VLOOKUP(D5929,DEPARTMENTS!B:B,1,0)</f>
        <v>ENVELOPES</v>
      </c>
      <c r="K5929" s="326"/>
    </row>
    <row r="5930" spans="1:11" s="35" customFormat="1" hidden="1" x14ac:dyDescent="0.2">
      <c r="A5930" s="326" t="s">
        <v>12710</v>
      </c>
      <c r="B5930" s="326" t="s">
        <v>9</v>
      </c>
      <c r="C5930" s="326">
        <v>3</v>
      </c>
      <c r="D5930" s="326" t="s">
        <v>24</v>
      </c>
      <c r="E5930" s="323">
        <v>500</v>
      </c>
      <c r="F5930" s="35" t="s">
        <v>303</v>
      </c>
      <c r="G5930" s="326" t="s">
        <v>12651</v>
      </c>
      <c r="H5930" s="350">
        <f t="shared" si="93"/>
        <v>3450805.8800000008</v>
      </c>
      <c r="I5930" s="326" t="s">
        <v>12565</v>
      </c>
      <c r="J5930" s="42" t="str">
        <f>VLOOKUP(D5930,DEPARTMENTS!B:B,1,0)</f>
        <v>ENVELOPES</v>
      </c>
      <c r="K5930" s="326"/>
    </row>
    <row r="5931" spans="1:11" s="35" customFormat="1" hidden="1" x14ac:dyDescent="0.2">
      <c r="A5931" s="326" t="s">
        <v>12711</v>
      </c>
      <c r="B5931" s="326" t="s">
        <v>9</v>
      </c>
      <c r="C5931" s="326">
        <v>3</v>
      </c>
      <c r="D5931" s="326" t="s">
        <v>24</v>
      </c>
      <c r="E5931" s="323">
        <v>800</v>
      </c>
      <c r="F5931" s="35" t="s">
        <v>303</v>
      </c>
      <c r="G5931" s="326" t="s">
        <v>12651</v>
      </c>
      <c r="H5931" s="350">
        <f t="shared" si="93"/>
        <v>3451605.8800000008</v>
      </c>
      <c r="I5931" s="326" t="s">
        <v>12566</v>
      </c>
      <c r="J5931" s="42" t="str">
        <f>VLOOKUP(D5931,DEPARTMENTS!B:B,1,0)</f>
        <v>ENVELOPES</v>
      </c>
      <c r="K5931" s="326"/>
    </row>
    <row r="5932" spans="1:11" s="35" customFormat="1" hidden="1" x14ac:dyDescent="0.2">
      <c r="A5932" s="326" t="s">
        <v>12712</v>
      </c>
      <c r="B5932" s="326" t="s">
        <v>9</v>
      </c>
      <c r="C5932" s="326">
        <v>3</v>
      </c>
      <c r="D5932" s="326" t="s">
        <v>24</v>
      </c>
      <c r="E5932" s="323">
        <v>50</v>
      </c>
      <c r="F5932" s="35" t="s">
        <v>303</v>
      </c>
      <c r="G5932" s="326" t="s">
        <v>12651</v>
      </c>
      <c r="H5932" s="350">
        <f t="shared" si="93"/>
        <v>3451655.8800000008</v>
      </c>
      <c r="I5932" s="326" t="s">
        <v>12567</v>
      </c>
      <c r="J5932" s="42" t="str">
        <f>VLOOKUP(D5932,DEPARTMENTS!B:B,1,0)</f>
        <v>ENVELOPES</v>
      </c>
      <c r="K5932" s="326"/>
    </row>
    <row r="5933" spans="1:11" s="35" customFormat="1" hidden="1" x14ac:dyDescent="0.2">
      <c r="A5933" s="326" t="s">
        <v>12713</v>
      </c>
      <c r="B5933" s="326" t="s">
        <v>9</v>
      </c>
      <c r="C5933" s="326">
        <v>3</v>
      </c>
      <c r="D5933" s="326" t="s">
        <v>24</v>
      </c>
      <c r="E5933" s="323">
        <v>100</v>
      </c>
      <c r="F5933" s="35" t="s">
        <v>303</v>
      </c>
      <c r="G5933" s="326" t="s">
        <v>12651</v>
      </c>
      <c r="H5933" s="350">
        <f t="shared" si="93"/>
        <v>3451755.8800000008</v>
      </c>
      <c r="I5933" s="326" t="s">
        <v>12568</v>
      </c>
      <c r="J5933" s="42" t="str">
        <f>VLOOKUP(D5933,DEPARTMENTS!B:B,1,0)</f>
        <v>ENVELOPES</v>
      </c>
      <c r="K5933" s="326"/>
    </row>
    <row r="5934" spans="1:11" s="35" customFormat="1" hidden="1" x14ac:dyDescent="0.2">
      <c r="A5934" s="326" t="s">
        <v>12714</v>
      </c>
      <c r="B5934" s="326" t="s">
        <v>9</v>
      </c>
      <c r="C5934" s="326">
        <v>3</v>
      </c>
      <c r="D5934" s="326" t="s">
        <v>24</v>
      </c>
      <c r="E5934" s="323">
        <v>200</v>
      </c>
      <c r="F5934" s="35" t="s">
        <v>303</v>
      </c>
      <c r="G5934" s="326" t="s">
        <v>12651</v>
      </c>
      <c r="H5934" s="350">
        <f t="shared" si="93"/>
        <v>3451955.8800000008</v>
      </c>
      <c r="I5934" s="326" t="s">
        <v>12569</v>
      </c>
      <c r="J5934" s="42" t="str">
        <f>VLOOKUP(D5934,DEPARTMENTS!B:B,1,0)</f>
        <v>ENVELOPES</v>
      </c>
      <c r="K5934" s="326"/>
    </row>
    <row r="5935" spans="1:11" s="35" customFormat="1" hidden="1" x14ac:dyDescent="0.2">
      <c r="A5935" s="326" t="s">
        <v>12715</v>
      </c>
      <c r="B5935" s="326" t="s">
        <v>9</v>
      </c>
      <c r="C5935" s="326">
        <v>3</v>
      </c>
      <c r="D5935" s="326" t="s">
        <v>24</v>
      </c>
      <c r="E5935" s="323">
        <v>100</v>
      </c>
      <c r="F5935" s="35" t="s">
        <v>303</v>
      </c>
      <c r="G5935" s="326" t="s">
        <v>12651</v>
      </c>
      <c r="H5935" s="350">
        <f t="shared" si="93"/>
        <v>3452055.8800000008</v>
      </c>
      <c r="I5935" s="326" t="s">
        <v>12570</v>
      </c>
      <c r="J5935" s="42" t="str">
        <f>VLOOKUP(D5935,DEPARTMENTS!B:B,1,0)</f>
        <v>ENVELOPES</v>
      </c>
      <c r="K5935" s="326"/>
    </row>
    <row r="5936" spans="1:11" s="35" customFormat="1" hidden="1" x14ac:dyDescent="0.2">
      <c r="A5936" s="326" t="s">
        <v>12716</v>
      </c>
      <c r="B5936" s="326" t="s">
        <v>9</v>
      </c>
      <c r="C5936" s="326">
        <v>3</v>
      </c>
      <c r="D5936" s="326" t="s">
        <v>24</v>
      </c>
      <c r="E5936" s="323">
        <v>1000</v>
      </c>
      <c r="F5936" s="35" t="s">
        <v>303</v>
      </c>
      <c r="G5936" s="326" t="s">
        <v>12651</v>
      </c>
      <c r="H5936" s="350">
        <f t="shared" si="93"/>
        <v>3453055.8800000008</v>
      </c>
      <c r="I5936" s="326" t="s">
        <v>12571</v>
      </c>
      <c r="J5936" s="42" t="str">
        <f>VLOOKUP(D5936,DEPARTMENTS!B:B,1,0)</f>
        <v>ENVELOPES</v>
      </c>
      <c r="K5936" s="326"/>
    </row>
    <row r="5937" spans="1:11" s="35" customFormat="1" hidden="1" x14ac:dyDescent="0.2">
      <c r="A5937" s="326" t="s">
        <v>12717</v>
      </c>
      <c r="B5937" s="326" t="s">
        <v>9</v>
      </c>
      <c r="C5937" s="326">
        <v>3</v>
      </c>
      <c r="D5937" s="326" t="s">
        <v>24</v>
      </c>
      <c r="E5937" s="323">
        <v>100</v>
      </c>
      <c r="F5937" s="35" t="s">
        <v>303</v>
      </c>
      <c r="G5937" s="326" t="s">
        <v>12651</v>
      </c>
      <c r="H5937" s="350">
        <f t="shared" si="93"/>
        <v>3453155.8800000008</v>
      </c>
      <c r="I5937" s="326" t="s">
        <v>12572</v>
      </c>
      <c r="J5937" s="42" t="str">
        <f>VLOOKUP(D5937,DEPARTMENTS!B:B,1,0)</f>
        <v>ENVELOPES</v>
      </c>
      <c r="K5937" s="326"/>
    </row>
    <row r="5938" spans="1:11" s="35" customFormat="1" hidden="1" x14ac:dyDescent="0.2">
      <c r="A5938" s="326" t="s">
        <v>12718</v>
      </c>
      <c r="B5938" s="326" t="s">
        <v>9</v>
      </c>
      <c r="C5938" s="326">
        <v>3</v>
      </c>
      <c r="D5938" s="326" t="s">
        <v>24</v>
      </c>
      <c r="E5938" s="323">
        <v>200</v>
      </c>
      <c r="F5938" s="35" t="s">
        <v>303</v>
      </c>
      <c r="G5938" s="326" t="s">
        <v>12651</v>
      </c>
      <c r="H5938" s="350">
        <f t="shared" si="93"/>
        <v>3453355.8800000008</v>
      </c>
      <c r="I5938" s="326" t="s">
        <v>12573</v>
      </c>
      <c r="J5938" s="42" t="str">
        <f>VLOOKUP(D5938,DEPARTMENTS!B:B,1,0)</f>
        <v>ENVELOPES</v>
      </c>
      <c r="K5938" s="326"/>
    </row>
    <row r="5939" spans="1:11" s="35" customFormat="1" hidden="1" x14ac:dyDescent="0.2">
      <c r="A5939" s="326" t="s">
        <v>12719</v>
      </c>
      <c r="B5939" s="326" t="s">
        <v>9</v>
      </c>
      <c r="C5939" s="326">
        <v>3</v>
      </c>
      <c r="D5939" s="326" t="s">
        <v>24</v>
      </c>
      <c r="E5939" s="323">
        <v>100</v>
      </c>
      <c r="F5939" s="35" t="s">
        <v>303</v>
      </c>
      <c r="G5939" s="326" t="s">
        <v>12651</v>
      </c>
      <c r="H5939" s="350">
        <f t="shared" si="93"/>
        <v>3453455.8800000008</v>
      </c>
      <c r="I5939" s="326" t="s">
        <v>12574</v>
      </c>
      <c r="J5939" s="42" t="str">
        <f>VLOOKUP(D5939,DEPARTMENTS!B:B,1,0)</f>
        <v>ENVELOPES</v>
      </c>
      <c r="K5939" s="326"/>
    </row>
    <row r="5940" spans="1:11" s="35" customFormat="1" hidden="1" x14ac:dyDescent="0.2">
      <c r="A5940" s="326" t="s">
        <v>12720</v>
      </c>
      <c r="B5940" s="326" t="s">
        <v>9</v>
      </c>
      <c r="C5940" s="326">
        <v>3</v>
      </c>
      <c r="D5940" s="326" t="s">
        <v>24</v>
      </c>
      <c r="E5940" s="323">
        <v>50</v>
      </c>
      <c r="F5940" s="35" t="s">
        <v>303</v>
      </c>
      <c r="G5940" s="326" t="s">
        <v>12651</v>
      </c>
      <c r="H5940" s="350">
        <f t="shared" si="93"/>
        <v>3453505.8800000008</v>
      </c>
      <c r="I5940" s="326" t="s">
        <v>12575</v>
      </c>
      <c r="J5940" s="42" t="str">
        <f>VLOOKUP(D5940,DEPARTMENTS!B:B,1,0)</f>
        <v>ENVELOPES</v>
      </c>
      <c r="K5940" s="326"/>
    </row>
    <row r="5941" spans="1:11" s="35" customFormat="1" hidden="1" x14ac:dyDescent="0.2">
      <c r="A5941" s="326" t="s">
        <v>12721</v>
      </c>
      <c r="B5941" s="326" t="s">
        <v>9</v>
      </c>
      <c r="C5941" s="326">
        <v>3</v>
      </c>
      <c r="D5941" s="326" t="s">
        <v>24</v>
      </c>
      <c r="E5941" s="323">
        <v>200</v>
      </c>
      <c r="F5941" s="35" t="s">
        <v>303</v>
      </c>
      <c r="G5941" s="326" t="s">
        <v>12651</v>
      </c>
      <c r="H5941" s="350">
        <f t="shared" si="93"/>
        <v>3453705.8800000008</v>
      </c>
      <c r="I5941" s="326" t="s">
        <v>12576</v>
      </c>
      <c r="J5941" s="42" t="str">
        <f>VLOOKUP(D5941,DEPARTMENTS!B:B,1,0)</f>
        <v>ENVELOPES</v>
      </c>
      <c r="K5941" s="326"/>
    </row>
    <row r="5942" spans="1:11" s="35" customFormat="1" hidden="1" x14ac:dyDescent="0.2">
      <c r="A5942" s="326" t="s">
        <v>12722</v>
      </c>
      <c r="B5942" s="326" t="s">
        <v>9</v>
      </c>
      <c r="C5942" s="326">
        <v>3</v>
      </c>
      <c r="D5942" s="326" t="s">
        <v>24</v>
      </c>
      <c r="E5942" s="323">
        <v>100</v>
      </c>
      <c r="F5942" s="35" t="s">
        <v>303</v>
      </c>
      <c r="G5942" s="326" t="s">
        <v>12651</v>
      </c>
      <c r="H5942" s="350">
        <f t="shared" si="93"/>
        <v>3453805.8800000008</v>
      </c>
      <c r="I5942" s="326" t="s">
        <v>12577</v>
      </c>
      <c r="J5942" s="42" t="str">
        <f>VLOOKUP(D5942,DEPARTMENTS!B:B,1,0)</f>
        <v>ENVELOPES</v>
      </c>
      <c r="K5942" s="326"/>
    </row>
    <row r="5943" spans="1:11" s="35" customFormat="1" hidden="1" x14ac:dyDescent="0.2">
      <c r="A5943" s="326" t="s">
        <v>12723</v>
      </c>
      <c r="B5943" s="326" t="s">
        <v>9</v>
      </c>
      <c r="C5943" s="326">
        <v>3</v>
      </c>
      <c r="D5943" s="326" t="s">
        <v>24</v>
      </c>
      <c r="E5943" s="323">
        <v>50</v>
      </c>
      <c r="F5943" s="35" t="s">
        <v>303</v>
      </c>
      <c r="G5943" s="326" t="s">
        <v>12651</v>
      </c>
      <c r="H5943" s="350">
        <f t="shared" si="93"/>
        <v>3453855.8800000008</v>
      </c>
      <c r="I5943" s="326" t="s">
        <v>12578</v>
      </c>
      <c r="J5943" s="42" t="str">
        <f>VLOOKUP(D5943,DEPARTMENTS!B:B,1,0)</f>
        <v>ENVELOPES</v>
      </c>
      <c r="K5943" s="326"/>
    </row>
    <row r="5944" spans="1:11" s="35" customFormat="1" hidden="1" x14ac:dyDescent="0.2">
      <c r="A5944" s="326" t="s">
        <v>12724</v>
      </c>
      <c r="B5944" s="326" t="s">
        <v>9</v>
      </c>
      <c r="C5944" s="326">
        <v>3</v>
      </c>
      <c r="D5944" s="326" t="s">
        <v>24</v>
      </c>
      <c r="E5944" s="323">
        <v>250</v>
      </c>
      <c r="F5944" s="35" t="s">
        <v>303</v>
      </c>
      <c r="G5944" s="326" t="s">
        <v>12651</v>
      </c>
      <c r="H5944" s="350">
        <f t="shared" si="93"/>
        <v>3454105.8800000008</v>
      </c>
      <c r="I5944" s="326" t="s">
        <v>12579</v>
      </c>
      <c r="J5944" s="42" t="str">
        <f>VLOOKUP(D5944,DEPARTMENTS!B:B,1,0)</f>
        <v>ENVELOPES</v>
      </c>
      <c r="K5944" s="326"/>
    </row>
    <row r="5945" spans="1:11" s="35" customFormat="1" hidden="1" x14ac:dyDescent="0.2">
      <c r="A5945" s="326" t="s">
        <v>12725</v>
      </c>
      <c r="B5945" s="326" t="s">
        <v>9</v>
      </c>
      <c r="C5945" s="326">
        <v>3</v>
      </c>
      <c r="D5945" s="326" t="s">
        <v>24</v>
      </c>
      <c r="E5945" s="323">
        <v>100</v>
      </c>
      <c r="F5945" s="35" t="s">
        <v>303</v>
      </c>
      <c r="G5945" s="326" t="s">
        <v>12651</v>
      </c>
      <c r="H5945" s="350">
        <f t="shared" si="93"/>
        <v>3454205.8800000008</v>
      </c>
      <c r="I5945" s="326" t="s">
        <v>12580</v>
      </c>
      <c r="J5945" s="42" t="str">
        <f>VLOOKUP(D5945,DEPARTMENTS!B:B,1,0)</f>
        <v>ENVELOPES</v>
      </c>
      <c r="K5945" s="326"/>
    </row>
    <row r="5946" spans="1:11" s="35" customFormat="1" hidden="1" x14ac:dyDescent="0.2">
      <c r="A5946" s="326" t="s">
        <v>12726</v>
      </c>
      <c r="B5946" s="326" t="s">
        <v>9</v>
      </c>
      <c r="C5946" s="326">
        <v>3</v>
      </c>
      <c r="D5946" s="326" t="s">
        <v>24</v>
      </c>
      <c r="E5946" s="323">
        <v>50</v>
      </c>
      <c r="F5946" s="35" t="s">
        <v>303</v>
      </c>
      <c r="G5946" s="326" t="s">
        <v>12651</v>
      </c>
      <c r="H5946" s="350">
        <f t="shared" si="93"/>
        <v>3454255.8800000008</v>
      </c>
      <c r="I5946" s="326" t="s">
        <v>12581</v>
      </c>
      <c r="J5946" s="42" t="str">
        <f>VLOOKUP(D5946,DEPARTMENTS!B:B,1,0)</f>
        <v>ENVELOPES</v>
      </c>
      <c r="K5946" s="326"/>
    </row>
    <row r="5947" spans="1:11" s="35" customFormat="1" hidden="1" x14ac:dyDescent="0.2">
      <c r="A5947" s="326" t="s">
        <v>12727</v>
      </c>
      <c r="B5947" s="326" t="s">
        <v>9</v>
      </c>
      <c r="C5947" s="326">
        <v>3</v>
      </c>
      <c r="D5947" s="326" t="s">
        <v>24</v>
      </c>
      <c r="E5947" s="323">
        <v>300</v>
      </c>
      <c r="F5947" s="35" t="s">
        <v>303</v>
      </c>
      <c r="G5947" s="326" t="s">
        <v>12651</v>
      </c>
      <c r="H5947" s="350">
        <f t="shared" si="93"/>
        <v>3454555.8800000008</v>
      </c>
      <c r="I5947" s="326" t="s">
        <v>12582</v>
      </c>
      <c r="J5947" s="42" t="str">
        <f>VLOOKUP(D5947,DEPARTMENTS!B:B,1,0)</f>
        <v>ENVELOPES</v>
      </c>
      <c r="K5947" s="326"/>
    </row>
    <row r="5948" spans="1:11" s="35" customFormat="1" hidden="1" x14ac:dyDescent="0.2">
      <c r="A5948" s="326" t="s">
        <v>12728</v>
      </c>
      <c r="B5948" s="326" t="s">
        <v>9</v>
      </c>
      <c r="C5948" s="326">
        <v>3</v>
      </c>
      <c r="D5948" s="326" t="s">
        <v>24</v>
      </c>
      <c r="E5948" s="323">
        <v>100</v>
      </c>
      <c r="F5948" s="35" t="s">
        <v>303</v>
      </c>
      <c r="G5948" s="326" t="s">
        <v>12651</v>
      </c>
      <c r="H5948" s="350">
        <f t="shared" si="93"/>
        <v>3454655.8800000008</v>
      </c>
      <c r="I5948" s="326" t="s">
        <v>12583</v>
      </c>
      <c r="J5948" s="42" t="str">
        <f>VLOOKUP(D5948,DEPARTMENTS!B:B,1,0)</f>
        <v>ENVELOPES</v>
      </c>
      <c r="K5948" s="326"/>
    </row>
    <row r="5949" spans="1:11" s="35" customFormat="1" hidden="1" x14ac:dyDescent="0.2">
      <c r="A5949" s="326" t="s">
        <v>12729</v>
      </c>
      <c r="B5949" s="326" t="s">
        <v>9</v>
      </c>
      <c r="C5949" s="326">
        <v>3</v>
      </c>
      <c r="D5949" s="326" t="s">
        <v>24</v>
      </c>
      <c r="E5949" s="323">
        <v>100</v>
      </c>
      <c r="F5949" s="35" t="s">
        <v>303</v>
      </c>
      <c r="G5949" s="326" t="s">
        <v>12651</v>
      </c>
      <c r="H5949" s="350">
        <f t="shared" si="93"/>
        <v>3454755.8800000008</v>
      </c>
      <c r="I5949" s="326" t="s">
        <v>12584</v>
      </c>
      <c r="J5949" s="42" t="str">
        <f>VLOOKUP(D5949,DEPARTMENTS!B:B,1,0)</f>
        <v>ENVELOPES</v>
      </c>
      <c r="K5949" s="326"/>
    </row>
    <row r="5950" spans="1:11" s="35" customFormat="1" hidden="1" x14ac:dyDescent="0.2">
      <c r="A5950" s="326" t="s">
        <v>12730</v>
      </c>
      <c r="B5950" s="326" t="s">
        <v>9</v>
      </c>
      <c r="C5950" s="326">
        <v>3</v>
      </c>
      <c r="D5950" s="326" t="s">
        <v>24</v>
      </c>
      <c r="E5950" s="323">
        <v>1000</v>
      </c>
      <c r="F5950" s="35" t="s">
        <v>303</v>
      </c>
      <c r="G5950" s="326" t="s">
        <v>12651</v>
      </c>
      <c r="H5950" s="350">
        <f t="shared" si="93"/>
        <v>3455755.8800000008</v>
      </c>
      <c r="I5950" s="326" t="s">
        <v>12585</v>
      </c>
      <c r="J5950" s="42" t="str">
        <f>VLOOKUP(D5950,DEPARTMENTS!B:B,1,0)</f>
        <v>ENVELOPES</v>
      </c>
      <c r="K5950" s="326"/>
    </row>
    <row r="5951" spans="1:11" s="35" customFormat="1" hidden="1" x14ac:dyDescent="0.2">
      <c r="A5951" s="326" t="s">
        <v>12731</v>
      </c>
      <c r="B5951" s="326" t="s">
        <v>9</v>
      </c>
      <c r="C5951" s="326">
        <v>3</v>
      </c>
      <c r="D5951" s="326" t="s">
        <v>24</v>
      </c>
      <c r="E5951" s="323">
        <v>200</v>
      </c>
      <c r="F5951" s="35" t="s">
        <v>303</v>
      </c>
      <c r="G5951" s="326" t="s">
        <v>12651</v>
      </c>
      <c r="H5951" s="350">
        <f t="shared" si="93"/>
        <v>3455955.8800000008</v>
      </c>
      <c r="I5951" s="326" t="s">
        <v>12586</v>
      </c>
      <c r="J5951" s="42" t="str">
        <f>VLOOKUP(D5951,DEPARTMENTS!B:B,1,0)</f>
        <v>ENVELOPES</v>
      </c>
      <c r="K5951" s="326"/>
    </row>
    <row r="5952" spans="1:11" s="35" customFormat="1" hidden="1" x14ac:dyDescent="0.2">
      <c r="A5952" s="326" t="s">
        <v>12732</v>
      </c>
      <c r="B5952" s="326" t="s">
        <v>9</v>
      </c>
      <c r="C5952" s="326">
        <v>3</v>
      </c>
      <c r="D5952" s="326" t="s">
        <v>24</v>
      </c>
      <c r="E5952" s="323">
        <v>50</v>
      </c>
      <c r="F5952" s="35" t="s">
        <v>303</v>
      </c>
      <c r="G5952" s="326" t="s">
        <v>12651</v>
      </c>
      <c r="H5952" s="350">
        <f t="shared" si="93"/>
        <v>3456005.8800000008</v>
      </c>
      <c r="I5952" s="326" t="s">
        <v>12587</v>
      </c>
      <c r="J5952" s="42" t="str">
        <f>VLOOKUP(D5952,DEPARTMENTS!B:B,1,0)</f>
        <v>ENVELOPES</v>
      </c>
      <c r="K5952" s="326"/>
    </row>
    <row r="5953" spans="1:11" s="35" customFormat="1" hidden="1" x14ac:dyDescent="0.2">
      <c r="A5953" s="326" t="s">
        <v>12733</v>
      </c>
      <c r="B5953" s="326" t="s">
        <v>9</v>
      </c>
      <c r="C5953" s="326">
        <v>3</v>
      </c>
      <c r="D5953" s="326" t="s">
        <v>24</v>
      </c>
      <c r="E5953" s="323">
        <v>20</v>
      </c>
      <c r="F5953" s="35" t="s">
        <v>303</v>
      </c>
      <c r="G5953" s="326" t="s">
        <v>12651</v>
      </c>
      <c r="H5953" s="350">
        <f t="shared" si="93"/>
        <v>3456025.8800000008</v>
      </c>
      <c r="I5953" s="326" t="s">
        <v>12588</v>
      </c>
      <c r="J5953" s="42" t="str">
        <f>VLOOKUP(D5953,DEPARTMENTS!B:B,1,0)</f>
        <v>ENVELOPES</v>
      </c>
      <c r="K5953" s="326"/>
    </row>
    <row r="5954" spans="1:11" s="35" customFormat="1" hidden="1" x14ac:dyDescent="0.2">
      <c r="A5954" s="326" t="s">
        <v>12734</v>
      </c>
      <c r="B5954" s="326" t="s">
        <v>9</v>
      </c>
      <c r="C5954" s="326">
        <v>3</v>
      </c>
      <c r="D5954" s="326" t="s">
        <v>24</v>
      </c>
      <c r="E5954" s="323">
        <v>100</v>
      </c>
      <c r="F5954" s="35" t="s">
        <v>303</v>
      </c>
      <c r="G5954" s="326" t="s">
        <v>12651</v>
      </c>
      <c r="H5954" s="350">
        <f t="shared" si="93"/>
        <v>3456125.8800000008</v>
      </c>
      <c r="I5954" s="326" t="s">
        <v>12589</v>
      </c>
      <c r="J5954" s="42" t="str">
        <f>VLOOKUP(D5954,DEPARTMENTS!B:B,1,0)</f>
        <v>ENVELOPES</v>
      </c>
      <c r="K5954" s="326"/>
    </row>
    <row r="5955" spans="1:11" s="35" customFormat="1" hidden="1" x14ac:dyDescent="0.2">
      <c r="A5955" s="326" t="s">
        <v>12735</v>
      </c>
      <c r="B5955" s="326" t="s">
        <v>9</v>
      </c>
      <c r="C5955" s="326">
        <v>3</v>
      </c>
      <c r="D5955" s="326" t="s">
        <v>24</v>
      </c>
      <c r="E5955" s="323">
        <v>100</v>
      </c>
      <c r="F5955" s="35" t="s">
        <v>303</v>
      </c>
      <c r="G5955" s="326" t="s">
        <v>12651</v>
      </c>
      <c r="H5955" s="350">
        <f t="shared" si="93"/>
        <v>3456225.8800000008</v>
      </c>
      <c r="I5955" s="326" t="s">
        <v>12590</v>
      </c>
      <c r="J5955" s="42" t="str">
        <f>VLOOKUP(D5955,DEPARTMENTS!B:B,1,0)</f>
        <v>ENVELOPES</v>
      </c>
      <c r="K5955" s="326"/>
    </row>
    <row r="5956" spans="1:11" s="35" customFormat="1" hidden="1" x14ac:dyDescent="0.2">
      <c r="A5956" s="326" t="s">
        <v>12736</v>
      </c>
      <c r="B5956" s="326" t="s">
        <v>9</v>
      </c>
      <c r="C5956" s="326">
        <v>3</v>
      </c>
      <c r="D5956" s="326" t="s">
        <v>24</v>
      </c>
      <c r="E5956" s="323">
        <v>20</v>
      </c>
      <c r="F5956" s="35" t="s">
        <v>303</v>
      </c>
      <c r="G5956" s="326" t="s">
        <v>12651</v>
      </c>
      <c r="H5956" s="350">
        <f t="shared" si="93"/>
        <v>3456245.8800000008</v>
      </c>
      <c r="I5956" s="326" t="s">
        <v>12591</v>
      </c>
      <c r="J5956" s="42" t="str">
        <f>VLOOKUP(D5956,DEPARTMENTS!B:B,1,0)</f>
        <v>ENVELOPES</v>
      </c>
      <c r="K5956" s="326"/>
    </row>
    <row r="5957" spans="1:11" s="35" customFormat="1" hidden="1" x14ac:dyDescent="0.2">
      <c r="A5957" s="326" t="s">
        <v>12737</v>
      </c>
      <c r="B5957" s="326" t="s">
        <v>9</v>
      </c>
      <c r="C5957" s="326">
        <v>3</v>
      </c>
      <c r="D5957" s="326" t="s">
        <v>24</v>
      </c>
      <c r="E5957" s="323">
        <v>20</v>
      </c>
      <c r="F5957" s="35" t="s">
        <v>303</v>
      </c>
      <c r="G5957" s="326" t="s">
        <v>12651</v>
      </c>
      <c r="H5957" s="350">
        <f t="shared" si="93"/>
        <v>3456265.8800000008</v>
      </c>
      <c r="I5957" s="326" t="s">
        <v>12592</v>
      </c>
      <c r="J5957" s="42" t="str">
        <f>VLOOKUP(D5957,DEPARTMENTS!B:B,1,0)</f>
        <v>ENVELOPES</v>
      </c>
      <c r="K5957" s="326"/>
    </row>
    <row r="5958" spans="1:11" s="35" customFormat="1" hidden="1" x14ac:dyDescent="0.2">
      <c r="A5958" s="326" t="s">
        <v>12738</v>
      </c>
      <c r="B5958" s="326" t="s">
        <v>9</v>
      </c>
      <c r="C5958" s="326">
        <v>3</v>
      </c>
      <c r="D5958" s="326" t="s">
        <v>24</v>
      </c>
      <c r="E5958" s="323">
        <v>100</v>
      </c>
      <c r="F5958" s="35" t="s">
        <v>303</v>
      </c>
      <c r="G5958" s="326" t="s">
        <v>12651</v>
      </c>
      <c r="H5958" s="350">
        <f t="shared" si="93"/>
        <v>3456365.8800000008</v>
      </c>
      <c r="I5958" s="326" t="s">
        <v>12593</v>
      </c>
      <c r="J5958" s="42" t="str">
        <f>VLOOKUP(D5958,DEPARTMENTS!B:B,1,0)</f>
        <v>ENVELOPES</v>
      </c>
      <c r="K5958" s="326"/>
    </row>
    <row r="5959" spans="1:11" s="35" customFormat="1" hidden="1" x14ac:dyDescent="0.2">
      <c r="A5959" s="326" t="s">
        <v>12739</v>
      </c>
      <c r="B5959" s="326" t="s">
        <v>9</v>
      </c>
      <c r="C5959" s="326">
        <v>3</v>
      </c>
      <c r="D5959" s="326" t="s">
        <v>24</v>
      </c>
      <c r="E5959" s="323">
        <v>100</v>
      </c>
      <c r="F5959" s="35" t="s">
        <v>303</v>
      </c>
      <c r="G5959" s="326" t="s">
        <v>12651</v>
      </c>
      <c r="H5959" s="350">
        <f t="shared" si="93"/>
        <v>3456465.8800000008</v>
      </c>
      <c r="I5959" s="326" t="s">
        <v>12594</v>
      </c>
      <c r="J5959" s="42" t="str">
        <f>VLOOKUP(D5959,DEPARTMENTS!B:B,1,0)</f>
        <v>ENVELOPES</v>
      </c>
      <c r="K5959" s="326"/>
    </row>
    <row r="5960" spans="1:11" s="35" customFormat="1" hidden="1" x14ac:dyDescent="0.2">
      <c r="A5960" s="326" t="s">
        <v>12740</v>
      </c>
      <c r="B5960" s="326" t="s">
        <v>9</v>
      </c>
      <c r="C5960" s="326">
        <v>3</v>
      </c>
      <c r="D5960" s="326" t="s">
        <v>24</v>
      </c>
      <c r="E5960" s="323">
        <v>40</v>
      </c>
      <c r="F5960" s="35" t="s">
        <v>303</v>
      </c>
      <c r="G5960" s="326" t="s">
        <v>12651</v>
      </c>
      <c r="H5960" s="350">
        <f t="shared" si="93"/>
        <v>3456505.8800000008</v>
      </c>
      <c r="I5960" s="326" t="s">
        <v>12595</v>
      </c>
      <c r="J5960" s="42" t="str">
        <f>VLOOKUP(D5960,DEPARTMENTS!B:B,1,0)</f>
        <v>ENVELOPES</v>
      </c>
      <c r="K5960" s="326"/>
    </row>
    <row r="5961" spans="1:11" s="35" customFormat="1" hidden="1" x14ac:dyDescent="0.2">
      <c r="A5961" s="326" t="s">
        <v>12741</v>
      </c>
      <c r="B5961" s="326" t="s">
        <v>9</v>
      </c>
      <c r="C5961" s="326">
        <v>3</v>
      </c>
      <c r="D5961" s="326" t="s">
        <v>24</v>
      </c>
      <c r="E5961" s="323">
        <v>100</v>
      </c>
      <c r="F5961" s="35" t="s">
        <v>303</v>
      </c>
      <c r="G5961" s="326" t="s">
        <v>12651</v>
      </c>
      <c r="H5961" s="350">
        <f t="shared" si="93"/>
        <v>3456605.8800000008</v>
      </c>
      <c r="I5961" s="326" t="s">
        <v>12596</v>
      </c>
      <c r="J5961" s="42" t="str">
        <f>VLOOKUP(D5961,DEPARTMENTS!B:B,1,0)</f>
        <v>ENVELOPES</v>
      </c>
      <c r="K5961" s="326"/>
    </row>
    <row r="5962" spans="1:11" s="35" customFormat="1" hidden="1" x14ac:dyDescent="0.2">
      <c r="A5962" s="326" t="s">
        <v>12742</v>
      </c>
      <c r="B5962" s="326" t="s">
        <v>9</v>
      </c>
      <c r="C5962" s="326">
        <v>3</v>
      </c>
      <c r="D5962" s="326" t="s">
        <v>24</v>
      </c>
      <c r="E5962" s="323">
        <v>100</v>
      </c>
      <c r="F5962" s="35" t="s">
        <v>303</v>
      </c>
      <c r="G5962" s="326" t="s">
        <v>12651</v>
      </c>
      <c r="H5962" s="350">
        <f t="shared" si="93"/>
        <v>3456705.8800000008</v>
      </c>
      <c r="I5962" s="326" t="s">
        <v>12597</v>
      </c>
      <c r="J5962" s="42" t="str">
        <f>VLOOKUP(D5962,DEPARTMENTS!B:B,1,0)</f>
        <v>ENVELOPES</v>
      </c>
      <c r="K5962" s="326"/>
    </row>
    <row r="5963" spans="1:11" s="35" customFormat="1" hidden="1" x14ac:dyDescent="0.2">
      <c r="A5963" s="326" t="s">
        <v>12743</v>
      </c>
      <c r="B5963" s="326" t="s">
        <v>9</v>
      </c>
      <c r="C5963" s="326">
        <v>3</v>
      </c>
      <c r="D5963" s="326" t="s">
        <v>24</v>
      </c>
      <c r="E5963" s="323">
        <v>50</v>
      </c>
      <c r="F5963" s="35" t="s">
        <v>303</v>
      </c>
      <c r="G5963" s="326" t="s">
        <v>12651</v>
      </c>
      <c r="H5963" s="350">
        <f t="shared" si="93"/>
        <v>3456755.8800000008</v>
      </c>
      <c r="I5963" s="326" t="s">
        <v>12598</v>
      </c>
      <c r="J5963" s="42" t="str">
        <f>VLOOKUP(D5963,DEPARTMENTS!B:B,1,0)</f>
        <v>ENVELOPES</v>
      </c>
      <c r="K5963" s="326"/>
    </row>
    <row r="5964" spans="1:11" s="35" customFormat="1" hidden="1" x14ac:dyDescent="0.2">
      <c r="A5964" s="326" t="s">
        <v>12744</v>
      </c>
      <c r="B5964" s="326" t="s">
        <v>9</v>
      </c>
      <c r="C5964" s="326">
        <v>3</v>
      </c>
      <c r="D5964" s="326" t="s">
        <v>24</v>
      </c>
      <c r="E5964" s="323">
        <v>200</v>
      </c>
      <c r="F5964" s="35" t="s">
        <v>303</v>
      </c>
      <c r="G5964" s="326" t="s">
        <v>12651</v>
      </c>
      <c r="H5964" s="350">
        <f t="shared" si="93"/>
        <v>3456955.8800000008</v>
      </c>
      <c r="I5964" s="326" t="s">
        <v>12599</v>
      </c>
      <c r="J5964" s="42" t="str">
        <f>VLOOKUP(D5964,DEPARTMENTS!B:B,1,0)</f>
        <v>ENVELOPES</v>
      </c>
      <c r="K5964" s="326"/>
    </row>
    <row r="5965" spans="1:11" s="35" customFormat="1" hidden="1" x14ac:dyDescent="0.2">
      <c r="A5965" s="326" t="s">
        <v>12745</v>
      </c>
      <c r="B5965" s="326" t="s">
        <v>9</v>
      </c>
      <c r="C5965" s="326">
        <v>3</v>
      </c>
      <c r="D5965" s="326" t="s">
        <v>24</v>
      </c>
      <c r="E5965" s="323">
        <v>200</v>
      </c>
      <c r="F5965" s="35" t="s">
        <v>303</v>
      </c>
      <c r="G5965" s="326" t="s">
        <v>12651</v>
      </c>
      <c r="H5965" s="350">
        <f t="shared" si="93"/>
        <v>3457155.8800000008</v>
      </c>
      <c r="I5965" s="326" t="s">
        <v>12600</v>
      </c>
      <c r="J5965" s="42" t="str">
        <f>VLOOKUP(D5965,DEPARTMENTS!B:B,1,0)</f>
        <v>ENVELOPES</v>
      </c>
      <c r="K5965" s="326"/>
    </row>
    <row r="5966" spans="1:11" s="35" customFormat="1" hidden="1" x14ac:dyDescent="0.2">
      <c r="A5966" s="326" t="s">
        <v>12746</v>
      </c>
      <c r="B5966" s="326" t="s">
        <v>9</v>
      </c>
      <c r="C5966" s="326">
        <v>3</v>
      </c>
      <c r="D5966" s="326" t="s">
        <v>24</v>
      </c>
      <c r="E5966" s="323">
        <v>100</v>
      </c>
      <c r="F5966" s="35" t="s">
        <v>303</v>
      </c>
      <c r="G5966" s="326" t="s">
        <v>12651</v>
      </c>
      <c r="H5966" s="350">
        <f t="shared" si="93"/>
        <v>3457255.8800000008</v>
      </c>
      <c r="I5966" s="326" t="s">
        <v>12601</v>
      </c>
      <c r="J5966" s="42" t="str">
        <f>VLOOKUP(D5966,DEPARTMENTS!B:B,1,0)</f>
        <v>ENVELOPES</v>
      </c>
      <c r="K5966" s="326"/>
    </row>
    <row r="5967" spans="1:11" s="35" customFormat="1" hidden="1" x14ac:dyDescent="0.2">
      <c r="A5967" s="326" t="s">
        <v>12747</v>
      </c>
      <c r="B5967" s="326" t="s">
        <v>9</v>
      </c>
      <c r="C5967" s="326">
        <v>3</v>
      </c>
      <c r="D5967" s="326" t="s">
        <v>24</v>
      </c>
      <c r="E5967" s="323">
        <v>500</v>
      </c>
      <c r="F5967" s="35" t="s">
        <v>303</v>
      </c>
      <c r="G5967" s="326" t="s">
        <v>12651</v>
      </c>
      <c r="H5967" s="350">
        <f t="shared" si="93"/>
        <v>3457755.8800000008</v>
      </c>
      <c r="I5967" s="326" t="s">
        <v>12602</v>
      </c>
      <c r="J5967" s="42" t="str">
        <f>VLOOKUP(D5967,DEPARTMENTS!B:B,1,0)</f>
        <v>ENVELOPES</v>
      </c>
      <c r="K5967" s="326"/>
    </row>
    <row r="5968" spans="1:11" s="35" customFormat="1" hidden="1" x14ac:dyDescent="0.2">
      <c r="A5968" s="326" t="s">
        <v>12748</v>
      </c>
      <c r="B5968" s="326" t="s">
        <v>9</v>
      </c>
      <c r="C5968" s="326">
        <v>3</v>
      </c>
      <c r="D5968" s="326" t="s">
        <v>24</v>
      </c>
      <c r="E5968" s="323">
        <v>20</v>
      </c>
      <c r="F5968" s="35" t="s">
        <v>303</v>
      </c>
      <c r="G5968" s="326" t="s">
        <v>12651</v>
      </c>
      <c r="H5968" s="350">
        <f t="shared" si="93"/>
        <v>3457775.8800000008</v>
      </c>
      <c r="I5968" s="326" t="s">
        <v>12603</v>
      </c>
      <c r="J5968" s="42" t="str">
        <f>VLOOKUP(D5968,DEPARTMENTS!B:B,1,0)</f>
        <v>ENVELOPES</v>
      </c>
      <c r="K5968" s="326"/>
    </row>
    <row r="5969" spans="1:11" s="35" customFormat="1" hidden="1" x14ac:dyDescent="0.2">
      <c r="A5969" s="326" t="s">
        <v>12749</v>
      </c>
      <c r="B5969" s="326" t="s">
        <v>9</v>
      </c>
      <c r="C5969" s="326">
        <v>3</v>
      </c>
      <c r="D5969" s="326" t="s">
        <v>24</v>
      </c>
      <c r="E5969" s="323">
        <v>50</v>
      </c>
      <c r="F5969" s="35" t="s">
        <v>303</v>
      </c>
      <c r="G5969" s="326" t="s">
        <v>12651</v>
      </c>
      <c r="H5969" s="350">
        <f t="shared" si="93"/>
        <v>3457825.8800000008</v>
      </c>
      <c r="I5969" s="326" t="s">
        <v>12604</v>
      </c>
      <c r="J5969" s="42" t="str">
        <f>VLOOKUP(D5969,DEPARTMENTS!B:B,1,0)</f>
        <v>ENVELOPES</v>
      </c>
      <c r="K5969" s="326"/>
    </row>
    <row r="5970" spans="1:11" s="35" customFormat="1" hidden="1" x14ac:dyDescent="0.2">
      <c r="A5970" s="326" t="s">
        <v>12750</v>
      </c>
      <c r="B5970" s="326" t="s">
        <v>9</v>
      </c>
      <c r="C5970" s="326">
        <v>3</v>
      </c>
      <c r="D5970" s="326" t="s">
        <v>24</v>
      </c>
      <c r="E5970" s="323">
        <v>200</v>
      </c>
      <c r="F5970" s="35" t="s">
        <v>303</v>
      </c>
      <c r="G5970" s="326" t="s">
        <v>12651</v>
      </c>
      <c r="H5970" s="350">
        <f t="shared" si="93"/>
        <v>3458025.8800000008</v>
      </c>
      <c r="I5970" s="326" t="s">
        <v>12605</v>
      </c>
      <c r="J5970" s="42" t="str">
        <f>VLOOKUP(D5970,DEPARTMENTS!B:B,1,0)</f>
        <v>ENVELOPES</v>
      </c>
      <c r="K5970" s="326"/>
    </row>
    <row r="5971" spans="1:11" hidden="1" x14ac:dyDescent="0.2">
      <c r="A5971" s="326" t="s">
        <v>12751</v>
      </c>
      <c r="B5971" s="326" t="s">
        <v>9</v>
      </c>
      <c r="C5971" s="326">
        <v>3</v>
      </c>
      <c r="D5971" s="326" t="s">
        <v>24</v>
      </c>
      <c r="E5971" s="323">
        <v>30</v>
      </c>
      <c r="F5971" s="35" t="s">
        <v>303</v>
      </c>
      <c r="G5971" s="326" t="s">
        <v>12651</v>
      </c>
      <c r="H5971" s="350">
        <f t="shared" si="93"/>
        <v>3458055.8800000008</v>
      </c>
      <c r="I5971" s="326" t="s">
        <v>12606</v>
      </c>
      <c r="J5971" s="42" t="str">
        <f>VLOOKUP(D5971,DEPARTMENTS!B:B,1,0)</f>
        <v>ENVELOPES</v>
      </c>
    </row>
    <row r="5972" spans="1:11" hidden="1" x14ac:dyDescent="0.2">
      <c r="A5972" s="326" t="s">
        <v>12752</v>
      </c>
      <c r="B5972" s="326" t="s">
        <v>9</v>
      </c>
      <c r="C5972" s="326">
        <v>3</v>
      </c>
      <c r="D5972" s="326" t="s">
        <v>24</v>
      </c>
      <c r="E5972" s="323">
        <v>1000</v>
      </c>
      <c r="F5972" s="35" t="s">
        <v>303</v>
      </c>
      <c r="G5972" s="326" t="s">
        <v>12651</v>
      </c>
      <c r="H5972" s="350">
        <f t="shared" si="93"/>
        <v>3459055.8800000008</v>
      </c>
      <c r="I5972" s="326" t="s">
        <v>12607</v>
      </c>
      <c r="J5972" s="42" t="str">
        <f>VLOOKUP(D5972,DEPARTMENTS!B:B,1,0)</f>
        <v>ENVELOPES</v>
      </c>
    </row>
    <row r="5973" spans="1:11" s="35" customFormat="1" hidden="1" x14ac:dyDescent="0.2">
      <c r="A5973" s="326" t="s">
        <v>12753</v>
      </c>
      <c r="B5973" s="326" t="s">
        <v>9</v>
      </c>
      <c r="C5973" s="326">
        <v>3</v>
      </c>
      <c r="D5973" s="326" t="s">
        <v>24</v>
      </c>
      <c r="E5973" s="323">
        <v>50</v>
      </c>
      <c r="F5973" s="35" t="s">
        <v>303</v>
      </c>
      <c r="G5973" s="326" t="s">
        <v>12651</v>
      </c>
      <c r="H5973" s="350">
        <f t="shared" si="93"/>
        <v>3459105.8800000008</v>
      </c>
      <c r="I5973" s="326" t="s">
        <v>12608</v>
      </c>
      <c r="J5973" s="42" t="str">
        <f>VLOOKUP(D5973,DEPARTMENTS!B:B,1,0)</f>
        <v>ENVELOPES</v>
      </c>
      <c r="K5973" s="326"/>
    </row>
    <row r="5974" spans="1:11" s="35" customFormat="1" hidden="1" x14ac:dyDescent="0.2">
      <c r="A5974" s="326" t="s">
        <v>12754</v>
      </c>
      <c r="B5974" s="326" t="s">
        <v>9</v>
      </c>
      <c r="C5974" s="326">
        <v>3</v>
      </c>
      <c r="D5974" s="326" t="s">
        <v>24</v>
      </c>
      <c r="E5974" s="323">
        <v>100</v>
      </c>
      <c r="F5974" s="35" t="s">
        <v>303</v>
      </c>
      <c r="G5974" s="326" t="s">
        <v>12651</v>
      </c>
      <c r="H5974" s="350">
        <f t="shared" ref="H5974:H6037" si="94">H5973+E5974</f>
        <v>3459205.8800000008</v>
      </c>
      <c r="I5974" s="326" t="s">
        <v>12609</v>
      </c>
      <c r="J5974" s="42" t="str">
        <f>VLOOKUP(D5974,DEPARTMENTS!B:B,1,0)</f>
        <v>ENVELOPES</v>
      </c>
      <c r="K5974" s="326"/>
    </row>
    <row r="5975" spans="1:11" s="35" customFormat="1" hidden="1" x14ac:dyDescent="0.2">
      <c r="A5975" s="326" t="s">
        <v>12755</v>
      </c>
      <c r="B5975" s="326" t="s">
        <v>9</v>
      </c>
      <c r="C5975" s="326">
        <v>3</v>
      </c>
      <c r="D5975" s="326" t="s">
        <v>24</v>
      </c>
      <c r="E5975" s="323">
        <v>500</v>
      </c>
      <c r="F5975" s="35" t="s">
        <v>303</v>
      </c>
      <c r="G5975" s="326" t="s">
        <v>12651</v>
      </c>
      <c r="H5975" s="350">
        <f t="shared" si="94"/>
        <v>3459705.8800000008</v>
      </c>
      <c r="I5975" s="326" t="s">
        <v>12610</v>
      </c>
      <c r="J5975" s="42" t="str">
        <f>VLOOKUP(D5975,DEPARTMENTS!B:B,1,0)</f>
        <v>ENVELOPES</v>
      </c>
      <c r="K5975" s="326"/>
    </row>
    <row r="5976" spans="1:11" s="35" customFormat="1" hidden="1" x14ac:dyDescent="0.2">
      <c r="A5976" s="326" t="s">
        <v>12756</v>
      </c>
      <c r="B5976" s="326" t="s">
        <v>9</v>
      </c>
      <c r="C5976" s="326">
        <v>3</v>
      </c>
      <c r="D5976" s="326" t="s">
        <v>24</v>
      </c>
      <c r="E5976" s="323">
        <v>1000</v>
      </c>
      <c r="F5976" s="35" t="s">
        <v>303</v>
      </c>
      <c r="G5976" s="326" t="s">
        <v>12651</v>
      </c>
      <c r="H5976" s="350">
        <f t="shared" si="94"/>
        <v>3460705.8800000008</v>
      </c>
      <c r="I5976" s="326" t="s">
        <v>12611</v>
      </c>
      <c r="J5976" s="42" t="str">
        <f>VLOOKUP(D5976,DEPARTMENTS!B:B,1,0)</f>
        <v>ENVELOPES</v>
      </c>
      <c r="K5976" s="326"/>
    </row>
    <row r="5977" spans="1:11" s="35" customFormat="1" hidden="1" x14ac:dyDescent="0.2">
      <c r="A5977" s="326" t="s">
        <v>12757</v>
      </c>
      <c r="B5977" s="326" t="s">
        <v>9</v>
      </c>
      <c r="C5977" s="326">
        <v>3</v>
      </c>
      <c r="D5977" s="326" t="s">
        <v>24</v>
      </c>
      <c r="E5977" s="323">
        <v>100</v>
      </c>
      <c r="F5977" s="35" t="s">
        <v>303</v>
      </c>
      <c r="G5977" s="326" t="s">
        <v>12651</v>
      </c>
      <c r="H5977" s="350">
        <f t="shared" si="94"/>
        <v>3460805.8800000008</v>
      </c>
      <c r="I5977" s="326" t="s">
        <v>12612</v>
      </c>
      <c r="J5977" s="42" t="str">
        <f>VLOOKUP(D5977,DEPARTMENTS!B:B,1,0)</f>
        <v>ENVELOPES</v>
      </c>
      <c r="K5977" s="326"/>
    </row>
    <row r="5978" spans="1:11" s="35" customFormat="1" hidden="1" x14ac:dyDescent="0.2">
      <c r="A5978" s="326" t="s">
        <v>12758</v>
      </c>
      <c r="B5978" s="326" t="s">
        <v>9</v>
      </c>
      <c r="C5978" s="326">
        <v>3</v>
      </c>
      <c r="D5978" s="326" t="s">
        <v>24</v>
      </c>
      <c r="E5978" s="323">
        <v>200</v>
      </c>
      <c r="F5978" s="35" t="s">
        <v>303</v>
      </c>
      <c r="G5978" s="326" t="s">
        <v>12651</v>
      </c>
      <c r="H5978" s="350">
        <f t="shared" si="94"/>
        <v>3461005.8800000008</v>
      </c>
      <c r="I5978" s="326" t="s">
        <v>12613</v>
      </c>
      <c r="J5978" s="42" t="str">
        <f>VLOOKUP(D5978,DEPARTMENTS!B:B,1,0)</f>
        <v>ENVELOPES</v>
      </c>
      <c r="K5978" s="326"/>
    </row>
    <row r="5979" spans="1:11" s="35" customFormat="1" hidden="1" x14ac:dyDescent="0.2">
      <c r="A5979" s="326" t="s">
        <v>12759</v>
      </c>
      <c r="B5979" s="326" t="s">
        <v>9</v>
      </c>
      <c r="C5979" s="326">
        <v>3</v>
      </c>
      <c r="D5979" s="326" t="s">
        <v>24</v>
      </c>
      <c r="E5979" s="323">
        <v>100</v>
      </c>
      <c r="F5979" s="35" t="s">
        <v>303</v>
      </c>
      <c r="G5979" s="326" t="s">
        <v>12651</v>
      </c>
      <c r="H5979" s="350">
        <f t="shared" si="94"/>
        <v>3461105.8800000008</v>
      </c>
      <c r="I5979" s="326" t="s">
        <v>12614</v>
      </c>
      <c r="J5979" s="42" t="str">
        <f>VLOOKUP(D5979,DEPARTMENTS!B:B,1,0)</f>
        <v>ENVELOPES</v>
      </c>
      <c r="K5979" s="326"/>
    </row>
    <row r="5980" spans="1:11" s="35" customFormat="1" hidden="1" x14ac:dyDescent="0.2">
      <c r="A5980" s="326" t="s">
        <v>12760</v>
      </c>
      <c r="B5980" s="326" t="s">
        <v>9</v>
      </c>
      <c r="C5980" s="326">
        <v>3</v>
      </c>
      <c r="D5980" s="326" t="s">
        <v>24</v>
      </c>
      <c r="E5980" s="323">
        <v>100</v>
      </c>
      <c r="F5980" s="35" t="s">
        <v>303</v>
      </c>
      <c r="G5980" s="326" t="s">
        <v>12651</v>
      </c>
      <c r="H5980" s="350">
        <f t="shared" si="94"/>
        <v>3461205.8800000008</v>
      </c>
      <c r="I5980" s="326" t="s">
        <v>12615</v>
      </c>
      <c r="J5980" s="42" t="str">
        <f>VLOOKUP(D5980,DEPARTMENTS!B:B,1,0)</f>
        <v>ENVELOPES</v>
      </c>
      <c r="K5980" s="326"/>
    </row>
    <row r="5981" spans="1:11" s="35" customFormat="1" hidden="1" x14ac:dyDescent="0.2">
      <c r="A5981" s="326" t="s">
        <v>12761</v>
      </c>
      <c r="B5981" s="326" t="s">
        <v>9</v>
      </c>
      <c r="C5981" s="326">
        <v>3</v>
      </c>
      <c r="D5981" s="326" t="s">
        <v>24</v>
      </c>
      <c r="E5981" s="323">
        <v>50</v>
      </c>
      <c r="F5981" s="35" t="s">
        <v>303</v>
      </c>
      <c r="G5981" s="326" t="s">
        <v>12651</v>
      </c>
      <c r="H5981" s="350">
        <f t="shared" si="94"/>
        <v>3461255.8800000008</v>
      </c>
      <c r="I5981" s="326" t="s">
        <v>12616</v>
      </c>
      <c r="J5981" s="42" t="str">
        <f>VLOOKUP(D5981,DEPARTMENTS!B:B,1,0)</f>
        <v>ENVELOPES</v>
      </c>
      <c r="K5981" s="326"/>
    </row>
    <row r="5982" spans="1:11" s="35" customFormat="1" hidden="1" x14ac:dyDescent="0.2">
      <c r="A5982" s="326" t="s">
        <v>12762</v>
      </c>
      <c r="B5982" s="326" t="s">
        <v>9</v>
      </c>
      <c r="C5982" s="326">
        <v>3</v>
      </c>
      <c r="D5982" s="326" t="s">
        <v>24</v>
      </c>
      <c r="E5982" s="323">
        <v>50</v>
      </c>
      <c r="F5982" s="35" t="s">
        <v>303</v>
      </c>
      <c r="G5982" s="326" t="s">
        <v>12651</v>
      </c>
      <c r="H5982" s="350">
        <f t="shared" si="94"/>
        <v>3461305.8800000008</v>
      </c>
      <c r="I5982" s="326" t="s">
        <v>12617</v>
      </c>
      <c r="J5982" s="42" t="str">
        <f>VLOOKUP(D5982,DEPARTMENTS!B:B,1,0)</f>
        <v>ENVELOPES</v>
      </c>
      <c r="K5982" s="326"/>
    </row>
    <row r="5983" spans="1:11" s="35" customFormat="1" hidden="1" x14ac:dyDescent="0.2">
      <c r="A5983" s="326" t="s">
        <v>12763</v>
      </c>
      <c r="B5983" s="326" t="s">
        <v>9</v>
      </c>
      <c r="C5983" s="326">
        <v>3</v>
      </c>
      <c r="D5983" s="326" t="s">
        <v>148</v>
      </c>
      <c r="E5983" s="323">
        <v>50</v>
      </c>
      <c r="F5983" s="35" t="s">
        <v>303</v>
      </c>
      <c r="G5983" s="326" t="s">
        <v>12651</v>
      </c>
      <c r="H5983" s="350">
        <f t="shared" si="94"/>
        <v>3461355.8800000008</v>
      </c>
      <c r="I5983" s="326" t="s">
        <v>12618</v>
      </c>
      <c r="J5983" s="42" t="str">
        <f>VLOOKUP(D5983,DEPARTMENTS!B:B,1,0)</f>
        <v>DEV_GROUP_NA</v>
      </c>
      <c r="K5983" s="326"/>
    </row>
    <row r="5984" spans="1:11" s="35" customFormat="1" hidden="1" x14ac:dyDescent="0.2">
      <c r="A5984" s="326" t="s">
        <v>12764</v>
      </c>
      <c r="B5984" s="326" t="s">
        <v>9</v>
      </c>
      <c r="C5984" s="326">
        <v>3</v>
      </c>
      <c r="D5984" s="326" t="s">
        <v>24</v>
      </c>
      <c r="E5984" s="323">
        <v>50</v>
      </c>
      <c r="F5984" s="35" t="s">
        <v>303</v>
      </c>
      <c r="G5984" s="326" t="s">
        <v>12651</v>
      </c>
      <c r="H5984" s="350">
        <f t="shared" si="94"/>
        <v>3461405.8800000008</v>
      </c>
      <c r="I5984" s="326" t="s">
        <v>12619</v>
      </c>
      <c r="J5984" s="42" t="str">
        <f>VLOOKUP(D5984,DEPARTMENTS!B:B,1,0)</f>
        <v>ENVELOPES</v>
      </c>
      <c r="K5984" s="326"/>
    </row>
    <row r="5985" spans="1:11" s="35" customFormat="1" hidden="1" x14ac:dyDescent="0.2">
      <c r="A5985" s="326" t="s">
        <v>12765</v>
      </c>
      <c r="B5985" s="326" t="s">
        <v>9</v>
      </c>
      <c r="C5985" s="326">
        <v>3</v>
      </c>
      <c r="D5985" s="326" t="s">
        <v>24</v>
      </c>
      <c r="E5985" s="323">
        <v>100</v>
      </c>
      <c r="F5985" s="35" t="s">
        <v>303</v>
      </c>
      <c r="G5985" s="326" t="s">
        <v>12651</v>
      </c>
      <c r="H5985" s="350">
        <f t="shared" si="94"/>
        <v>3461505.8800000008</v>
      </c>
      <c r="I5985" s="326" t="s">
        <v>12620</v>
      </c>
      <c r="J5985" s="42" t="str">
        <f>VLOOKUP(D5985,DEPARTMENTS!B:B,1,0)</f>
        <v>ENVELOPES</v>
      </c>
      <c r="K5985" s="326"/>
    </row>
    <row r="5986" spans="1:11" s="35" customFormat="1" hidden="1" x14ac:dyDescent="0.2">
      <c r="A5986" s="326" t="s">
        <v>12766</v>
      </c>
      <c r="B5986" s="326" t="s">
        <v>9</v>
      </c>
      <c r="C5986" s="326">
        <v>3</v>
      </c>
      <c r="D5986" s="326" t="s">
        <v>24</v>
      </c>
      <c r="E5986" s="323">
        <v>20</v>
      </c>
      <c r="F5986" s="35" t="s">
        <v>303</v>
      </c>
      <c r="G5986" s="326" t="s">
        <v>12651</v>
      </c>
      <c r="H5986" s="350">
        <f t="shared" si="94"/>
        <v>3461525.8800000008</v>
      </c>
      <c r="I5986" s="326" t="s">
        <v>12621</v>
      </c>
      <c r="J5986" s="42" t="str">
        <f>VLOOKUP(D5986,DEPARTMENTS!B:B,1,0)</f>
        <v>ENVELOPES</v>
      </c>
      <c r="K5986" s="326"/>
    </row>
    <row r="5987" spans="1:11" s="35" customFormat="1" hidden="1" x14ac:dyDescent="0.2">
      <c r="A5987" s="326" t="s">
        <v>12767</v>
      </c>
      <c r="B5987" s="326" t="s">
        <v>9</v>
      </c>
      <c r="C5987" s="326">
        <v>3</v>
      </c>
      <c r="D5987" s="326" t="s">
        <v>24</v>
      </c>
      <c r="E5987" s="323">
        <v>100</v>
      </c>
      <c r="F5987" s="35" t="s">
        <v>303</v>
      </c>
      <c r="G5987" s="326" t="s">
        <v>12651</v>
      </c>
      <c r="H5987" s="350">
        <f t="shared" si="94"/>
        <v>3461625.8800000008</v>
      </c>
      <c r="I5987" s="326" t="s">
        <v>12622</v>
      </c>
      <c r="J5987" s="42" t="str">
        <f>VLOOKUP(D5987,DEPARTMENTS!B:B,1,0)</f>
        <v>ENVELOPES</v>
      </c>
      <c r="K5987" s="326"/>
    </row>
    <row r="5988" spans="1:11" s="35" customFormat="1" hidden="1" x14ac:dyDescent="0.2">
      <c r="A5988" s="326" t="s">
        <v>12768</v>
      </c>
      <c r="B5988" s="326" t="s">
        <v>9</v>
      </c>
      <c r="C5988" s="326">
        <v>3</v>
      </c>
      <c r="D5988" s="326" t="s">
        <v>24</v>
      </c>
      <c r="E5988" s="323">
        <v>50</v>
      </c>
      <c r="F5988" s="35" t="s">
        <v>303</v>
      </c>
      <c r="G5988" s="326" t="s">
        <v>12651</v>
      </c>
      <c r="H5988" s="350">
        <f t="shared" si="94"/>
        <v>3461675.8800000008</v>
      </c>
      <c r="I5988" s="326" t="s">
        <v>12623</v>
      </c>
      <c r="J5988" s="42" t="str">
        <f>VLOOKUP(D5988,DEPARTMENTS!B:B,1,0)</f>
        <v>ENVELOPES</v>
      </c>
      <c r="K5988" s="326"/>
    </row>
    <row r="5989" spans="1:11" s="35" customFormat="1" hidden="1" x14ac:dyDescent="0.2">
      <c r="A5989" s="326" t="s">
        <v>12769</v>
      </c>
      <c r="B5989" s="326" t="s">
        <v>9</v>
      </c>
      <c r="C5989" s="326">
        <v>3</v>
      </c>
      <c r="D5989" s="326" t="s">
        <v>24</v>
      </c>
      <c r="E5989" s="323">
        <v>20</v>
      </c>
      <c r="F5989" s="35" t="s">
        <v>303</v>
      </c>
      <c r="G5989" s="326" t="s">
        <v>12651</v>
      </c>
      <c r="H5989" s="350">
        <f t="shared" si="94"/>
        <v>3461695.8800000008</v>
      </c>
      <c r="I5989" s="326" t="s">
        <v>12624</v>
      </c>
      <c r="J5989" s="42" t="str">
        <f>VLOOKUP(D5989,DEPARTMENTS!B:B,1,0)</f>
        <v>ENVELOPES</v>
      </c>
      <c r="K5989" s="326"/>
    </row>
    <row r="5990" spans="1:11" s="35" customFormat="1" hidden="1" x14ac:dyDescent="0.2">
      <c r="A5990" s="326" t="s">
        <v>12770</v>
      </c>
      <c r="B5990" s="326" t="s">
        <v>9</v>
      </c>
      <c r="C5990" s="326">
        <v>3</v>
      </c>
      <c r="D5990" s="326" t="s">
        <v>24</v>
      </c>
      <c r="E5990" s="323">
        <v>500</v>
      </c>
      <c r="F5990" s="35" t="s">
        <v>303</v>
      </c>
      <c r="G5990" s="326" t="s">
        <v>12651</v>
      </c>
      <c r="H5990" s="350">
        <f t="shared" si="94"/>
        <v>3462195.8800000008</v>
      </c>
      <c r="I5990" s="326" t="s">
        <v>12625</v>
      </c>
      <c r="J5990" s="42" t="str">
        <f>VLOOKUP(D5990,DEPARTMENTS!B:B,1,0)</f>
        <v>ENVELOPES</v>
      </c>
      <c r="K5990" s="326"/>
    </row>
    <row r="5991" spans="1:11" s="35" customFormat="1" hidden="1" x14ac:dyDescent="0.2">
      <c r="A5991" s="326" t="s">
        <v>12771</v>
      </c>
      <c r="B5991" s="326" t="s">
        <v>9</v>
      </c>
      <c r="C5991" s="326">
        <v>3</v>
      </c>
      <c r="D5991" s="326" t="s">
        <v>24</v>
      </c>
      <c r="E5991" s="323">
        <v>20</v>
      </c>
      <c r="F5991" s="35" t="s">
        <v>303</v>
      </c>
      <c r="G5991" s="326" t="s">
        <v>12651</v>
      </c>
      <c r="H5991" s="350">
        <f t="shared" si="94"/>
        <v>3462215.8800000008</v>
      </c>
      <c r="I5991" s="326" t="s">
        <v>12626</v>
      </c>
      <c r="J5991" s="42" t="str">
        <f>VLOOKUP(D5991,DEPARTMENTS!B:B,1,0)</f>
        <v>ENVELOPES</v>
      </c>
      <c r="K5991" s="326"/>
    </row>
    <row r="5992" spans="1:11" s="35" customFormat="1" hidden="1" x14ac:dyDescent="0.2">
      <c r="A5992" s="326" t="s">
        <v>12772</v>
      </c>
      <c r="B5992" s="326" t="s">
        <v>9</v>
      </c>
      <c r="C5992" s="326">
        <v>3</v>
      </c>
      <c r="D5992" s="326" t="s">
        <v>24</v>
      </c>
      <c r="E5992" s="323">
        <v>4361</v>
      </c>
      <c r="F5992" s="35" t="s">
        <v>303</v>
      </c>
      <c r="G5992" s="326" t="s">
        <v>12651</v>
      </c>
      <c r="H5992" s="350">
        <f t="shared" si="94"/>
        <v>3466576.8800000008</v>
      </c>
      <c r="I5992" s="326" t="s">
        <v>12627</v>
      </c>
      <c r="J5992" s="42" t="str">
        <f>VLOOKUP(D5992,DEPARTMENTS!B:B,1,0)</f>
        <v>ENVELOPES</v>
      </c>
      <c r="K5992" s="326"/>
    </row>
    <row r="5993" spans="1:11" s="35" customFormat="1" hidden="1" x14ac:dyDescent="0.2">
      <c r="A5993" s="326" t="s">
        <v>12773</v>
      </c>
      <c r="B5993" s="326" t="s">
        <v>9</v>
      </c>
      <c r="C5993" s="326">
        <v>3</v>
      </c>
      <c r="D5993" s="326" t="s">
        <v>24</v>
      </c>
      <c r="E5993" s="323">
        <v>100</v>
      </c>
      <c r="F5993" s="35" t="s">
        <v>303</v>
      </c>
      <c r="G5993" s="326" t="s">
        <v>12651</v>
      </c>
      <c r="H5993" s="350">
        <f t="shared" si="94"/>
        <v>3466676.8800000008</v>
      </c>
      <c r="I5993" s="326" t="s">
        <v>12628</v>
      </c>
      <c r="J5993" s="42" t="str">
        <f>VLOOKUP(D5993,DEPARTMENTS!B:B,1,0)</f>
        <v>ENVELOPES</v>
      </c>
      <c r="K5993" s="326"/>
    </row>
    <row r="5994" spans="1:11" s="35" customFormat="1" hidden="1" x14ac:dyDescent="0.2">
      <c r="A5994" s="326" t="s">
        <v>12774</v>
      </c>
      <c r="B5994" s="326" t="s">
        <v>9</v>
      </c>
      <c r="C5994" s="326">
        <v>3</v>
      </c>
      <c r="D5994" s="326" t="s">
        <v>24</v>
      </c>
      <c r="E5994" s="323">
        <v>50</v>
      </c>
      <c r="F5994" s="35" t="s">
        <v>303</v>
      </c>
      <c r="G5994" s="326" t="s">
        <v>12651</v>
      </c>
      <c r="H5994" s="350">
        <f t="shared" si="94"/>
        <v>3466726.8800000008</v>
      </c>
      <c r="I5994" s="326" t="s">
        <v>12629</v>
      </c>
      <c r="J5994" s="42" t="str">
        <f>VLOOKUP(D5994,DEPARTMENTS!B:B,1,0)</f>
        <v>ENVELOPES</v>
      </c>
      <c r="K5994" s="326"/>
    </row>
    <row r="5995" spans="1:11" s="35" customFormat="1" hidden="1" x14ac:dyDescent="0.2">
      <c r="A5995" s="326" t="s">
        <v>12775</v>
      </c>
      <c r="B5995" s="326" t="s">
        <v>9</v>
      </c>
      <c r="C5995" s="326">
        <v>3</v>
      </c>
      <c r="D5995" s="326" t="s">
        <v>24</v>
      </c>
      <c r="E5995" s="323">
        <v>500</v>
      </c>
      <c r="F5995" s="35" t="s">
        <v>303</v>
      </c>
      <c r="G5995" s="326" t="s">
        <v>12651</v>
      </c>
      <c r="H5995" s="350">
        <f t="shared" si="94"/>
        <v>3467226.8800000008</v>
      </c>
      <c r="I5995" s="326" t="s">
        <v>12630</v>
      </c>
      <c r="J5995" s="42" t="str">
        <f>VLOOKUP(D5995,DEPARTMENTS!B:B,1,0)</f>
        <v>ENVELOPES</v>
      </c>
      <c r="K5995" s="326"/>
    </row>
    <row r="5996" spans="1:11" s="35" customFormat="1" hidden="1" x14ac:dyDescent="0.2">
      <c r="A5996" s="326" t="s">
        <v>12776</v>
      </c>
      <c r="B5996" s="326" t="s">
        <v>9</v>
      </c>
      <c r="C5996" s="326">
        <v>3</v>
      </c>
      <c r="D5996" s="326" t="s">
        <v>24</v>
      </c>
      <c r="E5996" s="323">
        <v>1000</v>
      </c>
      <c r="F5996" s="35" t="s">
        <v>303</v>
      </c>
      <c r="G5996" s="326" t="s">
        <v>12651</v>
      </c>
      <c r="H5996" s="350">
        <f t="shared" si="94"/>
        <v>3468226.8800000008</v>
      </c>
      <c r="I5996" s="326" t="s">
        <v>12631</v>
      </c>
      <c r="J5996" s="42" t="str">
        <f>VLOOKUP(D5996,DEPARTMENTS!B:B,1,0)</f>
        <v>ENVELOPES</v>
      </c>
      <c r="K5996" s="326"/>
    </row>
    <row r="5997" spans="1:11" s="35" customFormat="1" hidden="1" x14ac:dyDescent="0.2">
      <c r="A5997" s="326" t="s">
        <v>12777</v>
      </c>
      <c r="B5997" s="326" t="s">
        <v>9</v>
      </c>
      <c r="C5997" s="326">
        <v>3</v>
      </c>
      <c r="D5997" s="326" t="s">
        <v>24</v>
      </c>
      <c r="E5997" s="323">
        <v>60</v>
      </c>
      <c r="F5997" s="35" t="s">
        <v>303</v>
      </c>
      <c r="G5997" s="326" t="s">
        <v>12651</v>
      </c>
      <c r="H5997" s="350">
        <f t="shared" si="94"/>
        <v>3468286.8800000008</v>
      </c>
      <c r="I5997" s="326" t="s">
        <v>12632</v>
      </c>
      <c r="J5997" s="42" t="str">
        <f>VLOOKUP(D5997,DEPARTMENTS!B:B,1,0)</f>
        <v>ENVELOPES</v>
      </c>
      <c r="K5997" s="326"/>
    </row>
    <row r="5998" spans="1:11" s="35" customFormat="1" hidden="1" x14ac:dyDescent="0.2">
      <c r="A5998" s="326" t="s">
        <v>12778</v>
      </c>
      <c r="B5998" s="326" t="s">
        <v>9</v>
      </c>
      <c r="C5998" s="326">
        <v>3</v>
      </c>
      <c r="D5998" s="326" t="s">
        <v>24</v>
      </c>
      <c r="E5998" s="323">
        <v>200</v>
      </c>
      <c r="F5998" s="35" t="s">
        <v>303</v>
      </c>
      <c r="G5998" s="326" t="s">
        <v>12651</v>
      </c>
      <c r="H5998" s="350">
        <f t="shared" si="94"/>
        <v>3468486.8800000008</v>
      </c>
      <c r="I5998" s="326" t="s">
        <v>12633</v>
      </c>
      <c r="J5998" s="42" t="str">
        <f>VLOOKUP(D5998,DEPARTMENTS!B:B,1,0)</f>
        <v>ENVELOPES</v>
      </c>
      <c r="K5998" s="326"/>
    </row>
    <row r="5999" spans="1:11" s="35" customFormat="1" hidden="1" x14ac:dyDescent="0.2">
      <c r="A5999" s="326" t="s">
        <v>12779</v>
      </c>
      <c r="B5999" s="326" t="s">
        <v>9</v>
      </c>
      <c r="C5999" s="326">
        <v>3</v>
      </c>
      <c r="D5999" s="326" t="s">
        <v>24</v>
      </c>
      <c r="E5999" s="323">
        <v>20</v>
      </c>
      <c r="F5999" s="35" t="s">
        <v>303</v>
      </c>
      <c r="G5999" s="326" t="s">
        <v>12651</v>
      </c>
      <c r="H5999" s="350">
        <f t="shared" si="94"/>
        <v>3468506.8800000008</v>
      </c>
      <c r="I5999" s="326" t="s">
        <v>12634</v>
      </c>
      <c r="J5999" s="42" t="str">
        <f>VLOOKUP(D5999,DEPARTMENTS!B:B,1,0)</f>
        <v>ENVELOPES</v>
      </c>
      <c r="K5999" s="326"/>
    </row>
    <row r="6000" spans="1:11" s="35" customFormat="1" hidden="1" x14ac:dyDescent="0.2">
      <c r="A6000" s="326" t="s">
        <v>12780</v>
      </c>
      <c r="B6000" s="326" t="s">
        <v>9</v>
      </c>
      <c r="C6000" s="326">
        <v>3</v>
      </c>
      <c r="D6000" s="326" t="s">
        <v>24</v>
      </c>
      <c r="E6000" s="323">
        <v>300</v>
      </c>
      <c r="F6000" s="35" t="s">
        <v>303</v>
      </c>
      <c r="G6000" s="326" t="s">
        <v>12651</v>
      </c>
      <c r="H6000" s="350">
        <f t="shared" si="94"/>
        <v>3468806.8800000008</v>
      </c>
      <c r="I6000" s="326" t="s">
        <v>12635</v>
      </c>
      <c r="J6000" s="42" t="str">
        <f>VLOOKUP(D6000,DEPARTMENTS!B:B,1,0)</f>
        <v>ENVELOPES</v>
      </c>
      <c r="K6000" s="326"/>
    </row>
    <row r="6001" spans="1:11" s="35" customFormat="1" hidden="1" x14ac:dyDescent="0.2">
      <c r="A6001" s="326" t="s">
        <v>12781</v>
      </c>
      <c r="B6001" s="326" t="s">
        <v>9</v>
      </c>
      <c r="C6001" s="326">
        <v>3</v>
      </c>
      <c r="D6001" s="326" t="s">
        <v>24</v>
      </c>
      <c r="E6001" s="323">
        <v>300</v>
      </c>
      <c r="F6001" s="35" t="s">
        <v>303</v>
      </c>
      <c r="G6001" s="326" t="s">
        <v>12651</v>
      </c>
      <c r="H6001" s="350">
        <f t="shared" si="94"/>
        <v>3469106.8800000008</v>
      </c>
      <c r="I6001" s="326" t="s">
        <v>12636</v>
      </c>
      <c r="J6001" s="42" t="str">
        <f>VLOOKUP(D6001,DEPARTMENTS!B:B,1,0)</f>
        <v>ENVELOPES</v>
      </c>
      <c r="K6001" s="326"/>
    </row>
    <row r="6002" spans="1:11" s="35" customFormat="1" hidden="1" x14ac:dyDescent="0.2">
      <c r="A6002" s="326" t="s">
        <v>12782</v>
      </c>
      <c r="B6002" s="326" t="s">
        <v>9</v>
      </c>
      <c r="C6002" s="326">
        <v>3</v>
      </c>
      <c r="D6002" s="326" t="s">
        <v>41</v>
      </c>
      <c r="E6002" s="323">
        <v>500</v>
      </c>
      <c r="F6002" s="35" t="s">
        <v>303</v>
      </c>
      <c r="G6002" s="326" t="s">
        <v>12651</v>
      </c>
      <c r="H6002" s="350">
        <f t="shared" si="94"/>
        <v>3469606.8800000008</v>
      </c>
      <c r="I6002" s="326" t="s">
        <v>12637</v>
      </c>
      <c r="J6002" s="42" t="str">
        <f>VLOOKUP(D6002,DEPARTMENTS!B:B,1,0)</f>
        <v>ADVENTIST POSSIBILITY MINISTRY</v>
      </c>
      <c r="K6002" s="326"/>
    </row>
    <row r="6003" spans="1:11" s="35" customFormat="1" hidden="1" x14ac:dyDescent="0.2">
      <c r="A6003" s="326" t="s">
        <v>12783</v>
      </c>
      <c r="B6003" s="326" t="s">
        <v>9</v>
      </c>
      <c r="C6003" s="326">
        <v>3</v>
      </c>
      <c r="D6003" s="326" t="s">
        <v>41</v>
      </c>
      <c r="E6003" s="323">
        <v>50</v>
      </c>
      <c r="F6003" s="35" t="s">
        <v>303</v>
      </c>
      <c r="G6003" s="326" t="s">
        <v>12651</v>
      </c>
      <c r="H6003" s="350">
        <f t="shared" si="94"/>
        <v>3469656.8800000008</v>
      </c>
      <c r="I6003" s="326" t="s">
        <v>12638</v>
      </c>
      <c r="J6003" s="42" t="str">
        <f>VLOOKUP(D6003,DEPARTMENTS!B:B,1,0)</f>
        <v>ADVENTIST POSSIBILITY MINISTRY</v>
      </c>
      <c r="K6003" s="326"/>
    </row>
    <row r="6004" spans="1:11" s="35" customFormat="1" hidden="1" x14ac:dyDescent="0.2">
      <c r="A6004" s="326" t="s">
        <v>12784</v>
      </c>
      <c r="B6004" s="326" t="s">
        <v>9</v>
      </c>
      <c r="C6004" s="326">
        <v>3</v>
      </c>
      <c r="D6004" s="326" t="s">
        <v>41</v>
      </c>
      <c r="E6004" s="323">
        <v>300</v>
      </c>
      <c r="F6004" s="35" t="s">
        <v>303</v>
      </c>
      <c r="G6004" s="326" t="s">
        <v>12651</v>
      </c>
      <c r="H6004" s="350">
        <f t="shared" si="94"/>
        <v>3469956.8800000008</v>
      </c>
      <c r="I6004" s="326" t="s">
        <v>12639</v>
      </c>
      <c r="J6004" s="42" t="str">
        <f>VLOOKUP(D6004,DEPARTMENTS!B:B,1,0)</f>
        <v>ADVENTIST POSSIBILITY MINISTRY</v>
      </c>
      <c r="K6004" s="326"/>
    </row>
    <row r="6005" spans="1:11" s="35" customFormat="1" hidden="1" x14ac:dyDescent="0.2">
      <c r="A6005" s="326" t="s">
        <v>12785</v>
      </c>
      <c r="B6005" s="326" t="s">
        <v>9</v>
      </c>
      <c r="C6005" s="326">
        <v>3</v>
      </c>
      <c r="D6005" s="326" t="s">
        <v>41</v>
      </c>
      <c r="E6005" s="323">
        <v>200</v>
      </c>
      <c r="F6005" s="35" t="s">
        <v>303</v>
      </c>
      <c r="G6005" s="326" t="s">
        <v>12651</v>
      </c>
      <c r="H6005" s="350">
        <f t="shared" si="94"/>
        <v>3470156.8800000008</v>
      </c>
      <c r="I6005" s="326" t="s">
        <v>12640</v>
      </c>
      <c r="J6005" s="42" t="str">
        <f>VLOOKUP(D6005,DEPARTMENTS!B:B,1,0)</f>
        <v>ADVENTIST POSSIBILITY MINISTRY</v>
      </c>
      <c r="K6005" s="326"/>
    </row>
    <row r="6006" spans="1:11" s="35" customFormat="1" hidden="1" x14ac:dyDescent="0.2">
      <c r="A6006" s="326" t="s">
        <v>12786</v>
      </c>
      <c r="B6006" s="326" t="s">
        <v>9</v>
      </c>
      <c r="C6006" s="326">
        <v>3</v>
      </c>
      <c r="D6006" s="326" t="s">
        <v>41</v>
      </c>
      <c r="E6006" s="323">
        <v>100</v>
      </c>
      <c r="F6006" s="35" t="s">
        <v>303</v>
      </c>
      <c r="G6006" s="326" t="s">
        <v>12651</v>
      </c>
      <c r="H6006" s="350">
        <f t="shared" si="94"/>
        <v>3470256.8800000008</v>
      </c>
      <c r="I6006" s="326" t="s">
        <v>12641</v>
      </c>
      <c r="J6006" s="42" t="str">
        <f>VLOOKUP(D6006,DEPARTMENTS!B:B,1,0)</f>
        <v>ADVENTIST POSSIBILITY MINISTRY</v>
      </c>
      <c r="K6006" s="326"/>
    </row>
    <row r="6007" spans="1:11" s="35" customFormat="1" hidden="1" x14ac:dyDescent="0.2">
      <c r="A6007" s="326" t="s">
        <v>12787</v>
      </c>
      <c r="B6007" s="326" t="s">
        <v>9</v>
      </c>
      <c r="C6007" s="326">
        <v>3</v>
      </c>
      <c r="D6007" s="326" t="s">
        <v>41</v>
      </c>
      <c r="E6007" s="323">
        <v>150</v>
      </c>
      <c r="F6007" s="35" t="s">
        <v>303</v>
      </c>
      <c r="G6007" s="326" t="s">
        <v>12651</v>
      </c>
      <c r="H6007" s="350">
        <f t="shared" si="94"/>
        <v>3470406.8800000008</v>
      </c>
      <c r="I6007" s="326" t="s">
        <v>12642</v>
      </c>
      <c r="J6007" s="42" t="str">
        <f>VLOOKUP(D6007,DEPARTMENTS!B:B,1,0)</f>
        <v>ADVENTIST POSSIBILITY MINISTRY</v>
      </c>
      <c r="K6007" s="326"/>
    </row>
    <row r="6008" spans="1:11" s="35" customFormat="1" hidden="1" x14ac:dyDescent="0.2">
      <c r="A6008" s="326" t="s">
        <v>12788</v>
      </c>
      <c r="B6008" s="326" t="s">
        <v>9</v>
      </c>
      <c r="C6008" s="326">
        <v>3</v>
      </c>
      <c r="D6008" s="326" t="s">
        <v>41</v>
      </c>
      <c r="E6008" s="323">
        <v>100</v>
      </c>
      <c r="F6008" s="35" t="s">
        <v>303</v>
      </c>
      <c r="G6008" s="326" t="s">
        <v>12651</v>
      </c>
      <c r="H6008" s="350">
        <f t="shared" si="94"/>
        <v>3470506.8800000008</v>
      </c>
      <c r="I6008" s="326" t="s">
        <v>12643</v>
      </c>
      <c r="J6008" s="42" t="str">
        <f>VLOOKUP(D6008,DEPARTMENTS!B:B,1,0)</f>
        <v>ADVENTIST POSSIBILITY MINISTRY</v>
      </c>
      <c r="K6008" s="326"/>
    </row>
    <row r="6009" spans="1:11" s="35" customFormat="1" hidden="1" x14ac:dyDescent="0.2">
      <c r="A6009" s="326" t="s">
        <v>12789</v>
      </c>
      <c r="B6009" s="326" t="s">
        <v>9</v>
      </c>
      <c r="C6009" s="326">
        <v>3</v>
      </c>
      <c r="D6009" s="326" t="s">
        <v>41</v>
      </c>
      <c r="E6009" s="323">
        <v>100</v>
      </c>
      <c r="F6009" s="35" t="s">
        <v>303</v>
      </c>
      <c r="G6009" s="326" t="s">
        <v>12651</v>
      </c>
      <c r="H6009" s="350">
        <f t="shared" si="94"/>
        <v>3470606.8800000008</v>
      </c>
      <c r="I6009" s="326" t="s">
        <v>12644</v>
      </c>
      <c r="J6009" s="42" t="str">
        <f>VLOOKUP(D6009,DEPARTMENTS!B:B,1,0)</f>
        <v>ADVENTIST POSSIBILITY MINISTRY</v>
      </c>
      <c r="K6009" s="326"/>
    </row>
    <row r="6010" spans="1:11" s="35" customFormat="1" hidden="1" x14ac:dyDescent="0.2">
      <c r="A6010" s="326" t="s">
        <v>12790</v>
      </c>
      <c r="B6010" s="326" t="s">
        <v>9</v>
      </c>
      <c r="C6010" s="326">
        <v>3</v>
      </c>
      <c r="D6010" s="326" t="s">
        <v>41</v>
      </c>
      <c r="E6010" s="323">
        <v>200</v>
      </c>
      <c r="F6010" s="35" t="s">
        <v>303</v>
      </c>
      <c r="G6010" s="326" t="s">
        <v>12651</v>
      </c>
      <c r="H6010" s="350">
        <f t="shared" si="94"/>
        <v>3470806.8800000008</v>
      </c>
      <c r="I6010" s="326" t="s">
        <v>12645</v>
      </c>
      <c r="J6010" s="42" t="str">
        <f>VLOOKUP(D6010,DEPARTMENTS!B:B,1,0)</f>
        <v>ADVENTIST POSSIBILITY MINISTRY</v>
      </c>
      <c r="K6010" s="326"/>
    </row>
    <row r="6011" spans="1:11" s="35" customFormat="1" hidden="1" x14ac:dyDescent="0.2">
      <c r="A6011" s="326" t="s">
        <v>12791</v>
      </c>
      <c r="B6011" s="326" t="s">
        <v>9</v>
      </c>
      <c r="C6011" s="326">
        <v>3</v>
      </c>
      <c r="D6011" s="326" t="s">
        <v>41</v>
      </c>
      <c r="E6011" s="323">
        <v>200</v>
      </c>
      <c r="F6011" s="35" t="s">
        <v>303</v>
      </c>
      <c r="G6011" s="326" t="s">
        <v>12651</v>
      </c>
      <c r="H6011" s="350">
        <f t="shared" si="94"/>
        <v>3471006.8800000008</v>
      </c>
      <c r="I6011" s="326" t="s">
        <v>12646</v>
      </c>
      <c r="J6011" s="42" t="str">
        <f>VLOOKUP(D6011,DEPARTMENTS!B:B,1,0)</f>
        <v>ADVENTIST POSSIBILITY MINISTRY</v>
      </c>
      <c r="K6011" s="326"/>
    </row>
    <row r="6012" spans="1:11" s="35" customFormat="1" hidden="1" x14ac:dyDescent="0.2">
      <c r="A6012" s="326" t="s">
        <v>12792</v>
      </c>
      <c r="B6012" s="326" t="s">
        <v>9</v>
      </c>
      <c r="C6012" s="326">
        <v>3</v>
      </c>
      <c r="D6012" s="326" t="s">
        <v>41</v>
      </c>
      <c r="E6012" s="323">
        <v>100</v>
      </c>
      <c r="F6012" s="35" t="s">
        <v>303</v>
      </c>
      <c r="G6012" s="326" t="s">
        <v>12651</v>
      </c>
      <c r="H6012" s="350">
        <f t="shared" si="94"/>
        <v>3471106.8800000008</v>
      </c>
      <c r="I6012" s="326" t="s">
        <v>12647</v>
      </c>
      <c r="J6012" s="42" t="str">
        <f>VLOOKUP(D6012,DEPARTMENTS!B:B,1,0)</f>
        <v>ADVENTIST POSSIBILITY MINISTRY</v>
      </c>
      <c r="K6012" s="326"/>
    </row>
    <row r="6013" spans="1:11" s="35" customFormat="1" hidden="1" x14ac:dyDescent="0.2">
      <c r="A6013" s="326" t="s">
        <v>12793</v>
      </c>
      <c r="B6013" s="326" t="s">
        <v>9</v>
      </c>
      <c r="C6013" s="326">
        <v>3</v>
      </c>
      <c r="D6013" s="326" t="s">
        <v>41</v>
      </c>
      <c r="E6013" s="323">
        <v>500</v>
      </c>
      <c r="F6013" s="35" t="s">
        <v>303</v>
      </c>
      <c r="G6013" s="326" t="s">
        <v>12651</v>
      </c>
      <c r="H6013" s="350">
        <f t="shared" si="94"/>
        <v>3471606.8800000008</v>
      </c>
      <c r="I6013" s="326" t="s">
        <v>12648</v>
      </c>
      <c r="J6013" s="42" t="str">
        <f>VLOOKUP(D6013,DEPARTMENTS!B:B,1,0)</f>
        <v>ADVENTIST POSSIBILITY MINISTRY</v>
      </c>
      <c r="K6013" s="326"/>
    </row>
    <row r="6014" spans="1:11" s="35" customFormat="1" hidden="1" x14ac:dyDescent="0.2">
      <c r="A6014" s="326" t="s">
        <v>12794</v>
      </c>
      <c r="B6014" s="326" t="s">
        <v>9</v>
      </c>
      <c r="C6014" s="326">
        <v>3</v>
      </c>
      <c r="D6014" s="326" t="s">
        <v>9603</v>
      </c>
      <c r="E6014" s="323">
        <v>50</v>
      </c>
      <c r="F6014" s="35" t="s">
        <v>303</v>
      </c>
      <c r="G6014" s="326" t="s">
        <v>12651</v>
      </c>
      <c r="H6014" s="350">
        <f t="shared" si="94"/>
        <v>3471656.8800000008</v>
      </c>
      <c r="I6014" s="326" t="s">
        <v>12649</v>
      </c>
      <c r="J6014" s="42" t="str">
        <f>VLOOKUP(D6014,DEPARTMENTS!B:B,1,0)</f>
        <v>VBS_REGISTRATION</v>
      </c>
      <c r="K6014" s="326"/>
    </row>
    <row r="6015" spans="1:11" s="35" customFormat="1" hidden="1" x14ac:dyDescent="0.2">
      <c r="A6015" s="326" t="s">
        <v>12795</v>
      </c>
      <c r="B6015" s="326" t="s">
        <v>9</v>
      </c>
      <c r="C6015" s="326">
        <v>3</v>
      </c>
      <c r="D6015" s="326" t="s">
        <v>24</v>
      </c>
      <c r="E6015" s="323">
        <v>3000</v>
      </c>
      <c r="F6015" s="35" t="s">
        <v>303</v>
      </c>
      <c r="G6015" s="326" t="s">
        <v>12651</v>
      </c>
      <c r="H6015" s="350">
        <f t="shared" si="94"/>
        <v>3474656.8800000008</v>
      </c>
      <c r="I6015" s="326" t="s">
        <v>12650</v>
      </c>
      <c r="J6015" s="42" t="str">
        <f>VLOOKUP(D6015,DEPARTMENTS!B:B,1,0)</f>
        <v>ENVELOPES</v>
      </c>
      <c r="K6015" s="326"/>
    </row>
    <row r="6016" spans="1:11" s="35" customFormat="1" hidden="1" x14ac:dyDescent="0.2">
      <c r="A6016" s="326" t="s">
        <v>12831</v>
      </c>
      <c r="B6016" s="326" t="s">
        <v>9</v>
      </c>
      <c r="C6016" s="326">
        <v>3</v>
      </c>
      <c r="D6016" s="326" t="s">
        <v>96</v>
      </c>
      <c r="E6016" s="323">
        <v>500</v>
      </c>
      <c r="F6016" s="35" t="s">
        <v>303</v>
      </c>
      <c r="G6016" s="326" t="s">
        <v>12651</v>
      </c>
      <c r="H6016" s="350">
        <f t="shared" si="94"/>
        <v>3475156.8800000008</v>
      </c>
      <c r="I6016" s="326" t="s">
        <v>12800</v>
      </c>
      <c r="J6016" s="42" t="str">
        <f>VLOOKUP(D6016,DEPARTMENTS!B:B,1,0)</f>
        <v>VBS_YOUTH</v>
      </c>
      <c r="K6016" s="326"/>
    </row>
    <row r="6017" spans="1:11" s="35" customFormat="1" hidden="1" x14ac:dyDescent="0.2">
      <c r="A6017" s="326" t="s">
        <v>12832</v>
      </c>
      <c r="B6017" s="326" t="s">
        <v>9</v>
      </c>
      <c r="C6017" s="326">
        <v>3</v>
      </c>
      <c r="D6017" s="326" t="s">
        <v>24</v>
      </c>
      <c r="E6017" s="323">
        <v>200</v>
      </c>
      <c r="F6017" s="35" t="s">
        <v>303</v>
      </c>
      <c r="G6017" s="326" t="s">
        <v>12651</v>
      </c>
      <c r="H6017" s="350">
        <f t="shared" si="94"/>
        <v>3475356.8800000008</v>
      </c>
      <c r="I6017" s="326" t="s">
        <v>12801</v>
      </c>
      <c r="J6017" s="42" t="str">
        <f>VLOOKUP(D6017,DEPARTMENTS!B:B,1,0)</f>
        <v>ENVELOPES</v>
      </c>
      <c r="K6017" s="326"/>
    </row>
    <row r="6018" spans="1:11" s="35" customFormat="1" hidden="1" x14ac:dyDescent="0.2">
      <c r="A6018" s="326" t="s">
        <v>12833</v>
      </c>
      <c r="B6018" s="326" t="s">
        <v>9</v>
      </c>
      <c r="C6018" s="326">
        <v>3</v>
      </c>
      <c r="D6018" s="326" t="s">
        <v>24</v>
      </c>
      <c r="E6018" s="323">
        <v>200</v>
      </c>
      <c r="F6018" s="35" t="s">
        <v>303</v>
      </c>
      <c r="G6018" s="326" t="s">
        <v>12651</v>
      </c>
      <c r="H6018" s="350">
        <f t="shared" si="94"/>
        <v>3475556.8800000008</v>
      </c>
      <c r="I6018" s="326" t="s">
        <v>12802</v>
      </c>
      <c r="J6018" s="42" t="str">
        <f>VLOOKUP(D6018,DEPARTMENTS!B:B,1,0)</f>
        <v>ENVELOPES</v>
      </c>
      <c r="K6018" s="326"/>
    </row>
    <row r="6019" spans="1:11" s="35" customFormat="1" hidden="1" x14ac:dyDescent="0.2">
      <c r="A6019" s="326" t="s">
        <v>12834</v>
      </c>
      <c r="B6019" s="326" t="s">
        <v>9</v>
      </c>
      <c r="C6019" s="326">
        <v>3</v>
      </c>
      <c r="D6019" s="326" t="s">
        <v>41</v>
      </c>
      <c r="E6019" s="323">
        <v>1000</v>
      </c>
      <c r="F6019" s="35" t="s">
        <v>303</v>
      </c>
      <c r="G6019" s="326" t="s">
        <v>12651</v>
      </c>
      <c r="H6019" s="350">
        <f t="shared" si="94"/>
        <v>3476556.8800000008</v>
      </c>
      <c r="I6019" s="326" t="s">
        <v>12803</v>
      </c>
      <c r="J6019" s="42" t="str">
        <f>VLOOKUP(D6019,DEPARTMENTS!B:B,1,0)</f>
        <v>ADVENTIST POSSIBILITY MINISTRY</v>
      </c>
      <c r="K6019" s="326"/>
    </row>
    <row r="6020" spans="1:11" s="35" customFormat="1" hidden="1" x14ac:dyDescent="0.2">
      <c r="A6020" s="326" t="s">
        <v>12835</v>
      </c>
      <c r="B6020" s="326" t="s">
        <v>9</v>
      </c>
      <c r="C6020" s="326">
        <v>3</v>
      </c>
      <c r="D6020" s="326" t="s">
        <v>9603</v>
      </c>
      <c r="E6020" s="323">
        <v>400</v>
      </c>
      <c r="F6020" s="35" t="s">
        <v>303</v>
      </c>
      <c r="G6020" s="326" t="s">
        <v>12651</v>
      </c>
      <c r="H6020" s="350">
        <f t="shared" si="94"/>
        <v>3476956.8800000008</v>
      </c>
      <c r="I6020" s="326" t="s">
        <v>12804</v>
      </c>
      <c r="J6020" s="42" t="str">
        <f>VLOOKUP(D6020,DEPARTMENTS!B:B,1,0)</f>
        <v>VBS_REGISTRATION</v>
      </c>
      <c r="K6020" s="326"/>
    </row>
    <row r="6021" spans="1:11" s="35" customFormat="1" hidden="1" x14ac:dyDescent="0.2">
      <c r="A6021" s="326" t="s">
        <v>12836</v>
      </c>
      <c r="B6021" s="326" t="s">
        <v>9</v>
      </c>
      <c r="C6021" s="326">
        <v>3</v>
      </c>
      <c r="D6021" s="326" t="s">
        <v>9603</v>
      </c>
      <c r="E6021" s="323">
        <v>150</v>
      </c>
      <c r="F6021" s="35" t="s">
        <v>303</v>
      </c>
      <c r="G6021" s="326" t="s">
        <v>12651</v>
      </c>
      <c r="H6021" s="350">
        <f t="shared" si="94"/>
        <v>3477106.8800000008</v>
      </c>
      <c r="I6021" s="326" t="s">
        <v>12805</v>
      </c>
      <c r="J6021" s="42" t="str">
        <f>VLOOKUP(D6021,DEPARTMENTS!B:B,1,0)</f>
        <v>VBS_REGISTRATION</v>
      </c>
      <c r="K6021" s="326"/>
    </row>
    <row r="6022" spans="1:11" s="35" customFormat="1" hidden="1" x14ac:dyDescent="0.2">
      <c r="A6022" s="326" t="s">
        <v>12837</v>
      </c>
      <c r="B6022" s="326" t="s">
        <v>9</v>
      </c>
      <c r="C6022" s="326">
        <v>4</v>
      </c>
      <c r="D6022" s="326" t="s">
        <v>24</v>
      </c>
      <c r="E6022" s="323">
        <v>100</v>
      </c>
      <c r="F6022" s="35" t="s">
        <v>303</v>
      </c>
      <c r="G6022" s="326" t="s">
        <v>12828</v>
      </c>
      <c r="H6022" s="350">
        <f t="shared" si="94"/>
        <v>3477206.8800000008</v>
      </c>
      <c r="I6022" s="326" t="s">
        <v>12806</v>
      </c>
      <c r="J6022" s="42" t="str">
        <f>VLOOKUP(D6022,DEPARTMENTS!B:B,1,0)</f>
        <v>ENVELOPES</v>
      </c>
      <c r="K6022" s="326"/>
    </row>
    <row r="6023" spans="1:11" s="35" customFormat="1" hidden="1" x14ac:dyDescent="0.2">
      <c r="A6023" s="326" t="s">
        <v>12838</v>
      </c>
      <c r="B6023" s="326" t="s">
        <v>9</v>
      </c>
      <c r="C6023" s="326">
        <v>4</v>
      </c>
      <c r="D6023" s="326" t="s">
        <v>12859</v>
      </c>
      <c r="E6023" s="323">
        <v>2000</v>
      </c>
      <c r="F6023" s="35" t="s">
        <v>303</v>
      </c>
      <c r="G6023" s="326" t="s">
        <v>12828</v>
      </c>
      <c r="H6023" s="350">
        <f t="shared" si="94"/>
        <v>3479206.8800000008</v>
      </c>
      <c r="I6023" s="326" t="s">
        <v>12807</v>
      </c>
      <c r="J6023" s="42" t="str">
        <f>VLOOKUP(D6023,DEPARTMENTS!B:B,1,0)</f>
        <v>PUBLIC CAMPUS MINISTRY</v>
      </c>
      <c r="K6023" s="326"/>
    </row>
    <row r="6024" spans="1:11" s="35" customFormat="1" hidden="1" x14ac:dyDescent="0.2">
      <c r="A6024" s="326" t="s">
        <v>12839</v>
      </c>
      <c r="B6024" s="326" t="s">
        <v>9</v>
      </c>
      <c r="C6024" s="326">
        <v>4</v>
      </c>
      <c r="D6024" s="326" t="s">
        <v>24</v>
      </c>
      <c r="E6024" s="323">
        <v>300</v>
      </c>
      <c r="F6024" s="35" t="s">
        <v>303</v>
      </c>
      <c r="G6024" s="326" t="s">
        <v>12828</v>
      </c>
      <c r="H6024" s="350">
        <f t="shared" si="94"/>
        <v>3479506.8800000008</v>
      </c>
      <c r="I6024" s="326" t="s">
        <v>12808</v>
      </c>
      <c r="J6024" s="42" t="str">
        <f>VLOOKUP(D6024,DEPARTMENTS!B:B,1,0)</f>
        <v>ENVELOPES</v>
      </c>
      <c r="K6024" s="326"/>
    </row>
    <row r="6025" spans="1:11" s="35" customFormat="1" hidden="1" x14ac:dyDescent="0.2">
      <c r="A6025" s="326" t="s">
        <v>12840</v>
      </c>
      <c r="B6025" s="326" t="s">
        <v>9</v>
      </c>
      <c r="C6025" s="326">
        <v>4</v>
      </c>
      <c r="D6025" s="326" t="s">
        <v>9604</v>
      </c>
      <c r="E6025" s="323">
        <v>1000</v>
      </c>
      <c r="F6025" s="35" t="s">
        <v>303</v>
      </c>
      <c r="G6025" s="326" t="s">
        <v>12828</v>
      </c>
      <c r="H6025" s="350">
        <f t="shared" si="94"/>
        <v>3480506.8800000008</v>
      </c>
      <c r="I6025" s="326" t="s">
        <v>12809</v>
      </c>
      <c r="J6025" s="42" t="str">
        <f>VLOOKUP(D6025,DEPARTMENTS!B:B,1,0)</f>
        <v>CHURCH_CHOIR_LAUNCH</v>
      </c>
      <c r="K6025" s="326"/>
    </row>
    <row r="6026" spans="1:11" s="35" customFormat="1" hidden="1" x14ac:dyDescent="0.2">
      <c r="A6026" s="326" t="s">
        <v>12841</v>
      </c>
      <c r="B6026" s="326" t="s">
        <v>9</v>
      </c>
      <c r="C6026" s="326">
        <v>4</v>
      </c>
      <c r="D6026" s="326" t="s">
        <v>44</v>
      </c>
      <c r="E6026" s="323">
        <v>150</v>
      </c>
      <c r="F6026" s="35" t="s">
        <v>303</v>
      </c>
      <c r="G6026" s="326" t="s">
        <v>12828</v>
      </c>
      <c r="H6026" s="350">
        <f t="shared" si="94"/>
        <v>3480656.8800000008</v>
      </c>
      <c r="I6026" s="326" t="s">
        <v>12810</v>
      </c>
      <c r="J6026" s="42" t="str">
        <f>VLOOKUP(D6026,DEPARTMENTS!B:B,1,0)</f>
        <v>AMBASSADORS</v>
      </c>
      <c r="K6026" s="326"/>
    </row>
    <row r="6027" spans="1:11" s="35" customFormat="1" hidden="1" x14ac:dyDescent="0.2">
      <c r="A6027" s="326" t="s">
        <v>12842</v>
      </c>
      <c r="B6027" s="326" t="s">
        <v>9</v>
      </c>
      <c r="C6027" s="326">
        <v>4</v>
      </c>
      <c r="D6027" s="326" t="s">
        <v>24</v>
      </c>
      <c r="E6027" s="323">
        <v>500</v>
      </c>
      <c r="F6027" s="35" t="s">
        <v>303</v>
      </c>
      <c r="G6027" s="326" t="s">
        <v>12829</v>
      </c>
      <c r="H6027" s="350">
        <f t="shared" si="94"/>
        <v>3481156.8800000008</v>
      </c>
      <c r="I6027" s="326" t="s">
        <v>12811</v>
      </c>
      <c r="J6027" s="42" t="str">
        <f>VLOOKUP(D6027,DEPARTMENTS!B:B,1,0)</f>
        <v>ENVELOPES</v>
      </c>
      <c r="K6027" s="326"/>
    </row>
    <row r="6028" spans="1:11" s="35" customFormat="1" hidden="1" x14ac:dyDescent="0.2">
      <c r="A6028" s="326" t="s">
        <v>12843</v>
      </c>
      <c r="B6028" s="326" t="s">
        <v>9</v>
      </c>
      <c r="C6028" s="326">
        <v>4</v>
      </c>
      <c r="D6028" s="326" t="s">
        <v>12859</v>
      </c>
      <c r="E6028" s="323">
        <v>1000</v>
      </c>
      <c r="F6028" s="35" t="s">
        <v>303</v>
      </c>
      <c r="G6028" s="326" t="s">
        <v>12829</v>
      </c>
      <c r="H6028" s="350">
        <f t="shared" si="94"/>
        <v>3482156.8800000008</v>
      </c>
      <c r="I6028" s="326" t="s">
        <v>12812</v>
      </c>
      <c r="J6028" s="42" t="str">
        <f>VLOOKUP(D6028,DEPARTMENTS!B:B,1,0)</f>
        <v>PUBLIC CAMPUS MINISTRY</v>
      </c>
      <c r="K6028" s="326"/>
    </row>
    <row r="6029" spans="1:11" s="35" customFormat="1" hidden="1" x14ac:dyDescent="0.2">
      <c r="A6029" s="326" t="s">
        <v>12844</v>
      </c>
      <c r="B6029" s="326" t="s">
        <v>9</v>
      </c>
      <c r="C6029" s="326">
        <v>4</v>
      </c>
      <c r="D6029" s="326" t="s">
        <v>9603</v>
      </c>
      <c r="E6029" s="323">
        <v>450</v>
      </c>
      <c r="F6029" s="35" t="s">
        <v>303</v>
      </c>
      <c r="G6029" s="326" t="s">
        <v>12829</v>
      </c>
      <c r="H6029" s="350">
        <f t="shared" si="94"/>
        <v>3482606.8800000008</v>
      </c>
      <c r="I6029" s="326" t="s">
        <v>12813</v>
      </c>
      <c r="J6029" s="42" t="str">
        <f>VLOOKUP(D6029,DEPARTMENTS!B:B,1,0)</f>
        <v>VBS_REGISTRATION</v>
      </c>
      <c r="K6029" s="326"/>
    </row>
    <row r="6030" spans="1:11" s="35" customFormat="1" hidden="1" x14ac:dyDescent="0.2">
      <c r="A6030" s="326" t="s">
        <v>12845</v>
      </c>
      <c r="B6030" s="326" t="s">
        <v>9</v>
      </c>
      <c r="C6030" s="326">
        <v>4</v>
      </c>
      <c r="D6030" s="326" t="s">
        <v>9603</v>
      </c>
      <c r="E6030" s="323">
        <v>450</v>
      </c>
      <c r="F6030" s="35" t="s">
        <v>303</v>
      </c>
      <c r="G6030" s="326" t="s">
        <v>12829</v>
      </c>
      <c r="H6030" s="350">
        <f t="shared" si="94"/>
        <v>3483056.8800000008</v>
      </c>
      <c r="I6030" s="326" t="s">
        <v>12814</v>
      </c>
      <c r="J6030" s="42" t="str">
        <f>VLOOKUP(D6030,DEPARTMENTS!B:B,1,0)</f>
        <v>VBS_REGISTRATION</v>
      </c>
      <c r="K6030" s="326"/>
    </row>
    <row r="6031" spans="1:11" s="35" customFormat="1" hidden="1" x14ac:dyDescent="0.2">
      <c r="A6031" s="326" t="s">
        <v>12846</v>
      </c>
      <c r="B6031" s="326" t="s">
        <v>9</v>
      </c>
      <c r="C6031" s="326">
        <v>4</v>
      </c>
      <c r="D6031" s="326" t="s">
        <v>96</v>
      </c>
      <c r="E6031" s="323">
        <v>400</v>
      </c>
      <c r="F6031" s="35" t="s">
        <v>303</v>
      </c>
      <c r="G6031" s="326" t="s">
        <v>12829</v>
      </c>
      <c r="H6031" s="350">
        <f t="shared" si="94"/>
        <v>3483456.8800000008</v>
      </c>
      <c r="I6031" s="326" t="s">
        <v>12815</v>
      </c>
      <c r="J6031" s="42" t="str">
        <f>VLOOKUP(D6031,DEPARTMENTS!B:B,1,0)</f>
        <v>VBS_YOUTH</v>
      </c>
      <c r="K6031" s="326"/>
    </row>
    <row r="6032" spans="1:11" s="35" customFormat="1" hidden="1" x14ac:dyDescent="0.2">
      <c r="A6032" s="326" t="s">
        <v>12847</v>
      </c>
      <c r="B6032" s="326" t="s">
        <v>9</v>
      </c>
      <c r="C6032" s="326">
        <v>4</v>
      </c>
      <c r="D6032" s="326" t="s">
        <v>96</v>
      </c>
      <c r="E6032" s="323">
        <v>150</v>
      </c>
      <c r="F6032" s="35" t="s">
        <v>303</v>
      </c>
      <c r="G6032" s="326" t="s">
        <v>12829</v>
      </c>
      <c r="H6032" s="350">
        <f t="shared" si="94"/>
        <v>3483606.8800000008</v>
      </c>
      <c r="I6032" s="326" t="s">
        <v>12816</v>
      </c>
      <c r="J6032" s="42" t="str">
        <f>VLOOKUP(D6032,DEPARTMENTS!B:B,1,0)</f>
        <v>VBS_YOUTH</v>
      </c>
      <c r="K6032" s="326"/>
    </row>
    <row r="6033" spans="1:11" s="35" customFormat="1" hidden="1" x14ac:dyDescent="0.2">
      <c r="A6033" s="326" t="s">
        <v>12848</v>
      </c>
      <c r="B6033" s="326" t="s">
        <v>9</v>
      </c>
      <c r="C6033" s="326">
        <v>4</v>
      </c>
      <c r="D6033" s="326" t="s">
        <v>9604</v>
      </c>
      <c r="E6033" s="323">
        <v>3000</v>
      </c>
      <c r="F6033" s="35" t="s">
        <v>303</v>
      </c>
      <c r="G6033" s="326" t="s">
        <v>12829</v>
      </c>
      <c r="H6033" s="350">
        <f t="shared" si="94"/>
        <v>3486606.8800000008</v>
      </c>
      <c r="I6033" s="326" t="s">
        <v>12817</v>
      </c>
      <c r="J6033" s="42" t="str">
        <f>VLOOKUP(D6033,DEPARTMENTS!B:B,1,0)</f>
        <v>CHURCH_CHOIR_LAUNCH</v>
      </c>
      <c r="K6033" s="326"/>
    </row>
    <row r="6034" spans="1:11" s="35" customFormat="1" hidden="1" x14ac:dyDescent="0.2">
      <c r="A6034" s="326" t="s">
        <v>12849</v>
      </c>
      <c r="B6034" s="326" t="s">
        <v>9</v>
      </c>
      <c r="C6034" s="326">
        <v>4</v>
      </c>
      <c r="D6034" s="326" t="s">
        <v>9604</v>
      </c>
      <c r="E6034" s="323">
        <v>300</v>
      </c>
      <c r="F6034" s="35" t="s">
        <v>303</v>
      </c>
      <c r="G6034" s="326" t="s">
        <v>12829</v>
      </c>
      <c r="H6034" s="350">
        <f t="shared" si="94"/>
        <v>3486906.8800000008</v>
      </c>
      <c r="I6034" s="326" t="s">
        <v>12818</v>
      </c>
      <c r="J6034" s="42" t="str">
        <f>VLOOKUP(D6034,DEPARTMENTS!B:B,1,0)</f>
        <v>CHURCH_CHOIR_LAUNCH</v>
      </c>
      <c r="K6034" s="326"/>
    </row>
    <row r="6035" spans="1:11" s="35" customFormat="1" hidden="1" x14ac:dyDescent="0.2">
      <c r="A6035" s="326" t="s">
        <v>12850</v>
      </c>
      <c r="B6035" s="326" t="s">
        <v>9</v>
      </c>
      <c r="C6035" s="326">
        <v>4</v>
      </c>
      <c r="D6035" s="326" t="s">
        <v>9604</v>
      </c>
      <c r="E6035" s="323">
        <v>500</v>
      </c>
      <c r="F6035" s="35" t="s">
        <v>303</v>
      </c>
      <c r="G6035" s="326" t="s">
        <v>12829</v>
      </c>
      <c r="H6035" s="350">
        <f t="shared" si="94"/>
        <v>3487406.8800000008</v>
      </c>
      <c r="I6035" s="326" t="s">
        <v>12819</v>
      </c>
      <c r="J6035" s="42" t="str">
        <f>VLOOKUP(D6035,DEPARTMENTS!B:B,1,0)</f>
        <v>CHURCH_CHOIR_LAUNCH</v>
      </c>
      <c r="K6035" s="326"/>
    </row>
    <row r="6036" spans="1:11" s="35" customFormat="1" hidden="1" x14ac:dyDescent="0.2">
      <c r="A6036" s="326" t="s">
        <v>12851</v>
      </c>
      <c r="B6036" s="326" t="s">
        <v>9</v>
      </c>
      <c r="C6036" s="326">
        <v>4</v>
      </c>
      <c r="D6036" s="326" t="s">
        <v>9604</v>
      </c>
      <c r="E6036" s="323">
        <v>300</v>
      </c>
      <c r="F6036" s="35" t="s">
        <v>303</v>
      </c>
      <c r="G6036" s="326" t="s">
        <v>12829</v>
      </c>
      <c r="H6036" s="350">
        <f t="shared" si="94"/>
        <v>3487706.8800000008</v>
      </c>
      <c r="I6036" s="326" t="s">
        <v>12820</v>
      </c>
      <c r="J6036" s="42" t="str">
        <f>VLOOKUP(D6036,DEPARTMENTS!B:B,1,0)</f>
        <v>CHURCH_CHOIR_LAUNCH</v>
      </c>
      <c r="K6036" s="326"/>
    </row>
    <row r="6037" spans="1:11" s="35" customFormat="1" hidden="1" x14ac:dyDescent="0.2">
      <c r="A6037" s="326" t="s">
        <v>12852</v>
      </c>
      <c r="B6037" s="326" t="s">
        <v>9</v>
      </c>
      <c r="C6037" s="326">
        <v>4</v>
      </c>
      <c r="D6037" s="326" t="s">
        <v>9603</v>
      </c>
      <c r="E6037" s="323">
        <v>150</v>
      </c>
      <c r="F6037" s="35" t="s">
        <v>303</v>
      </c>
      <c r="G6037" s="326" t="s">
        <v>12829</v>
      </c>
      <c r="H6037" s="350">
        <f t="shared" si="94"/>
        <v>3487856.8800000008</v>
      </c>
      <c r="I6037" s="326" t="s">
        <v>12821</v>
      </c>
      <c r="J6037" s="42" t="str">
        <f>VLOOKUP(D6037,DEPARTMENTS!B:B,1,0)</f>
        <v>VBS_REGISTRATION</v>
      </c>
      <c r="K6037" s="326"/>
    </row>
    <row r="6038" spans="1:11" s="35" customFormat="1" hidden="1" x14ac:dyDescent="0.2">
      <c r="A6038" s="326" t="s">
        <v>12853</v>
      </c>
      <c r="B6038" s="326" t="s">
        <v>9</v>
      </c>
      <c r="C6038" s="326">
        <v>4</v>
      </c>
      <c r="D6038" s="326" t="s">
        <v>44</v>
      </c>
      <c r="E6038" s="323">
        <v>7980</v>
      </c>
      <c r="F6038" s="35" t="s">
        <v>303</v>
      </c>
      <c r="G6038" s="326" t="s">
        <v>12829</v>
      </c>
      <c r="H6038" s="350">
        <f t="shared" ref="H6038:H6101" si="95">H6037+E6038</f>
        <v>3495836.8800000008</v>
      </c>
      <c r="I6038" s="326" t="s">
        <v>12822</v>
      </c>
      <c r="J6038" s="42" t="str">
        <f>VLOOKUP(D6038,DEPARTMENTS!B:B,1,0)</f>
        <v>AMBASSADORS</v>
      </c>
      <c r="K6038" s="326"/>
    </row>
    <row r="6039" spans="1:11" s="35" customFormat="1" hidden="1" x14ac:dyDescent="0.2">
      <c r="A6039" s="326" t="s">
        <v>12854</v>
      </c>
      <c r="B6039" s="326" t="s">
        <v>9</v>
      </c>
      <c r="C6039" s="326">
        <v>4</v>
      </c>
      <c r="D6039" s="326" t="s">
        <v>130</v>
      </c>
      <c r="E6039" s="323">
        <v>5000</v>
      </c>
      <c r="F6039" s="35" t="s">
        <v>303</v>
      </c>
      <c r="G6039" s="326" t="s">
        <v>12830</v>
      </c>
      <c r="H6039" s="350">
        <f t="shared" si="95"/>
        <v>3500836.8800000008</v>
      </c>
      <c r="I6039" s="326" t="s">
        <v>12823</v>
      </c>
      <c r="J6039" s="42" t="str">
        <f>VLOOKUP(D6039,DEPARTMENTS!B:B,1,0)</f>
        <v>DEV_GROUP_11</v>
      </c>
      <c r="K6039" s="326"/>
    </row>
    <row r="6040" spans="1:11" s="35" customFormat="1" hidden="1" x14ac:dyDescent="0.2">
      <c r="A6040" s="326" t="s">
        <v>12855</v>
      </c>
      <c r="B6040" s="326" t="s">
        <v>9</v>
      </c>
      <c r="C6040" s="326">
        <v>4</v>
      </c>
      <c r="D6040" s="326" t="s">
        <v>9604</v>
      </c>
      <c r="E6040" s="323">
        <v>500</v>
      </c>
      <c r="F6040" s="35" t="s">
        <v>303</v>
      </c>
      <c r="G6040" s="326" t="s">
        <v>12830</v>
      </c>
      <c r="H6040" s="350">
        <f t="shared" si="95"/>
        <v>3501336.8800000008</v>
      </c>
      <c r="I6040" s="326" t="s">
        <v>12824</v>
      </c>
      <c r="J6040" s="42" t="str">
        <f>VLOOKUP(D6040,DEPARTMENTS!B:B,1,0)</f>
        <v>CHURCH_CHOIR_LAUNCH</v>
      </c>
      <c r="K6040" s="326"/>
    </row>
    <row r="6041" spans="1:11" s="35" customFormat="1" hidden="1" x14ac:dyDescent="0.2">
      <c r="A6041" s="326" t="s">
        <v>12856</v>
      </c>
      <c r="B6041" s="326" t="s">
        <v>9</v>
      </c>
      <c r="C6041" s="326">
        <v>4</v>
      </c>
      <c r="D6041" s="326" t="s">
        <v>9604</v>
      </c>
      <c r="E6041" s="323">
        <v>500</v>
      </c>
      <c r="F6041" s="35" t="s">
        <v>303</v>
      </c>
      <c r="G6041" s="326" t="s">
        <v>12830</v>
      </c>
      <c r="H6041" s="350">
        <f t="shared" si="95"/>
        <v>3501836.8800000008</v>
      </c>
      <c r="I6041" s="326" t="s">
        <v>12825</v>
      </c>
      <c r="J6041" s="42" t="str">
        <f>VLOOKUP(D6041,DEPARTMENTS!B:B,1,0)</f>
        <v>CHURCH_CHOIR_LAUNCH</v>
      </c>
      <c r="K6041" s="326"/>
    </row>
    <row r="6042" spans="1:11" s="35" customFormat="1" hidden="1" x14ac:dyDescent="0.2">
      <c r="A6042" s="326" t="s">
        <v>12857</v>
      </c>
      <c r="B6042" s="326" t="s">
        <v>9</v>
      </c>
      <c r="C6042" s="326">
        <v>4</v>
      </c>
      <c r="D6042" s="326" t="s">
        <v>9604</v>
      </c>
      <c r="E6042" s="323">
        <v>500</v>
      </c>
      <c r="F6042" s="35" t="s">
        <v>303</v>
      </c>
      <c r="G6042" s="326" t="s">
        <v>12830</v>
      </c>
      <c r="H6042" s="350">
        <f t="shared" si="95"/>
        <v>3502336.8800000008</v>
      </c>
      <c r="I6042" s="326" t="s">
        <v>12826</v>
      </c>
      <c r="J6042" s="42" t="str">
        <f>VLOOKUP(D6042,DEPARTMENTS!B:B,1,0)</f>
        <v>CHURCH_CHOIR_LAUNCH</v>
      </c>
      <c r="K6042" s="326"/>
    </row>
    <row r="6043" spans="1:11" s="35" customFormat="1" hidden="1" x14ac:dyDescent="0.2">
      <c r="A6043" s="326" t="s">
        <v>12858</v>
      </c>
      <c r="B6043" s="326" t="s">
        <v>9</v>
      </c>
      <c r="C6043" s="326">
        <v>4</v>
      </c>
      <c r="D6043" s="326" t="s">
        <v>9604</v>
      </c>
      <c r="E6043" s="323">
        <v>600</v>
      </c>
      <c r="F6043" s="35" t="s">
        <v>303</v>
      </c>
      <c r="G6043" s="326" t="s">
        <v>12830</v>
      </c>
      <c r="H6043" s="350">
        <f t="shared" si="95"/>
        <v>3502936.8800000008</v>
      </c>
      <c r="I6043" s="326" t="s">
        <v>12827</v>
      </c>
      <c r="J6043" s="42" t="str">
        <f>VLOOKUP(D6043,DEPARTMENTS!B:B,1,0)</f>
        <v>CHURCH_CHOIR_LAUNCH</v>
      </c>
      <c r="K6043" s="326"/>
    </row>
    <row r="6044" spans="1:11" s="35" customFormat="1" hidden="1" x14ac:dyDescent="0.2">
      <c r="A6044" s="326" t="s">
        <v>13067</v>
      </c>
      <c r="B6044" s="326" t="s">
        <v>9</v>
      </c>
      <c r="C6044" s="326">
        <v>4</v>
      </c>
      <c r="D6044" s="326" t="s">
        <v>32</v>
      </c>
      <c r="E6044" s="323">
        <v>600</v>
      </c>
      <c r="F6044" s="35" t="s">
        <v>303</v>
      </c>
      <c r="G6044" s="326" t="s">
        <v>12830</v>
      </c>
      <c r="H6044" s="350">
        <f t="shared" si="95"/>
        <v>3503536.8800000008</v>
      </c>
      <c r="I6044" s="326" t="s">
        <v>12870</v>
      </c>
      <c r="J6044" s="42" t="str">
        <f>VLOOKUP(D6044,DEPARTMENTS!B:B,1,0)</f>
        <v>YOUTH</v>
      </c>
      <c r="K6044" s="326"/>
    </row>
    <row r="6045" spans="1:11" s="35" customFormat="1" hidden="1" x14ac:dyDescent="0.2">
      <c r="A6045" s="326" t="s">
        <v>13068</v>
      </c>
      <c r="B6045" s="326" t="s">
        <v>9</v>
      </c>
      <c r="C6045" s="326">
        <v>4</v>
      </c>
      <c r="D6045" s="326" t="s">
        <v>24</v>
      </c>
      <c r="E6045" s="323">
        <v>600</v>
      </c>
      <c r="F6045" s="35" t="s">
        <v>303</v>
      </c>
      <c r="G6045" s="326" t="s">
        <v>12830</v>
      </c>
      <c r="H6045" s="350">
        <f t="shared" si="95"/>
        <v>3504136.8800000008</v>
      </c>
      <c r="I6045" s="326" t="s">
        <v>12871</v>
      </c>
      <c r="J6045" s="42" t="str">
        <f>VLOOKUP(D6045,DEPARTMENTS!B:B,1,0)</f>
        <v>ENVELOPES</v>
      </c>
      <c r="K6045" s="326"/>
    </row>
    <row r="6046" spans="1:11" s="35" customFormat="1" hidden="1" x14ac:dyDescent="0.2">
      <c r="A6046" s="326" t="s">
        <v>13069</v>
      </c>
      <c r="B6046" s="326" t="s">
        <v>9</v>
      </c>
      <c r="C6046" s="326">
        <v>4</v>
      </c>
      <c r="D6046" s="326" t="s">
        <v>24</v>
      </c>
      <c r="E6046" s="323">
        <v>600</v>
      </c>
      <c r="F6046" s="35" t="s">
        <v>303</v>
      </c>
      <c r="G6046" s="326" t="s">
        <v>12830</v>
      </c>
      <c r="H6046" s="350">
        <f t="shared" si="95"/>
        <v>3504736.8800000008</v>
      </c>
      <c r="I6046" s="326" t="s">
        <v>12872</v>
      </c>
      <c r="J6046" s="42" t="str">
        <f>VLOOKUP(D6046,DEPARTMENTS!B:B,1,0)</f>
        <v>ENVELOPES</v>
      </c>
      <c r="K6046" s="326"/>
    </row>
    <row r="6047" spans="1:11" s="35" customFormat="1" hidden="1" x14ac:dyDescent="0.2">
      <c r="A6047" s="326" t="s">
        <v>13070</v>
      </c>
      <c r="B6047" s="326" t="s">
        <v>9</v>
      </c>
      <c r="C6047" s="326">
        <v>4</v>
      </c>
      <c r="D6047" s="326" t="s">
        <v>9604</v>
      </c>
      <c r="E6047" s="323">
        <v>50</v>
      </c>
      <c r="F6047" s="35" t="s">
        <v>303</v>
      </c>
      <c r="G6047" s="326" t="s">
        <v>12830</v>
      </c>
      <c r="H6047" s="350">
        <f t="shared" si="95"/>
        <v>3504786.8800000008</v>
      </c>
      <c r="I6047" s="326" t="s">
        <v>12873</v>
      </c>
      <c r="J6047" s="42" t="str">
        <f>VLOOKUP(D6047,DEPARTMENTS!B:B,1,0)</f>
        <v>CHURCH_CHOIR_LAUNCH</v>
      </c>
      <c r="K6047" s="326"/>
    </row>
    <row r="6048" spans="1:11" s="35" customFormat="1" hidden="1" x14ac:dyDescent="0.2">
      <c r="A6048" s="326" t="s">
        <v>13071</v>
      </c>
      <c r="B6048" s="326" t="s">
        <v>9</v>
      </c>
      <c r="C6048" s="326">
        <v>4</v>
      </c>
      <c r="D6048" s="326" t="s">
        <v>9604</v>
      </c>
      <c r="E6048" s="323">
        <v>500</v>
      </c>
      <c r="F6048" s="35" t="s">
        <v>303</v>
      </c>
      <c r="G6048" s="326" t="s">
        <v>12830</v>
      </c>
      <c r="H6048" s="350">
        <f t="shared" si="95"/>
        <v>3505286.8800000008</v>
      </c>
      <c r="I6048" s="326" t="s">
        <v>12874</v>
      </c>
      <c r="J6048" s="42" t="str">
        <f>VLOOKUP(D6048,DEPARTMENTS!B:B,1,0)</f>
        <v>CHURCH_CHOIR_LAUNCH</v>
      </c>
      <c r="K6048" s="326"/>
    </row>
    <row r="6049" spans="1:11" s="35" customFormat="1" hidden="1" x14ac:dyDescent="0.2">
      <c r="A6049" s="326" t="s">
        <v>13072</v>
      </c>
      <c r="B6049" s="326" t="s">
        <v>9</v>
      </c>
      <c r="C6049" s="326">
        <v>4</v>
      </c>
      <c r="D6049" s="326" t="s">
        <v>9604</v>
      </c>
      <c r="E6049" s="323">
        <v>500</v>
      </c>
      <c r="F6049" s="35" t="s">
        <v>303</v>
      </c>
      <c r="G6049" s="326" t="s">
        <v>12830</v>
      </c>
      <c r="H6049" s="350">
        <f t="shared" si="95"/>
        <v>3505786.8800000008</v>
      </c>
      <c r="I6049" s="326" t="s">
        <v>12875</v>
      </c>
      <c r="J6049" s="42" t="str">
        <f>VLOOKUP(D6049,DEPARTMENTS!B:B,1,0)</f>
        <v>CHURCH_CHOIR_LAUNCH</v>
      </c>
      <c r="K6049" s="326"/>
    </row>
    <row r="6050" spans="1:11" s="35" customFormat="1" hidden="1" x14ac:dyDescent="0.2">
      <c r="A6050" s="326" t="s">
        <v>13073</v>
      </c>
      <c r="B6050" s="326" t="s">
        <v>9</v>
      </c>
      <c r="C6050" s="326">
        <v>4</v>
      </c>
      <c r="D6050" s="326" t="s">
        <v>9604</v>
      </c>
      <c r="E6050" s="323">
        <v>550</v>
      </c>
      <c r="F6050" s="35" t="s">
        <v>303</v>
      </c>
      <c r="G6050" s="326" t="s">
        <v>12830</v>
      </c>
      <c r="H6050" s="350">
        <f t="shared" si="95"/>
        <v>3506336.8800000008</v>
      </c>
      <c r="I6050" s="326" t="s">
        <v>12876</v>
      </c>
      <c r="J6050" s="42" t="str">
        <f>VLOOKUP(D6050,DEPARTMENTS!B:B,1,0)</f>
        <v>CHURCH_CHOIR_LAUNCH</v>
      </c>
      <c r="K6050" s="326"/>
    </row>
    <row r="6051" spans="1:11" s="35" customFormat="1" hidden="1" x14ac:dyDescent="0.2">
      <c r="A6051" s="326" t="s">
        <v>13074</v>
      </c>
      <c r="B6051" s="326" t="s">
        <v>9</v>
      </c>
      <c r="C6051" s="326">
        <v>4</v>
      </c>
      <c r="D6051" s="326" t="s">
        <v>9603</v>
      </c>
      <c r="E6051" s="323">
        <v>300</v>
      </c>
      <c r="F6051" s="35" t="s">
        <v>303</v>
      </c>
      <c r="G6051" s="326" t="s">
        <v>12830</v>
      </c>
      <c r="H6051" s="350">
        <f t="shared" si="95"/>
        <v>3506636.8800000008</v>
      </c>
      <c r="I6051" s="326" t="s">
        <v>12877</v>
      </c>
      <c r="J6051" s="42" t="str">
        <f>VLOOKUP(D6051,DEPARTMENTS!B:B,1,0)</f>
        <v>VBS_REGISTRATION</v>
      </c>
      <c r="K6051" s="326"/>
    </row>
    <row r="6052" spans="1:11" s="35" customFormat="1" hidden="1" x14ac:dyDescent="0.2">
      <c r="A6052" s="326" t="s">
        <v>13075</v>
      </c>
      <c r="B6052" s="326" t="s">
        <v>9</v>
      </c>
      <c r="C6052" s="326">
        <v>4</v>
      </c>
      <c r="D6052" s="326" t="s">
        <v>126</v>
      </c>
      <c r="E6052" s="323">
        <v>50</v>
      </c>
      <c r="F6052" s="35" t="s">
        <v>303</v>
      </c>
      <c r="G6052" s="326" t="s">
        <v>12830</v>
      </c>
      <c r="H6052" s="350">
        <f t="shared" si="95"/>
        <v>3506686.8800000008</v>
      </c>
      <c r="I6052" s="326" t="s">
        <v>12878</v>
      </c>
      <c r="J6052" s="42" t="str">
        <f>VLOOKUP(D6052,DEPARTMENTS!B:B,1,0)</f>
        <v>DEV_GROUP_6</v>
      </c>
      <c r="K6052" s="326"/>
    </row>
    <row r="6053" spans="1:11" s="35" customFormat="1" hidden="1" x14ac:dyDescent="0.2">
      <c r="A6053" s="326" t="s">
        <v>13076</v>
      </c>
      <c r="B6053" s="326" t="s">
        <v>9</v>
      </c>
      <c r="C6053" s="326">
        <v>4</v>
      </c>
      <c r="D6053" s="326" t="s">
        <v>9604</v>
      </c>
      <c r="E6053" s="323">
        <v>200</v>
      </c>
      <c r="F6053" s="35" t="s">
        <v>303</v>
      </c>
      <c r="G6053" s="326" t="s">
        <v>12830</v>
      </c>
      <c r="H6053" s="350">
        <f t="shared" si="95"/>
        <v>3506886.8800000008</v>
      </c>
      <c r="I6053" s="326" t="s">
        <v>12879</v>
      </c>
      <c r="J6053" s="42" t="str">
        <f>VLOOKUP(D6053,DEPARTMENTS!B:B,1,0)</f>
        <v>CHURCH_CHOIR_LAUNCH</v>
      </c>
      <c r="K6053" s="326"/>
    </row>
    <row r="6054" spans="1:11" s="35" customFormat="1" hidden="1" x14ac:dyDescent="0.2">
      <c r="A6054" s="326" t="s">
        <v>13077</v>
      </c>
      <c r="B6054" s="326" t="s">
        <v>9</v>
      </c>
      <c r="C6054" s="326">
        <v>4</v>
      </c>
      <c r="D6054" s="326" t="s">
        <v>9604</v>
      </c>
      <c r="E6054" s="323">
        <v>1000</v>
      </c>
      <c r="F6054" s="35" t="s">
        <v>303</v>
      </c>
      <c r="G6054" s="326" t="s">
        <v>13063</v>
      </c>
      <c r="H6054" s="350">
        <f t="shared" si="95"/>
        <v>3507886.8800000008</v>
      </c>
      <c r="I6054" s="326" t="s">
        <v>12880</v>
      </c>
      <c r="J6054" s="42" t="str">
        <f>VLOOKUP(D6054,DEPARTMENTS!B:B,1,0)</f>
        <v>CHURCH_CHOIR_LAUNCH</v>
      </c>
      <c r="K6054" s="326"/>
    </row>
    <row r="6055" spans="1:11" s="35" customFormat="1" hidden="1" x14ac:dyDescent="0.2">
      <c r="A6055" s="326" t="s">
        <v>13078</v>
      </c>
      <c r="B6055" s="326" t="s">
        <v>9</v>
      </c>
      <c r="C6055" s="326">
        <v>4</v>
      </c>
      <c r="D6055" s="326" t="s">
        <v>9603</v>
      </c>
      <c r="E6055" s="323">
        <v>300</v>
      </c>
      <c r="F6055" s="35" t="s">
        <v>303</v>
      </c>
      <c r="G6055" s="326" t="s">
        <v>13063</v>
      </c>
      <c r="H6055" s="350">
        <f t="shared" si="95"/>
        <v>3508186.8800000008</v>
      </c>
      <c r="I6055" s="326" t="s">
        <v>12881</v>
      </c>
      <c r="J6055" s="42" t="str">
        <f>VLOOKUP(D6055,DEPARTMENTS!B:B,1,0)</f>
        <v>VBS_REGISTRATION</v>
      </c>
      <c r="K6055" s="326"/>
    </row>
    <row r="6056" spans="1:11" s="35" customFormat="1" hidden="1" x14ac:dyDescent="0.2">
      <c r="A6056" s="326" t="s">
        <v>13079</v>
      </c>
      <c r="B6056" s="326" t="s">
        <v>9</v>
      </c>
      <c r="C6056" s="326">
        <v>4</v>
      </c>
      <c r="D6056" s="326" t="s">
        <v>9604</v>
      </c>
      <c r="E6056" s="323">
        <v>200</v>
      </c>
      <c r="F6056" s="35" t="s">
        <v>303</v>
      </c>
      <c r="G6056" s="326" t="s">
        <v>13063</v>
      </c>
      <c r="H6056" s="350">
        <f t="shared" si="95"/>
        <v>3508386.8800000008</v>
      </c>
      <c r="I6056" s="326" t="s">
        <v>12882</v>
      </c>
      <c r="J6056" s="42" t="str">
        <f>VLOOKUP(D6056,DEPARTMENTS!B:B,1,0)</f>
        <v>CHURCH_CHOIR_LAUNCH</v>
      </c>
      <c r="K6056" s="326"/>
    </row>
    <row r="6057" spans="1:11" s="35" customFormat="1" hidden="1" x14ac:dyDescent="0.2">
      <c r="A6057" s="326" t="s">
        <v>13080</v>
      </c>
      <c r="B6057" s="326" t="s">
        <v>9</v>
      </c>
      <c r="C6057" s="326">
        <v>4</v>
      </c>
      <c r="D6057" s="326" t="s">
        <v>9604</v>
      </c>
      <c r="E6057" s="323">
        <v>1000</v>
      </c>
      <c r="F6057" s="35" t="s">
        <v>303</v>
      </c>
      <c r="G6057" s="326" t="s">
        <v>13063</v>
      </c>
      <c r="H6057" s="350">
        <f t="shared" si="95"/>
        <v>3509386.8800000008</v>
      </c>
      <c r="I6057" s="326" t="s">
        <v>12883</v>
      </c>
      <c r="J6057" s="42" t="str">
        <f>VLOOKUP(D6057,DEPARTMENTS!B:B,1,0)</f>
        <v>CHURCH_CHOIR_LAUNCH</v>
      </c>
      <c r="K6057" s="326"/>
    </row>
    <row r="6058" spans="1:11" s="35" customFormat="1" hidden="1" x14ac:dyDescent="0.2">
      <c r="A6058" s="326" t="s">
        <v>13081</v>
      </c>
      <c r="B6058" s="326" t="s">
        <v>9</v>
      </c>
      <c r="C6058" s="326">
        <v>4</v>
      </c>
      <c r="D6058" s="326" t="s">
        <v>9604</v>
      </c>
      <c r="E6058" s="323">
        <v>1000</v>
      </c>
      <c r="F6058" s="35" t="s">
        <v>303</v>
      </c>
      <c r="G6058" s="326" t="s">
        <v>13063</v>
      </c>
      <c r="H6058" s="350">
        <f t="shared" si="95"/>
        <v>3510386.8800000008</v>
      </c>
      <c r="I6058" s="326" t="s">
        <v>12884</v>
      </c>
      <c r="J6058" s="42" t="str">
        <f>VLOOKUP(D6058,DEPARTMENTS!B:B,1,0)</f>
        <v>CHURCH_CHOIR_LAUNCH</v>
      </c>
      <c r="K6058" s="326"/>
    </row>
    <row r="6059" spans="1:11" s="35" customFormat="1" hidden="1" x14ac:dyDescent="0.2">
      <c r="A6059" s="326" t="s">
        <v>13082</v>
      </c>
      <c r="B6059" s="326" t="s">
        <v>9</v>
      </c>
      <c r="C6059" s="326">
        <v>4</v>
      </c>
      <c r="D6059" s="326" t="s">
        <v>9604</v>
      </c>
      <c r="E6059" s="323">
        <v>500</v>
      </c>
      <c r="F6059" s="35" t="s">
        <v>303</v>
      </c>
      <c r="G6059" s="326" t="s">
        <v>13063</v>
      </c>
      <c r="H6059" s="350">
        <f t="shared" si="95"/>
        <v>3510886.8800000008</v>
      </c>
      <c r="I6059" s="326" t="s">
        <v>12885</v>
      </c>
      <c r="J6059" s="42" t="str">
        <f>VLOOKUP(D6059,DEPARTMENTS!B:B,1,0)</f>
        <v>CHURCH_CHOIR_LAUNCH</v>
      </c>
      <c r="K6059" s="326"/>
    </row>
    <row r="6060" spans="1:11" s="35" customFormat="1" hidden="1" x14ac:dyDescent="0.2">
      <c r="A6060" s="326" t="s">
        <v>13083</v>
      </c>
      <c r="B6060" s="326" t="s">
        <v>9</v>
      </c>
      <c r="C6060" s="326">
        <v>4</v>
      </c>
      <c r="D6060" s="326" t="s">
        <v>9604</v>
      </c>
      <c r="E6060" s="323">
        <v>200</v>
      </c>
      <c r="F6060" s="35" t="s">
        <v>303</v>
      </c>
      <c r="G6060" s="326" t="s">
        <v>13063</v>
      </c>
      <c r="H6060" s="350">
        <f t="shared" si="95"/>
        <v>3511086.8800000008</v>
      </c>
      <c r="I6060" s="326" t="s">
        <v>12886</v>
      </c>
      <c r="J6060" s="42" t="str">
        <f>VLOOKUP(D6060,DEPARTMENTS!B:B,1,0)</f>
        <v>CHURCH_CHOIR_LAUNCH</v>
      </c>
      <c r="K6060" s="326"/>
    </row>
    <row r="6061" spans="1:11" s="35" customFormat="1" hidden="1" x14ac:dyDescent="0.2">
      <c r="A6061" s="326" t="s">
        <v>13084</v>
      </c>
      <c r="B6061" s="326" t="s">
        <v>9</v>
      </c>
      <c r="C6061" s="326">
        <v>4</v>
      </c>
      <c r="D6061" s="326" t="s">
        <v>24</v>
      </c>
      <c r="E6061" s="323">
        <v>600</v>
      </c>
      <c r="F6061" s="35" t="s">
        <v>303</v>
      </c>
      <c r="G6061" s="326" t="s">
        <v>13063</v>
      </c>
      <c r="H6061" s="350">
        <f t="shared" si="95"/>
        <v>3511686.8800000008</v>
      </c>
      <c r="I6061" s="326" t="s">
        <v>12887</v>
      </c>
      <c r="J6061" s="42" t="str">
        <f>VLOOKUP(D6061,DEPARTMENTS!B:B,1,0)</f>
        <v>ENVELOPES</v>
      </c>
      <c r="K6061" s="326"/>
    </row>
    <row r="6062" spans="1:11" s="35" customFormat="1" hidden="1" x14ac:dyDescent="0.2">
      <c r="A6062" s="326" t="s">
        <v>13085</v>
      </c>
      <c r="B6062" s="326" t="s">
        <v>9</v>
      </c>
      <c r="C6062" s="326">
        <v>4</v>
      </c>
      <c r="D6062" s="326" t="s">
        <v>9604</v>
      </c>
      <c r="E6062" s="323">
        <v>1000</v>
      </c>
      <c r="F6062" s="35" t="s">
        <v>303</v>
      </c>
      <c r="G6062" s="326" t="s">
        <v>13063</v>
      </c>
      <c r="H6062" s="350">
        <f t="shared" si="95"/>
        <v>3512686.8800000008</v>
      </c>
      <c r="I6062" s="326" t="s">
        <v>12888</v>
      </c>
      <c r="J6062" s="42" t="str">
        <f>VLOOKUP(D6062,DEPARTMENTS!B:B,1,0)</f>
        <v>CHURCH_CHOIR_LAUNCH</v>
      </c>
      <c r="K6062" s="326"/>
    </row>
    <row r="6063" spans="1:11" s="35" customFormat="1" hidden="1" x14ac:dyDescent="0.2">
      <c r="A6063" s="326" t="s">
        <v>13086</v>
      </c>
      <c r="B6063" s="326" t="s">
        <v>9</v>
      </c>
      <c r="C6063" s="326">
        <v>4</v>
      </c>
      <c r="D6063" s="326" t="s">
        <v>9604</v>
      </c>
      <c r="E6063" s="323">
        <v>300</v>
      </c>
      <c r="F6063" s="35" t="s">
        <v>303</v>
      </c>
      <c r="G6063" s="326" t="s">
        <v>13063</v>
      </c>
      <c r="H6063" s="350">
        <f t="shared" si="95"/>
        <v>3512986.8800000008</v>
      </c>
      <c r="I6063" s="326" t="s">
        <v>12889</v>
      </c>
      <c r="J6063" s="42" t="str">
        <f>VLOOKUP(D6063,DEPARTMENTS!B:B,1,0)</f>
        <v>CHURCH_CHOIR_LAUNCH</v>
      </c>
      <c r="K6063" s="326"/>
    </row>
    <row r="6064" spans="1:11" s="35" customFormat="1" hidden="1" x14ac:dyDescent="0.2">
      <c r="A6064" s="326" t="s">
        <v>13087</v>
      </c>
      <c r="B6064" s="326" t="s">
        <v>9</v>
      </c>
      <c r="C6064" s="326">
        <v>4</v>
      </c>
      <c r="D6064" s="326" t="s">
        <v>9604</v>
      </c>
      <c r="E6064" s="323">
        <v>500</v>
      </c>
      <c r="F6064" s="35" t="s">
        <v>303</v>
      </c>
      <c r="G6064" s="326" t="s">
        <v>13063</v>
      </c>
      <c r="H6064" s="350">
        <f t="shared" si="95"/>
        <v>3513486.8800000008</v>
      </c>
      <c r="I6064" s="326" t="s">
        <v>12890</v>
      </c>
      <c r="J6064" s="42" t="str">
        <f>VLOOKUP(D6064,DEPARTMENTS!B:B,1,0)</f>
        <v>CHURCH_CHOIR_LAUNCH</v>
      </c>
      <c r="K6064" s="326"/>
    </row>
    <row r="6065" spans="1:11" s="35" customFormat="1" hidden="1" x14ac:dyDescent="0.2">
      <c r="A6065" s="326" t="s">
        <v>13088</v>
      </c>
      <c r="B6065" s="326" t="s">
        <v>9</v>
      </c>
      <c r="C6065" s="326">
        <v>4</v>
      </c>
      <c r="D6065" s="326" t="s">
        <v>9604</v>
      </c>
      <c r="E6065" s="323">
        <v>1000</v>
      </c>
      <c r="F6065" s="35" t="s">
        <v>303</v>
      </c>
      <c r="G6065" s="326" t="s">
        <v>13063</v>
      </c>
      <c r="H6065" s="350">
        <f t="shared" si="95"/>
        <v>3514486.8800000008</v>
      </c>
      <c r="I6065" s="326" t="s">
        <v>12891</v>
      </c>
      <c r="J6065" s="42" t="str">
        <f>VLOOKUP(D6065,DEPARTMENTS!B:B,1,0)</f>
        <v>CHURCH_CHOIR_LAUNCH</v>
      </c>
      <c r="K6065" s="326"/>
    </row>
    <row r="6066" spans="1:11" s="35" customFormat="1" hidden="1" x14ac:dyDescent="0.2">
      <c r="A6066" s="326" t="s">
        <v>13089</v>
      </c>
      <c r="B6066" s="326" t="s">
        <v>9</v>
      </c>
      <c r="C6066" s="326">
        <v>4</v>
      </c>
      <c r="D6066" s="326" t="s">
        <v>9604</v>
      </c>
      <c r="E6066" s="323">
        <v>300</v>
      </c>
      <c r="F6066" s="35" t="s">
        <v>303</v>
      </c>
      <c r="G6066" s="326" t="s">
        <v>13063</v>
      </c>
      <c r="H6066" s="350">
        <f t="shared" si="95"/>
        <v>3514786.8800000008</v>
      </c>
      <c r="I6066" s="326" t="s">
        <v>12892</v>
      </c>
      <c r="J6066" s="42" t="str">
        <f>VLOOKUP(D6066,DEPARTMENTS!B:B,1,0)</f>
        <v>CHURCH_CHOIR_LAUNCH</v>
      </c>
      <c r="K6066" s="326"/>
    </row>
    <row r="6067" spans="1:11" s="35" customFormat="1" hidden="1" x14ac:dyDescent="0.2">
      <c r="A6067" s="326" t="s">
        <v>13090</v>
      </c>
      <c r="B6067" s="326" t="s">
        <v>9</v>
      </c>
      <c r="C6067" s="326">
        <v>4</v>
      </c>
      <c r="D6067" s="326" t="s">
        <v>9604</v>
      </c>
      <c r="E6067" s="323">
        <v>500</v>
      </c>
      <c r="F6067" s="35" t="s">
        <v>303</v>
      </c>
      <c r="G6067" s="326" t="s">
        <v>13063</v>
      </c>
      <c r="H6067" s="350">
        <f t="shared" si="95"/>
        <v>3515286.8800000008</v>
      </c>
      <c r="I6067" s="326" t="s">
        <v>12893</v>
      </c>
      <c r="J6067" s="42" t="str">
        <f>VLOOKUP(D6067,DEPARTMENTS!B:B,1,0)</f>
        <v>CHURCH_CHOIR_LAUNCH</v>
      </c>
      <c r="K6067" s="326"/>
    </row>
    <row r="6068" spans="1:11" s="35" customFormat="1" hidden="1" x14ac:dyDescent="0.2">
      <c r="A6068" s="326" t="s">
        <v>13091</v>
      </c>
      <c r="B6068" s="326" t="s">
        <v>9</v>
      </c>
      <c r="C6068" s="326">
        <v>4</v>
      </c>
      <c r="D6068" s="326" t="s">
        <v>9604</v>
      </c>
      <c r="E6068" s="323">
        <v>200</v>
      </c>
      <c r="F6068" s="35" t="s">
        <v>303</v>
      </c>
      <c r="G6068" s="326" t="s">
        <v>13063</v>
      </c>
      <c r="H6068" s="350">
        <f t="shared" si="95"/>
        <v>3515486.8800000008</v>
      </c>
      <c r="I6068" s="326" t="s">
        <v>12894</v>
      </c>
      <c r="J6068" s="42" t="str">
        <f>VLOOKUP(D6068,DEPARTMENTS!B:B,1,0)</f>
        <v>CHURCH_CHOIR_LAUNCH</v>
      </c>
      <c r="K6068" s="326"/>
    </row>
    <row r="6069" spans="1:11" s="35" customFormat="1" hidden="1" x14ac:dyDescent="0.2">
      <c r="A6069" s="326" t="s">
        <v>13092</v>
      </c>
      <c r="B6069" s="326" t="s">
        <v>9</v>
      </c>
      <c r="C6069" s="326">
        <v>4</v>
      </c>
      <c r="D6069" s="326" t="s">
        <v>9604</v>
      </c>
      <c r="E6069" s="323">
        <v>200</v>
      </c>
      <c r="F6069" s="35" t="s">
        <v>303</v>
      </c>
      <c r="G6069" s="326" t="s">
        <v>13063</v>
      </c>
      <c r="H6069" s="350">
        <f t="shared" si="95"/>
        <v>3515686.8800000008</v>
      </c>
      <c r="I6069" s="326" t="s">
        <v>12895</v>
      </c>
      <c r="J6069" s="42" t="str">
        <f>VLOOKUP(D6069,DEPARTMENTS!B:B,1,0)</f>
        <v>CHURCH_CHOIR_LAUNCH</v>
      </c>
      <c r="K6069" s="326"/>
    </row>
    <row r="6070" spans="1:11" s="35" customFormat="1" hidden="1" x14ac:dyDescent="0.2">
      <c r="A6070" s="326" t="s">
        <v>13093</v>
      </c>
      <c r="B6070" s="326" t="s">
        <v>9</v>
      </c>
      <c r="C6070" s="326">
        <v>4</v>
      </c>
      <c r="D6070" s="326" t="s">
        <v>9604</v>
      </c>
      <c r="E6070" s="323">
        <v>400</v>
      </c>
      <c r="F6070" s="35" t="s">
        <v>303</v>
      </c>
      <c r="G6070" s="326" t="s">
        <v>13063</v>
      </c>
      <c r="H6070" s="350">
        <f t="shared" si="95"/>
        <v>3516086.8800000008</v>
      </c>
      <c r="I6070" s="326" t="s">
        <v>12896</v>
      </c>
      <c r="J6070" s="42" t="str">
        <f>VLOOKUP(D6070,DEPARTMENTS!B:B,1,0)</f>
        <v>CHURCH_CHOIR_LAUNCH</v>
      </c>
      <c r="K6070" s="326"/>
    </row>
    <row r="6071" spans="1:11" s="35" customFormat="1" hidden="1" x14ac:dyDescent="0.2">
      <c r="A6071" s="326" t="s">
        <v>13094</v>
      </c>
      <c r="B6071" s="326" t="s">
        <v>9</v>
      </c>
      <c r="C6071" s="326">
        <v>4</v>
      </c>
      <c r="D6071" s="326" t="s">
        <v>9604</v>
      </c>
      <c r="E6071" s="323">
        <v>1200</v>
      </c>
      <c r="F6071" s="35" t="s">
        <v>303</v>
      </c>
      <c r="G6071" s="326" t="s">
        <v>13063</v>
      </c>
      <c r="H6071" s="350">
        <f t="shared" si="95"/>
        <v>3517286.8800000008</v>
      </c>
      <c r="I6071" s="326" t="s">
        <v>12897</v>
      </c>
      <c r="J6071" s="42" t="str">
        <f>VLOOKUP(D6071,DEPARTMENTS!B:B,1,0)</f>
        <v>CHURCH_CHOIR_LAUNCH</v>
      </c>
      <c r="K6071" s="326"/>
    </row>
    <row r="6072" spans="1:11" s="35" customFormat="1" hidden="1" x14ac:dyDescent="0.2">
      <c r="A6072" s="326" t="s">
        <v>13095</v>
      </c>
      <c r="B6072" s="326" t="s">
        <v>9</v>
      </c>
      <c r="C6072" s="326">
        <v>4</v>
      </c>
      <c r="D6072" s="326" t="s">
        <v>9604</v>
      </c>
      <c r="E6072" s="323">
        <v>1234</v>
      </c>
      <c r="F6072" s="35" t="s">
        <v>303</v>
      </c>
      <c r="G6072" s="326" t="s">
        <v>13063</v>
      </c>
      <c r="H6072" s="350">
        <f t="shared" si="95"/>
        <v>3518520.8800000008</v>
      </c>
      <c r="I6072" s="326" t="s">
        <v>12898</v>
      </c>
      <c r="J6072" s="42" t="str">
        <f>VLOOKUP(D6072,DEPARTMENTS!B:B,1,0)</f>
        <v>CHURCH_CHOIR_LAUNCH</v>
      </c>
      <c r="K6072" s="326"/>
    </row>
    <row r="6073" spans="1:11" s="35" customFormat="1" hidden="1" x14ac:dyDescent="0.2">
      <c r="A6073" s="326" t="s">
        <v>13096</v>
      </c>
      <c r="B6073" s="326" t="s">
        <v>9</v>
      </c>
      <c r="C6073" s="326">
        <v>4</v>
      </c>
      <c r="D6073" s="326" t="s">
        <v>9604</v>
      </c>
      <c r="E6073" s="323">
        <v>66</v>
      </c>
      <c r="F6073" s="35" t="s">
        <v>303</v>
      </c>
      <c r="G6073" s="326" t="s">
        <v>13063</v>
      </c>
      <c r="H6073" s="350">
        <f t="shared" si="95"/>
        <v>3518586.8800000008</v>
      </c>
      <c r="I6073" s="326" t="s">
        <v>12899</v>
      </c>
      <c r="J6073" s="42" t="str">
        <f>VLOOKUP(D6073,DEPARTMENTS!B:B,1,0)</f>
        <v>CHURCH_CHOIR_LAUNCH</v>
      </c>
      <c r="K6073" s="326"/>
    </row>
    <row r="6074" spans="1:11" s="35" customFormat="1" hidden="1" x14ac:dyDescent="0.2">
      <c r="A6074" s="326" t="s">
        <v>13097</v>
      </c>
      <c r="B6074" s="326" t="s">
        <v>9</v>
      </c>
      <c r="C6074" s="326">
        <v>4</v>
      </c>
      <c r="D6074" s="326" t="s">
        <v>24</v>
      </c>
      <c r="E6074" s="323">
        <v>6800</v>
      </c>
      <c r="F6074" s="35" t="s">
        <v>303</v>
      </c>
      <c r="G6074" s="326" t="s">
        <v>13064</v>
      </c>
      <c r="H6074" s="350">
        <f t="shared" si="95"/>
        <v>3525386.8800000008</v>
      </c>
      <c r="I6074" s="326" t="s">
        <v>12900</v>
      </c>
      <c r="J6074" s="42" t="str">
        <f>VLOOKUP(D6074,DEPARTMENTS!B:B,1,0)</f>
        <v>ENVELOPES</v>
      </c>
      <c r="K6074" s="326"/>
    </row>
    <row r="6075" spans="1:11" s="35" customFormat="1" hidden="1" x14ac:dyDescent="0.2">
      <c r="A6075" s="326" t="s">
        <v>13098</v>
      </c>
      <c r="B6075" s="326" t="s">
        <v>9</v>
      </c>
      <c r="C6075" s="326">
        <v>4</v>
      </c>
      <c r="D6075" s="326" t="s">
        <v>9604</v>
      </c>
      <c r="E6075" s="323">
        <v>1000</v>
      </c>
      <c r="F6075" s="35" t="s">
        <v>303</v>
      </c>
      <c r="G6075" s="326" t="s">
        <v>13064</v>
      </c>
      <c r="H6075" s="350">
        <f t="shared" si="95"/>
        <v>3526386.8800000008</v>
      </c>
      <c r="I6075" s="326" t="s">
        <v>12901</v>
      </c>
      <c r="J6075" s="42" t="str">
        <f>VLOOKUP(D6075,DEPARTMENTS!B:B,1,0)</f>
        <v>CHURCH_CHOIR_LAUNCH</v>
      </c>
      <c r="K6075" s="326"/>
    </row>
    <row r="6076" spans="1:11" s="35" customFormat="1" hidden="1" x14ac:dyDescent="0.2">
      <c r="A6076" s="326" t="s">
        <v>13099</v>
      </c>
      <c r="B6076" s="326" t="s">
        <v>9</v>
      </c>
      <c r="C6076" s="326">
        <v>4</v>
      </c>
      <c r="D6076" s="326" t="s">
        <v>9604</v>
      </c>
      <c r="E6076" s="323">
        <v>600</v>
      </c>
      <c r="F6076" s="35" t="s">
        <v>303</v>
      </c>
      <c r="G6076" s="326" t="s">
        <v>13064</v>
      </c>
      <c r="H6076" s="350">
        <f t="shared" si="95"/>
        <v>3526986.8800000008</v>
      </c>
      <c r="I6076" s="326" t="s">
        <v>12902</v>
      </c>
      <c r="J6076" s="42" t="str">
        <f>VLOOKUP(D6076,DEPARTMENTS!B:B,1,0)</f>
        <v>CHURCH_CHOIR_LAUNCH</v>
      </c>
      <c r="K6076" s="326"/>
    </row>
    <row r="6077" spans="1:11" s="35" customFormat="1" hidden="1" x14ac:dyDescent="0.2">
      <c r="A6077" s="326" t="s">
        <v>13100</v>
      </c>
      <c r="B6077" s="326" t="s">
        <v>9</v>
      </c>
      <c r="C6077" s="326">
        <v>4</v>
      </c>
      <c r="D6077" s="326" t="s">
        <v>9604</v>
      </c>
      <c r="E6077" s="323">
        <v>3000</v>
      </c>
      <c r="F6077" s="35" t="s">
        <v>303</v>
      </c>
      <c r="G6077" s="326" t="s">
        <v>13064</v>
      </c>
      <c r="H6077" s="350">
        <f t="shared" si="95"/>
        <v>3529986.8800000008</v>
      </c>
      <c r="I6077" s="326" t="s">
        <v>12903</v>
      </c>
      <c r="J6077" s="42" t="str">
        <f>VLOOKUP(D6077,DEPARTMENTS!B:B,1,0)</f>
        <v>CHURCH_CHOIR_LAUNCH</v>
      </c>
      <c r="K6077" s="326"/>
    </row>
    <row r="6078" spans="1:11" s="35" customFormat="1" hidden="1" x14ac:dyDescent="0.2">
      <c r="A6078" s="326" t="s">
        <v>13101</v>
      </c>
      <c r="B6078" s="326" t="s">
        <v>9</v>
      </c>
      <c r="C6078" s="326">
        <v>4</v>
      </c>
      <c r="D6078" s="326" t="s">
        <v>9604</v>
      </c>
      <c r="E6078" s="323">
        <v>300</v>
      </c>
      <c r="F6078" s="35" t="s">
        <v>303</v>
      </c>
      <c r="G6078" s="326" t="s">
        <v>13064</v>
      </c>
      <c r="H6078" s="350">
        <f t="shared" si="95"/>
        <v>3530286.8800000008</v>
      </c>
      <c r="I6078" s="326" t="s">
        <v>12904</v>
      </c>
      <c r="J6078" s="42" t="str">
        <f>VLOOKUP(D6078,DEPARTMENTS!B:B,1,0)</f>
        <v>CHURCH_CHOIR_LAUNCH</v>
      </c>
      <c r="K6078" s="326"/>
    </row>
    <row r="6079" spans="1:11" s="35" customFormat="1" hidden="1" x14ac:dyDescent="0.2">
      <c r="A6079" s="326" t="s">
        <v>13102</v>
      </c>
      <c r="B6079" s="326" t="s">
        <v>9</v>
      </c>
      <c r="C6079" s="326">
        <v>4</v>
      </c>
      <c r="D6079" s="326" t="s">
        <v>9604</v>
      </c>
      <c r="E6079" s="323">
        <v>700</v>
      </c>
      <c r="F6079" s="35" t="s">
        <v>303</v>
      </c>
      <c r="G6079" s="326" t="s">
        <v>13064</v>
      </c>
      <c r="H6079" s="350">
        <f t="shared" si="95"/>
        <v>3530986.8800000008</v>
      </c>
      <c r="I6079" s="326" t="s">
        <v>12905</v>
      </c>
      <c r="J6079" s="42" t="str">
        <f>VLOOKUP(D6079,DEPARTMENTS!B:B,1,0)</f>
        <v>CHURCH_CHOIR_LAUNCH</v>
      </c>
      <c r="K6079" s="326"/>
    </row>
    <row r="6080" spans="1:11" s="35" customFormat="1" hidden="1" x14ac:dyDescent="0.2">
      <c r="A6080" s="326" t="s">
        <v>348</v>
      </c>
      <c r="B6080" s="326" t="s">
        <v>9</v>
      </c>
      <c r="C6080" s="326">
        <v>4</v>
      </c>
      <c r="D6080" s="326" t="s">
        <v>24</v>
      </c>
      <c r="E6080" s="323">
        <v>1</v>
      </c>
      <c r="F6080" s="35" t="s">
        <v>303</v>
      </c>
      <c r="G6080" s="326" t="s">
        <v>13064</v>
      </c>
      <c r="H6080" s="350">
        <f t="shared" si="95"/>
        <v>3530987.8800000008</v>
      </c>
      <c r="I6080" s="326" t="s">
        <v>12906</v>
      </c>
      <c r="J6080" s="42" t="str">
        <f>VLOOKUP(D6080,DEPARTMENTS!B:B,1,0)</f>
        <v>ENVELOPES</v>
      </c>
      <c r="K6080" s="326"/>
    </row>
    <row r="6081" spans="1:11" s="35" customFormat="1" hidden="1" x14ac:dyDescent="0.2">
      <c r="A6081" s="326" t="s">
        <v>13103</v>
      </c>
      <c r="B6081" s="326" t="s">
        <v>9</v>
      </c>
      <c r="C6081" s="326">
        <v>4</v>
      </c>
      <c r="D6081" s="326" t="s">
        <v>9604</v>
      </c>
      <c r="E6081" s="323">
        <v>500</v>
      </c>
      <c r="F6081" s="35" t="s">
        <v>303</v>
      </c>
      <c r="G6081" s="326" t="s">
        <v>13065</v>
      </c>
      <c r="H6081" s="350">
        <f t="shared" si="95"/>
        <v>3531487.8800000008</v>
      </c>
      <c r="I6081" s="326" t="s">
        <v>12907</v>
      </c>
      <c r="J6081" s="42" t="str">
        <f>VLOOKUP(D6081,DEPARTMENTS!B:B,1,0)</f>
        <v>CHURCH_CHOIR_LAUNCH</v>
      </c>
      <c r="K6081" s="326"/>
    </row>
    <row r="6082" spans="1:11" s="35" customFormat="1" hidden="1" x14ac:dyDescent="0.2">
      <c r="A6082" s="326" t="s">
        <v>13104</v>
      </c>
      <c r="B6082" s="326" t="s">
        <v>9</v>
      </c>
      <c r="C6082" s="326">
        <v>4</v>
      </c>
      <c r="D6082" s="326" t="s">
        <v>9604</v>
      </c>
      <c r="E6082" s="323">
        <v>1000</v>
      </c>
      <c r="F6082" s="35" t="s">
        <v>303</v>
      </c>
      <c r="G6082" s="326" t="s">
        <v>13065</v>
      </c>
      <c r="H6082" s="350">
        <f t="shared" si="95"/>
        <v>3532487.8800000008</v>
      </c>
      <c r="I6082" s="326" t="s">
        <v>12908</v>
      </c>
      <c r="J6082" s="42" t="str">
        <f>VLOOKUP(D6082,DEPARTMENTS!B:B,1,0)</f>
        <v>CHURCH_CHOIR_LAUNCH</v>
      </c>
      <c r="K6082" s="326"/>
    </row>
    <row r="6083" spans="1:11" s="35" customFormat="1" hidden="1" x14ac:dyDescent="0.2">
      <c r="A6083" s="326" t="s">
        <v>13105</v>
      </c>
      <c r="B6083" s="326" t="s">
        <v>9</v>
      </c>
      <c r="C6083" s="326">
        <v>4</v>
      </c>
      <c r="D6083" s="326" t="s">
        <v>114</v>
      </c>
      <c r="E6083" s="323">
        <v>2000</v>
      </c>
      <c r="F6083" s="35" t="s">
        <v>303</v>
      </c>
      <c r="G6083" s="326" t="s">
        <v>13065</v>
      </c>
      <c r="H6083" s="350">
        <f t="shared" si="95"/>
        <v>3534487.8800000008</v>
      </c>
      <c r="I6083" s="326" t="s">
        <v>12909</v>
      </c>
      <c r="J6083" s="42" t="str">
        <f>VLOOKUP(D6083,DEPARTMENTS!B:B,1,0)</f>
        <v>DEV_GROUP_1</v>
      </c>
      <c r="K6083" s="326"/>
    </row>
    <row r="6084" spans="1:11" s="35" customFormat="1" hidden="1" x14ac:dyDescent="0.2">
      <c r="A6084" s="326" t="s">
        <v>13106</v>
      </c>
      <c r="B6084" s="326" t="s">
        <v>9</v>
      </c>
      <c r="C6084" s="326">
        <v>4</v>
      </c>
      <c r="D6084" s="326" t="s">
        <v>24</v>
      </c>
      <c r="E6084" s="323">
        <v>26000</v>
      </c>
      <c r="F6084" s="35" t="s">
        <v>303</v>
      </c>
      <c r="G6084" s="326" t="s">
        <v>13065</v>
      </c>
      <c r="H6084" s="350">
        <f t="shared" si="95"/>
        <v>3560487.8800000008</v>
      </c>
      <c r="I6084" s="326" t="s">
        <v>12910</v>
      </c>
      <c r="J6084" s="42" t="str">
        <f>VLOOKUP(D6084,DEPARTMENTS!B:B,1,0)</f>
        <v>ENVELOPES</v>
      </c>
      <c r="K6084" s="326"/>
    </row>
    <row r="6085" spans="1:11" s="35" customFormat="1" hidden="1" x14ac:dyDescent="0.2">
      <c r="A6085" s="326" t="s">
        <v>13107</v>
      </c>
      <c r="B6085" s="326" t="s">
        <v>9</v>
      </c>
      <c r="C6085" s="326">
        <v>4</v>
      </c>
      <c r="D6085" s="326" t="s">
        <v>24</v>
      </c>
      <c r="E6085" s="323">
        <v>188</v>
      </c>
      <c r="F6085" s="35" t="s">
        <v>303</v>
      </c>
      <c r="G6085" s="326" t="s">
        <v>13065</v>
      </c>
      <c r="H6085" s="350">
        <f t="shared" si="95"/>
        <v>3560675.8800000008</v>
      </c>
      <c r="I6085" s="326" t="s">
        <v>12911</v>
      </c>
      <c r="J6085" s="42" t="str">
        <f>VLOOKUP(D6085,DEPARTMENTS!B:B,1,0)</f>
        <v>ENVELOPES</v>
      </c>
      <c r="K6085" s="326"/>
    </row>
    <row r="6086" spans="1:11" s="35" customFormat="1" hidden="1" x14ac:dyDescent="0.2">
      <c r="A6086" s="326" t="s">
        <v>13108</v>
      </c>
      <c r="B6086" s="326" t="s">
        <v>9</v>
      </c>
      <c r="C6086" s="326">
        <v>4</v>
      </c>
      <c r="D6086" s="326" t="s">
        <v>9604</v>
      </c>
      <c r="E6086" s="323">
        <v>1000</v>
      </c>
      <c r="F6086" s="35" t="s">
        <v>303</v>
      </c>
      <c r="G6086" s="326" t="s">
        <v>13065</v>
      </c>
      <c r="H6086" s="350">
        <f t="shared" si="95"/>
        <v>3561675.8800000008</v>
      </c>
      <c r="I6086" s="326" t="s">
        <v>12912</v>
      </c>
      <c r="J6086" s="42" t="str">
        <f>VLOOKUP(D6086,DEPARTMENTS!B:B,1,0)</f>
        <v>CHURCH_CHOIR_LAUNCH</v>
      </c>
      <c r="K6086" s="326"/>
    </row>
    <row r="6087" spans="1:11" s="35" customFormat="1" hidden="1" x14ac:dyDescent="0.2">
      <c r="A6087" s="326" t="s">
        <v>13109</v>
      </c>
      <c r="B6087" s="326" t="s">
        <v>9</v>
      </c>
      <c r="C6087" s="326">
        <v>4</v>
      </c>
      <c r="D6087" s="326" t="s">
        <v>9604</v>
      </c>
      <c r="E6087" s="323">
        <v>300</v>
      </c>
      <c r="F6087" s="35" t="s">
        <v>303</v>
      </c>
      <c r="G6087" s="326" t="s">
        <v>13065</v>
      </c>
      <c r="H6087" s="350">
        <f t="shared" si="95"/>
        <v>3561975.8800000008</v>
      </c>
      <c r="I6087" s="326" t="s">
        <v>12913</v>
      </c>
      <c r="J6087" s="42" t="str">
        <f>VLOOKUP(D6087,DEPARTMENTS!B:B,1,0)</f>
        <v>CHURCH_CHOIR_LAUNCH</v>
      </c>
      <c r="K6087" s="326"/>
    </row>
    <row r="6088" spans="1:11" s="35" customFormat="1" hidden="1" x14ac:dyDescent="0.2">
      <c r="A6088" s="326" t="s">
        <v>13110</v>
      </c>
      <c r="B6088" s="326" t="s">
        <v>9</v>
      </c>
      <c r="C6088" s="326">
        <v>4</v>
      </c>
      <c r="D6088" s="326" t="s">
        <v>12868</v>
      </c>
      <c r="E6088" s="323">
        <v>28780</v>
      </c>
      <c r="F6088" s="35" t="s">
        <v>303</v>
      </c>
      <c r="G6088" s="326" t="s">
        <v>13065</v>
      </c>
      <c r="H6088" s="350">
        <f t="shared" si="95"/>
        <v>3590755.8800000008</v>
      </c>
      <c r="I6088" s="326" t="s">
        <v>12914</v>
      </c>
      <c r="J6088" s="42" t="str">
        <f>VLOOKUP(D6088,DEPARTMENTS!B:B,1,0)</f>
        <v>DEV_GROUP_REFUND</v>
      </c>
      <c r="K6088" s="326"/>
    </row>
    <row r="6089" spans="1:11" s="35" customFormat="1" hidden="1" x14ac:dyDescent="0.2">
      <c r="A6089" s="326" t="s">
        <v>13111</v>
      </c>
      <c r="B6089" s="326" t="s">
        <v>9</v>
      </c>
      <c r="C6089" s="326">
        <v>4</v>
      </c>
      <c r="D6089" s="326" t="s">
        <v>9604</v>
      </c>
      <c r="E6089" s="323">
        <v>200</v>
      </c>
      <c r="F6089" s="35" t="s">
        <v>303</v>
      </c>
      <c r="G6089" s="326" t="s">
        <v>13065</v>
      </c>
      <c r="H6089" s="350">
        <f t="shared" si="95"/>
        <v>3590955.8800000008</v>
      </c>
      <c r="I6089" s="326" t="s">
        <v>12915</v>
      </c>
      <c r="J6089" s="42" t="str">
        <f>VLOOKUP(D6089,DEPARTMENTS!B:B,1,0)</f>
        <v>CHURCH_CHOIR_LAUNCH</v>
      </c>
      <c r="K6089" s="326"/>
    </row>
    <row r="6090" spans="1:11" s="35" customFormat="1" hidden="1" x14ac:dyDescent="0.2">
      <c r="A6090" s="326" t="s">
        <v>13112</v>
      </c>
      <c r="B6090" s="326" t="s">
        <v>9</v>
      </c>
      <c r="C6090" s="326">
        <v>4</v>
      </c>
      <c r="D6090" s="326" t="s">
        <v>9604</v>
      </c>
      <c r="E6090" s="323">
        <v>500</v>
      </c>
      <c r="F6090" s="35" t="s">
        <v>303</v>
      </c>
      <c r="G6090" s="326" t="s">
        <v>13065</v>
      </c>
      <c r="H6090" s="350">
        <f t="shared" si="95"/>
        <v>3591455.8800000008</v>
      </c>
      <c r="I6090" s="326" t="s">
        <v>12916</v>
      </c>
      <c r="J6090" s="42" t="str">
        <f>VLOOKUP(D6090,DEPARTMENTS!B:B,1,0)</f>
        <v>CHURCH_CHOIR_LAUNCH</v>
      </c>
      <c r="K6090" s="326"/>
    </row>
    <row r="6091" spans="1:11" s="35" customFormat="1" hidden="1" x14ac:dyDescent="0.2">
      <c r="A6091" s="326" t="s">
        <v>13113</v>
      </c>
      <c r="B6091" s="326" t="s">
        <v>9</v>
      </c>
      <c r="C6091" s="326">
        <v>4</v>
      </c>
      <c r="D6091" s="326" t="s">
        <v>9604</v>
      </c>
      <c r="E6091" s="323">
        <v>500</v>
      </c>
      <c r="F6091" s="35" t="s">
        <v>303</v>
      </c>
      <c r="G6091" s="326" t="s">
        <v>13065</v>
      </c>
      <c r="H6091" s="350">
        <f t="shared" si="95"/>
        <v>3591955.8800000008</v>
      </c>
      <c r="I6091" s="326" t="s">
        <v>12917</v>
      </c>
      <c r="J6091" s="42" t="str">
        <f>VLOOKUP(D6091,DEPARTMENTS!B:B,1,0)</f>
        <v>CHURCH_CHOIR_LAUNCH</v>
      </c>
      <c r="K6091" s="326"/>
    </row>
    <row r="6092" spans="1:11" s="35" customFormat="1" hidden="1" x14ac:dyDescent="0.2">
      <c r="A6092" s="326" t="s">
        <v>13114</v>
      </c>
      <c r="B6092" s="326" t="s">
        <v>9</v>
      </c>
      <c r="C6092" s="326">
        <v>4</v>
      </c>
      <c r="D6092" s="326" t="s">
        <v>9604</v>
      </c>
      <c r="E6092" s="323">
        <v>500</v>
      </c>
      <c r="F6092" s="35" t="s">
        <v>303</v>
      </c>
      <c r="G6092" s="326" t="s">
        <v>13065</v>
      </c>
      <c r="H6092" s="350">
        <f t="shared" si="95"/>
        <v>3592455.8800000008</v>
      </c>
      <c r="I6092" s="326" t="s">
        <v>12918</v>
      </c>
      <c r="J6092" s="42" t="str">
        <f>VLOOKUP(D6092,DEPARTMENTS!B:B,1,0)</f>
        <v>CHURCH_CHOIR_LAUNCH</v>
      </c>
      <c r="K6092" s="326"/>
    </row>
    <row r="6093" spans="1:11" s="35" customFormat="1" hidden="1" x14ac:dyDescent="0.2">
      <c r="A6093" s="326" t="s">
        <v>13115</v>
      </c>
      <c r="B6093" s="326" t="s">
        <v>9</v>
      </c>
      <c r="C6093" s="326">
        <v>4</v>
      </c>
      <c r="D6093" s="326" t="s">
        <v>9604</v>
      </c>
      <c r="E6093" s="323">
        <v>2000</v>
      </c>
      <c r="F6093" s="35" t="s">
        <v>303</v>
      </c>
      <c r="G6093" s="326" t="s">
        <v>13065</v>
      </c>
      <c r="H6093" s="350">
        <f t="shared" si="95"/>
        <v>3594455.8800000008</v>
      </c>
      <c r="I6093" s="326" t="s">
        <v>12919</v>
      </c>
      <c r="J6093" s="42" t="str">
        <f>VLOOKUP(D6093,DEPARTMENTS!B:B,1,0)</f>
        <v>CHURCH_CHOIR_LAUNCH</v>
      </c>
      <c r="K6093" s="326"/>
    </row>
    <row r="6094" spans="1:11" s="35" customFormat="1" hidden="1" x14ac:dyDescent="0.2">
      <c r="A6094" s="326" t="s">
        <v>13116</v>
      </c>
      <c r="B6094" s="326" t="s">
        <v>9</v>
      </c>
      <c r="C6094" s="326">
        <v>4</v>
      </c>
      <c r="D6094" s="326" t="s">
        <v>9604</v>
      </c>
      <c r="E6094" s="323">
        <v>1000</v>
      </c>
      <c r="F6094" s="35" t="s">
        <v>303</v>
      </c>
      <c r="G6094" s="326" t="s">
        <v>13065</v>
      </c>
      <c r="H6094" s="350">
        <f t="shared" si="95"/>
        <v>3595455.8800000008</v>
      </c>
      <c r="I6094" s="326" t="s">
        <v>12920</v>
      </c>
      <c r="J6094" s="42" t="str">
        <f>VLOOKUP(D6094,DEPARTMENTS!B:B,1,0)</f>
        <v>CHURCH_CHOIR_LAUNCH</v>
      </c>
      <c r="K6094" s="326"/>
    </row>
    <row r="6095" spans="1:11" s="35" customFormat="1" hidden="1" x14ac:dyDescent="0.2">
      <c r="A6095" s="326" t="s">
        <v>13117</v>
      </c>
      <c r="B6095" s="326" t="s">
        <v>9</v>
      </c>
      <c r="C6095" s="326">
        <v>4</v>
      </c>
      <c r="D6095" s="326" t="s">
        <v>9604</v>
      </c>
      <c r="E6095" s="323">
        <v>350</v>
      </c>
      <c r="F6095" s="35" t="s">
        <v>303</v>
      </c>
      <c r="G6095" s="326" t="s">
        <v>13065</v>
      </c>
      <c r="H6095" s="350">
        <f t="shared" si="95"/>
        <v>3595805.8800000008</v>
      </c>
      <c r="I6095" s="326" t="s">
        <v>12921</v>
      </c>
      <c r="J6095" s="42" t="str">
        <f>VLOOKUP(D6095,DEPARTMENTS!B:B,1,0)</f>
        <v>CHURCH_CHOIR_LAUNCH</v>
      </c>
      <c r="K6095" s="326"/>
    </row>
    <row r="6096" spans="1:11" s="35" customFormat="1" hidden="1" x14ac:dyDescent="0.2">
      <c r="A6096" s="326" t="s">
        <v>348</v>
      </c>
      <c r="B6096" s="326" t="s">
        <v>9</v>
      </c>
      <c r="C6096" s="326">
        <v>4</v>
      </c>
      <c r="D6096" s="326" t="s">
        <v>24</v>
      </c>
      <c r="E6096" s="323">
        <v>350</v>
      </c>
      <c r="F6096" s="35" t="s">
        <v>303</v>
      </c>
      <c r="G6096" s="326" t="s">
        <v>13065</v>
      </c>
      <c r="H6096" s="350">
        <f t="shared" si="95"/>
        <v>3596155.8800000008</v>
      </c>
      <c r="I6096" s="326" t="s">
        <v>12922</v>
      </c>
      <c r="J6096" s="42" t="str">
        <f>VLOOKUP(D6096,DEPARTMENTS!B:B,1,0)</f>
        <v>ENVELOPES</v>
      </c>
      <c r="K6096" s="326"/>
    </row>
    <row r="6097" spans="1:11" s="35" customFormat="1" hidden="1" x14ac:dyDescent="0.2">
      <c r="A6097" s="326" t="s">
        <v>13118</v>
      </c>
      <c r="B6097" s="326" t="s">
        <v>9</v>
      </c>
      <c r="C6097" s="326">
        <v>4</v>
      </c>
      <c r="D6097" s="326" t="s">
        <v>9604</v>
      </c>
      <c r="E6097" s="323">
        <v>1000</v>
      </c>
      <c r="F6097" s="35" t="s">
        <v>303</v>
      </c>
      <c r="G6097" s="326" t="s">
        <v>13065</v>
      </c>
      <c r="H6097" s="350">
        <f t="shared" si="95"/>
        <v>3597155.8800000008</v>
      </c>
      <c r="I6097" s="326" t="s">
        <v>12923</v>
      </c>
      <c r="J6097" s="42" t="str">
        <f>VLOOKUP(D6097,DEPARTMENTS!B:B,1,0)</f>
        <v>CHURCH_CHOIR_LAUNCH</v>
      </c>
      <c r="K6097" s="326"/>
    </row>
    <row r="6098" spans="1:11" s="35" customFormat="1" hidden="1" x14ac:dyDescent="0.2">
      <c r="A6098" s="326" t="s">
        <v>13119</v>
      </c>
      <c r="B6098" s="326" t="s">
        <v>9</v>
      </c>
      <c r="C6098" s="326">
        <v>4</v>
      </c>
      <c r="D6098" s="326" t="s">
        <v>9604</v>
      </c>
      <c r="E6098" s="323">
        <v>500</v>
      </c>
      <c r="F6098" s="35" t="s">
        <v>303</v>
      </c>
      <c r="G6098" s="326" t="s">
        <v>13065</v>
      </c>
      <c r="H6098" s="350">
        <f t="shared" si="95"/>
        <v>3597655.8800000008</v>
      </c>
      <c r="I6098" s="326" t="s">
        <v>12924</v>
      </c>
      <c r="J6098" s="42" t="str">
        <f>VLOOKUP(D6098,DEPARTMENTS!B:B,1,0)</f>
        <v>CHURCH_CHOIR_LAUNCH</v>
      </c>
      <c r="K6098" s="326"/>
    </row>
    <row r="6099" spans="1:11" s="35" customFormat="1" hidden="1" x14ac:dyDescent="0.2">
      <c r="A6099" s="326" t="s">
        <v>13120</v>
      </c>
      <c r="B6099" s="326" t="s">
        <v>9</v>
      </c>
      <c r="C6099" s="326">
        <v>4</v>
      </c>
      <c r="D6099" s="326" t="s">
        <v>9604</v>
      </c>
      <c r="E6099" s="323">
        <v>300</v>
      </c>
      <c r="F6099" s="35" t="s">
        <v>303</v>
      </c>
      <c r="G6099" s="326" t="s">
        <v>13065</v>
      </c>
      <c r="H6099" s="350">
        <f t="shared" si="95"/>
        <v>3597955.8800000008</v>
      </c>
      <c r="I6099" s="326" t="s">
        <v>12925</v>
      </c>
      <c r="J6099" s="42" t="str">
        <f>VLOOKUP(D6099,DEPARTMENTS!B:B,1,0)</f>
        <v>CHURCH_CHOIR_LAUNCH</v>
      </c>
      <c r="K6099" s="326"/>
    </row>
    <row r="6100" spans="1:11" s="35" customFormat="1" hidden="1" x14ac:dyDescent="0.2">
      <c r="A6100" s="326" t="s">
        <v>13121</v>
      </c>
      <c r="B6100" s="326" t="s">
        <v>9</v>
      </c>
      <c r="C6100" s="326">
        <v>4</v>
      </c>
      <c r="D6100" s="326" t="s">
        <v>9604</v>
      </c>
      <c r="E6100" s="323">
        <v>200</v>
      </c>
      <c r="F6100" s="35" t="s">
        <v>303</v>
      </c>
      <c r="G6100" s="326" t="s">
        <v>13065</v>
      </c>
      <c r="H6100" s="350">
        <f t="shared" si="95"/>
        <v>3598155.8800000008</v>
      </c>
      <c r="I6100" s="326" t="s">
        <v>12926</v>
      </c>
      <c r="J6100" s="42" t="str">
        <f>VLOOKUP(D6100,DEPARTMENTS!B:B,1,0)</f>
        <v>CHURCH_CHOIR_LAUNCH</v>
      </c>
      <c r="K6100" s="326"/>
    </row>
    <row r="6101" spans="1:11" s="35" customFormat="1" hidden="1" x14ac:dyDescent="0.2">
      <c r="A6101" s="326" t="s">
        <v>13122</v>
      </c>
      <c r="B6101" s="326" t="s">
        <v>9</v>
      </c>
      <c r="C6101" s="326">
        <v>4</v>
      </c>
      <c r="D6101" s="326" t="s">
        <v>178</v>
      </c>
      <c r="E6101" s="323">
        <v>2000</v>
      </c>
      <c r="F6101" s="35" t="s">
        <v>303</v>
      </c>
      <c r="G6101" s="326" t="s">
        <v>13065</v>
      </c>
      <c r="H6101" s="350">
        <f t="shared" si="95"/>
        <v>3600155.8800000008</v>
      </c>
      <c r="I6101" s="326" t="s">
        <v>12927</v>
      </c>
      <c r="J6101" s="42" t="str">
        <f>VLOOKUP(D6101,DEPARTMENTS!B:B,1,0)</f>
        <v>DEV_GROUP_34</v>
      </c>
      <c r="K6101" s="326"/>
    </row>
    <row r="6102" spans="1:11" s="35" customFormat="1" hidden="1" x14ac:dyDescent="0.2">
      <c r="A6102" s="326" t="s">
        <v>13123</v>
      </c>
      <c r="B6102" s="326" t="s">
        <v>9</v>
      </c>
      <c r="C6102" s="326">
        <v>4</v>
      </c>
      <c r="D6102" s="326" t="s">
        <v>9604</v>
      </c>
      <c r="E6102" s="323">
        <v>500</v>
      </c>
      <c r="F6102" s="35" t="s">
        <v>303</v>
      </c>
      <c r="G6102" s="326" t="s">
        <v>13065</v>
      </c>
      <c r="H6102" s="350">
        <f t="shared" ref="H6102:H6165" si="96">H6101+E6102</f>
        <v>3600655.8800000008</v>
      </c>
      <c r="I6102" s="326" t="s">
        <v>12928</v>
      </c>
      <c r="J6102" s="42" t="str">
        <f>VLOOKUP(D6102,DEPARTMENTS!B:B,1,0)</f>
        <v>CHURCH_CHOIR_LAUNCH</v>
      </c>
      <c r="K6102" s="326"/>
    </row>
    <row r="6103" spans="1:11" s="35" customFormat="1" hidden="1" x14ac:dyDescent="0.2">
      <c r="A6103" s="326" t="s">
        <v>13124</v>
      </c>
      <c r="B6103" s="326" t="s">
        <v>9</v>
      </c>
      <c r="C6103" s="326">
        <v>4</v>
      </c>
      <c r="D6103" s="326" t="s">
        <v>9604</v>
      </c>
      <c r="E6103" s="323">
        <v>700</v>
      </c>
      <c r="F6103" s="35" t="s">
        <v>303</v>
      </c>
      <c r="G6103" s="326" t="s">
        <v>13065</v>
      </c>
      <c r="H6103" s="350">
        <f t="shared" si="96"/>
        <v>3601355.8800000008</v>
      </c>
      <c r="I6103" s="326" t="s">
        <v>12929</v>
      </c>
      <c r="J6103" s="42" t="str">
        <f>VLOOKUP(D6103,DEPARTMENTS!B:B,1,0)</f>
        <v>CHURCH_CHOIR_LAUNCH</v>
      </c>
      <c r="K6103" s="326"/>
    </row>
    <row r="6104" spans="1:11" s="35" customFormat="1" hidden="1" x14ac:dyDescent="0.2">
      <c r="A6104" s="326" t="s">
        <v>13125</v>
      </c>
      <c r="B6104" s="326" t="s">
        <v>9</v>
      </c>
      <c r="C6104" s="326">
        <v>4</v>
      </c>
      <c r="D6104" s="326" t="s">
        <v>12869</v>
      </c>
      <c r="E6104" s="323">
        <v>50</v>
      </c>
      <c r="F6104" s="35" t="s">
        <v>303</v>
      </c>
      <c r="G6104" s="326" t="s">
        <v>13065</v>
      </c>
      <c r="H6104" s="350">
        <f t="shared" si="96"/>
        <v>3601405.8800000008</v>
      </c>
      <c r="I6104" s="326" t="s">
        <v>12930</v>
      </c>
      <c r="J6104" s="42" t="str">
        <f>VLOOKUP(D6104,DEPARTMENTS!B:B,1,0)</f>
        <v>CMA</v>
      </c>
      <c r="K6104" s="326"/>
    </row>
    <row r="6105" spans="1:11" s="35" customFormat="1" hidden="1" x14ac:dyDescent="0.2">
      <c r="A6105" s="326" t="s">
        <v>13126</v>
      </c>
      <c r="B6105" s="326" t="s">
        <v>9</v>
      </c>
      <c r="C6105" s="326">
        <v>4</v>
      </c>
      <c r="D6105" s="326" t="s">
        <v>12869</v>
      </c>
      <c r="E6105" s="323">
        <v>300</v>
      </c>
      <c r="F6105" s="35" t="s">
        <v>303</v>
      </c>
      <c r="G6105" s="326" t="s">
        <v>13065</v>
      </c>
      <c r="H6105" s="350">
        <f t="shared" si="96"/>
        <v>3601705.8800000008</v>
      </c>
      <c r="I6105" s="326" t="s">
        <v>12931</v>
      </c>
      <c r="J6105" s="42" t="str">
        <f>VLOOKUP(D6105,DEPARTMENTS!B:B,1,0)</f>
        <v>CMA</v>
      </c>
      <c r="K6105" s="326"/>
    </row>
    <row r="6106" spans="1:11" s="35" customFormat="1" hidden="1" x14ac:dyDescent="0.2">
      <c r="A6106" s="326" t="s">
        <v>13127</v>
      </c>
      <c r="B6106" s="326" t="s">
        <v>9</v>
      </c>
      <c r="C6106" s="326">
        <v>4</v>
      </c>
      <c r="D6106" s="326" t="s">
        <v>9604</v>
      </c>
      <c r="E6106" s="323">
        <v>1200</v>
      </c>
      <c r="F6106" s="35" t="s">
        <v>303</v>
      </c>
      <c r="G6106" s="326" t="s">
        <v>13065</v>
      </c>
      <c r="H6106" s="350">
        <f t="shared" si="96"/>
        <v>3602905.8800000008</v>
      </c>
      <c r="I6106" s="326" t="s">
        <v>12932</v>
      </c>
      <c r="J6106" s="42" t="str">
        <f>VLOOKUP(D6106,DEPARTMENTS!B:B,1,0)</f>
        <v>CHURCH_CHOIR_LAUNCH</v>
      </c>
      <c r="K6106" s="326"/>
    </row>
    <row r="6107" spans="1:11" s="35" customFormat="1" hidden="1" x14ac:dyDescent="0.2">
      <c r="A6107" s="326" t="s">
        <v>13128</v>
      </c>
      <c r="B6107" s="326" t="s">
        <v>9</v>
      </c>
      <c r="C6107" s="326">
        <v>4</v>
      </c>
      <c r="D6107" s="326" t="s">
        <v>9604</v>
      </c>
      <c r="E6107" s="323">
        <v>1000</v>
      </c>
      <c r="F6107" s="35" t="s">
        <v>303</v>
      </c>
      <c r="G6107" s="326" t="s">
        <v>13065</v>
      </c>
      <c r="H6107" s="350">
        <f t="shared" si="96"/>
        <v>3603905.8800000008</v>
      </c>
      <c r="I6107" s="326" t="s">
        <v>12933</v>
      </c>
      <c r="J6107" s="42" t="str">
        <f>VLOOKUP(D6107,DEPARTMENTS!B:B,1,0)</f>
        <v>CHURCH_CHOIR_LAUNCH</v>
      </c>
      <c r="K6107" s="326"/>
    </row>
    <row r="6108" spans="1:11" s="35" customFormat="1" hidden="1" x14ac:dyDescent="0.2">
      <c r="A6108" s="326" t="s">
        <v>13129</v>
      </c>
      <c r="B6108" s="326" t="s">
        <v>9</v>
      </c>
      <c r="C6108" s="326">
        <v>4</v>
      </c>
      <c r="D6108" s="326" t="s">
        <v>9604</v>
      </c>
      <c r="E6108" s="323">
        <v>1000</v>
      </c>
      <c r="F6108" s="35" t="s">
        <v>303</v>
      </c>
      <c r="G6108" s="326" t="s">
        <v>13065</v>
      </c>
      <c r="H6108" s="350">
        <f t="shared" si="96"/>
        <v>3604905.8800000008</v>
      </c>
      <c r="I6108" s="326" t="s">
        <v>12934</v>
      </c>
      <c r="J6108" s="42" t="str">
        <f>VLOOKUP(D6108,DEPARTMENTS!B:B,1,0)</f>
        <v>CHURCH_CHOIR_LAUNCH</v>
      </c>
      <c r="K6108" s="326"/>
    </row>
    <row r="6109" spans="1:11" s="35" customFormat="1" hidden="1" x14ac:dyDescent="0.2">
      <c r="A6109" s="326" t="s">
        <v>13130</v>
      </c>
      <c r="B6109" s="326" t="s">
        <v>9</v>
      </c>
      <c r="C6109" s="326">
        <v>4</v>
      </c>
      <c r="D6109" s="326" t="s">
        <v>9604</v>
      </c>
      <c r="E6109" s="323">
        <v>2000</v>
      </c>
      <c r="F6109" s="35" t="s">
        <v>303</v>
      </c>
      <c r="G6109" s="326" t="s">
        <v>13065</v>
      </c>
      <c r="H6109" s="350">
        <f t="shared" si="96"/>
        <v>3606905.8800000008</v>
      </c>
      <c r="I6109" s="326" t="s">
        <v>12935</v>
      </c>
      <c r="J6109" s="42" t="str">
        <f>VLOOKUP(D6109,DEPARTMENTS!B:B,1,0)</f>
        <v>CHURCH_CHOIR_LAUNCH</v>
      </c>
      <c r="K6109" s="326"/>
    </row>
    <row r="6110" spans="1:11" s="35" customFormat="1" hidden="1" x14ac:dyDescent="0.2">
      <c r="A6110" s="326" t="s">
        <v>13131</v>
      </c>
      <c r="B6110" s="326" t="s">
        <v>9</v>
      </c>
      <c r="C6110" s="326">
        <v>4</v>
      </c>
      <c r="D6110" s="326" t="s">
        <v>9604</v>
      </c>
      <c r="E6110" s="323">
        <v>500</v>
      </c>
      <c r="F6110" s="35" t="s">
        <v>303</v>
      </c>
      <c r="G6110" s="326" t="s">
        <v>13065</v>
      </c>
      <c r="H6110" s="350">
        <f t="shared" si="96"/>
        <v>3607405.8800000008</v>
      </c>
      <c r="I6110" s="326" t="s">
        <v>12936</v>
      </c>
      <c r="J6110" s="42" t="str">
        <f>VLOOKUP(D6110,DEPARTMENTS!B:B,1,0)</f>
        <v>CHURCH_CHOIR_LAUNCH</v>
      </c>
      <c r="K6110" s="326"/>
    </row>
    <row r="6111" spans="1:11" s="35" customFormat="1" hidden="1" x14ac:dyDescent="0.2">
      <c r="A6111" s="326" t="s">
        <v>13132</v>
      </c>
      <c r="B6111" s="326" t="s">
        <v>9</v>
      </c>
      <c r="C6111" s="326">
        <v>4</v>
      </c>
      <c r="D6111" s="326" t="s">
        <v>9604</v>
      </c>
      <c r="E6111" s="323">
        <v>1000</v>
      </c>
      <c r="F6111" s="35" t="s">
        <v>303</v>
      </c>
      <c r="G6111" s="326" t="s">
        <v>13065</v>
      </c>
      <c r="H6111" s="350">
        <f t="shared" si="96"/>
        <v>3608405.8800000008</v>
      </c>
      <c r="I6111" s="326" t="s">
        <v>12937</v>
      </c>
      <c r="J6111" s="42" t="str">
        <f>VLOOKUP(D6111,DEPARTMENTS!B:B,1,0)</f>
        <v>CHURCH_CHOIR_LAUNCH</v>
      </c>
      <c r="K6111" s="326"/>
    </row>
    <row r="6112" spans="1:11" s="35" customFormat="1" hidden="1" x14ac:dyDescent="0.2">
      <c r="A6112" s="326" t="s">
        <v>13133</v>
      </c>
      <c r="B6112" s="326" t="s">
        <v>9</v>
      </c>
      <c r="C6112" s="326">
        <v>4</v>
      </c>
      <c r="D6112" s="326" t="s">
        <v>9604</v>
      </c>
      <c r="E6112" s="323">
        <v>1000</v>
      </c>
      <c r="F6112" s="35" t="s">
        <v>303</v>
      </c>
      <c r="G6112" s="326" t="s">
        <v>13065</v>
      </c>
      <c r="H6112" s="350">
        <f t="shared" si="96"/>
        <v>3609405.8800000008</v>
      </c>
      <c r="I6112" s="326" t="s">
        <v>12938</v>
      </c>
      <c r="J6112" s="42" t="str">
        <f>VLOOKUP(D6112,DEPARTMENTS!B:B,1,0)</f>
        <v>CHURCH_CHOIR_LAUNCH</v>
      </c>
      <c r="K6112" s="326"/>
    </row>
    <row r="6113" spans="1:11" s="35" customFormat="1" hidden="1" x14ac:dyDescent="0.2">
      <c r="A6113" s="326" t="s">
        <v>13134</v>
      </c>
      <c r="B6113" s="326" t="s">
        <v>9</v>
      </c>
      <c r="C6113" s="326">
        <v>4</v>
      </c>
      <c r="D6113" s="326" t="s">
        <v>9604</v>
      </c>
      <c r="E6113" s="323">
        <v>1000</v>
      </c>
      <c r="F6113" s="35" t="s">
        <v>303</v>
      </c>
      <c r="G6113" s="326" t="s">
        <v>13065</v>
      </c>
      <c r="H6113" s="350">
        <f t="shared" si="96"/>
        <v>3610405.8800000008</v>
      </c>
      <c r="I6113" s="326" t="s">
        <v>12939</v>
      </c>
      <c r="J6113" s="42" t="str">
        <f>VLOOKUP(D6113,DEPARTMENTS!B:B,1,0)</f>
        <v>CHURCH_CHOIR_LAUNCH</v>
      </c>
      <c r="K6113" s="326"/>
    </row>
    <row r="6114" spans="1:11" s="35" customFormat="1" hidden="1" x14ac:dyDescent="0.2">
      <c r="A6114" s="326" t="s">
        <v>13135</v>
      </c>
      <c r="B6114" s="326" t="s">
        <v>9</v>
      </c>
      <c r="C6114" s="326">
        <v>4</v>
      </c>
      <c r="D6114" s="326" t="s">
        <v>9604</v>
      </c>
      <c r="E6114" s="323">
        <v>1000</v>
      </c>
      <c r="F6114" s="35" t="s">
        <v>303</v>
      </c>
      <c r="G6114" s="326" t="s">
        <v>13065</v>
      </c>
      <c r="H6114" s="350">
        <f t="shared" si="96"/>
        <v>3611405.8800000008</v>
      </c>
      <c r="I6114" s="326" t="s">
        <v>12940</v>
      </c>
      <c r="J6114" s="42" t="str">
        <f>VLOOKUP(D6114,DEPARTMENTS!B:B,1,0)</f>
        <v>CHURCH_CHOIR_LAUNCH</v>
      </c>
      <c r="K6114" s="326"/>
    </row>
    <row r="6115" spans="1:11" s="35" customFormat="1" hidden="1" x14ac:dyDescent="0.2">
      <c r="A6115" s="326" t="s">
        <v>13136</v>
      </c>
      <c r="B6115" s="326" t="s">
        <v>9</v>
      </c>
      <c r="C6115" s="326">
        <v>4</v>
      </c>
      <c r="D6115" s="326" t="s">
        <v>9604</v>
      </c>
      <c r="E6115" s="323">
        <v>500</v>
      </c>
      <c r="F6115" s="35" t="s">
        <v>303</v>
      </c>
      <c r="G6115" s="326" t="s">
        <v>13065</v>
      </c>
      <c r="H6115" s="350">
        <f t="shared" si="96"/>
        <v>3611905.8800000008</v>
      </c>
      <c r="I6115" s="326" t="s">
        <v>12941</v>
      </c>
      <c r="J6115" s="42" t="str">
        <f>VLOOKUP(D6115,DEPARTMENTS!B:B,1,0)</f>
        <v>CHURCH_CHOIR_LAUNCH</v>
      </c>
      <c r="K6115" s="326"/>
    </row>
    <row r="6116" spans="1:11" s="35" customFormat="1" hidden="1" x14ac:dyDescent="0.2">
      <c r="A6116" s="326" t="s">
        <v>13137</v>
      </c>
      <c r="B6116" s="326" t="s">
        <v>9</v>
      </c>
      <c r="C6116" s="326">
        <v>4</v>
      </c>
      <c r="D6116" s="326" t="s">
        <v>9604</v>
      </c>
      <c r="E6116" s="323">
        <v>500</v>
      </c>
      <c r="F6116" s="35" t="s">
        <v>303</v>
      </c>
      <c r="G6116" s="326" t="s">
        <v>13065</v>
      </c>
      <c r="H6116" s="350">
        <f t="shared" si="96"/>
        <v>3612405.8800000008</v>
      </c>
      <c r="I6116" s="326" t="s">
        <v>12942</v>
      </c>
      <c r="J6116" s="42" t="str">
        <f>VLOOKUP(D6116,DEPARTMENTS!B:B,1,0)</f>
        <v>CHURCH_CHOIR_LAUNCH</v>
      </c>
      <c r="K6116" s="326"/>
    </row>
    <row r="6117" spans="1:11" s="321" customFormat="1" hidden="1" x14ac:dyDescent="0.2">
      <c r="A6117" s="326" t="s">
        <v>13138</v>
      </c>
      <c r="B6117" s="326" t="s">
        <v>9</v>
      </c>
      <c r="C6117" s="326">
        <v>4</v>
      </c>
      <c r="D6117" s="326" t="s">
        <v>9604</v>
      </c>
      <c r="E6117" s="323">
        <v>300</v>
      </c>
      <c r="F6117" s="35" t="s">
        <v>303</v>
      </c>
      <c r="G6117" s="326" t="s">
        <v>13065</v>
      </c>
      <c r="H6117" s="350">
        <f t="shared" si="96"/>
        <v>3612705.8800000008</v>
      </c>
      <c r="I6117" s="326" t="s">
        <v>12943</v>
      </c>
      <c r="J6117" s="42" t="str">
        <f>VLOOKUP(D6117,DEPARTMENTS!B:B,1,0)</f>
        <v>CHURCH_CHOIR_LAUNCH</v>
      </c>
      <c r="K6117" s="326"/>
    </row>
    <row r="6118" spans="1:11" s="321" customFormat="1" hidden="1" x14ac:dyDescent="0.2">
      <c r="A6118" s="326" t="s">
        <v>13139</v>
      </c>
      <c r="B6118" s="326" t="s">
        <v>9</v>
      </c>
      <c r="C6118" s="326">
        <v>4</v>
      </c>
      <c r="D6118" s="326" t="s">
        <v>9604</v>
      </c>
      <c r="E6118" s="323">
        <v>300</v>
      </c>
      <c r="F6118" s="35" t="s">
        <v>303</v>
      </c>
      <c r="G6118" s="326" t="s">
        <v>13065</v>
      </c>
      <c r="H6118" s="350">
        <f t="shared" si="96"/>
        <v>3613005.8800000008</v>
      </c>
      <c r="I6118" s="326" t="s">
        <v>12944</v>
      </c>
      <c r="J6118" s="42" t="str">
        <f>VLOOKUP(D6118,DEPARTMENTS!B:B,1,0)</f>
        <v>CHURCH_CHOIR_LAUNCH</v>
      </c>
      <c r="K6118" s="326"/>
    </row>
    <row r="6119" spans="1:11" s="321" customFormat="1" hidden="1" x14ac:dyDescent="0.2">
      <c r="A6119" s="326" t="s">
        <v>13140</v>
      </c>
      <c r="B6119" s="326" t="s">
        <v>9</v>
      </c>
      <c r="C6119" s="326">
        <v>4</v>
      </c>
      <c r="D6119" s="326" t="s">
        <v>9604</v>
      </c>
      <c r="E6119" s="323">
        <v>200</v>
      </c>
      <c r="F6119" s="35" t="s">
        <v>303</v>
      </c>
      <c r="G6119" s="326" t="s">
        <v>13065</v>
      </c>
      <c r="H6119" s="350">
        <f t="shared" si="96"/>
        <v>3613205.8800000008</v>
      </c>
      <c r="I6119" s="326" t="s">
        <v>12945</v>
      </c>
      <c r="J6119" s="42" t="str">
        <f>VLOOKUP(D6119,DEPARTMENTS!B:B,1,0)</f>
        <v>CHURCH_CHOIR_LAUNCH</v>
      </c>
      <c r="K6119" s="326"/>
    </row>
    <row r="6120" spans="1:11" s="35" customFormat="1" hidden="1" x14ac:dyDescent="0.2">
      <c r="A6120" s="326" t="s">
        <v>13141</v>
      </c>
      <c r="B6120" s="326" t="s">
        <v>9</v>
      </c>
      <c r="C6120" s="326">
        <v>4</v>
      </c>
      <c r="D6120" s="326" t="s">
        <v>9604</v>
      </c>
      <c r="E6120" s="323">
        <v>900</v>
      </c>
      <c r="F6120" s="35" t="s">
        <v>303</v>
      </c>
      <c r="G6120" s="326" t="s">
        <v>13065</v>
      </c>
      <c r="H6120" s="350">
        <f t="shared" si="96"/>
        <v>3614105.8800000008</v>
      </c>
      <c r="I6120" s="326" t="s">
        <v>12946</v>
      </c>
      <c r="J6120" s="42" t="str">
        <f>VLOOKUP(D6120,DEPARTMENTS!B:B,1,0)</f>
        <v>CHURCH_CHOIR_LAUNCH</v>
      </c>
      <c r="K6120" s="326"/>
    </row>
    <row r="6121" spans="1:11" s="35" customFormat="1" hidden="1" x14ac:dyDescent="0.2">
      <c r="A6121" s="326" t="s">
        <v>13142</v>
      </c>
      <c r="B6121" s="326" t="s">
        <v>9</v>
      </c>
      <c r="C6121" s="326">
        <v>4</v>
      </c>
      <c r="D6121" s="326" t="s">
        <v>9604</v>
      </c>
      <c r="E6121" s="323">
        <v>1000</v>
      </c>
      <c r="F6121" s="35" t="s">
        <v>303</v>
      </c>
      <c r="G6121" s="326" t="s">
        <v>13065</v>
      </c>
      <c r="H6121" s="350">
        <f t="shared" si="96"/>
        <v>3615105.8800000008</v>
      </c>
      <c r="I6121" s="326" t="s">
        <v>12947</v>
      </c>
      <c r="J6121" s="42" t="str">
        <f>VLOOKUP(D6121,DEPARTMENTS!B:B,1,0)</f>
        <v>CHURCH_CHOIR_LAUNCH</v>
      </c>
      <c r="K6121" s="326"/>
    </row>
    <row r="6122" spans="1:11" s="35" customFormat="1" hidden="1" x14ac:dyDescent="0.2">
      <c r="A6122" s="326" t="s">
        <v>13143</v>
      </c>
      <c r="B6122" s="326" t="s">
        <v>9</v>
      </c>
      <c r="C6122" s="326">
        <v>4</v>
      </c>
      <c r="D6122" s="326" t="s">
        <v>9604</v>
      </c>
      <c r="E6122" s="323">
        <v>400</v>
      </c>
      <c r="F6122" s="35" t="s">
        <v>303</v>
      </c>
      <c r="G6122" s="326" t="s">
        <v>13065</v>
      </c>
      <c r="H6122" s="350">
        <f t="shared" si="96"/>
        <v>3615505.8800000008</v>
      </c>
      <c r="I6122" s="326" t="s">
        <v>12948</v>
      </c>
      <c r="J6122" s="42" t="str">
        <f>VLOOKUP(D6122,DEPARTMENTS!B:B,1,0)</f>
        <v>CHURCH_CHOIR_LAUNCH</v>
      </c>
      <c r="K6122" s="326"/>
    </row>
    <row r="6123" spans="1:11" s="35" customFormat="1" hidden="1" x14ac:dyDescent="0.2">
      <c r="A6123" s="326" t="s">
        <v>13144</v>
      </c>
      <c r="B6123" s="326" t="s">
        <v>9</v>
      </c>
      <c r="C6123" s="326">
        <v>4</v>
      </c>
      <c r="D6123" s="326" t="s">
        <v>9604</v>
      </c>
      <c r="E6123" s="323">
        <v>250</v>
      </c>
      <c r="F6123" s="35" t="s">
        <v>303</v>
      </c>
      <c r="G6123" s="326" t="s">
        <v>13065</v>
      </c>
      <c r="H6123" s="350">
        <f t="shared" si="96"/>
        <v>3615755.8800000008</v>
      </c>
      <c r="I6123" s="326" t="s">
        <v>12949</v>
      </c>
      <c r="J6123" s="42" t="str">
        <f>VLOOKUP(D6123,DEPARTMENTS!B:B,1,0)</f>
        <v>CHURCH_CHOIR_LAUNCH</v>
      </c>
      <c r="K6123" s="326"/>
    </row>
    <row r="6124" spans="1:11" s="35" customFormat="1" hidden="1" x14ac:dyDescent="0.2">
      <c r="A6124" s="326" t="s">
        <v>13145</v>
      </c>
      <c r="B6124" s="326" t="s">
        <v>9</v>
      </c>
      <c r="C6124" s="326">
        <v>4</v>
      </c>
      <c r="D6124" s="326" t="s">
        <v>9604</v>
      </c>
      <c r="E6124" s="323">
        <v>250</v>
      </c>
      <c r="F6124" s="35" t="s">
        <v>303</v>
      </c>
      <c r="G6124" s="326" t="s">
        <v>13065</v>
      </c>
      <c r="H6124" s="350">
        <f t="shared" si="96"/>
        <v>3616005.8800000008</v>
      </c>
      <c r="I6124" s="326" t="s">
        <v>12950</v>
      </c>
      <c r="J6124" s="42" t="str">
        <f>VLOOKUP(D6124,DEPARTMENTS!B:B,1,0)</f>
        <v>CHURCH_CHOIR_LAUNCH</v>
      </c>
      <c r="K6124" s="326"/>
    </row>
    <row r="6125" spans="1:11" s="35" customFormat="1" hidden="1" x14ac:dyDescent="0.2">
      <c r="A6125" s="326" t="s">
        <v>13146</v>
      </c>
      <c r="B6125" s="326" t="s">
        <v>9</v>
      </c>
      <c r="C6125" s="326">
        <v>4</v>
      </c>
      <c r="D6125" s="326" t="s">
        <v>9604</v>
      </c>
      <c r="E6125" s="323">
        <v>105</v>
      </c>
      <c r="F6125" s="35" t="s">
        <v>303</v>
      </c>
      <c r="G6125" s="326" t="s">
        <v>13065</v>
      </c>
      <c r="H6125" s="350">
        <f t="shared" si="96"/>
        <v>3616110.8800000008</v>
      </c>
      <c r="I6125" s="326" t="s">
        <v>12951</v>
      </c>
      <c r="J6125" s="42" t="str">
        <f>VLOOKUP(D6125,DEPARTMENTS!B:B,1,0)</f>
        <v>CHURCH_CHOIR_LAUNCH</v>
      </c>
      <c r="K6125" s="326"/>
    </row>
    <row r="6126" spans="1:11" s="35" customFormat="1" hidden="1" x14ac:dyDescent="0.2">
      <c r="A6126" s="326" t="s">
        <v>13147</v>
      </c>
      <c r="B6126" s="326" t="s">
        <v>9</v>
      </c>
      <c r="C6126" s="326">
        <v>4</v>
      </c>
      <c r="D6126" s="326" t="s">
        <v>9603</v>
      </c>
      <c r="E6126" s="323">
        <v>300</v>
      </c>
      <c r="F6126" s="35" t="s">
        <v>303</v>
      </c>
      <c r="G6126" s="326" t="s">
        <v>13066</v>
      </c>
      <c r="H6126" s="350">
        <f t="shared" si="96"/>
        <v>3616410.8800000008</v>
      </c>
      <c r="I6126" s="326" t="s">
        <v>12952</v>
      </c>
      <c r="J6126" s="42" t="str">
        <f>VLOOKUP(D6126,DEPARTMENTS!B:B,1,0)</f>
        <v>VBS_REGISTRATION</v>
      </c>
      <c r="K6126" s="326"/>
    </row>
    <row r="6127" spans="1:11" s="321" customFormat="1" hidden="1" x14ac:dyDescent="0.2">
      <c r="A6127" s="326" t="s">
        <v>13148</v>
      </c>
      <c r="B6127" s="326" t="s">
        <v>9</v>
      </c>
      <c r="C6127" s="326">
        <v>4</v>
      </c>
      <c r="D6127" s="326" t="s">
        <v>32</v>
      </c>
      <c r="E6127" s="323">
        <v>250</v>
      </c>
      <c r="F6127" s="35" t="s">
        <v>303</v>
      </c>
      <c r="G6127" s="326" t="s">
        <v>13066</v>
      </c>
      <c r="H6127" s="350">
        <f t="shared" si="96"/>
        <v>3616660.8800000008</v>
      </c>
      <c r="I6127" s="326" t="s">
        <v>12953</v>
      </c>
      <c r="J6127" s="42" t="str">
        <f>VLOOKUP(D6127,DEPARTMENTS!B:B,1,0)</f>
        <v>YOUTH</v>
      </c>
      <c r="K6127" s="326"/>
    </row>
    <row r="6128" spans="1:11" s="35" customFormat="1" hidden="1" x14ac:dyDescent="0.2">
      <c r="A6128" s="326" t="s">
        <v>13149</v>
      </c>
      <c r="B6128" s="326" t="s">
        <v>9</v>
      </c>
      <c r="C6128" s="326">
        <v>4</v>
      </c>
      <c r="D6128" s="326" t="s">
        <v>24</v>
      </c>
      <c r="E6128" s="323">
        <v>1500</v>
      </c>
      <c r="F6128" s="35" t="s">
        <v>303</v>
      </c>
      <c r="G6128" s="326" t="s">
        <v>13066</v>
      </c>
      <c r="H6128" s="350">
        <f t="shared" si="96"/>
        <v>3618160.8800000008</v>
      </c>
      <c r="I6128" s="326" t="s">
        <v>12954</v>
      </c>
      <c r="J6128" s="42" t="str">
        <f>VLOOKUP(D6128,DEPARTMENTS!B:B,1,0)</f>
        <v>ENVELOPES</v>
      </c>
      <c r="K6128" s="326"/>
    </row>
    <row r="6129" spans="1:11" s="35" customFormat="1" hidden="1" x14ac:dyDescent="0.2">
      <c r="A6129" s="326" t="s">
        <v>13150</v>
      </c>
      <c r="B6129" s="326" t="s">
        <v>9</v>
      </c>
      <c r="C6129" s="326">
        <v>4</v>
      </c>
      <c r="D6129" s="326" t="s">
        <v>24</v>
      </c>
      <c r="E6129" s="323">
        <v>100</v>
      </c>
      <c r="F6129" s="35" t="s">
        <v>303</v>
      </c>
      <c r="G6129" s="326" t="s">
        <v>13066</v>
      </c>
      <c r="H6129" s="350">
        <f t="shared" si="96"/>
        <v>3618260.8800000008</v>
      </c>
      <c r="I6129" s="326" t="s">
        <v>12955</v>
      </c>
      <c r="J6129" s="42" t="str">
        <f>VLOOKUP(D6129,DEPARTMENTS!B:B,1,0)</f>
        <v>ENVELOPES</v>
      </c>
      <c r="K6129" s="326"/>
    </row>
    <row r="6130" spans="1:11" s="35" customFormat="1" hidden="1" x14ac:dyDescent="0.2">
      <c r="A6130" s="326" t="s">
        <v>13151</v>
      </c>
      <c r="B6130" s="326" t="s">
        <v>9</v>
      </c>
      <c r="C6130" s="326">
        <v>4</v>
      </c>
      <c r="D6130" s="326" t="s">
        <v>24</v>
      </c>
      <c r="E6130" s="323">
        <v>175</v>
      </c>
      <c r="F6130" s="35" t="s">
        <v>303</v>
      </c>
      <c r="G6130" s="326" t="s">
        <v>13066</v>
      </c>
      <c r="H6130" s="350">
        <f t="shared" si="96"/>
        <v>3618435.8800000008</v>
      </c>
      <c r="I6130" s="326" t="s">
        <v>12956</v>
      </c>
      <c r="J6130" s="42" t="str">
        <f>VLOOKUP(D6130,DEPARTMENTS!B:B,1,0)</f>
        <v>ENVELOPES</v>
      </c>
      <c r="K6130" s="326"/>
    </row>
    <row r="6131" spans="1:11" s="321" customFormat="1" hidden="1" x14ac:dyDescent="0.2">
      <c r="A6131" s="326" t="s">
        <v>13152</v>
      </c>
      <c r="B6131" s="326" t="s">
        <v>9</v>
      </c>
      <c r="C6131" s="326">
        <v>4</v>
      </c>
      <c r="D6131" s="326" t="s">
        <v>24</v>
      </c>
      <c r="E6131" s="323">
        <v>9267</v>
      </c>
      <c r="F6131" s="35" t="s">
        <v>303</v>
      </c>
      <c r="G6131" s="326" t="s">
        <v>13066</v>
      </c>
      <c r="H6131" s="350">
        <f t="shared" si="96"/>
        <v>3627702.8800000008</v>
      </c>
      <c r="I6131" s="326" t="s">
        <v>12957</v>
      </c>
      <c r="J6131" s="42" t="str">
        <f>VLOOKUP(D6131,DEPARTMENTS!B:B,1,0)</f>
        <v>ENVELOPES</v>
      </c>
      <c r="K6131" s="326"/>
    </row>
    <row r="6132" spans="1:11" s="321" customFormat="1" hidden="1" x14ac:dyDescent="0.2">
      <c r="A6132" s="326" t="s">
        <v>13153</v>
      </c>
      <c r="B6132" s="326" t="s">
        <v>9</v>
      </c>
      <c r="C6132" s="326">
        <v>4</v>
      </c>
      <c r="D6132" s="326" t="s">
        <v>142</v>
      </c>
      <c r="E6132" s="323">
        <v>3000</v>
      </c>
      <c r="F6132" s="35" t="s">
        <v>303</v>
      </c>
      <c r="G6132" s="326" t="s">
        <v>13066</v>
      </c>
      <c r="H6132" s="350">
        <f t="shared" si="96"/>
        <v>3630702.8800000008</v>
      </c>
      <c r="I6132" s="326" t="s">
        <v>12958</v>
      </c>
      <c r="J6132" s="42" t="str">
        <f>VLOOKUP(D6132,DEPARTMENTS!B:B,1,0)</f>
        <v>DEV_GROUP_8</v>
      </c>
      <c r="K6132" s="326"/>
    </row>
    <row r="6133" spans="1:11" s="35" customFormat="1" hidden="1" x14ac:dyDescent="0.2">
      <c r="A6133" s="326" t="s">
        <v>13154</v>
      </c>
      <c r="B6133" s="326" t="s">
        <v>9</v>
      </c>
      <c r="C6133" s="326">
        <v>4</v>
      </c>
      <c r="D6133" s="326" t="s">
        <v>24</v>
      </c>
      <c r="E6133" s="323">
        <v>500</v>
      </c>
      <c r="F6133" s="35" t="s">
        <v>303</v>
      </c>
      <c r="G6133" s="326" t="s">
        <v>13066</v>
      </c>
      <c r="H6133" s="350">
        <f t="shared" si="96"/>
        <v>3631202.8800000008</v>
      </c>
      <c r="I6133" s="326" t="s">
        <v>12959</v>
      </c>
      <c r="J6133" s="42" t="str">
        <f>VLOOKUP(D6133,DEPARTMENTS!B:B,1,0)</f>
        <v>ENVELOPES</v>
      </c>
      <c r="K6133" s="326"/>
    </row>
    <row r="6134" spans="1:11" s="35" customFormat="1" hidden="1" x14ac:dyDescent="0.2">
      <c r="A6134" s="326" t="s">
        <v>13155</v>
      </c>
      <c r="B6134" s="326" t="s">
        <v>9</v>
      </c>
      <c r="C6134" s="326">
        <v>4</v>
      </c>
      <c r="D6134" s="326" t="s">
        <v>9604</v>
      </c>
      <c r="E6134" s="323">
        <v>1000</v>
      </c>
      <c r="F6134" s="35" t="s">
        <v>303</v>
      </c>
      <c r="G6134" s="326" t="s">
        <v>13066</v>
      </c>
      <c r="H6134" s="350">
        <f t="shared" si="96"/>
        <v>3632202.8800000008</v>
      </c>
      <c r="I6134" s="326" t="s">
        <v>12960</v>
      </c>
      <c r="J6134" s="42" t="str">
        <f>VLOOKUP(D6134,DEPARTMENTS!B:B,1,0)</f>
        <v>CHURCH_CHOIR_LAUNCH</v>
      </c>
      <c r="K6134" s="326"/>
    </row>
    <row r="6135" spans="1:11" s="321" customFormat="1" hidden="1" x14ac:dyDescent="0.2">
      <c r="A6135" s="326" t="s">
        <v>13156</v>
      </c>
      <c r="B6135" s="326" t="s">
        <v>9</v>
      </c>
      <c r="C6135" s="326">
        <v>4</v>
      </c>
      <c r="D6135" s="326" t="s">
        <v>24</v>
      </c>
      <c r="E6135" s="323">
        <v>3000</v>
      </c>
      <c r="F6135" s="35" t="s">
        <v>303</v>
      </c>
      <c r="G6135" s="326" t="s">
        <v>13066</v>
      </c>
      <c r="H6135" s="350">
        <f t="shared" si="96"/>
        <v>3635202.8800000008</v>
      </c>
      <c r="I6135" s="326" t="s">
        <v>12961</v>
      </c>
      <c r="J6135" s="42" t="str">
        <f>VLOOKUP(D6135,DEPARTMENTS!B:B,1,0)</f>
        <v>ENVELOPES</v>
      </c>
      <c r="K6135" s="326"/>
    </row>
    <row r="6136" spans="1:11" s="35" customFormat="1" hidden="1" x14ac:dyDescent="0.2">
      <c r="A6136" s="326" t="s">
        <v>13157</v>
      </c>
      <c r="B6136" s="326" t="s">
        <v>9</v>
      </c>
      <c r="C6136" s="326">
        <v>4</v>
      </c>
      <c r="D6136" s="326" t="s">
        <v>9604</v>
      </c>
      <c r="E6136" s="323">
        <v>500</v>
      </c>
      <c r="F6136" s="35" t="s">
        <v>303</v>
      </c>
      <c r="G6136" s="326" t="s">
        <v>13066</v>
      </c>
      <c r="H6136" s="350">
        <f t="shared" si="96"/>
        <v>3635702.8800000008</v>
      </c>
      <c r="I6136" s="326" t="s">
        <v>12962</v>
      </c>
      <c r="J6136" s="42" t="str">
        <f>VLOOKUP(D6136,DEPARTMENTS!B:B,1,0)</f>
        <v>CHURCH_CHOIR_LAUNCH</v>
      </c>
      <c r="K6136" s="326"/>
    </row>
    <row r="6137" spans="1:11" s="35" customFormat="1" hidden="1" x14ac:dyDescent="0.2">
      <c r="A6137" s="326" t="s">
        <v>13158</v>
      </c>
      <c r="B6137" s="326" t="s">
        <v>9</v>
      </c>
      <c r="C6137" s="326">
        <v>4</v>
      </c>
      <c r="D6137" s="326" t="s">
        <v>24</v>
      </c>
      <c r="E6137" s="323">
        <v>100</v>
      </c>
      <c r="F6137" s="35" t="s">
        <v>303</v>
      </c>
      <c r="G6137" s="326" t="s">
        <v>13066</v>
      </c>
      <c r="H6137" s="350">
        <f t="shared" si="96"/>
        <v>3635802.8800000008</v>
      </c>
      <c r="I6137" s="326" t="s">
        <v>12963</v>
      </c>
      <c r="J6137" s="42" t="str">
        <f>VLOOKUP(D6137,DEPARTMENTS!B:B,1,0)</f>
        <v>ENVELOPES</v>
      </c>
      <c r="K6137" s="326"/>
    </row>
    <row r="6138" spans="1:11" s="321" customFormat="1" hidden="1" x14ac:dyDescent="0.2">
      <c r="A6138" s="326" t="s">
        <v>13159</v>
      </c>
      <c r="B6138" s="326" t="s">
        <v>9</v>
      </c>
      <c r="C6138" s="326">
        <v>4</v>
      </c>
      <c r="D6138" s="326" t="s">
        <v>24</v>
      </c>
      <c r="E6138" s="323">
        <v>100</v>
      </c>
      <c r="F6138" s="35" t="s">
        <v>303</v>
      </c>
      <c r="G6138" s="326" t="s">
        <v>13066</v>
      </c>
      <c r="H6138" s="350">
        <f t="shared" si="96"/>
        <v>3635902.8800000008</v>
      </c>
      <c r="I6138" s="326" t="s">
        <v>12964</v>
      </c>
      <c r="J6138" s="42" t="str">
        <f>VLOOKUP(D6138,DEPARTMENTS!B:B,1,0)</f>
        <v>ENVELOPES</v>
      </c>
      <c r="K6138" s="326"/>
    </row>
    <row r="6139" spans="1:11" s="35" customFormat="1" hidden="1" x14ac:dyDescent="0.2">
      <c r="A6139" s="326" t="s">
        <v>13160</v>
      </c>
      <c r="B6139" s="326" t="s">
        <v>9</v>
      </c>
      <c r="C6139" s="326">
        <v>4</v>
      </c>
      <c r="D6139" s="326" t="s">
        <v>24</v>
      </c>
      <c r="E6139" s="323">
        <v>50</v>
      </c>
      <c r="F6139" s="35" t="s">
        <v>303</v>
      </c>
      <c r="G6139" s="326" t="s">
        <v>13066</v>
      </c>
      <c r="H6139" s="350">
        <f t="shared" si="96"/>
        <v>3635952.8800000008</v>
      </c>
      <c r="I6139" s="326" t="s">
        <v>12965</v>
      </c>
      <c r="J6139" s="42" t="str">
        <f>VLOOKUP(D6139,DEPARTMENTS!B:B,1,0)</f>
        <v>ENVELOPES</v>
      </c>
      <c r="K6139" s="326"/>
    </row>
    <row r="6140" spans="1:11" s="35" customFormat="1" hidden="1" x14ac:dyDescent="0.2">
      <c r="A6140" s="326" t="s">
        <v>13161</v>
      </c>
      <c r="B6140" s="326" t="s">
        <v>9</v>
      </c>
      <c r="C6140" s="326">
        <v>4</v>
      </c>
      <c r="D6140" s="326" t="s">
        <v>24</v>
      </c>
      <c r="E6140" s="323">
        <v>100</v>
      </c>
      <c r="F6140" s="35" t="s">
        <v>303</v>
      </c>
      <c r="G6140" s="326" t="s">
        <v>13066</v>
      </c>
      <c r="H6140" s="350">
        <f t="shared" si="96"/>
        <v>3636052.8800000008</v>
      </c>
      <c r="I6140" s="326" t="s">
        <v>12966</v>
      </c>
      <c r="J6140" s="42" t="str">
        <f>VLOOKUP(D6140,DEPARTMENTS!B:B,1,0)</f>
        <v>ENVELOPES</v>
      </c>
      <c r="K6140" s="326"/>
    </row>
    <row r="6141" spans="1:11" s="35" customFormat="1" hidden="1" x14ac:dyDescent="0.2">
      <c r="A6141" s="326" t="s">
        <v>13162</v>
      </c>
      <c r="B6141" s="326" t="s">
        <v>9</v>
      </c>
      <c r="C6141" s="326">
        <v>4</v>
      </c>
      <c r="D6141" s="326" t="s">
        <v>24</v>
      </c>
      <c r="E6141" s="323">
        <v>100</v>
      </c>
      <c r="F6141" s="35" t="s">
        <v>303</v>
      </c>
      <c r="G6141" s="326" t="s">
        <v>13066</v>
      </c>
      <c r="H6141" s="350">
        <f t="shared" si="96"/>
        <v>3636152.8800000008</v>
      </c>
      <c r="I6141" s="326" t="s">
        <v>12967</v>
      </c>
      <c r="J6141" s="42" t="str">
        <f>VLOOKUP(D6141,DEPARTMENTS!B:B,1,0)</f>
        <v>ENVELOPES</v>
      </c>
      <c r="K6141" s="326"/>
    </row>
    <row r="6142" spans="1:11" s="35" customFormat="1" hidden="1" x14ac:dyDescent="0.2">
      <c r="A6142" s="326" t="s">
        <v>13163</v>
      </c>
      <c r="B6142" s="326" t="s">
        <v>9</v>
      </c>
      <c r="C6142" s="326">
        <v>4</v>
      </c>
      <c r="D6142" s="326" t="s">
        <v>24</v>
      </c>
      <c r="E6142" s="323">
        <v>18900</v>
      </c>
      <c r="F6142" s="35" t="s">
        <v>303</v>
      </c>
      <c r="G6142" s="326" t="s">
        <v>13066</v>
      </c>
      <c r="H6142" s="350">
        <f t="shared" si="96"/>
        <v>3655052.8800000008</v>
      </c>
      <c r="I6142" s="326" t="s">
        <v>12968</v>
      </c>
      <c r="J6142" s="42" t="str">
        <f>VLOOKUP(D6142,DEPARTMENTS!B:B,1,0)</f>
        <v>ENVELOPES</v>
      </c>
      <c r="K6142" s="326"/>
    </row>
    <row r="6143" spans="1:11" s="35" customFormat="1" hidden="1" x14ac:dyDescent="0.2">
      <c r="A6143" s="326" t="s">
        <v>13164</v>
      </c>
      <c r="B6143" s="326" t="s">
        <v>9</v>
      </c>
      <c r="C6143" s="326">
        <v>4</v>
      </c>
      <c r="D6143" s="326" t="s">
        <v>24</v>
      </c>
      <c r="E6143" s="323">
        <v>1000</v>
      </c>
      <c r="F6143" s="35" t="s">
        <v>303</v>
      </c>
      <c r="G6143" s="326" t="s">
        <v>13066</v>
      </c>
      <c r="H6143" s="350">
        <f t="shared" si="96"/>
        <v>3656052.8800000008</v>
      </c>
      <c r="I6143" s="326" t="s">
        <v>12969</v>
      </c>
      <c r="J6143" s="42" t="str">
        <f>VLOOKUP(D6143,DEPARTMENTS!B:B,1,0)</f>
        <v>ENVELOPES</v>
      </c>
      <c r="K6143" s="326"/>
    </row>
    <row r="6144" spans="1:11" s="35" customFormat="1" hidden="1" x14ac:dyDescent="0.2">
      <c r="A6144" s="326" t="s">
        <v>13165</v>
      </c>
      <c r="B6144" s="326" t="s">
        <v>9</v>
      </c>
      <c r="C6144" s="326">
        <v>4</v>
      </c>
      <c r="D6144" s="326" t="s">
        <v>24</v>
      </c>
      <c r="E6144" s="323">
        <v>200</v>
      </c>
      <c r="F6144" s="35" t="s">
        <v>303</v>
      </c>
      <c r="G6144" s="326" t="s">
        <v>13066</v>
      </c>
      <c r="H6144" s="350">
        <f t="shared" si="96"/>
        <v>3656252.8800000008</v>
      </c>
      <c r="I6144" s="326" t="s">
        <v>12970</v>
      </c>
      <c r="J6144" s="42" t="str">
        <f>VLOOKUP(D6144,DEPARTMENTS!B:B,1,0)</f>
        <v>ENVELOPES</v>
      </c>
      <c r="K6144" s="326"/>
    </row>
    <row r="6145" spans="1:11" s="321" customFormat="1" hidden="1" x14ac:dyDescent="0.2">
      <c r="A6145" s="326" t="s">
        <v>13166</v>
      </c>
      <c r="B6145" s="326" t="s">
        <v>9</v>
      </c>
      <c r="C6145" s="326">
        <v>4</v>
      </c>
      <c r="D6145" s="326" t="s">
        <v>24</v>
      </c>
      <c r="E6145" s="323">
        <v>700</v>
      </c>
      <c r="F6145" s="35" t="s">
        <v>303</v>
      </c>
      <c r="G6145" s="326" t="s">
        <v>13066</v>
      </c>
      <c r="H6145" s="350">
        <f t="shared" si="96"/>
        <v>3656952.8800000008</v>
      </c>
      <c r="I6145" s="326" t="s">
        <v>12971</v>
      </c>
      <c r="J6145" s="42" t="str">
        <f>VLOOKUP(D6145,DEPARTMENTS!B:B,1,0)</f>
        <v>ENVELOPES</v>
      </c>
      <c r="K6145" s="326"/>
    </row>
    <row r="6146" spans="1:11" s="35" customFormat="1" hidden="1" x14ac:dyDescent="0.2">
      <c r="A6146" s="326" t="s">
        <v>13167</v>
      </c>
      <c r="B6146" s="326" t="s">
        <v>9</v>
      </c>
      <c r="C6146" s="326">
        <v>4</v>
      </c>
      <c r="D6146" s="326" t="s">
        <v>170</v>
      </c>
      <c r="E6146" s="323">
        <v>1000</v>
      </c>
      <c r="F6146" s="35" t="s">
        <v>303</v>
      </c>
      <c r="G6146" s="326" t="s">
        <v>13066</v>
      </c>
      <c r="H6146" s="350">
        <f t="shared" si="96"/>
        <v>3657952.8800000008</v>
      </c>
      <c r="I6146" s="326" t="s">
        <v>12972</v>
      </c>
      <c r="J6146" s="42" t="str">
        <f>VLOOKUP(D6146,DEPARTMENTS!B:B,1,0)</f>
        <v>DEV_GROUP_24</v>
      </c>
      <c r="K6146" s="326"/>
    </row>
    <row r="6147" spans="1:11" s="35" customFormat="1" hidden="1" x14ac:dyDescent="0.2">
      <c r="A6147" s="326" t="s">
        <v>13168</v>
      </c>
      <c r="B6147" s="326" t="s">
        <v>9</v>
      </c>
      <c r="C6147" s="326">
        <v>4</v>
      </c>
      <c r="D6147" s="326" t="s">
        <v>24</v>
      </c>
      <c r="E6147" s="323">
        <v>50</v>
      </c>
      <c r="F6147" s="35" t="s">
        <v>303</v>
      </c>
      <c r="G6147" s="326" t="s">
        <v>13066</v>
      </c>
      <c r="H6147" s="350">
        <f t="shared" si="96"/>
        <v>3658002.8800000008</v>
      </c>
      <c r="I6147" s="326" t="s">
        <v>12973</v>
      </c>
      <c r="J6147" s="42" t="str">
        <f>VLOOKUP(D6147,DEPARTMENTS!B:B,1,0)</f>
        <v>ENVELOPES</v>
      </c>
      <c r="K6147" s="326"/>
    </row>
    <row r="6148" spans="1:11" s="35" customFormat="1" hidden="1" x14ac:dyDescent="0.2">
      <c r="A6148" s="326" t="s">
        <v>13169</v>
      </c>
      <c r="B6148" s="326" t="s">
        <v>9</v>
      </c>
      <c r="C6148" s="326">
        <v>4</v>
      </c>
      <c r="D6148" s="326" t="s">
        <v>24</v>
      </c>
      <c r="E6148" s="323">
        <v>200</v>
      </c>
      <c r="F6148" s="35" t="s">
        <v>303</v>
      </c>
      <c r="G6148" s="326" t="s">
        <v>13066</v>
      </c>
      <c r="H6148" s="350">
        <f t="shared" si="96"/>
        <v>3658202.8800000008</v>
      </c>
      <c r="I6148" s="326" t="s">
        <v>12974</v>
      </c>
      <c r="J6148" s="42" t="str">
        <f>VLOOKUP(D6148,DEPARTMENTS!B:B,1,0)</f>
        <v>ENVELOPES</v>
      </c>
      <c r="K6148" s="326"/>
    </row>
    <row r="6149" spans="1:11" s="35" customFormat="1" hidden="1" x14ac:dyDescent="0.2">
      <c r="A6149" s="326" t="s">
        <v>13170</v>
      </c>
      <c r="B6149" s="326" t="s">
        <v>9</v>
      </c>
      <c r="C6149" s="326">
        <v>4</v>
      </c>
      <c r="D6149" s="326" t="s">
        <v>24</v>
      </c>
      <c r="E6149" s="323">
        <v>150</v>
      </c>
      <c r="F6149" s="35" t="s">
        <v>303</v>
      </c>
      <c r="G6149" s="326" t="s">
        <v>13066</v>
      </c>
      <c r="H6149" s="350">
        <f t="shared" si="96"/>
        <v>3658352.8800000008</v>
      </c>
      <c r="I6149" s="326" t="s">
        <v>12975</v>
      </c>
      <c r="J6149" s="42" t="str">
        <f>VLOOKUP(D6149,DEPARTMENTS!B:B,1,0)</f>
        <v>ENVELOPES</v>
      </c>
      <c r="K6149" s="326"/>
    </row>
    <row r="6150" spans="1:11" s="35" customFormat="1" hidden="1" x14ac:dyDescent="0.2">
      <c r="A6150" s="326" t="s">
        <v>13171</v>
      </c>
      <c r="B6150" s="326" t="s">
        <v>9</v>
      </c>
      <c r="C6150" s="326">
        <v>4</v>
      </c>
      <c r="D6150" s="326" t="s">
        <v>24</v>
      </c>
      <c r="E6150" s="323">
        <v>1000</v>
      </c>
      <c r="F6150" s="35" t="s">
        <v>303</v>
      </c>
      <c r="G6150" s="326" t="s">
        <v>13066</v>
      </c>
      <c r="H6150" s="350">
        <f t="shared" si="96"/>
        <v>3659352.8800000008</v>
      </c>
      <c r="I6150" s="326" t="s">
        <v>12976</v>
      </c>
      <c r="J6150" s="42" t="str">
        <f>VLOOKUP(D6150,DEPARTMENTS!B:B,1,0)</f>
        <v>ENVELOPES</v>
      </c>
      <c r="K6150" s="326"/>
    </row>
    <row r="6151" spans="1:11" s="321" customFormat="1" hidden="1" x14ac:dyDescent="0.2">
      <c r="A6151" s="326" t="s">
        <v>13172</v>
      </c>
      <c r="B6151" s="326" t="s">
        <v>9</v>
      </c>
      <c r="C6151" s="326">
        <v>4</v>
      </c>
      <c r="D6151" s="326" t="s">
        <v>24</v>
      </c>
      <c r="E6151" s="323">
        <v>100</v>
      </c>
      <c r="F6151" s="35" t="s">
        <v>303</v>
      </c>
      <c r="G6151" s="326" t="s">
        <v>13066</v>
      </c>
      <c r="H6151" s="350">
        <f t="shared" si="96"/>
        <v>3659452.8800000008</v>
      </c>
      <c r="I6151" s="326" t="s">
        <v>12977</v>
      </c>
      <c r="J6151" s="42" t="str">
        <f>VLOOKUP(D6151,DEPARTMENTS!B:B,1,0)</f>
        <v>ENVELOPES</v>
      </c>
      <c r="K6151" s="326"/>
    </row>
    <row r="6152" spans="1:11" s="35" customFormat="1" hidden="1" x14ac:dyDescent="0.2">
      <c r="A6152" s="326" t="s">
        <v>13173</v>
      </c>
      <c r="B6152" s="326" t="s">
        <v>9</v>
      </c>
      <c r="C6152" s="326">
        <v>4</v>
      </c>
      <c r="D6152" s="326" t="s">
        <v>24</v>
      </c>
      <c r="E6152" s="323">
        <v>300</v>
      </c>
      <c r="F6152" s="35" t="s">
        <v>303</v>
      </c>
      <c r="G6152" s="326" t="s">
        <v>13066</v>
      </c>
      <c r="H6152" s="350">
        <f t="shared" si="96"/>
        <v>3659752.8800000008</v>
      </c>
      <c r="I6152" s="326" t="s">
        <v>12978</v>
      </c>
      <c r="J6152" s="42" t="str">
        <f>VLOOKUP(D6152,DEPARTMENTS!B:B,1,0)</f>
        <v>ENVELOPES</v>
      </c>
      <c r="K6152" s="326"/>
    </row>
    <row r="6153" spans="1:11" s="35" customFormat="1" hidden="1" x14ac:dyDescent="0.2">
      <c r="A6153" s="326" t="s">
        <v>13174</v>
      </c>
      <c r="B6153" s="326" t="s">
        <v>9</v>
      </c>
      <c r="C6153" s="326">
        <v>4</v>
      </c>
      <c r="D6153" s="326" t="s">
        <v>24</v>
      </c>
      <c r="E6153" s="323">
        <v>50</v>
      </c>
      <c r="F6153" s="35" t="s">
        <v>303</v>
      </c>
      <c r="G6153" s="326" t="s">
        <v>13066</v>
      </c>
      <c r="H6153" s="350">
        <f t="shared" si="96"/>
        <v>3659802.8800000008</v>
      </c>
      <c r="I6153" s="326" t="s">
        <v>12979</v>
      </c>
      <c r="J6153" s="42" t="str">
        <f>VLOOKUP(D6153,DEPARTMENTS!B:B,1,0)</f>
        <v>ENVELOPES</v>
      </c>
      <c r="K6153" s="326"/>
    </row>
    <row r="6154" spans="1:11" s="35" customFormat="1" hidden="1" x14ac:dyDescent="0.2">
      <c r="A6154" s="326" t="s">
        <v>13175</v>
      </c>
      <c r="B6154" s="326" t="s">
        <v>9</v>
      </c>
      <c r="C6154" s="326">
        <v>4</v>
      </c>
      <c r="D6154" s="326" t="s">
        <v>24</v>
      </c>
      <c r="E6154" s="323">
        <v>20</v>
      </c>
      <c r="F6154" s="35" t="s">
        <v>303</v>
      </c>
      <c r="G6154" s="326" t="s">
        <v>13066</v>
      </c>
      <c r="H6154" s="350">
        <f t="shared" si="96"/>
        <v>3659822.8800000008</v>
      </c>
      <c r="I6154" s="326" t="s">
        <v>12980</v>
      </c>
      <c r="J6154" s="42" t="str">
        <f>VLOOKUP(D6154,DEPARTMENTS!B:B,1,0)</f>
        <v>ENVELOPES</v>
      </c>
      <c r="K6154" s="326"/>
    </row>
    <row r="6155" spans="1:11" s="35" customFormat="1" hidden="1" x14ac:dyDescent="0.2">
      <c r="A6155" s="326" t="s">
        <v>13176</v>
      </c>
      <c r="B6155" s="326" t="s">
        <v>9</v>
      </c>
      <c r="C6155" s="326">
        <v>4</v>
      </c>
      <c r="D6155" s="326" t="s">
        <v>24</v>
      </c>
      <c r="E6155" s="323">
        <v>100</v>
      </c>
      <c r="F6155" s="35" t="s">
        <v>303</v>
      </c>
      <c r="G6155" s="326" t="s">
        <v>13066</v>
      </c>
      <c r="H6155" s="350">
        <f t="shared" si="96"/>
        <v>3659922.8800000008</v>
      </c>
      <c r="I6155" s="326" t="s">
        <v>12981</v>
      </c>
      <c r="J6155" s="42" t="str">
        <f>VLOOKUP(D6155,DEPARTMENTS!B:B,1,0)</f>
        <v>ENVELOPES</v>
      </c>
      <c r="K6155" s="326"/>
    </row>
    <row r="6156" spans="1:11" s="35" customFormat="1" hidden="1" x14ac:dyDescent="0.2">
      <c r="A6156" s="326" t="s">
        <v>13177</v>
      </c>
      <c r="B6156" s="326" t="s">
        <v>9</v>
      </c>
      <c r="C6156" s="326">
        <v>4</v>
      </c>
      <c r="D6156" s="326" t="s">
        <v>24</v>
      </c>
      <c r="E6156" s="323">
        <v>100</v>
      </c>
      <c r="F6156" s="35" t="s">
        <v>303</v>
      </c>
      <c r="G6156" s="326" t="s">
        <v>13066</v>
      </c>
      <c r="H6156" s="350">
        <f t="shared" si="96"/>
        <v>3660022.8800000008</v>
      </c>
      <c r="I6156" s="326" t="s">
        <v>12982</v>
      </c>
      <c r="J6156" s="42" t="str">
        <f>VLOOKUP(D6156,DEPARTMENTS!B:B,1,0)</f>
        <v>ENVELOPES</v>
      </c>
      <c r="K6156" s="326"/>
    </row>
    <row r="6157" spans="1:11" s="35" customFormat="1" hidden="1" x14ac:dyDescent="0.2">
      <c r="A6157" s="326" t="s">
        <v>13178</v>
      </c>
      <c r="B6157" s="326" t="s">
        <v>9</v>
      </c>
      <c r="C6157" s="326">
        <v>4</v>
      </c>
      <c r="D6157" s="326" t="s">
        <v>24</v>
      </c>
      <c r="E6157" s="323">
        <v>50</v>
      </c>
      <c r="F6157" s="35" t="s">
        <v>303</v>
      </c>
      <c r="G6157" s="326" t="s">
        <v>13066</v>
      </c>
      <c r="H6157" s="350">
        <f t="shared" si="96"/>
        <v>3660072.8800000008</v>
      </c>
      <c r="I6157" s="326" t="s">
        <v>12983</v>
      </c>
      <c r="J6157" s="42" t="str">
        <f>VLOOKUP(D6157,DEPARTMENTS!B:B,1,0)</f>
        <v>ENVELOPES</v>
      </c>
      <c r="K6157" s="326"/>
    </row>
    <row r="6158" spans="1:11" s="35" customFormat="1" hidden="1" x14ac:dyDescent="0.2">
      <c r="A6158" s="326" t="s">
        <v>13179</v>
      </c>
      <c r="B6158" s="326" t="s">
        <v>9</v>
      </c>
      <c r="C6158" s="326">
        <v>4</v>
      </c>
      <c r="D6158" s="326" t="s">
        <v>24</v>
      </c>
      <c r="E6158" s="323">
        <v>100</v>
      </c>
      <c r="F6158" s="35" t="s">
        <v>303</v>
      </c>
      <c r="G6158" s="326" t="s">
        <v>13066</v>
      </c>
      <c r="H6158" s="350">
        <f t="shared" si="96"/>
        <v>3660172.8800000008</v>
      </c>
      <c r="I6158" s="326" t="s">
        <v>12984</v>
      </c>
      <c r="J6158" s="42" t="str">
        <f>VLOOKUP(D6158,DEPARTMENTS!B:B,1,0)</f>
        <v>ENVELOPES</v>
      </c>
      <c r="K6158" s="326"/>
    </row>
    <row r="6159" spans="1:11" s="35" customFormat="1" hidden="1" x14ac:dyDescent="0.2">
      <c r="A6159" s="326" t="s">
        <v>13180</v>
      </c>
      <c r="B6159" s="326" t="s">
        <v>9</v>
      </c>
      <c r="C6159" s="326">
        <v>4</v>
      </c>
      <c r="D6159" s="326" t="s">
        <v>166</v>
      </c>
      <c r="E6159" s="323">
        <v>500</v>
      </c>
      <c r="F6159" s="35" t="s">
        <v>303</v>
      </c>
      <c r="G6159" s="326" t="s">
        <v>13066</v>
      </c>
      <c r="H6159" s="350">
        <f t="shared" si="96"/>
        <v>3660672.8800000008</v>
      </c>
      <c r="I6159" s="326" t="s">
        <v>12985</v>
      </c>
      <c r="J6159" s="42" t="str">
        <f>VLOOKUP(D6159,DEPARTMENTS!B:B,1,0)</f>
        <v>DEV_GROUP_30</v>
      </c>
      <c r="K6159" s="326"/>
    </row>
    <row r="6160" spans="1:11" s="35" customFormat="1" hidden="1" x14ac:dyDescent="0.2">
      <c r="A6160" s="326" t="s">
        <v>13181</v>
      </c>
      <c r="B6160" s="326" t="s">
        <v>9</v>
      </c>
      <c r="C6160" s="326">
        <v>4</v>
      </c>
      <c r="D6160" s="326" t="s">
        <v>24</v>
      </c>
      <c r="E6160" s="323">
        <v>5000</v>
      </c>
      <c r="F6160" s="35" t="s">
        <v>303</v>
      </c>
      <c r="G6160" s="326" t="s">
        <v>13066</v>
      </c>
      <c r="H6160" s="350">
        <f t="shared" si="96"/>
        <v>3665672.8800000008</v>
      </c>
      <c r="I6160" s="326" t="s">
        <v>12986</v>
      </c>
      <c r="J6160" s="42" t="str">
        <f>VLOOKUP(D6160,DEPARTMENTS!B:B,1,0)</f>
        <v>ENVELOPES</v>
      </c>
      <c r="K6160" s="326"/>
    </row>
    <row r="6161" spans="1:11" s="35" customFormat="1" hidden="1" x14ac:dyDescent="0.2">
      <c r="A6161" s="326" t="s">
        <v>13182</v>
      </c>
      <c r="B6161" s="326" t="s">
        <v>9</v>
      </c>
      <c r="C6161" s="326">
        <v>4</v>
      </c>
      <c r="D6161" s="326" t="s">
        <v>24</v>
      </c>
      <c r="E6161" s="323">
        <v>50</v>
      </c>
      <c r="F6161" s="35" t="s">
        <v>303</v>
      </c>
      <c r="G6161" s="326" t="s">
        <v>13066</v>
      </c>
      <c r="H6161" s="350">
        <f t="shared" si="96"/>
        <v>3665722.8800000008</v>
      </c>
      <c r="I6161" s="326" t="s">
        <v>12987</v>
      </c>
      <c r="J6161" s="42" t="str">
        <f>VLOOKUP(D6161,DEPARTMENTS!B:B,1,0)</f>
        <v>ENVELOPES</v>
      </c>
      <c r="K6161" s="326"/>
    </row>
    <row r="6162" spans="1:11" s="35" customFormat="1" hidden="1" x14ac:dyDescent="0.2">
      <c r="A6162" s="326" t="s">
        <v>13183</v>
      </c>
      <c r="B6162" s="326" t="s">
        <v>9</v>
      </c>
      <c r="C6162" s="326">
        <v>4</v>
      </c>
      <c r="D6162" s="326" t="s">
        <v>24</v>
      </c>
      <c r="E6162" s="323">
        <v>300</v>
      </c>
      <c r="F6162" s="35" t="s">
        <v>303</v>
      </c>
      <c r="G6162" s="326" t="s">
        <v>13066</v>
      </c>
      <c r="H6162" s="350">
        <f t="shared" si="96"/>
        <v>3666022.8800000008</v>
      </c>
      <c r="I6162" s="326" t="s">
        <v>12988</v>
      </c>
      <c r="J6162" s="42" t="str">
        <f>VLOOKUP(D6162,DEPARTMENTS!B:B,1,0)</f>
        <v>ENVELOPES</v>
      </c>
      <c r="K6162" s="326"/>
    </row>
    <row r="6163" spans="1:11" s="35" customFormat="1" hidden="1" x14ac:dyDescent="0.2">
      <c r="A6163" s="326" t="s">
        <v>13184</v>
      </c>
      <c r="B6163" s="326" t="s">
        <v>9</v>
      </c>
      <c r="C6163" s="326">
        <v>4</v>
      </c>
      <c r="D6163" s="326" t="s">
        <v>24</v>
      </c>
      <c r="E6163" s="323">
        <v>100</v>
      </c>
      <c r="F6163" s="35" t="s">
        <v>303</v>
      </c>
      <c r="G6163" s="326" t="s">
        <v>13066</v>
      </c>
      <c r="H6163" s="350">
        <f t="shared" si="96"/>
        <v>3666122.8800000008</v>
      </c>
      <c r="I6163" s="326" t="s">
        <v>12989</v>
      </c>
      <c r="J6163" s="42" t="str">
        <f>VLOOKUP(D6163,DEPARTMENTS!B:B,1,0)</f>
        <v>ENVELOPES</v>
      </c>
      <c r="K6163" s="326"/>
    </row>
    <row r="6164" spans="1:11" s="35" customFormat="1" hidden="1" x14ac:dyDescent="0.2">
      <c r="A6164" s="326" t="s">
        <v>13185</v>
      </c>
      <c r="B6164" s="326" t="s">
        <v>9</v>
      </c>
      <c r="C6164" s="326">
        <v>4</v>
      </c>
      <c r="D6164" s="326" t="s">
        <v>24</v>
      </c>
      <c r="E6164" s="323">
        <v>200</v>
      </c>
      <c r="F6164" s="35" t="s">
        <v>303</v>
      </c>
      <c r="G6164" s="326" t="s">
        <v>13066</v>
      </c>
      <c r="H6164" s="350">
        <f t="shared" si="96"/>
        <v>3666322.8800000008</v>
      </c>
      <c r="I6164" s="326" t="s">
        <v>12990</v>
      </c>
      <c r="J6164" s="42" t="str">
        <f>VLOOKUP(D6164,DEPARTMENTS!B:B,1,0)</f>
        <v>ENVELOPES</v>
      </c>
      <c r="K6164" s="326"/>
    </row>
    <row r="6165" spans="1:11" s="35" customFormat="1" hidden="1" x14ac:dyDescent="0.2">
      <c r="A6165" s="326" t="s">
        <v>13186</v>
      </c>
      <c r="B6165" s="326" t="s">
        <v>9</v>
      </c>
      <c r="C6165" s="326">
        <v>4</v>
      </c>
      <c r="D6165" s="326" t="s">
        <v>24</v>
      </c>
      <c r="E6165" s="323">
        <v>200</v>
      </c>
      <c r="F6165" s="35" t="s">
        <v>303</v>
      </c>
      <c r="G6165" s="326" t="s">
        <v>13066</v>
      </c>
      <c r="H6165" s="350">
        <f t="shared" si="96"/>
        <v>3666522.8800000008</v>
      </c>
      <c r="I6165" s="326" t="s">
        <v>12991</v>
      </c>
      <c r="J6165" s="42" t="str">
        <f>VLOOKUP(D6165,DEPARTMENTS!B:B,1,0)</f>
        <v>ENVELOPES</v>
      </c>
      <c r="K6165" s="326"/>
    </row>
    <row r="6166" spans="1:11" s="35" customFormat="1" hidden="1" x14ac:dyDescent="0.2">
      <c r="A6166" s="326" t="s">
        <v>13187</v>
      </c>
      <c r="B6166" s="326" t="s">
        <v>9</v>
      </c>
      <c r="C6166" s="326">
        <v>4</v>
      </c>
      <c r="D6166" s="326" t="s">
        <v>24</v>
      </c>
      <c r="E6166" s="323">
        <v>50</v>
      </c>
      <c r="F6166" s="35" t="s">
        <v>303</v>
      </c>
      <c r="G6166" s="326" t="s">
        <v>13066</v>
      </c>
      <c r="H6166" s="350">
        <f t="shared" ref="H6166:H6229" si="97">H6165+E6166</f>
        <v>3666572.8800000008</v>
      </c>
      <c r="I6166" s="326" t="s">
        <v>12992</v>
      </c>
      <c r="J6166" s="42" t="str">
        <f>VLOOKUP(D6166,DEPARTMENTS!B:B,1,0)</f>
        <v>ENVELOPES</v>
      </c>
      <c r="K6166" s="326"/>
    </row>
    <row r="6167" spans="1:11" s="35" customFormat="1" hidden="1" x14ac:dyDescent="0.2">
      <c r="A6167" s="326" t="s">
        <v>13188</v>
      </c>
      <c r="B6167" s="326" t="s">
        <v>9</v>
      </c>
      <c r="C6167" s="326">
        <v>4</v>
      </c>
      <c r="D6167" s="326" t="s">
        <v>24</v>
      </c>
      <c r="E6167" s="323">
        <v>1969</v>
      </c>
      <c r="F6167" s="35" t="s">
        <v>303</v>
      </c>
      <c r="G6167" s="326" t="s">
        <v>13066</v>
      </c>
      <c r="H6167" s="350">
        <f t="shared" si="97"/>
        <v>3668541.8800000008</v>
      </c>
      <c r="I6167" s="326" t="s">
        <v>12993</v>
      </c>
      <c r="J6167" s="42" t="str">
        <f>VLOOKUP(D6167,DEPARTMENTS!B:B,1,0)</f>
        <v>ENVELOPES</v>
      </c>
      <c r="K6167" s="326"/>
    </row>
    <row r="6168" spans="1:11" s="35" customFormat="1" hidden="1" x14ac:dyDescent="0.2">
      <c r="A6168" s="326" t="s">
        <v>13189</v>
      </c>
      <c r="B6168" s="326" t="s">
        <v>9</v>
      </c>
      <c r="C6168" s="326">
        <v>4</v>
      </c>
      <c r="D6168" s="326" t="s">
        <v>24</v>
      </c>
      <c r="E6168" s="323">
        <v>500</v>
      </c>
      <c r="F6168" s="35" t="s">
        <v>303</v>
      </c>
      <c r="G6168" s="326" t="s">
        <v>13066</v>
      </c>
      <c r="H6168" s="350">
        <f t="shared" si="97"/>
        <v>3669041.8800000008</v>
      </c>
      <c r="I6168" s="326" t="s">
        <v>12994</v>
      </c>
      <c r="J6168" s="42" t="str">
        <f>VLOOKUP(D6168,DEPARTMENTS!B:B,1,0)</f>
        <v>ENVELOPES</v>
      </c>
      <c r="K6168" s="326"/>
    </row>
    <row r="6169" spans="1:11" s="35" customFormat="1" hidden="1" x14ac:dyDescent="0.2">
      <c r="A6169" s="326" t="s">
        <v>13190</v>
      </c>
      <c r="B6169" s="326" t="s">
        <v>9</v>
      </c>
      <c r="C6169" s="326">
        <v>4</v>
      </c>
      <c r="D6169" s="326" t="s">
        <v>24</v>
      </c>
      <c r="E6169" s="323">
        <v>200</v>
      </c>
      <c r="F6169" s="35" t="s">
        <v>303</v>
      </c>
      <c r="G6169" s="326" t="s">
        <v>13066</v>
      </c>
      <c r="H6169" s="350">
        <f t="shared" si="97"/>
        <v>3669241.8800000008</v>
      </c>
      <c r="I6169" s="326" t="s">
        <v>12995</v>
      </c>
      <c r="J6169" s="42" t="str">
        <f>VLOOKUP(D6169,DEPARTMENTS!B:B,1,0)</f>
        <v>ENVELOPES</v>
      </c>
      <c r="K6169" s="326"/>
    </row>
    <row r="6170" spans="1:11" s="35" customFormat="1" hidden="1" x14ac:dyDescent="0.2">
      <c r="A6170" s="326" t="s">
        <v>13191</v>
      </c>
      <c r="B6170" s="326" t="s">
        <v>9</v>
      </c>
      <c r="C6170" s="326">
        <v>4</v>
      </c>
      <c r="D6170" s="326" t="s">
        <v>24</v>
      </c>
      <c r="E6170" s="323">
        <v>100</v>
      </c>
      <c r="F6170" s="35" t="s">
        <v>303</v>
      </c>
      <c r="G6170" s="326" t="s">
        <v>13066</v>
      </c>
      <c r="H6170" s="350">
        <f t="shared" si="97"/>
        <v>3669341.8800000008</v>
      </c>
      <c r="I6170" s="326" t="s">
        <v>12996</v>
      </c>
      <c r="J6170" s="42" t="str">
        <f>VLOOKUP(D6170,DEPARTMENTS!B:B,1,0)</f>
        <v>ENVELOPES</v>
      </c>
      <c r="K6170" s="326"/>
    </row>
    <row r="6171" spans="1:11" s="35" customFormat="1" hidden="1" x14ac:dyDescent="0.2">
      <c r="A6171" s="326" t="s">
        <v>13192</v>
      </c>
      <c r="B6171" s="326" t="s">
        <v>9</v>
      </c>
      <c r="C6171" s="326">
        <v>4</v>
      </c>
      <c r="D6171" s="326" t="s">
        <v>24</v>
      </c>
      <c r="E6171" s="323">
        <v>100</v>
      </c>
      <c r="F6171" s="35" t="s">
        <v>303</v>
      </c>
      <c r="G6171" s="326" t="s">
        <v>13066</v>
      </c>
      <c r="H6171" s="350">
        <f t="shared" si="97"/>
        <v>3669441.8800000008</v>
      </c>
      <c r="I6171" s="326" t="s">
        <v>12997</v>
      </c>
      <c r="J6171" s="42" t="str">
        <f>VLOOKUP(D6171,DEPARTMENTS!B:B,1,0)</f>
        <v>ENVELOPES</v>
      </c>
      <c r="K6171" s="326"/>
    </row>
    <row r="6172" spans="1:11" s="35" customFormat="1" hidden="1" x14ac:dyDescent="0.2">
      <c r="A6172" s="326" t="s">
        <v>13193</v>
      </c>
      <c r="B6172" s="326" t="s">
        <v>9</v>
      </c>
      <c r="C6172" s="326">
        <v>4</v>
      </c>
      <c r="D6172" s="326" t="s">
        <v>24</v>
      </c>
      <c r="E6172" s="323">
        <v>50</v>
      </c>
      <c r="F6172" s="35" t="s">
        <v>303</v>
      </c>
      <c r="G6172" s="326" t="s">
        <v>13066</v>
      </c>
      <c r="H6172" s="350">
        <f t="shared" si="97"/>
        <v>3669491.8800000008</v>
      </c>
      <c r="I6172" s="326" t="s">
        <v>12998</v>
      </c>
      <c r="J6172" s="42" t="str">
        <f>VLOOKUP(D6172,DEPARTMENTS!B:B,1,0)</f>
        <v>ENVELOPES</v>
      </c>
      <c r="K6172" s="326"/>
    </row>
    <row r="6173" spans="1:11" s="35" customFormat="1" hidden="1" x14ac:dyDescent="0.2">
      <c r="A6173" s="326" t="s">
        <v>13194</v>
      </c>
      <c r="B6173" s="326" t="s">
        <v>9</v>
      </c>
      <c r="C6173" s="326">
        <v>4</v>
      </c>
      <c r="D6173" s="326" t="s">
        <v>24</v>
      </c>
      <c r="E6173" s="323">
        <v>200</v>
      </c>
      <c r="F6173" s="35" t="s">
        <v>303</v>
      </c>
      <c r="G6173" s="326" t="s">
        <v>13066</v>
      </c>
      <c r="H6173" s="350">
        <f t="shared" si="97"/>
        <v>3669691.8800000008</v>
      </c>
      <c r="I6173" s="326" t="s">
        <v>12999</v>
      </c>
      <c r="J6173" s="42" t="str">
        <f>VLOOKUP(D6173,DEPARTMENTS!B:B,1,0)</f>
        <v>ENVELOPES</v>
      </c>
      <c r="K6173" s="326"/>
    </row>
    <row r="6174" spans="1:11" s="35" customFormat="1" hidden="1" x14ac:dyDescent="0.2">
      <c r="A6174" s="326" t="s">
        <v>13195</v>
      </c>
      <c r="B6174" s="326" t="s">
        <v>9</v>
      </c>
      <c r="C6174" s="326">
        <v>4</v>
      </c>
      <c r="D6174" s="326" t="s">
        <v>24</v>
      </c>
      <c r="E6174" s="323">
        <v>100</v>
      </c>
      <c r="F6174" s="35" t="s">
        <v>303</v>
      </c>
      <c r="G6174" s="326" t="s">
        <v>13066</v>
      </c>
      <c r="H6174" s="350">
        <f t="shared" si="97"/>
        <v>3669791.8800000008</v>
      </c>
      <c r="I6174" s="326" t="s">
        <v>13000</v>
      </c>
      <c r="J6174" s="42" t="str">
        <f>VLOOKUP(D6174,DEPARTMENTS!B:B,1,0)</f>
        <v>ENVELOPES</v>
      </c>
      <c r="K6174" s="326"/>
    </row>
    <row r="6175" spans="1:11" s="35" customFormat="1" hidden="1" x14ac:dyDescent="0.2">
      <c r="A6175" s="326" t="s">
        <v>13196</v>
      </c>
      <c r="B6175" s="326" t="s">
        <v>9</v>
      </c>
      <c r="C6175" s="326">
        <v>4</v>
      </c>
      <c r="D6175" s="326" t="s">
        <v>24</v>
      </c>
      <c r="E6175" s="323">
        <v>100</v>
      </c>
      <c r="F6175" s="35" t="s">
        <v>303</v>
      </c>
      <c r="G6175" s="326" t="s">
        <v>13066</v>
      </c>
      <c r="H6175" s="350">
        <f t="shared" si="97"/>
        <v>3669891.8800000008</v>
      </c>
      <c r="I6175" s="326" t="s">
        <v>13001</v>
      </c>
      <c r="J6175" s="42" t="str">
        <f>VLOOKUP(D6175,DEPARTMENTS!B:B,1,0)</f>
        <v>ENVELOPES</v>
      </c>
      <c r="K6175" s="326"/>
    </row>
    <row r="6176" spans="1:11" s="35" customFormat="1" hidden="1" x14ac:dyDescent="0.2">
      <c r="A6176" s="326" t="s">
        <v>13197</v>
      </c>
      <c r="B6176" s="326" t="s">
        <v>9</v>
      </c>
      <c r="C6176" s="326">
        <v>4</v>
      </c>
      <c r="D6176" s="326" t="s">
        <v>24</v>
      </c>
      <c r="E6176" s="323">
        <v>200</v>
      </c>
      <c r="F6176" s="35" t="s">
        <v>303</v>
      </c>
      <c r="G6176" s="326" t="s">
        <v>13066</v>
      </c>
      <c r="H6176" s="350">
        <f t="shared" si="97"/>
        <v>3670091.8800000008</v>
      </c>
      <c r="I6176" s="326" t="s">
        <v>13002</v>
      </c>
      <c r="J6176" s="42" t="str">
        <f>VLOOKUP(D6176,DEPARTMENTS!B:B,1,0)</f>
        <v>ENVELOPES</v>
      </c>
      <c r="K6176" s="326"/>
    </row>
    <row r="6177" spans="1:11" s="35" customFormat="1" hidden="1" x14ac:dyDescent="0.2">
      <c r="A6177" s="326" t="s">
        <v>13198</v>
      </c>
      <c r="B6177" s="326" t="s">
        <v>9</v>
      </c>
      <c r="C6177" s="326">
        <v>4</v>
      </c>
      <c r="D6177" s="326" t="s">
        <v>24</v>
      </c>
      <c r="E6177" s="323">
        <v>100</v>
      </c>
      <c r="F6177" s="35" t="s">
        <v>303</v>
      </c>
      <c r="G6177" s="326" t="s">
        <v>13066</v>
      </c>
      <c r="H6177" s="350">
        <f t="shared" si="97"/>
        <v>3670191.8800000008</v>
      </c>
      <c r="I6177" s="326" t="s">
        <v>13003</v>
      </c>
      <c r="J6177" s="42" t="str">
        <f>VLOOKUP(D6177,DEPARTMENTS!B:B,1,0)</f>
        <v>ENVELOPES</v>
      </c>
      <c r="K6177" s="326"/>
    </row>
    <row r="6178" spans="1:11" s="321" customFormat="1" hidden="1" x14ac:dyDescent="0.2">
      <c r="A6178" s="326" t="s">
        <v>13199</v>
      </c>
      <c r="B6178" s="326" t="s">
        <v>9</v>
      </c>
      <c r="C6178" s="326">
        <v>4</v>
      </c>
      <c r="D6178" s="326" t="s">
        <v>24</v>
      </c>
      <c r="E6178" s="323">
        <v>200</v>
      </c>
      <c r="F6178" s="35" t="s">
        <v>303</v>
      </c>
      <c r="G6178" s="326" t="s">
        <v>13066</v>
      </c>
      <c r="H6178" s="350">
        <f t="shared" si="97"/>
        <v>3670391.8800000008</v>
      </c>
      <c r="I6178" s="326" t="s">
        <v>13004</v>
      </c>
      <c r="J6178" s="42" t="str">
        <f>VLOOKUP(D6178,DEPARTMENTS!B:B,1,0)</f>
        <v>ENVELOPES</v>
      </c>
      <c r="K6178" s="326"/>
    </row>
    <row r="6179" spans="1:11" s="321" customFormat="1" hidden="1" x14ac:dyDescent="0.2">
      <c r="A6179" s="326" t="s">
        <v>13200</v>
      </c>
      <c r="B6179" s="326" t="s">
        <v>9</v>
      </c>
      <c r="C6179" s="326">
        <v>4</v>
      </c>
      <c r="D6179" s="326" t="s">
        <v>24</v>
      </c>
      <c r="E6179" s="323">
        <v>500</v>
      </c>
      <c r="F6179" s="35" t="s">
        <v>303</v>
      </c>
      <c r="G6179" s="326" t="s">
        <v>13066</v>
      </c>
      <c r="H6179" s="350">
        <f t="shared" si="97"/>
        <v>3670891.8800000008</v>
      </c>
      <c r="I6179" s="326" t="s">
        <v>13005</v>
      </c>
      <c r="J6179" s="42" t="str">
        <f>VLOOKUP(D6179,DEPARTMENTS!B:B,1,0)</f>
        <v>ENVELOPES</v>
      </c>
      <c r="K6179" s="326"/>
    </row>
    <row r="6180" spans="1:11" s="321" customFormat="1" hidden="1" x14ac:dyDescent="0.2">
      <c r="A6180" s="326" t="s">
        <v>13201</v>
      </c>
      <c r="B6180" s="326" t="s">
        <v>9</v>
      </c>
      <c r="C6180" s="326">
        <v>4</v>
      </c>
      <c r="D6180" s="326" t="s">
        <v>24</v>
      </c>
      <c r="E6180" s="323">
        <v>100</v>
      </c>
      <c r="F6180" s="35" t="s">
        <v>303</v>
      </c>
      <c r="G6180" s="326" t="s">
        <v>13066</v>
      </c>
      <c r="H6180" s="350">
        <f t="shared" si="97"/>
        <v>3670991.8800000008</v>
      </c>
      <c r="I6180" s="326" t="s">
        <v>13006</v>
      </c>
      <c r="J6180" s="42" t="str">
        <f>VLOOKUP(D6180,DEPARTMENTS!B:B,1,0)</f>
        <v>ENVELOPES</v>
      </c>
      <c r="K6180" s="326"/>
    </row>
    <row r="6181" spans="1:11" s="35" customFormat="1" hidden="1" x14ac:dyDescent="0.2">
      <c r="A6181" s="326" t="s">
        <v>13202</v>
      </c>
      <c r="B6181" s="326" t="s">
        <v>9</v>
      </c>
      <c r="C6181" s="326">
        <v>4</v>
      </c>
      <c r="D6181" s="326" t="s">
        <v>24</v>
      </c>
      <c r="E6181" s="323">
        <v>100</v>
      </c>
      <c r="F6181" s="35" t="s">
        <v>303</v>
      </c>
      <c r="G6181" s="326" t="s">
        <v>13066</v>
      </c>
      <c r="H6181" s="350">
        <f t="shared" si="97"/>
        <v>3671091.8800000008</v>
      </c>
      <c r="I6181" s="326" t="s">
        <v>13007</v>
      </c>
      <c r="J6181" s="42" t="str">
        <f>VLOOKUP(D6181,DEPARTMENTS!B:B,1,0)</f>
        <v>ENVELOPES</v>
      </c>
      <c r="K6181" s="326"/>
    </row>
    <row r="6182" spans="1:11" s="35" customFormat="1" hidden="1" x14ac:dyDescent="0.2">
      <c r="A6182" s="326" t="s">
        <v>13203</v>
      </c>
      <c r="B6182" s="326" t="s">
        <v>9</v>
      </c>
      <c r="C6182" s="326">
        <v>4</v>
      </c>
      <c r="D6182" s="326" t="s">
        <v>24</v>
      </c>
      <c r="E6182" s="323">
        <v>100</v>
      </c>
      <c r="F6182" s="35" t="s">
        <v>303</v>
      </c>
      <c r="G6182" s="326" t="s">
        <v>13066</v>
      </c>
      <c r="H6182" s="350">
        <f t="shared" si="97"/>
        <v>3671191.8800000008</v>
      </c>
      <c r="I6182" s="326" t="s">
        <v>13008</v>
      </c>
      <c r="J6182" s="42" t="str">
        <f>VLOOKUP(D6182,DEPARTMENTS!B:B,1,0)</f>
        <v>ENVELOPES</v>
      </c>
      <c r="K6182" s="326"/>
    </row>
    <row r="6183" spans="1:11" s="35" customFormat="1" hidden="1" x14ac:dyDescent="0.2">
      <c r="A6183" s="326" t="s">
        <v>13204</v>
      </c>
      <c r="B6183" s="326" t="s">
        <v>9</v>
      </c>
      <c r="C6183" s="326">
        <v>4</v>
      </c>
      <c r="D6183" s="326" t="s">
        <v>24</v>
      </c>
      <c r="E6183" s="323">
        <v>60</v>
      </c>
      <c r="F6183" s="35" t="s">
        <v>303</v>
      </c>
      <c r="G6183" s="326" t="s">
        <v>13066</v>
      </c>
      <c r="H6183" s="350">
        <f t="shared" si="97"/>
        <v>3671251.8800000008</v>
      </c>
      <c r="I6183" s="326" t="s">
        <v>13009</v>
      </c>
      <c r="J6183" s="42" t="str">
        <f>VLOOKUP(D6183,DEPARTMENTS!B:B,1,0)</f>
        <v>ENVELOPES</v>
      </c>
      <c r="K6183" s="326"/>
    </row>
    <row r="6184" spans="1:11" s="35" customFormat="1" hidden="1" x14ac:dyDescent="0.2">
      <c r="A6184" s="326" t="s">
        <v>13205</v>
      </c>
      <c r="B6184" s="326" t="s">
        <v>9</v>
      </c>
      <c r="C6184" s="326">
        <v>4</v>
      </c>
      <c r="D6184" s="326" t="s">
        <v>24</v>
      </c>
      <c r="E6184" s="323">
        <v>50</v>
      </c>
      <c r="F6184" s="35" t="s">
        <v>303</v>
      </c>
      <c r="G6184" s="326" t="s">
        <v>13066</v>
      </c>
      <c r="H6184" s="350">
        <f t="shared" si="97"/>
        <v>3671301.8800000008</v>
      </c>
      <c r="I6184" s="326" t="s">
        <v>13010</v>
      </c>
      <c r="J6184" s="42" t="str">
        <f>VLOOKUP(D6184,DEPARTMENTS!B:B,1,0)</f>
        <v>ENVELOPES</v>
      </c>
      <c r="K6184" s="326"/>
    </row>
    <row r="6185" spans="1:11" s="35" customFormat="1" hidden="1" x14ac:dyDescent="0.2">
      <c r="A6185" s="326" t="s">
        <v>13206</v>
      </c>
      <c r="B6185" s="326" t="s">
        <v>9</v>
      </c>
      <c r="C6185" s="326">
        <v>4</v>
      </c>
      <c r="D6185" s="326" t="s">
        <v>24</v>
      </c>
      <c r="E6185" s="323">
        <v>300</v>
      </c>
      <c r="F6185" s="35" t="s">
        <v>303</v>
      </c>
      <c r="G6185" s="326" t="s">
        <v>13066</v>
      </c>
      <c r="H6185" s="350">
        <f t="shared" si="97"/>
        <v>3671601.8800000008</v>
      </c>
      <c r="I6185" s="326" t="s">
        <v>13011</v>
      </c>
      <c r="J6185" s="42" t="str">
        <f>VLOOKUP(D6185,DEPARTMENTS!B:B,1,0)</f>
        <v>ENVELOPES</v>
      </c>
      <c r="K6185" s="326"/>
    </row>
    <row r="6186" spans="1:11" s="35" customFormat="1" hidden="1" x14ac:dyDescent="0.2">
      <c r="A6186" s="326" t="s">
        <v>13207</v>
      </c>
      <c r="B6186" s="326" t="s">
        <v>9</v>
      </c>
      <c r="C6186" s="326">
        <v>4</v>
      </c>
      <c r="D6186" s="326" t="s">
        <v>24</v>
      </c>
      <c r="E6186" s="323">
        <v>50</v>
      </c>
      <c r="F6186" s="35" t="s">
        <v>303</v>
      </c>
      <c r="G6186" s="326" t="s">
        <v>13066</v>
      </c>
      <c r="H6186" s="350">
        <f t="shared" si="97"/>
        <v>3671651.8800000008</v>
      </c>
      <c r="I6186" s="326" t="s">
        <v>13012</v>
      </c>
      <c r="J6186" s="42" t="str">
        <f>VLOOKUP(D6186,DEPARTMENTS!B:B,1,0)</f>
        <v>ENVELOPES</v>
      </c>
      <c r="K6186" s="326"/>
    </row>
    <row r="6187" spans="1:11" s="35" customFormat="1" hidden="1" x14ac:dyDescent="0.2">
      <c r="A6187" s="326" t="s">
        <v>13208</v>
      </c>
      <c r="B6187" s="326" t="s">
        <v>9</v>
      </c>
      <c r="C6187" s="326">
        <v>4</v>
      </c>
      <c r="D6187" s="326" t="s">
        <v>24</v>
      </c>
      <c r="E6187" s="323">
        <v>100</v>
      </c>
      <c r="F6187" s="35" t="s">
        <v>303</v>
      </c>
      <c r="G6187" s="326" t="s">
        <v>13066</v>
      </c>
      <c r="H6187" s="350">
        <f t="shared" si="97"/>
        <v>3671751.8800000008</v>
      </c>
      <c r="I6187" s="326" t="s">
        <v>13013</v>
      </c>
      <c r="J6187" s="42" t="str">
        <f>VLOOKUP(D6187,DEPARTMENTS!B:B,1,0)</f>
        <v>ENVELOPES</v>
      </c>
      <c r="K6187" s="326"/>
    </row>
    <row r="6188" spans="1:11" s="35" customFormat="1" hidden="1" x14ac:dyDescent="0.2">
      <c r="A6188" s="326" t="s">
        <v>13209</v>
      </c>
      <c r="B6188" s="326" t="s">
        <v>9</v>
      </c>
      <c r="C6188" s="326">
        <v>4</v>
      </c>
      <c r="D6188" s="326" t="s">
        <v>24</v>
      </c>
      <c r="E6188" s="323">
        <v>100</v>
      </c>
      <c r="F6188" s="35" t="s">
        <v>303</v>
      </c>
      <c r="G6188" s="326" t="s">
        <v>13066</v>
      </c>
      <c r="H6188" s="350">
        <f t="shared" si="97"/>
        <v>3671851.8800000008</v>
      </c>
      <c r="I6188" s="326" t="s">
        <v>13014</v>
      </c>
      <c r="J6188" s="42" t="str">
        <f>VLOOKUP(D6188,DEPARTMENTS!B:B,1,0)</f>
        <v>ENVELOPES</v>
      </c>
      <c r="K6188" s="326"/>
    </row>
    <row r="6189" spans="1:11" s="35" customFormat="1" hidden="1" x14ac:dyDescent="0.2">
      <c r="A6189" s="326" t="s">
        <v>13210</v>
      </c>
      <c r="B6189" s="326" t="s">
        <v>9</v>
      </c>
      <c r="C6189" s="326">
        <v>4</v>
      </c>
      <c r="D6189" s="326" t="s">
        <v>24</v>
      </c>
      <c r="E6189" s="323">
        <v>100</v>
      </c>
      <c r="F6189" s="35" t="s">
        <v>303</v>
      </c>
      <c r="G6189" s="326" t="s">
        <v>13066</v>
      </c>
      <c r="H6189" s="350">
        <f t="shared" si="97"/>
        <v>3671951.8800000008</v>
      </c>
      <c r="I6189" s="326" t="s">
        <v>13015</v>
      </c>
      <c r="J6189" s="42" t="str">
        <f>VLOOKUP(D6189,DEPARTMENTS!B:B,1,0)</f>
        <v>ENVELOPES</v>
      </c>
      <c r="K6189" s="326"/>
    </row>
    <row r="6190" spans="1:11" s="35" customFormat="1" hidden="1" x14ac:dyDescent="0.2">
      <c r="A6190" s="326" t="s">
        <v>13211</v>
      </c>
      <c r="B6190" s="326" t="s">
        <v>9</v>
      </c>
      <c r="C6190" s="326">
        <v>4</v>
      </c>
      <c r="D6190" s="326" t="s">
        <v>24</v>
      </c>
      <c r="E6190" s="323">
        <v>100</v>
      </c>
      <c r="F6190" s="35" t="s">
        <v>303</v>
      </c>
      <c r="G6190" s="326" t="s">
        <v>13066</v>
      </c>
      <c r="H6190" s="350">
        <f t="shared" si="97"/>
        <v>3672051.8800000008</v>
      </c>
      <c r="I6190" s="326" t="s">
        <v>13016</v>
      </c>
      <c r="J6190" s="42" t="str">
        <f>VLOOKUP(D6190,DEPARTMENTS!B:B,1,0)</f>
        <v>ENVELOPES</v>
      </c>
      <c r="K6190" s="326"/>
    </row>
    <row r="6191" spans="1:11" s="35" customFormat="1" hidden="1" x14ac:dyDescent="0.2">
      <c r="A6191" s="326" t="s">
        <v>13212</v>
      </c>
      <c r="B6191" s="326" t="s">
        <v>9</v>
      </c>
      <c r="C6191" s="326">
        <v>4</v>
      </c>
      <c r="D6191" s="326" t="s">
        <v>24</v>
      </c>
      <c r="E6191" s="323">
        <v>100</v>
      </c>
      <c r="F6191" s="35" t="s">
        <v>303</v>
      </c>
      <c r="G6191" s="326" t="s">
        <v>13066</v>
      </c>
      <c r="H6191" s="350">
        <f t="shared" si="97"/>
        <v>3672151.8800000008</v>
      </c>
      <c r="I6191" s="326" t="s">
        <v>13017</v>
      </c>
      <c r="J6191" s="42" t="str">
        <f>VLOOKUP(D6191,DEPARTMENTS!B:B,1,0)</f>
        <v>ENVELOPES</v>
      </c>
      <c r="K6191" s="326"/>
    </row>
    <row r="6192" spans="1:11" s="321" customFormat="1" hidden="1" x14ac:dyDescent="0.2">
      <c r="A6192" s="326" t="s">
        <v>13213</v>
      </c>
      <c r="B6192" s="326" t="s">
        <v>9</v>
      </c>
      <c r="C6192" s="326">
        <v>4</v>
      </c>
      <c r="D6192" s="326" t="s">
        <v>24</v>
      </c>
      <c r="E6192" s="323">
        <v>20</v>
      </c>
      <c r="F6192" s="35" t="s">
        <v>303</v>
      </c>
      <c r="G6192" s="326" t="s">
        <v>13066</v>
      </c>
      <c r="H6192" s="350">
        <f t="shared" si="97"/>
        <v>3672171.8800000008</v>
      </c>
      <c r="I6192" s="326" t="s">
        <v>13018</v>
      </c>
      <c r="J6192" s="42" t="str">
        <f>VLOOKUP(D6192,DEPARTMENTS!B:B,1,0)</f>
        <v>ENVELOPES</v>
      </c>
      <c r="K6192" s="326"/>
    </row>
    <row r="6193" spans="1:11" s="35" customFormat="1" hidden="1" x14ac:dyDescent="0.2">
      <c r="A6193" s="326" t="s">
        <v>13214</v>
      </c>
      <c r="B6193" s="326" t="s">
        <v>9</v>
      </c>
      <c r="C6193" s="326">
        <v>4</v>
      </c>
      <c r="D6193" s="326" t="s">
        <v>24</v>
      </c>
      <c r="E6193" s="323">
        <v>50</v>
      </c>
      <c r="F6193" s="35" t="s">
        <v>303</v>
      </c>
      <c r="G6193" s="326" t="s">
        <v>13066</v>
      </c>
      <c r="H6193" s="350">
        <f t="shared" si="97"/>
        <v>3672221.8800000008</v>
      </c>
      <c r="I6193" s="326" t="s">
        <v>13019</v>
      </c>
      <c r="J6193" s="42" t="str">
        <f>VLOOKUP(D6193,DEPARTMENTS!B:B,1,0)</f>
        <v>ENVELOPES</v>
      </c>
      <c r="K6193" s="326"/>
    </row>
    <row r="6194" spans="1:11" s="35" customFormat="1" hidden="1" x14ac:dyDescent="0.2">
      <c r="A6194" s="326" t="s">
        <v>13215</v>
      </c>
      <c r="B6194" s="326" t="s">
        <v>9</v>
      </c>
      <c r="C6194" s="326">
        <v>4</v>
      </c>
      <c r="D6194" s="326" t="s">
        <v>24</v>
      </c>
      <c r="E6194" s="323">
        <v>200</v>
      </c>
      <c r="F6194" s="35" t="s">
        <v>303</v>
      </c>
      <c r="G6194" s="326" t="s">
        <v>13066</v>
      </c>
      <c r="H6194" s="350">
        <f t="shared" si="97"/>
        <v>3672421.8800000008</v>
      </c>
      <c r="I6194" s="326" t="s">
        <v>13020</v>
      </c>
      <c r="J6194" s="42" t="str">
        <f>VLOOKUP(D6194,DEPARTMENTS!B:B,1,0)</f>
        <v>ENVELOPES</v>
      </c>
      <c r="K6194" s="326"/>
    </row>
    <row r="6195" spans="1:11" s="35" customFormat="1" hidden="1" x14ac:dyDescent="0.2">
      <c r="A6195" s="326" t="s">
        <v>13216</v>
      </c>
      <c r="B6195" s="326" t="s">
        <v>9</v>
      </c>
      <c r="C6195" s="326">
        <v>4</v>
      </c>
      <c r="D6195" s="326" t="s">
        <v>24</v>
      </c>
      <c r="E6195" s="323">
        <v>200</v>
      </c>
      <c r="F6195" s="35" t="s">
        <v>303</v>
      </c>
      <c r="G6195" s="326" t="s">
        <v>13066</v>
      </c>
      <c r="H6195" s="350">
        <f t="shared" si="97"/>
        <v>3672621.8800000008</v>
      </c>
      <c r="I6195" s="326" t="s">
        <v>13021</v>
      </c>
      <c r="J6195" s="42" t="str">
        <f>VLOOKUP(D6195,DEPARTMENTS!B:B,1,0)</f>
        <v>ENVELOPES</v>
      </c>
      <c r="K6195" s="326"/>
    </row>
    <row r="6196" spans="1:11" s="35" customFormat="1" hidden="1" x14ac:dyDescent="0.2">
      <c r="A6196" s="326" t="s">
        <v>13217</v>
      </c>
      <c r="B6196" s="326" t="s">
        <v>9</v>
      </c>
      <c r="C6196" s="326">
        <v>4</v>
      </c>
      <c r="D6196" s="326" t="s">
        <v>24</v>
      </c>
      <c r="E6196" s="323">
        <v>200</v>
      </c>
      <c r="F6196" s="35" t="s">
        <v>303</v>
      </c>
      <c r="G6196" s="326" t="s">
        <v>13066</v>
      </c>
      <c r="H6196" s="350">
        <f t="shared" si="97"/>
        <v>3672821.8800000008</v>
      </c>
      <c r="I6196" s="326" t="s">
        <v>13022</v>
      </c>
      <c r="J6196" s="42" t="str">
        <f>VLOOKUP(D6196,DEPARTMENTS!B:B,1,0)</f>
        <v>ENVELOPES</v>
      </c>
      <c r="K6196" s="326"/>
    </row>
    <row r="6197" spans="1:11" s="321" customFormat="1" hidden="1" x14ac:dyDescent="0.2">
      <c r="A6197" s="326" t="s">
        <v>13218</v>
      </c>
      <c r="B6197" s="326" t="s">
        <v>9</v>
      </c>
      <c r="C6197" s="326">
        <v>4</v>
      </c>
      <c r="D6197" s="326" t="s">
        <v>24</v>
      </c>
      <c r="E6197" s="323">
        <v>22556</v>
      </c>
      <c r="F6197" s="35" t="s">
        <v>303</v>
      </c>
      <c r="G6197" s="326" t="s">
        <v>13066</v>
      </c>
      <c r="H6197" s="350">
        <f t="shared" si="97"/>
        <v>3695377.8800000008</v>
      </c>
      <c r="I6197" s="326" t="s">
        <v>13023</v>
      </c>
      <c r="J6197" s="42" t="str">
        <f>VLOOKUP(D6197,DEPARTMENTS!B:B,1,0)</f>
        <v>ENVELOPES</v>
      </c>
      <c r="K6197" s="326"/>
    </row>
    <row r="6198" spans="1:11" s="35" customFormat="1" hidden="1" x14ac:dyDescent="0.2">
      <c r="A6198" s="326" t="s">
        <v>13219</v>
      </c>
      <c r="B6198" s="326" t="s">
        <v>9</v>
      </c>
      <c r="C6198" s="326">
        <v>4</v>
      </c>
      <c r="D6198" s="326" t="s">
        <v>24</v>
      </c>
      <c r="E6198" s="323">
        <v>200</v>
      </c>
      <c r="F6198" s="35" t="s">
        <v>303</v>
      </c>
      <c r="G6198" s="326" t="s">
        <v>13066</v>
      </c>
      <c r="H6198" s="350">
        <f t="shared" si="97"/>
        <v>3695577.8800000008</v>
      </c>
      <c r="I6198" s="326" t="s">
        <v>13024</v>
      </c>
      <c r="J6198" s="42" t="str">
        <f>VLOOKUP(D6198,DEPARTMENTS!B:B,1,0)</f>
        <v>ENVELOPES</v>
      </c>
      <c r="K6198" s="326"/>
    </row>
    <row r="6199" spans="1:11" s="321" customFormat="1" hidden="1" x14ac:dyDescent="0.2">
      <c r="A6199" s="326" t="s">
        <v>13220</v>
      </c>
      <c r="B6199" s="326" t="s">
        <v>9</v>
      </c>
      <c r="C6199" s="326">
        <v>4</v>
      </c>
      <c r="D6199" s="326" t="s">
        <v>24</v>
      </c>
      <c r="E6199" s="323">
        <v>100</v>
      </c>
      <c r="F6199" s="35" t="s">
        <v>303</v>
      </c>
      <c r="G6199" s="326" t="s">
        <v>13066</v>
      </c>
      <c r="H6199" s="350">
        <f t="shared" si="97"/>
        <v>3695677.8800000008</v>
      </c>
      <c r="I6199" s="326" t="s">
        <v>13025</v>
      </c>
      <c r="J6199" s="42" t="str">
        <f>VLOOKUP(D6199,DEPARTMENTS!B:B,1,0)</f>
        <v>ENVELOPES</v>
      </c>
      <c r="K6199" s="326"/>
    </row>
    <row r="6200" spans="1:11" s="35" customFormat="1" hidden="1" x14ac:dyDescent="0.2">
      <c r="A6200" s="326" t="s">
        <v>13221</v>
      </c>
      <c r="B6200" s="326" t="s">
        <v>9</v>
      </c>
      <c r="C6200" s="326">
        <v>4</v>
      </c>
      <c r="D6200" s="326" t="s">
        <v>24</v>
      </c>
      <c r="E6200" s="323">
        <v>400</v>
      </c>
      <c r="F6200" s="35" t="s">
        <v>303</v>
      </c>
      <c r="G6200" s="326" t="s">
        <v>13066</v>
      </c>
      <c r="H6200" s="350">
        <f t="shared" si="97"/>
        <v>3696077.8800000008</v>
      </c>
      <c r="I6200" s="326" t="s">
        <v>13026</v>
      </c>
      <c r="J6200" s="42" t="str">
        <f>VLOOKUP(D6200,DEPARTMENTS!B:B,1,0)</f>
        <v>ENVELOPES</v>
      </c>
      <c r="K6200" s="326"/>
    </row>
    <row r="6201" spans="1:11" s="35" customFormat="1" hidden="1" x14ac:dyDescent="0.2">
      <c r="A6201" s="326" t="s">
        <v>13222</v>
      </c>
      <c r="B6201" s="326" t="s">
        <v>9</v>
      </c>
      <c r="C6201" s="326">
        <v>4</v>
      </c>
      <c r="D6201" s="326" t="s">
        <v>24</v>
      </c>
      <c r="E6201" s="323">
        <v>500</v>
      </c>
      <c r="F6201" s="35" t="s">
        <v>303</v>
      </c>
      <c r="G6201" s="326" t="s">
        <v>13066</v>
      </c>
      <c r="H6201" s="350">
        <f t="shared" si="97"/>
        <v>3696577.8800000008</v>
      </c>
      <c r="I6201" s="326" t="s">
        <v>13027</v>
      </c>
      <c r="J6201" s="42" t="str">
        <f>VLOOKUP(D6201,DEPARTMENTS!B:B,1,0)</f>
        <v>ENVELOPES</v>
      </c>
      <c r="K6201" s="326"/>
    </row>
    <row r="6202" spans="1:11" s="35" customFormat="1" hidden="1" x14ac:dyDescent="0.2">
      <c r="A6202" s="326" t="s">
        <v>13223</v>
      </c>
      <c r="B6202" s="326" t="s">
        <v>9</v>
      </c>
      <c r="C6202" s="326">
        <v>4</v>
      </c>
      <c r="D6202" s="326" t="s">
        <v>24</v>
      </c>
      <c r="E6202" s="323">
        <v>200</v>
      </c>
      <c r="F6202" s="35" t="s">
        <v>303</v>
      </c>
      <c r="G6202" s="326" t="s">
        <v>13066</v>
      </c>
      <c r="H6202" s="350">
        <f t="shared" si="97"/>
        <v>3696777.8800000008</v>
      </c>
      <c r="I6202" s="326" t="s">
        <v>13028</v>
      </c>
      <c r="J6202" s="42" t="str">
        <f>VLOOKUP(D6202,DEPARTMENTS!B:B,1,0)</f>
        <v>ENVELOPES</v>
      </c>
      <c r="K6202" s="326"/>
    </row>
    <row r="6203" spans="1:11" s="35" customFormat="1" hidden="1" x14ac:dyDescent="0.2">
      <c r="A6203" s="326" t="s">
        <v>13224</v>
      </c>
      <c r="B6203" s="326" t="s">
        <v>9</v>
      </c>
      <c r="C6203" s="326">
        <v>4</v>
      </c>
      <c r="D6203" s="326" t="s">
        <v>24</v>
      </c>
      <c r="E6203" s="323">
        <v>100</v>
      </c>
      <c r="F6203" s="35" t="s">
        <v>303</v>
      </c>
      <c r="G6203" s="326" t="s">
        <v>13066</v>
      </c>
      <c r="H6203" s="350">
        <f t="shared" si="97"/>
        <v>3696877.8800000008</v>
      </c>
      <c r="I6203" s="326" t="s">
        <v>13029</v>
      </c>
      <c r="J6203" s="42" t="str">
        <f>VLOOKUP(D6203,DEPARTMENTS!B:B,1,0)</f>
        <v>ENVELOPES</v>
      </c>
      <c r="K6203" s="326"/>
    </row>
    <row r="6204" spans="1:11" s="321" customFormat="1" hidden="1" x14ac:dyDescent="0.2">
      <c r="A6204" s="326" t="s">
        <v>13225</v>
      </c>
      <c r="B6204" s="326" t="s">
        <v>9</v>
      </c>
      <c r="C6204" s="326">
        <v>4</v>
      </c>
      <c r="D6204" s="326" t="s">
        <v>24</v>
      </c>
      <c r="E6204" s="323">
        <v>200</v>
      </c>
      <c r="F6204" s="35" t="s">
        <v>303</v>
      </c>
      <c r="G6204" s="326" t="s">
        <v>13066</v>
      </c>
      <c r="H6204" s="350">
        <f t="shared" si="97"/>
        <v>3697077.8800000008</v>
      </c>
      <c r="I6204" s="326" t="s">
        <v>13030</v>
      </c>
      <c r="J6204" s="42" t="str">
        <f>VLOOKUP(D6204,DEPARTMENTS!B:B,1,0)</f>
        <v>ENVELOPES</v>
      </c>
      <c r="K6204" s="326"/>
    </row>
    <row r="6205" spans="1:11" s="35" customFormat="1" hidden="1" x14ac:dyDescent="0.2">
      <c r="A6205" s="326" t="s">
        <v>13226</v>
      </c>
      <c r="B6205" s="326" t="s">
        <v>9</v>
      </c>
      <c r="C6205" s="326">
        <v>4</v>
      </c>
      <c r="D6205" s="326" t="s">
        <v>24</v>
      </c>
      <c r="E6205" s="323">
        <v>1000</v>
      </c>
      <c r="F6205" s="35" t="s">
        <v>303</v>
      </c>
      <c r="G6205" s="326" t="s">
        <v>13066</v>
      </c>
      <c r="H6205" s="350">
        <f t="shared" si="97"/>
        <v>3698077.8800000008</v>
      </c>
      <c r="I6205" s="326" t="s">
        <v>13031</v>
      </c>
      <c r="J6205" s="42" t="str">
        <f>VLOOKUP(D6205,DEPARTMENTS!B:B,1,0)</f>
        <v>ENVELOPES</v>
      </c>
      <c r="K6205" s="326"/>
    </row>
    <row r="6206" spans="1:11" s="35" customFormat="1" hidden="1" x14ac:dyDescent="0.2">
      <c r="A6206" s="326" t="s">
        <v>13227</v>
      </c>
      <c r="B6206" s="326" t="s">
        <v>9</v>
      </c>
      <c r="C6206" s="326">
        <v>4</v>
      </c>
      <c r="D6206" s="326" t="s">
        <v>24</v>
      </c>
      <c r="E6206" s="323">
        <v>50</v>
      </c>
      <c r="F6206" s="35" t="s">
        <v>303</v>
      </c>
      <c r="G6206" s="326" t="s">
        <v>13066</v>
      </c>
      <c r="H6206" s="350">
        <f t="shared" si="97"/>
        <v>3698127.8800000008</v>
      </c>
      <c r="I6206" s="326" t="s">
        <v>13032</v>
      </c>
      <c r="J6206" s="42" t="str">
        <f>VLOOKUP(D6206,DEPARTMENTS!B:B,1,0)</f>
        <v>ENVELOPES</v>
      </c>
      <c r="K6206" s="326"/>
    </row>
    <row r="6207" spans="1:11" s="35" customFormat="1" hidden="1" x14ac:dyDescent="0.2">
      <c r="A6207" s="326" t="s">
        <v>13228</v>
      </c>
      <c r="B6207" s="326" t="s">
        <v>9</v>
      </c>
      <c r="C6207" s="326">
        <v>4</v>
      </c>
      <c r="D6207" s="326" t="s">
        <v>24</v>
      </c>
      <c r="E6207" s="323">
        <v>100</v>
      </c>
      <c r="F6207" s="35" t="s">
        <v>303</v>
      </c>
      <c r="G6207" s="326" t="s">
        <v>13066</v>
      </c>
      <c r="H6207" s="350">
        <f t="shared" si="97"/>
        <v>3698227.8800000008</v>
      </c>
      <c r="I6207" s="326" t="s">
        <v>13033</v>
      </c>
      <c r="J6207" s="42" t="str">
        <f>VLOOKUP(D6207,DEPARTMENTS!B:B,1,0)</f>
        <v>ENVELOPES</v>
      </c>
      <c r="K6207" s="326"/>
    </row>
    <row r="6208" spans="1:11" s="35" customFormat="1" hidden="1" x14ac:dyDescent="0.2">
      <c r="A6208" s="326" t="s">
        <v>13229</v>
      </c>
      <c r="B6208" s="326" t="s">
        <v>9</v>
      </c>
      <c r="C6208" s="326">
        <v>4</v>
      </c>
      <c r="D6208" s="326" t="s">
        <v>24</v>
      </c>
      <c r="E6208" s="323">
        <v>50</v>
      </c>
      <c r="F6208" s="35" t="s">
        <v>303</v>
      </c>
      <c r="G6208" s="326" t="s">
        <v>13066</v>
      </c>
      <c r="H6208" s="350">
        <f t="shared" si="97"/>
        <v>3698277.8800000008</v>
      </c>
      <c r="I6208" s="326" t="s">
        <v>13034</v>
      </c>
      <c r="J6208" s="42" t="str">
        <f>VLOOKUP(D6208,DEPARTMENTS!B:B,1,0)</f>
        <v>ENVELOPES</v>
      </c>
      <c r="K6208" s="326"/>
    </row>
    <row r="6209" spans="1:11" s="35" customFormat="1" hidden="1" x14ac:dyDescent="0.2">
      <c r="A6209" s="326" t="s">
        <v>13230</v>
      </c>
      <c r="B6209" s="326" t="s">
        <v>9</v>
      </c>
      <c r="C6209" s="326">
        <v>4</v>
      </c>
      <c r="D6209" s="326" t="s">
        <v>24</v>
      </c>
      <c r="E6209" s="323">
        <v>100</v>
      </c>
      <c r="F6209" s="35" t="s">
        <v>303</v>
      </c>
      <c r="G6209" s="326" t="s">
        <v>13066</v>
      </c>
      <c r="H6209" s="350">
        <f t="shared" si="97"/>
        <v>3698377.8800000008</v>
      </c>
      <c r="I6209" s="326" t="s">
        <v>13035</v>
      </c>
      <c r="J6209" s="42" t="str">
        <f>VLOOKUP(D6209,DEPARTMENTS!B:B,1,0)</f>
        <v>ENVELOPES</v>
      </c>
      <c r="K6209" s="326"/>
    </row>
    <row r="6210" spans="1:11" s="321" customFormat="1" hidden="1" x14ac:dyDescent="0.2">
      <c r="A6210" s="326" t="s">
        <v>13231</v>
      </c>
      <c r="B6210" s="326" t="s">
        <v>9</v>
      </c>
      <c r="C6210" s="326">
        <v>4</v>
      </c>
      <c r="D6210" s="326" t="s">
        <v>24</v>
      </c>
      <c r="E6210" s="323">
        <v>200</v>
      </c>
      <c r="F6210" s="35" t="s">
        <v>303</v>
      </c>
      <c r="G6210" s="326" t="s">
        <v>13066</v>
      </c>
      <c r="H6210" s="350">
        <f t="shared" si="97"/>
        <v>3698577.8800000008</v>
      </c>
      <c r="I6210" s="326" t="s">
        <v>13036</v>
      </c>
      <c r="J6210" s="42" t="str">
        <f>VLOOKUP(D6210,DEPARTMENTS!B:B,1,0)</f>
        <v>ENVELOPES</v>
      </c>
      <c r="K6210" s="326"/>
    </row>
    <row r="6211" spans="1:11" s="35" customFormat="1" hidden="1" x14ac:dyDescent="0.2">
      <c r="A6211" s="326" t="s">
        <v>13232</v>
      </c>
      <c r="B6211" s="326" t="s">
        <v>9</v>
      </c>
      <c r="C6211" s="326">
        <v>4</v>
      </c>
      <c r="D6211" s="326" t="s">
        <v>24</v>
      </c>
      <c r="E6211" s="323">
        <v>500</v>
      </c>
      <c r="F6211" s="35" t="s">
        <v>303</v>
      </c>
      <c r="G6211" s="326" t="s">
        <v>13066</v>
      </c>
      <c r="H6211" s="350">
        <f t="shared" si="97"/>
        <v>3699077.8800000008</v>
      </c>
      <c r="I6211" s="326" t="s">
        <v>13037</v>
      </c>
      <c r="J6211" s="42" t="str">
        <f>VLOOKUP(D6211,DEPARTMENTS!B:B,1,0)</f>
        <v>ENVELOPES</v>
      </c>
      <c r="K6211" s="326"/>
    </row>
    <row r="6212" spans="1:11" s="35" customFormat="1" hidden="1" x14ac:dyDescent="0.2">
      <c r="A6212" s="326" t="s">
        <v>13233</v>
      </c>
      <c r="B6212" s="326" t="s">
        <v>9</v>
      </c>
      <c r="C6212" s="326">
        <v>4</v>
      </c>
      <c r="D6212" s="326" t="s">
        <v>24</v>
      </c>
      <c r="E6212" s="323">
        <v>1000</v>
      </c>
      <c r="F6212" s="35" t="s">
        <v>303</v>
      </c>
      <c r="G6212" s="326" t="s">
        <v>13066</v>
      </c>
      <c r="H6212" s="350">
        <f t="shared" si="97"/>
        <v>3700077.8800000008</v>
      </c>
      <c r="I6212" s="326" t="s">
        <v>13038</v>
      </c>
      <c r="J6212" s="42" t="str">
        <f>VLOOKUP(D6212,DEPARTMENTS!B:B,1,0)</f>
        <v>ENVELOPES</v>
      </c>
      <c r="K6212" s="326"/>
    </row>
    <row r="6213" spans="1:11" s="35" customFormat="1" hidden="1" x14ac:dyDescent="0.2">
      <c r="A6213" s="326" t="s">
        <v>13234</v>
      </c>
      <c r="B6213" s="326" t="s">
        <v>9</v>
      </c>
      <c r="C6213" s="326">
        <v>4</v>
      </c>
      <c r="D6213" s="326" t="s">
        <v>24</v>
      </c>
      <c r="E6213" s="323">
        <v>1000</v>
      </c>
      <c r="F6213" s="35" t="s">
        <v>303</v>
      </c>
      <c r="G6213" s="326" t="s">
        <v>13066</v>
      </c>
      <c r="H6213" s="350">
        <f t="shared" si="97"/>
        <v>3701077.8800000008</v>
      </c>
      <c r="I6213" s="326" t="s">
        <v>13039</v>
      </c>
      <c r="J6213" s="42" t="str">
        <f>VLOOKUP(D6213,DEPARTMENTS!B:B,1,0)</f>
        <v>ENVELOPES</v>
      </c>
      <c r="K6213" s="326"/>
    </row>
    <row r="6214" spans="1:11" s="35" customFormat="1" hidden="1" x14ac:dyDescent="0.2">
      <c r="A6214" s="326" t="s">
        <v>13235</v>
      </c>
      <c r="B6214" s="326" t="s">
        <v>9</v>
      </c>
      <c r="C6214" s="326">
        <v>4</v>
      </c>
      <c r="D6214" s="326" t="s">
        <v>24</v>
      </c>
      <c r="E6214" s="323">
        <v>150</v>
      </c>
      <c r="F6214" s="35" t="s">
        <v>303</v>
      </c>
      <c r="G6214" s="326" t="s">
        <v>13066</v>
      </c>
      <c r="H6214" s="350">
        <f t="shared" si="97"/>
        <v>3701227.8800000008</v>
      </c>
      <c r="I6214" s="326" t="s">
        <v>13040</v>
      </c>
      <c r="J6214" s="42" t="str">
        <f>VLOOKUP(D6214,DEPARTMENTS!B:B,1,0)</f>
        <v>ENVELOPES</v>
      </c>
      <c r="K6214" s="326"/>
    </row>
    <row r="6215" spans="1:11" s="35" customFormat="1" hidden="1" x14ac:dyDescent="0.2">
      <c r="A6215" s="326" t="s">
        <v>13236</v>
      </c>
      <c r="B6215" s="326" t="s">
        <v>9</v>
      </c>
      <c r="C6215" s="326">
        <v>4</v>
      </c>
      <c r="D6215" s="326" t="s">
        <v>24</v>
      </c>
      <c r="E6215" s="323">
        <v>100</v>
      </c>
      <c r="F6215" s="35" t="s">
        <v>303</v>
      </c>
      <c r="G6215" s="326" t="s">
        <v>13066</v>
      </c>
      <c r="H6215" s="350">
        <f t="shared" si="97"/>
        <v>3701327.8800000008</v>
      </c>
      <c r="I6215" s="326" t="s">
        <v>13041</v>
      </c>
      <c r="J6215" s="42" t="str">
        <f>VLOOKUP(D6215,DEPARTMENTS!B:B,1,0)</f>
        <v>ENVELOPES</v>
      </c>
      <c r="K6215" s="326"/>
    </row>
    <row r="6216" spans="1:11" s="35" customFormat="1" hidden="1" x14ac:dyDescent="0.2">
      <c r="A6216" s="326" t="s">
        <v>13237</v>
      </c>
      <c r="B6216" s="326" t="s">
        <v>9</v>
      </c>
      <c r="C6216" s="326">
        <v>4</v>
      </c>
      <c r="D6216" s="326" t="s">
        <v>24</v>
      </c>
      <c r="E6216" s="323">
        <v>50</v>
      </c>
      <c r="F6216" s="35" t="s">
        <v>303</v>
      </c>
      <c r="G6216" s="326" t="s">
        <v>13066</v>
      </c>
      <c r="H6216" s="350">
        <f t="shared" si="97"/>
        <v>3701377.8800000008</v>
      </c>
      <c r="I6216" s="326" t="s">
        <v>13042</v>
      </c>
      <c r="J6216" s="42" t="str">
        <f>VLOOKUP(D6216,DEPARTMENTS!B:B,1,0)</f>
        <v>ENVELOPES</v>
      </c>
      <c r="K6216" s="326"/>
    </row>
    <row r="6217" spans="1:11" s="35" customFormat="1" hidden="1" x14ac:dyDescent="0.2">
      <c r="A6217" s="326" t="s">
        <v>13238</v>
      </c>
      <c r="B6217" s="326" t="s">
        <v>9</v>
      </c>
      <c r="C6217" s="326">
        <v>4</v>
      </c>
      <c r="D6217" s="326" t="s">
        <v>24</v>
      </c>
      <c r="E6217" s="323">
        <v>30</v>
      </c>
      <c r="F6217" s="35" t="s">
        <v>303</v>
      </c>
      <c r="G6217" s="326" t="s">
        <v>13066</v>
      </c>
      <c r="H6217" s="350">
        <f t="shared" si="97"/>
        <v>3701407.8800000008</v>
      </c>
      <c r="I6217" s="326" t="s">
        <v>13043</v>
      </c>
      <c r="J6217" s="42" t="str">
        <f>VLOOKUP(D6217,DEPARTMENTS!B:B,1,0)</f>
        <v>ENVELOPES</v>
      </c>
      <c r="K6217" s="326"/>
    </row>
    <row r="6218" spans="1:11" s="35" customFormat="1" hidden="1" x14ac:dyDescent="0.2">
      <c r="A6218" s="326" t="s">
        <v>13239</v>
      </c>
      <c r="B6218" s="326" t="s">
        <v>9</v>
      </c>
      <c r="C6218" s="326">
        <v>4</v>
      </c>
      <c r="D6218" s="326" t="s">
        <v>24</v>
      </c>
      <c r="E6218" s="323">
        <v>500</v>
      </c>
      <c r="F6218" s="35" t="s">
        <v>303</v>
      </c>
      <c r="G6218" s="326" t="s">
        <v>13066</v>
      </c>
      <c r="H6218" s="350">
        <f t="shared" si="97"/>
        <v>3701907.8800000008</v>
      </c>
      <c r="I6218" s="326" t="s">
        <v>13044</v>
      </c>
      <c r="J6218" s="42" t="str">
        <f>VLOOKUP(D6218,DEPARTMENTS!B:B,1,0)</f>
        <v>ENVELOPES</v>
      </c>
      <c r="K6218" s="326"/>
    </row>
    <row r="6219" spans="1:11" s="35" customFormat="1" hidden="1" x14ac:dyDescent="0.2">
      <c r="A6219" s="326" t="s">
        <v>13240</v>
      </c>
      <c r="B6219" s="326" t="s">
        <v>9</v>
      </c>
      <c r="C6219" s="326">
        <v>4</v>
      </c>
      <c r="D6219" s="326" t="s">
        <v>24</v>
      </c>
      <c r="E6219" s="323">
        <v>200</v>
      </c>
      <c r="F6219" s="35" t="s">
        <v>303</v>
      </c>
      <c r="G6219" s="326" t="s">
        <v>13066</v>
      </c>
      <c r="H6219" s="350">
        <f t="shared" si="97"/>
        <v>3702107.8800000008</v>
      </c>
      <c r="I6219" s="326" t="s">
        <v>13045</v>
      </c>
      <c r="J6219" s="42" t="str">
        <f>VLOOKUP(D6219,DEPARTMENTS!B:B,1,0)</f>
        <v>ENVELOPES</v>
      </c>
      <c r="K6219" s="326"/>
    </row>
    <row r="6220" spans="1:11" s="35" customFormat="1" hidden="1" x14ac:dyDescent="0.2">
      <c r="A6220" s="326" t="s">
        <v>13241</v>
      </c>
      <c r="B6220" s="326" t="s">
        <v>9</v>
      </c>
      <c r="C6220" s="326">
        <v>4</v>
      </c>
      <c r="D6220" s="326" t="s">
        <v>24</v>
      </c>
      <c r="E6220" s="323">
        <v>1200</v>
      </c>
      <c r="F6220" s="35" t="s">
        <v>303</v>
      </c>
      <c r="G6220" s="326" t="s">
        <v>13066</v>
      </c>
      <c r="H6220" s="350">
        <f t="shared" si="97"/>
        <v>3703307.8800000008</v>
      </c>
      <c r="I6220" s="326" t="s">
        <v>13046</v>
      </c>
      <c r="J6220" s="42" t="str">
        <f>VLOOKUP(D6220,DEPARTMENTS!B:B,1,0)</f>
        <v>ENVELOPES</v>
      </c>
      <c r="K6220" s="326"/>
    </row>
    <row r="6221" spans="1:11" s="35" customFormat="1" hidden="1" x14ac:dyDescent="0.2">
      <c r="A6221" s="326" t="s">
        <v>13242</v>
      </c>
      <c r="B6221" s="326" t="s">
        <v>9</v>
      </c>
      <c r="C6221" s="326">
        <v>4</v>
      </c>
      <c r="D6221" s="326" t="s">
        <v>24</v>
      </c>
      <c r="E6221" s="323">
        <v>500</v>
      </c>
      <c r="F6221" s="35" t="s">
        <v>303</v>
      </c>
      <c r="G6221" s="326" t="s">
        <v>13066</v>
      </c>
      <c r="H6221" s="350">
        <f t="shared" si="97"/>
        <v>3703807.8800000008</v>
      </c>
      <c r="I6221" s="326" t="s">
        <v>13047</v>
      </c>
      <c r="J6221" s="42" t="str">
        <f>VLOOKUP(D6221,DEPARTMENTS!B:B,1,0)</f>
        <v>ENVELOPES</v>
      </c>
      <c r="K6221" s="326"/>
    </row>
    <row r="6222" spans="1:11" s="35" customFormat="1" hidden="1" x14ac:dyDescent="0.2">
      <c r="A6222" s="326" t="s">
        <v>13243</v>
      </c>
      <c r="B6222" s="326" t="s">
        <v>9</v>
      </c>
      <c r="C6222" s="326">
        <v>4</v>
      </c>
      <c r="D6222" s="326" t="s">
        <v>24</v>
      </c>
      <c r="E6222" s="323">
        <v>50</v>
      </c>
      <c r="F6222" s="35" t="s">
        <v>303</v>
      </c>
      <c r="G6222" s="326" t="s">
        <v>13066</v>
      </c>
      <c r="H6222" s="350">
        <f t="shared" si="97"/>
        <v>3703857.8800000008</v>
      </c>
      <c r="I6222" s="326" t="s">
        <v>13048</v>
      </c>
      <c r="J6222" s="42" t="str">
        <f>VLOOKUP(D6222,DEPARTMENTS!B:B,1,0)</f>
        <v>ENVELOPES</v>
      </c>
      <c r="K6222" s="326"/>
    </row>
    <row r="6223" spans="1:11" s="35" customFormat="1" hidden="1" x14ac:dyDescent="0.2">
      <c r="A6223" s="326" t="s">
        <v>13244</v>
      </c>
      <c r="B6223" s="326" t="s">
        <v>9</v>
      </c>
      <c r="C6223" s="326">
        <v>4</v>
      </c>
      <c r="D6223" s="326" t="s">
        <v>24</v>
      </c>
      <c r="E6223" s="323">
        <v>50</v>
      </c>
      <c r="F6223" s="35" t="s">
        <v>303</v>
      </c>
      <c r="G6223" s="326" t="s">
        <v>13066</v>
      </c>
      <c r="H6223" s="350">
        <f t="shared" si="97"/>
        <v>3703907.8800000008</v>
      </c>
      <c r="I6223" s="326" t="s">
        <v>13049</v>
      </c>
      <c r="J6223" s="42" t="str">
        <f>VLOOKUP(D6223,DEPARTMENTS!B:B,1,0)</f>
        <v>ENVELOPES</v>
      </c>
      <c r="K6223" s="326"/>
    </row>
    <row r="6224" spans="1:11" s="35" customFormat="1" hidden="1" x14ac:dyDescent="0.2">
      <c r="A6224" s="326" t="s">
        <v>13245</v>
      </c>
      <c r="B6224" s="326" t="s">
        <v>9</v>
      </c>
      <c r="C6224" s="326">
        <v>4</v>
      </c>
      <c r="D6224" s="326" t="s">
        <v>24</v>
      </c>
      <c r="E6224" s="323">
        <v>1500</v>
      </c>
      <c r="F6224" s="35" t="s">
        <v>303</v>
      </c>
      <c r="G6224" s="326" t="s">
        <v>13066</v>
      </c>
      <c r="H6224" s="350">
        <f t="shared" si="97"/>
        <v>3705407.8800000008</v>
      </c>
      <c r="I6224" s="326" t="s">
        <v>13050</v>
      </c>
      <c r="J6224" s="42" t="str">
        <f>VLOOKUP(D6224,DEPARTMENTS!B:B,1,0)</f>
        <v>ENVELOPES</v>
      </c>
      <c r="K6224" s="326"/>
    </row>
    <row r="6225" spans="1:11" s="35" customFormat="1" hidden="1" x14ac:dyDescent="0.2">
      <c r="A6225" s="326" t="s">
        <v>13246</v>
      </c>
      <c r="B6225" s="326" t="s">
        <v>9</v>
      </c>
      <c r="C6225" s="326">
        <v>4</v>
      </c>
      <c r="D6225" s="326" t="s">
        <v>24</v>
      </c>
      <c r="E6225" s="323">
        <v>20</v>
      </c>
      <c r="F6225" s="35" t="s">
        <v>303</v>
      </c>
      <c r="G6225" s="326" t="s">
        <v>13066</v>
      </c>
      <c r="H6225" s="350">
        <f t="shared" si="97"/>
        <v>3705427.8800000008</v>
      </c>
      <c r="I6225" s="326" t="s">
        <v>13051</v>
      </c>
      <c r="J6225" s="42" t="str">
        <f>VLOOKUP(D6225,DEPARTMENTS!B:B,1,0)</f>
        <v>ENVELOPES</v>
      </c>
      <c r="K6225" s="326"/>
    </row>
    <row r="6226" spans="1:11" s="35" customFormat="1" hidden="1" x14ac:dyDescent="0.2">
      <c r="A6226" s="326" t="s">
        <v>13247</v>
      </c>
      <c r="B6226" s="326" t="s">
        <v>9</v>
      </c>
      <c r="C6226" s="326">
        <v>4</v>
      </c>
      <c r="D6226" s="326" t="s">
        <v>24</v>
      </c>
      <c r="E6226" s="323">
        <v>20</v>
      </c>
      <c r="F6226" s="35" t="s">
        <v>303</v>
      </c>
      <c r="G6226" s="326" t="s">
        <v>13066</v>
      </c>
      <c r="H6226" s="350">
        <f t="shared" si="97"/>
        <v>3705447.8800000008</v>
      </c>
      <c r="I6226" s="326" t="s">
        <v>13052</v>
      </c>
      <c r="J6226" s="42" t="str">
        <f>VLOOKUP(D6226,DEPARTMENTS!B:B,1,0)</f>
        <v>ENVELOPES</v>
      </c>
      <c r="K6226" s="326"/>
    </row>
    <row r="6227" spans="1:11" s="35" customFormat="1" hidden="1" x14ac:dyDescent="0.2">
      <c r="A6227" s="326" t="s">
        <v>13248</v>
      </c>
      <c r="B6227" s="326" t="s">
        <v>9</v>
      </c>
      <c r="C6227" s="326">
        <v>4</v>
      </c>
      <c r="D6227" s="326" t="s">
        <v>24</v>
      </c>
      <c r="E6227" s="323">
        <v>1000</v>
      </c>
      <c r="F6227" s="35" t="s">
        <v>303</v>
      </c>
      <c r="G6227" s="326" t="s">
        <v>13066</v>
      </c>
      <c r="H6227" s="350">
        <f t="shared" si="97"/>
        <v>3706447.8800000008</v>
      </c>
      <c r="I6227" s="326" t="s">
        <v>13053</v>
      </c>
      <c r="J6227" s="42" t="str">
        <f>VLOOKUP(D6227,DEPARTMENTS!B:B,1,0)</f>
        <v>ENVELOPES</v>
      </c>
      <c r="K6227" s="326"/>
    </row>
    <row r="6228" spans="1:11" s="35" customFormat="1" hidden="1" x14ac:dyDescent="0.2">
      <c r="A6228" s="326" t="s">
        <v>13249</v>
      </c>
      <c r="B6228" s="326" t="s">
        <v>9</v>
      </c>
      <c r="C6228" s="326">
        <v>4</v>
      </c>
      <c r="D6228" s="326" t="s">
        <v>24</v>
      </c>
      <c r="E6228" s="323">
        <v>1000</v>
      </c>
      <c r="F6228" s="35" t="s">
        <v>303</v>
      </c>
      <c r="G6228" s="326" t="s">
        <v>13066</v>
      </c>
      <c r="H6228" s="350">
        <f t="shared" si="97"/>
        <v>3707447.8800000008</v>
      </c>
      <c r="I6228" s="326" t="s">
        <v>13054</v>
      </c>
      <c r="J6228" s="42" t="str">
        <f>VLOOKUP(D6228,DEPARTMENTS!B:B,1,0)</f>
        <v>ENVELOPES</v>
      </c>
      <c r="K6228" s="326"/>
    </row>
    <row r="6229" spans="1:11" s="35" customFormat="1" hidden="1" x14ac:dyDescent="0.2">
      <c r="A6229" s="326" t="s">
        <v>13250</v>
      </c>
      <c r="B6229" s="326" t="s">
        <v>9</v>
      </c>
      <c r="C6229" s="326">
        <v>4</v>
      </c>
      <c r="D6229" s="326" t="s">
        <v>24</v>
      </c>
      <c r="E6229" s="323">
        <v>300</v>
      </c>
      <c r="F6229" s="35" t="s">
        <v>303</v>
      </c>
      <c r="G6229" s="326" t="s">
        <v>13066</v>
      </c>
      <c r="H6229" s="350">
        <f t="shared" si="97"/>
        <v>3707747.8800000008</v>
      </c>
      <c r="I6229" s="326" t="s">
        <v>13055</v>
      </c>
      <c r="J6229" s="42" t="str">
        <f>VLOOKUP(D6229,DEPARTMENTS!B:B,1,0)</f>
        <v>ENVELOPES</v>
      </c>
      <c r="K6229" s="326"/>
    </row>
    <row r="6230" spans="1:11" s="35" customFormat="1" hidden="1" x14ac:dyDescent="0.2">
      <c r="A6230" s="326" t="s">
        <v>13251</v>
      </c>
      <c r="B6230" s="326" t="s">
        <v>9</v>
      </c>
      <c r="C6230" s="326">
        <v>4</v>
      </c>
      <c r="D6230" s="326" t="s">
        <v>114</v>
      </c>
      <c r="E6230" s="323">
        <v>2000</v>
      </c>
      <c r="F6230" s="35" t="s">
        <v>303</v>
      </c>
      <c r="G6230" s="326" t="s">
        <v>13066</v>
      </c>
      <c r="H6230" s="350">
        <f t="shared" ref="H6230:H6293" si="98">H6229+E6230</f>
        <v>3709747.8800000008</v>
      </c>
      <c r="I6230" s="326" t="s">
        <v>13056</v>
      </c>
      <c r="J6230" s="42" t="str">
        <f>VLOOKUP(D6230,DEPARTMENTS!B:B,1,0)</f>
        <v>DEV_GROUP_1</v>
      </c>
      <c r="K6230" s="326"/>
    </row>
    <row r="6231" spans="1:11" s="35" customFormat="1" hidden="1" x14ac:dyDescent="0.2">
      <c r="A6231" s="326" t="s">
        <v>13252</v>
      </c>
      <c r="B6231" s="326" t="s">
        <v>9</v>
      </c>
      <c r="C6231" s="326">
        <v>4</v>
      </c>
      <c r="D6231" s="326" t="s">
        <v>24</v>
      </c>
      <c r="E6231" s="323">
        <v>1000</v>
      </c>
      <c r="F6231" s="35" t="s">
        <v>303</v>
      </c>
      <c r="G6231" s="326" t="s">
        <v>13066</v>
      </c>
      <c r="H6231" s="350">
        <f t="shared" si="98"/>
        <v>3710747.8800000008</v>
      </c>
      <c r="I6231" s="326" t="s">
        <v>13057</v>
      </c>
      <c r="J6231" s="42" t="str">
        <f>VLOOKUP(D6231,DEPARTMENTS!B:B,1,0)</f>
        <v>ENVELOPES</v>
      </c>
      <c r="K6231" s="326"/>
    </row>
    <row r="6232" spans="1:11" s="35" customFormat="1" hidden="1" x14ac:dyDescent="0.2">
      <c r="A6232" s="326" t="s">
        <v>13253</v>
      </c>
      <c r="B6232" s="326" t="s">
        <v>9</v>
      </c>
      <c r="C6232" s="326">
        <v>4</v>
      </c>
      <c r="D6232" s="326" t="s">
        <v>24</v>
      </c>
      <c r="E6232" s="323">
        <v>6598</v>
      </c>
      <c r="F6232" s="35" t="s">
        <v>303</v>
      </c>
      <c r="G6232" s="326" t="s">
        <v>13066</v>
      </c>
      <c r="H6232" s="350">
        <f t="shared" si="98"/>
        <v>3717345.8800000008</v>
      </c>
      <c r="I6232" s="326" t="s">
        <v>13058</v>
      </c>
      <c r="J6232" s="42" t="str">
        <f>VLOOKUP(D6232,DEPARTMENTS!B:B,1,0)</f>
        <v>ENVELOPES</v>
      </c>
      <c r="K6232" s="326"/>
    </row>
    <row r="6233" spans="1:11" s="35" customFormat="1" hidden="1" x14ac:dyDescent="0.2">
      <c r="A6233" s="326" t="s">
        <v>13254</v>
      </c>
      <c r="B6233" s="326" t="s">
        <v>9</v>
      </c>
      <c r="C6233" s="326">
        <v>4</v>
      </c>
      <c r="D6233" s="326" t="s">
        <v>24</v>
      </c>
      <c r="E6233" s="323">
        <v>200</v>
      </c>
      <c r="F6233" s="35" t="s">
        <v>303</v>
      </c>
      <c r="G6233" s="326" t="s">
        <v>13066</v>
      </c>
      <c r="H6233" s="350">
        <f t="shared" si="98"/>
        <v>3717545.8800000008</v>
      </c>
      <c r="I6233" s="326" t="s">
        <v>13059</v>
      </c>
      <c r="J6233" s="42" t="str">
        <f>VLOOKUP(D6233,DEPARTMENTS!B:B,1,0)</f>
        <v>ENVELOPES</v>
      </c>
      <c r="K6233" s="326"/>
    </row>
    <row r="6234" spans="1:11" s="35" customFormat="1" hidden="1" x14ac:dyDescent="0.2">
      <c r="A6234" s="326" t="s">
        <v>13255</v>
      </c>
      <c r="B6234" s="326" t="s">
        <v>9</v>
      </c>
      <c r="C6234" s="326">
        <v>4</v>
      </c>
      <c r="D6234" s="326" t="s">
        <v>24</v>
      </c>
      <c r="E6234" s="323">
        <v>10</v>
      </c>
      <c r="F6234" s="35" t="s">
        <v>303</v>
      </c>
      <c r="G6234" s="326" t="s">
        <v>13066</v>
      </c>
      <c r="H6234" s="350">
        <f t="shared" si="98"/>
        <v>3717555.8800000008</v>
      </c>
      <c r="I6234" s="326" t="s">
        <v>13060</v>
      </c>
      <c r="J6234" s="42" t="str">
        <f>VLOOKUP(D6234,DEPARTMENTS!B:B,1,0)</f>
        <v>ENVELOPES</v>
      </c>
      <c r="K6234" s="326"/>
    </row>
    <row r="6235" spans="1:11" s="35" customFormat="1" hidden="1" x14ac:dyDescent="0.2">
      <c r="A6235" s="326" t="s">
        <v>13256</v>
      </c>
      <c r="B6235" s="326" t="s">
        <v>9</v>
      </c>
      <c r="C6235" s="326">
        <v>4</v>
      </c>
      <c r="D6235" s="326" t="s">
        <v>24</v>
      </c>
      <c r="E6235" s="323">
        <v>13500</v>
      </c>
      <c r="F6235" s="35" t="s">
        <v>303</v>
      </c>
      <c r="G6235" s="326" t="s">
        <v>13066</v>
      </c>
      <c r="H6235" s="350">
        <f t="shared" si="98"/>
        <v>3731055.8800000008</v>
      </c>
      <c r="I6235" s="326" t="s">
        <v>13061</v>
      </c>
      <c r="J6235" s="42" t="str">
        <f>VLOOKUP(D6235,DEPARTMENTS!B:B,1,0)</f>
        <v>ENVELOPES</v>
      </c>
      <c r="K6235" s="326"/>
    </row>
    <row r="6236" spans="1:11" s="35" customFormat="1" hidden="1" x14ac:dyDescent="0.2">
      <c r="A6236" s="326" t="s">
        <v>13257</v>
      </c>
      <c r="B6236" s="326" t="s">
        <v>9</v>
      </c>
      <c r="C6236" s="326">
        <v>4</v>
      </c>
      <c r="D6236" s="326" t="s">
        <v>24</v>
      </c>
      <c r="E6236" s="323">
        <v>300</v>
      </c>
      <c r="F6236" s="35" t="s">
        <v>303</v>
      </c>
      <c r="G6236" s="326" t="s">
        <v>13066</v>
      </c>
      <c r="H6236" s="350">
        <f t="shared" si="98"/>
        <v>3731355.8800000008</v>
      </c>
      <c r="I6236" s="326" t="s">
        <v>13062</v>
      </c>
      <c r="J6236" s="42" t="str">
        <f>VLOOKUP(D6236,DEPARTMENTS!B:B,1,0)</f>
        <v>ENVELOPES</v>
      </c>
      <c r="K6236" s="326"/>
    </row>
    <row r="6237" spans="1:11" s="35" customFormat="1" hidden="1" x14ac:dyDescent="0.2">
      <c r="A6237" s="326" t="s">
        <v>13409</v>
      </c>
      <c r="B6237" s="326" t="s">
        <v>9</v>
      </c>
      <c r="C6237" s="326">
        <v>5</v>
      </c>
      <c r="D6237" s="326" t="s">
        <v>24</v>
      </c>
      <c r="E6237" s="323">
        <v>200</v>
      </c>
      <c r="F6237" s="35" t="s">
        <v>303</v>
      </c>
      <c r="G6237" s="326" t="s">
        <v>13066</v>
      </c>
      <c r="H6237" s="350">
        <f t="shared" si="98"/>
        <v>3731555.8800000008</v>
      </c>
      <c r="I6237" s="326" t="s">
        <v>13260</v>
      </c>
      <c r="J6237" s="42" t="str">
        <f>VLOOKUP(D6237,DEPARTMENTS!B:B,1,0)</f>
        <v>ENVELOPES</v>
      </c>
      <c r="K6237" s="326"/>
    </row>
    <row r="6238" spans="1:11" s="35" customFormat="1" hidden="1" x14ac:dyDescent="0.2">
      <c r="A6238" s="326" t="s">
        <v>13410</v>
      </c>
      <c r="B6238" s="326" t="s">
        <v>9</v>
      </c>
      <c r="C6238" s="326">
        <v>5</v>
      </c>
      <c r="D6238" s="326" t="s">
        <v>24</v>
      </c>
      <c r="E6238" s="323">
        <v>850</v>
      </c>
      <c r="F6238" s="35" t="s">
        <v>303</v>
      </c>
      <c r="G6238" s="326" t="s">
        <v>13066</v>
      </c>
      <c r="H6238" s="350">
        <f t="shared" si="98"/>
        <v>3732405.8800000008</v>
      </c>
      <c r="I6238" s="326" t="s">
        <v>13261</v>
      </c>
      <c r="J6238" s="42" t="str">
        <f>VLOOKUP(D6238,DEPARTMENTS!B:B,1,0)</f>
        <v>ENVELOPES</v>
      </c>
      <c r="K6238" s="326"/>
    </row>
    <row r="6239" spans="1:11" s="35" customFormat="1" hidden="1" x14ac:dyDescent="0.2">
      <c r="A6239" s="326" t="s">
        <v>13411</v>
      </c>
      <c r="B6239" s="326" t="s">
        <v>9</v>
      </c>
      <c r="C6239" s="326">
        <v>5</v>
      </c>
      <c r="D6239" s="326" t="s">
        <v>24</v>
      </c>
      <c r="E6239" s="323">
        <v>10000</v>
      </c>
      <c r="F6239" s="35" t="s">
        <v>303</v>
      </c>
      <c r="G6239" s="326" t="s">
        <v>13066</v>
      </c>
      <c r="H6239" s="350">
        <f t="shared" si="98"/>
        <v>3742405.8800000008</v>
      </c>
      <c r="I6239" s="326" t="s">
        <v>13262</v>
      </c>
      <c r="J6239" s="42" t="str">
        <f>VLOOKUP(D6239,DEPARTMENTS!B:B,1,0)</f>
        <v>ENVELOPES</v>
      </c>
      <c r="K6239" s="326"/>
    </row>
    <row r="6240" spans="1:11" s="35" customFormat="1" hidden="1" x14ac:dyDescent="0.2">
      <c r="A6240" s="326" t="s">
        <v>13412</v>
      </c>
      <c r="B6240" s="326" t="s">
        <v>9</v>
      </c>
      <c r="C6240" s="326">
        <v>5</v>
      </c>
      <c r="D6240" s="326" t="s">
        <v>24</v>
      </c>
      <c r="E6240" s="323">
        <v>1000</v>
      </c>
      <c r="F6240" s="35" t="s">
        <v>303</v>
      </c>
      <c r="G6240" s="326" t="s">
        <v>13066</v>
      </c>
      <c r="H6240" s="350">
        <f t="shared" si="98"/>
        <v>3743405.8800000008</v>
      </c>
      <c r="I6240" s="326" t="s">
        <v>13263</v>
      </c>
      <c r="J6240" s="42" t="str">
        <f>VLOOKUP(D6240,DEPARTMENTS!B:B,1,0)</f>
        <v>ENVELOPES</v>
      </c>
      <c r="K6240" s="326"/>
    </row>
    <row r="6241" spans="1:11" s="35" customFormat="1" hidden="1" x14ac:dyDescent="0.2">
      <c r="A6241" s="326" t="s">
        <v>13413</v>
      </c>
      <c r="B6241" s="326" t="s">
        <v>9</v>
      </c>
      <c r="C6241" s="326">
        <v>5</v>
      </c>
      <c r="D6241" s="326" t="s">
        <v>9604</v>
      </c>
      <c r="E6241" s="323">
        <v>1000</v>
      </c>
      <c r="F6241" s="35" t="s">
        <v>303</v>
      </c>
      <c r="G6241" s="326" t="s">
        <v>13066</v>
      </c>
      <c r="H6241" s="350">
        <f t="shared" si="98"/>
        <v>3744405.8800000008</v>
      </c>
      <c r="I6241" s="326" t="s">
        <v>13264</v>
      </c>
      <c r="J6241" s="42" t="str">
        <f>VLOOKUP(D6241,DEPARTMENTS!B:B,1,0)</f>
        <v>CHURCH_CHOIR_LAUNCH</v>
      </c>
      <c r="K6241" s="326"/>
    </row>
    <row r="6242" spans="1:11" s="35" customFormat="1" hidden="1" x14ac:dyDescent="0.2">
      <c r="A6242" s="326" t="s">
        <v>13414</v>
      </c>
      <c r="B6242" s="326" t="s">
        <v>9</v>
      </c>
      <c r="C6242" s="326">
        <v>5</v>
      </c>
      <c r="D6242" s="326" t="s">
        <v>32</v>
      </c>
      <c r="E6242" s="323">
        <v>200</v>
      </c>
      <c r="F6242" s="35" t="s">
        <v>303</v>
      </c>
      <c r="G6242" s="326" t="s">
        <v>13066</v>
      </c>
      <c r="H6242" s="350">
        <f t="shared" si="98"/>
        <v>3744605.8800000008</v>
      </c>
      <c r="I6242" s="326" t="s">
        <v>13265</v>
      </c>
      <c r="J6242" s="42" t="str">
        <f>VLOOKUP(D6242,DEPARTMENTS!B:B,1,0)</f>
        <v>YOUTH</v>
      </c>
      <c r="K6242" s="326"/>
    </row>
    <row r="6243" spans="1:11" s="35" customFormat="1" hidden="1" x14ac:dyDescent="0.2">
      <c r="A6243" s="326" t="s">
        <v>13415</v>
      </c>
      <c r="B6243" s="326" t="s">
        <v>9</v>
      </c>
      <c r="C6243" s="326">
        <v>5</v>
      </c>
      <c r="D6243" s="326" t="s">
        <v>9604</v>
      </c>
      <c r="E6243" s="323">
        <v>200</v>
      </c>
      <c r="F6243" s="35" t="s">
        <v>303</v>
      </c>
      <c r="G6243" s="326" t="s">
        <v>13406</v>
      </c>
      <c r="H6243" s="350">
        <f t="shared" si="98"/>
        <v>3744805.8800000008</v>
      </c>
      <c r="I6243" s="326" t="s">
        <v>13266</v>
      </c>
      <c r="J6243" s="42" t="str">
        <f>VLOOKUP(D6243,DEPARTMENTS!B:B,1,0)</f>
        <v>CHURCH_CHOIR_LAUNCH</v>
      </c>
      <c r="K6243" s="326"/>
    </row>
    <row r="6244" spans="1:11" s="35" customFormat="1" hidden="1" x14ac:dyDescent="0.2">
      <c r="A6244" s="326" t="s">
        <v>13416</v>
      </c>
      <c r="B6244" s="326" t="s">
        <v>9</v>
      </c>
      <c r="C6244" s="326">
        <v>5</v>
      </c>
      <c r="D6244" s="326" t="s">
        <v>9604</v>
      </c>
      <c r="E6244" s="323">
        <v>1000</v>
      </c>
      <c r="F6244" s="35" t="s">
        <v>303</v>
      </c>
      <c r="G6244" s="326" t="s">
        <v>13406</v>
      </c>
      <c r="H6244" s="350">
        <f t="shared" si="98"/>
        <v>3745805.8800000008</v>
      </c>
      <c r="I6244" s="326" t="s">
        <v>13267</v>
      </c>
      <c r="J6244" s="42" t="str">
        <f>VLOOKUP(D6244,DEPARTMENTS!B:B,1,0)</f>
        <v>CHURCH_CHOIR_LAUNCH</v>
      </c>
      <c r="K6244" s="326"/>
    </row>
    <row r="6245" spans="1:11" s="35" customFormat="1" hidden="1" x14ac:dyDescent="0.2">
      <c r="A6245" s="326" t="s">
        <v>13417</v>
      </c>
      <c r="B6245" s="326" t="s">
        <v>9</v>
      </c>
      <c r="C6245" s="326">
        <v>5</v>
      </c>
      <c r="D6245" s="326" t="s">
        <v>24</v>
      </c>
      <c r="E6245" s="323">
        <v>100</v>
      </c>
      <c r="F6245" s="35" t="s">
        <v>303</v>
      </c>
      <c r="G6245" s="326" t="s">
        <v>13406</v>
      </c>
      <c r="H6245" s="350">
        <f t="shared" si="98"/>
        <v>3745905.8800000008</v>
      </c>
      <c r="I6245" s="326" t="s">
        <v>13268</v>
      </c>
      <c r="J6245" s="42" t="str">
        <f>VLOOKUP(D6245,DEPARTMENTS!B:B,1,0)</f>
        <v>ENVELOPES</v>
      </c>
      <c r="K6245" s="326"/>
    </row>
    <row r="6246" spans="1:11" s="35" customFormat="1" hidden="1" x14ac:dyDescent="0.2">
      <c r="A6246" s="326" t="s">
        <v>13418</v>
      </c>
      <c r="B6246" s="326" t="s">
        <v>9</v>
      </c>
      <c r="C6246" s="326">
        <v>5</v>
      </c>
      <c r="D6246" s="326" t="s">
        <v>178</v>
      </c>
      <c r="E6246" s="323">
        <v>1550</v>
      </c>
      <c r="F6246" s="35" t="s">
        <v>303</v>
      </c>
      <c r="G6246" s="326" t="s">
        <v>13406</v>
      </c>
      <c r="H6246" s="350">
        <f t="shared" si="98"/>
        <v>3747455.8800000008</v>
      </c>
      <c r="I6246" s="326" t="s">
        <v>13269</v>
      </c>
      <c r="J6246" s="42" t="str">
        <f>VLOOKUP(D6246,DEPARTMENTS!B:B,1,0)</f>
        <v>DEV_GROUP_34</v>
      </c>
      <c r="K6246" s="326"/>
    </row>
    <row r="6247" spans="1:11" s="35" customFormat="1" hidden="1" x14ac:dyDescent="0.2">
      <c r="A6247" s="326" t="s">
        <v>13419</v>
      </c>
      <c r="B6247" s="326" t="s">
        <v>9</v>
      </c>
      <c r="C6247" s="326">
        <v>5</v>
      </c>
      <c r="D6247" s="326" t="s">
        <v>9604</v>
      </c>
      <c r="E6247" s="323">
        <v>3000</v>
      </c>
      <c r="F6247" s="35" t="s">
        <v>303</v>
      </c>
      <c r="G6247" s="326" t="s">
        <v>13406</v>
      </c>
      <c r="H6247" s="350">
        <f t="shared" si="98"/>
        <v>3750455.8800000008</v>
      </c>
      <c r="I6247" s="326" t="s">
        <v>13270</v>
      </c>
      <c r="J6247" s="42" t="str">
        <f>VLOOKUP(D6247,DEPARTMENTS!B:B,1,0)</f>
        <v>CHURCH_CHOIR_LAUNCH</v>
      </c>
      <c r="K6247" s="326"/>
    </row>
    <row r="6248" spans="1:11" s="35" customFormat="1" hidden="1" x14ac:dyDescent="0.2">
      <c r="A6248" s="326" t="s">
        <v>13420</v>
      </c>
      <c r="B6248" s="326" t="s">
        <v>9</v>
      </c>
      <c r="C6248" s="326">
        <v>5</v>
      </c>
      <c r="D6248" s="326" t="s">
        <v>9604</v>
      </c>
      <c r="E6248" s="323">
        <v>500</v>
      </c>
      <c r="F6248" s="35" t="s">
        <v>303</v>
      </c>
      <c r="G6248" s="326" t="s">
        <v>13406</v>
      </c>
      <c r="H6248" s="350">
        <f t="shared" si="98"/>
        <v>3750955.8800000008</v>
      </c>
      <c r="I6248" s="326" t="s">
        <v>13271</v>
      </c>
      <c r="J6248" s="42" t="str">
        <f>VLOOKUP(D6248,DEPARTMENTS!B:B,1,0)</f>
        <v>CHURCH_CHOIR_LAUNCH</v>
      </c>
      <c r="K6248" s="326"/>
    </row>
    <row r="6249" spans="1:11" s="35" customFormat="1" hidden="1" x14ac:dyDescent="0.2">
      <c r="A6249" s="326" t="s">
        <v>13421</v>
      </c>
      <c r="B6249" s="326" t="s">
        <v>9</v>
      </c>
      <c r="C6249" s="326">
        <v>5</v>
      </c>
      <c r="D6249" s="326" t="s">
        <v>9604</v>
      </c>
      <c r="E6249" s="323">
        <v>2000</v>
      </c>
      <c r="F6249" s="35" t="s">
        <v>303</v>
      </c>
      <c r="G6249" s="326" t="s">
        <v>13406</v>
      </c>
      <c r="H6249" s="350">
        <f t="shared" si="98"/>
        <v>3752955.8800000008</v>
      </c>
      <c r="I6249" s="326" t="s">
        <v>13272</v>
      </c>
      <c r="J6249" s="42" t="str">
        <f>VLOOKUP(D6249,DEPARTMENTS!B:B,1,0)</f>
        <v>CHURCH_CHOIR_LAUNCH</v>
      </c>
      <c r="K6249" s="326"/>
    </row>
    <row r="6250" spans="1:11" s="35" customFormat="1" hidden="1" x14ac:dyDescent="0.2">
      <c r="A6250" s="326" t="s">
        <v>13422</v>
      </c>
      <c r="B6250" s="326" t="s">
        <v>9</v>
      </c>
      <c r="C6250" s="326">
        <v>5</v>
      </c>
      <c r="D6250" s="326" t="s">
        <v>9604</v>
      </c>
      <c r="E6250" s="323">
        <v>1500</v>
      </c>
      <c r="F6250" s="35" t="s">
        <v>303</v>
      </c>
      <c r="G6250" s="326" t="s">
        <v>13406</v>
      </c>
      <c r="H6250" s="350">
        <f t="shared" si="98"/>
        <v>3754455.8800000008</v>
      </c>
      <c r="I6250" s="326" t="s">
        <v>13273</v>
      </c>
      <c r="J6250" s="42" t="str">
        <f>VLOOKUP(D6250,DEPARTMENTS!B:B,1,0)</f>
        <v>CHURCH_CHOIR_LAUNCH</v>
      </c>
      <c r="K6250" s="326"/>
    </row>
    <row r="6251" spans="1:11" s="35" customFormat="1" hidden="1" x14ac:dyDescent="0.2">
      <c r="A6251" s="326" t="s">
        <v>13423</v>
      </c>
      <c r="B6251" s="326" t="s">
        <v>9</v>
      </c>
      <c r="C6251" s="326">
        <v>5</v>
      </c>
      <c r="D6251" s="326" t="s">
        <v>9604</v>
      </c>
      <c r="E6251" s="323">
        <v>200</v>
      </c>
      <c r="F6251" s="35" t="s">
        <v>303</v>
      </c>
      <c r="G6251" s="326" t="s">
        <v>13406</v>
      </c>
      <c r="H6251" s="350">
        <f t="shared" si="98"/>
        <v>3754655.8800000008</v>
      </c>
      <c r="I6251" s="326" t="s">
        <v>13274</v>
      </c>
      <c r="J6251" s="42" t="str">
        <f>VLOOKUP(D6251,DEPARTMENTS!B:B,1,0)</f>
        <v>CHURCH_CHOIR_LAUNCH</v>
      </c>
      <c r="K6251" s="326"/>
    </row>
    <row r="6252" spans="1:11" s="35" customFormat="1" hidden="1" x14ac:dyDescent="0.2">
      <c r="A6252" s="326" t="s">
        <v>13424</v>
      </c>
      <c r="B6252" s="326" t="s">
        <v>9</v>
      </c>
      <c r="C6252" s="326">
        <v>5</v>
      </c>
      <c r="D6252" s="326" t="s">
        <v>9604</v>
      </c>
      <c r="E6252" s="323">
        <v>2400</v>
      </c>
      <c r="F6252" s="35" t="s">
        <v>303</v>
      </c>
      <c r="G6252" s="326" t="s">
        <v>13406</v>
      </c>
      <c r="H6252" s="350">
        <f t="shared" si="98"/>
        <v>3757055.8800000008</v>
      </c>
      <c r="I6252" s="326" t="s">
        <v>13275</v>
      </c>
      <c r="J6252" s="42" t="str">
        <f>VLOOKUP(D6252,DEPARTMENTS!B:B,1,0)</f>
        <v>CHURCH_CHOIR_LAUNCH</v>
      </c>
      <c r="K6252" s="326"/>
    </row>
    <row r="6253" spans="1:11" s="35" customFormat="1" hidden="1" x14ac:dyDescent="0.2">
      <c r="A6253" s="326" t="s">
        <v>13425</v>
      </c>
      <c r="B6253" s="326" t="s">
        <v>9</v>
      </c>
      <c r="C6253" s="326">
        <v>5</v>
      </c>
      <c r="D6253" s="326" t="s">
        <v>9604</v>
      </c>
      <c r="E6253" s="323">
        <v>2000</v>
      </c>
      <c r="F6253" s="35" t="s">
        <v>303</v>
      </c>
      <c r="G6253" s="326" t="s">
        <v>13406</v>
      </c>
      <c r="H6253" s="350">
        <f t="shared" si="98"/>
        <v>3759055.8800000008</v>
      </c>
      <c r="I6253" s="326" t="s">
        <v>13276</v>
      </c>
      <c r="J6253" s="42" t="str">
        <f>VLOOKUP(D6253,DEPARTMENTS!B:B,1,0)</f>
        <v>CHURCH_CHOIR_LAUNCH</v>
      </c>
      <c r="K6253" s="326"/>
    </row>
    <row r="6254" spans="1:11" s="321" customFormat="1" hidden="1" x14ac:dyDescent="0.2">
      <c r="A6254" s="326" t="s">
        <v>13426</v>
      </c>
      <c r="B6254" s="326" t="s">
        <v>9</v>
      </c>
      <c r="C6254" s="326">
        <v>5</v>
      </c>
      <c r="D6254" s="326" t="s">
        <v>9604</v>
      </c>
      <c r="E6254" s="323">
        <v>1000</v>
      </c>
      <c r="F6254" s="35" t="s">
        <v>303</v>
      </c>
      <c r="G6254" s="326" t="s">
        <v>13406</v>
      </c>
      <c r="H6254" s="350">
        <f t="shared" si="98"/>
        <v>3760055.8800000008</v>
      </c>
      <c r="I6254" s="326" t="s">
        <v>13277</v>
      </c>
      <c r="J6254" s="42" t="str">
        <f>VLOOKUP(D6254,DEPARTMENTS!B:B,1,0)</f>
        <v>CHURCH_CHOIR_LAUNCH</v>
      </c>
      <c r="K6254" s="326"/>
    </row>
    <row r="6255" spans="1:11" s="35" customFormat="1" hidden="1" x14ac:dyDescent="0.2">
      <c r="A6255" s="326" t="s">
        <v>13427</v>
      </c>
      <c r="B6255" s="326" t="s">
        <v>9</v>
      </c>
      <c r="C6255" s="326">
        <v>5</v>
      </c>
      <c r="D6255" s="326" t="s">
        <v>9604</v>
      </c>
      <c r="E6255" s="323">
        <v>500</v>
      </c>
      <c r="F6255" s="35" t="s">
        <v>303</v>
      </c>
      <c r="G6255" s="326" t="s">
        <v>13406</v>
      </c>
      <c r="H6255" s="350">
        <f t="shared" si="98"/>
        <v>3760555.8800000008</v>
      </c>
      <c r="I6255" s="326" t="s">
        <v>13278</v>
      </c>
      <c r="J6255" s="42" t="str">
        <f>VLOOKUP(D6255,DEPARTMENTS!B:B,1,0)</f>
        <v>CHURCH_CHOIR_LAUNCH</v>
      </c>
      <c r="K6255" s="326"/>
    </row>
    <row r="6256" spans="1:11" s="35" customFormat="1" hidden="1" x14ac:dyDescent="0.2">
      <c r="A6256" s="326" t="s">
        <v>13428</v>
      </c>
      <c r="B6256" s="326" t="s">
        <v>9</v>
      </c>
      <c r="C6256" s="326">
        <v>5</v>
      </c>
      <c r="D6256" s="326" t="s">
        <v>9604</v>
      </c>
      <c r="E6256" s="323">
        <v>1500</v>
      </c>
      <c r="F6256" s="35" t="s">
        <v>303</v>
      </c>
      <c r="G6256" s="326" t="s">
        <v>13406</v>
      </c>
      <c r="H6256" s="350">
        <f t="shared" si="98"/>
        <v>3762055.8800000008</v>
      </c>
      <c r="I6256" s="326" t="s">
        <v>13279</v>
      </c>
      <c r="J6256" s="42" t="str">
        <f>VLOOKUP(D6256,DEPARTMENTS!B:B,1,0)</f>
        <v>CHURCH_CHOIR_LAUNCH</v>
      </c>
      <c r="K6256" s="326"/>
    </row>
    <row r="6257" spans="1:11" s="35" customFormat="1" hidden="1" x14ac:dyDescent="0.2">
      <c r="A6257" s="326" t="s">
        <v>13429</v>
      </c>
      <c r="B6257" s="326" t="s">
        <v>9</v>
      </c>
      <c r="C6257" s="326">
        <v>5</v>
      </c>
      <c r="D6257" s="326" t="s">
        <v>9604</v>
      </c>
      <c r="E6257" s="323">
        <v>300</v>
      </c>
      <c r="F6257" s="35" t="s">
        <v>303</v>
      </c>
      <c r="G6257" s="326" t="s">
        <v>13406</v>
      </c>
      <c r="H6257" s="350">
        <f t="shared" si="98"/>
        <v>3762355.8800000008</v>
      </c>
      <c r="I6257" s="326" t="s">
        <v>13280</v>
      </c>
      <c r="J6257" s="42" t="str">
        <f>VLOOKUP(D6257,DEPARTMENTS!B:B,1,0)</f>
        <v>CHURCH_CHOIR_LAUNCH</v>
      </c>
      <c r="K6257" s="326"/>
    </row>
    <row r="6258" spans="1:11" s="35" customFormat="1" hidden="1" x14ac:dyDescent="0.2">
      <c r="A6258" s="326" t="s">
        <v>13430</v>
      </c>
      <c r="B6258" s="326" t="s">
        <v>9</v>
      </c>
      <c r="C6258" s="326">
        <v>5</v>
      </c>
      <c r="D6258" s="326" t="s">
        <v>9604</v>
      </c>
      <c r="E6258" s="323">
        <v>300</v>
      </c>
      <c r="F6258" s="35" t="s">
        <v>303</v>
      </c>
      <c r="G6258" s="326" t="s">
        <v>13406</v>
      </c>
      <c r="H6258" s="350">
        <f t="shared" si="98"/>
        <v>3762655.8800000008</v>
      </c>
      <c r="I6258" s="326" t="s">
        <v>13281</v>
      </c>
      <c r="J6258" s="42" t="str">
        <f>VLOOKUP(D6258,DEPARTMENTS!B:B,1,0)</f>
        <v>CHURCH_CHOIR_LAUNCH</v>
      </c>
      <c r="K6258" s="326"/>
    </row>
    <row r="6259" spans="1:11" s="35" customFormat="1" hidden="1" x14ac:dyDescent="0.2">
      <c r="A6259" s="326" t="s">
        <v>13431</v>
      </c>
      <c r="B6259" s="326" t="s">
        <v>9</v>
      </c>
      <c r="C6259" s="326">
        <v>5</v>
      </c>
      <c r="D6259" s="326" t="s">
        <v>9604</v>
      </c>
      <c r="E6259" s="323">
        <v>4000</v>
      </c>
      <c r="F6259" s="35" t="s">
        <v>303</v>
      </c>
      <c r="G6259" s="326" t="s">
        <v>13406</v>
      </c>
      <c r="H6259" s="350">
        <f t="shared" si="98"/>
        <v>3766655.8800000008</v>
      </c>
      <c r="I6259" s="326" t="s">
        <v>13282</v>
      </c>
      <c r="J6259" s="42" t="str">
        <f>VLOOKUP(D6259,DEPARTMENTS!B:B,1,0)</f>
        <v>CHURCH_CHOIR_LAUNCH</v>
      </c>
      <c r="K6259" s="326"/>
    </row>
    <row r="6260" spans="1:11" s="35" customFormat="1" hidden="1" x14ac:dyDescent="0.2">
      <c r="A6260" s="326" t="s">
        <v>13432</v>
      </c>
      <c r="B6260" s="326" t="s">
        <v>9</v>
      </c>
      <c r="C6260" s="326">
        <v>5</v>
      </c>
      <c r="D6260" s="326" t="s">
        <v>9604</v>
      </c>
      <c r="E6260" s="323">
        <v>2000</v>
      </c>
      <c r="F6260" s="35" t="s">
        <v>303</v>
      </c>
      <c r="G6260" s="326" t="s">
        <v>13406</v>
      </c>
      <c r="H6260" s="350">
        <f t="shared" si="98"/>
        <v>3768655.8800000008</v>
      </c>
      <c r="I6260" s="326" t="s">
        <v>13283</v>
      </c>
      <c r="J6260" s="42" t="str">
        <f>VLOOKUP(D6260,DEPARTMENTS!B:B,1,0)</f>
        <v>CHURCH_CHOIR_LAUNCH</v>
      </c>
      <c r="K6260" s="326"/>
    </row>
    <row r="6261" spans="1:11" s="35" customFormat="1" hidden="1" x14ac:dyDescent="0.2">
      <c r="A6261" s="326" t="s">
        <v>13433</v>
      </c>
      <c r="B6261" s="326" t="s">
        <v>9</v>
      </c>
      <c r="C6261" s="326">
        <v>5</v>
      </c>
      <c r="D6261" s="326" t="s">
        <v>9604</v>
      </c>
      <c r="E6261" s="323">
        <v>7000</v>
      </c>
      <c r="F6261" s="35" t="s">
        <v>303</v>
      </c>
      <c r="G6261" s="326" t="s">
        <v>13406</v>
      </c>
      <c r="H6261" s="350">
        <f t="shared" si="98"/>
        <v>3775655.8800000008</v>
      </c>
      <c r="I6261" s="326" t="s">
        <v>13284</v>
      </c>
      <c r="J6261" s="42" t="str">
        <f>VLOOKUP(D6261,DEPARTMENTS!B:B,1,0)</f>
        <v>CHURCH_CHOIR_LAUNCH</v>
      </c>
      <c r="K6261" s="326"/>
    </row>
    <row r="6262" spans="1:11" s="35" customFormat="1" hidden="1" x14ac:dyDescent="0.2">
      <c r="A6262" s="326" t="s">
        <v>13434</v>
      </c>
      <c r="B6262" s="326" t="s">
        <v>9</v>
      </c>
      <c r="C6262" s="326">
        <v>5</v>
      </c>
      <c r="D6262" s="326" t="s">
        <v>9604</v>
      </c>
      <c r="E6262" s="323">
        <v>500</v>
      </c>
      <c r="F6262" s="35" t="s">
        <v>303</v>
      </c>
      <c r="G6262" s="326" t="s">
        <v>13406</v>
      </c>
      <c r="H6262" s="350">
        <f t="shared" si="98"/>
        <v>3776155.8800000008</v>
      </c>
      <c r="I6262" s="326" t="s">
        <v>13285</v>
      </c>
      <c r="J6262" s="42" t="str">
        <f>VLOOKUP(D6262,DEPARTMENTS!B:B,1,0)</f>
        <v>CHURCH_CHOIR_LAUNCH</v>
      </c>
      <c r="K6262" s="326"/>
    </row>
    <row r="6263" spans="1:11" s="35" customFormat="1" hidden="1" x14ac:dyDescent="0.2">
      <c r="A6263" s="326" t="s">
        <v>13435</v>
      </c>
      <c r="B6263" s="326" t="s">
        <v>9</v>
      </c>
      <c r="C6263" s="326">
        <v>5</v>
      </c>
      <c r="D6263" s="326" t="s">
        <v>9604</v>
      </c>
      <c r="E6263" s="323">
        <v>300</v>
      </c>
      <c r="F6263" s="35" t="s">
        <v>303</v>
      </c>
      <c r="G6263" s="326" t="s">
        <v>13406</v>
      </c>
      <c r="H6263" s="350">
        <f t="shared" si="98"/>
        <v>3776455.8800000008</v>
      </c>
      <c r="I6263" s="326" t="s">
        <v>13286</v>
      </c>
      <c r="J6263" s="42" t="str">
        <f>VLOOKUP(D6263,DEPARTMENTS!B:B,1,0)</f>
        <v>CHURCH_CHOIR_LAUNCH</v>
      </c>
      <c r="K6263" s="326"/>
    </row>
    <row r="6264" spans="1:11" s="35" customFormat="1" hidden="1" x14ac:dyDescent="0.2">
      <c r="A6264" s="326" t="s">
        <v>13436</v>
      </c>
      <c r="B6264" s="326" t="s">
        <v>9</v>
      </c>
      <c r="C6264" s="326">
        <v>5</v>
      </c>
      <c r="D6264" s="326" t="s">
        <v>9604</v>
      </c>
      <c r="E6264" s="323">
        <v>2000</v>
      </c>
      <c r="F6264" s="35" t="s">
        <v>303</v>
      </c>
      <c r="G6264" s="326" t="s">
        <v>13406</v>
      </c>
      <c r="H6264" s="350">
        <f t="shared" si="98"/>
        <v>3778455.8800000008</v>
      </c>
      <c r="I6264" s="326" t="s">
        <v>13287</v>
      </c>
      <c r="J6264" s="42" t="str">
        <f>VLOOKUP(D6264,DEPARTMENTS!B:B,1,0)</f>
        <v>CHURCH_CHOIR_LAUNCH</v>
      </c>
      <c r="K6264" s="326"/>
    </row>
    <row r="6265" spans="1:11" s="35" customFormat="1" hidden="1" x14ac:dyDescent="0.2">
      <c r="A6265" s="326" t="s">
        <v>13437</v>
      </c>
      <c r="B6265" s="326" t="s">
        <v>9</v>
      </c>
      <c r="C6265" s="326">
        <v>5</v>
      </c>
      <c r="D6265" s="326" t="s">
        <v>9604</v>
      </c>
      <c r="E6265" s="323">
        <v>13000</v>
      </c>
      <c r="F6265" s="35" t="s">
        <v>303</v>
      </c>
      <c r="G6265" s="326" t="s">
        <v>13406</v>
      </c>
      <c r="H6265" s="350">
        <f t="shared" si="98"/>
        <v>3791455.8800000008</v>
      </c>
      <c r="I6265" s="326" t="s">
        <v>13288</v>
      </c>
      <c r="J6265" s="42" t="str">
        <f>VLOOKUP(D6265,DEPARTMENTS!B:B,1,0)</f>
        <v>CHURCH_CHOIR_LAUNCH</v>
      </c>
      <c r="K6265" s="326"/>
    </row>
    <row r="6266" spans="1:11" s="35" customFormat="1" hidden="1" x14ac:dyDescent="0.2">
      <c r="A6266" s="326" t="s">
        <v>13438</v>
      </c>
      <c r="B6266" s="326" t="s">
        <v>9</v>
      </c>
      <c r="C6266" s="326">
        <v>5</v>
      </c>
      <c r="D6266" s="326" t="s">
        <v>9604</v>
      </c>
      <c r="E6266" s="323">
        <v>1000</v>
      </c>
      <c r="F6266" s="35" t="s">
        <v>303</v>
      </c>
      <c r="G6266" s="326" t="s">
        <v>13406</v>
      </c>
      <c r="H6266" s="350">
        <f t="shared" si="98"/>
        <v>3792455.8800000008</v>
      </c>
      <c r="I6266" s="326" t="s">
        <v>13289</v>
      </c>
      <c r="J6266" s="42" t="str">
        <f>VLOOKUP(D6266,DEPARTMENTS!B:B,1,0)</f>
        <v>CHURCH_CHOIR_LAUNCH</v>
      </c>
      <c r="K6266" s="326"/>
    </row>
    <row r="6267" spans="1:11" s="35" customFormat="1" hidden="1" x14ac:dyDescent="0.2">
      <c r="A6267" s="326" t="s">
        <v>13439</v>
      </c>
      <c r="B6267" s="326" t="s">
        <v>9</v>
      </c>
      <c r="C6267" s="326">
        <v>5</v>
      </c>
      <c r="D6267" s="326" t="s">
        <v>9604</v>
      </c>
      <c r="E6267" s="323">
        <v>1200</v>
      </c>
      <c r="F6267" s="35" t="s">
        <v>303</v>
      </c>
      <c r="G6267" s="326" t="s">
        <v>13406</v>
      </c>
      <c r="H6267" s="350">
        <f t="shared" si="98"/>
        <v>3793655.8800000008</v>
      </c>
      <c r="I6267" s="326" t="s">
        <v>13290</v>
      </c>
      <c r="J6267" s="42" t="str">
        <f>VLOOKUP(D6267,DEPARTMENTS!B:B,1,0)</f>
        <v>CHURCH_CHOIR_LAUNCH</v>
      </c>
      <c r="K6267" s="326"/>
    </row>
    <row r="6268" spans="1:11" s="35" customFormat="1" hidden="1" x14ac:dyDescent="0.2">
      <c r="A6268" s="326" t="s">
        <v>13440</v>
      </c>
      <c r="B6268" s="326" t="s">
        <v>9</v>
      </c>
      <c r="C6268" s="326">
        <v>5</v>
      </c>
      <c r="D6268" s="326" t="s">
        <v>9604</v>
      </c>
      <c r="E6268" s="323">
        <v>200</v>
      </c>
      <c r="F6268" s="35" t="s">
        <v>303</v>
      </c>
      <c r="G6268" s="326" t="s">
        <v>13406</v>
      </c>
      <c r="H6268" s="350">
        <f t="shared" si="98"/>
        <v>3793855.8800000008</v>
      </c>
      <c r="I6268" s="326" t="s">
        <v>13291</v>
      </c>
      <c r="J6268" s="42" t="str">
        <f>VLOOKUP(D6268,DEPARTMENTS!B:B,1,0)</f>
        <v>CHURCH_CHOIR_LAUNCH</v>
      </c>
      <c r="K6268" s="326"/>
    </row>
    <row r="6269" spans="1:11" s="35" customFormat="1" hidden="1" x14ac:dyDescent="0.2">
      <c r="A6269" s="326" t="s">
        <v>13441</v>
      </c>
      <c r="B6269" s="326" t="s">
        <v>9</v>
      </c>
      <c r="C6269" s="326">
        <v>5</v>
      </c>
      <c r="D6269" s="326" t="s">
        <v>9604</v>
      </c>
      <c r="E6269" s="323">
        <v>500</v>
      </c>
      <c r="F6269" s="35" t="s">
        <v>303</v>
      </c>
      <c r="G6269" s="326" t="s">
        <v>13406</v>
      </c>
      <c r="H6269" s="350">
        <f t="shared" si="98"/>
        <v>3794355.8800000008</v>
      </c>
      <c r="I6269" s="326" t="s">
        <v>13292</v>
      </c>
      <c r="J6269" s="42" t="str">
        <f>VLOOKUP(D6269,DEPARTMENTS!B:B,1,0)</f>
        <v>CHURCH_CHOIR_LAUNCH</v>
      </c>
      <c r="K6269" s="326"/>
    </row>
    <row r="6270" spans="1:11" s="35" customFormat="1" hidden="1" x14ac:dyDescent="0.2">
      <c r="A6270" s="326" t="s">
        <v>13442</v>
      </c>
      <c r="B6270" s="326" t="s">
        <v>9</v>
      </c>
      <c r="C6270" s="326">
        <v>5</v>
      </c>
      <c r="D6270" s="326" t="s">
        <v>9604</v>
      </c>
      <c r="E6270" s="323">
        <v>500</v>
      </c>
      <c r="F6270" s="35" t="s">
        <v>303</v>
      </c>
      <c r="G6270" s="326" t="s">
        <v>13406</v>
      </c>
      <c r="H6270" s="350">
        <f t="shared" si="98"/>
        <v>3794855.8800000008</v>
      </c>
      <c r="I6270" s="326" t="s">
        <v>13293</v>
      </c>
      <c r="J6270" s="42" t="str">
        <f>VLOOKUP(D6270,DEPARTMENTS!B:B,1,0)</f>
        <v>CHURCH_CHOIR_LAUNCH</v>
      </c>
      <c r="K6270" s="326"/>
    </row>
    <row r="6271" spans="1:11" s="35" customFormat="1" hidden="1" x14ac:dyDescent="0.2">
      <c r="A6271" s="326" t="s">
        <v>13443</v>
      </c>
      <c r="B6271" s="326" t="s">
        <v>9</v>
      </c>
      <c r="C6271" s="326">
        <v>5</v>
      </c>
      <c r="D6271" s="326" t="s">
        <v>9604</v>
      </c>
      <c r="E6271" s="323">
        <v>4700</v>
      </c>
      <c r="F6271" s="35" t="s">
        <v>303</v>
      </c>
      <c r="G6271" s="326" t="s">
        <v>13406</v>
      </c>
      <c r="H6271" s="350">
        <f t="shared" si="98"/>
        <v>3799555.8800000008</v>
      </c>
      <c r="I6271" s="326" t="s">
        <v>13294</v>
      </c>
      <c r="J6271" s="42" t="str">
        <f>VLOOKUP(D6271,DEPARTMENTS!B:B,1,0)</f>
        <v>CHURCH_CHOIR_LAUNCH</v>
      </c>
      <c r="K6271" s="326"/>
    </row>
    <row r="6272" spans="1:11" s="35" customFormat="1" hidden="1" x14ac:dyDescent="0.2">
      <c r="A6272" s="326" t="s">
        <v>13444</v>
      </c>
      <c r="B6272" s="326" t="s">
        <v>9</v>
      </c>
      <c r="C6272" s="326">
        <v>5</v>
      </c>
      <c r="D6272" s="326" t="s">
        <v>9604</v>
      </c>
      <c r="E6272" s="323">
        <v>1200</v>
      </c>
      <c r="F6272" s="35" t="s">
        <v>303</v>
      </c>
      <c r="G6272" s="326" t="s">
        <v>13406</v>
      </c>
      <c r="H6272" s="350">
        <f t="shared" si="98"/>
        <v>3800755.8800000008</v>
      </c>
      <c r="I6272" s="326" t="s">
        <v>13295</v>
      </c>
      <c r="J6272" s="42" t="str">
        <f>VLOOKUP(D6272,DEPARTMENTS!B:B,1,0)</f>
        <v>CHURCH_CHOIR_LAUNCH</v>
      </c>
      <c r="K6272" s="326"/>
    </row>
    <row r="6273" spans="1:11" s="35" customFormat="1" hidden="1" x14ac:dyDescent="0.2">
      <c r="A6273" s="326" t="s">
        <v>13445</v>
      </c>
      <c r="B6273" s="326" t="s">
        <v>9</v>
      </c>
      <c r="C6273" s="326">
        <v>5</v>
      </c>
      <c r="D6273" s="326" t="s">
        <v>9604</v>
      </c>
      <c r="E6273" s="323">
        <v>500</v>
      </c>
      <c r="F6273" s="35" t="s">
        <v>303</v>
      </c>
      <c r="G6273" s="326" t="s">
        <v>13406</v>
      </c>
      <c r="H6273" s="350">
        <f t="shared" si="98"/>
        <v>3801255.8800000008</v>
      </c>
      <c r="I6273" s="326" t="s">
        <v>13296</v>
      </c>
      <c r="J6273" s="42" t="str">
        <f>VLOOKUP(D6273,DEPARTMENTS!B:B,1,0)</f>
        <v>CHURCH_CHOIR_LAUNCH</v>
      </c>
      <c r="K6273" s="326"/>
    </row>
    <row r="6274" spans="1:11" s="35" customFormat="1" hidden="1" x14ac:dyDescent="0.2">
      <c r="A6274" s="326" t="s">
        <v>13446</v>
      </c>
      <c r="B6274" s="326" t="s">
        <v>9</v>
      </c>
      <c r="C6274" s="326">
        <v>5</v>
      </c>
      <c r="D6274" s="326" t="s">
        <v>9604</v>
      </c>
      <c r="E6274" s="323">
        <v>4100</v>
      </c>
      <c r="F6274" s="35" t="s">
        <v>303</v>
      </c>
      <c r="G6274" s="326" t="s">
        <v>13406</v>
      </c>
      <c r="H6274" s="350">
        <f t="shared" si="98"/>
        <v>3805355.8800000008</v>
      </c>
      <c r="I6274" s="326" t="s">
        <v>13297</v>
      </c>
      <c r="J6274" s="42" t="str">
        <f>VLOOKUP(D6274,DEPARTMENTS!B:B,1,0)</f>
        <v>CHURCH_CHOIR_LAUNCH</v>
      </c>
      <c r="K6274" s="326"/>
    </row>
    <row r="6275" spans="1:11" s="35" customFormat="1" hidden="1" x14ac:dyDescent="0.2">
      <c r="A6275" s="326" t="s">
        <v>13447</v>
      </c>
      <c r="B6275" s="326" t="s">
        <v>9</v>
      </c>
      <c r="C6275" s="326">
        <v>5</v>
      </c>
      <c r="D6275" s="326" t="s">
        <v>9604</v>
      </c>
      <c r="E6275" s="323">
        <v>750</v>
      </c>
      <c r="F6275" s="35" t="s">
        <v>303</v>
      </c>
      <c r="G6275" s="326" t="s">
        <v>13406</v>
      </c>
      <c r="H6275" s="350">
        <f t="shared" si="98"/>
        <v>3806105.8800000008</v>
      </c>
      <c r="I6275" s="326" t="s">
        <v>13298</v>
      </c>
      <c r="J6275" s="42" t="str">
        <f>VLOOKUP(D6275,DEPARTMENTS!B:B,1,0)</f>
        <v>CHURCH_CHOIR_LAUNCH</v>
      </c>
      <c r="K6275" s="326"/>
    </row>
    <row r="6276" spans="1:11" s="321" customFormat="1" hidden="1" x14ac:dyDescent="0.2">
      <c r="A6276" s="326" t="s">
        <v>13448</v>
      </c>
      <c r="B6276" s="326" t="s">
        <v>9</v>
      </c>
      <c r="C6276" s="326">
        <v>5</v>
      </c>
      <c r="D6276" s="326" t="s">
        <v>9604</v>
      </c>
      <c r="E6276" s="323">
        <v>2000</v>
      </c>
      <c r="F6276" s="35" t="s">
        <v>303</v>
      </c>
      <c r="G6276" s="326" t="s">
        <v>13406</v>
      </c>
      <c r="H6276" s="350">
        <f t="shared" si="98"/>
        <v>3808105.8800000008</v>
      </c>
      <c r="I6276" s="326" t="s">
        <v>13299</v>
      </c>
      <c r="J6276" s="42" t="str">
        <f>VLOOKUP(D6276,DEPARTMENTS!B:B,1,0)</f>
        <v>CHURCH_CHOIR_LAUNCH</v>
      </c>
      <c r="K6276" s="326"/>
    </row>
    <row r="6277" spans="1:11" s="35" customFormat="1" hidden="1" x14ac:dyDescent="0.2">
      <c r="A6277" s="326" t="s">
        <v>13449</v>
      </c>
      <c r="B6277" s="326" t="s">
        <v>9</v>
      </c>
      <c r="C6277" s="326">
        <v>5</v>
      </c>
      <c r="D6277" s="326" t="s">
        <v>9604</v>
      </c>
      <c r="E6277" s="323">
        <v>1000</v>
      </c>
      <c r="F6277" s="35" t="s">
        <v>303</v>
      </c>
      <c r="G6277" s="326" t="s">
        <v>13406</v>
      </c>
      <c r="H6277" s="350">
        <f t="shared" si="98"/>
        <v>3809105.8800000008</v>
      </c>
      <c r="I6277" s="326" t="s">
        <v>13300</v>
      </c>
      <c r="J6277" s="42" t="str">
        <f>VLOOKUP(D6277,DEPARTMENTS!B:B,1,0)</f>
        <v>CHURCH_CHOIR_LAUNCH</v>
      </c>
      <c r="K6277" s="326"/>
    </row>
    <row r="6278" spans="1:11" s="35" customFormat="1" hidden="1" x14ac:dyDescent="0.2">
      <c r="A6278" s="326" t="s">
        <v>13450</v>
      </c>
      <c r="B6278" s="326" t="s">
        <v>9</v>
      </c>
      <c r="C6278" s="326">
        <v>5</v>
      </c>
      <c r="D6278" s="326" t="s">
        <v>9604</v>
      </c>
      <c r="E6278" s="323">
        <v>2000</v>
      </c>
      <c r="F6278" s="35" t="s">
        <v>303</v>
      </c>
      <c r="G6278" s="326" t="s">
        <v>13406</v>
      </c>
      <c r="H6278" s="350">
        <f t="shared" si="98"/>
        <v>3811105.8800000008</v>
      </c>
      <c r="I6278" s="326" t="s">
        <v>13301</v>
      </c>
      <c r="J6278" s="42" t="str">
        <f>VLOOKUP(D6278,DEPARTMENTS!B:B,1,0)</f>
        <v>CHURCH_CHOIR_LAUNCH</v>
      </c>
      <c r="K6278" s="326"/>
    </row>
    <row r="6279" spans="1:11" s="35" customFormat="1" hidden="1" x14ac:dyDescent="0.2">
      <c r="A6279" s="326" t="s">
        <v>13451</v>
      </c>
      <c r="B6279" s="326" t="s">
        <v>9</v>
      </c>
      <c r="C6279" s="326">
        <v>5</v>
      </c>
      <c r="D6279" s="326" t="s">
        <v>9604</v>
      </c>
      <c r="E6279" s="323">
        <v>7000</v>
      </c>
      <c r="F6279" s="35" t="s">
        <v>303</v>
      </c>
      <c r="G6279" s="326" t="s">
        <v>13406</v>
      </c>
      <c r="H6279" s="350">
        <f t="shared" si="98"/>
        <v>3818105.8800000008</v>
      </c>
      <c r="I6279" s="326" t="s">
        <v>13302</v>
      </c>
      <c r="J6279" s="42" t="str">
        <f>VLOOKUP(D6279,DEPARTMENTS!B:B,1,0)</f>
        <v>CHURCH_CHOIR_LAUNCH</v>
      </c>
      <c r="K6279" s="326"/>
    </row>
    <row r="6280" spans="1:11" s="35" customFormat="1" hidden="1" x14ac:dyDescent="0.2">
      <c r="A6280" s="326" t="s">
        <v>13452</v>
      </c>
      <c r="B6280" s="326" t="s">
        <v>9</v>
      </c>
      <c r="C6280" s="326">
        <v>5</v>
      </c>
      <c r="D6280" s="326" t="s">
        <v>9604</v>
      </c>
      <c r="E6280" s="323">
        <v>1000</v>
      </c>
      <c r="F6280" s="35" t="s">
        <v>303</v>
      </c>
      <c r="G6280" s="326" t="s">
        <v>13406</v>
      </c>
      <c r="H6280" s="350">
        <f t="shared" si="98"/>
        <v>3819105.8800000008</v>
      </c>
      <c r="I6280" s="326" t="s">
        <v>13303</v>
      </c>
      <c r="J6280" s="42" t="str">
        <f>VLOOKUP(D6280,DEPARTMENTS!B:B,1,0)</f>
        <v>CHURCH_CHOIR_LAUNCH</v>
      </c>
      <c r="K6280" s="326"/>
    </row>
    <row r="6281" spans="1:11" s="35" customFormat="1" hidden="1" x14ac:dyDescent="0.2">
      <c r="A6281" s="326" t="s">
        <v>13453</v>
      </c>
      <c r="B6281" s="326" t="s">
        <v>9</v>
      </c>
      <c r="C6281" s="326">
        <v>5</v>
      </c>
      <c r="D6281" s="326" t="s">
        <v>9604</v>
      </c>
      <c r="E6281" s="323">
        <v>1500</v>
      </c>
      <c r="F6281" s="35" t="s">
        <v>303</v>
      </c>
      <c r="G6281" s="326" t="s">
        <v>13406</v>
      </c>
      <c r="H6281" s="350">
        <f t="shared" si="98"/>
        <v>3820605.8800000008</v>
      </c>
      <c r="I6281" s="326" t="s">
        <v>13304</v>
      </c>
      <c r="J6281" s="42" t="str">
        <f>VLOOKUP(D6281,DEPARTMENTS!B:B,1,0)</f>
        <v>CHURCH_CHOIR_LAUNCH</v>
      </c>
      <c r="K6281" s="326"/>
    </row>
    <row r="6282" spans="1:11" s="35" customFormat="1" hidden="1" x14ac:dyDescent="0.2">
      <c r="A6282" s="326" t="s">
        <v>13454</v>
      </c>
      <c r="B6282" s="326" t="s">
        <v>9</v>
      </c>
      <c r="C6282" s="326">
        <v>5</v>
      </c>
      <c r="D6282" s="326" t="s">
        <v>9604</v>
      </c>
      <c r="E6282" s="323">
        <v>1000</v>
      </c>
      <c r="F6282" s="35" t="s">
        <v>303</v>
      </c>
      <c r="G6282" s="326" t="s">
        <v>13406</v>
      </c>
      <c r="H6282" s="350">
        <f t="shared" si="98"/>
        <v>3821605.8800000008</v>
      </c>
      <c r="I6282" s="326" t="s">
        <v>13305</v>
      </c>
      <c r="J6282" s="42" t="str">
        <f>VLOOKUP(D6282,DEPARTMENTS!B:B,1,0)</f>
        <v>CHURCH_CHOIR_LAUNCH</v>
      </c>
      <c r="K6282" s="326"/>
    </row>
    <row r="6283" spans="1:11" s="35" customFormat="1" hidden="1" x14ac:dyDescent="0.2">
      <c r="A6283" s="326" t="s">
        <v>13455</v>
      </c>
      <c r="B6283" s="326" t="s">
        <v>9</v>
      </c>
      <c r="C6283" s="326">
        <v>5</v>
      </c>
      <c r="D6283" s="326" t="s">
        <v>9604</v>
      </c>
      <c r="E6283" s="323">
        <v>600</v>
      </c>
      <c r="F6283" s="35" t="s">
        <v>303</v>
      </c>
      <c r="G6283" s="326" t="s">
        <v>13406</v>
      </c>
      <c r="H6283" s="350">
        <f t="shared" si="98"/>
        <v>3822205.8800000008</v>
      </c>
      <c r="I6283" s="326" t="s">
        <v>13306</v>
      </c>
      <c r="J6283" s="42" t="str">
        <f>VLOOKUP(D6283,DEPARTMENTS!B:B,1,0)</f>
        <v>CHURCH_CHOIR_LAUNCH</v>
      </c>
      <c r="K6283" s="326"/>
    </row>
    <row r="6284" spans="1:11" s="35" customFormat="1" hidden="1" x14ac:dyDescent="0.2">
      <c r="A6284" s="326" t="s">
        <v>13456</v>
      </c>
      <c r="B6284" s="326" t="s">
        <v>9</v>
      </c>
      <c r="C6284" s="326">
        <v>5</v>
      </c>
      <c r="D6284" s="326" t="s">
        <v>9604</v>
      </c>
      <c r="E6284" s="323">
        <v>800</v>
      </c>
      <c r="F6284" s="35" t="s">
        <v>303</v>
      </c>
      <c r="G6284" s="326" t="s">
        <v>13406</v>
      </c>
      <c r="H6284" s="350">
        <f t="shared" si="98"/>
        <v>3823005.8800000008</v>
      </c>
      <c r="I6284" s="326" t="s">
        <v>13307</v>
      </c>
      <c r="J6284" s="42" t="str">
        <f>VLOOKUP(D6284,DEPARTMENTS!B:B,1,0)</f>
        <v>CHURCH_CHOIR_LAUNCH</v>
      </c>
      <c r="K6284" s="326"/>
    </row>
    <row r="6285" spans="1:11" s="35" customFormat="1" hidden="1" x14ac:dyDescent="0.2">
      <c r="A6285" s="326" t="s">
        <v>13457</v>
      </c>
      <c r="B6285" s="326" t="s">
        <v>9</v>
      </c>
      <c r="C6285" s="326">
        <v>5</v>
      </c>
      <c r="D6285" s="326" t="s">
        <v>9604</v>
      </c>
      <c r="E6285" s="323">
        <v>1000</v>
      </c>
      <c r="F6285" s="35" t="s">
        <v>303</v>
      </c>
      <c r="G6285" s="326" t="s">
        <v>13406</v>
      </c>
      <c r="H6285" s="350">
        <f t="shared" si="98"/>
        <v>3824005.8800000008</v>
      </c>
      <c r="I6285" s="326" t="s">
        <v>13308</v>
      </c>
      <c r="J6285" s="42" t="str">
        <f>VLOOKUP(D6285,DEPARTMENTS!B:B,1,0)</f>
        <v>CHURCH_CHOIR_LAUNCH</v>
      </c>
      <c r="K6285" s="326"/>
    </row>
    <row r="6286" spans="1:11" s="35" customFormat="1" hidden="1" x14ac:dyDescent="0.2">
      <c r="A6286" s="326" t="s">
        <v>13458</v>
      </c>
      <c r="B6286" s="326" t="s">
        <v>9</v>
      </c>
      <c r="C6286" s="326">
        <v>5</v>
      </c>
      <c r="D6286" s="326" t="s">
        <v>9604</v>
      </c>
      <c r="E6286" s="323">
        <v>1500</v>
      </c>
      <c r="F6286" s="35" t="s">
        <v>303</v>
      </c>
      <c r="G6286" s="326" t="s">
        <v>13406</v>
      </c>
      <c r="H6286" s="350">
        <f t="shared" si="98"/>
        <v>3825505.8800000008</v>
      </c>
      <c r="I6286" s="326" t="s">
        <v>13309</v>
      </c>
      <c r="J6286" s="42" t="str">
        <f>VLOOKUP(D6286,DEPARTMENTS!B:B,1,0)</f>
        <v>CHURCH_CHOIR_LAUNCH</v>
      </c>
      <c r="K6286" s="326"/>
    </row>
    <row r="6287" spans="1:11" s="35" customFormat="1" hidden="1" x14ac:dyDescent="0.2">
      <c r="A6287" s="326" t="s">
        <v>13459</v>
      </c>
      <c r="B6287" s="326" t="s">
        <v>9</v>
      </c>
      <c r="C6287" s="326">
        <v>5</v>
      </c>
      <c r="D6287" s="326" t="s">
        <v>9604</v>
      </c>
      <c r="E6287" s="323">
        <v>300</v>
      </c>
      <c r="F6287" s="35" t="s">
        <v>303</v>
      </c>
      <c r="G6287" s="326" t="s">
        <v>13406</v>
      </c>
      <c r="H6287" s="350">
        <f t="shared" si="98"/>
        <v>3825805.8800000008</v>
      </c>
      <c r="I6287" s="326" t="s">
        <v>13310</v>
      </c>
      <c r="J6287" s="42" t="str">
        <f>VLOOKUP(D6287,DEPARTMENTS!B:B,1,0)</f>
        <v>CHURCH_CHOIR_LAUNCH</v>
      </c>
      <c r="K6287" s="326"/>
    </row>
    <row r="6288" spans="1:11" s="35" customFormat="1" hidden="1" x14ac:dyDescent="0.2">
      <c r="A6288" s="326" t="s">
        <v>13460</v>
      </c>
      <c r="B6288" s="326" t="s">
        <v>9</v>
      </c>
      <c r="C6288" s="326">
        <v>5</v>
      </c>
      <c r="D6288" s="326" t="s">
        <v>9604</v>
      </c>
      <c r="E6288" s="323">
        <v>2000</v>
      </c>
      <c r="F6288" s="35" t="s">
        <v>303</v>
      </c>
      <c r="G6288" s="326" t="s">
        <v>13406</v>
      </c>
      <c r="H6288" s="350">
        <f t="shared" si="98"/>
        <v>3827805.8800000008</v>
      </c>
      <c r="I6288" s="326" t="s">
        <v>13311</v>
      </c>
      <c r="J6288" s="42" t="str">
        <f>VLOOKUP(D6288,DEPARTMENTS!B:B,1,0)</f>
        <v>CHURCH_CHOIR_LAUNCH</v>
      </c>
      <c r="K6288" s="326"/>
    </row>
    <row r="6289" spans="1:11" s="35" customFormat="1" hidden="1" x14ac:dyDescent="0.2">
      <c r="A6289" s="326" t="s">
        <v>13461</v>
      </c>
      <c r="B6289" s="326" t="s">
        <v>9</v>
      </c>
      <c r="C6289" s="326">
        <v>5</v>
      </c>
      <c r="D6289" s="326" t="s">
        <v>9604</v>
      </c>
      <c r="E6289" s="323">
        <v>100</v>
      </c>
      <c r="F6289" s="35" t="s">
        <v>303</v>
      </c>
      <c r="G6289" s="326" t="s">
        <v>13406</v>
      </c>
      <c r="H6289" s="350">
        <f t="shared" si="98"/>
        <v>3827905.8800000008</v>
      </c>
      <c r="I6289" s="326" t="s">
        <v>13312</v>
      </c>
      <c r="J6289" s="42" t="str">
        <f>VLOOKUP(D6289,DEPARTMENTS!B:B,1,0)</f>
        <v>CHURCH_CHOIR_LAUNCH</v>
      </c>
      <c r="K6289" s="326"/>
    </row>
    <row r="6290" spans="1:11" s="35" customFormat="1" hidden="1" x14ac:dyDescent="0.2">
      <c r="A6290" s="326" t="s">
        <v>13462</v>
      </c>
      <c r="B6290" s="326" t="s">
        <v>9</v>
      </c>
      <c r="C6290" s="326">
        <v>5</v>
      </c>
      <c r="D6290" s="326" t="s">
        <v>9604</v>
      </c>
      <c r="E6290" s="323">
        <v>500</v>
      </c>
      <c r="F6290" s="35" t="s">
        <v>303</v>
      </c>
      <c r="G6290" s="326" t="s">
        <v>13406</v>
      </c>
      <c r="H6290" s="350">
        <f t="shared" si="98"/>
        <v>3828405.8800000008</v>
      </c>
      <c r="I6290" s="326" t="s">
        <v>13313</v>
      </c>
      <c r="J6290" s="42" t="str">
        <f>VLOOKUP(D6290,DEPARTMENTS!B:B,1,0)</f>
        <v>CHURCH_CHOIR_LAUNCH</v>
      </c>
      <c r="K6290" s="326"/>
    </row>
    <row r="6291" spans="1:11" s="35" customFormat="1" hidden="1" x14ac:dyDescent="0.2">
      <c r="A6291" s="326" t="s">
        <v>13463</v>
      </c>
      <c r="B6291" s="326" t="s">
        <v>9</v>
      </c>
      <c r="C6291" s="326">
        <v>5</v>
      </c>
      <c r="D6291" s="326" t="s">
        <v>9604</v>
      </c>
      <c r="E6291" s="323">
        <v>6000</v>
      </c>
      <c r="F6291" s="35" t="s">
        <v>303</v>
      </c>
      <c r="G6291" s="326" t="s">
        <v>13406</v>
      </c>
      <c r="H6291" s="350">
        <f t="shared" si="98"/>
        <v>3834405.8800000008</v>
      </c>
      <c r="I6291" s="326" t="s">
        <v>13314</v>
      </c>
      <c r="J6291" s="42" t="str">
        <f>VLOOKUP(D6291,DEPARTMENTS!B:B,1,0)</f>
        <v>CHURCH_CHOIR_LAUNCH</v>
      </c>
      <c r="K6291" s="326"/>
    </row>
    <row r="6292" spans="1:11" s="35" customFormat="1" hidden="1" x14ac:dyDescent="0.2">
      <c r="A6292" s="326" t="s">
        <v>13464</v>
      </c>
      <c r="B6292" s="326" t="s">
        <v>9</v>
      </c>
      <c r="C6292" s="326">
        <v>5</v>
      </c>
      <c r="D6292" s="326" t="s">
        <v>9604</v>
      </c>
      <c r="E6292" s="323">
        <v>1000</v>
      </c>
      <c r="F6292" s="35" t="s">
        <v>303</v>
      </c>
      <c r="G6292" s="326" t="s">
        <v>13406</v>
      </c>
      <c r="H6292" s="350">
        <f t="shared" si="98"/>
        <v>3835405.8800000008</v>
      </c>
      <c r="I6292" s="326" t="s">
        <v>13315</v>
      </c>
      <c r="J6292" s="42" t="str">
        <f>VLOOKUP(D6292,DEPARTMENTS!B:B,1,0)</f>
        <v>CHURCH_CHOIR_LAUNCH</v>
      </c>
      <c r="K6292" s="326"/>
    </row>
    <row r="6293" spans="1:11" s="35" customFormat="1" hidden="1" x14ac:dyDescent="0.2">
      <c r="A6293" s="326" t="s">
        <v>13465</v>
      </c>
      <c r="B6293" s="326" t="s">
        <v>9</v>
      </c>
      <c r="C6293" s="326">
        <v>5</v>
      </c>
      <c r="D6293" s="326" t="s">
        <v>9604</v>
      </c>
      <c r="E6293" s="323">
        <v>2000</v>
      </c>
      <c r="F6293" s="35" t="s">
        <v>303</v>
      </c>
      <c r="G6293" s="326" t="s">
        <v>13406</v>
      </c>
      <c r="H6293" s="350">
        <f t="shared" si="98"/>
        <v>3837405.8800000008</v>
      </c>
      <c r="I6293" s="326" t="s">
        <v>13316</v>
      </c>
      <c r="J6293" s="42" t="str">
        <f>VLOOKUP(D6293,DEPARTMENTS!B:B,1,0)</f>
        <v>CHURCH_CHOIR_LAUNCH</v>
      </c>
      <c r="K6293" s="326"/>
    </row>
    <row r="6294" spans="1:11" s="35" customFormat="1" hidden="1" x14ac:dyDescent="0.2">
      <c r="A6294" s="326" t="s">
        <v>13466</v>
      </c>
      <c r="B6294" s="326" t="s">
        <v>9</v>
      </c>
      <c r="C6294" s="326">
        <v>5</v>
      </c>
      <c r="D6294" s="326" t="s">
        <v>9604</v>
      </c>
      <c r="E6294" s="323">
        <v>1000</v>
      </c>
      <c r="F6294" s="35" t="s">
        <v>303</v>
      </c>
      <c r="G6294" s="326" t="s">
        <v>13406</v>
      </c>
      <c r="H6294" s="350">
        <f t="shared" ref="H6294:H6357" si="99">H6293+E6294</f>
        <v>3838405.8800000008</v>
      </c>
      <c r="I6294" s="326" t="s">
        <v>13317</v>
      </c>
      <c r="J6294" s="42" t="str">
        <f>VLOOKUP(D6294,DEPARTMENTS!B:B,1,0)</f>
        <v>CHURCH_CHOIR_LAUNCH</v>
      </c>
      <c r="K6294" s="326"/>
    </row>
    <row r="6295" spans="1:11" s="35" customFormat="1" hidden="1" x14ac:dyDescent="0.2">
      <c r="A6295" s="326" t="s">
        <v>13467</v>
      </c>
      <c r="B6295" s="326" t="s">
        <v>9</v>
      </c>
      <c r="C6295" s="326">
        <v>5</v>
      </c>
      <c r="D6295" s="326" t="s">
        <v>9604</v>
      </c>
      <c r="E6295" s="323">
        <v>200</v>
      </c>
      <c r="F6295" s="35" t="s">
        <v>303</v>
      </c>
      <c r="G6295" s="326" t="s">
        <v>13406</v>
      </c>
      <c r="H6295" s="350">
        <f t="shared" si="99"/>
        <v>3838605.8800000008</v>
      </c>
      <c r="I6295" s="326" t="s">
        <v>13318</v>
      </c>
      <c r="J6295" s="42" t="str">
        <f>VLOOKUP(D6295,DEPARTMENTS!B:B,1,0)</f>
        <v>CHURCH_CHOIR_LAUNCH</v>
      </c>
      <c r="K6295" s="326"/>
    </row>
    <row r="6296" spans="1:11" s="35" customFormat="1" hidden="1" x14ac:dyDescent="0.2">
      <c r="A6296" s="326" t="s">
        <v>13468</v>
      </c>
      <c r="B6296" s="326" t="s">
        <v>9</v>
      </c>
      <c r="C6296" s="326">
        <v>5</v>
      </c>
      <c r="D6296" s="326" t="s">
        <v>9604</v>
      </c>
      <c r="E6296" s="323">
        <v>1000</v>
      </c>
      <c r="F6296" s="35" t="s">
        <v>303</v>
      </c>
      <c r="G6296" s="326" t="s">
        <v>13406</v>
      </c>
      <c r="H6296" s="350">
        <f t="shared" si="99"/>
        <v>3839605.8800000008</v>
      </c>
      <c r="I6296" s="326" t="s">
        <v>13319</v>
      </c>
      <c r="J6296" s="42" t="str">
        <f>VLOOKUP(D6296,DEPARTMENTS!B:B,1,0)</f>
        <v>CHURCH_CHOIR_LAUNCH</v>
      </c>
      <c r="K6296" s="326"/>
    </row>
    <row r="6297" spans="1:11" s="35" customFormat="1" hidden="1" x14ac:dyDescent="0.2">
      <c r="A6297" s="326" t="s">
        <v>13469</v>
      </c>
      <c r="B6297" s="326" t="s">
        <v>9</v>
      </c>
      <c r="C6297" s="326">
        <v>5</v>
      </c>
      <c r="D6297" s="326" t="s">
        <v>9604</v>
      </c>
      <c r="E6297" s="323">
        <v>900</v>
      </c>
      <c r="F6297" s="35" t="s">
        <v>303</v>
      </c>
      <c r="G6297" s="326" t="s">
        <v>13406</v>
      </c>
      <c r="H6297" s="350">
        <f t="shared" si="99"/>
        <v>3840505.8800000008</v>
      </c>
      <c r="I6297" s="326" t="s">
        <v>13320</v>
      </c>
      <c r="J6297" s="42" t="str">
        <f>VLOOKUP(D6297,DEPARTMENTS!B:B,1,0)</f>
        <v>CHURCH_CHOIR_LAUNCH</v>
      </c>
      <c r="K6297" s="326"/>
    </row>
    <row r="6298" spans="1:11" s="35" customFormat="1" hidden="1" x14ac:dyDescent="0.2">
      <c r="A6298" s="326" t="s">
        <v>13470</v>
      </c>
      <c r="B6298" s="326" t="s">
        <v>9</v>
      </c>
      <c r="C6298" s="326">
        <v>5</v>
      </c>
      <c r="D6298" s="326" t="s">
        <v>9604</v>
      </c>
      <c r="E6298" s="323">
        <v>1000</v>
      </c>
      <c r="F6298" s="35" t="s">
        <v>303</v>
      </c>
      <c r="G6298" s="326" t="s">
        <v>13406</v>
      </c>
      <c r="H6298" s="350">
        <f t="shared" si="99"/>
        <v>3841505.8800000008</v>
      </c>
      <c r="I6298" s="326" t="s">
        <v>13321</v>
      </c>
      <c r="J6298" s="42" t="str">
        <f>VLOOKUP(D6298,DEPARTMENTS!B:B,1,0)</f>
        <v>CHURCH_CHOIR_LAUNCH</v>
      </c>
      <c r="K6298" s="326"/>
    </row>
    <row r="6299" spans="1:11" s="35" customFormat="1" hidden="1" x14ac:dyDescent="0.2">
      <c r="A6299" s="326" t="s">
        <v>13471</v>
      </c>
      <c r="B6299" s="326" t="s">
        <v>9</v>
      </c>
      <c r="C6299" s="326">
        <v>5</v>
      </c>
      <c r="D6299" s="326" t="s">
        <v>9604</v>
      </c>
      <c r="E6299" s="323">
        <v>5100</v>
      </c>
      <c r="F6299" s="35" t="s">
        <v>303</v>
      </c>
      <c r="G6299" s="326" t="s">
        <v>13406</v>
      </c>
      <c r="H6299" s="350">
        <f t="shared" si="99"/>
        <v>3846605.8800000008</v>
      </c>
      <c r="I6299" s="326" t="s">
        <v>13322</v>
      </c>
      <c r="J6299" s="42" t="str">
        <f>VLOOKUP(D6299,DEPARTMENTS!B:B,1,0)</f>
        <v>CHURCH_CHOIR_LAUNCH</v>
      </c>
      <c r="K6299" s="326"/>
    </row>
    <row r="6300" spans="1:11" s="35" customFormat="1" hidden="1" x14ac:dyDescent="0.2">
      <c r="A6300" s="326" t="s">
        <v>13472</v>
      </c>
      <c r="B6300" s="326" t="s">
        <v>9</v>
      </c>
      <c r="C6300" s="326">
        <v>5</v>
      </c>
      <c r="D6300" s="326" t="s">
        <v>9604</v>
      </c>
      <c r="E6300" s="323">
        <v>1000</v>
      </c>
      <c r="F6300" s="35" t="s">
        <v>303</v>
      </c>
      <c r="G6300" s="326" t="s">
        <v>13406</v>
      </c>
      <c r="H6300" s="350">
        <f t="shared" si="99"/>
        <v>3847605.8800000008</v>
      </c>
      <c r="I6300" s="326" t="s">
        <v>13323</v>
      </c>
      <c r="J6300" s="42" t="str">
        <f>VLOOKUP(D6300,DEPARTMENTS!B:B,1,0)</f>
        <v>CHURCH_CHOIR_LAUNCH</v>
      </c>
      <c r="K6300" s="326"/>
    </row>
    <row r="6301" spans="1:11" s="35" customFormat="1" hidden="1" x14ac:dyDescent="0.2">
      <c r="A6301" s="326" t="s">
        <v>13473</v>
      </c>
      <c r="B6301" s="326" t="s">
        <v>9</v>
      </c>
      <c r="C6301" s="326">
        <v>5</v>
      </c>
      <c r="D6301" s="326" t="s">
        <v>9604</v>
      </c>
      <c r="E6301" s="323">
        <v>1000</v>
      </c>
      <c r="F6301" s="35" t="s">
        <v>303</v>
      </c>
      <c r="G6301" s="326" t="s">
        <v>13406</v>
      </c>
      <c r="H6301" s="350">
        <f t="shared" si="99"/>
        <v>3848605.8800000008</v>
      </c>
      <c r="I6301" s="326" t="s">
        <v>13324</v>
      </c>
      <c r="J6301" s="42" t="str">
        <f>VLOOKUP(D6301,DEPARTMENTS!B:B,1,0)</f>
        <v>CHURCH_CHOIR_LAUNCH</v>
      </c>
      <c r="K6301" s="326"/>
    </row>
    <row r="6302" spans="1:11" s="35" customFormat="1" hidden="1" x14ac:dyDescent="0.2">
      <c r="A6302" s="326" t="s">
        <v>13474</v>
      </c>
      <c r="B6302" s="326" t="s">
        <v>9</v>
      </c>
      <c r="C6302" s="326">
        <v>5</v>
      </c>
      <c r="D6302" s="326" t="s">
        <v>9604</v>
      </c>
      <c r="E6302" s="323">
        <v>2300</v>
      </c>
      <c r="F6302" s="35" t="s">
        <v>303</v>
      </c>
      <c r="G6302" s="326" t="s">
        <v>13406</v>
      </c>
      <c r="H6302" s="350">
        <f t="shared" si="99"/>
        <v>3850905.8800000008</v>
      </c>
      <c r="I6302" s="326" t="s">
        <v>13325</v>
      </c>
      <c r="J6302" s="42" t="str">
        <f>VLOOKUP(D6302,DEPARTMENTS!B:B,1,0)</f>
        <v>CHURCH_CHOIR_LAUNCH</v>
      </c>
      <c r="K6302" s="326"/>
    </row>
    <row r="6303" spans="1:11" s="35" customFormat="1" hidden="1" x14ac:dyDescent="0.2">
      <c r="A6303" s="326" t="s">
        <v>13475</v>
      </c>
      <c r="B6303" s="326" t="s">
        <v>9</v>
      </c>
      <c r="C6303" s="326">
        <v>5</v>
      </c>
      <c r="D6303" s="326" t="s">
        <v>9604</v>
      </c>
      <c r="E6303" s="323">
        <v>1500</v>
      </c>
      <c r="F6303" s="35" t="s">
        <v>303</v>
      </c>
      <c r="G6303" s="326" t="s">
        <v>13406</v>
      </c>
      <c r="H6303" s="350">
        <f t="shared" si="99"/>
        <v>3852405.8800000008</v>
      </c>
      <c r="I6303" s="326" t="s">
        <v>13326</v>
      </c>
      <c r="J6303" s="42" t="str">
        <f>VLOOKUP(D6303,DEPARTMENTS!B:B,1,0)</f>
        <v>CHURCH_CHOIR_LAUNCH</v>
      </c>
      <c r="K6303" s="326"/>
    </row>
    <row r="6304" spans="1:11" s="35" customFormat="1" hidden="1" x14ac:dyDescent="0.2">
      <c r="A6304" s="326" t="s">
        <v>13476</v>
      </c>
      <c r="B6304" s="326" t="s">
        <v>9</v>
      </c>
      <c r="C6304" s="326">
        <v>5</v>
      </c>
      <c r="D6304" s="326" t="s">
        <v>9604</v>
      </c>
      <c r="E6304" s="323">
        <v>500</v>
      </c>
      <c r="F6304" s="35" t="s">
        <v>303</v>
      </c>
      <c r="G6304" s="326" t="s">
        <v>13406</v>
      </c>
      <c r="H6304" s="350">
        <f t="shared" si="99"/>
        <v>3852905.8800000008</v>
      </c>
      <c r="I6304" s="326" t="s">
        <v>13327</v>
      </c>
      <c r="J6304" s="42" t="str">
        <f>VLOOKUP(D6304,DEPARTMENTS!B:B,1,0)</f>
        <v>CHURCH_CHOIR_LAUNCH</v>
      </c>
      <c r="K6304" s="326"/>
    </row>
    <row r="6305" spans="1:11" s="35" customFormat="1" hidden="1" x14ac:dyDescent="0.2">
      <c r="A6305" s="326" t="s">
        <v>13477</v>
      </c>
      <c r="B6305" s="326" t="s">
        <v>9</v>
      </c>
      <c r="C6305" s="326">
        <v>5</v>
      </c>
      <c r="D6305" s="326" t="s">
        <v>9604</v>
      </c>
      <c r="E6305" s="323">
        <v>1000</v>
      </c>
      <c r="F6305" s="35" t="s">
        <v>303</v>
      </c>
      <c r="G6305" s="326" t="s">
        <v>13406</v>
      </c>
      <c r="H6305" s="350">
        <f t="shared" si="99"/>
        <v>3853905.8800000008</v>
      </c>
      <c r="I6305" s="326" t="s">
        <v>13328</v>
      </c>
      <c r="J6305" s="42" t="str">
        <f>VLOOKUP(D6305,DEPARTMENTS!B:B,1,0)</f>
        <v>CHURCH_CHOIR_LAUNCH</v>
      </c>
      <c r="K6305" s="326"/>
    </row>
    <row r="6306" spans="1:11" s="35" customFormat="1" hidden="1" x14ac:dyDescent="0.2">
      <c r="A6306" s="326" t="s">
        <v>13478</v>
      </c>
      <c r="B6306" s="326" t="s">
        <v>9</v>
      </c>
      <c r="C6306" s="326">
        <v>5</v>
      </c>
      <c r="D6306" s="326" t="s">
        <v>9604</v>
      </c>
      <c r="E6306" s="323">
        <v>900</v>
      </c>
      <c r="F6306" s="35" t="s">
        <v>303</v>
      </c>
      <c r="G6306" s="326" t="s">
        <v>13406</v>
      </c>
      <c r="H6306" s="350">
        <f t="shared" si="99"/>
        <v>3854805.8800000008</v>
      </c>
      <c r="I6306" s="326" t="s">
        <v>13329</v>
      </c>
      <c r="J6306" s="42" t="str">
        <f>VLOOKUP(D6306,DEPARTMENTS!B:B,1,0)</f>
        <v>CHURCH_CHOIR_LAUNCH</v>
      </c>
      <c r="K6306" s="326"/>
    </row>
    <row r="6307" spans="1:11" s="35" customFormat="1" hidden="1" x14ac:dyDescent="0.2">
      <c r="A6307" s="326" t="s">
        <v>13479</v>
      </c>
      <c r="B6307" s="326" t="s">
        <v>9</v>
      </c>
      <c r="C6307" s="326">
        <v>5</v>
      </c>
      <c r="D6307" s="326" t="s">
        <v>9604</v>
      </c>
      <c r="E6307" s="323">
        <v>10000</v>
      </c>
      <c r="F6307" s="35" t="s">
        <v>303</v>
      </c>
      <c r="G6307" s="326" t="s">
        <v>13406</v>
      </c>
      <c r="H6307" s="350">
        <f t="shared" si="99"/>
        <v>3864805.8800000008</v>
      </c>
      <c r="I6307" s="326" t="s">
        <v>13330</v>
      </c>
      <c r="J6307" s="42" t="str">
        <f>VLOOKUP(D6307,DEPARTMENTS!B:B,1,0)</f>
        <v>CHURCH_CHOIR_LAUNCH</v>
      </c>
      <c r="K6307" s="326"/>
    </row>
    <row r="6308" spans="1:11" s="35" customFormat="1" hidden="1" x14ac:dyDescent="0.2">
      <c r="A6308" s="326" t="s">
        <v>13480</v>
      </c>
      <c r="B6308" s="326" t="s">
        <v>9</v>
      </c>
      <c r="C6308" s="326">
        <v>5</v>
      </c>
      <c r="D6308" s="326" t="s">
        <v>9604</v>
      </c>
      <c r="E6308" s="323">
        <v>500</v>
      </c>
      <c r="F6308" s="35" t="s">
        <v>303</v>
      </c>
      <c r="G6308" s="326" t="s">
        <v>13406</v>
      </c>
      <c r="H6308" s="350">
        <f t="shared" si="99"/>
        <v>3865305.8800000008</v>
      </c>
      <c r="I6308" s="326" t="s">
        <v>13331</v>
      </c>
      <c r="J6308" s="42" t="str">
        <f>VLOOKUP(D6308,DEPARTMENTS!B:B,1,0)</f>
        <v>CHURCH_CHOIR_LAUNCH</v>
      </c>
      <c r="K6308" s="326"/>
    </row>
    <row r="6309" spans="1:11" s="35" customFormat="1" hidden="1" x14ac:dyDescent="0.2">
      <c r="A6309" s="326" t="s">
        <v>13481</v>
      </c>
      <c r="B6309" s="326" t="s">
        <v>9</v>
      </c>
      <c r="C6309" s="326">
        <v>5</v>
      </c>
      <c r="D6309" s="326" t="s">
        <v>9604</v>
      </c>
      <c r="E6309" s="323">
        <v>500</v>
      </c>
      <c r="F6309" s="35" t="s">
        <v>303</v>
      </c>
      <c r="G6309" s="326" t="s">
        <v>13406</v>
      </c>
      <c r="H6309" s="350">
        <f t="shared" si="99"/>
        <v>3865805.8800000008</v>
      </c>
      <c r="I6309" s="326" t="s">
        <v>13332</v>
      </c>
      <c r="J6309" s="42" t="str">
        <f>VLOOKUP(D6309,DEPARTMENTS!B:B,1,0)</f>
        <v>CHURCH_CHOIR_LAUNCH</v>
      </c>
      <c r="K6309" s="326"/>
    </row>
    <row r="6310" spans="1:11" s="322" customFormat="1" hidden="1" x14ac:dyDescent="0.2">
      <c r="A6310" s="326" t="s">
        <v>13482</v>
      </c>
      <c r="B6310" s="326" t="s">
        <v>9</v>
      </c>
      <c r="C6310" s="326">
        <v>5</v>
      </c>
      <c r="D6310" s="326" t="s">
        <v>9604</v>
      </c>
      <c r="E6310" s="323">
        <v>1000</v>
      </c>
      <c r="F6310" s="35" t="s">
        <v>303</v>
      </c>
      <c r="G6310" s="326" t="s">
        <v>13406</v>
      </c>
      <c r="H6310" s="350">
        <f t="shared" si="99"/>
        <v>3866805.8800000008</v>
      </c>
      <c r="I6310" s="326" t="s">
        <v>13333</v>
      </c>
      <c r="J6310" s="42" t="str">
        <f>VLOOKUP(D6310,DEPARTMENTS!B:B,1,0)</f>
        <v>CHURCH_CHOIR_LAUNCH</v>
      </c>
      <c r="K6310" s="326"/>
    </row>
    <row r="6311" spans="1:11" s="35" customFormat="1" hidden="1" x14ac:dyDescent="0.2">
      <c r="A6311" s="326" t="s">
        <v>13483</v>
      </c>
      <c r="B6311" s="326" t="s">
        <v>9</v>
      </c>
      <c r="C6311" s="326">
        <v>5</v>
      </c>
      <c r="D6311" s="326" t="s">
        <v>9604</v>
      </c>
      <c r="E6311" s="323">
        <v>1750</v>
      </c>
      <c r="F6311" s="35" t="s">
        <v>303</v>
      </c>
      <c r="G6311" s="326" t="s">
        <v>13406</v>
      </c>
      <c r="H6311" s="350">
        <f t="shared" si="99"/>
        <v>3868555.8800000008</v>
      </c>
      <c r="I6311" s="326" t="s">
        <v>13334</v>
      </c>
      <c r="J6311" s="42" t="str">
        <f>VLOOKUP(D6311,DEPARTMENTS!B:B,1,0)</f>
        <v>CHURCH_CHOIR_LAUNCH</v>
      </c>
      <c r="K6311" s="326"/>
    </row>
    <row r="6312" spans="1:11" s="35" customFormat="1" hidden="1" x14ac:dyDescent="0.2">
      <c r="A6312" s="326" t="s">
        <v>13484</v>
      </c>
      <c r="B6312" s="326" t="s">
        <v>9</v>
      </c>
      <c r="C6312" s="326">
        <v>5</v>
      </c>
      <c r="D6312" s="326" t="s">
        <v>9604</v>
      </c>
      <c r="E6312" s="323">
        <v>6250</v>
      </c>
      <c r="F6312" s="35" t="s">
        <v>303</v>
      </c>
      <c r="G6312" s="326" t="s">
        <v>13406</v>
      </c>
      <c r="H6312" s="350">
        <f t="shared" si="99"/>
        <v>3874805.8800000008</v>
      </c>
      <c r="I6312" s="326" t="s">
        <v>13335</v>
      </c>
      <c r="J6312" s="42" t="str">
        <f>VLOOKUP(D6312,DEPARTMENTS!B:B,1,0)</f>
        <v>CHURCH_CHOIR_LAUNCH</v>
      </c>
      <c r="K6312" s="326"/>
    </row>
    <row r="6313" spans="1:11" s="35" customFormat="1" hidden="1" x14ac:dyDescent="0.2">
      <c r="A6313" s="326" t="s">
        <v>13485</v>
      </c>
      <c r="B6313" s="326" t="s">
        <v>9</v>
      </c>
      <c r="C6313" s="326">
        <v>5</v>
      </c>
      <c r="D6313" s="326" t="s">
        <v>9604</v>
      </c>
      <c r="E6313" s="323">
        <v>1000</v>
      </c>
      <c r="F6313" s="35" t="s">
        <v>303</v>
      </c>
      <c r="G6313" s="326" t="s">
        <v>13406</v>
      </c>
      <c r="H6313" s="350">
        <f t="shared" si="99"/>
        <v>3875805.8800000008</v>
      </c>
      <c r="I6313" s="326" t="s">
        <v>13336</v>
      </c>
      <c r="J6313" s="42" t="str">
        <f>VLOOKUP(D6313,DEPARTMENTS!B:B,1,0)</f>
        <v>CHURCH_CHOIR_LAUNCH</v>
      </c>
      <c r="K6313" s="326"/>
    </row>
    <row r="6314" spans="1:11" s="35" customFormat="1" hidden="1" x14ac:dyDescent="0.2">
      <c r="A6314" s="326" t="s">
        <v>13486</v>
      </c>
      <c r="B6314" s="326" t="s">
        <v>9</v>
      </c>
      <c r="C6314" s="326">
        <v>5</v>
      </c>
      <c r="D6314" s="326" t="s">
        <v>9604</v>
      </c>
      <c r="E6314" s="323">
        <v>500</v>
      </c>
      <c r="F6314" s="35" t="s">
        <v>303</v>
      </c>
      <c r="G6314" s="326" t="s">
        <v>13406</v>
      </c>
      <c r="H6314" s="350">
        <f t="shared" si="99"/>
        <v>3876305.8800000008</v>
      </c>
      <c r="I6314" s="326" t="s">
        <v>13337</v>
      </c>
      <c r="J6314" s="42" t="str">
        <f>VLOOKUP(D6314,DEPARTMENTS!B:B,1,0)</f>
        <v>CHURCH_CHOIR_LAUNCH</v>
      </c>
      <c r="K6314" s="326"/>
    </row>
    <row r="6315" spans="1:11" s="35" customFormat="1" hidden="1" x14ac:dyDescent="0.2">
      <c r="A6315" s="326" t="s">
        <v>13487</v>
      </c>
      <c r="B6315" s="326" t="s">
        <v>9</v>
      </c>
      <c r="C6315" s="326">
        <v>5</v>
      </c>
      <c r="D6315" s="326" t="s">
        <v>9604</v>
      </c>
      <c r="E6315" s="323">
        <v>250</v>
      </c>
      <c r="F6315" s="35" t="s">
        <v>303</v>
      </c>
      <c r="G6315" s="326" t="s">
        <v>13406</v>
      </c>
      <c r="H6315" s="350">
        <f t="shared" si="99"/>
        <v>3876555.8800000008</v>
      </c>
      <c r="I6315" s="326" t="s">
        <v>13338</v>
      </c>
      <c r="J6315" s="42" t="str">
        <f>VLOOKUP(D6315,DEPARTMENTS!B:B,1,0)</f>
        <v>CHURCH_CHOIR_LAUNCH</v>
      </c>
      <c r="K6315" s="326"/>
    </row>
    <row r="6316" spans="1:11" s="35" customFormat="1" hidden="1" x14ac:dyDescent="0.2">
      <c r="A6316" s="326" t="s">
        <v>13488</v>
      </c>
      <c r="B6316" s="326" t="s">
        <v>9</v>
      </c>
      <c r="C6316" s="326">
        <v>5</v>
      </c>
      <c r="D6316" s="326" t="s">
        <v>9604</v>
      </c>
      <c r="E6316" s="323">
        <v>600</v>
      </c>
      <c r="F6316" s="35" t="s">
        <v>303</v>
      </c>
      <c r="G6316" s="326" t="s">
        <v>13406</v>
      </c>
      <c r="H6316" s="350">
        <f t="shared" si="99"/>
        <v>3877155.8800000008</v>
      </c>
      <c r="I6316" s="326" t="s">
        <v>13339</v>
      </c>
      <c r="J6316" s="42" t="str">
        <f>VLOOKUP(D6316,DEPARTMENTS!B:B,1,0)</f>
        <v>CHURCH_CHOIR_LAUNCH</v>
      </c>
      <c r="K6316" s="326"/>
    </row>
    <row r="6317" spans="1:11" s="35" customFormat="1" hidden="1" x14ac:dyDescent="0.2">
      <c r="A6317" s="326" t="s">
        <v>13489</v>
      </c>
      <c r="B6317" s="326" t="s">
        <v>9</v>
      </c>
      <c r="C6317" s="326">
        <v>5</v>
      </c>
      <c r="D6317" s="326" t="s">
        <v>9604</v>
      </c>
      <c r="E6317" s="323">
        <v>100</v>
      </c>
      <c r="F6317" s="35" t="s">
        <v>303</v>
      </c>
      <c r="G6317" s="326" t="s">
        <v>13406</v>
      </c>
      <c r="H6317" s="350">
        <f t="shared" si="99"/>
        <v>3877255.8800000008</v>
      </c>
      <c r="I6317" s="326" t="s">
        <v>13340</v>
      </c>
      <c r="J6317" s="42" t="str">
        <f>VLOOKUP(D6317,DEPARTMENTS!B:B,1,0)</f>
        <v>CHURCH_CHOIR_LAUNCH</v>
      </c>
      <c r="K6317" s="326"/>
    </row>
    <row r="6318" spans="1:11" s="35" customFormat="1" hidden="1" x14ac:dyDescent="0.2">
      <c r="A6318" s="326" t="s">
        <v>13490</v>
      </c>
      <c r="B6318" s="326" t="s">
        <v>9</v>
      </c>
      <c r="C6318" s="326">
        <v>5</v>
      </c>
      <c r="D6318" s="326" t="s">
        <v>9604</v>
      </c>
      <c r="E6318" s="323">
        <v>150</v>
      </c>
      <c r="F6318" s="35" t="s">
        <v>303</v>
      </c>
      <c r="G6318" s="326" t="s">
        <v>13406</v>
      </c>
      <c r="H6318" s="350">
        <f t="shared" si="99"/>
        <v>3877405.8800000008</v>
      </c>
      <c r="I6318" s="326" t="s">
        <v>13341</v>
      </c>
      <c r="J6318" s="42" t="str">
        <f>VLOOKUP(D6318,DEPARTMENTS!B:B,1,0)</f>
        <v>CHURCH_CHOIR_LAUNCH</v>
      </c>
      <c r="K6318" s="326"/>
    </row>
    <row r="6319" spans="1:11" s="35" customFormat="1" hidden="1" x14ac:dyDescent="0.2">
      <c r="A6319" s="326" t="s">
        <v>13491</v>
      </c>
      <c r="B6319" s="326" t="s">
        <v>9</v>
      </c>
      <c r="C6319" s="326">
        <v>5</v>
      </c>
      <c r="D6319" s="326" t="s">
        <v>9604</v>
      </c>
      <c r="E6319" s="323">
        <v>1200</v>
      </c>
      <c r="F6319" s="35" t="s">
        <v>303</v>
      </c>
      <c r="G6319" s="326" t="s">
        <v>13406</v>
      </c>
      <c r="H6319" s="350">
        <f t="shared" si="99"/>
        <v>3878605.8800000008</v>
      </c>
      <c r="I6319" s="326" t="s">
        <v>13342</v>
      </c>
      <c r="J6319" s="42" t="str">
        <f>VLOOKUP(D6319,DEPARTMENTS!B:B,1,0)</f>
        <v>CHURCH_CHOIR_LAUNCH</v>
      </c>
      <c r="K6319" s="326"/>
    </row>
    <row r="6320" spans="1:11" s="35" customFormat="1" hidden="1" x14ac:dyDescent="0.2">
      <c r="A6320" s="326" t="s">
        <v>13492</v>
      </c>
      <c r="B6320" s="326" t="s">
        <v>9</v>
      </c>
      <c r="C6320" s="326">
        <v>5</v>
      </c>
      <c r="D6320" s="326" t="s">
        <v>9604</v>
      </c>
      <c r="E6320" s="323">
        <v>500</v>
      </c>
      <c r="F6320" s="35" t="s">
        <v>303</v>
      </c>
      <c r="G6320" s="326" t="s">
        <v>13406</v>
      </c>
      <c r="H6320" s="350">
        <f t="shared" si="99"/>
        <v>3879105.8800000008</v>
      </c>
      <c r="I6320" s="326" t="s">
        <v>13343</v>
      </c>
      <c r="J6320" s="42" t="str">
        <f>VLOOKUP(D6320,DEPARTMENTS!B:B,1,0)</f>
        <v>CHURCH_CHOIR_LAUNCH</v>
      </c>
      <c r="K6320" s="326"/>
    </row>
    <row r="6321" spans="1:11" s="35" customFormat="1" hidden="1" x14ac:dyDescent="0.2">
      <c r="A6321" s="326" t="s">
        <v>13493</v>
      </c>
      <c r="B6321" s="326" t="s">
        <v>9</v>
      </c>
      <c r="C6321" s="326">
        <v>5</v>
      </c>
      <c r="D6321" s="326" t="s">
        <v>9604</v>
      </c>
      <c r="E6321" s="323">
        <v>100</v>
      </c>
      <c r="F6321" s="35" t="s">
        <v>303</v>
      </c>
      <c r="G6321" s="326" t="s">
        <v>13406</v>
      </c>
      <c r="H6321" s="350">
        <f t="shared" si="99"/>
        <v>3879205.8800000008</v>
      </c>
      <c r="I6321" s="326" t="s">
        <v>13344</v>
      </c>
      <c r="J6321" s="42" t="str">
        <f>VLOOKUP(D6321,DEPARTMENTS!B:B,1,0)</f>
        <v>CHURCH_CHOIR_LAUNCH</v>
      </c>
      <c r="K6321" s="326"/>
    </row>
    <row r="6322" spans="1:11" s="35" customFormat="1" hidden="1" x14ac:dyDescent="0.2">
      <c r="A6322" s="326" t="s">
        <v>13494</v>
      </c>
      <c r="B6322" s="326" t="s">
        <v>9</v>
      </c>
      <c r="C6322" s="326">
        <v>5</v>
      </c>
      <c r="D6322" s="326" t="s">
        <v>9604</v>
      </c>
      <c r="E6322" s="323">
        <v>3000</v>
      </c>
      <c r="F6322" s="35" t="s">
        <v>303</v>
      </c>
      <c r="G6322" s="326" t="s">
        <v>13406</v>
      </c>
      <c r="H6322" s="350">
        <f t="shared" si="99"/>
        <v>3882205.8800000008</v>
      </c>
      <c r="I6322" s="326" t="s">
        <v>13345</v>
      </c>
      <c r="J6322" s="42" t="str">
        <f>VLOOKUP(D6322,DEPARTMENTS!B:B,1,0)</f>
        <v>CHURCH_CHOIR_LAUNCH</v>
      </c>
      <c r="K6322" s="326"/>
    </row>
    <row r="6323" spans="1:11" s="35" customFormat="1" hidden="1" x14ac:dyDescent="0.2">
      <c r="A6323" s="326" t="s">
        <v>13495</v>
      </c>
      <c r="B6323" s="326" t="s">
        <v>9</v>
      </c>
      <c r="C6323" s="326">
        <v>5</v>
      </c>
      <c r="D6323" s="326" t="s">
        <v>9604</v>
      </c>
      <c r="E6323" s="323">
        <v>50</v>
      </c>
      <c r="F6323" s="35" t="s">
        <v>303</v>
      </c>
      <c r="G6323" s="326" t="s">
        <v>13406</v>
      </c>
      <c r="H6323" s="350">
        <f t="shared" si="99"/>
        <v>3882255.8800000008</v>
      </c>
      <c r="I6323" s="326" t="s">
        <v>13346</v>
      </c>
      <c r="J6323" s="42" t="str">
        <f>VLOOKUP(D6323,DEPARTMENTS!B:B,1,0)</f>
        <v>CHURCH_CHOIR_LAUNCH</v>
      </c>
      <c r="K6323" s="326"/>
    </row>
    <row r="6324" spans="1:11" s="35" customFormat="1" hidden="1" x14ac:dyDescent="0.2">
      <c r="A6324" s="326" t="s">
        <v>13496</v>
      </c>
      <c r="B6324" s="326" t="s">
        <v>9</v>
      </c>
      <c r="C6324" s="326">
        <v>5</v>
      </c>
      <c r="D6324" s="326" t="s">
        <v>9604</v>
      </c>
      <c r="E6324" s="323">
        <v>50</v>
      </c>
      <c r="F6324" s="35" t="s">
        <v>303</v>
      </c>
      <c r="G6324" s="326" t="s">
        <v>13406</v>
      </c>
      <c r="H6324" s="350">
        <f t="shared" si="99"/>
        <v>3882305.8800000008</v>
      </c>
      <c r="I6324" s="326" t="s">
        <v>13347</v>
      </c>
      <c r="J6324" s="42" t="str">
        <f>VLOOKUP(D6324,DEPARTMENTS!B:B,1,0)</f>
        <v>CHURCH_CHOIR_LAUNCH</v>
      </c>
      <c r="K6324" s="326"/>
    </row>
    <row r="6325" spans="1:11" s="35" customFormat="1" hidden="1" x14ac:dyDescent="0.2">
      <c r="A6325" s="326" t="s">
        <v>13497</v>
      </c>
      <c r="B6325" s="326" t="s">
        <v>9</v>
      </c>
      <c r="C6325" s="326">
        <v>5</v>
      </c>
      <c r="D6325" s="326" t="s">
        <v>9604</v>
      </c>
      <c r="E6325" s="323">
        <v>1000</v>
      </c>
      <c r="F6325" s="35" t="s">
        <v>303</v>
      </c>
      <c r="G6325" s="326" t="s">
        <v>13406</v>
      </c>
      <c r="H6325" s="350">
        <f t="shared" si="99"/>
        <v>3883305.8800000008</v>
      </c>
      <c r="I6325" s="326" t="s">
        <v>13348</v>
      </c>
      <c r="J6325" s="42" t="str">
        <f>VLOOKUP(D6325,DEPARTMENTS!B:B,1,0)</f>
        <v>CHURCH_CHOIR_LAUNCH</v>
      </c>
      <c r="K6325" s="326"/>
    </row>
    <row r="6326" spans="1:11" s="35" customFormat="1" hidden="1" x14ac:dyDescent="0.2">
      <c r="A6326" s="326" t="s">
        <v>13498</v>
      </c>
      <c r="B6326" s="326" t="s">
        <v>9</v>
      </c>
      <c r="C6326" s="326">
        <v>5</v>
      </c>
      <c r="D6326" s="326" t="s">
        <v>9604</v>
      </c>
      <c r="E6326" s="323">
        <v>500</v>
      </c>
      <c r="F6326" s="35" t="s">
        <v>303</v>
      </c>
      <c r="G6326" s="326" t="s">
        <v>13406</v>
      </c>
      <c r="H6326" s="350">
        <f t="shared" si="99"/>
        <v>3883805.8800000008</v>
      </c>
      <c r="I6326" s="326" t="s">
        <v>13349</v>
      </c>
      <c r="J6326" s="42" t="str">
        <f>VLOOKUP(D6326,DEPARTMENTS!B:B,1,0)</f>
        <v>CHURCH_CHOIR_LAUNCH</v>
      </c>
      <c r="K6326" s="326"/>
    </row>
    <row r="6327" spans="1:11" s="35" customFormat="1" hidden="1" x14ac:dyDescent="0.2">
      <c r="A6327" s="326" t="s">
        <v>13499</v>
      </c>
      <c r="B6327" s="326" t="s">
        <v>9</v>
      </c>
      <c r="C6327" s="326">
        <v>5</v>
      </c>
      <c r="D6327" s="326" t="s">
        <v>9604</v>
      </c>
      <c r="E6327" s="323">
        <v>800</v>
      </c>
      <c r="F6327" s="35" t="s">
        <v>303</v>
      </c>
      <c r="G6327" s="326" t="s">
        <v>13406</v>
      </c>
      <c r="H6327" s="350">
        <f t="shared" si="99"/>
        <v>3884605.8800000008</v>
      </c>
      <c r="I6327" s="326" t="s">
        <v>13350</v>
      </c>
      <c r="J6327" s="42" t="str">
        <f>VLOOKUP(D6327,DEPARTMENTS!B:B,1,0)</f>
        <v>CHURCH_CHOIR_LAUNCH</v>
      </c>
      <c r="K6327" s="326"/>
    </row>
    <row r="6328" spans="1:11" s="35" customFormat="1" hidden="1" x14ac:dyDescent="0.2">
      <c r="A6328" s="326" t="s">
        <v>13500</v>
      </c>
      <c r="B6328" s="326" t="s">
        <v>9</v>
      </c>
      <c r="C6328" s="326">
        <v>5</v>
      </c>
      <c r="D6328" s="326" t="s">
        <v>9604</v>
      </c>
      <c r="E6328" s="323">
        <v>500</v>
      </c>
      <c r="F6328" s="35" t="s">
        <v>303</v>
      </c>
      <c r="G6328" s="326" t="s">
        <v>13406</v>
      </c>
      <c r="H6328" s="350">
        <f t="shared" si="99"/>
        <v>3885105.8800000008</v>
      </c>
      <c r="I6328" s="326" t="s">
        <v>13351</v>
      </c>
      <c r="J6328" s="42" t="str">
        <f>VLOOKUP(D6328,DEPARTMENTS!B:B,1,0)</f>
        <v>CHURCH_CHOIR_LAUNCH</v>
      </c>
      <c r="K6328" s="326"/>
    </row>
    <row r="6329" spans="1:11" s="35" customFormat="1" hidden="1" x14ac:dyDescent="0.2">
      <c r="A6329" s="326" t="s">
        <v>13501</v>
      </c>
      <c r="B6329" s="326" t="s">
        <v>9</v>
      </c>
      <c r="C6329" s="326">
        <v>5</v>
      </c>
      <c r="D6329" s="326" t="s">
        <v>9604</v>
      </c>
      <c r="E6329" s="323">
        <v>500</v>
      </c>
      <c r="F6329" s="35" t="s">
        <v>303</v>
      </c>
      <c r="G6329" s="326" t="s">
        <v>13406</v>
      </c>
      <c r="H6329" s="350">
        <f t="shared" si="99"/>
        <v>3885605.8800000008</v>
      </c>
      <c r="I6329" s="326" t="s">
        <v>13352</v>
      </c>
      <c r="J6329" s="42" t="str">
        <f>VLOOKUP(D6329,DEPARTMENTS!B:B,1,0)</f>
        <v>CHURCH_CHOIR_LAUNCH</v>
      </c>
      <c r="K6329" s="326"/>
    </row>
    <row r="6330" spans="1:11" s="35" customFormat="1" hidden="1" x14ac:dyDescent="0.2">
      <c r="A6330" s="326" t="s">
        <v>13502</v>
      </c>
      <c r="B6330" s="326" t="s">
        <v>9</v>
      </c>
      <c r="C6330" s="326">
        <v>5</v>
      </c>
      <c r="D6330" s="326" t="s">
        <v>9604</v>
      </c>
      <c r="E6330" s="323">
        <v>500</v>
      </c>
      <c r="F6330" s="35" t="s">
        <v>303</v>
      </c>
      <c r="G6330" s="326" t="s">
        <v>13406</v>
      </c>
      <c r="H6330" s="350">
        <f t="shared" si="99"/>
        <v>3886105.8800000008</v>
      </c>
      <c r="I6330" s="326" t="s">
        <v>13353</v>
      </c>
      <c r="J6330" s="42" t="str">
        <f>VLOOKUP(D6330,DEPARTMENTS!B:B,1,0)</f>
        <v>CHURCH_CHOIR_LAUNCH</v>
      </c>
      <c r="K6330" s="326"/>
    </row>
    <row r="6331" spans="1:11" s="35" customFormat="1" hidden="1" x14ac:dyDescent="0.2">
      <c r="A6331" s="326" t="s">
        <v>13503</v>
      </c>
      <c r="B6331" s="326" t="s">
        <v>9</v>
      </c>
      <c r="C6331" s="326">
        <v>5</v>
      </c>
      <c r="D6331" s="326" t="s">
        <v>9604</v>
      </c>
      <c r="E6331" s="323">
        <v>500</v>
      </c>
      <c r="F6331" s="35" t="s">
        <v>303</v>
      </c>
      <c r="G6331" s="326" t="s">
        <v>13406</v>
      </c>
      <c r="H6331" s="350">
        <f t="shared" si="99"/>
        <v>3886605.8800000008</v>
      </c>
      <c r="I6331" s="326" t="s">
        <v>13354</v>
      </c>
      <c r="J6331" s="42" t="str">
        <f>VLOOKUP(D6331,DEPARTMENTS!B:B,1,0)</f>
        <v>CHURCH_CHOIR_LAUNCH</v>
      </c>
      <c r="K6331" s="326"/>
    </row>
    <row r="6332" spans="1:11" s="35" customFormat="1" hidden="1" x14ac:dyDescent="0.2">
      <c r="A6332" s="326" t="s">
        <v>13504</v>
      </c>
      <c r="B6332" s="326" t="s">
        <v>9</v>
      </c>
      <c r="C6332" s="326">
        <v>5</v>
      </c>
      <c r="D6332" s="326" t="s">
        <v>9604</v>
      </c>
      <c r="E6332" s="323">
        <v>500</v>
      </c>
      <c r="F6332" s="35" t="s">
        <v>303</v>
      </c>
      <c r="G6332" s="326" t="s">
        <v>13406</v>
      </c>
      <c r="H6332" s="350">
        <f t="shared" si="99"/>
        <v>3887105.8800000008</v>
      </c>
      <c r="I6332" s="326" t="s">
        <v>13355</v>
      </c>
      <c r="J6332" s="42" t="str">
        <f>VLOOKUP(D6332,DEPARTMENTS!B:B,1,0)</f>
        <v>CHURCH_CHOIR_LAUNCH</v>
      </c>
      <c r="K6332" s="326"/>
    </row>
    <row r="6333" spans="1:11" s="35" customFormat="1" hidden="1" x14ac:dyDescent="0.2">
      <c r="A6333" s="326" t="s">
        <v>13505</v>
      </c>
      <c r="B6333" s="326" t="s">
        <v>9</v>
      </c>
      <c r="C6333" s="326">
        <v>5</v>
      </c>
      <c r="D6333" s="326" t="s">
        <v>9604</v>
      </c>
      <c r="E6333" s="323">
        <v>500</v>
      </c>
      <c r="F6333" s="35" t="s">
        <v>303</v>
      </c>
      <c r="G6333" s="326" t="s">
        <v>13406</v>
      </c>
      <c r="H6333" s="350">
        <f t="shared" si="99"/>
        <v>3887605.8800000008</v>
      </c>
      <c r="I6333" s="326" t="s">
        <v>13356</v>
      </c>
      <c r="J6333" s="42" t="str">
        <f>VLOOKUP(D6333,DEPARTMENTS!B:B,1,0)</f>
        <v>CHURCH_CHOIR_LAUNCH</v>
      </c>
      <c r="K6333" s="326"/>
    </row>
    <row r="6334" spans="1:11" s="35" customFormat="1" hidden="1" x14ac:dyDescent="0.2">
      <c r="A6334" s="326" t="s">
        <v>13506</v>
      </c>
      <c r="B6334" s="326" t="s">
        <v>9</v>
      </c>
      <c r="C6334" s="326">
        <v>5</v>
      </c>
      <c r="D6334" s="326" t="s">
        <v>9604</v>
      </c>
      <c r="E6334" s="323">
        <v>300</v>
      </c>
      <c r="F6334" s="35" t="s">
        <v>303</v>
      </c>
      <c r="G6334" s="326" t="s">
        <v>13406</v>
      </c>
      <c r="H6334" s="350">
        <f t="shared" si="99"/>
        <v>3887905.8800000008</v>
      </c>
      <c r="I6334" s="326" t="s">
        <v>13357</v>
      </c>
      <c r="J6334" s="42" t="str">
        <f>VLOOKUP(D6334,DEPARTMENTS!B:B,1,0)</f>
        <v>CHURCH_CHOIR_LAUNCH</v>
      </c>
      <c r="K6334" s="326"/>
    </row>
    <row r="6335" spans="1:11" s="35" customFormat="1" hidden="1" x14ac:dyDescent="0.2">
      <c r="A6335" s="326" t="s">
        <v>13507</v>
      </c>
      <c r="B6335" s="326" t="s">
        <v>9</v>
      </c>
      <c r="C6335" s="326">
        <v>5</v>
      </c>
      <c r="D6335" s="326" t="s">
        <v>9604</v>
      </c>
      <c r="E6335" s="323">
        <v>500</v>
      </c>
      <c r="F6335" s="35" t="s">
        <v>303</v>
      </c>
      <c r="G6335" s="326" t="s">
        <v>13406</v>
      </c>
      <c r="H6335" s="350">
        <f t="shared" si="99"/>
        <v>3888405.8800000008</v>
      </c>
      <c r="I6335" s="326" t="s">
        <v>13358</v>
      </c>
      <c r="J6335" s="42" t="str">
        <f>VLOOKUP(D6335,DEPARTMENTS!B:B,1,0)</f>
        <v>CHURCH_CHOIR_LAUNCH</v>
      </c>
      <c r="K6335" s="326"/>
    </row>
    <row r="6336" spans="1:11" s="35" customFormat="1" hidden="1" x14ac:dyDescent="0.2">
      <c r="A6336" s="326" t="s">
        <v>13508</v>
      </c>
      <c r="B6336" s="326" t="s">
        <v>9</v>
      </c>
      <c r="C6336" s="326">
        <v>5</v>
      </c>
      <c r="D6336" s="326" t="s">
        <v>9604</v>
      </c>
      <c r="E6336" s="323">
        <v>1000</v>
      </c>
      <c r="F6336" s="35" t="s">
        <v>303</v>
      </c>
      <c r="G6336" s="326" t="s">
        <v>13406</v>
      </c>
      <c r="H6336" s="350">
        <f t="shared" si="99"/>
        <v>3889405.8800000008</v>
      </c>
      <c r="I6336" s="326" t="s">
        <v>13359</v>
      </c>
      <c r="J6336" s="42" t="str">
        <f>VLOOKUP(D6336,DEPARTMENTS!B:B,1,0)</f>
        <v>CHURCH_CHOIR_LAUNCH</v>
      </c>
      <c r="K6336" s="326"/>
    </row>
    <row r="6337" spans="1:11" s="35" customFormat="1" hidden="1" x14ac:dyDescent="0.2">
      <c r="A6337" s="326" t="s">
        <v>13509</v>
      </c>
      <c r="B6337" s="326" t="s">
        <v>9</v>
      </c>
      <c r="C6337" s="326">
        <v>5</v>
      </c>
      <c r="D6337" s="326" t="s">
        <v>9604</v>
      </c>
      <c r="E6337" s="323">
        <v>300</v>
      </c>
      <c r="F6337" s="35" t="s">
        <v>303</v>
      </c>
      <c r="G6337" s="326" t="s">
        <v>13406</v>
      </c>
      <c r="H6337" s="350">
        <f t="shared" si="99"/>
        <v>3889705.8800000008</v>
      </c>
      <c r="I6337" s="326" t="s">
        <v>13360</v>
      </c>
      <c r="J6337" s="42" t="str">
        <f>VLOOKUP(D6337,DEPARTMENTS!B:B,1,0)</f>
        <v>CHURCH_CHOIR_LAUNCH</v>
      </c>
      <c r="K6337" s="326"/>
    </row>
    <row r="6338" spans="1:11" s="321" customFormat="1" hidden="1" x14ac:dyDescent="0.2">
      <c r="A6338" s="326" t="s">
        <v>13510</v>
      </c>
      <c r="B6338" s="326" t="s">
        <v>9</v>
      </c>
      <c r="C6338" s="326">
        <v>5</v>
      </c>
      <c r="D6338" s="326" t="s">
        <v>9604</v>
      </c>
      <c r="E6338" s="323">
        <v>200</v>
      </c>
      <c r="F6338" s="35" t="s">
        <v>303</v>
      </c>
      <c r="G6338" s="326" t="s">
        <v>13406</v>
      </c>
      <c r="H6338" s="350">
        <f t="shared" si="99"/>
        <v>3889905.8800000008</v>
      </c>
      <c r="I6338" s="326" t="s">
        <v>13361</v>
      </c>
      <c r="J6338" s="42" t="str">
        <f>VLOOKUP(D6338,DEPARTMENTS!B:B,1,0)</f>
        <v>CHURCH_CHOIR_LAUNCH</v>
      </c>
      <c r="K6338" s="326"/>
    </row>
    <row r="6339" spans="1:11" s="35" customFormat="1" hidden="1" x14ac:dyDescent="0.2">
      <c r="A6339" s="326" t="s">
        <v>13511</v>
      </c>
      <c r="B6339" s="326" t="s">
        <v>9</v>
      </c>
      <c r="C6339" s="326">
        <v>5</v>
      </c>
      <c r="D6339" s="326" t="s">
        <v>9604</v>
      </c>
      <c r="E6339" s="323">
        <v>100</v>
      </c>
      <c r="F6339" s="35" t="s">
        <v>303</v>
      </c>
      <c r="G6339" s="326" t="s">
        <v>13406</v>
      </c>
      <c r="H6339" s="350">
        <f t="shared" si="99"/>
        <v>3890005.8800000008</v>
      </c>
      <c r="I6339" s="326" t="s">
        <v>13362</v>
      </c>
      <c r="J6339" s="42" t="str">
        <f>VLOOKUP(D6339,DEPARTMENTS!B:B,1,0)</f>
        <v>CHURCH_CHOIR_LAUNCH</v>
      </c>
      <c r="K6339" s="326"/>
    </row>
    <row r="6340" spans="1:11" s="35" customFormat="1" hidden="1" x14ac:dyDescent="0.2">
      <c r="A6340" s="326" t="s">
        <v>13512</v>
      </c>
      <c r="B6340" s="326" t="s">
        <v>9</v>
      </c>
      <c r="C6340" s="326">
        <v>5</v>
      </c>
      <c r="D6340" s="326" t="s">
        <v>9604</v>
      </c>
      <c r="E6340" s="323">
        <v>1000</v>
      </c>
      <c r="F6340" s="35" t="s">
        <v>303</v>
      </c>
      <c r="G6340" s="326" t="s">
        <v>13406</v>
      </c>
      <c r="H6340" s="350">
        <f t="shared" si="99"/>
        <v>3891005.8800000008</v>
      </c>
      <c r="I6340" s="326" t="s">
        <v>13363</v>
      </c>
      <c r="J6340" s="42" t="str">
        <f>VLOOKUP(D6340,DEPARTMENTS!B:B,1,0)</f>
        <v>CHURCH_CHOIR_LAUNCH</v>
      </c>
      <c r="K6340" s="326"/>
    </row>
    <row r="6341" spans="1:11" s="35" customFormat="1" hidden="1" x14ac:dyDescent="0.2">
      <c r="A6341" s="326" t="s">
        <v>13513</v>
      </c>
      <c r="B6341" s="326" t="s">
        <v>9</v>
      </c>
      <c r="C6341" s="326">
        <v>5</v>
      </c>
      <c r="D6341" s="326" t="s">
        <v>9604</v>
      </c>
      <c r="E6341" s="323">
        <v>100</v>
      </c>
      <c r="F6341" s="35" t="s">
        <v>303</v>
      </c>
      <c r="G6341" s="326" t="s">
        <v>13406</v>
      </c>
      <c r="H6341" s="350">
        <f t="shared" si="99"/>
        <v>3891105.8800000008</v>
      </c>
      <c r="I6341" s="326" t="s">
        <v>13364</v>
      </c>
      <c r="J6341" s="42" t="str">
        <f>VLOOKUP(D6341,DEPARTMENTS!B:B,1,0)</f>
        <v>CHURCH_CHOIR_LAUNCH</v>
      </c>
      <c r="K6341" s="326"/>
    </row>
    <row r="6342" spans="1:11" s="35" customFormat="1" hidden="1" x14ac:dyDescent="0.2">
      <c r="A6342" s="326" t="s">
        <v>13514</v>
      </c>
      <c r="B6342" s="326" t="s">
        <v>9</v>
      </c>
      <c r="C6342" s="326">
        <v>5</v>
      </c>
      <c r="D6342" s="326" t="s">
        <v>9604</v>
      </c>
      <c r="E6342" s="323">
        <v>200</v>
      </c>
      <c r="F6342" s="35" t="s">
        <v>303</v>
      </c>
      <c r="G6342" s="326" t="s">
        <v>13406</v>
      </c>
      <c r="H6342" s="350">
        <f t="shared" si="99"/>
        <v>3891305.8800000008</v>
      </c>
      <c r="I6342" s="326" t="s">
        <v>13365</v>
      </c>
      <c r="J6342" s="42" t="str">
        <f>VLOOKUP(D6342,DEPARTMENTS!B:B,1,0)</f>
        <v>CHURCH_CHOIR_LAUNCH</v>
      </c>
      <c r="K6342" s="326"/>
    </row>
    <row r="6343" spans="1:11" s="35" customFormat="1" hidden="1" x14ac:dyDescent="0.2">
      <c r="A6343" s="326" t="s">
        <v>13515</v>
      </c>
      <c r="B6343" s="326" t="s">
        <v>9</v>
      </c>
      <c r="C6343" s="326">
        <v>5</v>
      </c>
      <c r="D6343" s="326" t="s">
        <v>9604</v>
      </c>
      <c r="E6343" s="323">
        <v>200</v>
      </c>
      <c r="F6343" s="35" t="s">
        <v>303</v>
      </c>
      <c r="G6343" s="326" t="s">
        <v>13406</v>
      </c>
      <c r="H6343" s="350">
        <f t="shared" si="99"/>
        <v>3891505.8800000008</v>
      </c>
      <c r="I6343" s="326" t="s">
        <v>13366</v>
      </c>
      <c r="J6343" s="42" t="str">
        <f>VLOOKUP(D6343,DEPARTMENTS!B:B,1,0)</f>
        <v>CHURCH_CHOIR_LAUNCH</v>
      </c>
      <c r="K6343" s="326"/>
    </row>
    <row r="6344" spans="1:11" s="35" customFormat="1" hidden="1" x14ac:dyDescent="0.2">
      <c r="A6344" s="326" t="s">
        <v>13516</v>
      </c>
      <c r="B6344" s="326" t="s">
        <v>9</v>
      </c>
      <c r="C6344" s="326">
        <v>5</v>
      </c>
      <c r="D6344" s="326" t="s">
        <v>9604</v>
      </c>
      <c r="E6344" s="323">
        <v>5000</v>
      </c>
      <c r="F6344" s="35" t="s">
        <v>303</v>
      </c>
      <c r="G6344" s="326" t="s">
        <v>13406</v>
      </c>
      <c r="H6344" s="350">
        <f t="shared" si="99"/>
        <v>3896505.8800000008</v>
      </c>
      <c r="I6344" s="326" t="s">
        <v>13367</v>
      </c>
      <c r="J6344" s="42" t="str">
        <f>VLOOKUP(D6344,DEPARTMENTS!B:B,1,0)</f>
        <v>CHURCH_CHOIR_LAUNCH</v>
      </c>
      <c r="K6344" s="326"/>
    </row>
    <row r="6345" spans="1:11" s="35" customFormat="1" hidden="1" x14ac:dyDescent="0.2">
      <c r="A6345" s="326" t="s">
        <v>13517</v>
      </c>
      <c r="B6345" s="326" t="s">
        <v>9</v>
      </c>
      <c r="C6345" s="326">
        <v>5</v>
      </c>
      <c r="D6345" s="326" t="s">
        <v>9604</v>
      </c>
      <c r="E6345" s="323">
        <v>100</v>
      </c>
      <c r="F6345" s="35" t="s">
        <v>303</v>
      </c>
      <c r="G6345" s="326" t="s">
        <v>13406</v>
      </c>
      <c r="H6345" s="350">
        <f t="shared" si="99"/>
        <v>3896605.8800000008</v>
      </c>
      <c r="I6345" s="326" t="s">
        <v>13368</v>
      </c>
      <c r="J6345" s="42" t="str">
        <f>VLOOKUP(D6345,DEPARTMENTS!B:B,1,0)</f>
        <v>CHURCH_CHOIR_LAUNCH</v>
      </c>
      <c r="K6345" s="326"/>
    </row>
    <row r="6346" spans="1:11" s="35" customFormat="1" hidden="1" x14ac:dyDescent="0.2">
      <c r="A6346" s="326" t="s">
        <v>13518</v>
      </c>
      <c r="B6346" s="326" t="s">
        <v>9</v>
      </c>
      <c r="C6346" s="326">
        <v>5</v>
      </c>
      <c r="D6346" s="326" t="s">
        <v>9604</v>
      </c>
      <c r="E6346" s="323">
        <v>1849</v>
      </c>
      <c r="F6346" s="35" t="s">
        <v>303</v>
      </c>
      <c r="G6346" s="326" t="s">
        <v>13406</v>
      </c>
      <c r="H6346" s="350">
        <f t="shared" si="99"/>
        <v>3898454.8800000008</v>
      </c>
      <c r="I6346" s="326" t="s">
        <v>13369</v>
      </c>
      <c r="J6346" s="42" t="str">
        <f>VLOOKUP(D6346,DEPARTMENTS!B:B,1,0)</f>
        <v>CHURCH_CHOIR_LAUNCH</v>
      </c>
      <c r="K6346" s="326"/>
    </row>
    <row r="6347" spans="1:11" s="35" customFormat="1" hidden="1" x14ac:dyDescent="0.2">
      <c r="A6347" s="326" t="s">
        <v>13519</v>
      </c>
      <c r="B6347" s="326" t="s">
        <v>9</v>
      </c>
      <c r="C6347" s="326">
        <v>5</v>
      </c>
      <c r="D6347" s="326" t="s">
        <v>9604</v>
      </c>
      <c r="E6347" s="323">
        <v>250</v>
      </c>
      <c r="F6347" s="35" t="s">
        <v>303</v>
      </c>
      <c r="G6347" s="326" t="s">
        <v>13406</v>
      </c>
      <c r="H6347" s="350">
        <f t="shared" si="99"/>
        <v>3898704.8800000008</v>
      </c>
      <c r="I6347" s="326" t="s">
        <v>13370</v>
      </c>
      <c r="J6347" s="42" t="str">
        <f>VLOOKUP(D6347,DEPARTMENTS!B:B,1,0)</f>
        <v>CHURCH_CHOIR_LAUNCH</v>
      </c>
      <c r="K6347" s="326"/>
    </row>
    <row r="6348" spans="1:11" s="35" customFormat="1" hidden="1" x14ac:dyDescent="0.2">
      <c r="A6348" s="326" t="s">
        <v>13520</v>
      </c>
      <c r="B6348" s="326" t="s">
        <v>9</v>
      </c>
      <c r="C6348" s="326">
        <v>5</v>
      </c>
      <c r="D6348" s="326" t="s">
        <v>9604</v>
      </c>
      <c r="E6348" s="323">
        <v>3500</v>
      </c>
      <c r="F6348" s="35" t="s">
        <v>303</v>
      </c>
      <c r="G6348" s="326" t="s">
        <v>13406</v>
      </c>
      <c r="H6348" s="350">
        <f t="shared" si="99"/>
        <v>3902204.8800000008</v>
      </c>
      <c r="I6348" s="326" t="s">
        <v>13371</v>
      </c>
      <c r="J6348" s="42" t="str">
        <f>VLOOKUP(D6348,DEPARTMENTS!B:B,1,0)</f>
        <v>CHURCH_CHOIR_LAUNCH</v>
      </c>
      <c r="K6348" s="326"/>
    </row>
    <row r="6349" spans="1:11" s="35" customFormat="1" hidden="1" x14ac:dyDescent="0.2">
      <c r="A6349" s="326" t="s">
        <v>13521</v>
      </c>
      <c r="B6349" s="326" t="s">
        <v>9</v>
      </c>
      <c r="C6349" s="326">
        <v>5</v>
      </c>
      <c r="D6349" s="326" t="s">
        <v>9604</v>
      </c>
      <c r="E6349" s="323">
        <v>3000</v>
      </c>
      <c r="F6349" s="35" t="s">
        <v>303</v>
      </c>
      <c r="G6349" s="326" t="s">
        <v>13406</v>
      </c>
      <c r="H6349" s="350">
        <f t="shared" si="99"/>
        <v>3905204.8800000008</v>
      </c>
      <c r="I6349" s="326" t="s">
        <v>13372</v>
      </c>
      <c r="J6349" s="42" t="str">
        <f>VLOOKUP(D6349,DEPARTMENTS!B:B,1,0)</f>
        <v>CHURCH_CHOIR_LAUNCH</v>
      </c>
      <c r="K6349" s="326"/>
    </row>
    <row r="6350" spans="1:11" s="35" customFormat="1" hidden="1" x14ac:dyDescent="0.2">
      <c r="A6350" s="326" t="s">
        <v>13522</v>
      </c>
      <c r="B6350" s="326" t="s">
        <v>9</v>
      </c>
      <c r="C6350" s="326">
        <v>5</v>
      </c>
      <c r="D6350" s="326" t="s">
        <v>9604</v>
      </c>
      <c r="E6350" s="323">
        <v>1000</v>
      </c>
      <c r="F6350" s="35" t="s">
        <v>303</v>
      </c>
      <c r="G6350" s="326" t="s">
        <v>13406</v>
      </c>
      <c r="H6350" s="350">
        <f t="shared" si="99"/>
        <v>3906204.8800000008</v>
      </c>
      <c r="I6350" s="326" t="s">
        <v>13373</v>
      </c>
      <c r="J6350" s="42" t="str">
        <f>VLOOKUP(D6350,DEPARTMENTS!B:B,1,0)</f>
        <v>CHURCH_CHOIR_LAUNCH</v>
      </c>
      <c r="K6350" s="326"/>
    </row>
    <row r="6351" spans="1:11" s="35" customFormat="1" hidden="1" x14ac:dyDescent="0.2">
      <c r="A6351" s="326" t="s">
        <v>13523</v>
      </c>
      <c r="B6351" s="326" t="s">
        <v>9</v>
      </c>
      <c r="C6351" s="326">
        <v>5</v>
      </c>
      <c r="D6351" s="326" t="s">
        <v>9604</v>
      </c>
      <c r="E6351" s="323">
        <v>1000</v>
      </c>
      <c r="F6351" s="35" t="s">
        <v>303</v>
      </c>
      <c r="G6351" s="326" t="s">
        <v>13406</v>
      </c>
      <c r="H6351" s="350">
        <f t="shared" si="99"/>
        <v>3907204.8800000008</v>
      </c>
      <c r="I6351" s="326" t="s">
        <v>13374</v>
      </c>
      <c r="J6351" s="42" t="str">
        <f>VLOOKUP(D6351,DEPARTMENTS!B:B,1,0)</f>
        <v>CHURCH_CHOIR_LAUNCH</v>
      </c>
      <c r="K6351" s="326"/>
    </row>
    <row r="6352" spans="1:11" s="35" customFormat="1" hidden="1" x14ac:dyDescent="0.2">
      <c r="A6352" s="326" t="s">
        <v>13524</v>
      </c>
      <c r="B6352" s="326" t="s">
        <v>9</v>
      </c>
      <c r="C6352" s="326">
        <v>5</v>
      </c>
      <c r="D6352" s="326" t="s">
        <v>9604</v>
      </c>
      <c r="E6352" s="323">
        <v>1000</v>
      </c>
      <c r="F6352" s="35" t="s">
        <v>303</v>
      </c>
      <c r="G6352" s="326" t="s">
        <v>13406</v>
      </c>
      <c r="H6352" s="350">
        <f t="shared" si="99"/>
        <v>3908204.8800000008</v>
      </c>
      <c r="I6352" s="326" t="s">
        <v>13375</v>
      </c>
      <c r="J6352" s="42" t="str">
        <f>VLOOKUP(D6352,DEPARTMENTS!B:B,1,0)</f>
        <v>CHURCH_CHOIR_LAUNCH</v>
      </c>
      <c r="K6352" s="326"/>
    </row>
    <row r="6353" spans="1:11" s="35" customFormat="1" hidden="1" x14ac:dyDescent="0.2">
      <c r="A6353" s="326" t="s">
        <v>13525</v>
      </c>
      <c r="B6353" s="326" t="s">
        <v>9</v>
      </c>
      <c r="C6353" s="326">
        <v>5</v>
      </c>
      <c r="D6353" s="326" t="s">
        <v>9604</v>
      </c>
      <c r="E6353" s="323">
        <v>2000</v>
      </c>
      <c r="F6353" s="35" t="s">
        <v>303</v>
      </c>
      <c r="G6353" s="326" t="s">
        <v>13406</v>
      </c>
      <c r="H6353" s="350">
        <f t="shared" si="99"/>
        <v>3910204.8800000008</v>
      </c>
      <c r="I6353" s="326" t="s">
        <v>13376</v>
      </c>
      <c r="J6353" s="42" t="str">
        <f>VLOOKUP(D6353,DEPARTMENTS!B:B,1,0)</f>
        <v>CHURCH_CHOIR_LAUNCH</v>
      </c>
      <c r="K6353" s="326"/>
    </row>
    <row r="6354" spans="1:11" s="35" customFormat="1" hidden="1" x14ac:dyDescent="0.2">
      <c r="A6354" s="326" t="s">
        <v>13526</v>
      </c>
      <c r="B6354" s="326" t="s">
        <v>9</v>
      </c>
      <c r="C6354" s="326">
        <v>5</v>
      </c>
      <c r="D6354" s="326" t="s">
        <v>9604</v>
      </c>
      <c r="E6354" s="323">
        <v>400</v>
      </c>
      <c r="F6354" s="35" t="s">
        <v>303</v>
      </c>
      <c r="G6354" s="326" t="s">
        <v>13406</v>
      </c>
      <c r="H6354" s="350">
        <f t="shared" si="99"/>
        <v>3910604.8800000008</v>
      </c>
      <c r="I6354" s="326" t="s">
        <v>13377</v>
      </c>
      <c r="J6354" s="42" t="str">
        <f>VLOOKUP(D6354,DEPARTMENTS!B:B,1,0)</f>
        <v>CHURCH_CHOIR_LAUNCH</v>
      </c>
      <c r="K6354" s="326"/>
    </row>
    <row r="6355" spans="1:11" s="35" customFormat="1" hidden="1" x14ac:dyDescent="0.2">
      <c r="A6355" s="326" t="s">
        <v>13527</v>
      </c>
      <c r="B6355" s="326" t="s">
        <v>9</v>
      </c>
      <c r="C6355" s="326">
        <v>5</v>
      </c>
      <c r="D6355" s="326" t="s">
        <v>9604</v>
      </c>
      <c r="E6355" s="323">
        <v>13000</v>
      </c>
      <c r="F6355" s="35" t="s">
        <v>303</v>
      </c>
      <c r="G6355" s="326" t="s">
        <v>13406</v>
      </c>
      <c r="H6355" s="350">
        <f t="shared" si="99"/>
        <v>3923604.8800000008</v>
      </c>
      <c r="I6355" s="326" t="s">
        <v>13378</v>
      </c>
      <c r="J6355" s="42" t="str">
        <f>VLOOKUP(D6355,DEPARTMENTS!B:B,1,0)</f>
        <v>CHURCH_CHOIR_LAUNCH</v>
      </c>
      <c r="K6355" s="326"/>
    </row>
    <row r="6356" spans="1:11" s="35" customFormat="1" hidden="1" x14ac:dyDescent="0.2">
      <c r="A6356" s="326" t="s">
        <v>13528</v>
      </c>
      <c r="B6356" s="326" t="s">
        <v>9</v>
      </c>
      <c r="C6356" s="326">
        <v>5</v>
      </c>
      <c r="D6356" s="326" t="s">
        <v>9604</v>
      </c>
      <c r="E6356" s="323">
        <v>2000</v>
      </c>
      <c r="F6356" s="35" t="s">
        <v>303</v>
      </c>
      <c r="G6356" s="326" t="s">
        <v>13406</v>
      </c>
      <c r="H6356" s="350">
        <f t="shared" si="99"/>
        <v>3925604.8800000008</v>
      </c>
      <c r="I6356" s="326" t="s">
        <v>13379</v>
      </c>
      <c r="J6356" s="42" t="str">
        <f>VLOOKUP(D6356,DEPARTMENTS!B:B,1,0)</f>
        <v>CHURCH_CHOIR_LAUNCH</v>
      </c>
      <c r="K6356" s="326"/>
    </row>
    <row r="6357" spans="1:11" s="35" customFormat="1" hidden="1" x14ac:dyDescent="0.2">
      <c r="A6357" s="326" t="s">
        <v>13529</v>
      </c>
      <c r="B6357" s="326" t="s">
        <v>9</v>
      </c>
      <c r="C6357" s="326">
        <v>5</v>
      </c>
      <c r="D6357" s="326" t="s">
        <v>9604</v>
      </c>
      <c r="E6357" s="323">
        <v>500</v>
      </c>
      <c r="F6357" s="35" t="s">
        <v>303</v>
      </c>
      <c r="G6357" s="326" t="s">
        <v>13406</v>
      </c>
      <c r="H6357" s="350">
        <f t="shared" si="99"/>
        <v>3926104.8800000008</v>
      </c>
      <c r="I6357" s="326" t="s">
        <v>13380</v>
      </c>
      <c r="J6357" s="42" t="str">
        <f>VLOOKUP(D6357,DEPARTMENTS!B:B,1,0)</f>
        <v>CHURCH_CHOIR_LAUNCH</v>
      </c>
      <c r="K6357" s="326"/>
    </row>
    <row r="6358" spans="1:11" s="35" customFormat="1" hidden="1" x14ac:dyDescent="0.2">
      <c r="A6358" s="326" t="s">
        <v>13530</v>
      </c>
      <c r="B6358" s="326" t="s">
        <v>9</v>
      </c>
      <c r="C6358" s="326">
        <v>5</v>
      </c>
      <c r="D6358" s="326" t="s">
        <v>9604</v>
      </c>
      <c r="E6358" s="323">
        <v>1000</v>
      </c>
      <c r="F6358" s="35" t="s">
        <v>303</v>
      </c>
      <c r="G6358" s="326" t="s">
        <v>13406</v>
      </c>
      <c r="H6358" s="350">
        <f t="shared" ref="H6358:H6421" si="100">H6357+E6358</f>
        <v>3927104.8800000008</v>
      </c>
      <c r="I6358" s="326" t="s">
        <v>13381</v>
      </c>
      <c r="J6358" s="42" t="str">
        <f>VLOOKUP(D6358,DEPARTMENTS!B:B,1,0)</f>
        <v>CHURCH_CHOIR_LAUNCH</v>
      </c>
      <c r="K6358" s="326"/>
    </row>
    <row r="6359" spans="1:11" s="35" customFormat="1" hidden="1" x14ac:dyDescent="0.2">
      <c r="A6359" s="326" t="s">
        <v>13531</v>
      </c>
      <c r="B6359" s="326" t="s">
        <v>9</v>
      </c>
      <c r="C6359" s="326">
        <v>5</v>
      </c>
      <c r="D6359" s="326" t="s">
        <v>9604</v>
      </c>
      <c r="E6359" s="323">
        <v>500</v>
      </c>
      <c r="F6359" s="35" t="s">
        <v>303</v>
      </c>
      <c r="G6359" s="326" t="s">
        <v>13406</v>
      </c>
      <c r="H6359" s="350">
        <f t="shared" si="100"/>
        <v>3927604.8800000008</v>
      </c>
      <c r="I6359" s="326" t="s">
        <v>13382</v>
      </c>
      <c r="J6359" s="42" t="str">
        <f>VLOOKUP(D6359,DEPARTMENTS!B:B,1,0)</f>
        <v>CHURCH_CHOIR_LAUNCH</v>
      </c>
      <c r="K6359" s="326"/>
    </row>
    <row r="6360" spans="1:11" s="35" customFormat="1" hidden="1" x14ac:dyDescent="0.2">
      <c r="A6360" s="326" t="s">
        <v>13532</v>
      </c>
      <c r="B6360" s="326" t="s">
        <v>9</v>
      </c>
      <c r="C6360" s="326">
        <v>5</v>
      </c>
      <c r="D6360" s="326" t="s">
        <v>9604</v>
      </c>
      <c r="E6360" s="323">
        <v>500</v>
      </c>
      <c r="F6360" s="35" t="s">
        <v>303</v>
      </c>
      <c r="G6360" s="326" t="s">
        <v>13406</v>
      </c>
      <c r="H6360" s="350">
        <f t="shared" si="100"/>
        <v>3928104.8800000008</v>
      </c>
      <c r="I6360" s="326" t="s">
        <v>13383</v>
      </c>
      <c r="J6360" s="42" t="str">
        <f>VLOOKUP(D6360,DEPARTMENTS!B:B,1,0)</f>
        <v>CHURCH_CHOIR_LAUNCH</v>
      </c>
      <c r="K6360" s="326"/>
    </row>
    <row r="6361" spans="1:11" s="35" customFormat="1" hidden="1" x14ac:dyDescent="0.2">
      <c r="A6361" s="326" t="s">
        <v>13533</v>
      </c>
      <c r="B6361" s="326" t="s">
        <v>9</v>
      </c>
      <c r="C6361" s="326">
        <v>5</v>
      </c>
      <c r="D6361" s="326" t="s">
        <v>9604</v>
      </c>
      <c r="E6361" s="323">
        <v>100</v>
      </c>
      <c r="F6361" s="35" t="s">
        <v>303</v>
      </c>
      <c r="G6361" s="326" t="s">
        <v>13406</v>
      </c>
      <c r="H6361" s="350">
        <f t="shared" si="100"/>
        <v>3928204.8800000008</v>
      </c>
      <c r="I6361" s="326" t="s">
        <v>13384</v>
      </c>
      <c r="J6361" s="42" t="str">
        <f>VLOOKUP(D6361,DEPARTMENTS!B:B,1,0)</f>
        <v>CHURCH_CHOIR_LAUNCH</v>
      </c>
      <c r="K6361" s="326"/>
    </row>
    <row r="6362" spans="1:11" s="35" customFormat="1" hidden="1" x14ac:dyDescent="0.2">
      <c r="A6362" s="326" t="s">
        <v>13534</v>
      </c>
      <c r="B6362" s="326" t="s">
        <v>9</v>
      </c>
      <c r="C6362" s="326">
        <v>5</v>
      </c>
      <c r="D6362" s="326" t="s">
        <v>9604</v>
      </c>
      <c r="E6362" s="323">
        <v>5000</v>
      </c>
      <c r="F6362" s="35" t="s">
        <v>303</v>
      </c>
      <c r="G6362" s="326" t="s">
        <v>13406</v>
      </c>
      <c r="H6362" s="350">
        <f t="shared" si="100"/>
        <v>3933204.8800000008</v>
      </c>
      <c r="I6362" s="326" t="s">
        <v>13385</v>
      </c>
      <c r="J6362" s="42" t="str">
        <f>VLOOKUP(D6362,DEPARTMENTS!B:B,1,0)</f>
        <v>CHURCH_CHOIR_LAUNCH</v>
      </c>
      <c r="K6362" s="326"/>
    </row>
    <row r="6363" spans="1:11" s="35" customFormat="1" hidden="1" x14ac:dyDescent="0.2">
      <c r="A6363" s="326" t="s">
        <v>13535</v>
      </c>
      <c r="B6363" s="326" t="s">
        <v>9</v>
      </c>
      <c r="C6363" s="326">
        <v>5</v>
      </c>
      <c r="D6363" s="326" t="s">
        <v>9604</v>
      </c>
      <c r="E6363" s="323">
        <v>6050</v>
      </c>
      <c r="F6363" s="35" t="s">
        <v>303</v>
      </c>
      <c r="G6363" s="326" t="s">
        <v>13406</v>
      </c>
      <c r="H6363" s="350">
        <f t="shared" si="100"/>
        <v>3939254.8800000008</v>
      </c>
      <c r="I6363" s="326" t="s">
        <v>13386</v>
      </c>
      <c r="J6363" s="42" t="str">
        <f>VLOOKUP(D6363,DEPARTMENTS!B:B,1,0)</f>
        <v>CHURCH_CHOIR_LAUNCH</v>
      </c>
      <c r="K6363" s="326"/>
    </row>
    <row r="6364" spans="1:11" s="35" customFormat="1" hidden="1" x14ac:dyDescent="0.2">
      <c r="A6364" s="326" t="s">
        <v>13536</v>
      </c>
      <c r="B6364" s="326" t="s">
        <v>9</v>
      </c>
      <c r="C6364" s="326">
        <v>5</v>
      </c>
      <c r="D6364" s="326" t="s">
        <v>9604</v>
      </c>
      <c r="E6364" s="323">
        <v>300</v>
      </c>
      <c r="F6364" s="35" t="s">
        <v>303</v>
      </c>
      <c r="G6364" s="326" t="s">
        <v>13406</v>
      </c>
      <c r="H6364" s="350">
        <f t="shared" si="100"/>
        <v>3939554.8800000008</v>
      </c>
      <c r="I6364" s="326" t="s">
        <v>13387</v>
      </c>
      <c r="J6364" s="42" t="str">
        <f>VLOOKUP(D6364,DEPARTMENTS!B:B,1,0)</f>
        <v>CHURCH_CHOIR_LAUNCH</v>
      </c>
      <c r="K6364" s="326"/>
    </row>
    <row r="6365" spans="1:11" s="319" customFormat="1" hidden="1" x14ac:dyDescent="0.2">
      <c r="A6365" s="326" t="s">
        <v>13537</v>
      </c>
      <c r="B6365" s="326" t="s">
        <v>9</v>
      </c>
      <c r="C6365" s="326">
        <v>5</v>
      </c>
      <c r="D6365" s="326" t="s">
        <v>9604</v>
      </c>
      <c r="E6365" s="323">
        <v>500</v>
      </c>
      <c r="F6365" s="35" t="s">
        <v>303</v>
      </c>
      <c r="G6365" s="326" t="s">
        <v>13406</v>
      </c>
      <c r="H6365" s="350">
        <f t="shared" si="100"/>
        <v>3940054.8800000008</v>
      </c>
      <c r="I6365" s="326" t="s">
        <v>13388</v>
      </c>
      <c r="J6365" s="42" t="str">
        <f>VLOOKUP(D6365,DEPARTMENTS!B:B,1,0)</f>
        <v>CHURCH_CHOIR_LAUNCH</v>
      </c>
      <c r="K6365" s="326"/>
    </row>
    <row r="6366" spans="1:11" s="35" customFormat="1" hidden="1" x14ac:dyDescent="0.2">
      <c r="A6366" s="326" t="s">
        <v>13538</v>
      </c>
      <c r="B6366" s="326" t="s">
        <v>9</v>
      </c>
      <c r="C6366" s="326">
        <v>5</v>
      </c>
      <c r="D6366" s="326" t="s">
        <v>9604</v>
      </c>
      <c r="E6366" s="323">
        <v>1000</v>
      </c>
      <c r="F6366" s="35" t="s">
        <v>303</v>
      </c>
      <c r="G6366" s="326" t="s">
        <v>13406</v>
      </c>
      <c r="H6366" s="350">
        <f t="shared" si="100"/>
        <v>3941054.8800000008</v>
      </c>
      <c r="I6366" s="326" t="s">
        <v>13389</v>
      </c>
      <c r="J6366" s="42" t="str">
        <f>VLOOKUP(D6366,DEPARTMENTS!B:B,1,0)</f>
        <v>CHURCH_CHOIR_LAUNCH</v>
      </c>
      <c r="K6366" s="326"/>
    </row>
    <row r="6367" spans="1:11" s="35" customFormat="1" hidden="1" x14ac:dyDescent="0.2">
      <c r="A6367" s="326" t="s">
        <v>13539</v>
      </c>
      <c r="B6367" s="326" t="s">
        <v>9</v>
      </c>
      <c r="C6367" s="326">
        <v>5</v>
      </c>
      <c r="D6367" s="326" t="s">
        <v>9604</v>
      </c>
      <c r="E6367" s="323">
        <v>500</v>
      </c>
      <c r="F6367" s="35" t="s">
        <v>303</v>
      </c>
      <c r="G6367" s="326" t="s">
        <v>13406</v>
      </c>
      <c r="H6367" s="350">
        <f t="shared" si="100"/>
        <v>3941554.8800000008</v>
      </c>
      <c r="I6367" s="326" t="s">
        <v>13390</v>
      </c>
      <c r="J6367" s="42" t="str">
        <f>VLOOKUP(D6367,DEPARTMENTS!B:B,1,0)</f>
        <v>CHURCH_CHOIR_LAUNCH</v>
      </c>
      <c r="K6367" s="326"/>
    </row>
    <row r="6368" spans="1:11" s="35" customFormat="1" hidden="1" x14ac:dyDescent="0.2">
      <c r="A6368" s="326" t="s">
        <v>13540</v>
      </c>
      <c r="B6368" s="326" t="s">
        <v>9</v>
      </c>
      <c r="C6368" s="326">
        <v>5</v>
      </c>
      <c r="D6368" s="326" t="s">
        <v>9604</v>
      </c>
      <c r="E6368" s="323">
        <v>5000</v>
      </c>
      <c r="F6368" s="35" t="s">
        <v>303</v>
      </c>
      <c r="G6368" s="326" t="s">
        <v>13406</v>
      </c>
      <c r="H6368" s="350">
        <f t="shared" si="100"/>
        <v>3946554.8800000008</v>
      </c>
      <c r="I6368" s="326" t="s">
        <v>13391</v>
      </c>
      <c r="J6368" s="42" t="str">
        <f>VLOOKUP(D6368,DEPARTMENTS!B:B,1,0)</f>
        <v>CHURCH_CHOIR_LAUNCH</v>
      </c>
      <c r="K6368" s="326"/>
    </row>
    <row r="6369" spans="1:11" s="35" customFormat="1" hidden="1" x14ac:dyDescent="0.2">
      <c r="A6369" s="326" t="s">
        <v>13541</v>
      </c>
      <c r="B6369" s="326" t="s">
        <v>9</v>
      </c>
      <c r="C6369" s="326">
        <v>5</v>
      </c>
      <c r="D6369" s="326" t="s">
        <v>142</v>
      </c>
      <c r="E6369" s="323">
        <v>5000</v>
      </c>
      <c r="F6369" s="35" t="s">
        <v>303</v>
      </c>
      <c r="G6369" s="326" t="s">
        <v>13406</v>
      </c>
      <c r="H6369" s="350">
        <f t="shared" si="100"/>
        <v>3951554.8800000008</v>
      </c>
      <c r="I6369" s="326" t="s">
        <v>13392</v>
      </c>
      <c r="J6369" s="42" t="str">
        <f>VLOOKUP(D6369,DEPARTMENTS!B:B,1,0)</f>
        <v>DEV_GROUP_8</v>
      </c>
      <c r="K6369" s="326"/>
    </row>
    <row r="6370" spans="1:11" s="35" customFormat="1" hidden="1" x14ac:dyDescent="0.2">
      <c r="A6370" s="326" t="s">
        <v>13542</v>
      </c>
      <c r="B6370" s="326" t="s">
        <v>9</v>
      </c>
      <c r="C6370" s="326">
        <v>5</v>
      </c>
      <c r="D6370" s="326" t="s">
        <v>9604</v>
      </c>
      <c r="E6370" s="323">
        <v>500</v>
      </c>
      <c r="F6370" s="35" t="s">
        <v>303</v>
      </c>
      <c r="G6370" s="326" t="s">
        <v>13406</v>
      </c>
      <c r="H6370" s="350">
        <f t="shared" si="100"/>
        <v>3952054.8800000008</v>
      </c>
      <c r="I6370" s="326" t="s">
        <v>13393</v>
      </c>
      <c r="J6370" s="42" t="str">
        <f>VLOOKUP(D6370,DEPARTMENTS!B:B,1,0)</f>
        <v>CHURCH_CHOIR_LAUNCH</v>
      </c>
      <c r="K6370" s="326"/>
    </row>
    <row r="6371" spans="1:11" s="35" customFormat="1" hidden="1" x14ac:dyDescent="0.2">
      <c r="A6371" s="326" t="s">
        <v>13543</v>
      </c>
      <c r="B6371" s="326" t="s">
        <v>9</v>
      </c>
      <c r="C6371" s="326">
        <v>5</v>
      </c>
      <c r="D6371" s="326" t="s">
        <v>9604</v>
      </c>
      <c r="E6371" s="323">
        <v>200</v>
      </c>
      <c r="F6371" s="35" t="s">
        <v>303</v>
      </c>
      <c r="G6371" s="326" t="s">
        <v>13407</v>
      </c>
      <c r="H6371" s="350">
        <f t="shared" si="100"/>
        <v>3952254.8800000008</v>
      </c>
      <c r="I6371" s="326" t="s">
        <v>13394</v>
      </c>
      <c r="J6371" s="42" t="str">
        <f>VLOOKUP(D6371,DEPARTMENTS!B:B,1,0)</f>
        <v>CHURCH_CHOIR_LAUNCH</v>
      </c>
      <c r="K6371" s="326"/>
    </row>
    <row r="6372" spans="1:11" s="35" customFormat="1" hidden="1" x14ac:dyDescent="0.2">
      <c r="A6372" s="326" t="s">
        <v>13544</v>
      </c>
      <c r="B6372" s="326" t="s">
        <v>9</v>
      </c>
      <c r="C6372" s="326">
        <v>5</v>
      </c>
      <c r="D6372" s="326" t="s">
        <v>24</v>
      </c>
      <c r="E6372" s="323">
        <v>1000</v>
      </c>
      <c r="F6372" s="35" t="s">
        <v>303</v>
      </c>
      <c r="G6372" s="326" t="s">
        <v>13407</v>
      </c>
      <c r="H6372" s="350">
        <f t="shared" si="100"/>
        <v>3953254.8800000008</v>
      </c>
      <c r="I6372" s="326" t="s">
        <v>13395</v>
      </c>
      <c r="J6372" s="42" t="str">
        <f>VLOOKUP(D6372,DEPARTMENTS!B:B,1,0)</f>
        <v>ENVELOPES</v>
      </c>
      <c r="K6372" s="326"/>
    </row>
    <row r="6373" spans="1:11" s="35" customFormat="1" hidden="1" x14ac:dyDescent="0.2">
      <c r="A6373" s="326" t="s">
        <v>348</v>
      </c>
      <c r="B6373" s="326" t="s">
        <v>9</v>
      </c>
      <c r="C6373" s="326">
        <v>5</v>
      </c>
      <c r="D6373" s="326" t="s">
        <v>24</v>
      </c>
      <c r="E6373" s="323">
        <v>75</v>
      </c>
      <c r="F6373" s="35" t="s">
        <v>303</v>
      </c>
      <c r="G6373" s="326" t="s">
        <v>13407</v>
      </c>
      <c r="H6373" s="350">
        <f t="shared" si="100"/>
        <v>3953329.8800000008</v>
      </c>
      <c r="I6373" s="326" t="s">
        <v>13396</v>
      </c>
      <c r="J6373" s="42" t="str">
        <f>VLOOKUP(D6373,DEPARTMENTS!B:B,1,0)</f>
        <v>ENVELOPES</v>
      </c>
      <c r="K6373" s="326"/>
    </row>
    <row r="6374" spans="1:11" s="35" customFormat="1" hidden="1" x14ac:dyDescent="0.2">
      <c r="A6374" s="326" t="s">
        <v>13545</v>
      </c>
      <c r="B6374" s="326" t="s">
        <v>9</v>
      </c>
      <c r="C6374" s="326">
        <v>5</v>
      </c>
      <c r="D6374" s="326" t="s">
        <v>24</v>
      </c>
      <c r="E6374" s="323">
        <v>400</v>
      </c>
      <c r="F6374" s="35" t="s">
        <v>303</v>
      </c>
      <c r="G6374" s="326" t="s">
        <v>13407</v>
      </c>
      <c r="H6374" s="350">
        <f t="shared" si="100"/>
        <v>3953729.8800000008</v>
      </c>
      <c r="I6374" s="326" t="s">
        <v>13397</v>
      </c>
      <c r="J6374" s="42" t="str">
        <f>VLOOKUP(D6374,DEPARTMENTS!B:B,1,0)</f>
        <v>ENVELOPES</v>
      </c>
      <c r="K6374" s="326"/>
    </row>
    <row r="6375" spans="1:11" s="35" customFormat="1" hidden="1" x14ac:dyDescent="0.2">
      <c r="A6375" s="326" t="s">
        <v>13546</v>
      </c>
      <c r="B6375" s="326" t="s">
        <v>9</v>
      </c>
      <c r="C6375" s="326">
        <v>5</v>
      </c>
      <c r="D6375" s="326" t="s">
        <v>9604</v>
      </c>
      <c r="E6375" s="323">
        <v>3710</v>
      </c>
      <c r="F6375" s="35" t="s">
        <v>303</v>
      </c>
      <c r="G6375" s="326" t="s">
        <v>13407</v>
      </c>
      <c r="H6375" s="350">
        <f t="shared" si="100"/>
        <v>3957439.8800000008</v>
      </c>
      <c r="I6375" s="326" t="s">
        <v>13398</v>
      </c>
      <c r="J6375" s="42" t="str">
        <f>VLOOKUP(D6375,DEPARTMENTS!B:B,1,0)</f>
        <v>CHURCH_CHOIR_LAUNCH</v>
      </c>
      <c r="K6375" s="326"/>
    </row>
    <row r="6376" spans="1:11" s="35" customFormat="1" hidden="1" x14ac:dyDescent="0.2">
      <c r="A6376" s="326" t="s">
        <v>13547</v>
      </c>
      <c r="B6376" s="326" t="s">
        <v>9</v>
      </c>
      <c r="C6376" s="326">
        <v>5</v>
      </c>
      <c r="D6376" s="326" t="s">
        <v>9604</v>
      </c>
      <c r="E6376" s="323">
        <v>2000</v>
      </c>
      <c r="F6376" s="35" t="s">
        <v>303</v>
      </c>
      <c r="G6376" s="326" t="s">
        <v>13407</v>
      </c>
      <c r="H6376" s="350">
        <f t="shared" si="100"/>
        <v>3959439.8800000008</v>
      </c>
      <c r="I6376" s="326" t="s">
        <v>13399</v>
      </c>
      <c r="J6376" s="42" t="str">
        <f>VLOOKUP(D6376,DEPARTMENTS!B:B,1,0)</f>
        <v>CHURCH_CHOIR_LAUNCH</v>
      </c>
      <c r="K6376" s="326"/>
    </row>
    <row r="6377" spans="1:11" s="35" customFormat="1" hidden="1" x14ac:dyDescent="0.2">
      <c r="A6377" s="326" t="s">
        <v>13548</v>
      </c>
      <c r="B6377" s="326" t="s">
        <v>9</v>
      </c>
      <c r="C6377" s="326">
        <v>5</v>
      </c>
      <c r="D6377" s="326" t="s">
        <v>9604</v>
      </c>
      <c r="E6377" s="323">
        <v>150</v>
      </c>
      <c r="F6377" s="35" t="s">
        <v>303</v>
      </c>
      <c r="G6377" s="326" t="s">
        <v>13407</v>
      </c>
      <c r="H6377" s="350">
        <f t="shared" si="100"/>
        <v>3959589.8800000008</v>
      </c>
      <c r="I6377" s="326" t="s">
        <v>13400</v>
      </c>
      <c r="J6377" s="42" t="str">
        <f>VLOOKUP(D6377,DEPARTMENTS!B:B,1,0)</f>
        <v>CHURCH_CHOIR_LAUNCH</v>
      </c>
      <c r="K6377" s="326"/>
    </row>
    <row r="6378" spans="1:11" s="35" customFormat="1" hidden="1" x14ac:dyDescent="0.2">
      <c r="A6378" s="326" t="s">
        <v>13549</v>
      </c>
      <c r="B6378" s="326" t="s">
        <v>9</v>
      </c>
      <c r="C6378" s="326">
        <v>5</v>
      </c>
      <c r="D6378" s="326" t="s">
        <v>34</v>
      </c>
      <c r="E6378" s="323">
        <v>700</v>
      </c>
      <c r="F6378" s="35" t="s">
        <v>303</v>
      </c>
      <c r="G6378" s="326" t="s">
        <v>13408</v>
      </c>
      <c r="H6378" s="350">
        <f t="shared" si="100"/>
        <v>3960289.8800000008</v>
      </c>
      <c r="I6378" s="326" t="s">
        <v>13401</v>
      </c>
      <c r="J6378" s="42" t="str">
        <f>VLOOKUP(D6378,DEPARTMENTS!B:B,1,0)</f>
        <v>CHAPLAINCY</v>
      </c>
      <c r="K6378" s="326"/>
    </row>
    <row r="6379" spans="1:11" s="35" customFormat="1" hidden="1" x14ac:dyDescent="0.2">
      <c r="A6379" s="326" t="s">
        <v>13550</v>
      </c>
      <c r="B6379" s="326" t="s">
        <v>9</v>
      </c>
      <c r="C6379" s="326">
        <v>5</v>
      </c>
      <c r="D6379" s="326" t="s">
        <v>134</v>
      </c>
      <c r="E6379" s="323">
        <v>10</v>
      </c>
      <c r="F6379" s="35" t="s">
        <v>303</v>
      </c>
      <c r="G6379" s="326" t="s">
        <v>13408</v>
      </c>
      <c r="H6379" s="350">
        <f t="shared" si="100"/>
        <v>3960299.8800000008</v>
      </c>
      <c r="I6379" s="326" t="s">
        <v>13402</v>
      </c>
      <c r="J6379" s="42" t="str">
        <f>VLOOKUP(D6379,DEPARTMENTS!B:B,1,0)</f>
        <v>DEV_GROUP_12</v>
      </c>
      <c r="K6379" s="326"/>
    </row>
    <row r="6380" spans="1:11" s="35" customFormat="1" hidden="1" x14ac:dyDescent="0.2">
      <c r="A6380" s="326" t="s">
        <v>13551</v>
      </c>
      <c r="B6380" s="326" t="s">
        <v>9</v>
      </c>
      <c r="C6380" s="326">
        <v>5</v>
      </c>
      <c r="D6380" s="326" t="s">
        <v>32</v>
      </c>
      <c r="E6380" s="323">
        <v>781</v>
      </c>
      <c r="F6380" s="35" t="s">
        <v>303</v>
      </c>
      <c r="G6380" s="326" t="s">
        <v>13408</v>
      </c>
      <c r="H6380" s="350">
        <f t="shared" si="100"/>
        <v>3961080.8800000008</v>
      </c>
      <c r="I6380" s="326" t="s">
        <v>13403</v>
      </c>
      <c r="J6380" s="42" t="str">
        <f>VLOOKUP(D6380,DEPARTMENTS!B:B,1,0)</f>
        <v>YOUTH</v>
      </c>
      <c r="K6380" s="326"/>
    </row>
    <row r="6381" spans="1:11" s="35" customFormat="1" x14ac:dyDescent="0.2">
      <c r="A6381" s="326" t="s">
        <v>13552</v>
      </c>
      <c r="B6381" s="326" t="s">
        <v>9</v>
      </c>
      <c r="C6381" s="326">
        <v>5</v>
      </c>
      <c r="D6381" s="326" t="s">
        <v>112</v>
      </c>
      <c r="E6381" s="323">
        <v>1000</v>
      </c>
      <c r="F6381" s="35" t="s">
        <v>303</v>
      </c>
      <c r="G6381" s="326" t="s">
        <v>13408</v>
      </c>
      <c r="H6381" s="350">
        <f t="shared" si="100"/>
        <v>3962080.8800000008</v>
      </c>
      <c r="I6381" s="326" t="s">
        <v>13404</v>
      </c>
      <c r="J6381" s="42" t="str">
        <f>VLOOKUP(D6381,DEPARTMENTS!B:B,1,0)</f>
        <v>DEV_GROUP_13</v>
      </c>
      <c r="K6381" s="326"/>
    </row>
    <row r="6382" spans="1:11" s="35" customFormat="1" hidden="1" x14ac:dyDescent="0.2">
      <c r="A6382" s="326" t="s">
        <v>13553</v>
      </c>
      <c r="B6382" s="326" t="s">
        <v>9</v>
      </c>
      <c r="C6382" s="326">
        <v>5</v>
      </c>
      <c r="D6382" s="326" t="s">
        <v>178</v>
      </c>
      <c r="E6382" s="323">
        <v>500</v>
      </c>
      <c r="F6382" s="35" t="s">
        <v>303</v>
      </c>
      <c r="G6382" s="326" t="s">
        <v>13408</v>
      </c>
      <c r="H6382" s="350">
        <f t="shared" si="100"/>
        <v>3962580.8800000008</v>
      </c>
      <c r="I6382" s="326" t="s">
        <v>13405</v>
      </c>
      <c r="J6382" s="42" t="str">
        <f>VLOOKUP(D6382,DEPARTMENTS!B:B,1,0)</f>
        <v>DEV_GROUP_34</v>
      </c>
      <c r="K6382" s="326"/>
    </row>
    <row r="6383" spans="1:11" s="35" customFormat="1" hidden="1" x14ac:dyDescent="0.2">
      <c r="A6383" s="326" t="s">
        <v>13561</v>
      </c>
      <c r="B6383" s="326" t="s">
        <v>9</v>
      </c>
      <c r="C6383" s="326">
        <v>5</v>
      </c>
      <c r="D6383" s="326" t="s">
        <v>9604</v>
      </c>
      <c r="E6383" s="323">
        <v>55442</v>
      </c>
      <c r="F6383" s="35" t="s">
        <v>303</v>
      </c>
      <c r="G6383" s="326" t="s">
        <v>13408</v>
      </c>
      <c r="H6383" s="350">
        <f t="shared" si="100"/>
        <v>4018022.8800000008</v>
      </c>
      <c r="I6383" s="326" t="s">
        <v>13572</v>
      </c>
      <c r="J6383" s="42" t="str">
        <f>VLOOKUP(D6383,DEPARTMENTS!B:B,1,0)</f>
        <v>CHURCH_CHOIR_LAUNCH</v>
      </c>
      <c r="K6383" s="326"/>
    </row>
    <row r="6384" spans="1:11" s="35" customFormat="1" hidden="1" x14ac:dyDescent="0.2">
      <c r="A6384" s="326" t="s">
        <v>13562</v>
      </c>
      <c r="B6384" s="326" t="s">
        <v>9</v>
      </c>
      <c r="C6384" s="326">
        <v>5</v>
      </c>
      <c r="D6384" s="326" t="s">
        <v>75</v>
      </c>
      <c r="E6384" s="323">
        <v>-15500</v>
      </c>
      <c r="F6384" s="35" t="s">
        <v>109</v>
      </c>
      <c r="G6384" s="326" t="s">
        <v>13408</v>
      </c>
      <c r="H6384" s="350">
        <f t="shared" si="100"/>
        <v>4002522.8800000008</v>
      </c>
      <c r="I6384" s="326" t="s">
        <v>13573</v>
      </c>
      <c r="J6384" s="42" t="str">
        <f>VLOOKUP(D6384,DEPARTMENTS!B:B,1,0)</f>
        <v>WITHDRAWAL</v>
      </c>
      <c r="K6384" s="326"/>
    </row>
    <row r="6385" spans="1:11" s="35" customFormat="1" hidden="1" x14ac:dyDescent="0.2">
      <c r="A6385" s="326" t="s">
        <v>13563</v>
      </c>
      <c r="B6385" s="326" t="s">
        <v>9</v>
      </c>
      <c r="C6385" s="326">
        <v>5</v>
      </c>
      <c r="D6385" s="326" t="s">
        <v>24</v>
      </c>
      <c r="E6385" s="323">
        <v>1600</v>
      </c>
      <c r="F6385" s="35" t="s">
        <v>303</v>
      </c>
      <c r="G6385" s="326" t="s">
        <v>13408</v>
      </c>
      <c r="H6385" s="350">
        <f t="shared" si="100"/>
        <v>4004122.8800000008</v>
      </c>
      <c r="I6385" s="326" t="s">
        <v>13574</v>
      </c>
      <c r="J6385" s="42" t="str">
        <f>VLOOKUP(D6385,DEPARTMENTS!B:B,1,0)</f>
        <v>ENVELOPES</v>
      </c>
      <c r="K6385" s="326"/>
    </row>
    <row r="6386" spans="1:11" s="35" customFormat="1" hidden="1" x14ac:dyDescent="0.2">
      <c r="A6386" s="326" t="s">
        <v>13564</v>
      </c>
      <c r="B6386" s="326" t="s">
        <v>9</v>
      </c>
      <c r="C6386" s="326">
        <v>5</v>
      </c>
      <c r="D6386" s="326" t="s">
        <v>24</v>
      </c>
      <c r="E6386" s="323">
        <v>1600</v>
      </c>
      <c r="F6386" s="35" t="s">
        <v>303</v>
      </c>
      <c r="G6386" s="326" t="s">
        <v>13408</v>
      </c>
      <c r="H6386" s="350">
        <f t="shared" si="100"/>
        <v>4005722.8800000008</v>
      </c>
      <c r="I6386" s="326" t="s">
        <v>13575</v>
      </c>
      <c r="J6386" s="42" t="str">
        <f>VLOOKUP(D6386,DEPARTMENTS!B:B,1,0)</f>
        <v>ENVELOPES</v>
      </c>
      <c r="K6386" s="326"/>
    </row>
    <row r="6387" spans="1:11" s="35" customFormat="1" hidden="1" x14ac:dyDescent="0.2">
      <c r="A6387" s="326" t="s">
        <v>13565</v>
      </c>
      <c r="B6387" s="326" t="s">
        <v>9</v>
      </c>
      <c r="C6387" s="326">
        <v>5</v>
      </c>
      <c r="D6387" s="326" t="s">
        <v>130</v>
      </c>
      <c r="E6387" s="323">
        <v>300</v>
      </c>
      <c r="F6387" s="35" t="s">
        <v>303</v>
      </c>
      <c r="G6387" s="326" t="s">
        <v>13408</v>
      </c>
      <c r="H6387" s="350">
        <f t="shared" si="100"/>
        <v>4006022.8800000008</v>
      </c>
      <c r="I6387" s="326" t="s">
        <v>13576</v>
      </c>
      <c r="J6387" s="42" t="str">
        <f>VLOOKUP(D6387,DEPARTMENTS!B:B,1,0)</f>
        <v>DEV_GROUP_11</v>
      </c>
      <c r="K6387" s="326"/>
    </row>
    <row r="6388" spans="1:11" s="35" customFormat="1" hidden="1" x14ac:dyDescent="0.2">
      <c r="A6388" s="326" t="s">
        <v>13566</v>
      </c>
      <c r="B6388" s="326" t="s">
        <v>9</v>
      </c>
      <c r="C6388" s="326">
        <v>5</v>
      </c>
      <c r="D6388" s="326" t="s">
        <v>180</v>
      </c>
      <c r="E6388" s="323">
        <v>5000</v>
      </c>
      <c r="F6388" s="35" t="s">
        <v>303</v>
      </c>
      <c r="G6388" s="326" t="s">
        <v>13408</v>
      </c>
      <c r="H6388" s="350">
        <f t="shared" si="100"/>
        <v>4011022.8800000008</v>
      </c>
      <c r="I6388" s="326" t="s">
        <v>13577</v>
      </c>
      <c r="J6388" s="42" t="str">
        <f>VLOOKUP(D6388,DEPARTMENTS!B:B,1,0)</f>
        <v>DEV_GROUP_28</v>
      </c>
      <c r="K6388" s="326"/>
    </row>
    <row r="6389" spans="1:11" s="35" customFormat="1" hidden="1" x14ac:dyDescent="0.2">
      <c r="A6389" s="326" t="s">
        <v>13567</v>
      </c>
      <c r="B6389" s="326" t="s">
        <v>9</v>
      </c>
      <c r="C6389" s="326">
        <v>5</v>
      </c>
      <c r="D6389" s="326" t="s">
        <v>75</v>
      </c>
      <c r="E6389" s="323">
        <v>-15500</v>
      </c>
      <c r="F6389" s="35" t="s">
        <v>109</v>
      </c>
      <c r="G6389" s="326" t="s">
        <v>13571</v>
      </c>
      <c r="H6389" s="350">
        <f t="shared" si="100"/>
        <v>3995522.8800000008</v>
      </c>
      <c r="I6389" s="326" t="s">
        <v>13578</v>
      </c>
      <c r="J6389" s="42" t="str">
        <f>VLOOKUP(D6389,DEPARTMENTS!B:B,1,0)</f>
        <v>WITHDRAWAL</v>
      </c>
      <c r="K6389" s="326"/>
    </row>
    <row r="6390" spans="1:11" s="35" customFormat="1" hidden="1" x14ac:dyDescent="0.2">
      <c r="A6390" s="326" t="s">
        <v>13568</v>
      </c>
      <c r="B6390" s="326" t="s">
        <v>9</v>
      </c>
      <c r="C6390" s="326">
        <v>5</v>
      </c>
      <c r="D6390" s="326" t="s">
        <v>75</v>
      </c>
      <c r="E6390" s="323">
        <v>-15500</v>
      </c>
      <c r="F6390" s="35" t="s">
        <v>109</v>
      </c>
      <c r="G6390" s="326" t="s">
        <v>13571</v>
      </c>
      <c r="H6390" s="350">
        <f t="shared" si="100"/>
        <v>3980022.8800000008</v>
      </c>
      <c r="I6390" s="326" t="s">
        <v>13579</v>
      </c>
      <c r="J6390" s="42" t="str">
        <f>VLOOKUP(D6390,DEPARTMENTS!B:B,1,0)</f>
        <v>WITHDRAWAL</v>
      </c>
      <c r="K6390" s="326"/>
    </row>
    <row r="6391" spans="1:11" s="35" customFormat="1" hidden="1" x14ac:dyDescent="0.2">
      <c r="A6391" s="326" t="s">
        <v>13569</v>
      </c>
      <c r="B6391" s="326" t="s">
        <v>9</v>
      </c>
      <c r="C6391" s="326">
        <v>5</v>
      </c>
      <c r="D6391" s="326" t="s">
        <v>75</v>
      </c>
      <c r="E6391" s="323">
        <v>-522440.5</v>
      </c>
      <c r="F6391" s="35" t="s">
        <v>109</v>
      </c>
      <c r="G6391" s="326" t="s">
        <v>13571</v>
      </c>
      <c r="H6391" s="350">
        <f t="shared" si="100"/>
        <v>3457582.3800000008</v>
      </c>
      <c r="I6391" s="326" t="s">
        <v>13580</v>
      </c>
      <c r="J6391" s="42" t="str">
        <f>VLOOKUP(D6391,DEPARTMENTS!B:B,1,0)</f>
        <v>WITHDRAWAL</v>
      </c>
      <c r="K6391" s="326"/>
    </row>
    <row r="6392" spans="1:11" s="35" customFormat="1" hidden="1" x14ac:dyDescent="0.2">
      <c r="A6392" s="326" t="s">
        <v>13570</v>
      </c>
      <c r="B6392" s="326" t="s">
        <v>9</v>
      </c>
      <c r="C6392" s="326">
        <v>5</v>
      </c>
      <c r="D6392" s="326" t="s">
        <v>124</v>
      </c>
      <c r="E6392" s="323">
        <v>2000</v>
      </c>
      <c r="F6392" s="35" t="s">
        <v>303</v>
      </c>
      <c r="G6392" s="326" t="s">
        <v>13571</v>
      </c>
      <c r="H6392" s="350">
        <f t="shared" si="100"/>
        <v>3459582.3800000008</v>
      </c>
      <c r="I6392" s="326" t="s">
        <v>13581</v>
      </c>
      <c r="J6392" s="42" t="str">
        <f>VLOOKUP(D6392,DEPARTMENTS!B:B,1,0)</f>
        <v>DEV_GROUP_7</v>
      </c>
      <c r="K6392" s="326"/>
    </row>
    <row r="6393" spans="1:11" s="35" customFormat="1" hidden="1" x14ac:dyDescent="0.2">
      <c r="A6393" s="326" t="s">
        <v>13725</v>
      </c>
      <c r="B6393" s="326" t="s">
        <v>9</v>
      </c>
      <c r="C6393" s="326">
        <v>5</v>
      </c>
      <c r="D6393" s="326" t="s">
        <v>140</v>
      </c>
      <c r="E6393" s="323">
        <v>200</v>
      </c>
      <c r="F6393" s="35" t="s">
        <v>303</v>
      </c>
      <c r="G6393" s="326" t="s">
        <v>13571</v>
      </c>
      <c r="H6393" s="350">
        <f t="shared" si="100"/>
        <v>3459782.3800000008</v>
      </c>
      <c r="I6393" s="326" t="s">
        <v>13585</v>
      </c>
      <c r="J6393" s="42" t="str">
        <f>VLOOKUP(D6393,DEPARTMENTS!B:B,1,0)</f>
        <v>DEV_GROUP_19</v>
      </c>
      <c r="K6393" s="326"/>
    </row>
    <row r="6394" spans="1:11" s="35" customFormat="1" hidden="1" x14ac:dyDescent="0.2">
      <c r="A6394" s="326" t="s">
        <v>13726</v>
      </c>
      <c r="B6394" s="326" t="s">
        <v>9</v>
      </c>
      <c r="C6394" s="326">
        <v>5</v>
      </c>
      <c r="D6394" s="326" t="s">
        <v>150</v>
      </c>
      <c r="E6394" s="323">
        <v>1000</v>
      </c>
      <c r="F6394" s="35" t="s">
        <v>303</v>
      </c>
      <c r="G6394" s="326" t="s">
        <v>13571</v>
      </c>
      <c r="H6394" s="350">
        <f t="shared" si="100"/>
        <v>3460782.3800000008</v>
      </c>
      <c r="I6394" s="326" t="s">
        <v>13586</v>
      </c>
      <c r="J6394" s="42" t="str">
        <f>VLOOKUP(D6394,DEPARTMENTS!B:B,1,0)</f>
        <v>DEV_GROUP_40</v>
      </c>
      <c r="K6394" s="326"/>
    </row>
    <row r="6395" spans="1:11" s="35" customFormat="1" hidden="1" x14ac:dyDescent="0.2">
      <c r="A6395" s="326" t="s">
        <v>13727</v>
      </c>
      <c r="B6395" s="326" t="s">
        <v>9</v>
      </c>
      <c r="C6395" s="326">
        <v>5</v>
      </c>
      <c r="D6395" s="326" t="s">
        <v>150</v>
      </c>
      <c r="E6395" s="323">
        <v>1000</v>
      </c>
      <c r="F6395" s="35" t="s">
        <v>303</v>
      </c>
      <c r="G6395" s="326" t="s">
        <v>13571</v>
      </c>
      <c r="H6395" s="350">
        <f t="shared" si="100"/>
        <v>3461782.3800000008</v>
      </c>
      <c r="I6395" s="326" t="s">
        <v>13587</v>
      </c>
      <c r="J6395" s="42" t="str">
        <f>VLOOKUP(D6395,DEPARTMENTS!B:B,1,0)</f>
        <v>DEV_GROUP_40</v>
      </c>
      <c r="K6395" s="326"/>
    </row>
    <row r="6396" spans="1:11" s="320" customFormat="1" hidden="1" x14ac:dyDescent="0.2">
      <c r="A6396" s="326" t="s">
        <v>13728</v>
      </c>
      <c r="B6396" s="326" t="s">
        <v>9</v>
      </c>
      <c r="C6396" s="326">
        <v>5</v>
      </c>
      <c r="D6396" s="326" t="s">
        <v>24</v>
      </c>
      <c r="E6396" s="323">
        <v>460</v>
      </c>
      <c r="F6396" s="35" t="s">
        <v>303</v>
      </c>
      <c r="G6396" s="326" t="s">
        <v>13571</v>
      </c>
      <c r="H6396" s="350">
        <f t="shared" si="100"/>
        <v>3462242.3800000008</v>
      </c>
      <c r="I6396" s="326" t="s">
        <v>13588</v>
      </c>
      <c r="J6396" s="42" t="str">
        <f>VLOOKUP(D6396,DEPARTMENTS!B:B,1,0)</f>
        <v>ENVELOPES</v>
      </c>
      <c r="K6396" s="326"/>
    </row>
    <row r="6397" spans="1:11" s="35" customFormat="1" hidden="1" x14ac:dyDescent="0.2">
      <c r="A6397" s="326" t="s">
        <v>13729</v>
      </c>
      <c r="B6397" s="326" t="s">
        <v>9</v>
      </c>
      <c r="C6397" s="326">
        <v>5</v>
      </c>
      <c r="D6397" s="326" t="s">
        <v>166</v>
      </c>
      <c r="E6397" s="323">
        <v>1500</v>
      </c>
      <c r="F6397" s="35" t="s">
        <v>303</v>
      </c>
      <c r="G6397" s="326" t="s">
        <v>13571</v>
      </c>
      <c r="H6397" s="350">
        <f t="shared" si="100"/>
        <v>3463742.3800000008</v>
      </c>
      <c r="I6397" s="326" t="s">
        <v>13589</v>
      </c>
      <c r="J6397" s="42" t="str">
        <f>VLOOKUP(D6397,DEPARTMENTS!B:B,1,0)</f>
        <v>DEV_GROUP_30</v>
      </c>
      <c r="K6397" s="326"/>
    </row>
    <row r="6398" spans="1:11" s="35" customFormat="1" hidden="1" x14ac:dyDescent="0.2">
      <c r="A6398" s="326" t="s">
        <v>13730</v>
      </c>
      <c r="B6398" s="326" t="s">
        <v>9</v>
      </c>
      <c r="C6398" s="326">
        <v>5</v>
      </c>
      <c r="D6398" s="326" t="s">
        <v>166</v>
      </c>
      <c r="E6398" s="323">
        <v>500</v>
      </c>
      <c r="F6398" s="35" t="s">
        <v>303</v>
      </c>
      <c r="G6398" s="326" t="s">
        <v>13571</v>
      </c>
      <c r="H6398" s="350">
        <f t="shared" si="100"/>
        <v>3464242.3800000008</v>
      </c>
      <c r="I6398" s="326" t="s">
        <v>13590</v>
      </c>
      <c r="J6398" s="42" t="str">
        <f>VLOOKUP(D6398,DEPARTMENTS!B:B,1,0)</f>
        <v>DEV_GROUP_30</v>
      </c>
      <c r="K6398" s="326"/>
    </row>
    <row r="6399" spans="1:11" s="35" customFormat="1" hidden="1" x14ac:dyDescent="0.2">
      <c r="A6399" s="326" t="s">
        <v>13731</v>
      </c>
      <c r="B6399" s="326" t="s">
        <v>9</v>
      </c>
      <c r="C6399" s="326">
        <v>5</v>
      </c>
      <c r="D6399" s="326" t="s">
        <v>9604</v>
      </c>
      <c r="E6399" s="323">
        <v>2500</v>
      </c>
      <c r="F6399" s="35" t="s">
        <v>303</v>
      </c>
      <c r="G6399" s="326" t="s">
        <v>13571</v>
      </c>
      <c r="H6399" s="350">
        <f t="shared" si="100"/>
        <v>3466742.3800000008</v>
      </c>
      <c r="I6399" s="326" t="s">
        <v>13591</v>
      </c>
      <c r="J6399" s="42" t="str">
        <f>VLOOKUP(D6399,DEPARTMENTS!B:B,1,0)</f>
        <v>CHURCH_CHOIR_LAUNCH</v>
      </c>
      <c r="K6399" s="326"/>
    </row>
    <row r="6400" spans="1:11" s="35" customFormat="1" hidden="1" x14ac:dyDescent="0.2">
      <c r="A6400" s="326" t="s">
        <v>13732</v>
      </c>
      <c r="B6400" s="326" t="s">
        <v>9</v>
      </c>
      <c r="C6400" s="326">
        <v>5</v>
      </c>
      <c r="D6400" s="326" t="s">
        <v>24</v>
      </c>
      <c r="E6400" s="323">
        <v>3805</v>
      </c>
      <c r="F6400" s="35" t="s">
        <v>303</v>
      </c>
      <c r="G6400" s="326" t="s">
        <v>13571</v>
      </c>
      <c r="H6400" s="350">
        <f t="shared" si="100"/>
        <v>3470547.3800000008</v>
      </c>
      <c r="I6400" s="326" t="s">
        <v>13592</v>
      </c>
      <c r="J6400" s="42" t="str">
        <f>VLOOKUP(D6400,DEPARTMENTS!B:B,1,0)</f>
        <v>ENVELOPES</v>
      </c>
      <c r="K6400" s="326"/>
    </row>
    <row r="6401" spans="1:11" s="35" customFormat="1" hidden="1" x14ac:dyDescent="0.2">
      <c r="A6401" s="326" t="s">
        <v>13733</v>
      </c>
      <c r="B6401" s="326" t="s">
        <v>9</v>
      </c>
      <c r="C6401" s="326">
        <v>5</v>
      </c>
      <c r="D6401" s="326" t="s">
        <v>24</v>
      </c>
      <c r="E6401" s="323">
        <v>5360</v>
      </c>
      <c r="F6401" s="35" t="s">
        <v>303</v>
      </c>
      <c r="G6401" s="326" t="s">
        <v>13724</v>
      </c>
      <c r="H6401" s="350">
        <f t="shared" si="100"/>
        <v>3475907.3800000008</v>
      </c>
      <c r="I6401" s="326" t="s">
        <v>13593</v>
      </c>
      <c r="J6401" s="42" t="str">
        <f>VLOOKUP(D6401,DEPARTMENTS!B:B,1,0)</f>
        <v>ENVELOPES</v>
      </c>
      <c r="K6401" s="326"/>
    </row>
    <row r="6402" spans="1:11" s="35" customFormat="1" hidden="1" x14ac:dyDescent="0.2">
      <c r="A6402" s="326" t="s">
        <v>13734</v>
      </c>
      <c r="B6402" s="326" t="s">
        <v>9</v>
      </c>
      <c r="C6402" s="326">
        <v>5</v>
      </c>
      <c r="D6402" s="326" t="s">
        <v>126</v>
      </c>
      <c r="E6402" s="323">
        <v>1000</v>
      </c>
      <c r="F6402" s="35" t="s">
        <v>303</v>
      </c>
      <c r="G6402" s="326" t="s">
        <v>13724</v>
      </c>
      <c r="H6402" s="350">
        <f t="shared" si="100"/>
        <v>3476907.3800000008</v>
      </c>
      <c r="I6402" s="326" t="s">
        <v>13594</v>
      </c>
      <c r="J6402" s="42" t="str">
        <f>VLOOKUP(D6402,DEPARTMENTS!B:B,1,0)</f>
        <v>DEV_GROUP_6</v>
      </c>
      <c r="K6402" s="326"/>
    </row>
    <row r="6403" spans="1:11" s="35" customFormat="1" hidden="1" x14ac:dyDescent="0.2">
      <c r="A6403" s="326" t="s">
        <v>13735</v>
      </c>
      <c r="B6403" s="326" t="s">
        <v>9</v>
      </c>
      <c r="C6403" s="326">
        <v>5</v>
      </c>
      <c r="D6403" s="326" t="s">
        <v>74</v>
      </c>
      <c r="E6403" s="323">
        <v>-1200</v>
      </c>
      <c r="F6403" s="35" t="s">
        <v>109</v>
      </c>
      <c r="G6403" s="326" t="s">
        <v>13724</v>
      </c>
      <c r="H6403" s="350">
        <f t="shared" si="100"/>
        <v>3475707.3800000008</v>
      </c>
      <c r="I6403" s="326" t="s">
        <v>13595</v>
      </c>
      <c r="J6403" s="42" t="str">
        <f>VLOOKUP(D6403,DEPARTMENTS!B:B,1,0)</f>
        <v>CHARGES</v>
      </c>
      <c r="K6403" s="326"/>
    </row>
    <row r="6404" spans="1:11" s="35" customFormat="1" hidden="1" x14ac:dyDescent="0.2">
      <c r="A6404" s="326" t="s">
        <v>348</v>
      </c>
      <c r="B6404" s="326" t="s">
        <v>9</v>
      </c>
      <c r="C6404" s="326">
        <v>5</v>
      </c>
      <c r="D6404" s="326" t="s">
        <v>24</v>
      </c>
      <c r="E6404" s="323">
        <v>270</v>
      </c>
      <c r="F6404" s="35" t="s">
        <v>303</v>
      </c>
      <c r="G6404" s="326" t="s">
        <v>13724</v>
      </c>
      <c r="H6404" s="350">
        <f t="shared" si="100"/>
        <v>3475977.3800000008</v>
      </c>
      <c r="I6404" s="326" t="s">
        <v>13596</v>
      </c>
      <c r="J6404" s="42" t="str">
        <f>VLOOKUP(D6404,DEPARTMENTS!B:B,1,0)</f>
        <v>ENVELOPES</v>
      </c>
      <c r="K6404" s="326"/>
    </row>
    <row r="6405" spans="1:11" s="35" customFormat="1" hidden="1" x14ac:dyDescent="0.2">
      <c r="A6405" s="326" t="s">
        <v>13736</v>
      </c>
      <c r="B6405" s="326" t="s">
        <v>9</v>
      </c>
      <c r="C6405" s="326">
        <v>5</v>
      </c>
      <c r="D6405" s="326" t="s">
        <v>114</v>
      </c>
      <c r="E6405" s="323">
        <v>2500</v>
      </c>
      <c r="F6405" s="35" t="s">
        <v>303</v>
      </c>
      <c r="G6405" s="326" t="s">
        <v>13724</v>
      </c>
      <c r="H6405" s="350">
        <f t="shared" si="100"/>
        <v>3478477.3800000008</v>
      </c>
      <c r="I6405" s="326" t="s">
        <v>13597</v>
      </c>
      <c r="J6405" s="42" t="str">
        <f>VLOOKUP(D6405,DEPARTMENTS!B:B,1,0)</f>
        <v>DEV_GROUP_1</v>
      </c>
      <c r="K6405" s="326"/>
    </row>
    <row r="6406" spans="1:11" s="35" customFormat="1" hidden="1" x14ac:dyDescent="0.2">
      <c r="A6406" s="326" t="s">
        <v>13737</v>
      </c>
      <c r="B6406" s="326" t="s">
        <v>9</v>
      </c>
      <c r="C6406" s="326">
        <v>5</v>
      </c>
      <c r="D6406" s="326" t="s">
        <v>114</v>
      </c>
      <c r="E6406" s="323">
        <v>700</v>
      </c>
      <c r="F6406" s="35" t="s">
        <v>303</v>
      </c>
      <c r="G6406" s="326" t="s">
        <v>13724</v>
      </c>
      <c r="H6406" s="350">
        <f t="shared" si="100"/>
        <v>3479177.3800000008</v>
      </c>
      <c r="I6406" s="326" t="s">
        <v>13598</v>
      </c>
      <c r="J6406" s="42" t="str">
        <f>VLOOKUP(D6406,DEPARTMENTS!B:B,1,0)</f>
        <v>DEV_GROUP_1</v>
      </c>
      <c r="K6406" s="326"/>
    </row>
    <row r="6407" spans="1:11" s="35" customFormat="1" hidden="1" x14ac:dyDescent="0.2">
      <c r="A6407" s="326" t="s">
        <v>13738</v>
      </c>
      <c r="B6407" s="326" t="s">
        <v>9</v>
      </c>
      <c r="C6407" s="326">
        <v>5</v>
      </c>
      <c r="D6407" s="326" t="s">
        <v>114</v>
      </c>
      <c r="E6407" s="323">
        <v>200</v>
      </c>
      <c r="F6407" s="35" t="s">
        <v>303</v>
      </c>
      <c r="G6407" s="326" t="s">
        <v>13724</v>
      </c>
      <c r="H6407" s="350">
        <f t="shared" si="100"/>
        <v>3479377.3800000008</v>
      </c>
      <c r="I6407" s="326" t="s">
        <v>13599</v>
      </c>
      <c r="J6407" s="42" t="str">
        <f>VLOOKUP(D6407,DEPARTMENTS!B:B,1,0)</f>
        <v>DEV_GROUP_1</v>
      </c>
      <c r="K6407" s="326"/>
    </row>
    <row r="6408" spans="1:11" s="35" customFormat="1" hidden="1" x14ac:dyDescent="0.2">
      <c r="A6408" s="326" t="s">
        <v>13739</v>
      </c>
      <c r="B6408" s="326" t="s">
        <v>9</v>
      </c>
      <c r="C6408" s="326">
        <v>5</v>
      </c>
      <c r="D6408" s="326" t="s">
        <v>124</v>
      </c>
      <c r="E6408" s="323">
        <v>1000</v>
      </c>
      <c r="F6408" s="35" t="s">
        <v>303</v>
      </c>
      <c r="G6408" s="326" t="s">
        <v>13724</v>
      </c>
      <c r="H6408" s="350">
        <f t="shared" si="100"/>
        <v>3480377.3800000008</v>
      </c>
      <c r="I6408" s="326" t="s">
        <v>13600</v>
      </c>
      <c r="J6408" s="42" t="str">
        <f>VLOOKUP(D6408,DEPARTMENTS!B:B,1,0)</f>
        <v>DEV_GROUP_7</v>
      </c>
      <c r="K6408" s="326"/>
    </row>
    <row r="6409" spans="1:11" s="35" customFormat="1" hidden="1" x14ac:dyDescent="0.2">
      <c r="A6409" s="326" t="s">
        <v>13740</v>
      </c>
      <c r="B6409" s="326" t="s">
        <v>9</v>
      </c>
      <c r="C6409" s="326">
        <v>5</v>
      </c>
      <c r="D6409" s="326" t="s">
        <v>24</v>
      </c>
      <c r="E6409" s="323">
        <v>2600</v>
      </c>
      <c r="F6409" s="35" t="s">
        <v>303</v>
      </c>
      <c r="G6409" s="326" t="s">
        <v>13724</v>
      </c>
      <c r="H6409" s="350">
        <f t="shared" si="100"/>
        <v>3482977.3800000008</v>
      </c>
      <c r="I6409" s="326" t="s">
        <v>13601</v>
      </c>
      <c r="J6409" s="42" t="str">
        <f>VLOOKUP(D6409,DEPARTMENTS!B:B,1,0)</f>
        <v>ENVELOPES</v>
      </c>
      <c r="K6409" s="326"/>
    </row>
    <row r="6410" spans="1:11" s="35" customFormat="1" hidden="1" x14ac:dyDescent="0.2">
      <c r="A6410" s="326" t="s">
        <v>13741</v>
      </c>
      <c r="B6410" s="326" t="s">
        <v>9</v>
      </c>
      <c r="C6410" s="326">
        <v>5</v>
      </c>
      <c r="D6410" s="326" t="s">
        <v>114</v>
      </c>
      <c r="E6410" s="323">
        <v>12800</v>
      </c>
      <c r="F6410" s="35" t="s">
        <v>303</v>
      </c>
      <c r="G6410" s="326" t="s">
        <v>13724</v>
      </c>
      <c r="H6410" s="350">
        <f t="shared" si="100"/>
        <v>3495777.3800000008</v>
      </c>
      <c r="I6410" s="326" t="s">
        <v>13602</v>
      </c>
      <c r="J6410" s="42" t="str">
        <f>VLOOKUP(D6410,DEPARTMENTS!B:B,1,0)</f>
        <v>DEV_GROUP_1</v>
      </c>
      <c r="K6410" s="326"/>
    </row>
    <row r="6411" spans="1:11" s="35" customFormat="1" hidden="1" x14ac:dyDescent="0.2">
      <c r="A6411" s="326" t="s">
        <v>13742</v>
      </c>
      <c r="B6411" s="326" t="s">
        <v>9</v>
      </c>
      <c r="C6411" s="326">
        <v>5</v>
      </c>
      <c r="D6411" s="326" t="s">
        <v>114</v>
      </c>
      <c r="E6411" s="323">
        <v>900</v>
      </c>
      <c r="F6411" s="35" t="s">
        <v>303</v>
      </c>
      <c r="G6411" s="326" t="s">
        <v>13724</v>
      </c>
      <c r="H6411" s="350">
        <f t="shared" si="100"/>
        <v>3496677.3800000008</v>
      </c>
      <c r="I6411" s="326" t="s">
        <v>13603</v>
      </c>
      <c r="J6411" s="42" t="str">
        <f>VLOOKUP(D6411,DEPARTMENTS!B:B,1,0)</f>
        <v>DEV_GROUP_1</v>
      </c>
      <c r="K6411" s="326"/>
    </row>
    <row r="6412" spans="1:11" s="35" customFormat="1" hidden="1" x14ac:dyDescent="0.2">
      <c r="A6412" s="326" t="s">
        <v>13743</v>
      </c>
      <c r="B6412" s="326" t="s">
        <v>9</v>
      </c>
      <c r="C6412" s="326">
        <v>5</v>
      </c>
      <c r="D6412" s="326" t="s">
        <v>178</v>
      </c>
      <c r="E6412" s="323">
        <v>2000</v>
      </c>
      <c r="F6412" s="35" t="s">
        <v>303</v>
      </c>
      <c r="G6412" s="326" t="s">
        <v>13724</v>
      </c>
      <c r="H6412" s="350">
        <f t="shared" si="100"/>
        <v>3498677.3800000008</v>
      </c>
      <c r="I6412" s="326" t="s">
        <v>13604</v>
      </c>
      <c r="J6412" s="42" t="str">
        <f>VLOOKUP(D6412,DEPARTMENTS!B:B,1,0)</f>
        <v>DEV_GROUP_34</v>
      </c>
      <c r="K6412" s="326"/>
    </row>
    <row r="6413" spans="1:11" s="35" customFormat="1" hidden="1" x14ac:dyDescent="0.2">
      <c r="A6413" s="326" t="s">
        <v>13744</v>
      </c>
      <c r="B6413" s="326" t="s">
        <v>9</v>
      </c>
      <c r="C6413" s="326">
        <v>5</v>
      </c>
      <c r="D6413" s="326" t="s">
        <v>118</v>
      </c>
      <c r="E6413" s="323">
        <v>200</v>
      </c>
      <c r="F6413" s="35" t="s">
        <v>303</v>
      </c>
      <c r="G6413" s="326" t="s">
        <v>13724</v>
      </c>
      <c r="H6413" s="350">
        <f t="shared" si="100"/>
        <v>3498877.3800000008</v>
      </c>
      <c r="I6413" s="326" t="s">
        <v>13605</v>
      </c>
      <c r="J6413" s="42" t="str">
        <f>VLOOKUP(D6413,DEPARTMENTS!B:B,1,0)</f>
        <v>DEV_GROUP_3</v>
      </c>
      <c r="K6413" s="326"/>
    </row>
    <row r="6414" spans="1:11" s="35" customFormat="1" hidden="1" x14ac:dyDescent="0.2">
      <c r="A6414" s="326" t="s">
        <v>13745</v>
      </c>
      <c r="B6414" s="326" t="s">
        <v>10</v>
      </c>
      <c r="C6414" s="326">
        <v>1</v>
      </c>
      <c r="D6414" s="326" t="s">
        <v>118</v>
      </c>
      <c r="E6414" s="323">
        <v>500</v>
      </c>
      <c r="F6414" s="35" t="s">
        <v>303</v>
      </c>
      <c r="G6414" s="326" t="s">
        <v>13862</v>
      </c>
      <c r="H6414" s="350">
        <f t="shared" si="100"/>
        <v>3499377.3800000008</v>
      </c>
      <c r="I6414" s="326" t="s">
        <v>13606</v>
      </c>
      <c r="J6414" s="42" t="str">
        <f>VLOOKUP(D6414,DEPARTMENTS!B:B,1,0)</f>
        <v>DEV_GROUP_3</v>
      </c>
      <c r="K6414" s="326"/>
    </row>
    <row r="6415" spans="1:11" s="35" customFormat="1" hidden="1" x14ac:dyDescent="0.2">
      <c r="A6415" s="326" t="s">
        <v>13746</v>
      </c>
      <c r="B6415" s="326" t="s">
        <v>10</v>
      </c>
      <c r="C6415" s="326">
        <v>1</v>
      </c>
      <c r="D6415" s="326" t="s">
        <v>144</v>
      </c>
      <c r="E6415" s="323">
        <v>2000</v>
      </c>
      <c r="F6415" s="35" t="s">
        <v>303</v>
      </c>
      <c r="G6415" s="326" t="s">
        <v>13862</v>
      </c>
      <c r="H6415" s="350">
        <f t="shared" si="100"/>
        <v>3501377.3800000008</v>
      </c>
      <c r="I6415" s="326" t="s">
        <v>13607</v>
      </c>
      <c r="J6415" s="42" t="str">
        <f>VLOOKUP(D6415,DEPARTMENTS!B:B,1,0)</f>
        <v>DEV_GROUP_2</v>
      </c>
      <c r="K6415" s="326"/>
    </row>
    <row r="6416" spans="1:11" s="35" customFormat="1" hidden="1" x14ac:dyDescent="0.2">
      <c r="A6416" s="326" t="s">
        <v>13747</v>
      </c>
      <c r="B6416" s="326" t="s">
        <v>10</v>
      </c>
      <c r="C6416" s="326">
        <v>1</v>
      </c>
      <c r="D6416" s="326" t="s">
        <v>118</v>
      </c>
      <c r="E6416" s="323">
        <v>1000</v>
      </c>
      <c r="F6416" s="35" t="s">
        <v>303</v>
      </c>
      <c r="G6416" s="326" t="s">
        <v>13862</v>
      </c>
      <c r="H6416" s="350">
        <f t="shared" si="100"/>
        <v>3502377.3800000008</v>
      </c>
      <c r="I6416" s="326" t="s">
        <v>13608</v>
      </c>
      <c r="J6416" s="42" t="str">
        <f>VLOOKUP(D6416,DEPARTMENTS!B:B,1,0)</f>
        <v>DEV_GROUP_3</v>
      </c>
      <c r="K6416" s="326"/>
    </row>
    <row r="6417" spans="1:11" s="319" customFormat="1" hidden="1" x14ac:dyDescent="0.2">
      <c r="A6417" s="326" t="s">
        <v>13748</v>
      </c>
      <c r="B6417" s="326" t="s">
        <v>10</v>
      </c>
      <c r="C6417" s="326">
        <v>1</v>
      </c>
      <c r="D6417" s="326" t="s">
        <v>188</v>
      </c>
      <c r="E6417" s="323">
        <v>4000</v>
      </c>
      <c r="F6417" s="35" t="s">
        <v>303</v>
      </c>
      <c r="G6417" s="326" t="s">
        <v>13862</v>
      </c>
      <c r="H6417" s="350">
        <f t="shared" si="100"/>
        <v>3506377.3800000008</v>
      </c>
      <c r="I6417" s="326" t="s">
        <v>13609</v>
      </c>
      <c r="J6417" s="42" t="str">
        <f>VLOOKUP(D6417,DEPARTMENTS!B:B,1,0)</f>
        <v>DEV_GROUP_38</v>
      </c>
      <c r="K6417" s="326"/>
    </row>
    <row r="6418" spans="1:11" s="35" customFormat="1" hidden="1" x14ac:dyDescent="0.2">
      <c r="A6418" s="326" t="s">
        <v>13749</v>
      </c>
      <c r="B6418" s="326" t="s">
        <v>10</v>
      </c>
      <c r="C6418" s="326">
        <v>1</v>
      </c>
      <c r="D6418" s="326" t="s">
        <v>178</v>
      </c>
      <c r="E6418" s="323">
        <v>1000</v>
      </c>
      <c r="F6418" s="35" t="s">
        <v>303</v>
      </c>
      <c r="G6418" s="326" t="s">
        <v>13862</v>
      </c>
      <c r="H6418" s="350">
        <f t="shared" si="100"/>
        <v>3507377.3800000008</v>
      </c>
      <c r="I6418" s="326" t="s">
        <v>13610</v>
      </c>
      <c r="J6418" s="42" t="str">
        <f>VLOOKUP(D6418,DEPARTMENTS!B:B,1,0)</f>
        <v>DEV_GROUP_34</v>
      </c>
      <c r="K6418" s="326"/>
    </row>
    <row r="6419" spans="1:11" s="35" customFormat="1" hidden="1" x14ac:dyDescent="0.2">
      <c r="A6419" s="326" t="s">
        <v>13750</v>
      </c>
      <c r="B6419" s="326" t="s">
        <v>10</v>
      </c>
      <c r="C6419" s="326">
        <v>1</v>
      </c>
      <c r="D6419" s="326" t="s">
        <v>24</v>
      </c>
      <c r="E6419" s="323">
        <v>2500</v>
      </c>
      <c r="F6419" s="35" t="s">
        <v>303</v>
      </c>
      <c r="G6419" s="326" t="s">
        <v>13862</v>
      </c>
      <c r="H6419" s="350">
        <f t="shared" si="100"/>
        <v>3509877.3800000008</v>
      </c>
      <c r="I6419" s="326" t="s">
        <v>13611</v>
      </c>
      <c r="J6419" s="42" t="str">
        <f>VLOOKUP(D6419,DEPARTMENTS!B:B,1,0)</f>
        <v>ENVELOPES</v>
      </c>
      <c r="K6419" s="326"/>
    </row>
    <row r="6420" spans="1:11" s="35" customFormat="1" hidden="1" x14ac:dyDescent="0.2">
      <c r="A6420" s="326" t="s">
        <v>13751</v>
      </c>
      <c r="B6420" s="326" t="s">
        <v>10</v>
      </c>
      <c r="C6420" s="326">
        <v>1</v>
      </c>
      <c r="D6420" s="326" t="s">
        <v>124</v>
      </c>
      <c r="E6420" s="323">
        <v>300</v>
      </c>
      <c r="F6420" s="35" t="s">
        <v>303</v>
      </c>
      <c r="G6420" s="326" t="s">
        <v>13862</v>
      </c>
      <c r="H6420" s="350">
        <f t="shared" si="100"/>
        <v>3510177.3800000008</v>
      </c>
      <c r="I6420" s="326" t="s">
        <v>13612</v>
      </c>
      <c r="J6420" s="42" t="str">
        <f>VLOOKUP(D6420,DEPARTMENTS!B:B,1,0)</f>
        <v>DEV_GROUP_7</v>
      </c>
      <c r="K6420" s="326"/>
    </row>
    <row r="6421" spans="1:11" s="35" customFormat="1" hidden="1" x14ac:dyDescent="0.2">
      <c r="A6421" s="326" t="s">
        <v>13752</v>
      </c>
      <c r="B6421" s="326" t="s">
        <v>10</v>
      </c>
      <c r="C6421" s="326">
        <v>1</v>
      </c>
      <c r="D6421" s="326" t="s">
        <v>134</v>
      </c>
      <c r="E6421" s="323">
        <v>1000</v>
      </c>
      <c r="F6421" s="35" t="s">
        <v>303</v>
      </c>
      <c r="G6421" s="326" t="s">
        <v>13862</v>
      </c>
      <c r="H6421" s="350">
        <f t="shared" si="100"/>
        <v>3511177.3800000008</v>
      </c>
      <c r="I6421" s="326" t="s">
        <v>13613</v>
      </c>
      <c r="J6421" s="42" t="str">
        <f>VLOOKUP(D6421,DEPARTMENTS!B:B,1,0)</f>
        <v>DEV_GROUP_12</v>
      </c>
      <c r="K6421" s="326"/>
    </row>
    <row r="6422" spans="1:11" s="35" customFormat="1" hidden="1" x14ac:dyDescent="0.2">
      <c r="A6422" s="326" t="s">
        <v>13753</v>
      </c>
      <c r="B6422" s="326" t="s">
        <v>10</v>
      </c>
      <c r="C6422" s="326">
        <v>1</v>
      </c>
      <c r="D6422" s="326" t="s">
        <v>178</v>
      </c>
      <c r="E6422" s="323">
        <v>2000</v>
      </c>
      <c r="F6422" s="35" t="s">
        <v>303</v>
      </c>
      <c r="G6422" s="326" t="s">
        <v>13862</v>
      </c>
      <c r="H6422" s="350">
        <f t="shared" ref="H6422:H6485" si="101">H6421+E6422</f>
        <v>3513177.3800000008</v>
      </c>
      <c r="I6422" s="326" t="s">
        <v>13614</v>
      </c>
      <c r="J6422" s="42" t="str">
        <f>VLOOKUP(D6422,DEPARTMENTS!B:B,1,0)</f>
        <v>DEV_GROUP_34</v>
      </c>
      <c r="K6422" s="326"/>
    </row>
    <row r="6423" spans="1:11" s="35" customFormat="1" hidden="1" x14ac:dyDescent="0.2">
      <c r="A6423" s="326" t="s">
        <v>13754</v>
      </c>
      <c r="B6423" s="326" t="s">
        <v>10</v>
      </c>
      <c r="C6423" s="326">
        <v>1</v>
      </c>
      <c r="D6423" s="326" t="s">
        <v>118</v>
      </c>
      <c r="E6423" s="323">
        <v>800</v>
      </c>
      <c r="F6423" s="35" t="s">
        <v>303</v>
      </c>
      <c r="G6423" s="326" t="s">
        <v>13862</v>
      </c>
      <c r="H6423" s="350">
        <f t="shared" si="101"/>
        <v>3513977.3800000008</v>
      </c>
      <c r="I6423" s="326" t="s">
        <v>13615</v>
      </c>
      <c r="J6423" s="42" t="str">
        <f>VLOOKUP(D6423,DEPARTMENTS!B:B,1,0)</f>
        <v>DEV_GROUP_3</v>
      </c>
      <c r="K6423" s="326"/>
    </row>
    <row r="6424" spans="1:11" s="35" customFormat="1" hidden="1" x14ac:dyDescent="0.2">
      <c r="A6424" s="326" t="s">
        <v>13755</v>
      </c>
      <c r="B6424" s="326" t="s">
        <v>10</v>
      </c>
      <c r="C6424" s="326">
        <v>1</v>
      </c>
      <c r="D6424" s="326" t="s">
        <v>178</v>
      </c>
      <c r="E6424" s="323">
        <v>400</v>
      </c>
      <c r="F6424" s="35" t="s">
        <v>303</v>
      </c>
      <c r="G6424" s="326" t="s">
        <v>13862</v>
      </c>
      <c r="H6424" s="350">
        <f t="shared" si="101"/>
        <v>3514377.3800000008</v>
      </c>
      <c r="I6424" s="326" t="s">
        <v>13616</v>
      </c>
      <c r="J6424" s="42" t="str">
        <f>VLOOKUP(D6424,DEPARTMENTS!B:B,1,0)</f>
        <v>DEV_GROUP_34</v>
      </c>
      <c r="K6424" s="326"/>
    </row>
    <row r="6425" spans="1:11" s="35" customFormat="1" hidden="1" x14ac:dyDescent="0.2">
      <c r="A6425" s="326" t="s">
        <v>13756</v>
      </c>
      <c r="B6425" s="326" t="s">
        <v>10</v>
      </c>
      <c r="C6425" s="326">
        <v>1</v>
      </c>
      <c r="D6425" s="326" t="s">
        <v>178</v>
      </c>
      <c r="E6425" s="323">
        <v>1200</v>
      </c>
      <c r="F6425" s="35" t="s">
        <v>303</v>
      </c>
      <c r="G6425" s="326" t="s">
        <v>13862</v>
      </c>
      <c r="H6425" s="350">
        <f t="shared" si="101"/>
        <v>3515577.3800000008</v>
      </c>
      <c r="I6425" s="326" t="s">
        <v>13617</v>
      </c>
      <c r="J6425" s="42" t="str">
        <f>VLOOKUP(D6425,DEPARTMENTS!B:B,1,0)</f>
        <v>DEV_GROUP_34</v>
      </c>
      <c r="K6425" s="326"/>
    </row>
    <row r="6426" spans="1:11" s="35" customFormat="1" hidden="1" x14ac:dyDescent="0.2">
      <c r="A6426" s="326" t="s">
        <v>13757</v>
      </c>
      <c r="B6426" s="326" t="s">
        <v>10</v>
      </c>
      <c r="C6426" s="326">
        <v>1</v>
      </c>
      <c r="D6426" s="326" t="s">
        <v>178</v>
      </c>
      <c r="E6426" s="323">
        <v>100</v>
      </c>
      <c r="F6426" s="35" t="s">
        <v>303</v>
      </c>
      <c r="G6426" s="326" t="s">
        <v>13862</v>
      </c>
      <c r="H6426" s="350">
        <f t="shared" si="101"/>
        <v>3515677.3800000008</v>
      </c>
      <c r="I6426" s="326" t="s">
        <v>13618</v>
      </c>
      <c r="J6426" s="42" t="str">
        <f>VLOOKUP(D6426,DEPARTMENTS!B:B,1,0)</f>
        <v>DEV_GROUP_34</v>
      </c>
      <c r="K6426" s="326"/>
    </row>
    <row r="6427" spans="1:11" s="35" customFormat="1" hidden="1" x14ac:dyDescent="0.2">
      <c r="A6427" s="326" t="s">
        <v>13758</v>
      </c>
      <c r="B6427" s="326" t="s">
        <v>10</v>
      </c>
      <c r="C6427" s="326">
        <v>1</v>
      </c>
      <c r="D6427" s="326" t="s">
        <v>178</v>
      </c>
      <c r="E6427" s="323">
        <v>250</v>
      </c>
      <c r="F6427" s="35" t="s">
        <v>303</v>
      </c>
      <c r="G6427" s="326" t="s">
        <v>13862</v>
      </c>
      <c r="H6427" s="350">
        <f t="shared" si="101"/>
        <v>3515927.3800000008</v>
      </c>
      <c r="I6427" s="326" t="s">
        <v>13619</v>
      </c>
      <c r="J6427" s="42" t="str">
        <f>VLOOKUP(D6427,DEPARTMENTS!B:B,1,0)</f>
        <v>DEV_GROUP_34</v>
      </c>
      <c r="K6427" s="326"/>
    </row>
    <row r="6428" spans="1:11" s="35" customFormat="1" hidden="1" x14ac:dyDescent="0.2">
      <c r="A6428" s="326" t="s">
        <v>13759</v>
      </c>
      <c r="B6428" s="326" t="s">
        <v>10</v>
      </c>
      <c r="C6428" s="326">
        <v>1</v>
      </c>
      <c r="D6428" s="326" t="s">
        <v>178</v>
      </c>
      <c r="E6428" s="323">
        <v>300</v>
      </c>
      <c r="F6428" s="35" t="s">
        <v>303</v>
      </c>
      <c r="G6428" s="326" t="s">
        <v>13862</v>
      </c>
      <c r="H6428" s="350">
        <f t="shared" si="101"/>
        <v>3516227.3800000008</v>
      </c>
      <c r="I6428" s="326" t="s">
        <v>13620</v>
      </c>
      <c r="J6428" s="42" t="str">
        <f>VLOOKUP(D6428,DEPARTMENTS!B:B,1,0)</f>
        <v>DEV_GROUP_34</v>
      </c>
      <c r="K6428" s="326"/>
    </row>
    <row r="6429" spans="1:11" s="35" customFormat="1" hidden="1" x14ac:dyDescent="0.2">
      <c r="A6429" s="326" t="s">
        <v>13760</v>
      </c>
      <c r="B6429" s="326" t="s">
        <v>10</v>
      </c>
      <c r="C6429" s="326">
        <v>1</v>
      </c>
      <c r="D6429" s="326" t="s">
        <v>118</v>
      </c>
      <c r="E6429" s="323">
        <v>3300</v>
      </c>
      <c r="F6429" s="35" t="s">
        <v>303</v>
      </c>
      <c r="G6429" s="326" t="s">
        <v>13862</v>
      </c>
      <c r="H6429" s="350">
        <f t="shared" si="101"/>
        <v>3519527.3800000008</v>
      </c>
      <c r="I6429" s="326" t="s">
        <v>13621</v>
      </c>
      <c r="J6429" s="42" t="str">
        <f>VLOOKUP(D6429,DEPARTMENTS!B:B,1,0)</f>
        <v>DEV_GROUP_3</v>
      </c>
      <c r="K6429" s="326"/>
    </row>
    <row r="6430" spans="1:11" s="35" customFormat="1" hidden="1" x14ac:dyDescent="0.2">
      <c r="A6430" s="326" t="s">
        <v>13761</v>
      </c>
      <c r="B6430" s="326" t="s">
        <v>10</v>
      </c>
      <c r="C6430" s="326">
        <v>1</v>
      </c>
      <c r="D6430" s="326" t="s">
        <v>178</v>
      </c>
      <c r="E6430" s="323">
        <v>500</v>
      </c>
      <c r="F6430" s="35" t="s">
        <v>303</v>
      </c>
      <c r="G6430" s="326" t="s">
        <v>13862</v>
      </c>
      <c r="H6430" s="350">
        <f t="shared" si="101"/>
        <v>3520027.3800000008</v>
      </c>
      <c r="I6430" s="326" t="s">
        <v>13622</v>
      </c>
      <c r="J6430" s="42" t="str">
        <f>VLOOKUP(D6430,DEPARTMENTS!B:B,1,0)</f>
        <v>DEV_GROUP_34</v>
      </c>
      <c r="K6430" s="326"/>
    </row>
    <row r="6431" spans="1:11" s="35" customFormat="1" hidden="1" x14ac:dyDescent="0.2">
      <c r="A6431" s="326" t="s">
        <v>13762</v>
      </c>
      <c r="B6431" s="326" t="s">
        <v>10</v>
      </c>
      <c r="C6431" s="326">
        <v>1</v>
      </c>
      <c r="D6431" s="326" t="s">
        <v>24</v>
      </c>
      <c r="E6431" s="323">
        <v>50</v>
      </c>
      <c r="F6431" s="35" t="s">
        <v>303</v>
      </c>
      <c r="G6431" s="326" t="s">
        <v>13862</v>
      </c>
      <c r="H6431" s="350">
        <f t="shared" si="101"/>
        <v>3520077.3800000008</v>
      </c>
      <c r="I6431" s="326" t="s">
        <v>13623</v>
      </c>
      <c r="J6431" s="42" t="str">
        <f>VLOOKUP(D6431,DEPARTMENTS!B:B,1,0)</f>
        <v>ENVELOPES</v>
      </c>
      <c r="K6431" s="326"/>
    </row>
    <row r="6432" spans="1:11" s="35" customFormat="1" hidden="1" x14ac:dyDescent="0.2">
      <c r="A6432" s="326" t="s">
        <v>13763</v>
      </c>
      <c r="B6432" s="326" t="s">
        <v>10</v>
      </c>
      <c r="C6432" s="326">
        <v>1</v>
      </c>
      <c r="D6432" s="326" t="s">
        <v>178</v>
      </c>
      <c r="E6432" s="323">
        <v>200</v>
      </c>
      <c r="F6432" s="35" t="s">
        <v>303</v>
      </c>
      <c r="G6432" s="326" t="s">
        <v>13862</v>
      </c>
      <c r="H6432" s="350">
        <f t="shared" si="101"/>
        <v>3520277.3800000008</v>
      </c>
      <c r="I6432" s="326" t="s">
        <v>13624</v>
      </c>
      <c r="J6432" s="42" t="str">
        <f>VLOOKUP(D6432,DEPARTMENTS!B:B,1,0)</f>
        <v>DEV_GROUP_34</v>
      </c>
      <c r="K6432" s="326"/>
    </row>
    <row r="6433" spans="1:11" s="35" customFormat="1" hidden="1" x14ac:dyDescent="0.2">
      <c r="A6433" s="326" t="s">
        <v>13764</v>
      </c>
      <c r="B6433" s="326" t="s">
        <v>10</v>
      </c>
      <c r="C6433" s="326">
        <v>1</v>
      </c>
      <c r="D6433" s="326" t="s">
        <v>126</v>
      </c>
      <c r="E6433" s="323">
        <v>500</v>
      </c>
      <c r="F6433" s="35" t="s">
        <v>303</v>
      </c>
      <c r="G6433" s="326" t="s">
        <v>13863</v>
      </c>
      <c r="H6433" s="350">
        <f t="shared" si="101"/>
        <v>3520777.3800000008</v>
      </c>
      <c r="I6433" s="326" t="s">
        <v>13625</v>
      </c>
      <c r="J6433" s="42" t="str">
        <f>VLOOKUP(D6433,DEPARTMENTS!B:B,1,0)</f>
        <v>DEV_GROUP_6</v>
      </c>
      <c r="K6433" s="326"/>
    </row>
    <row r="6434" spans="1:11" s="35" customFormat="1" hidden="1" x14ac:dyDescent="0.2">
      <c r="A6434" s="326" t="s">
        <v>13765</v>
      </c>
      <c r="B6434" s="326" t="s">
        <v>10</v>
      </c>
      <c r="C6434" s="326">
        <v>1</v>
      </c>
      <c r="D6434" s="326" t="s">
        <v>154</v>
      </c>
      <c r="E6434" s="323">
        <v>1500</v>
      </c>
      <c r="F6434" s="35" t="s">
        <v>303</v>
      </c>
      <c r="G6434" s="326" t="s">
        <v>13863</v>
      </c>
      <c r="H6434" s="350">
        <f t="shared" si="101"/>
        <v>3522277.3800000008</v>
      </c>
      <c r="I6434" s="326" t="s">
        <v>13626</v>
      </c>
      <c r="J6434" s="42" t="str">
        <f>VLOOKUP(D6434,DEPARTMENTS!B:B,1,0)</f>
        <v>DEV_GROUP_10</v>
      </c>
      <c r="K6434" s="326"/>
    </row>
    <row r="6435" spans="1:11" s="35" customFormat="1" hidden="1" x14ac:dyDescent="0.2">
      <c r="A6435" s="326" t="s">
        <v>13766</v>
      </c>
      <c r="B6435" s="326" t="s">
        <v>10</v>
      </c>
      <c r="C6435" s="326">
        <v>1</v>
      </c>
      <c r="D6435" s="326" t="s">
        <v>24</v>
      </c>
      <c r="E6435" s="323">
        <v>34100</v>
      </c>
      <c r="F6435" s="35" t="s">
        <v>303</v>
      </c>
      <c r="G6435" s="326" t="s">
        <v>13863</v>
      </c>
      <c r="H6435" s="350">
        <f t="shared" si="101"/>
        <v>3556377.3800000008</v>
      </c>
      <c r="I6435" s="326" t="s">
        <v>13627</v>
      </c>
      <c r="J6435" s="42" t="str">
        <f>VLOOKUP(D6435,DEPARTMENTS!B:B,1,0)</f>
        <v>ENVELOPES</v>
      </c>
      <c r="K6435" s="326"/>
    </row>
    <row r="6436" spans="1:11" s="35" customFormat="1" hidden="1" x14ac:dyDescent="0.2">
      <c r="A6436" s="326" t="s">
        <v>13767</v>
      </c>
      <c r="B6436" s="326" t="s">
        <v>10</v>
      </c>
      <c r="C6436" s="326">
        <v>1</v>
      </c>
      <c r="D6436" s="326" t="s">
        <v>24</v>
      </c>
      <c r="E6436" s="323">
        <v>9500</v>
      </c>
      <c r="F6436" s="35" t="s">
        <v>303</v>
      </c>
      <c r="G6436" s="326" t="s">
        <v>13863</v>
      </c>
      <c r="H6436" s="350">
        <f t="shared" si="101"/>
        <v>3565877.3800000008</v>
      </c>
      <c r="I6436" s="326" t="s">
        <v>13628</v>
      </c>
      <c r="J6436" s="42" t="str">
        <f>VLOOKUP(D6436,DEPARTMENTS!B:B,1,0)</f>
        <v>ENVELOPES</v>
      </c>
      <c r="K6436" s="326"/>
    </row>
    <row r="6437" spans="1:11" s="35" customFormat="1" hidden="1" x14ac:dyDescent="0.2">
      <c r="A6437" s="326" t="s">
        <v>13768</v>
      </c>
      <c r="B6437" s="326" t="s">
        <v>10</v>
      </c>
      <c r="C6437" s="326">
        <v>1</v>
      </c>
      <c r="D6437" s="326" t="s">
        <v>146</v>
      </c>
      <c r="E6437" s="323">
        <v>2000</v>
      </c>
      <c r="F6437" s="35" t="s">
        <v>303</v>
      </c>
      <c r="G6437" s="326" t="s">
        <v>13863</v>
      </c>
      <c r="H6437" s="350">
        <f t="shared" si="101"/>
        <v>3567877.3800000008</v>
      </c>
      <c r="I6437" s="326" t="s">
        <v>13629</v>
      </c>
      <c r="J6437" s="42" t="str">
        <f>VLOOKUP(D6437,DEPARTMENTS!B:B,1,0)</f>
        <v>DEV_GROUP_18</v>
      </c>
      <c r="K6437" s="326"/>
    </row>
    <row r="6438" spans="1:11" s="35" customFormat="1" hidden="1" x14ac:dyDescent="0.2">
      <c r="A6438" s="326" t="s">
        <v>13769</v>
      </c>
      <c r="B6438" s="326" t="s">
        <v>10</v>
      </c>
      <c r="C6438" s="326">
        <v>1</v>
      </c>
      <c r="D6438" s="326" t="s">
        <v>24</v>
      </c>
      <c r="E6438" s="323">
        <v>20</v>
      </c>
      <c r="F6438" s="35" t="s">
        <v>303</v>
      </c>
      <c r="G6438" s="326" t="s">
        <v>13863</v>
      </c>
      <c r="H6438" s="350">
        <f t="shared" si="101"/>
        <v>3567897.3800000008</v>
      </c>
      <c r="I6438" s="326" t="s">
        <v>13630</v>
      </c>
      <c r="J6438" s="42" t="str">
        <f>VLOOKUP(D6438,DEPARTMENTS!B:B,1,0)</f>
        <v>ENVELOPES</v>
      </c>
      <c r="K6438" s="326"/>
    </row>
    <row r="6439" spans="1:11" s="35" customFormat="1" hidden="1" x14ac:dyDescent="0.2">
      <c r="A6439" s="326" t="s">
        <v>13770</v>
      </c>
      <c r="B6439" s="326" t="s">
        <v>10</v>
      </c>
      <c r="C6439" s="326">
        <v>1</v>
      </c>
      <c r="D6439" s="326" t="s">
        <v>144</v>
      </c>
      <c r="E6439" s="323">
        <v>500</v>
      </c>
      <c r="F6439" s="35" t="s">
        <v>303</v>
      </c>
      <c r="G6439" s="326" t="s">
        <v>13863</v>
      </c>
      <c r="H6439" s="350">
        <f t="shared" si="101"/>
        <v>3568397.3800000008</v>
      </c>
      <c r="I6439" s="326" t="s">
        <v>13631</v>
      </c>
      <c r="J6439" s="42" t="str">
        <f>VLOOKUP(D6439,DEPARTMENTS!B:B,1,0)</f>
        <v>DEV_GROUP_2</v>
      </c>
      <c r="K6439" s="326"/>
    </row>
    <row r="6440" spans="1:11" s="35" customFormat="1" hidden="1" x14ac:dyDescent="0.2">
      <c r="A6440" s="326" t="s">
        <v>13771</v>
      </c>
      <c r="B6440" s="326" t="s">
        <v>10</v>
      </c>
      <c r="C6440" s="326">
        <v>1</v>
      </c>
      <c r="D6440" s="326" t="s">
        <v>24</v>
      </c>
      <c r="E6440" s="323">
        <v>1000</v>
      </c>
      <c r="F6440" s="35" t="s">
        <v>303</v>
      </c>
      <c r="G6440" s="326" t="s">
        <v>13863</v>
      </c>
      <c r="H6440" s="350">
        <f t="shared" si="101"/>
        <v>3569397.3800000008</v>
      </c>
      <c r="I6440" s="326" t="s">
        <v>13632</v>
      </c>
      <c r="J6440" s="42" t="str">
        <f>VLOOKUP(D6440,DEPARTMENTS!B:B,1,0)</f>
        <v>ENVELOPES</v>
      </c>
      <c r="K6440" s="326"/>
    </row>
    <row r="6441" spans="1:11" s="35" customFormat="1" hidden="1" x14ac:dyDescent="0.2">
      <c r="A6441" s="326" t="s">
        <v>13772</v>
      </c>
      <c r="B6441" s="326" t="s">
        <v>10</v>
      </c>
      <c r="C6441" s="326">
        <v>1</v>
      </c>
      <c r="D6441" s="326" t="s">
        <v>24</v>
      </c>
      <c r="E6441" s="323">
        <v>1300</v>
      </c>
      <c r="F6441" s="35" t="s">
        <v>303</v>
      </c>
      <c r="G6441" s="326" t="s">
        <v>13863</v>
      </c>
      <c r="H6441" s="350">
        <f t="shared" si="101"/>
        <v>3570697.3800000008</v>
      </c>
      <c r="I6441" s="326" t="s">
        <v>13633</v>
      </c>
      <c r="J6441" s="42" t="str">
        <f>VLOOKUP(D6441,DEPARTMENTS!B:B,1,0)</f>
        <v>ENVELOPES</v>
      </c>
      <c r="K6441" s="326"/>
    </row>
    <row r="6442" spans="1:11" s="35" customFormat="1" hidden="1" x14ac:dyDescent="0.2">
      <c r="A6442" s="326" t="s">
        <v>13773</v>
      </c>
      <c r="B6442" s="326" t="s">
        <v>10</v>
      </c>
      <c r="C6442" s="326">
        <v>1</v>
      </c>
      <c r="D6442" s="326" t="s">
        <v>24</v>
      </c>
      <c r="E6442" s="323">
        <v>200</v>
      </c>
      <c r="F6442" s="35" t="s">
        <v>303</v>
      </c>
      <c r="G6442" s="326" t="s">
        <v>13863</v>
      </c>
      <c r="H6442" s="350">
        <f t="shared" si="101"/>
        <v>3570897.3800000008</v>
      </c>
      <c r="I6442" s="326" t="s">
        <v>13634</v>
      </c>
      <c r="J6442" s="42" t="str">
        <f>VLOOKUP(D6442,DEPARTMENTS!B:B,1,0)</f>
        <v>ENVELOPES</v>
      </c>
      <c r="K6442" s="326"/>
    </row>
    <row r="6443" spans="1:11" s="35" customFormat="1" hidden="1" x14ac:dyDescent="0.2">
      <c r="A6443" s="326" t="s">
        <v>13774</v>
      </c>
      <c r="B6443" s="326" t="s">
        <v>10</v>
      </c>
      <c r="C6443" s="326">
        <v>1</v>
      </c>
      <c r="D6443" s="326" t="s">
        <v>118</v>
      </c>
      <c r="E6443" s="323">
        <v>500</v>
      </c>
      <c r="F6443" s="35" t="s">
        <v>303</v>
      </c>
      <c r="G6443" s="326" t="s">
        <v>13863</v>
      </c>
      <c r="H6443" s="350">
        <f t="shared" si="101"/>
        <v>3571397.3800000008</v>
      </c>
      <c r="I6443" s="326" t="s">
        <v>13635</v>
      </c>
      <c r="J6443" s="42" t="str">
        <f>VLOOKUP(D6443,DEPARTMENTS!B:B,1,0)</f>
        <v>DEV_GROUP_3</v>
      </c>
      <c r="K6443" s="326"/>
    </row>
    <row r="6444" spans="1:11" s="35" customFormat="1" hidden="1" x14ac:dyDescent="0.2">
      <c r="A6444" s="326" t="s">
        <v>13775</v>
      </c>
      <c r="B6444" s="326" t="s">
        <v>10</v>
      </c>
      <c r="C6444" s="326">
        <v>1</v>
      </c>
      <c r="D6444" s="326" t="s">
        <v>24</v>
      </c>
      <c r="E6444" s="323">
        <v>550</v>
      </c>
      <c r="F6444" s="35" t="s">
        <v>303</v>
      </c>
      <c r="G6444" s="326" t="s">
        <v>13863</v>
      </c>
      <c r="H6444" s="350">
        <f t="shared" si="101"/>
        <v>3571947.3800000008</v>
      </c>
      <c r="I6444" s="326" t="s">
        <v>13636</v>
      </c>
      <c r="J6444" s="42" t="str">
        <f>VLOOKUP(D6444,DEPARTMENTS!B:B,1,0)</f>
        <v>ENVELOPES</v>
      </c>
      <c r="K6444" s="326"/>
    </row>
    <row r="6445" spans="1:11" s="35" customFormat="1" hidden="1" x14ac:dyDescent="0.2">
      <c r="A6445" s="326" t="s">
        <v>13776</v>
      </c>
      <c r="B6445" s="326" t="s">
        <v>10</v>
      </c>
      <c r="C6445" s="326">
        <v>1</v>
      </c>
      <c r="D6445" s="326" t="s">
        <v>24</v>
      </c>
      <c r="E6445" s="323">
        <v>5000</v>
      </c>
      <c r="F6445" s="35" t="s">
        <v>303</v>
      </c>
      <c r="G6445" s="326" t="s">
        <v>13863</v>
      </c>
      <c r="H6445" s="350">
        <f t="shared" si="101"/>
        <v>3576947.3800000008</v>
      </c>
      <c r="I6445" s="326" t="s">
        <v>13637</v>
      </c>
      <c r="J6445" s="42" t="str">
        <f>VLOOKUP(D6445,DEPARTMENTS!B:B,1,0)</f>
        <v>ENVELOPES</v>
      </c>
      <c r="K6445" s="326"/>
    </row>
    <row r="6446" spans="1:11" s="35" customFormat="1" hidden="1" x14ac:dyDescent="0.2">
      <c r="A6446" s="326" t="s">
        <v>13777</v>
      </c>
      <c r="B6446" s="326" t="s">
        <v>10</v>
      </c>
      <c r="C6446" s="326">
        <v>1</v>
      </c>
      <c r="D6446" s="326" t="s">
        <v>24</v>
      </c>
      <c r="E6446" s="323">
        <v>50</v>
      </c>
      <c r="F6446" s="35" t="s">
        <v>303</v>
      </c>
      <c r="G6446" s="326" t="s">
        <v>13863</v>
      </c>
      <c r="H6446" s="350">
        <f t="shared" si="101"/>
        <v>3576997.3800000008</v>
      </c>
      <c r="I6446" s="326" t="s">
        <v>13638</v>
      </c>
      <c r="J6446" s="42" t="str">
        <f>VLOOKUP(D6446,DEPARTMENTS!B:B,1,0)</f>
        <v>ENVELOPES</v>
      </c>
      <c r="K6446" s="326"/>
    </row>
    <row r="6447" spans="1:11" s="35" customFormat="1" hidden="1" x14ac:dyDescent="0.2">
      <c r="A6447" s="326" t="s">
        <v>13778</v>
      </c>
      <c r="B6447" s="326" t="s">
        <v>10</v>
      </c>
      <c r="C6447" s="326">
        <v>1</v>
      </c>
      <c r="D6447" s="326" t="s">
        <v>24</v>
      </c>
      <c r="E6447" s="323">
        <v>1000</v>
      </c>
      <c r="F6447" s="35" t="s">
        <v>303</v>
      </c>
      <c r="G6447" s="326" t="s">
        <v>13863</v>
      </c>
      <c r="H6447" s="350">
        <f t="shared" si="101"/>
        <v>3577997.3800000008</v>
      </c>
      <c r="I6447" s="326" t="s">
        <v>13639</v>
      </c>
      <c r="J6447" s="42" t="str">
        <f>VLOOKUP(D6447,DEPARTMENTS!B:B,1,0)</f>
        <v>ENVELOPES</v>
      </c>
      <c r="K6447" s="326"/>
    </row>
    <row r="6448" spans="1:11" s="35" customFormat="1" hidden="1" x14ac:dyDescent="0.2">
      <c r="A6448" s="326" t="s">
        <v>13779</v>
      </c>
      <c r="B6448" s="326" t="s">
        <v>10</v>
      </c>
      <c r="C6448" s="326">
        <v>1</v>
      </c>
      <c r="D6448" s="326" t="s">
        <v>24</v>
      </c>
      <c r="E6448" s="323">
        <v>100</v>
      </c>
      <c r="F6448" s="35" t="s">
        <v>303</v>
      </c>
      <c r="G6448" s="326" t="s">
        <v>13863</v>
      </c>
      <c r="H6448" s="350">
        <f t="shared" si="101"/>
        <v>3578097.3800000008</v>
      </c>
      <c r="I6448" s="326" t="s">
        <v>13640</v>
      </c>
      <c r="J6448" s="42" t="str">
        <f>VLOOKUP(D6448,DEPARTMENTS!B:B,1,0)</f>
        <v>ENVELOPES</v>
      </c>
      <c r="K6448" s="326"/>
    </row>
    <row r="6449" spans="1:11" s="35" customFormat="1" hidden="1" x14ac:dyDescent="0.2">
      <c r="A6449" s="326" t="s">
        <v>13780</v>
      </c>
      <c r="B6449" s="326" t="s">
        <v>10</v>
      </c>
      <c r="C6449" s="326">
        <v>1</v>
      </c>
      <c r="D6449" s="326" t="s">
        <v>24</v>
      </c>
      <c r="E6449" s="323">
        <v>500</v>
      </c>
      <c r="F6449" s="35" t="s">
        <v>303</v>
      </c>
      <c r="G6449" s="326" t="s">
        <v>13863</v>
      </c>
      <c r="H6449" s="350">
        <f t="shared" si="101"/>
        <v>3578597.3800000008</v>
      </c>
      <c r="I6449" s="326" t="s">
        <v>13641</v>
      </c>
      <c r="J6449" s="42" t="str">
        <f>VLOOKUP(D6449,DEPARTMENTS!B:B,1,0)</f>
        <v>ENVELOPES</v>
      </c>
      <c r="K6449" s="326"/>
    </row>
    <row r="6450" spans="1:11" s="35" customFormat="1" hidden="1" x14ac:dyDescent="0.2">
      <c r="A6450" s="326" t="s">
        <v>13781</v>
      </c>
      <c r="B6450" s="326" t="s">
        <v>10</v>
      </c>
      <c r="C6450" s="326">
        <v>1</v>
      </c>
      <c r="D6450" s="326" t="s">
        <v>24</v>
      </c>
      <c r="E6450" s="323">
        <v>100</v>
      </c>
      <c r="F6450" s="35" t="s">
        <v>303</v>
      </c>
      <c r="G6450" s="326" t="s">
        <v>13863</v>
      </c>
      <c r="H6450" s="350">
        <f t="shared" si="101"/>
        <v>3578697.3800000008</v>
      </c>
      <c r="I6450" s="326" t="s">
        <v>13642</v>
      </c>
      <c r="J6450" s="42" t="str">
        <f>VLOOKUP(D6450,DEPARTMENTS!B:B,1,0)</f>
        <v>ENVELOPES</v>
      </c>
      <c r="K6450" s="326"/>
    </row>
    <row r="6451" spans="1:11" s="35" customFormat="1" hidden="1" x14ac:dyDescent="0.2">
      <c r="A6451" s="326" t="s">
        <v>13782</v>
      </c>
      <c r="B6451" s="326" t="s">
        <v>10</v>
      </c>
      <c r="C6451" s="326">
        <v>1</v>
      </c>
      <c r="D6451" s="326" t="s">
        <v>24</v>
      </c>
      <c r="E6451" s="323">
        <v>200</v>
      </c>
      <c r="F6451" s="35" t="s">
        <v>303</v>
      </c>
      <c r="G6451" s="326" t="s">
        <v>13863</v>
      </c>
      <c r="H6451" s="350">
        <f t="shared" si="101"/>
        <v>3578897.3800000008</v>
      </c>
      <c r="I6451" s="326" t="s">
        <v>13643</v>
      </c>
      <c r="J6451" s="42" t="str">
        <f>VLOOKUP(D6451,DEPARTMENTS!B:B,1,0)</f>
        <v>ENVELOPES</v>
      </c>
      <c r="K6451" s="326"/>
    </row>
    <row r="6452" spans="1:11" s="35" customFormat="1" hidden="1" x14ac:dyDescent="0.2">
      <c r="A6452" s="326" t="s">
        <v>13783</v>
      </c>
      <c r="B6452" s="326" t="s">
        <v>10</v>
      </c>
      <c r="C6452" s="326">
        <v>1</v>
      </c>
      <c r="D6452" s="326" t="s">
        <v>24</v>
      </c>
      <c r="E6452" s="323">
        <v>100</v>
      </c>
      <c r="F6452" s="35" t="s">
        <v>303</v>
      </c>
      <c r="G6452" s="326" t="s">
        <v>13863</v>
      </c>
      <c r="H6452" s="350">
        <f t="shared" si="101"/>
        <v>3578997.3800000008</v>
      </c>
      <c r="I6452" s="326" t="s">
        <v>13644</v>
      </c>
      <c r="J6452" s="42" t="str">
        <f>VLOOKUP(D6452,DEPARTMENTS!B:B,1,0)</f>
        <v>ENVELOPES</v>
      </c>
      <c r="K6452" s="326"/>
    </row>
    <row r="6453" spans="1:11" s="35" customFormat="1" hidden="1" x14ac:dyDescent="0.2">
      <c r="A6453" s="326" t="s">
        <v>13784</v>
      </c>
      <c r="B6453" s="326" t="s">
        <v>10</v>
      </c>
      <c r="C6453" s="326">
        <v>1</v>
      </c>
      <c r="D6453" s="326" t="s">
        <v>24</v>
      </c>
      <c r="E6453" s="323">
        <v>50</v>
      </c>
      <c r="F6453" s="35" t="s">
        <v>303</v>
      </c>
      <c r="G6453" s="326" t="s">
        <v>13863</v>
      </c>
      <c r="H6453" s="350">
        <f t="shared" si="101"/>
        <v>3579047.3800000008</v>
      </c>
      <c r="I6453" s="326" t="s">
        <v>13645</v>
      </c>
      <c r="J6453" s="42" t="str">
        <f>VLOOKUP(D6453,DEPARTMENTS!B:B,1,0)</f>
        <v>ENVELOPES</v>
      </c>
      <c r="K6453" s="326"/>
    </row>
    <row r="6454" spans="1:11" s="35" customFormat="1" hidden="1" x14ac:dyDescent="0.2">
      <c r="A6454" s="326" t="s">
        <v>13785</v>
      </c>
      <c r="B6454" s="326" t="s">
        <v>10</v>
      </c>
      <c r="C6454" s="326">
        <v>1</v>
      </c>
      <c r="D6454" s="326" t="s">
        <v>24</v>
      </c>
      <c r="E6454" s="323">
        <v>1000</v>
      </c>
      <c r="F6454" s="35" t="s">
        <v>303</v>
      </c>
      <c r="G6454" s="326" t="s">
        <v>13863</v>
      </c>
      <c r="H6454" s="350">
        <f t="shared" si="101"/>
        <v>3580047.3800000008</v>
      </c>
      <c r="I6454" s="326" t="s">
        <v>13646</v>
      </c>
      <c r="J6454" s="42" t="str">
        <f>VLOOKUP(D6454,DEPARTMENTS!B:B,1,0)</f>
        <v>ENVELOPES</v>
      </c>
      <c r="K6454" s="326"/>
    </row>
    <row r="6455" spans="1:11" s="35" customFormat="1" hidden="1" x14ac:dyDescent="0.2">
      <c r="A6455" s="326" t="s">
        <v>13786</v>
      </c>
      <c r="B6455" s="326" t="s">
        <v>10</v>
      </c>
      <c r="C6455" s="326">
        <v>1</v>
      </c>
      <c r="D6455" s="326" t="s">
        <v>24</v>
      </c>
      <c r="E6455" s="323">
        <v>50</v>
      </c>
      <c r="F6455" s="35" t="s">
        <v>303</v>
      </c>
      <c r="G6455" s="326" t="s">
        <v>13863</v>
      </c>
      <c r="H6455" s="350">
        <f t="shared" si="101"/>
        <v>3580097.3800000008</v>
      </c>
      <c r="I6455" s="326" t="s">
        <v>13647</v>
      </c>
      <c r="J6455" s="42" t="str">
        <f>VLOOKUP(D6455,DEPARTMENTS!B:B,1,0)</f>
        <v>ENVELOPES</v>
      </c>
      <c r="K6455" s="326"/>
    </row>
    <row r="6456" spans="1:11" s="35" customFormat="1" hidden="1" x14ac:dyDescent="0.2">
      <c r="A6456" s="326" t="s">
        <v>13787</v>
      </c>
      <c r="B6456" s="326" t="s">
        <v>10</v>
      </c>
      <c r="C6456" s="326">
        <v>1</v>
      </c>
      <c r="D6456" s="326" t="s">
        <v>138</v>
      </c>
      <c r="E6456" s="323">
        <v>1000</v>
      </c>
      <c r="F6456" s="35" t="s">
        <v>303</v>
      </c>
      <c r="G6456" s="326" t="s">
        <v>13863</v>
      </c>
      <c r="H6456" s="350">
        <f t="shared" si="101"/>
        <v>3581097.3800000008</v>
      </c>
      <c r="I6456" s="326" t="s">
        <v>13648</v>
      </c>
      <c r="J6456" s="42" t="str">
        <f>VLOOKUP(D6456,DEPARTMENTS!B:B,1,0)</f>
        <v>DEV_GROUP_4</v>
      </c>
      <c r="K6456" s="326"/>
    </row>
    <row r="6457" spans="1:11" s="35" customFormat="1" hidden="1" x14ac:dyDescent="0.2">
      <c r="A6457" s="326" t="s">
        <v>13788</v>
      </c>
      <c r="B6457" s="326" t="s">
        <v>10</v>
      </c>
      <c r="C6457" s="326">
        <v>1</v>
      </c>
      <c r="D6457" s="326" t="s">
        <v>24</v>
      </c>
      <c r="E6457" s="323">
        <v>17</v>
      </c>
      <c r="F6457" s="35" t="s">
        <v>303</v>
      </c>
      <c r="G6457" s="326" t="s">
        <v>13863</v>
      </c>
      <c r="H6457" s="350">
        <f t="shared" si="101"/>
        <v>3581114.3800000008</v>
      </c>
      <c r="I6457" s="326" t="s">
        <v>13649</v>
      </c>
      <c r="J6457" s="42" t="str">
        <f>VLOOKUP(D6457,DEPARTMENTS!B:B,1,0)</f>
        <v>ENVELOPES</v>
      </c>
      <c r="K6457" s="326"/>
    </row>
    <row r="6458" spans="1:11" s="35" customFormat="1" hidden="1" x14ac:dyDescent="0.2">
      <c r="A6458" s="326" t="s">
        <v>13789</v>
      </c>
      <c r="B6458" s="326" t="s">
        <v>10</v>
      </c>
      <c r="C6458" s="326">
        <v>1</v>
      </c>
      <c r="D6458" s="326" t="s">
        <v>24</v>
      </c>
      <c r="E6458" s="323">
        <v>100</v>
      </c>
      <c r="F6458" s="35" t="s">
        <v>303</v>
      </c>
      <c r="G6458" s="326" t="s">
        <v>13863</v>
      </c>
      <c r="H6458" s="350">
        <f t="shared" si="101"/>
        <v>3581214.3800000008</v>
      </c>
      <c r="I6458" s="326" t="s">
        <v>13650</v>
      </c>
      <c r="J6458" s="42" t="str">
        <f>VLOOKUP(D6458,DEPARTMENTS!B:B,1,0)</f>
        <v>ENVELOPES</v>
      </c>
      <c r="K6458" s="326"/>
    </row>
    <row r="6459" spans="1:11" s="35" customFormat="1" hidden="1" x14ac:dyDescent="0.2">
      <c r="A6459" s="326" t="s">
        <v>13790</v>
      </c>
      <c r="B6459" s="326" t="s">
        <v>10</v>
      </c>
      <c r="C6459" s="326">
        <v>1</v>
      </c>
      <c r="D6459" s="326" t="s">
        <v>24</v>
      </c>
      <c r="E6459" s="323">
        <v>100</v>
      </c>
      <c r="F6459" s="35" t="s">
        <v>303</v>
      </c>
      <c r="G6459" s="326" t="s">
        <v>13863</v>
      </c>
      <c r="H6459" s="350">
        <f t="shared" si="101"/>
        <v>3581314.3800000008</v>
      </c>
      <c r="I6459" s="326" t="s">
        <v>13651</v>
      </c>
      <c r="J6459" s="42" t="str">
        <f>VLOOKUP(D6459,DEPARTMENTS!B:B,1,0)</f>
        <v>ENVELOPES</v>
      </c>
      <c r="K6459" s="326"/>
    </row>
    <row r="6460" spans="1:11" s="35" customFormat="1" hidden="1" x14ac:dyDescent="0.2">
      <c r="A6460" s="326" t="s">
        <v>13791</v>
      </c>
      <c r="B6460" s="326" t="s">
        <v>10</v>
      </c>
      <c r="C6460" s="326">
        <v>1</v>
      </c>
      <c r="D6460" s="326" t="s">
        <v>24</v>
      </c>
      <c r="E6460" s="323">
        <v>200</v>
      </c>
      <c r="F6460" s="35" t="s">
        <v>303</v>
      </c>
      <c r="G6460" s="326" t="s">
        <v>13863</v>
      </c>
      <c r="H6460" s="350">
        <f t="shared" si="101"/>
        <v>3581514.3800000008</v>
      </c>
      <c r="I6460" s="326" t="s">
        <v>13652</v>
      </c>
      <c r="J6460" s="42" t="str">
        <f>VLOOKUP(D6460,DEPARTMENTS!B:B,1,0)</f>
        <v>ENVELOPES</v>
      </c>
      <c r="K6460" s="326"/>
    </row>
    <row r="6461" spans="1:11" s="35" customFormat="1" hidden="1" x14ac:dyDescent="0.2">
      <c r="A6461" s="326" t="s">
        <v>13792</v>
      </c>
      <c r="B6461" s="326" t="s">
        <v>10</v>
      </c>
      <c r="C6461" s="326">
        <v>1</v>
      </c>
      <c r="D6461" s="326" t="s">
        <v>24</v>
      </c>
      <c r="E6461" s="323">
        <v>200</v>
      </c>
      <c r="F6461" s="35" t="s">
        <v>303</v>
      </c>
      <c r="G6461" s="326" t="s">
        <v>13863</v>
      </c>
      <c r="H6461" s="350">
        <f t="shared" si="101"/>
        <v>3581714.3800000008</v>
      </c>
      <c r="I6461" s="326" t="s">
        <v>13653</v>
      </c>
      <c r="J6461" s="42" t="str">
        <f>VLOOKUP(D6461,DEPARTMENTS!B:B,1,0)</f>
        <v>ENVELOPES</v>
      </c>
      <c r="K6461" s="326"/>
    </row>
    <row r="6462" spans="1:11" s="35" customFormat="1" hidden="1" x14ac:dyDescent="0.2">
      <c r="A6462" s="326" t="s">
        <v>13793</v>
      </c>
      <c r="B6462" s="326" t="s">
        <v>10</v>
      </c>
      <c r="C6462" s="326">
        <v>1</v>
      </c>
      <c r="D6462" s="326" t="s">
        <v>24</v>
      </c>
      <c r="E6462" s="323">
        <v>150</v>
      </c>
      <c r="F6462" s="35" t="s">
        <v>303</v>
      </c>
      <c r="G6462" s="326" t="s">
        <v>13863</v>
      </c>
      <c r="H6462" s="350">
        <f t="shared" si="101"/>
        <v>3581864.3800000008</v>
      </c>
      <c r="I6462" s="326" t="s">
        <v>13654</v>
      </c>
      <c r="J6462" s="42" t="str">
        <f>VLOOKUP(D6462,DEPARTMENTS!B:B,1,0)</f>
        <v>ENVELOPES</v>
      </c>
      <c r="K6462" s="326"/>
    </row>
    <row r="6463" spans="1:11" s="35" customFormat="1" hidden="1" x14ac:dyDescent="0.2">
      <c r="A6463" s="326" t="s">
        <v>13794</v>
      </c>
      <c r="B6463" s="326" t="s">
        <v>10</v>
      </c>
      <c r="C6463" s="326">
        <v>1</v>
      </c>
      <c r="D6463" s="326" t="s">
        <v>24</v>
      </c>
      <c r="E6463" s="323">
        <v>50</v>
      </c>
      <c r="F6463" s="35" t="s">
        <v>303</v>
      </c>
      <c r="G6463" s="326" t="s">
        <v>13863</v>
      </c>
      <c r="H6463" s="350">
        <f t="shared" si="101"/>
        <v>3581914.3800000008</v>
      </c>
      <c r="I6463" s="326" t="s">
        <v>13655</v>
      </c>
      <c r="J6463" s="42" t="str">
        <f>VLOOKUP(D6463,DEPARTMENTS!B:B,1,0)</f>
        <v>ENVELOPES</v>
      </c>
      <c r="K6463" s="326"/>
    </row>
    <row r="6464" spans="1:11" s="319" customFormat="1" hidden="1" x14ac:dyDescent="0.2">
      <c r="A6464" s="326" t="s">
        <v>13795</v>
      </c>
      <c r="B6464" s="326" t="s">
        <v>10</v>
      </c>
      <c r="C6464" s="326">
        <v>1</v>
      </c>
      <c r="D6464" s="326" t="s">
        <v>24</v>
      </c>
      <c r="E6464" s="323">
        <v>300</v>
      </c>
      <c r="F6464" s="35" t="s">
        <v>303</v>
      </c>
      <c r="G6464" s="326" t="s">
        <v>13863</v>
      </c>
      <c r="H6464" s="350">
        <f t="shared" si="101"/>
        <v>3582214.3800000008</v>
      </c>
      <c r="I6464" s="326" t="s">
        <v>13656</v>
      </c>
      <c r="J6464" s="42" t="str">
        <f>VLOOKUP(D6464,DEPARTMENTS!B:B,1,0)</f>
        <v>ENVELOPES</v>
      </c>
      <c r="K6464" s="326"/>
    </row>
    <row r="6465" spans="1:11" s="35" customFormat="1" hidden="1" x14ac:dyDescent="0.2">
      <c r="A6465" s="326" t="s">
        <v>13796</v>
      </c>
      <c r="B6465" s="326" t="s">
        <v>10</v>
      </c>
      <c r="C6465" s="326">
        <v>1</v>
      </c>
      <c r="D6465" s="326" t="s">
        <v>24</v>
      </c>
      <c r="E6465" s="323">
        <v>6000</v>
      </c>
      <c r="F6465" s="35" t="s">
        <v>303</v>
      </c>
      <c r="G6465" s="326" t="s">
        <v>13863</v>
      </c>
      <c r="H6465" s="350">
        <f t="shared" si="101"/>
        <v>3588214.3800000008</v>
      </c>
      <c r="I6465" s="326" t="s">
        <v>13657</v>
      </c>
      <c r="J6465" s="42" t="str">
        <f>VLOOKUP(D6465,DEPARTMENTS!B:B,1,0)</f>
        <v>ENVELOPES</v>
      </c>
      <c r="K6465" s="326"/>
    </row>
    <row r="6466" spans="1:11" s="35" customFormat="1" hidden="1" x14ac:dyDescent="0.2">
      <c r="A6466" s="326" t="s">
        <v>13797</v>
      </c>
      <c r="B6466" s="326" t="s">
        <v>10</v>
      </c>
      <c r="C6466" s="326">
        <v>1</v>
      </c>
      <c r="D6466" s="326" t="s">
        <v>24</v>
      </c>
      <c r="E6466" s="323">
        <v>500</v>
      </c>
      <c r="F6466" s="35" t="s">
        <v>303</v>
      </c>
      <c r="G6466" s="326" t="s">
        <v>13863</v>
      </c>
      <c r="H6466" s="350">
        <f t="shared" si="101"/>
        <v>3588714.3800000008</v>
      </c>
      <c r="I6466" s="326" t="s">
        <v>13658</v>
      </c>
      <c r="J6466" s="42" t="str">
        <f>VLOOKUP(D6466,DEPARTMENTS!B:B,1,0)</f>
        <v>ENVELOPES</v>
      </c>
      <c r="K6466" s="326"/>
    </row>
    <row r="6467" spans="1:11" s="35" customFormat="1" hidden="1" x14ac:dyDescent="0.2">
      <c r="A6467" s="326" t="s">
        <v>13798</v>
      </c>
      <c r="B6467" s="326" t="s">
        <v>10</v>
      </c>
      <c r="C6467" s="326">
        <v>1</v>
      </c>
      <c r="D6467" s="326" t="s">
        <v>24</v>
      </c>
      <c r="E6467" s="323">
        <v>100</v>
      </c>
      <c r="F6467" s="35" t="s">
        <v>303</v>
      </c>
      <c r="G6467" s="326" t="s">
        <v>13863</v>
      </c>
      <c r="H6467" s="350">
        <f t="shared" si="101"/>
        <v>3588814.3800000008</v>
      </c>
      <c r="I6467" s="326" t="s">
        <v>13659</v>
      </c>
      <c r="J6467" s="42" t="str">
        <f>VLOOKUP(D6467,DEPARTMENTS!B:B,1,0)</f>
        <v>ENVELOPES</v>
      </c>
      <c r="K6467" s="326"/>
    </row>
    <row r="6468" spans="1:11" s="35" customFormat="1" hidden="1" x14ac:dyDescent="0.2">
      <c r="A6468" s="326" t="s">
        <v>13799</v>
      </c>
      <c r="B6468" s="326" t="s">
        <v>10</v>
      </c>
      <c r="C6468" s="326">
        <v>1</v>
      </c>
      <c r="D6468" s="326" t="s">
        <v>24</v>
      </c>
      <c r="E6468" s="323">
        <v>30</v>
      </c>
      <c r="F6468" s="35" t="s">
        <v>303</v>
      </c>
      <c r="G6468" s="326" t="s">
        <v>13863</v>
      </c>
      <c r="H6468" s="350">
        <f t="shared" si="101"/>
        <v>3588844.3800000008</v>
      </c>
      <c r="I6468" s="326" t="s">
        <v>13660</v>
      </c>
      <c r="J6468" s="42" t="str">
        <f>VLOOKUP(D6468,DEPARTMENTS!B:B,1,0)</f>
        <v>ENVELOPES</v>
      </c>
      <c r="K6468" s="326"/>
    </row>
    <row r="6469" spans="1:11" s="35" customFormat="1" hidden="1" x14ac:dyDescent="0.2">
      <c r="A6469" s="326" t="s">
        <v>13800</v>
      </c>
      <c r="B6469" s="326" t="s">
        <v>10</v>
      </c>
      <c r="C6469" s="326">
        <v>1</v>
      </c>
      <c r="D6469" s="326" t="s">
        <v>24</v>
      </c>
      <c r="E6469" s="323">
        <v>100</v>
      </c>
      <c r="F6469" s="35" t="s">
        <v>303</v>
      </c>
      <c r="G6469" s="326" t="s">
        <v>13863</v>
      </c>
      <c r="H6469" s="350">
        <f t="shared" si="101"/>
        <v>3588944.3800000008</v>
      </c>
      <c r="I6469" s="326" t="s">
        <v>13661</v>
      </c>
      <c r="J6469" s="42" t="str">
        <f>VLOOKUP(D6469,DEPARTMENTS!B:B,1,0)</f>
        <v>ENVELOPES</v>
      </c>
      <c r="K6469" s="326"/>
    </row>
    <row r="6470" spans="1:11" s="35" customFormat="1" hidden="1" x14ac:dyDescent="0.2">
      <c r="A6470" s="326" t="s">
        <v>13801</v>
      </c>
      <c r="B6470" s="326" t="s">
        <v>10</v>
      </c>
      <c r="C6470" s="326">
        <v>1</v>
      </c>
      <c r="D6470" s="326" t="s">
        <v>24</v>
      </c>
      <c r="E6470" s="323">
        <v>50</v>
      </c>
      <c r="F6470" s="35" t="s">
        <v>303</v>
      </c>
      <c r="G6470" s="326" t="s">
        <v>13863</v>
      </c>
      <c r="H6470" s="350">
        <f t="shared" si="101"/>
        <v>3588994.3800000008</v>
      </c>
      <c r="I6470" s="326" t="s">
        <v>13662</v>
      </c>
      <c r="J6470" s="42" t="str">
        <f>VLOOKUP(D6470,DEPARTMENTS!B:B,1,0)</f>
        <v>ENVELOPES</v>
      </c>
      <c r="K6470" s="326"/>
    </row>
    <row r="6471" spans="1:11" s="35" customFormat="1" hidden="1" x14ac:dyDescent="0.2">
      <c r="A6471" s="326" t="s">
        <v>13802</v>
      </c>
      <c r="B6471" s="326" t="s">
        <v>10</v>
      </c>
      <c r="C6471" s="326">
        <v>1</v>
      </c>
      <c r="D6471" s="326" t="s">
        <v>24</v>
      </c>
      <c r="E6471" s="323">
        <v>50</v>
      </c>
      <c r="F6471" s="35" t="s">
        <v>303</v>
      </c>
      <c r="G6471" s="326" t="s">
        <v>13863</v>
      </c>
      <c r="H6471" s="350">
        <f t="shared" si="101"/>
        <v>3589044.3800000008</v>
      </c>
      <c r="I6471" s="326" t="s">
        <v>13663</v>
      </c>
      <c r="J6471" s="42" t="str">
        <f>VLOOKUP(D6471,DEPARTMENTS!B:B,1,0)</f>
        <v>ENVELOPES</v>
      </c>
      <c r="K6471" s="326"/>
    </row>
    <row r="6472" spans="1:11" s="35" customFormat="1" hidden="1" x14ac:dyDescent="0.2">
      <c r="A6472" s="326" t="s">
        <v>13803</v>
      </c>
      <c r="B6472" s="326" t="s">
        <v>10</v>
      </c>
      <c r="C6472" s="326">
        <v>1</v>
      </c>
      <c r="D6472" s="326" t="s">
        <v>24</v>
      </c>
      <c r="E6472" s="323">
        <v>100</v>
      </c>
      <c r="F6472" s="35" t="s">
        <v>303</v>
      </c>
      <c r="G6472" s="326" t="s">
        <v>13863</v>
      </c>
      <c r="H6472" s="350">
        <f t="shared" si="101"/>
        <v>3589144.3800000008</v>
      </c>
      <c r="I6472" s="326" t="s">
        <v>13664</v>
      </c>
      <c r="J6472" s="42" t="str">
        <f>VLOOKUP(D6472,DEPARTMENTS!B:B,1,0)</f>
        <v>ENVELOPES</v>
      </c>
      <c r="K6472" s="326"/>
    </row>
    <row r="6473" spans="1:11" s="35" customFormat="1" hidden="1" x14ac:dyDescent="0.2">
      <c r="A6473" s="326" t="s">
        <v>13804</v>
      </c>
      <c r="B6473" s="326" t="s">
        <v>10</v>
      </c>
      <c r="C6473" s="326">
        <v>1</v>
      </c>
      <c r="D6473" s="326" t="s">
        <v>24</v>
      </c>
      <c r="E6473" s="323">
        <v>50</v>
      </c>
      <c r="F6473" s="35" t="s">
        <v>303</v>
      </c>
      <c r="G6473" s="326" t="s">
        <v>13863</v>
      </c>
      <c r="H6473" s="350">
        <f t="shared" si="101"/>
        <v>3589194.3800000008</v>
      </c>
      <c r="I6473" s="326" t="s">
        <v>13665</v>
      </c>
      <c r="J6473" s="42" t="str">
        <f>VLOOKUP(D6473,DEPARTMENTS!B:B,1,0)</f>
        <v>ENVELOPES</v>
      </c>
      <c r="K6473" s="326"/>
    </row>
    <row r="6474" spans="1:11" s="35" customFormat="1" hidden="1" x14ac:dyDescent="0.2">
      <c r="A6474" s="326" t="s">
        <v>13805</v>
      </c>
      <c r="B6474" s="326" t="s">
        <v>10</v>
      </c>
      <c r="C6474" s="326">
        <v>1</v>
      </c>
      <c r="D6474" s="326" t="s">
        <v>24</v>
      </c>
      <c r="E6474" s="323">
        <v>150</v>
      </c>
      <c r="F6474" s="35" t="s">
        <v>303</v>
      </c>
      <c r="G6474" s="326" t="s">
        <v>13863</v>
      </c>
      <c r="H6474" s="350">
        <f t="shared" si="101"/>
        <v>3589344.3800000008</v>
      </c>
      <c r="I6474" s="326" t="s">
        <v>13666</v>
      </c>
      <c r="J6474" s="42" t="str">
        <f>VLOOKUP(D6474,DEPARTMENTS!B:B,1,0)</f>
        <v>ENVELOPES</v>
      </c>
      <c r="K6474" s="326"/>
    </row>
    <row r="6475" spans="1:11" s="35" customFormat="1" hidden="1" x14ac:dyDescent="0.2">
      <c r="A6475" s="326" t="s">
        <v>13806</v>
      </c>
      <c r="B6475" s="326" t="s">
        <v>10</v>
      </c>
      <c r="C6475" s="326">
        <v>1</v>
      </c>
      <c r="D6475" s="326" t="s">
        <v>114</v>
      </c>
      <c r="E6475" s="323">
        <v>500</v>
      </c>
      <c r="F6475" s="35" t="s">
        <v>303</v>
      </c>
      <c r="G6475" s="326" t="s">
        <v>13863</v>
      </c>
      <c r="H6475" s="350">
        <f t="shared" si="101"/>
        <v>3589844.3800000008</v>
      </c>
      <c r="I6475" s="326" t="s">
        <v>13667</v>
      </c>
      <c r="J6475" s="42" t="str">
        <f>VLOOKUP(D6475,DEPARTMENTS!B:B,1,0)</f>
        <v>DEV_GROUP_1</v>
      </c>
      <c r="K6475" s="326"/>
    </row>
    <row r="6476" spans="1:11" s="35" customFormat="1" hidden="1" x14ac:dyDescent="0.2">
      <c r="A6476" s="326" t="s">
        <v>13807</v>
      </c>
      <c r="B6476" s="326" t="s">
        <v>10</v>
      </c>
      <c r="C6476" s="326">
        <v>1</v>
      </c>
      <c r="D6476" s="326" t="s">
        <v>24</v>
      </c>
      <c r="E6476" s="323">
        <v>100</v>
      </c>
      <c r="F6476" s="35" t="s">
        <v>303</v>
      </c>
      <c r="G6476" s="326" t="s">
        <v>13863</v>
      </c>
      <c r="H6476" s="350">
        <f t="shared" si="101"/>
        <v>3589944.3800000008</v>
      </c>
      <c r="I6476" s="326" t="s">
        <v>13668</v>
      </c>
      <c r="J6476" s="42" t="str">
        <f>VLOOKUP(D6476,DEPARTMENTS!B:B,1,0)</f>
        <v>ENVELOPES</v>
      </c>
      <c r="K6476" s="326"/>
    </row>
    <row r="6477" spans="1:11" s="35" customFormat="1" hidden="1" x14ac:dyDescent="0.2">
      <c r="A6477" s="326" t="s">
        <v>13808</v>
      </c>
      <c r="B6477" s="326" t="s">
        <v>10</v>
      </c>
      <c r="C6477" s="326">
        <v>1</v>
      </c>
      <c r="D6477" s="326" t="s">
        <v>24</v>
      </c>
      <c r="E6477" s="323">
        <v>10</v>
      </c>
      <c r="F6477" s="35" t="s">
        <v>303</v>
      </c>
      <c r="G6477" s="326" t="s">
        <v>13863</v>
      </c>
      <c r="H6477" s="350">
        <f t="shared" si="101"/>
        <v>3589954.3800000008</v>
      </c>
      <c r="I6477" s="326" t="s">
        <v>13669</v>
      </c>
      <c r="J6477" s="42" t="str">
        <f>VLOOKUP(D6477,DEPARTMENTS!B:B,1,0)</f>
        <v>ENVELOPES</v>
      </c>
      <c r="K6477" s="326"/>
    </row>
    <row r="6478" spans="1:11" s="35" customFormat="1" hidden="1" x14ac:dyDescent="0.2">
      <c r="A6478" s="326" t="s">
        <v>13809</v>
      </c>
      <c r="B6478" s="326" t="s">
        <v>10</v>
      </c>
      <c r="C6478" s="326">
        <v>1</v>
      </c>
      <c r="D6478" s="326" t="s">
        <v>24</v>
      </c>
      <c r="E6478" s="323">
        <v>30</v>
      </c>
      <c r="F6478" s="35" t="s">
        <v>303</v>
      </c>
      <c r="G6478" s="326" t="s">
        <v>13863</v>
      </c>
      <c r="H6478" s="350">
        <f t="shared" si="101"/>
        <v>3589984.3800000008</v>
      </c>
      <c r="I6478" s="326" t="s">
        <v>13670</v>
      </c>
      <c r="J6478" s="42" t="str">
        <f>VLOOKUP(D6478,DEPARTMENTS!B:B,1,0)</f>
        <v>ENVELOPES</v>
      </c>
      <c r="K6478" s="326"/>
    </row>
    <row r="6479" spans="1:11" s="35" customFormat="1" hidden="1" x14ac:dyDescent="0.2">
      <c r="A6479" s="326" t="s">
        <v>13810</v>
      </c>
      <c r="B6479" s="326" t="s">
        <v>10</v>
      </c>
      <c r="C6479" s="326">
        <v>1</v>
      </c>
      <c r="D6479" s="326" t="s">
        <v>24</v>
      </c>
      <c r="E6479" s="323">
        <v>50</v>
      </c>
      <c r="F6479" s="35" t="s">
        <v>303</v>
      </c>
      <c r="G6479" s="326" t="s">
        <v>13863</v>
      </c>
      <c r="H6479" s="350">
        <f t="shared" si="101"/>
        <v>3590034.3800000008</v>
      </c>
      <c r="I6479" s="326" t="s">
        <v>13671</v>
      </c>
      <c r="J6479" s="42" t="str">
        <f>VLOOKUP(D6479,DEPARTMENTS!B:B,1,0)</f>
        <v>ENVELOPES</v>
      </c>
      <c r="K6479" s="326"/>
    </row>
    <row r="6480" spans="1:11" s="35" customFormat="1" hidden="1" x14ac:dyDescent="0.2">
      <c r="A6480" s="326" t="s">
        <v>13811</v>
      </c>
      <c r="B6480" s="326" t="s">
        <v>10</v>
      </c>
      <c r="C6480" s="326">
        <v>1</v>
      </c>
      <c r="D6480" s="326" t="s">
        <v>24</v>
      </c>
      <c r="E6480" s="323">
        <v>200</v>
      </c>
      <c r="F6480" s="35" t="s">
        <v>303</v>
      </c>
      <c r="G6480" s="326" t="s">
        <v>13863</v>
      </c>
      <c r="H6480" s="350">
        <f t="shared" si="101"/>
        <v>3590234.3800000008</v>
      </c>
      <c r="I6480" s="326" t="s">
        <v>13672</v>
      </c>
      <c r="J6480" s="42" t="str">
        <f>VLOOKUP(D6480,DEPARTMENTS!B:B,1,0)</f>
        <v>ENVELOPES</v>
      </c>
      <c r="K6480" s="326"/>
    </row>
    <row r="6481" spans="1:11" s="35" customFormat="1" hidden="1" x14ac:dyDescent="0.2">
      <c r="A6481" s="326" t="s">
        <v>13812</v>
      </c>
      <c r="B6481" s="326" t="s">
        <v>10</v>
      </c>
      <c r="C6481" s="326">
        <v>1</v>
      </c>
      <c r="D6481" s="326" t="s">
        <v>24</v>
      </c>
      <c r="E6481" s="323">
        <v>50</v>
      </c>
      <c r="F6481" s="35" t="s">
        <v>303</v>
      </c>
      <c r="G6481" s="326" t="s">
        <v>13863</v>
      </c>
      <c r="H6481" s="350">
        <f t="shared" si="101"/>
        <v>3590284.3800000008</v>
      </c>
      <c r="I6481" s="326" t="s">
        <v>13673</v>
      </c>
      <c r="J6481" s="42" t="str">
        <f>VLOOKUP(D6481,DEPARTMENTS!B:B,1,0)</f>
        <v>ENVELOPES</v>
      </c>
      <c r="K6481" s="326"/>
    </row>
    <row r="6482" spans="1:11" s="35" customFormat="1" hidden="1" x14ac:dyDescent="0.2">
      <c r="A6482" s="326" t="s">
        <v>13813</v>
      </c>
      <c r="B6482" s="326" t="s">
        <v>10</v>
      </c>
      <c r="C6482" s="326">
        <v>1</v>
      </c>
      <c r="D6482" s="326" t="s">
        <v>24</v>
      </c>
      <c r="E6482" s="323">
        <v>100</v>
      </c>
      <c r="F6482" s="35" t="s">
        <v>303</v>
      </c>
      <c r="G6482" s="326" t="s">
        <v>13863</v>
      </c>
      <c r="H6482" s="350">
        <f t="shared" si="101"/>
        <v>3590384.3800000008</v>
      </c>
      <c r="I6482" s="326" t="s">
        <v>13674</v>
      </c>
      <c r="J6482" s="42" t="str">
        <f>VLOOKUP(D6482,DEPARTMENTS!B:B,1,0)</f>
        <v>ENVELOPES</v>
      </c>
      <c r="K6482" s="326"/>
    </row>
    <row r="6483" spans="1:11" s="35" customFormat="1" hidden="1" x14ac:dyDescent="0.2">
      <c r="A6483" s="326" t="s">
        <v>13814</v>
      </c>
      <c r="B6483" s="326" t="s">
        <v>10</v>
      </c>
      <c r="C6483" s="326">
        <v>1</v>
      </c>
      <c r="D6483" s="326" t="s">
        <v>24</v>
      </c>
      <c r="E6483" s="323">
        <v>50</v>
      </c>
      <c r="F6483" s="35" t="s">
        <v>303</v>
      </c>
      <c r="G6483" s="326" t="s">
        <v>13863</v>
      </c>
      <c r="H6483" s="350">
        <f t="shared" si="101"/>
        <v>3590434.3800000008</v>
      </c>
      <c r="I6483" s="326" t="s">
        <v>13675</v>
      </c>
      <c r="J6483" s="42" t="str">
        <f>VLOOKUP(D6483,DEPARTMENTS!B:B,1,0)</f>
        <v>ENVELOPES</v>
      </c>
      <c r="K6483" s="326"/>
    </row>
    <row r="6484" spans="1:11" s="35" customFormat="1" hidden="1" x14ac:dyDescent="0.2">
      <c r="A6484" s="326" t="s">
        <v>13815</v>
      </c>
      <c r="B6484" s="326" t="s">
        <v>10</v>
      </c>
      <c r="C6484" s="326">
        <v>1</v>
      </c>
      <c r="D6484" s="326" t="s">
        <v>24</v>
      </c>
      <c r="E6484" s="323">
        <v>50</v>
      </c>
      <c r="F6484" s="35" t="s">
        <v>303</v>
      </c>
      <c r="G6484" s="326" t="s">
        <v>13863</v>
      </c>
      <c r="H6484" s="350">
        <f t="shared" si="101"/>
        <v>3590484.3800000008</v>
      </c>
      <c r="I6484" s="326" t="s">
        <v>13676</v>
      </c>
      <c r="J6484" s="42" t="str">
        <f>VLOOKUP(D6484,DEPARTMENTS!B:B,1,0)</f>
        <v>ENVELOPES</v>
      </c>
      <c r="K6484" s="326"/>
    </row>
    <row r="6485" spans="1:11" s="35" customFormat="1" hidden="1" x14ac:dyDescent="0.2">
      <c r="A6485" s="326" t="s">
        <v>13816</v>
      </c>
      <c r="B6485" s="326" t="s">
        <v>10</v>
      </c>
      <c r="C6485" s="326">
        <v>1</v>
      </c>
      <c r="D6485" s="326" t="s">
        <v>24</v>
      </c>
      <c r="E6485" s="323">
        <v>100</v>
      </c>
      <c r="F6485" s="35" t="s">
        <v>303</v>
      </c>
      <c r="G6485" s="326" t="s">
        <v>13863</v>
      </c>
      <c r="H6485" s="350">
        <f t="shared" si="101"/>
        <v>3590584.3800000008</v>
      </c>
      <c r="I6485" s="326" t="s">
        <v>13677</v>
      </c>
      <c r="J6485" s="42" t="str">
        <f>VLOOKUP(D6485,DEPARTMENTS!B:B,1,0)</f>
        <v>ENVELOPES</v>
      </c>
      <c r="K6485" s="326"/>
    </row>
    <row r="6486" spans="1:11" s="35" customFormat="1" hidden="1" x14ac:dyDescent="0.2">
      <c r="A6486" s="326" t="s">
        <v>13817</v>
      </c>
      <c r="B6486" s="326" t="s">
        <v>10</v>
      </c>
      <c r="C6486" s="326">
        <v>1</v>
      </c>
      <c r="D6486" s="326" t="s">
        <v>162</v>
      </c>
      <c r="E6486" s="323">
        <v>1000</v>
      </c>
      <c r="F6486" s="35" t="s">
        <v>303</v>
      </c>
      <c r="G6486" s="326" t="s">
        <v>13863</v>
      </c>
      <c r="H6486" s="350">
        <f t="shared" ref="H6486:H6549" si="102">H6485+E6486</f>
        <v>3591584.3800000008</v>
      </c>
      <c r="I6486" s="326" t="s">
        <v>13678</v>
      </c>
      <c r="J6486" s="42" t="str">
        <f>VLOOKUP(D6486,DEPARTMENTS!B:B,1,0)</f>
        <v>DEV_GROUP_14</v>
      </c>
      <c r="K6486" s="326"/>
    </row>
    <row r="6487" spans="1:11" s="35" customFormat="1" hidden="1" x14ac:dyDescent="0.2">
      <c r="A6487" s="326" t="s">
        <v>13818</v>
      </c>
      <c r="B6487" s="326" t="s">
        <v>10</v>
      </c>
      <c r="C6487" s="326">
        <v>1</v>
      </c>
      <c r="D6487" s="326" t="s">
        <v>24</v>
      </c>
      <c r="E6487" s="323">
        <v>100</v>
      </c>
      <c r="F6487" s="35" t="s">
        <v>303</v>
      </c>
      <c r="G6487" s="326" t="s">
        <v>13863</v>
      </c>
      <c r="H6487" s="350">
        <f t="shared" si="102"/>
        <v>3591684.3800000008</v>
      </c>
      <c r="I6487" s="326" t="s">
        <v>13679</v>
      </c>
      <c r="J6487" s="42" t="str">
        <f>VLOOKUP(D6487,DEPARTMENTS!B:B,1,0)</f>
        <v>ENVELOPES</v>
      </c>
      <c r="K6487" s="326"/>
    </row>
    <row r="6488" spans="1:11" s="35" customFormat="1" hidden="1" x14ac:dyDescent="0.2">
      <c r="A6488" s="326" t="s">
        <v>13819</v>
      </c>
      <c r="B6488" s="326" t="s">
        <v>10</v>
      </c>
      <c r="C6488" s="326">
        <v>1</v>
      </c>
      <c r="D6488" s="326" t="s">
        <v>24</v>
      </c>
      <c r="E6488" s="323">
        <v>50</v>
      </c>
      <c r="F6488" s="35" t="s">
        <v>303</v>
      </c>
      <c r="G6488" s="326" t="s">
        <v>13863</v>
      </c>
      <c r="H6488" s="350">
        <f t="shared" si="102"/>
        <v>3591734.3800000008</v>
      </c>
      <c r="I6488" s="326" t="s">
        <v>13680</v>
      </c>
      <c r="J6488" s="42" t="str">
        <f>VLOOKUP(D6488,DEPARTMENTS!B:B,1,0)</f>
        <v>ENVELOPES</v>
      </c>
      <c r="K6488" s="326"/>
    </row>
    <row r="6489" spans="1:11" s="35" customFormat="1" hidden="1" x14ac:dyDescent="0.2">
      <c r="A6489" s="326" t="s">
        <v>13820</v>
      </c>
      <c r="B6489" s="326" t="s">
        <v>10</v>
      </c>
      <c r="C6489" s="326">
        <v>1</v>
      </c>
      <c r="D6489" s="326" t="s">
        <v>24</v>
      </c>
      <c r="E6489" s="323">
        <v>5000</v>
      </c>
      <c r="F6489" s="35" t="s">
        <v>303</v>
      </c>
      <c r="G6489" s="326" t="s">
        <v>13863</v>
      </c>
      <c r="H6489" s="350">
        <f t="shared" si="102"/>
        <v>3596734.3800000008</v>
      </c>
      <c r="I6489" s="326" t="s">
        <v>13681</v>
      </c>
      <c r="J6489" s="42" t="str">
        <f>VLOOKUP(D6489,DEPARTMENTS!B:B,1,0)</f>
        <v>ENVELOPES</v>
      </c>
      <c r="K6489" s="326"/>
    </row>
    <row r="6490" spans="1:11" s="35" customFormat="1" hidden="1" x14ac:dyDescent="0.2">
      <c r="A6490" s="326" t="s">
        <v>13821</v>
      </c>
      <c r="B6490" s="326" t="s">
        <v>10</v>
      </c>
      <c r="C6490" s="326">
        <v>1</v>
      </c>
      <c r="D6490" s="326" t="s">
        <v>24</v>
      </c>
      <c r="E6490" s="323">
        <v>100</v>
      </c>
      <c r="F6490" s="35" t="s">
        <v>303</v>
      </c>
      <c r="G6490" s="326" t="s">
        <v>13863</v>
      </c>
      <c r="H6490" s="350">
        <f t="shared" si="102"/>
        <v>3596834.3800000008</v>
      </c>
      <c r="I6490" s="326" t="s">
        <v>13682</v>
      </c>
      <c r="J6490" s="42" t="str">
        <f>VLOOKUP(D6490,DEPARTMENTS!B:B,1,0)</f>
        <v>ENVELOPES</v>
      </c>
      <c r="K6490" s="326"/>
    </row>
    <row r="6491" spans="1:11" s="35" customFormat="1" hidden="1" x14ac:dyDescent="0.2">
      <c r="A6491" s="326" t="s">
        <v>13822</v>
      </c>
      <c r="B6491" s="326" t="s">
        <v>10</v>
      </c>
      <c r="C6491" s="326">
        <v>1</v>
      </c>
      <c r="D6491" s="326" t="s">
        <v>24</v>
      </c>
      <c r="E6491" s="323">
        <v>100</v>
      </c>
      <c r="F6491" s="35" t="s">
        <v>303</v>
      </c>
      <c r="G6491" s="326" t="s">
        <v>13863</v>
      </c>
      <c r="H6491" s="350">
        <f t="shared" si="102"/>
        <v>3596934.3800000008</v>
      </c>
      <c r="I6491" s="326" t="s">
        <v>13683</v>
      </c>
      <c r="J6491" s="42" t="str">
        <f>VLOOKUP(D6491,DEPARTMENTS!B:B,1,0)</f>
        <v>ENVELOPES</v>
      </c>
      <c r="K6491" s="326"/>
    </row>
    <row r="6492" spans="1:11" s="35" customFormat="1" hidden="1" x14ac:dyDescent="0.2">
      <c r="A6492" s="326" t="s">
        <v>13823</v>
      </c>
      <c r="B6492" s="326" t="s">
        <v>10</v>
      </c>
      <c r="C6492" s="326">
        <v>1</v>
      </c>
      <c r="D6492" s="326" t="s">
        <v>24</v>
      </c>
      <c r="E6492" s="323">
        <v>500</v>
      </c>
      <c r="F6492" s="35" t="s">
        <v>303</v>
      </c>
      <c r="G6492" s="326" t="s">
        <v>13863</v>
      </c>
      <c r="H6492" s="350">
        <f t="shared" si="102"/>
        <v>3597434.3800000008</v>
      </c>
      <c r="I6492" s="326" t="s">
        <v>13684</v>
      </c>
      <c r="J6492" s="42" t="str">
        <f>VLOOKUP(D6492,DEPARTMENTS!B:B,1,0)</f>
        <v>ENVELOPES</v>
      </c>
      <c r="K6492" s="326"/>
    </row>
    <row r="6493" spans="1:11" s="35" customFormat="1" hidden="1" x14ac:dyDescent="0.2">
      <c r="A6493" s="326" t="s">
        <v>13824</v>
      </c>
      <c r="B6493" s="326" t="s">
        <v>10</v>
      </c>
      <c r="C6493" s="326">
        <v>1</v>
      </c>
      <c r="D6493" s="326" t="s">
        <v>24</v>
      </c>
      <c r="E6493" s="323">
        <v>300</v>
      </c>
      <c r="F6493" s="35" t="s">
        <v>303</v>
      </c>
      <c r="G6493" s="326" t="s">
        <v>13863</v>
      </c>
      <c r="H6493" s="350">
        <f t="shared" si="102"/>
        <v>3597734.3800000008</v>
      </c>
      <c r="I6493" s="326" t="s">
        <v>13685</v>
      </c>
      <c r="J6493" s="42" t="str">
        <f>VLOOKUP(D6493,DEPARTMENTS!B:B,1,0)</f>
        <v>ENVELOPES</v>
      </c>
      <c r="K6493" s="326"/>
    </row>
    <row r="6494" spans="1:11" s="35" customFormat="1" hidden="1" x14ac:dyDescent="0.2">
      <c r="A6494" s="326" t="s">
        <v>13825</v>
      </c>
      <c r="B6494" s="326" t="s">
        <v>10</v>
      </c>
      <c r="C6494" s="326">
        <v>1</v>
      </c>
      <c r="D6494" s="326" t="s">
        <v>24</v>
      </c>
      <c r="E6494" s="323">
        <v>500</v>
      </c>
      <c r="F6494" s="35" t="s">
        <v>303</v>
      </c>
      <c r="G6494" s="326" t="s">
        <v>13863</v>
      </c>
      <c r="H6494" s="350">
        <f t="shared" si="102"/>
        <v>3598234.3800000008</v>
      </c>
      <c r="I6494" s="326" t="s">
        <v>13686</v>
      </c>
      <c r="J6494" s="42" t="str">
        <f>VLOOKUP(D6494,DEPARTMENTS!B:B,1,0)</f>
        <v>ENVELOPES</v>
      </c>
      <c r="K6494" s="326"/>
    </row>
    <row r="6495" spans="1:11" s="35" customFormat="1" hidden="1" x14ac:dyDescent="0.2">
      <c r="A6495" s="326" t="s">
        <v>13826</v>
      </c>
      <c r="B6495" s="326" t="s">
        <v>10</v>
      </c>
      <c r="C6495" s="326">
        <v>1</v>
      </c>
      <c r="D6495" s="326" t="s">
        <v>24</v>
      </c>
      <c r="E6495" s="323">
        <v>50</v>
      </c>
      <c r="F6495" s="35" t="s">
        <v>303</v>
      </c>
      <c r="G6495" s="326" t="s">
        <v>13863</v>
      </c>
      <c r="H6495" s="350">
        <f t="shared" si="102"/>
        <v>3598284.3800000008</v>
      </c>
      <c r="I6495" s="326" t="s">
        <v>13687</v>
      </c>
      <c r="J6495" s="42" t="str">
        <f>VLOOKUP(D6495,DEPARTMENTS!B:B,1,0)</f>
        <v>ENVELOPES</v>
      </c>
      <c r="K6495" s="326"/>
    </row>
    <row r="6496" spans="1:11" s="35" customFormat="1" hidden="1" x14ac:dyDescent="0.2">
      <c r="A6496" s="326" t="s">
        <v>13827</v>
      </c>
      <c r="B6496" s="326" t="s">
        <v>10</v>
      </c>
      <c r="C6496" s="326">
        <v>1</v>
      </c>
      <c r="D6496" s="326" t="s">
        <v>24</v>
      </c>
      <c r="E6496" s="323">
        <v>50</v>
      </c>
      <c r="F6496" s="35" t="s">
        <v>303</v>
      </c>
      <c r="G6496" s="326" t="s">
        <v>13863</v>
      </c>
      <c r="H6496" s="350">
        <f t="shared" si="102"/>
        <v>3598334.3800000008</v>
      </c>
      <c r="I6496" s="326" t="s">
        <v>13688</v>
      </c>
      <c r="J6496" s="42" t="str">
        <f>VLOOKUP(D6496,DEPARTMENTS!B:B,1,0)</f>
        <v>ENVELOPES</v>
      </c>
      <c r="K6496" s="326"/>
    </row>
    <row r="6497" spans="1:11" s="35" customFormat="1" hidden="1" x14ac:dyDescent="0.2">
      <c r="A6497" s="326" t="s">
        <v>13828</v>
      </c>
      <c r="B6497" s="326" t="s">
        <v>10</v>
      </c>
      <c r="C6497" s="326">
        <v>1</v>
      </c>
      <c r="D6497" s="326" t="s">
        <v>24</v>
      </c>
      <c r="E6497" s="323">
        <v>50</v>
      </c>
      <c r="F6497" s="35" t="s">
        <v>303</v>
      </c>
      <c r="G6497" s="326" t="s">
        <v>13863</v>
      </c>
      <c r="H6497" s="350">
        <f t="shared" si="102"/>
        <v>3598384.3800000008</v>
      </c>
      <c r="I6497" s="326" t="s">
        <v>13689</v>
      </c>
      <c r="J6497" s="42" t="str">
        <f>VLOOKUP(D6497,DEPARTMENTS!B:B,1,0)</f>
        <v>ENVELOPES</v>
      </c>
      <c r="K6497" s="326"/>
    </row>
    <row r="6498" spans="1:11" s="35" customFormat="1" hidden="1" x14ac:dyDescent="0.2">
      <c r="A6498" s="326" t="s">
        <v>13829</v>
      </c>
      <c r="B6498" s="326" t="s">
        <v>10</v>
      </c>
      <c r="C6498" s="326">
        <v>1</v>
      </c>
      <c r="D6498" s="326" t="s">
        <v>24</v>
      </c>
      <c r="E6498" s="323">
        <v>200</v>
      </c>
      <c r="F6498" s="35" t="s">
        <v>303</v>
      </c>
      <c r="G6498" s="326" t="s">
        <v>13863</v>
      </c>
      <c r="H6498" s="350">
        <f t="shared" si="102"/>
        <v>3598584.3800000008</v>
      </c>
      <c r="I6498" s="326" t="s">
        <v>13690</v>
      </c>
      <c r="J6498" s="42" t="str">
        <f>VLOOKUP(D6498,DEPARTMENTS!B:B,1,0)</f>
        <v>ENVELOPES</v>
      </c>
      <c r="K6498" s="326"/>
    </row>
    <row r="6499" spans="1:11" s="35" customFormat="1" hidden="1" x14ac:dyDescent="0.2">
      <c r="A6499" s="326" t="s">
        <v>13830</v>
      </c>
      <c r="B6499" s="326" t="s">
        <v>10</v>
      </c>
      <c r="C6499" s="326">
        <v>1</v>
      </c>
      <c r="D6499" s="326" t="s">
        <v>24</v>
      </c>
      <c r="E6499" s="323">
        <v>100</v>
      </c>
      <c r="F6499" s="35" t="s">
        <v>303</v>
      </c>
      <c r="G6499" s="326" t="s">
        <v>13863</v>
      </c>
      <c r="H6499" s="350">
        <f t="shared" si="102"/>
        <v>3598684.3800000008</v>
      </c>
      <c r="I6499" s="326" t="s">
        <v>13691</v>
      </c>
      <c r="J6499" s="42" t="str">
        <f>VLOOKUP(D6499,DEPARTMENTS!B:B,1,0)</f>
        <v>ENVELOPES</v>
      </c>
      <c r="K6499" s="326"/>
    </row>
    <row r="6500" spans="1:11" s="35" customFormat="1" hidden="1" x14ac:dyDescent="0.2">
      <c r="A6500" s="326" t="s">
        <v>13831</v>
      </c>
      <c r="B6500" s="326" t="s">
        <v>10</v>
      </c>
      <c r="C6500" s="326">
        <v>1</v>
      </c>
      <c r="D6500" s="326" t="s">
        <v>24</v>
      </c>
      <c r="E6500" s="323">
        <v>30</v>
      </c>
      <c r="F6500" s="35" t="s">
        <v>303</v>
      </c>
      <c r="G6500" s="326" t="s">
        <v>13863</v>
      </c>
      <c r="H6500" s="350">
        <f t="shared" si="102"/>
        <v>3598714.3800000008</v>
      </c>
      <c r="I6500" s="326" t="s">
        <v>13692</v>
      </c>
      <c r="J6500" s="42" t="str">
        <f>VLOOKUP(D6500,DEPARTMENTS!B:B,1,0)</f>
        <v>ENVELOPES</v>
      </c>
      <c r="K6500" s="326"/>
    </row>
    <row r="6501" spans="1:11" s="35" customFormat="1" hidden="1" x14ac:dyDescent="0.2">
      <c r="A6501" s="326" t="s">
        <v>13832</v>
      </c>
      <c r="B6501" s="326" t="s">
        <v>10</v>
      </c>
      <c r="C6501" s="326">
        <v>1</v>
      </c>
      <c r="D6501" s="326" t="s">
        <v>24</v>
      </c>
      <c r="E6501" s="323">
        <v>100</v>
      </c>
      <c r="F6501" s="35" t="s">
        <v>303</v>
      </c>
      <c r="G6501" s="326" t="s">
        <v>13863</v>
      </c>
      <c r="H6501" s="350">
        <f t="shared" si="102"/>
        <v>3598814.3800000008</v>
      </c>
      <c r="I6501" s="326" t="s">
        <v>13693</v>
      </c>
      <c r="J6501" s="42" t="str">
        <f>VLOOKUP(D6501,DEPARTMENTS!B:B,1,0)</f>
        <v>ENVELOPES</v>
      </c>
      <c r="K6501" s="326"/>
    </row>
    <row r="6502" spans="1:11" s="35" customFormat="1" hidden="1" x14ac:dyDescent="0.2">
      <c r="A6502" s="326" t="s">
        <v>13833</v>
      </c>
      <c r="B6502" s="326" t="s">
        <v>10</v>
      </c>
      <c r="C6502" s="326">
        <v>1</v>
      </c>
      <c r="D6502" s="326" t="s">
        <v>24</v>
      </c>
      <c r="E6502" s="323">
        <v>2000</v>
      </c>
      <c r="F6502" s="35" t="s">
        <v>303</v>
      </c>
      <c r="G6502" s="326" t="s">
        <v>13863</v>
      </c>
      <c r="H6502" s="350">
        <f t="shared" si="102"/>
        <v>3600814.3800000008</v>
      </c>
      <c r="I6502" s="326" t="s">
        <v>13694</v>
      </c>
      <c r="J6502" s="42" t="str">
        <f>VLOOKUP(D6502,DEPARTMENTS!B:B,1,0)</f>
        <v>ENVELOPES</v>
      </c>
      <c r="K6502" s="326"/>
    </row>
    <row r="6503" spans="1:11" s="35" customFormat="1" hidden="1" x14ac:dyDescent="0.2">
      <c r="A6503" s="326" t="s">
        <v>13834</v>
      </c>
      <c r="B6503" s="326" t="s">
        <v>10</v>
      </c>
      <c r="C6503" s="326">
        <v>1</v>
      </c>
      <c r="D6503" s="326" t="s">
        <v>24</v>
      </c>
      <c r="E6503" s="323">
        <v>50</v>
      </c>
      <c r="F6503" s="35" t="s">
        <v>303</v>
      </c>
      <c r="G6503" s="326" t="s">
        <v>13863</v>
      </c>
      <c r="H6503" s="350">
        <f t="shared" si="102"/>
        <v>3600864.3800000008</v>
      </c>
      <c r="I6503" s="326" t="s">
        <v>13695</v>
      </c>
      <c r="J6503" s="42" t="str">
        <f>VLOOKUP(D6503,DEPARTMENTS!B:B,1,0)</f>
        <v>ENVELOPES</v>
      </c>
      <c r="K6503" s="326"/>
    </row>
    <row r="6504" spans="1:11" s="35" customFormat="1" hidden="1" x14ac:dyDescent="0.2">
      <c r="A6504" s="326" t="s">
        <v>13835</v>
      </c>
      <c r="B6504" s="326" t="s">
        <v>10</v>
      </c>
      <c r="C6504" s="326">
        <v>1</v>
      </c>
      <c r="D6504" s="326" t="s">
        <v>24</v>
      </c>
      <c r="E6504" s="323">
        <v>100</v>
      </c>
      <c r="F6504" s="35" t="s">
        <v>303</v>
      </c>
      <c r="G6504" s="326" t="s">
        <v>13863</v>
      </c>
      <c r="H6504" s="350">
        <f t="shared" si="102"/>
        <v>3600964.3800000008</v>
      </c>
      <c r="I6504" s="326" t="s">
        <v>13696</v>
      </c>
      <c r="J6504" s="42" t="str">
        <f>VLOOKUP(D6504,DEPARTMENTS!B:B,1,0)</f>
        <v>ENVELOPES</v>
      </c>
      <c r="K6504" s="326"/>
    </row>
    <row r="6505" spans="1:11" s="35" customFormat="1" hidden="1" x14ac:dyDescent="0.2">
      <c r="A6505" s="326" t="s">
        <v>13836</v>
      </c>
      <c r="B6505" s="326" t="s">
        <v>10</v>
      </c>
      <c r="C6505" s="326">
        <v>1</v>
      </c>
      <c r="D6505" s="326" t="s">
        <v>24</v>
      </c>
      <c r="E6505" s="323">
        <v>50</v>
      </c>
      <c r="F6505" s="35" t="s">
        <v>303</v>
      </c>
      <c r="G6505" s="326" t="s">
        <v>13863</v>
      </c>
      <c r="H6505" s="350">
        <f t="shared" si="102"/>
        <v>3601014.3800000008</v>
      </c>
      <c r="I6505" s="326" t="s">
        <v>13697</v>
      </c>
      <c r="J6505" s="42" t="str">
        <f>VLOOKUP(D6505,DEPARTMENTS!B:B,1,0)</f>
        <v>ENVELOPES</v>
      </c>
      <c r="K6505" s="326"/>
    </row>
    <row r="6506" spans="1:11" s="35" customFormat="1" hidden="1" x14ac:dyDescent="0.2">
      <c r="A6506" s="326" t="s">
        <v>13837</v>
      </c>
      <c r="B6506" s="326" t="s">
        <v>10</v>
      </c>
      <c r="C6506" s="326">
        <v>1</v>
      </c>
      <c r="D6506" s="326" t="s">
        <v>24</v>
      </c>
      <c r="E6506" s="323">
        <v>50</v>
      </c>
      <c r="F6506" s="35" t="s">
        <v>303</v>
      </c>
      <c r="G6506" s="326" t="s">
        <v>13863</v>
      </c>
      <c r="H6506" s="350">
        <f t="shared" si="102"/>
        <v>3601064.3800000008</v>
      </c>
      <c r="I6506" s="326" t="s">
        <v>13698</v>
      </c>
      <c r="J6506" s="42" t="str">
        <f>VLOOKUP(D6506,DEPARTMENTS!B:B,1,0)</f>
        <v>ENVELOPES</v>
      </c>
      <c r="K6506" s="326"/>
    </row>
    <row r="6507" spans="1:11" s="35" customFormat="1" hidden="1" x14ac:dyDescent="0.2">
      <c r="A6507" s="326" t="s">
        <v>13838</v>
      </c>
      <c r="B6507" s="326" t="s">
        <v>10</v>
      </c>
      <c r="C6507" s="326">
        <v>1</v>
      </c>
      <c r="D6507" s="326" t="s">
        <v>24</v>
      </c>
      <c r="E6507" s="323">
        <v>50</v>
      </c>
      <c r="F6507" s="35" t="s">
        <v>303</v>
      </c>
      <c r="G6507" s="326" t="s">
        <v>13863</v>
      </c>
      <c r="H6507" s="350">
        <f t="shared" si="102"/>
        <v>3601114.3800000008</v>
      </c>
      <c r="I6507" s="326" t="s">
        <v>13699</v>
      </c>
      <c r="J6507" s="42" t="str">
        <f>VLOOKUP(D6507,DEPARTMENTS!B:B,1,0)</f>
        <v>ENVELOPES</v>
      </c>
      <c r="K6507" s="326"/>
    </row>
    <row r="6508" spans="1:11" s="35" customFormat="1" hidden="1" x14ac:dyDescent="0.2">
      <c r="A6508" s="326" t="s">
        <v>13839</v>
      </c>
      <c r="B6508" s="326" t="s">
        <v>10</v>
      </c>
      <c r="C6508" s="326">
        <v>1</v>
      </c>
      <c r="D6508" s="326" t="s">
        <v>24</v>
      </c>
      <c r="E6508" s="323">
        <v>500</v>
      </c>
      <c r="F6508" s="35" t="s">
        <v>303</v>
      </c>
      <c r="G6508" s="326" t="s">
        <v>13863</v>
      </c>
      <c r="H6508" s="350">
        <f t="shared" si="102"/>
        <v>3601614.3800000008</v>
      </c>
      <c r="I6508" s="326" t="s">
        <v>13700</v>
      </c>
      <c r="J6508" s="42" t="str">
        <f>VLOOKUP(D6508,DEPARTMENTS!B:B,1,0)</f>
        <v>ENVELOPES</v>
      </c>
      <c r="K6508" s="326"/>
    </row>
    <row r="6509" spans="1:11" s="35" customFormat="1" hidden="1" x14ac:dyDescent="0.2">
      <c r="A6509" s="326" t="s">
        <v>13840</v>
      </c>
      <c r="B6509" s="326" t="s">
        <v>10</v>
      </c>
      <c r="C6509" s="326">
        <v>1</v>
      </c>
      <c r="D6509" s="326" t="s">
        <v>24</v>
      </c>
      <c r="E6509" s="323">
        <v>100</v>
      </c>
      <c r="F6509" s="35" t="s">
        <v>303</v>
      </c>
      <c r="G6509" s="326" t="s">
        <v>13863</v>
      </c>
      <c r="H6509" s="350">
        <f t="shared" si="102"/>
        <v>3601714.3800000008</v>
      </c>
      <c r="I6509" s="326" t="s">
        <v>13701</v>
      </c>
      <c r="J6509" s="42" t="str">
        <f>VLOOKUP(D6509,DEPARTMENTS!B:B,1,0)</f>
        <v>ENVELOPES</v>
      </c>
      <c r="K6509" s="326"/>
    </row>
    <row r="6510" spans="1:11" s="35" customFormat="1" hidden="1" x14ac:dyDescent="0.2">
      <c r="A6510" s="326" t="s">
        <v>13841</v>
      </c>
      <c r="B6510" s="326" t="s">
        <v>10</v>
      </c>
      <c r="C6510" s="326">
        <v>1</v>
      </c>
      <c r="D6510" s="326" t="s">
        <v>24</v>
      </c>
      <c r="E6510" s="323">
        <v>500</v>
      </c>
      <c r="F6510" s="35" t="s">
        <v>303</v>
      </c>
      <c r="G6510" s="326" t="s">
        <v>13863</v>
      </c>
      <c r="H6510" s="350">
        <f t="shared" si="102"/>
        <v>3602214.3800000008</v>
      </c>
      <c r="I6510" s="326" t="s">
        <v>13702</v>
      </c>
      <c r="J6510" s="42" t="str">
        <f>VLOOKUP(D6510,DEPARTMENTS!B:B,1,0)</f>
        <v>ENVELOPES</v>
      </c>
      <c r="K6510" s="326"/>
    </row>
    <row r="6511" spans="1:11" s="35" customFormat="1" hidden="1" x14ac:dyDescent="0.2">
      <c r="A6511" s="326" t="s">
        <v>13842</v>
      </c>
      <c r="B6511" s="326" t="s">
        <v>10</v>
      </c>
      <c r="C6511" s="326">
        <v>1</v>
      </c>
      <c r="D6511" s="326" t="s">
        <v>24</v>
      </c>
      <c r="E6511" s="323">
        <v>100</v>
      </c>
      <c r="F6511" s="35" t="s">
        <v>303</v>
      </c>
      <c r="G6511" s="326" t="s">
        <v>13863</v>
      </c>
      <c r="H6511" s="350">
        <f t="shared" si="102"/>
        <v>3602314.3800000008</v>
      </c>
      <c r="I6511" s="326" t="s">
        <v>13703</v>
      </c>
      <c r="J6511" s="42" t="str">
        <f>VLOOKUP(D6511,DEPARTMENTS!B:B,1,0)</f>
        <v>ENVELOPES</v>
      </c>
      <c r="K6511" s="326"/>
    </row>
    <row r="6512" spans="1:11" s="35" customFormat="1" hidden="1" x14ac:dyDescent="0.2">
      <c r="A6512" s="326" t="s">
        <v>13843</v>
      </c>
      <c r="B6512" s="326" t="s">
        <v>10</v>
      </c>
      <c r="C6512" s="326">
        <v>1</v>
      </c>
      <c r="D6512" s="326" t="s">
        <v>24</v>
      </c>
      <c r="E6512" s="323">
        <v>100</v>
      </c>
      <c r="F6512" s="35" t="s">
        <v>303</v>
      </c>
      <c r="G6512" s="326" t="s">
        <v>13863</v>
      </c>
      <c r="H6512" s="350">
        <f t="shared" si="102"/>
        <v>3602414.3800000008</v>
      </c>
      <c r="I6512" s="326" t="s">
        <v>13704</v>
      </c>
      <c r="J6512" s="42" t="str">
        <f>VLOOKUP(D6512,DEPARTMENTS!B:B,1,0)</f>
        <v>ENVELOPES</v>
      </c>
      <c r="K6512" s="326"/>
    </row>
    <row r="6513" spans="1:11" s="35" customFormat="1" hidden="1" x14ac:dyDescent="0.2">
      <c r="A6513" s="326" t="s">
        <v>13844</v>
      </c>
      <c r="B6513" s="326" t="s">
        <v>10</v>
      </c>
      <c r="C6513" s="326">
        <v>1</v>
      </c>
      <c r="D6513" s="326" t="s">
        <v>24</v>
      </c>
      <c r="E6513" s="323">
        <v>30</v>
      </c>
      <c r="F6513" s="35" t="s">
        <v>303</v>
      </c>
      <c r="G6513" s="326" t="s">
        <v>13863</v>
      </c>
      <c r="H6513" s="350">
        <f t="shared" si="102"/>
        <v>3602444.3800000008</v>
      </c>
      <c r="I6513" s="326" t="s">
        <v>13705</v>
      </c>
      <c r="J6513" s="42" t="str">
        <f>VLOOKUP(D6513,DEPARTMENTS!B:B,1,0)</f>
        <v>ENVELOPES</v>
      </c>
      <c r="K6513" s="326"/>
    </row>
    <row r="6514" spans="1:11" s="35" customFormat="1" hidden="1" x14ac:dyDescent="0.2">
      <c r="A6514" s="326" t="s">
        <v>13845</v>
      </c>
      <c r="B6514" s="326" t="s">
        <v>10</v>
      </c>
      <c r="C6514" s="326">
        <v>1</v>
      </c>
      <c r="D6514" s="326" t="s">
        <v>24</v>
      </c>
      <c r="E6514" s="323">
        <v>1000</v>
      </c>
      <c r="F6514" s="35" t="s">
        <v>303</v>
      </c>
      <c r="G6514" s="326" t="s">
        <v>13863</v>
      </c>
      <c r="H6514" s="350">
        <f t="shared" si="102"/>
        <v>3603444.3800000008</v>
      </c>
      <c r="I6514" s="326" t="s">
        <v>13706</v>
      </c>
      <c r="J6514" s="42" t="str">
        <f>VLOOKUP(D6514,DEPARTMENTS!B:B,1,0)</f>
        <v>ENVELOPES</v>
      </c>
      <c r="K6514" s="326"/>
    </row>
    <row r="6515" spans="1:11" s="35" customFormat="1" hidden="1" x14ac:dyDescent="0.2">
      <c r="A6515" s="326" t="s">
        <v>13846</v>
      </c>
      <c r="B6515" s="326" t="s">
        <v>10</v>
      </c>
      <c r="C6515" s="326">
        <v>1</v>
      </c>
      <c r="D6515" s="326" t="s">
        <v>24</v>
      </c>
      <c r="E6515" s="323">
        <v>200</v>
      </c>
      <c r="F6515" s="35" t="s">
        <v>303</v>
      </c>
      <c r="G6515" s="326" t="s">
        <v>13863</v>
      </c>
      <c r="H6515" s="350">
        <f t="shared" si="102"/>
        <v>3603644.3800000008</v>
      </c>
      <c r="I6515" s="326" t="s">
        <v>13707</v>
      </c>
      <c r="J6515" s="42" t="str">
        <f>VLOOKUP(D6515,DEPARTMENTS!B:B,1,0)</f>
        <v>ENVELOPES</v>
      </c>
      <c r="K6515" s="326"/>
    </row>
    <row r="6516" spans="1:11" s="35" customFormat="1" hidden="1" x14ac:dyDescent="0.2">
      <c r="A6516" s="326" t="s">
        <v>13847</v>
      </c>
      <c r="B6516" s="326" t="s">
        <v>10</v>
      </c>
      <c r="C6516" s="326">
        <v>1</v>
      </c>
      <c r="D6516" s="326" t="s">
        <v>24</v>
      </c>
      <c r="E6516" s="323">
        <v>50</v>
      </c>
      <c r="F6516" s="35" t="s">
        <v>303</v>
      </c>
      <c r="G6516" s="326" t="s">
        <v>13863</v>
      </c>
      <c r="H6516" s="350">
        <f t="shared" si="102"/>
        <v>3603694.3800000008</v>
      </c>
      <c r="I6516" s="326" t="s">
        <v>13708</v>
      </c>
      <c r="J6516" s="42" t="str">
        <f>VLOOKUP(D6516,DEPARTMENTS!B:B,1,0)</f>
        <v>ENVELOPES</v>
      </c>
      <c r="K6516" s="326"/>
    </row>
    <row r="6517" spans="1:11" s="35" customFormat="1" hidden="1" x14ac:dyDescent="0.2">
      <c r="A6517" s="326" t="s">
        <v>13848</v>
      </c>
      <c r="B6517" s="326" t="s">
        <v>10</v>
      </c>
      <c r="C6517" s="326">
        <v>1</v>
      </c>
      <c r="D6517" s="326" t="s">
        <v>24</v>
      </c>
      <c r="E6517" s="323">
        <v>50</v>
      </c>
      <c r="F6517" s="35" t="s">
        <v>303</v>
      </c>
      <c r="G6517" s="326" t="s">
        <v>13863</v>
      </c>
      <c r="H6517" s="350">
        <f t="shared" si="102"/>
        <v>3603744.3800000008</v>
      </c>
      <c r="I6517" s="326" t="s">
        <v>13709</v>
      </c>
      <c r="J6517" s="42" t="str">
        <f>VLOOKUP(D6517,DEPARTMENTS!B:B,1,0)</f>
        <v>ENVELOPES</v>
      </c>
      <c r="K6517" s="326"/>
    </row>
    <row r="6518" spans="1:11" s="35" customFormat="1" hidden="1" x14ac:dyDescent="0.2">
      <c r="A6518" s="326" t="s">
        <v>13849</v>
      </c>
      <c r="B6518" s="326" t="s">
        <v>10</v>
      </c>
      <c r="C6518" s="326">
        <v>1</v>
      </c>
      <c r="D6518" s="326" t="s">
        <v>24</v>
      </c>
      <c r="E6518" s="323">
        <v>50</v>
      </c>
      <c r="F6518" s="35" t="s">
        <v>303</v>
      </c>
      <c r="G6518" s="326" t="s">
        <v>13863</v>
      </c>
      <c r="H6518" s="350">
        <f t="shared" si="102"/>
        <v>3603794.3800000008</v>
      </c>
      <c r="I6518" s="326" t="s">
        <v>13710</v>
      </c>
      <c r="J6518" s="42" t="str">
        <f>VLOOKUP(D6518,DEPARTMENTS!B:B,1,0)</f>
        <v>ENVELOPES</v>
      </c>
      <c r="K6518" s="326"/>
    </row>
    <row r="6519" spans="1:11" s="35" customFormat="1" hidden="1" x14ac:dyDescent="0.2">
      <c r="A6519" s="326" t="s">
        <v>13850</v>
      </c>
      <c r="B6519" s="326" t="s">
        <v>10</v>
      </c>
      <c r="C6519" s="326">
        <v>1</v>
      </c>
      <c r="D6519" s="326" t="s">
        <v>24</v>
      </c>
      <c r="E6519" s="323">
        <v>1200</v>
      </c>
      <c r="F6519" s="35" t="s">
        <v>303</v>
      </c>
      <c r="G6519" s="326" t="s">
        <v>13863</v>
      </c>
      <c r="H6519" s="350">
        <f t="shared" si="102"/>
        <v>3604994.3800000008</v>
      </c>
      <c r="I6519" s="326" t="s">
        <v>13711</v>
      </c>
      <c r="J6519" s="42" t="str">
        <f>VLOOKUP(D6519,DEPARTMENTS!B:B,1,0)</f>
        <v>ENVELOPES</v>
      </c>
      <c r="K6519" s="326"/>
    </row>
    <row r="6520" spans="1:11" s="35" customFormat="1" hidden="1" x14ac:dyDescent="0.2">
      <c r="A6520" s="326" t="s">
        <v>13851</v>
      </c>
      <c r="B6520" s="326" t="s">
        <v>10</v>
      </c>
      <c r="C6520" s="326">
        <v>1</v>
      </c>
      <c r="D6520" s="326" t="s">
        <v>24</v>
      </c>
      <c r="E6520" s="323">
        <v>300</v>
      </c>
      <c r="F6520" s="35" t="s">
        <v>303</v>
      </c>
      <c r="G6520" s="326" t="s">
        <v>13863</v>
      </c>
      <c r="H6520" s="350">
        <f t="shared" si="102"/>
        <v>3605294.3800000008</v>
      </c>
      <c r="I6520" s="326" t="s">
        <v>13712</v>
      </c>
      <c r="J6520" s="42" t="str">
        <f>VLOOKUP(D6520,DEPARTMENTS!B:B,1,0)</f>
        <v>ENVELOPES</v>
      </c>
      <c r="K6520" s="326"/>
    </row>
    <row r="6521" spans="1:11" s="35" customFormat="1" hidden="1" x14ac:dyDescent="0.2">
      <c r="A6521" s="326" t="s">
        <v>13852</v>
      </c>
      <c r="B6521" s="326" t="s">
        <v>10</v>
      </c>
      <c r="C6521" s="326">
        <v>1</v>
      </c>
      <c r="D6521" s="326" t="s">
        <v>24</v>
      </c>
      <c r="E6521" s="323">
        <v>2000</v>
      </c>
      <c r="F6521" s="35" t="s">
        <v>303</v>
      </c>
      <c r="G6521" s="326" t="s">
        <v>13863</v>
      </c>
      <c r="H6521" s="350">
        <f t="shared" si="102"/>
        <v>3607294.3800000008</v>
      </c>
      <c r="I6521" s="326" t="s">
        <v>13713</v>
      </c>
      <c r="J6521" s="42" t="str">
        <f>VLOOKUP(D6521,DEPARTMENTS!B:B,1,0)</f>
        <v>ENVELOPES</v>
      </c>
      <c r="K6521" s="326"/>
    </row>
    <row r="6522" spans="1:11" s="35" customFormat="1" hidden="1" x14ac:dyDescent="0.2">
      <c r="A6522" s="326" t="s">
        <v>13853</v>
      </c>
      <c r="B6522" s="326" t="s">
        <v>10</v>
      </c>
      <c r="C6522" s="326">
        <v>1</v>
      </c>
      <c r="D6522" s="326" t="s">
        <v>24</v>
      </c>
      <c r="E6522" s="323">
        <v>2000</v>
      </c>
      <c r="F6522" s="35" t="s">
        <v>303</v>
      </c>
      <c r="G6522" s="326" t="s">
        <v>13863</v>
      </c>
      <c r="H6522" s="350">
        <f t="shared" si="102"/>
        <v>3609294.3800000008</v>
      </c>
      <c r="I6522" s="326" t="s">
        <v>13714</v>
      </c>
      <c r="J6522" s="42" t="str">
        <f>VLOOKUP(D6522,DEPARTMENTS!B:B,1,0)</f>
        <v>ENVELOPES</v>
      </c>
      <c r="K6522" s="326"/>
    </row>
    <row r="6523" spans="1:11" s="35" customFormat="1" hidden="1" x14ac:dyDescent="0.2">
      <c r="A6523" s="326" t="s">
        <v>13854</v>
      </c>
      <c r="B6523" s="326" t="s">
        <v>10</v>
      </c>
      <c r="C6523" s="326">
        <v>1</v>
      </c>
      <c r="D6523" s="326" t="s">
        <v>118</v>
      </c>
      <c r="E6523" s="323">
        <v>1000</v>
      </c>
      <c r="F6523" s="35" t="s">
        <v>303</v>
      </c>
      <c r="G6523" s="326" t="s">
        <v>13863</v>
      </c>
      <c r="H6523" s="350">
        <f t="shared" si="102"/>
        <v>3610294.3800000008</v>
      </c>
      <c r="I6523" s="326" t="s">
        <v>13715</v>
      </c>
      <c r="J6523" s="42" t="str">
        <f>VLOOKUP(D6523,DEPARTMENTS!B:B,1,0)</f>
        <v>DEV_GROUP_3</v>
      </c>
      <c r="K6523" s="326"/>
    </row>
    <row r="6524" spans="1:11" s="35" customFormat="1" hidden="1" x14ac:dyDescent="0.2">
      <c r="A6524" s="326" t="s">
        <v>13855</v>
      </c>
      <c r="B6524" s="326" t="s">
        <v>10</v>
      </c>
      <c r="C6524" s="326">
        <v>1</v>
      </c>
      <c r="D6524" s="326" t="s">
        <v>24</v>
      </c>
      <c r="E6524" s="323">
        <v>325</v>
      </c>
      <c r="F6524" s="35" t="s">
        <v>303</v>
      </c>
      <c r="G6524" s="326" t="s">
        <v>13863</v>
      </c>
      <c r="H6524" s="350">
        <f t="shared" si="102"/>
        <v>3610619.3800000008</v>
      </c>
      <c r="I6524" s="326" t="s">
        <v>13716</v>
      </c>
      <c r="J6524" s="42" t="str">
        <f>VLOOKUP(D6524,DEPARTMENTS!B:B,1,0)</f>
        <v>ENVELOPES</v>
      </c>
      <c r="K6524" s="326"/>
    </row>
    <row r="6525" spans="1:11" s="35" customFormat="1" hidden="1" x14ac:dyDescent="0.2">
      <c r="A6525" s="326" t="s">
        <v>13856</v>
      </c>
      <c r="B6525" s="326" t="s">
        <v>10</v>
      </c>
      <c r="C6525" s="326">
        <v>1</v>
      </c>
      <c r="D6525" s="326" t="s">
        <v>24</v>
      </c>
      <c r="E6525" s="323">
        <v>300</v>
      </c>
      <c r="F6525" s="35" t="s">
        <v>303</v>
      </c>
      <c r="G6525" s="326" t="s">
        <v>13863</v>
      </c>
      <c r="H6525" s="350">
        <f t="shared" si="102"/>
        <v>3610919.3800000008</v>
      </c>
      <c r="I6525" s="326" t="s">
        <v>13717</v>
      </c>
      <c r="J6525" s="42" t="str">
        <f>VLOOKUP(D6525,DEPARTMENTS!B:B,1,0)</f>
        <v>ENVELOPES</v>
      </c>
      <c r="K6525" s="326"/>
    </row>
    <row r="6526" spans="1:11" s="35" customFormat="1" hidden="1" x14ac:dyDescent="0.2">
      <c r="A6526" s="326" t="s">
        <v>13857</v>
      </c>
      <c r="B6526" s="326" t="s">
        <v>10</v>
      </c>
      <c r="C6526" s="326">
        <v>1</v>
      </c>
      <c r="D6526" s="326" t="s">
        <v>24</v>
      </c>
      <c r="E6526" s="323">
        <v>100</v>
      </c>
      <c r="F6526" s="35" t="s">
        <v>303</v>
      </c>
      <c r="G6526" s="326" t="s">
        <v>13863</v>
      </c>
      <c r="H6526" s="350">
        <f t="shared" si="102"/>
        <v>3611019.3800000008</v>
      </c>
      <c r="I6526" s="326" t="s">
        <v>13718</v>
      </c>
      <c r="J6526" s="42" t="str">
        <f>VLOOKUP(D6526,DEPARTMENTS!B:B,1,0)</f>
        <v>ENVELOPES</v>
      </c>
      <c r="K6526" s="326"/>
    </row>
    <row r="6527" spans="1:11" s="35" customFormat="1" hidden="1" x14ac:dyDescent="0.2">
      <c r="A6527" s="326" t="s">
        <v>13858</v>
      </c>
      <c r="B6527" s="326" t="s">
        <v>10</v>
      </c>
      <c r="C6527" s="326">
        <v>1</v>
      </c>
      <c r="D6527" s="326" t="s">
        <v>24</v>
      </c>
      <c r="E6527" s="323">
        <v>50</v>
      </c>
      <c r="F6527" s="35" t="s">
        <v>303</v>
      </c>
      <c r="G6527" s="326" t="s">
        <v>13863</v>
      </c>
      <c r="H6527" s="350">
        <f t="shared" si="102"/>
        <v>3611069.3800000008</v>
      </c>
      <c r="I6527" s="326" t="s">
        <v>13719</v>
      </c>
      <c r="J6527" s="42" t="str">
        <f>VLOOKUP(D6527,DEPARTMENTS!B:B,1,0)</f>
        <v>ENVELOPES</v>
      </c>
      <c r="K6527" s="326"/>
    </row>
    <row r="6528" spans="1:11" s="35" customFormat="1" hidden="1" x14ac:dyDescent="0.2">
      <c r="A6528" s="326" t="s">
        <v>13859</v>
      </c>
      <c r="B6528" s="326" t="s">
        <v>10</v>
      </c>
      <c r="C6528" s="326">
        <v>1</v>
      </c>
      <c r="D6528" s="326" t="s">
        <v>144</v>
      </c>
      <c r="E6528" s="323">
        <v>400</v>
      </c>
      <c r="F6528" s="35" t="s">
        <v>303</v>
      </c>
      <c r="G6528" s="326" t="s">
        <v>13863</v>
      </c>
      <c r="H6528" s="350">
        <f t="shared" si="102"/>
        <v>3611469.3800000008</v>
      </c>
      <c r="I6528" s="326" t="s">
        <v>13720</v>
      </c>
      <c r="J6528" s="42" t="str">
        <f>VLOOKUP(D6528,DEPARTMENTS!B:B,1,0)</f>
        <v>DEV_GROUP_2</v>
      </c>
      <c r="K6528" s="326"/>
    </row>
    <row r="6529" spans="1:11" s="35" customFormat="1" hidden="1" x14ac:dyDescent="0.2">
      <c r="A6529" s="326" t="s">
        <v>348</v>
      </c>
      <c r="B6529" s="326" t="s">
        <v>10</v>
      </c>
      <c r="C6529" s="326">
        <v>1</v>
      </c>
      <c r="D6529" s="326" t="s">
        <v>24</v>
      </c>
      <c r="E6529" s="323">
        <v>100</v>
      </c>
      <c r="F6529" s="35" t="s">
        <v>303</v>
      </c>
      <c r="G6529" s="326" t="s">
        <v>13863</v>
      </c>
      <c r="H6529" s="350">
        <f t="shared" si="102"/>
        <v>3611569.3800000008</v>
      </c>
      <c r="I6529" s="326" t="s">
        <v>13721</v>
      </c>
      <c r="J6529" s="42" t="str">
        <f>VLOOKUP(D6529,DEPARTMENTS!B:B,1,0)</f>
        <v>ENVELOPES</v>
      </c>
      <c r="K6529" s="326"/>
    </row>
    <row r="6530" spans="1:11" s="35" customFormat="1" hidden="1" x14ac:dyDescent="0.2">
      <c r="A6530" s="326" t="s">
        <v>13860</v>
      </c>
      <c r="B6530" s="326" t="s">
        <v>10</v>
      </c>
      <c r="C6530" s="326">
        <v>1</v>
      </c>
      <c r="D6530" s="326" t="s">
        <v>24</v>
      </c>
      <c r="E6530" s="323">
        <v>300</v>
      </c>
      <c r="F6530" s="35" t="s">
        <v>303</v>
      </c>
      <c r="G6530" s="326" t="s">
        <v>13863</v>
      </c>
      <c r="H6530" s="350">
        <f t="shared" si="102"/>
        <v>3611869.3800000008</v>
      </c>
      <c r="I6530" s="326" t="s">
        <v>13722</v>
      </c>
      <c r="J6530" s="42" t="str">
        <f>VLOOKUP(D6530,DEPARTMENTS!B:B,1,0)</f>
        <v>ENVELOPES</v>
      </c>
      <c r="K6530" s="326"/>
    </row>
    <row r="6531" spans="1:11" s="35" customFormat="1" hidden="1" x14ac:dyDescent="0.2">
      <c r="A6531" s="326" t="s">
        <v>13861</v>
      </c>
      <c r="B6531" s="326" t="s">
        <v>10</v>
      </c>
      <c r="C6531" s="326">
        <v>1</v>
      </c>
      <c r="D6531" s="326" t="s">
        <v>162</v>
      </c>
      <c r="E6531" s="323">
        <v>1000</v>
      </c>
      <c r="F6531" s="35" t="s">
        <v>303</v>
      </c>
      <c r="G6531" s="326" t="s">
        <v>13863</v>
      </c>
      <c r="H6531" s="350">
        <f t="shared" si="102"/>
        <v>3612869.3800000008</v>
      </c>
      <c r="I6531" s="326" t="s">
        <v>13723</v>
      </c>
      <c r="J6531" s="42" t="str">
        <f>VLOOKUP(D6531,DEPARTMENTS!B:B,1,0)</f>
        <v>DEV_GROUP_14</v>
      </c>
      <c r="K6531" s="326"/>
    </row>
    <row r="6532" spans="1:11" s="35" customFormat="1" hidden="1" x14ac:dyDescent="0.2">
      <c r="A6532" s="326" t="s">
        <v>13901</v>
      </c>
      <c r="B6532" s="326" t="s">
        <v>10</v>
      </c>
      <c r="C6532" s="326">
        <v>2</v>
      </c>
      <c r="D6532" s="326" t="s">
        <v>24</v>
      </c>
      <c r="E6532" s="323">
        <v>300</v>
      </c>
      <c r="F6532" s="35" t="s">
        <v>303</v>
      </c>
      <c r="G6532" s="326" t="s">
        <v>13863</v>
      </c>
      <c r="H6532" s="350">
        <f t="shared" si="102"/>
        <v>3613169.3800000008</v>
      </c>
      <c r="I6532" s="326" t="s">
        <v>13878</v>
      </c>
      <c r="J6532" s="42" t="str">
        <f>VLOOKUP(D6532,DEPARTMENTS!B:B,1,0)</f>
        <v>ENVELOPES</v>
      </c>
      <c r="K6532" s="326"/>
    </row>
    <row r="6533" spans="1:11" s="35" customFormat="1" hidden="1" x14ac:dyDescent="0.2">
      <c r="A6533" s="326" t="s">
        <v>13902</v>
      </c>
      <c r="B6533" s="326" t="s">
        <v>10</v>
      </c>
      <c r="C6533" s="326">
        <v>2</v>
      </c>
      <c r="D6533" s="326" t="s">
        <v>144</v>
      </c>
      <c r="E6533" s="323">
        <v>300</v>
      </c>
      <c r="F6533" s="35" t="s">
        <v>303</v>
      </c>
      <c r="G6533" s="326" t="s">
        <v>13863</v>
      </c>
      <c r="H6533" s="350">
        <f t="shared" si="102"/>
        <v>3613469.3800000008</v>
      </c>
      <c r="I6533" s="326" t="s">
        <v>13879</v>
      </c>
      <c r="J6533" s="42" t="str">
        <f>VLOOKUP(D6533,DEPARTMENTS!B:B,1,0)</f>
        <v>DEV_GROUP_2</v>
      </c>
      <c r="K6533" s="326"/>
    </row>
    <row r="6534" spans="1:11" s="35" customFormat="1" hidden="1" x14ac:dyDescent="0.2">
      <c r="A6534" s="326" t="s">
        <v>13903</v>
      </c>
      <c r="B6534" s="326" t="s">
        <v>10</v>
      </c>
      <c r="C6534" s="326">
        <v>2</v>
      </c>
      <c r="D6534" s="326" t="s">
        <v>146</v>
      </c>
      <c r="E6534" s="323">
        <v>1500</v>
      </c>
      <c r="F6534" s="35" t="s">
        <v>303</v>
      </c>
      <c r="G6534" s="326" t="s">
        <v>13898</v>
      </c>
      <c r="H6534" s="350">
        <f t="shared" si="102"/>
        <v>3614969.3800000008</v>
      </c>
      <c r="I6534" s="326" t="s">
        <v>13880</v>
      </c>
      <c r="J6534" s="42" t="str">
        <f>VLOOKUP(D6534,DEPARTMENTS!B:B,1,0)</f>
        <v>DEV_GROUP_18</v>
      </c>
      <c r="K6534" s="326"/>
    </row>
    <row r="6535" spans="1:11" s="35" customFormat="1" hidden="1" x14ac:dyDescent="0.2">
      <c r="A6535" s="326" t="s">
        <v>13904</v>
      </c>
      <c r="B6535" s="326" t="s">
        <v>10</v>
      </c>
      <c r="C6535" s="326">
        <v>2</v>
      </c>
      <c r="D6535" s="326" t="s">
        <v>146</v>
      </c>
      <c r="E6535" s="323">
        <v>1000</v>
      </c>
      <c r="F6535" s="35" t="s">
        <v>303</v>
      </c>
      <c r="G6535" s="326" t="s">
        <v>13898</v>
      </c>
      <c r="H6535" s="350">
        <f t="shared" si="102"/>
        <v>3615969.3800000008</v>
      </c>
      <c r="I6535" s="326" t="s">
        <v>13881</v>
      </c>
      <c r="J6535" s="42" t="str">
        <f>VLOOKUP(D6535,DEPARTMENTS!B:B,1,0)</f>
        <v>DEV_GROUP_18</v>
      </c>
      <c r="K6535" s="326"/>
    </row>
    <row r="6536" spans="1:11" s="35" customFormat="1" hidden="1" x14ac:dyDescent="0.2">
      <c r="A6536" s="326" t="s">
        <v>13905</v>
      </c>
      <c r="B6536" s="326" t="s">
        <v>10</v>
      </c>
      <c r="C6536" s="326">
        <v>2</v>
      </c>
      <c r="D6536" s="326" t="s">
        <v>182</v>
      </c>
      <c r="E6536" s="323">
        <v>1000</v>
      </c>
      <c r="F6536" s="35" t="s">
        <v>303</v>
      </c>
      <c r="G6536" s="326" t="s">
        <v>13898</v>
      </c>
      <c r="H6536" s="350">
        <f t="shared" si="102"/>
        <v>3616969.3800000008</v>
      </c>
      <c r="I6536" s="326" t="s">
        <v>13882</v>
      </c>
      <c r="J6536" s="42" t="str">
        <f>VLOOKUP(D6536,DEPARTMENTS!B:B,1,0)</f>
        <v>DEV_GROUP_23</v>
      </c>
      <c r="K6536" s="326"/>
    </row>
    <row r="6537" spans="1:11" s="35" customFormat="1" hidden="1" x14ac:dyDescent="0.2">
      <c r="A6537" s="326" t="s">
        <v>13906</v>
      </c>
      <c r="B6537" s="326" t="s">
        <v>10</v>
      </c>
      <c r="C6537" s="326">
        <v>2</v>
      </c>
      <c r="D6537" s="326" t="s">
        <v>182</v>
      </c>
      <c r="E6537" s="323">
        <v>300</v>
      </c>
      <c r="F6537" s="35" t="s">
        <v>303</v>
      </c>
      <c r="G6537" s="326" t="s">
        <v>13898</v>
      </c>
      <c r="H6537" s="350">
        <f t="shared" si="102"/>
        <v>3617269.3800000008</v>
      </c>
      <c r="I6537" s="326" t="s">
        <v>13883</v>
      </c>
      <c r="J6537" s="42" t="str">
        <f>VLOOKUP(D6537,DEPARTMENTS!B:B,1,0)</f>
        <v>DEV_GROUP_23</v>
      </c>
      <c r="K6537" s="326"/>
    </row>
    <row r="6538" spans="1:11" s="35" customFormat="1" hidden="1" x14ac:dyDescent="0.2">
      <c r="A6538" s="326" t="s">
        <v>13907</v>
      </c>
      <c r="B6538" s="326" t="s">
        <v>10</v>
      </c>
      <c r="C6538" s="326">
        <v>2</v>
      </c>
      <c r="D6538" s="326" t="s">
        <v>144</v>
      </c>
      <c r="E6538" s="323">
        <v>300</v>
      </c>
      <c r="F6538" s="35" t="s">
        <v>303</v>
      </c>
      <c r="G6538" s="326" t="s">
        <v>13899</v>
      </c>
      <c r="H6538" s="350">
        <f t="shared" si="102"/>
        <v>3617569.3800000008</v>
      </c>
      <c r="I6538" s="326" t="s">
        <v>13884</v>
      </c>
      <c r="J6538" s="42" t="str">
        <f>VLOOKUP(D6538,DEPARTMENTS!B:B,1,0)</f>
        <v>DEV_GROUP_2</v>
      </c>
      <c r="K6538" s="326"/>
    </row>
    <row r="6539" spans="1:11" s="35" customFormat="1" hidden="1" x14ac:dyDescent="0.2">
      <c r="A6539" s="326" t="s">
        <v>13908</v>
      </c>
      <c r="B6539" s="326" t="s">
        <v>10</v>
      </c>
      <c r="C6539" s="326">
        <v>2</v>
      </c>
      <c r="D6539" s="326" t="s">
        <v>160</v>
      </c>
      <c r="E6539" s="323">
        <v>1000</v>
      </c>
      <c r="F6539" s="35" t="s">
        <v>303</v>
      </c>
      <c r="G6539" s="326" t="s">
        <v>13899</v>
      </c>
      <c r="H6539" s="350">
        <f t="shared" si="102"/>
        <v>3618569.3800000008</v>
      </c>
      <c r="I6539" s="326" t="s">
        <v>13885</v>
      </c>
      <c r="J6539" s="42" t="str">
        <f>VLOOKUP(D6539,DEPARTMENTS!B:B,1,0)</f>
        <v>DEV_GROUP_20</v>
      </c>
      <c r="K6539" s="326"/>
    </row>
    <row r="6540" spans="1:11" s="35" customFormat="1" hidden="1" x14ac:dyDescent="0.2">
      <c r="A6540" s="326" t="s">
        <v>13909</v>
      </c>
      <c r="B6540" s="326" t="s">
        <v>10</v>
      </c>
      <c r="C6540" s="326">
        <v>2</v>
      </c>
      <c r="D6540" s="326" t="s">
        <v>120</v>
      </c>
      <c r="E6540" s="323">
        <v>500</v>
      </c>
      <c r="F6540" s="35" t="s">
        <v>303</v>
      </c>
      <c r="G6540" s="326" t="s">
        <v>13899</v>
      </c>
      <c r="H6540" s="350">
        <f t="shared" si="102"/>
        <v>3619069.3800000008</v>
      </c>
      <c r="I6540" s="326" t="s">
        <v>13886</v>
      </c>
      <c r="J6540" s="42" t="str">
        <f>VLOOKUP(D6540,DEPARTMENTS!B:B,1,0)</f>
        <v>DEV_GROUP_17</v>
      </c>
      <c r="K6540" s="326"/>
    </row>
    <row r="6541" spans="1:11" s="35" customFormat="1" hidden="1" x14ac:dyDescent="0.2">
      <c r="A6541" s="326" t="s">
        <v>13910</v>
      </c>
      <c r="B6541" s="326" t="s">
        <v>10</v>
      </c>
      <c r="C6541" s="326">
        <v>2</v>
      </c>
      <c r="D6541" s="326" t="s">
        <v>126</v>
      </c>
      <c r="E6541" s="323">
        <v>500</v>
      </c>
      <c r="F6541" s="35" t="s">
        <v>303</v>
      </c>
      <c r="G6541" s="326" t="s">
        <v>13899</v>
      </c>
      <c r="H6541" s="350">
        <f t="shared" si="102"/>
        <v>3619569.3800000008</v>
      </c>
      <c r="I6541" s="326" t="s">
        <v>13887</v>
      </c>
      <c r="J6541" s="42" t="str">
        <f>VLOOKUP(D6541,DEPARTMENTS!B:B,1,0)</f>
        <v>DEV_GROUP_6</v>
      </c>
      <c r="K6541" s="326"/>
    </row>
    <row r="6542" spans="1:11" s="35" customFormat="1" hidden="1" x14ac:dyDescent="0.2">
      <c r="A6542" s="326" t="s">
        <v>13911</v>
      </c>
      <c r="B6542" s="326" t="s">
        <v>10</v>
      </c>
      <c r="C6542" s="326">
        <v>2</v>
      </c>
      <c r="D6542" s="326" t="s">
        <v>140</v>
      </c>
      <c r="E6542" s="323">
        <v>200</v>
      </c>
      <c r="F6542" s="35" t="s">
        <v>303</v>
      </c>
      <c r="G6542" s="326" t="s">
        <v>13899</v>
      </c>
      <c r="H6542" s="350">
        <f t="shared" si="102"/>
        <v>3619769.3800000008</v>
      </c>
      <c r="I6542" s="326" t="s">
        <v>13888</v>
      </c>
      <c r="J6542" s="42" t="str">
        <f>VLOOKUP(D6542,DEPARTMENTS!B:B,1,0)</f>
        <v>DEV_GROUP_19</v>
      </c>
      <c r="K6542" s="326"/>
    </row>
    <row r="6543" spans="1:11" s="35" customFormat="1" hidden="1" x14ac:dyDescent="0.2">
      <c r="A6543" s="326" t="s">
        <v>13912</v>
      </c>
      <c r="B6543" s="326" t="s">
        <v>10</v>
      </c>
      <c r="C6543" s="326">
        <v>2</v>
      </c>
      <c r="D6543" s="326" t="s">
        <v>132</v>
      </c>
      <c r="E6543" s="323">
        <v>400</v>
      </c>
      <c r="F6543" s="35" t="s">
        <v>303</v>
      </c>
      <c r="G6543" s="326" t="s">
        <v>13899</v>
      </c>
      <c r="H6543" s="350">
        <f t="shared" si="102"/>
        <v>3620169.3800000008</v>
      </c>
      <c r="I6543" s="326" t="s">
        <v>13889</v>
      </c>
      <c r="J6543" s="42" t="str">
        <f>VLOOKUP(D6543,DEPARTMENTS!B:B,1,0)</f>
        <v>DEV_GROUP_41</v>
      </c>
      <c r="K6543" s="326"/>
    </row>
    <row r="6544" spans="1:11" s="35" customFormat="1" hidden="1" x14ac:dyDescent="0.2">
      <c r="A6544" s="326" t="s">
        <v>13913</v>
      </c>
      <c r="B6544" s="326" t="s">
        <v>10</v>
      </c>
      <c r="C6544" s="326">
        <v>2</v>
      </c>
      <c r="D6544" s="326" t="s">
        <v>178</v>
      </c>
      <c r="E6544" s="323">
        <v>500</v>
      </c>
      <c r="F6544" s="35" t="s">
        <v>303</v>
      </c>
      <c r="G6544" s="326" t="s">
        <v>13899</v>
      </c>
      <c r="H6544" s="350">
        <f t="shared" si="102"/>
        <v>3620669.3800000008</v>
      </c>
      <c r="I6544" s="326" t="s">
        <v>13890</v>
      </c>
      <c r="J6544" s="42" t="str">
        <f>VLOOKUP(D6544,DEPARTMENTS!B:B,1,0)</f>
        <v>DEV_GROUP_34</v>
      </c>
      <c r="K6544" s="326"/>
    </row>
    <row r="6545" spans="1:11" s="35" customFormat="1" hidden="1" x14ac:dyDescent="0.2">
      <c r="A6545" s="326" t="s">
        <v>13914</v>
      </c>
      <c r="B6545" s="326" t="s">
        <v>10</v>
      </c>
      <c r="C6545" s="326">
        <v>2</v>
      </c>
      <c r="D6545" s="326" t="s">
        <v>24</v>
      </c>
      <c r="E6545" s="323">
        <v>1820</v>
      </c>
      <c r="F6545" s="35" t="s">
        <v>303</v>
      </c>
      <c r="G6545" s="326" t="s">
        <v>13900</v>
      </c>
      <c r="H6545" s="350">
        <f t="shared" si="102"/>
        <v>3622489.3800000008</v>
      </c>
      <c r="I6545" s="326" t="s">
        <v>13891</v>
      </c>
      <c r="J6545" s="42" t="str">
        <f>VLOOKUP(D6545,DEPARTMENTS!B:B,1,0)</f>
        <v>ENVELOPES</v>
      </c>
      <c r="K6545" s="326"/>
    </row>
    <row r="6546" spans="1:11" s="35" customFormat="1" hidden="1" x14ac:dyDescent="0.2">
      <c r="A6546" s="326" t="s">
        <v>13915</v>
      </c>
      <c r="B6546" s="326" t="s">
        <v>10</v>
      </c>
      <c r="C6546" s="326">
        <v>2</v>
      </c>
      <c r="D6546" s="326" t="s">
        <v>126</v>
      </c>
      <c r="E6546" s="323">
        <v>100</v>
      </c>
      <c r="F6546" s="35" t="s">
        <v>303</v>
      </c>
      <c r="G6546" s="326" t="s">
        <v>13900</v>
      </c>
      <c r="H6546" s="350">
        <f t="shared" si="102"/>
        <v>3622589.3800000008</v>
      </c>
      <c r="I6546" s="326" t="s">
        <v>13892</v>
      </c>
      <c r="J6546" s="42" t="str">
        <f>VLOOKUP(D6546,DEPARTMENTS!B:B,1,0)</f>
        <v>DEV_GROUP_6</v>
      </c>
      <c r="K6546" s="326"/>
    </row>
    <row r="6547" spans="1:11" s="35" customFormat="1" hidden="1" x14ac:dyDescent="0.2">
      <c r="A6547" s="326" t="s">
        <v>13916</v>
      </c>
      <c r="B6547" s="326" t="s">
        <v>10</v>
      </c>
      <c r="C6547" s="326">
        <v>2</v>
      </c>
      <c r="D6547" s="326" t="s">
        <v>126</v>
      </c>
      <c r="E6547" s="323">
        <v>300</v>
      </c>
      <c r="F6547" s="35" t="s">
        <v>303</v>
      </c>
      <c r="G6547" s="326" t="s">
        <v>13900</v>
      </c>
      <c r="H6547" s="350">
        <f t="shared" si="102"/>
        <v>3622889.3800000008</v>
      </c>
      <c r="I6547" s="326" t="s">
        <v>13893</v>
      </c>
      <c r="J6547" s="42" t="str">
        <f>VLOOKUP(D6547,DEPARTMENTS!B:B,1,0)</f>
        <v>DEV_GROUP_6</v>
      </c>
      <c r="K6547" s="326"/>
    </row>
    <row r="6548" spans="1:11" s="35" customFormat="1" hidden="1" x14ac:dyDescent="0.2">
      <c r="A6548" s="326" t="s">
        <v>13917</v>
      </c>
      <c r="B6548" s="326" t="s">
        <v>10</v>
      </c>
      <c r="C6548" s="326">
        <v>2</v>
      </c>
      <c r="D6548" s="326" t="s">
        <v>132</v>
      </c>
      <c r="E6548" s="323">
        <v>500</v>
      </c>
      <c r="F6548" s="35" t="s">
        <v>303</v>
      </c>
      <c r="G6548" s="326" t="s">
        <v>13900</v>
      </c>
      <c r="H6548" s="350">
        <f t="shared" si="102"/>
        <v>3623389.3800000008</v>
      </c>
      <c r="I6548" s="326" t="s">
        <v>13894</v>
      </c>
      <c r="J6548" s="42" t="str">
        <f>VLOOKUP(D6548,DEPARTMENTS!B:B,1,0)</f>
        <v>DEV_GROUP_41</v>
      </c>
      <c r="K6548" s="326"/>
    </row>
    <row r="6549" spans="1:11" s="35" customFormat="1" hidden="1" x14ac:dyDescent="0.2">
      <c r="A6549" s="326" t="s">
        <v>13918</v>
      </c>
      <c r="B6549" s="326" t="s">
        <v>10</v>
      </c>
      <c r="C6549" s="326">
        <v>2</v>
      </c>
      <c r="D6549" s="326" t="s">
        <v>132</v>
      </c>
      <c r="E6549" s="323">
        <v>200</v>
      </c>
      <c r="F6549" s="35" t="s">
        <v>303</v>
      </c>
      <c r="G6549" s="326" t="s">
        <v>13900</v>
      </c>
      <c r="H6549" s="350">
        <f t="shared" si="102"/>
        <v>3623589.3800000008</v>
      </c>
      <c r="I6549" s="326" t="s">
        <v>13895</v>
      </c>
      <c r="J6549" s="42" t="str">
        <f>VLOOKUP(D6549,DEPARTMENTS!B:B,1,0)</f>
        <v>DEV_GROUP_41</v>
      </c>
      <c r="K6549" s="326"/>
    </row>
    <row r="6550" spans="1:11" s="35" customFormat="1" hidden="1" x14ac:dyDescent="0.2">
      <c r="A6550" s="326" t="s">
        <v>13919</v>
      </c>
      <c r="B6550" s="326" t="s">
        <v>10</v>
      </c>
      <c r="C6550" s="326">
        <v>2</v>
      </c>
      <c r="D6550" s="326" t="s">
        <v>132</v>
      </c>
      <c r="E6550" s="323">
        <v>300</v>
      </c>
      <c r="F6550" s="35" t="s">
        <v>303</v>
      </c>
      <c r="G6550" s="326" t="s">
        <v>13900</v>
      </c>
      <c r="H6550" s="350">
        <f t="shared" ref="H6550:H6613" si="103">H6549+E6550</f>
        <v>3623889.3800000008</v>
      </c>
      <c r="I6550" s="326" t="s">
        <v>13896</v>
      </c>
      <c r="J6550" s="42" t="str">
        <f>VLOOKUP(D6550,DEPARTMENTS!B:B,1,0)</f>
        <v>DEV_GROUP_41</v>
      </c>
      <c r="K6550" s="326"/>
    </row>
    <row r="6551" spans="1:11" s="35" customFormat="1" hidden="1" x14ac:dyDescent="0.2">
      <c r="A6551" s="326" t="s">
        <v>13920</v>
      </c>
      <c r="B6551" s="326" t="s">
        <v>10</v>
      </c>
      <c r="C6551" s="326">
        <v>2</v>
      </c>
      <c r="D6551" s="326" t="s">
        <v>134</v>
      </c>
      <c r="E6551" s="323">
        <v>500</v>
      </c>
      <c r="F6551" s="35" t="s">
        <v>303</v>
      </c>
      <c r="G6551" s="326" t="s">
        <v>13900</v>
      </c>
      <c r="H6551" s="350">
        <f t="shared" si="103"/>
        <v>3624389.3800000008</v>
      </c>
      <c r="I6551" s="326" t="s">
        <v>13897</v>
      </c>
      <c r="J6551" s="42" t="str">
        <f>VLOOKUP(D6551,DEPARTMENTS!B:B,1,0)</f>
        <v>DEV_GROUP_12</v>
      </c>
      <c r="K6551" s="326"/>
    </row>
    <row r="6552" spans="1:11" s="35" customFormat="1" hidden="1" x14ac:dyDescent="0.2">
      <c r="A6552" s="326" t="s">
        <v>14122</v>
      </c>
      <c r="B6552" s="326" t="s">
        <v>10</v>
      </c>
      <c r="C6552" s="326">
        <v>2</v>
      </c>
      <c r="D6552" s="326" t="s">
        <v>140</v>
      </c>
      <c r="E6552" s="323">
        <v>200</v>
      </c>
      <c r="F6552" s="35" t="s">
        <v>303</v>
      </c>
      <c r="G6552" s="326" t="s">
        <v>13900</v>
      </c>
      <c r="H6552" s="350">
        <f t="shared" si="103"/>
        <v>3624589.3800000008</v>
      </c>
      <c r="I6552" s="326" t="s">
        <v>13921</v>
      </c>
      <c r="J6552" s="42" t="str">
        <f>VLOOKUP(D6552,DEPARTMENTS!B:B,1,0)</f>
        <v>DEV_GROUP_19</v>
      </c>
      <c r="K6552" s="326"/>
    </row>
    <row r="6553" spans="1:11" s="35" customFormat="1" hidden="1" x14ac:dyDescent="0.2">
      <c r="A6553" s="326" t="s">
        <v>14123</v>
      </c>
      <c r="B6553" s="326" t="s">
        <v>10</v>
      </c>
      <c r="C6553" s="326">
        <v>2</v>
      </c>
      <c r="D6553" s="326" t="s">
        <v>194</v>
      </c>
      <c r="E6553" s="323">
        <v>400</v>
      </c>
      <c r="F6553" s="35" t="s">
        <v>303</v>
      </c>
      <c r="G6553" s="326" t="s">
        <v>13900</v>
      </c>
      <c r="H6553" s="350">
        <f t="shared" si="103"/>
        <v>3624989.3800000008</v>
      </c>
      <c r="I6553" s="326" t="s">
        <v>13922</v>
      </c>
      <c r="J6553" s="42" t="str">
        <f>VLOOKUP(D6553,DEPARTMENTS!B:B,1,0)</f>
        <v>DEV_GROUP_29</v>
      </c>
      <c r="K6553" s="326"/>
    </row>
    <row r="6554" spans="1:11" s="35" customFormat="1" hidden="1" x14ac:dyDescent="0.2">
      <c r="A6554" s="326" t="s">
        <v>14124</v>
      </c>
      <c r="B6554" s="326" t="s">
        <v>10</v>
      </c>
      <c r="C6554" s="326">
        <v>2</v>
      </c>
      <c r="D6554" s="326" t="s">
        <v>146</v>
      </c>
      <c r="E6554" s="323">
        <v>1000</v>
      </c>
      <c r="F6554" s="35" t="s">
        <v>303</v>
      </c>
      <c r="G6554" s="326" t="s">
        <v>13900</v>
      </c>
      <c r="H6554" s="350">
        <f t="shared" si="103"/>
        <v>3625989.3800000008</v>
      </c>
      <c r="I6554" s="326" t="s">
        <v>13923</v>
      </c>
      <c r="J6554" s="42" t="str">
        <f>VLOOKUP(D6554,DEPARTMENTS!B:B,1,0)</f>
        <v>DEV_GROUP_18</v>
      </c>
      <c r="K6554" s="326"/>
    </row>
    <row r="6555" spans="1:11" s="35" customFormat="1" hidden="1" x14ac:dyDescent="0.2">
      <c r="A6555" s="326" t="s">
        <v>14125</v>
      </c>
      <c r="B6555" s="326" t="s">
        <v>10</v>
      </c>
      <c r="C6555" s="326">
        <v>2</v>
      </c>
      <c r="D6555" s="326" t="s">
        <v>34</v>
      </c>
      <c r="E6555" s="323">
        <v>500</v>
      </c>
      <c r="F6555" s="35" t="s">
        <v>303</v>
      </c>
      <c r="G6555" s="326" t="s">
        <v>13900</v>
      </c>
      <c r="H6555" s="350">
        <f t="shared" si="103"/>
        <v>3626489.3800000008</v>
      </c>
      <c r="I6555" s="326" t="s">
        <v>13924</v>
      </c>
      <c r="J6555" s="42" t="str">
        <f>VLOOKUP(D6555,DEPARTMENTS!B:B,1,0)</f>
        <v>CHAPLAINCY</v>
      </c>
      <c r="K6555" s="326"/>
    </row>
    <row r="6556" spans="1:11" s="35" customFormat="1" hidden="1" x14ac:dyDescent="0.2">
      <c r="A6556" s="326" t="s">
        <v>14126</v>
      </c>
      <c r="B6556" s="326" t="s">
        <v>10</v>
      </c>
      <c r="C6556" s="326">
        <v>2</v>
      </c>
      <c r="D6556" s="326" t="s">
        <v>186</v>
      </c>
      <c r="E6556" s="323">
        <v>205</v>
      </c>
      <c r="F6556" s="35" t="s">
        <v>303</v>
      </c>
      <c r="G6556" s="326" t="s">
        <v>13900</v>
      </c>
      <c r="H6556" s="350">
        <f t="shared" si="103"/>
        <v>3626694.3800000008</v>
      </c>
      <c r="I6556" s="326" t="s">
        <v>13925</v>
      </c>
      <c r="J6556" s="42" t="str">
        <f>VLOOKUP(D6556,DEPARTMENTS!B:B,1,0)</f>
        <v>DEV_GROUP_37</v>
      </c>
      <c r="K6556" s="326"/>
    </row>
    <row r="6557" spans="1:11" s="35" customFormat="1" hidden="1" x14ac:dyDescent="0.2">
      <c r="A6557" s="326" t="s">
        <v>14127</v>
      </c>
      <c r="B6557" s="326" t="s">
        <v>10</v>
      </c>
      <c r="C6557" s="326">
        <v>2</v>
      </c>
      <c r="D6557" s="326" t="s">
        <v>182</v>
      </c>
      <c r="E6557" s="323">
        <v>1250</v>
      </c>
      <c r="F6557" s="35" t="s">
        <v>303</v>
      </c>
      <c r="G6557" s="326" t="s">
        <v>13900</v>
      </c>
      <c r="H6557" s="350">
        <f t="shared" si="103"/>
        <v>3627944.3800000008</v>
      </c>
      <c r="I6557" s="326" t="s">
        <v>13926</v>
      </c>
      <c r="J6557" s="42" t="str">
        <f>VLOOKUP(D6557,DEPARTMENTS!B:B,1,0)</f>
        <v>DEV_GROUP_23</v>
      </c>
      <c r="K6557" s="326"/>
    </row>
    <row r="6558" spans="1:11" s="35" customFormat="1" hidden="1" x14ac:dyDescent="0.2">
      <c r="A6558" s="326" t="s">
        <v>14128</v>
      </c>
      <c r="B6558" s="326" t="s">
        <v>10</v>
      </c>
      <c r="C6558" s="326">
        <v>2</v>
      </c>
      <c r="D6558" s="326" t="s">
        <v>182</v>
      </c>
      <c r="E6558" s="323">
        <v>400</v>
      </c>
      <c r="F6558" s="35" t="s">
        <v>303</v>
      </c>
      <c r="G6558" s="326" t="s">
        <v>13900</v>
      </c>
      <c r="H6558" s="350">
        <f t="shared" si="103"/>
        <v>3628344.3800000008</v>
      </c>
      <c r="I6558" s="326" t="s">
        <v>13927</v>
      </c>
      <c r="J6558" s="42" t="str">
        <f>VLOOKUP(D6558,DEPARTMENTS!B:B,1,0)</f>
        <v>DEV_GROUP_23</v>
      </c>
      <c r="K6558" s="326"/>
    </row>
    <row r="6559" spans="1:11" s="35" customFormat="1" hidden="1" x14ac:dyDescent="0.2">
      <c r="A6559" s="326" t="s">
        <v>14129</v>
      </c>
      <c r="B6559" s="326" t="s">
        <v>10</v>
      </c>
      <c r="C6559" s="326">
        <v>2</v>
      </c>
      <c r="D6559" s="326" t="s">
        <v>118</v>
      </c>
      <c r="E6559" s="323">
        <v>2000</v>
      </c>
      <c r="F6559" s="35" t="s">
        <v>303</v>
      </c>
      <c r="G6559" s="326" t="s">
        <v>13900</v>
      </c>
      <c r="H6559" s="350">
        <f t="shared" si="103"/>
        <v>3630344.3800000008</v>
      </c>
      <c r="I6559" s="326" t="s">
        <v>13928</v>
      </c>
      <c r="J6559" s="42" t="str">
        <f>VLOOKUP(D6559,DEPARTMENTS!B:B,1,0)</f>
        <v>DEV_GROUP_3</v>
      </c>
      <c r="K6559" s="326"/>
    </row>
    <row r="6560" spans="1:11" s="35" customFormat="1" hidden="1" x14ac:dyDescent="0.2">
      <c r="A6560" s="326" t="s">
        <v>14130</v>
      </c>
      <c r="B6560" s="326" t="s">
        <v>10</v>
      </c>
      <c r="C6560" s="326">
        <v>2</v>
      </c>
      <c r="D6560" s="326" t="s">
        <v>126</v>
      </c>
      <c r="E6560" s="323">
        <v>200</v>
      </c>
      <c r="F6560" s="35" t="s">
        <v>303</v>
      </c>
      <c r="G6560" s="326" t="s">
        <v>13900</v>
      </c>
      <c r="H6560" s="350">
        <f t="shared" si="103"/>
        <v>3630544.3800000008</v>
      </c>
      <c r="I6560" s="326" t="s">
        <v>13929</v>
      </c>
      <c r="J6560" s="42" t="str">
        <f>VLOOKUP(D6560,DEPARTMENTS!B:B,1,0)</f>
        <v>DEV_GROUP_6</v>
      </c>
      <c r="K6560" s="326"/>
    </row>
    <row r="6561" spans="1:11" s="35" customFormat="1" hidden="1" x14ac:dyDescent="0.2">
      <c r="A6561" s="326" t="s">
        <v>14131</v>
      </c>
      <c r="B6561" s="326" t="s">
        <v>10</v>
      </c>
      <c r="C6561" s="326">
        <v>2</v>
      </c>
      <c r="D6561" s="326" t="s">
        <v>34</v>
      </c>
      <c r="E6561" s="323">
        <v>500</v>
      </c>
      <c r="F6561" s="35" t="s">
        <v>303</v>
      </c>
      <c r="G6561" s="326" t="s">
        <v>13900</v>
      </c>
      <c r="H6561" s="350">
        <f t="shared" si="103"/>
        <v>3631044.3800000008</v>
      </c>
      <c r="I6561" s="326" t="s">
        <v>13930</v>
      </c>
      <c r="J6561" s="42" t="str">
        <f>VLOOKUP(D6561,DEPARTMENTS!B:B,1,0)</f>
        <v>CHAPLAINCY</v>
      </c>
      <c r="K6561" s="326"/>
    </row>
    <row r="6562" spans="1:11" s="35" customFormat="1" hidden="1" x14ac:dyDescent="0.2">
      <c r="A6562" s="326" t="s">
        <v>14132</v>
      </c>
      <c r="B6562" s="326" t="s">
        <v>10</v>
      </c>
      <c r="C6562" s="326">
        <v>2</v>
      </c>
      <c r="D6562" s="326" t="s">
        <v>126</v>
      </c>
      <c r="E6562" s="323">
        <v>200</v>
      </c>
      <c r="F6562" s="35" t="s">
        <v>303</v>
      </c>
      <c r="G6562" s="326" t="s">
        <v>13900</v>
      </c>
      <c r="H6562" s="350">
        <f t="shared" si="103"/>
        <v>3631244.3800000008</v>
      </c>
      <c r="I6562" s="326" t="s">
        <v>13931</v>
      </c>
      <c r="J6562" s="42" t="str">
        <f>VLOOKUP(D6562,DEPARTMENTS!B:B,1,0)</f>
        <v>DEV_GROUP_6</v>
      </c>
      <c r="K6562" s="326"/>
    </row>
    <row r="6563" spans="1:11" s="35" customFormat="1" hidden="1" x14ac:dyDescent="0.2">
      <c r="A6563" s="326" t="s">
        <v>14133</v>
      </c>
      <c r="B6563" s="326" t="s">
        <v>10</v>
      </c>
      <c r="C6563" s="326">
        <v>2</v>
      </c>
      <c r="D6563" s="326" t="s">
        <v>194</v>
      </c>
      <c r="E6563" s="323">
        <v>500</v>
      </c>
      <c r="F6563" s="35" t="s">
        <v>303</v>
      </c>
      <c r="G6563" s="326" t="s">
        <v>13900</v>
      </c>
      <c r="H6563" s="350">
        <f t="shared" si="103"/>
        <v>3631744.3800000008</v>
      </c>
      <c r="I6563" s="326" t="s">
        <v>13932</v>
      </c>
      <c r="J6563" s="42" t="str">
        <f>VLOOKUP(D6563,DEPARTMENTS!B:B,1,0)</f>
        <v>DEV_GROUP_29</v>
      </c>
      <c r="K6563" s="326"/>
    </row>
    <row r="6564" spans="1:11" s="35" customFormat="1" hidden="1" x14ac:dyDescent="0.2">
      <c r="A6564" s="326" t="s">
        <v>14134</v>
      </c>
      <c r="B6564" s="326" t="s">
        <v>10</v>
      </c>
      <c r="C6564" s="326">
        <v>2</v>
      </c>
      <c r="D6564" s="326" t="s">
        <v>126</v>
      </c>
      <c r="E6564" s="323">
        <v>50</v>
      </c>
      <c r="F6564" s="35" t="s">
        <v>303</v>
      </c>
      <c r="G6564" s="326" t="s">
        <v>13900</v>
      </c>
      <c r="H6564" s="350">
        <f t="shared" si="103"/>
        <v>3631794.3800000008</v>
      </c>
      <c r="I6564" s="326" t="s">
        <v>13933</v>
      </c>
      <c r="J6564" s="42" t="str">
        <f>VLOOKUP(D6564,DEPARTMENTS!B:B,1,0)</f>
        <v>DEV_GROUP_6</v>
      </c>
      <c r="K6564" s="326"/>
    </row>
    <row r="6565" spans="1:11" s="35" customFormat="1" hidden="1" x14ac:dyDescent="0.2">
      <c r="A6565" s="326" t="s">
        <v>14135</v>
      </c>
      <c r="B6565" s="326" t="s">
        <v>10</v>
      </c>
      <c r="C6565" s="326">
        <v>2</v>
      </c>
      <c r="D6565" s="326" t="s">
        <v>144</v>
      </c>
      <c r="E6565" s="323">
        <v>700</v>
      </c>
      <c r="F6565" s="35" t="s">
        <v>303</v>
      </c>
      <c r="G6565" s="326" t="s">
        <v>13900</v>
      </c>
      <c r="H6565" s="350">
        <f t="shared" si="103"/>
        <v>3632494.3800000008</v>
      </c>
      <c r="I6565" s="326" t="s">
        <v>13934</v>
      </c>
      <c r="J6565" s="42" t="str">
        <f>VLOOKUP(D6565,DEPARTMENTS!B:B,1,0)</f>
        <v>DEV_GROUP_2</v>
      </c>
      <c r="K6565" s="326"/>
    </row>
    <row r="6566" spans="1:11" s="35" customFormat="1" hidden="1" x14ac:dyDescent="0.2">
      <c r="A6566" s="326" t="s">
        <v>14136</v>
      </c>
      <c r="B6566" s="326" t="s">
        <v>10</v>
      </c>
      <c r="C6566" s="326">
        <v>2</v>
      </c>
      <c r="D6566" s="326" t="s">
        <v>24</v>
      </c>
      <c r="E6566" s="323">
        <v>390</v>
      </c>
      <c r="F6566" s="35" t="s">
        <v>303</v>
      </c>
      <c r="G6566" s="326" t="s">
        <v>13900</v>
      </c>
      <c r="H6566" s="350">
        <f t="shared" si="103"/>
        <v>3632884.3800000008</v>
      </c>
      <c r="I6566" s="326" t="s">
        <v>13935</v>
      </c>
      <c r="J6566" s="42" t="str">
        <f>VLOOKUP(D6566,DEPARTMENTS!B:B,1,0)</f>
        <v>ENVELOPES</v>
      </c>
      <c r="K6566" s="326"/>
    </row>
    <row r="6567" spans="1:11" s="35" customFormat="1" hidden="1" x14ac:dyDescent="0.2">
      <c r="A6567" s="326" t="s">
        <v>14137</v>
      </c>
      <c r="B6567" s="326" t="s">
        <v>10</v>
      </c>
      <c r="C6567" s="326">
        <v>2</v>
      </c>
      <c r="D6567" s="326" t="s">
        <v>126</v>
      </c>
      <c r="E6567" s="323">
        <v>500</v>
      </c>
      <c r="F6567" s="35" t="s">
        <v>303</v>
      </c>
      <c r="G6567" s="326" t="s">
        <v>13900</v>
      </c>
      <c r="H6567" s="350">
        <f t="shared" si="103"/>
        <v>3633384.3800000008</v>
      </c>
      <c r="I6567" s="326" t="s">
        <v>13936</v>
      </c>
      <c r="J6567" s="42" t="str">
        <f>VLOOKUP(D6567,DEPARTMENTS!B:B,1,0)</f>
        <v>DEV_GROUP_6</v>
      </c>
      <c r="K6567" s="326"/>
    </row>
    <row r="6568" spans="1:11" s="321" customFormat="1" hidden="1" x14ac:dyDescent="0.2">
      <c r="A6568" s="326" t="s">
        <v>14138</v>
      </c>
      <c r="B6568" s="326" t="s">
        <v>10</v>
      </c>
      <c r="C6568" s="326">
        <v>2</v>
      </c>
      <c r="D6568" s="326" t="s">
        <v>126</v>
      </c>
      <c r="E6568" s="323">
        <v>200</v>
      </c>
      <c r="F6568" s="35" t="s">
        <v>303</v>
      </c>
      <c r="G6568" s="326" t="s">
        <v>13900</v>
      </c>
      <c r="H6568" s="350">
        <f t="shared" si="103"/>
        <v>3633584.3800000008</v>
      </c>
      <c r="I6568" s="326" t="s">
        <v>13937</v>
      </c>
      <c r="J6568" s="42" t="str">
        <f>VLOOKUP(D6568,DEPARTMENTS!B:B,1,0)</f>
        <v>DEV_GROUP_6</v>
      </c>
      <c r="K6568" s="326"/>
    </row>
    <row r="6569" spans="1:11" hidden="1" x14ac:dyDescent="0.2">
      <c r="A6569" s="326" t="s">
        <v>348</v>
      </c>
      <c r="B6569" s="326" t="s">
        <v>10</v>
      </c>
      <c r="C6569" s="326">
        <v>2</v>
      </c>
      <c r="D6569" s="326" t="s">
        <v>24</v>
      </c>
      <c r="E6569" s="323">
        <v>390</v>
      </c>
      <c r="F6569" s="35" t="s">
        <v>303</v>
      </c>
      <c r="G6569" s="326" t="s">
        <v>13900</v>
      </c>
      <c r="H6569" s="350">
        <f t="shared" si="103"/>
        <v>3633974.3800000008</v>
      </c>
      <c r="I6569" s="326" t="s">
        <v>13938</v>
      </c>
      <c r="J6569" s="42" t="str">
        <f>VLOOKUP(D6569,DEPARTMENTS!B:B,1,0)</f>
        <v>ENVELOPES</v>
      </c>
    </row>
    <row r="6570" spans="1:11" hidden="1" x14ac:dyDescent="0.2">
      <c r="A6570" s="326" t="s">
        <v>14139</v>
      </c>
      <c r="B6570" s="326" t="s">
        <v>10</v>
      </c>
      <c r="C6570" s="326">
        <v>2</v>
      </c>
      <c r="D6570" s="326" t="s">
        <v>182</v>
      </c>
      <c r="E6570" s="323">
        <v>200</v>
      </c>
      <c r="F6570" s="35" t="s">
        <v>303</v>
      </c>
      <c r="G6570" s="326" t="s">
        <v>13900</v>
      </c>
      <c r="H6570" s="350">
        <f t="shared" si="103"/>
        <v>3634174.3800000008</v>
      </c>
      <c r="I6570" s="326" t="s">
        <v>13939</v>
      </c>
      <c r="J6570" s="42" t="str">
        <f>VLOOKUP(D6570,DEPARTMENTS!B:B,1,0)</f>
        <v>DEV_GROUP_23</v>
      </c>
    </row>
    <row r="6571" spans="1:11" hidden="1" x14ac:dyDescent="0.2">
      <c r="A6571" s="326" t="s">
        <v>14140</v>
      </c>
      <c r="B6571" s="326" t="s">
        <v>10</v>
      </c>
      <c r="C6571" s="326">
        <v>2</v>
      </c>
      <c r="D6571" s="326" t="s">
        <v>126</v>
      </c>
      <c r="E6571" s="323">
        <v>250</v>
      </c>
      <c r="F6571" s="35" t="s">
        <v>303</v>
      </c>
      <c r="G6571" s="326" t="s">
        <v>13900</v>
      </c>
      <c r="H6571" s="350">
        <f t="shared" si="103"/>
        <v>3634424.3800000008</v>
      </c>
      <c r="I6571" s="326" t="s">
        <v>13940</v>
      </c>
      <c r="J6571" s="42" t="str">
        <f>VLOOKUP(D6571,DEPARTMENTS!B:B,1,0)</f>
        <v>DEV_GROUP_6</v>
      </c>
    </row>
    <row r="6572" spans="1:11" hidden="1" x14ac:dyDescent="0.2">
      <c r="A6572" s="326" t="s">
        <v>14141</v>
      </c>
      <c r="B6572" s="326" t="s">
        <v>10</v>
      </c>
      <c r="C6572" s="326">
        <v>2</v>
      </c>
      <c r="D6572" s="326" t="s">
        <v>170</v>
      </c>
      <c r="E6572" s="323">
        <v>200</v>
      </c>
      <c r="F6572" s="35" t="s">
        <v>303</v>
      </c>
      <c r="G6572" s="326" t="s">
        <v>13900</v>
      </c>
      <c r="H6572" s="350">
        <f t="shared" si="103"/>
        <v>3634624.3800000008</v>
      </c>
      <c r="I6572" s="326" t="s">
        <v>13941</v>
      </c>
      <c r="J6572" s="42" t="str">
        <f>VLOOKUP(D6572,DEPARTMENTS!B:B,1,0)</f>
        <v>DEV_GROUP_24</v>
      </c>
    </row>
    <row r="6573" spans="1:11" hidden="1" x14ac:dyDescent="0.2">
      <c r="A6573" s="326" t="s">
        <v>14142</v>
      </c>
      <c r="B6573" s="326" t="s">
        <v>10</v>
      </c>
      <c r="C6573" s="326">
        <v>2</v>
      </c>
      <c r="D6573" s="326" t="s">
        <v>164</v>
      </c>
      <c r="E6573" s="323">
        <v>200</v>
      </c>
      <c r="F6573" s="35" t="s">
        <v>303</v>
      </c>
      <c r="G6573" s="326" t="s">
        <v>13900</v>
      </c>
      <c r="H6573" s="350">
        <f t="shared" si="103"/>
        <v>3634824.3800000008</v>
      </c>
      <c r="I6573" s="326" t="s">
        <v>13942</v>
      </c>
      <c r="J6573" s="42" t="str">
        <f>VLOOKUP(D6573,DEPARTMENTS!B:B,1,0)</f>
        <v>DEV_GROUP_22</v>
      </c>
    </row>
    <row r="6574" spans="1:11" hidden="1" x14ac:dyDescent="0.2">
      <c r="A6574" s="326" t="s">
        <v>14143</v>
      </c>
      <c r="B6574" s="326" t="s">
        <v>10</v>
      </c>
      <c r="C6574" s="326">
        <v>2</v>
      </c>
      <c r="D6574" s="326" t="s">
        <v>126</v>
      </c>
      <c r="E6574" s="323">
        <v>300</v>
      </c>
      <c r="F6574" s="35" t="s">
        <v>303</v>
      </c>
      <c r="G6574" s="326" t="s">
        <v>13900</v>
      </c>
      <c r="H6574" s="350">
        <f t="shared" si="103"/>
        <v>3635124.3800000008</v>
      </c>
      <c r="I6574" s="326" t="s">
        <v>13943</v>
      </c>
      <c r="J6574" s="42" t="str">
        <f>VLOOKUP(D6574,DEPARTMENTS!B:B,1,0)</f>
        <v>DEV_GROUP_6</v>
      </c>
    </row>
    <row r="6575" spans="1:11" hidden="1" x14ac:dyDescent="0.2">
      <c r="A6575" s="326" t="s">
        <v>14144</v>
      </c>
      <c r="B6575" s="326" t="s">
        <v>10</v>
      </c>
      <c r="C6575" s="326">
        <v>2</v>
      </c>
      <c r="D6575" s="326" t="s">
        <v>144</v>
      </c>
      <c r="E6575" s="323">
        <v>1000</v>
      </c>
      <c r="F6575" s="35" t="s">
        <v>303</v>
      </c>
      <c r="G6575" s="326" t="s">
        <v>13900</v>
      </c>
      <c r="H6575" s="350">
        <f t="shared" si="103"/>
        <v>3636124.3800000008</v>
      </c>
      <c r="I6575" s="326" t="s">
        <v>13944</v>
      </c>
      <c r="J6575" s="42" t="str">
        <f>VLOOKUP(D6575,DEPARTMENTS!B:B,1,0)</f>
        <v>DEV_GROUP_2</v>
      </c>
    </row>
    <row r="6576" spans="1:11" hidden="1" x14ac:dyDescent="0.2">
      <c r="A6576" s="326" t="s">
        <v>14145</v>
      </c>
      <c r="B6576" s="326" t="s">
        <v>10</v>
      </c>
      <c r="C6576" s="326">
        <v>2</v>
      </c>
      <c r="D6576" s="326" t="s">
        <v>126</v>
      </c>
      <c r="E6576" s="323">
        <v>500</v>
      </c>
      <c r="F6576" s="35" t="s">
        <v>303</v>
      </c>
      <c r="G6576" s="326" t="s">
        <v>14118</v>
      </c>
      <c r="H6576" s="350">
        <f t="shared" si="103"/>
        <v>3636624.3800000008</v>
      </c>
      <c r="I6576" s="326" t="s">
        <v>13945</v>
      </c>
      <c r="J6576" s="42" t="str">
        <f>VLOOKUP(D6576,DEPARTMENTS!B:B,1,0)</f>
        <v>DEV_GROUP_6</v>
      </c>
    </row>
    <row r="6577" spans="1:10" hidden="1" x14ac:dyDescent="0.2">
      <c r="A6577" s="326" t="s">
        <v>14146</v>
      </c>
      <c r="B6577" s="326" t="s">
        <v>10</v>
      </c>
      <c r="C6577" s="326">
        <v>2</v>
      </c>
      <c r="D6577" s="326" t="s">
        <v>126</v>
      </c>
      <c r="E6577" s="323">
        <v>200</v>
      </c>
      <c r="F6577" s="35" t="s">
        <v>303</v>
      </c>
      <c r="G6577" s="326" t="s">
        <v>14118</v>
      </c>
      <c r="H6577" s="350">
        <f t="shared" si="103"/>
        <v>3636824.3800000008</v>
      </c>
      <c r="I6577" s="326" t="s">
        <v>13946</v>
      </c>
      <c r="J6577" s="42" t="str">
        <f>VLOOKUP(D6577,DEPARTMENTS!B:B,1,0)</f>
        <v>DEV_GROUP_6</v>
      </c>
    </row>
    <row r="6578" spans="1:10" hidden="1" x14ac:dyDescent="0.2">
      <c r="A6578" s="326" t="s">
        <v>14147</v>
      </c>
      <c r="B6578" s="326" t="s">
        <v>10</v>
      </c>
      <c r="C6578" s="326">
        <v>2</v>
      </c>
      <c r="D6578" s="326" t="s">
        <v>126</v>
      </c>
      <c r="E6578" s="323">
        <v>300</v>
      </c>
      <c r="F6578" s="35" t="s">
        <v>303</v>
      </c>
      <c r="G6578" s="326" t="s">
        <v>14118</v>
      </c>
      <c r="H6578" s="350">
        <f t="shared" si="103"/>
        <v>3637124.3800000008</v>
      </c>
      <c r="I6578" s="326" t="s">
        <v>13947</v>
      </c>
      <c r="J6578" s="42" t="str">
        <f>VLOOKUP(D6578,DEPARTMENTS!B:B,1,0)</f>
        <v>DEV_GROUP_6</v>
      </c>
    </row>
    <row r="6579" spans="1:10" hidden="1" x14ac:dyDescent="0.2">
      <c r="A6579" s="326" t="s">
        <v>14148</v>
      </c>
      <c r="B6579" s="326" t="s">
        <v>10</v>
      </c>
      <c r="C6579" s="326">
        <v>2</v>
      </c>
      <c r="D6579" s="326" t="s">
        <v>12859</v>
      </c>
      <c r="E6579" s="323">
        <v>700</v>
      </c>
      <c r="F6579" s="35" t="s">
        <v>303</v>
      </c>
      <c r="G6579" s="326" t="s">
        <v>14118</v>
      </c>
      <c r="H6579" s="350">
        <f t="shared" si="103"/>
        <v>3637824.3800000008</v>
      </c>
      <c r="I6579" s="326" t="s">
        <v>13948</v>
      </c>
      <c r="J6579" s="42" t="str">
        <f>VLOOKUP(D6579,DEPARTMENTS!B:B,1,0)</f>
        <v>PUBLIC CAMPUS MINISTRY</v>
      </c>
    </row>
    <row r="6580" spans="1:10" hidden="1" x14ac:dyDescent="0.2">
      <c r="A6580" s="326" t="s">
        <v>14149</v>
      </c>
      <c r="B6580" s="326" t="s">
        <v>10</v>
      </c>
      <c r="C6580" s="326">
        <v>2</v>
      </c>
      <c r="D6580" s="326" t="s">
        <v>170</v>
      </c>
      <c r="E6580" s="323">
        <v>200</v>
      </c>
      <c r="F6580" s="35" t="s">
        <v>303</v>
      </c>
      <c r="G6580" s="326" t="s">
        <v>14118</v>
      </c>
      <c r="H6580" s="350">
        <f t="shared" si="103"/>
        <v>3638024.3800000008</v>
      </c>
      <c r="I6580" s="326" t="s">
        <v>13949</v>
      </c>
      <c r="J6580" s="42" t="str">
        <f>VLOOKUP(D6580,DEPARTMENTS!B:B,1,0)</f>
        <v>DEV_GROUP_24</v>
      </c>
    </row>
    <row r="6581" spans="1:10" hidden="1" x14ac:dyDescent="0.2">
      <c r="A6581" s="326" t="s">
        <v>14150</v>
      </c>
      <c r="B6581" s="326" t="s">
        <v>10</v>
      </c>
      <c r="C6581" s="326">
        <v>2</v>
      </c>
      <c r="D6581" s="326" t="s">
        <v>170</v>
      </c>
      <c r="E6581" s="323">
        <v>500</v>
      </c>
      <c r="F6581" s="35" t="s">
        <v>303</v>
      </c>
      <c r="G6581" s="326" t="s">
        <v>14118</v>
      </c>
      <c r="H6581" s="350">
        <f t="shared" si="103"/>
        <v>3638524.3800000008</v>
      </c>
      <c r="I6581" s="326" t="s">
        <v>13950</v>
      </c>
      <c r="J6581" s="42" t="str">
        <f>VLOOKUP(D6581,DEPARTMENTS!B:B,1,0)</f>
        <v>DEV_GROUP_24</v>
      </c>
    </row>
    <row r="6582" spans="1:10" hidden="1" x14ac:dyDescent="0.2">
      <c r="A6582" s="326" t="s">
        <v>14151</v>
      </c>
      <c r="B6582" s="326" t="s">
        <v>10</v>
      </c>
      <c r="C6582" s="326">
        <v>2</v>
      </c>
      <c r="D6582" s="326" t="s">
        <v>126</v>
      </c>
      <c r="E6582" s="323">
        <v>200</v>
      </c>
      <c r="F6582" s="35" t="s">
        <v>303</v>
      </c>
      <c r="G6582" s="326" t="s">
        <v>14118</v>
      </c>
      <c r="H6582" s="350">
        <f t="shared" si="103"/>
        <v>3638724.3800000008</v>
      </c>
      <c r="I6582" s="326" t="s">
        <v>13951</v>
      </c>
      <c r="J6582" s="42" t="str">
        <f>VLOOKUP(D6582,DEPARTMENTS!B:B,1,0)</f>
        <v>DEV_GROUP_6</v>
      </c>
    </row>
    <row r="6583" spans="1:10" hidden="1" x14ac:dyDescent="0.2">
      <c r="A6583" s="326" t="s">
        <v>14152</v>
      </c>
      <c r="B6583" s="326" t="s">
        <v>10</v>
      </c>
      <c r="C6583" s="326">
        <v>2</v>
      </c>
      <c r="D6583" s="326" t="s">
        <v>140</v>
      </c>
      <c r="E6583" s="323">
        <v>200</v>
      </c>
      <c r="F6583" s="35" t="s">
        <v>303</v>
      </c>
      <c r="G6583" s="326" t="s">
        <v>14118</v>
      </c>
      <c r="H6583" s="350">
        <f t="shared" si="103"/>
        <v>3638924.3800000008</v>
      </c>
      <c r="I6583" s="326" t="s">
        <v>13952</v>
      </c>
      <c r="J6583" s="42" t="str">
        <f>VLOOKUP(D6583,DEPARTMENTS!B:B,1,0)</f>
        <v>DEV_GROUP_19</v>
      </c>
    </row>
    <row r="6584" spans="1:10" hidden="1" x14ac:dyDescent="0.2">
      <c r="A6584" s="326" t="s">
        <v>14153</v>
      </c>
      <c r="B6584" s="326" t="s">
        <v>10</v>
      </c>
      <c r="C6584" s="326">
        <v>2</v>
      </c>
      <c r="D6584" s="326" t="s">
        <v>126</v>
      </c>
      <c r="E6584" s="323">
        <v>300</v>
      </c>
      <c r="F6584" s="35" t="s">
        <v>303</v>
      </c>
      <c r="G6584" s="326" t="s">
        <v>14118</v>
      </c>
      <c r="H6584" s="350">
        <f t="shared" si="103"/>
        <v>3639224.3800000008</v>
      </c>
      <c r="I6584" s="326" t="s">
        <v>13953</v>
      </c>
      <c r="J6584" s="42" t="str">
        <f>VLOOKUP(D6584,DEPARTMENTS!B:B,1,0)</f>
        <v>DEV_GROUP_6</v>
      </c>
    </row>
    <row r="6585" spans="1:10" hidden="1" x14ac:dyDescent="0.2">
      <c r="A6585" s="326" t="s">
        <v>14154</v>
      </c>
      <c r="B6585" s="326" t="s">
        <v>10</v>
      </c>
      <c r="C6585" s="326">
        <v>2</v>
      </c>
      <c r="D6585" s="326" t="s">
        <v>126</v>
      </c>
      <c r="E6585" s="323">
        <v>100</v>
      </c>
      <c r="F6585" s="35" t="s">
        <v>303</v>
      </c>
      <c r="G6585" s="326" t="s">
        <v>14118</v>
      </c>
      <c r="H6585" s="350">
        <f t="shared" si="103"/>
        <v>3639324.3800000008</v>
      </c>
      <c r="I6585" s="326" t="s">
        <v>13954</v>
      </c>
      <c r="J6585" s="42" t="str">
        <f>VLOOKUP(D6585,DEPARTMENTS!B:B,1,0)</f>
        <v>DEV_GROUP_6</v>
      </c>
    </row>
    <row r="6586" spans="1:10" hidden="1" x14ac:dyDescent="0.2">
      <c r="A6586" s="326" t="s">
        <v>14155</v>
      </c>
      <c r="B6586" s="326" t="s">
        <v>10</v>
      </c>
      <c r="C6586" s="326">
        <v>2</v>
      </c>
      <c r="D6586" s="326" t="s">
        <v>126</v>
      </c>
      <c r="E6586" s="323">
        <v>400</v>
      </c>
      <c r="F6586" s="35" t="s">
        <v>303</v>
      </c>
      <c r="G6586" s="326" t="s">
        <v>14118</v>
      </c>
      <c r="H6586" s="350">
        <f t="shared" si="103"/>
        <v>3639724.3800000008</v>
      </c>
      <c r="I6586" s="326" t="s">
        <v>13955</v>
      </c>
      <c r="J6586" s="42" t="str">
        <f>VLOOKUP(D6586,DEPARTMENTS!B:B,1,0)</f>
        <v>DEV_GROUP_6</v>
      </c>
    </row>
    <row r="6587" spans="1:10" hidden="1" x14ac:dyDescent="0.2">
      <c r="A6587" s="326" t="s">
        <v>14156</v>
      </c>
      <c r="B6587" s="326" t="s">
        <v>10</v>
      </c>
      <c r="C6587" s="326">
        <v>2</v>
      </c>
      <c r="D6587" s="326" t="s">
        <v>126</v>
      </c>
      <c r="E6587" s="323">
        <v>100</v>
      </c>
      <c r="F6587" s="35" t="s">
        <v>303</v>
      </c>
      <c r="G6587" s="326" t="s">
        <v>14118</v>
      </c>
      <c r="H6587" s="350">
        <f t="shared" si="103"/>
        <v>3639824.3800000008</v>
      </c>
      <c r="I6587" s="326" t="s">
        <v>13956</v>
      </c>
      <c r="J6587" s="42" t="str">
        <f>VLOOKUP(D6587,DEPARTMENTS!B:B,1,0)</f>
        <v>DEV_GROUP_6</v>
      </c>
    </row>
    <row r="6588" spans="1:10" hidden="1" x14ac:dyDescent="0.2">
      <c r="A6588" s="326" t="s">
        <v>14157</v>
      </c>
      <c r="B6588" s="326" t="s">
        <v>10</v>
      </c>
      <c r="C6588" s="326">
        <v>2</v>
      </c>
      <c r="D6588" s="326" t="s">
        <v>126</v>
      </c>
      <c r="E6588" s="323">
        <v>200</v>
      </c>
      <c r="F6588" s="35" t="s">
        <v>303</v>
      </c>
      <c r="G6588" s="326" t="s">
        <v>14118</v>
      </c>
      <c r="H6588" s="350">
        <f t="shared" si="103"/>
        <v>3640024.3800000008</v>
      </c>
      <c r="I6588" s="326" t="s">
        <v>13957</v>
      </c>
      <c r="J6588" s="42" t="str">
        <f>VLOOKUP(D6588,DEPARTMENTS!B:B,1,0)</f>
        <v>DEV_GROUP_6</v>
      </c>
    </row>
    <row r="6589" spans="1:10" hidden="1" x14ac:dyDescent="0.2">
      <c r="A6589" s="326" t="s">
        <v>14158</v>
      </c>
      <c r="B6589" s="326" t="s">
        <v>10</v>
      </c>
      <c r="C6589" s="326">
        <v>2</v>
      </c>
      <c r="D6589" s="326" t="s">
        <v>126</v>
      </c>
      <c r="E6589" s="323">
        <v>200</v>
      </c>
      <c r="F6589" s="35" t="s">
        <v>303</v>
      </c>
      <c r="G6589" s="326" t="s">
        <v>14118</v>
      </c>
      <c r="H6589" s="350">
        <f t="shared" si="103"/>
        <v>3640224.3800000008</v>
      </c>
      <c r="I6589" s="326" t="s">
        <v>13958</v>
      </c>
      <c r="J6589" s="42" t="str">
        <f>VLOOKUP(D6589,DEPARTMENTS!B:B,1,0)</f>
        <v>DEV_GROUP_6</v>
      </c>
    </row>
    <row r="6590" spans="1:10" hidden="1" x14ac:dyDescent="0.2">
      <c r="A6590" s="326" t="s">
        <v>14159</v>
      </c>
      <c r="B6590" s="326" t="s">
        <v>10</v>
      </c>
      <c r="C6590" s="326">
        <v>2</v>
      </c>
      <c r="D6590" s="326" t="s">
        <v>126</v>
      </c>
      <c r="E6590" s="323">
        <v>500</v>
      </c>
      <c r="F6590" s="35" t="s">
        <v>303</v>
      </c>
      <c r="G6590" s="326" t="s">
        <v>14118</v>
      </c>
      <c r="H6590" s="350">
        <f t="shared" si="103"/>
        <v>3640724.3800000008</v>
      </c>
      <c r="I6590" s="326" t="s">
        <v>13959</v>
      </c>
      <c r="J6590" s="42" t="str">
        <f>VLOOKUP(D6590,DEPARTMENTS!B:B,1,0)</f>
        <v>DEV_GROUP_6</v>
      </c>
    </row>
    <row r="6591" spans="1:10" hidden="1" x14ac:dyDescent="0.2">
      <c r="A6591" s="326" t="s">
        <v>14160</v>
      </c>
      <c r="B6591" s="326" t="s">
        <v>10</v>
      </c>
      <c r="C6591" s="326">
        <v>2</v>
      </c>
      <c r="D6591" s="326" t="s">
        <v>170</v>
      </c>
      <c r="E6591" s="323">
        <v>100</v>
      </c>
      <c r="F6591" s="35" t="s">
        <v>303</v>
      </c>
      <c r="G6591" s="326" t="s">
        <v>14118</v>
      </c>
      <c r="H6591" s="350">
        <f t="shared" si="103"/>
        <v>3640824.3800000008</v>
      </c>
      <c r="I6591" s="326" t="s">
        <v>13960</v>
      </c>
      <c r="J6591" s="42" t="str">
        <f>VLOOKUP(D6591,DEPARTMENTS!B:B,1,0)</f>
        <v>DEV_GROUP_24</v>
      </c>
    </row>
    <row r="6592" spans="1:10" hidden="1" x14ac:dyDescent="0.2">
      <c r="A6592" s="326" t="s">
        <v>14161</v>
      </c>
      <c r="B6592" s="326" t="s">
        <v>10</v>
      </c>
      <c r="C6592" s="326">
        <v>2</v>
      </c>
      <c r="D6592" s="326" t="s">
        <v>170</v>
      </c>
      <c r="E6592" s="323">
        <v>200</v>
      </c>
      <c r="F6592" s="35" t="s">
        <v>303</v>
      </c>
      <c r="G6592" s="326" t="s">
        <v>14118</v>
      </c>
      <c r="H6592" s="350">
        <f t="shared" si="103"/>
        <v>3641024.3800000008</v>
      </c>
      <c r="I6592" s="326" t="s">
        <v>13961</v>
      </c>
      <c r="J6592" s="42" t="str">
        <f>VLOOKUP(D6592,DEPARTMENTS!B:B,1,0)</f>
        <v>DEV_GROUP_24</v>
      </c>
    </row>
    <row r="6593" spans="1:10" hidden="1" x14ac:dyDescent="0.2">
      <c r="A6593" s="326" t="s">
        <v>14162</v>
      </c>
      <c r="B6593" s="326" t="s">
        <v>10</v>
      </c>
      <c r="C6593" s="326">
        <v>2</v>
      </c>
      <c r="D6593" s="326" t="s">
        <v>170</v>
      </c>
      <c r="E6593" s="323">
        <v>150</v>
      </c>
      <c r="F6593" s="35" t="s">
        <v>303</v>
      </c>
      <c r="G6593" s="326" t="s">
        <v>14118</v>
      </c>
      <c r="H6593" s="350">
        <f t="shared" si="103"/>
        <v>3641174.3800000008</v>
      </c>
      <c r="I6593" s="326" t="s">
        <v>13962</v>
      </c>
      <c r="J6593" s="42" t="str">
        <f>VLOOKUP(D6593,DEPARTMENTS!B:B,1,0)</f>
        <v>DEV_GROUP_24</v>
      </c>
    </row>
    <row r="6594" spans="1:10" hidden="1" x14ac:dyDescent="0.2">
      <c r="A6594" s="326" t="s">
        <v>14163</v>
      </c>
      <c r="B6594" s="326" t="s">
        <v>10</v>
      </c>
      <c r="C6594" s="326">
        <v>2</v>
      </c>
      <c r="D6594" s="326" t="s">
        <v>126</v>
      </c>
      <c r="E6594" s="323">
        <v>100</v>
      </c>
      <c r="F6594" s="35" t="s">
        <v>303</v>
      </c>
      <c r="G6594" s="326" t="s">
        <v>14118</v>
      </c>
      <c r="H6594" s="350">
        <f t="shared" si="103"/>
        <v>3641274.3800000008</v>
      </c>
      <c r="I6594" s="326" t="s">
        <v>13963</v>
      </c>
      <c r="J6594" s="42" t="str">
        <f>VLOOKUP(D6594,DEPARTMENTS!B:B,1,0)</f>
        <v>DEV_GROUP_6</v>
      </c>
    </row>
    <row r="6595" spans="1:10" hidden="1" x14ac:dyDescent="0.2">
      <c r="A6595" s="326" t="s">
        <v>14164</v>
      </c>
      <c r="B6595" s="326" t="s">
        <v>10</v>
      </c>
      <c r="C6595" s="326">
        <v>2</v>
      </c>
      <c r="D6595" s="326" t="s">
        <v>166</v>
      </c>
      <c r="E6595" s="323">
        <v>300</v>
      </c>
      <c r="F6595" s="35" t="s">
        <v>303</v>
      </c>
      <c r="G6595" s="326" t="s">
        <v>14118</v>
      </c>
      <c r="H6595" s="350">
        <f t="shared" si="103"/>
        <v>3641574.3800000008</v>
      </c>
      <c r="I6595" s="326" t="s">
        <v>13964</v>
      </c>
      <c r="J6595" s="42" t="str">
        <f>VLOOKUP(D6595,DEPARTMENTS!B:B,1,0)</f>
        <v>DEV_GROUP_30</v>
      </c>
    </row>
    <row r="6596" spans="1:10" hidden="1" x14ac:dyDescent="0.2">
      <c r="A6596" s="326" t="s">
        <v>14165</v>
      </c>
      <c r="B6596" s="326" t="s">
        <v>10</v>
      </c>
      <c r="C6596" s="326">
        <v>2</v>
      </c>
      <c r="D6596" s="326" t="s">
        <v>126</v>
      </c>
      <c r="E6596" s="323">
        <v>100</v>
      </c>
      <c r="F6596" s="35" t="s">
        <v>303</v>
      </c>
      <c r="G6596" s="326" t="s">
        <v>14118</v>
      </c>
      <c r="H6596" s="350">
        <f t="shared" si="103"/>
        <v>3641674.3800000008</v>
      </c>
      <c r="I6596" s="326" t="s">
        <v>13965</v>
      </c>
      <c r="J6596" s="42" t="str">
        <f>VLOOKUP(D6596,DEPARTMENTS!B:B,1,0)</f>
        <v>DEV_GROUP_6</v>
      </c>
    </row>
    <row r="6597" spans="1:10" hidden="1" x14ac:dyDescent="0.2">
      <c r="A6597" s="326" t="s">
        <v>14166</v>
      </c>
      <c r="B6597" s="326" t="s">
        <v>10</v>
      </c>
      <c r="C6597" s="326">
        <v>2</v>
      </c>
      <c r="D6597" s="326" t="s">
        <v>126</v>
      </c>
      <c r="E6597" s="323">
        <v>200</v>
      </c>
      <c r="F6597" s="35" t="s">
        <v>303</v>
      </c>
      <c r="G6597" s="326" t="s">
        <v>14119</v>
      </c>
      <c r="H6597" s="350">
        <f t="shared" si="103"/>
        <v>3641874.3800000008</v>
      </c>
      <c r="I6597" s="326" t="s">
        <v>13966</v>
      </c>
      <c r="J6597" s="42" t="str">
        <f>VLOOKUP(D6597,DEPARTMENTS!B:B,1,0)</f>
        <v>DEV_GROUP_6</v>
      </c>
    </row>
    <row r="6598" spans="1:10" hidden="1" x14ac:dyDescent="0.2">
      <c r="A6598" s="326" t="s">
        <v>14167</v>
      </c>
      <c r="B6598" s="326" t="s">
        <v>10</v>
      </c>
      <c r="C6598" s="326">
        <v>2</v>
      </c>
      <c r="D6598" s="326" t="s">
        <v>182</v>
      </c>
      <c r="E6598" s="323">
        <v>500</v>
      </c>
      <c r="F6598" s="35" t="s">
        <v>303</v>
      </c>
      <c r="G6598" s="326" t="s">
        <v>14119</v>
      </c>
      <c r="H6598" s="350">
        <f t="shared" si="103"/>
        <v>3642374.3800000008</v>
      </c>
      <c r="I6598" s="326" t="s">
        <v>13967</v>
      </c>
      <c r="J6598" s="42" t="str">
        <f>VLOOKUP(D6598,DEPARTMENTS!B:B,1,0)</f>
        <v>DEV_GROUP_23</v>
      </c>
    </row>
    <row r="6599" spans="1:10" hidden="1" x14ac:dyDescent="0.2">
      <c r="A6599" s="326" t="s">
        <v>14168</v>
      </c>
      <c r="B6599" s="326" t="s">
        <v>10</v>
      </c>
      <c r="C6599" s="326">
        <v>2</v>
      </c>
      <c r="D6599" s="326" t="s">
        <v>132</v>
      </c>
      <c r="E6599" s="323">
        <v>600</v>
      </c>
      <c r="F6599" s="35" t="s">
        <v>303</v>
      </c>
      <c r="G6599" s="326" t="s">
        <v>14119</v>
      </c>
      <c r="H6599" s="350">
        <f t="shared" si="103"/>
        <v>3642974.3800000008</v>
      </c>
      <c r="I6599" s="326" t="s">
        <v>13968</v>
      </c>
      <c r="J6599" s="42" t="str">
        <f>VLOOKUP(D6599,DEPARTMENTS!B:B,1,0)</f>
        <v>DEV_GROUP_41</v>
      </c>
    </row>
    <row r="6600" spans="1:10" hidden="1" x14ac:dyDescent="0.2">
      <c r="A6600" s="326" t="s">
        <v>14169</v>
      </c>
      <c r="B6600" s="326" t="s">
        <v>10</v>
      </c>
      <c r="C6600" s="326">
        <v>2</v>
      </c>
      <c r="D6600" s="326" t="s">
        <v>126</v>
      </c>
      <c r="E6600" s="323">
        <v>300</v>
      </c>
      <c r="F6600" s="35" t="s">
        <v>303</v>
      </c>
      <c r="G6600" s="326" t="s">
        <v>14119</v>
      </c>
      <c r="H6600" s="350">
        <f t="shared" si="103"/>
        <v>3643274.3800000008</v>
      </c>
      <c r="I6600" s="326" t="s">
        <v>13969</v>
      </c>
      <c r="J6600" s="42" t="str">
        <f>VLOOKUP(D6600,DEPARTMENTS!B:B,1,0)</f>
        <v>DEV_GROUP_6</v>
      </c>
    </row>
    <row r="6601" spans="1:10" x14ac:dyDescent="0.2">
      <c r="A6601" s="326" t="s">
        <v>14170</v>
      </c>
      <c r="B6601" s="326" t="s">
        <v>10</v>
      </c>
      <c r="C6601" s="326">
        <v>2</v>
      </c>
      <c r="D6601" s="326" t="s">
        <v>112</v>
      </c>
      <c r="E6601" s="323">
        <v>1000</v>
      </c>
      <c r="F6601" s="35" t="s">
        <v>303</v>
      </c>
      <c r="G6601" s="326" t="s">
        <v>14119</v>
      </c>
      <c r="H6601" s="350">
        <f t="shared" si="103"/>
        <v>3644274.3800000008</v>
      </c>
      <c r="I6601" s="326" t="s">
        <v>13970</v>
      </c>
      <c r="J6601" s="42" t="str">
        <f>VLOOKUP(D6601,DEPARTMENTS!B:B,1,0)</f>
        <v>DEV_GROUP_13</v>
      </c>
    </row>
    <row r="6602" spans="1:10" hidden="1" x14ac:dyDescent="0.2">
      <c r="A6602" s="326" t="s">
        <v>14171</v>
      </c>
      <c r="B6602" s="326" t="s">
        <v>10</v>
      </c>
      <c r="C6602" s="326">
        <v>2</v>
      </c>
      <c r="D6602" s="326" t="s">
        <v>126</v>
      </c>
      <c r="E6602" s="323">
        <v>300</v>
      </c>
      <c r="F6602" s="35" t="s">
        <v>303</v>
      </c>
      <c r="G6602" s="326" t="s">
        <v>14119</v>
      </c>
      <c r="H6602" s="350">
        <f t="shared" si="103"/>
        <v>3644574.3800000008</v>
      </c>
      <c r="I6602" s="326" t="s">
        <v>13971</v>
      </c>
      <c r="J6602" s="42" t="str">
        <f>VLOOKUP(D6602,DEPARTMENTS!B:B,1,0)</f>
        <v>DEV_GROUP_6</v>
      </c>
    </row>
    <row r="6603" spans="1:10" hidden="1" x14ac:dyDescent="0.2">
      <c r="A6603" s="326" t="s">
        <v>14172</v>
      </c>
      <c r="B6603" s="326" t="s">
        <v>10</v>
      </c>
      <c r="C6603" s="326">
        <v>2</v>
      </c>
      <c r="D6603" s="326" t="s">
        <v>126</v>
      </c>
      <c r="E6603" s="323">
        <v>200</v>
      </c>
      <c r="F6603" s="35" t="s">
        <v>303</v>
      </c>
      <c r="G6603" s="326" t="s">
        <v>14119</v>
      </c>
      <c r="H6603" s="350">
        <f t="shared" si="103"/>
        <v>3644774.3800000008</v>
      </c>
      <c r="I6603" s="326" t="s">
        <v>13972</v>
      </c>
      <c r="J6603" s="42" t="str">
        <f>VLOOKUP(D6603,DEPARTMENTS!B:B,1,0)</f>
        <v>DEV_GROUP_6</v>
      </c>
    </row>
    <row r="6604" spans="1:10" hidden="1" x14ac:dyDescent="0.2">
      <c r="A6604" s="326" t="s">
        <v>14173</v>
      </c>
      <c r="B6604" s="326" t="s">
        <v>10</v>
      </c>
      <c r="C6604" s="326">
        <v>2</v>
      </c>
      <c r="D6604" s="326" t="s">
        <v>144</v>
      </c>
      <c r="E6604" s="323">
        <v>200</v>
      </c>
      <c r="F6604" s="35" t="s">
        <v>303</v>
      </c>
      <c r="G6604" s="326" t="s">
        <v>14119</v>
      </c>
      <c r="H6604" s="350">
        <f t="shared" si="103"/>
        <v>3644974.3800000008</v>
      </c>
      <c r="I6604" s="326" t="s">
        <v>13973</v>
      </c>
      <c r="J6604" s="42" t="str">
        <f>VLOOKUP(D6604,DEPARTMENTS!B:B,1,0)</f>
        <v>DEV_GROUP_2</v>
      </c>
    </row>
    <row r="6605" spans="1:10" hidden="1" x14ac:dyDescent="0.2">
      <c r="A6605" s="326" t="s">
        <v>14174</v>
      </c>
      <c r="B6605" s="326" t="s">
        <v>10</v>
      </c>
      <c r="C6605" s="326">
        <v>2</v>
      </c>
      <c r="D6605" s="326" t="s">
        <v>144</v>
      </c>
      <c r="E6605" s="323">
        <v>350</v>
      </c>
      <c r="F6605" s="35" t="s">
        <v>303</v>
      </c>
      <c r="G6605" s="326" t="s">
        <v>14119</v>
      </c>
      <c r="H6605" s="350">
        <f t="shared" si="103"/>
        <v>3645324.3800000008</v>
      </c>
      <c r="I6605" s="326" t="s">
        <v>13974</v>
      </c>
      <c r="J6605" s="42" t="str">
        <f>VLOOKUP(D6605,DEPARTMENTS!B:B,1,0)</f>
        <v>DEV_GROUP_2</v>
      </c>
    </row>
    <row r="6606" spans="1:10" hidden="1" x14ac:dyDescent="0.2">
      <c r="A6606" s="326" t="s">
        <v>14175</v>
      </c>
      <c r="B6606" s="326" t="s">
        <v>10</v>
      </c>
      <c r="C6606" s="326">
        <v>2</v>
      </c>
      <c r="D6606" s="326" t="s">
        <v>144</v>
      </c>
      <c r="E6606" s="323">
        <v>3000</v>
      </c>
      <c r="F6606" s="35" t="s">
        <v>303</v>
      </c>
      <c r="G6606" s="326" t="s">
        <v>14119</v>
      </c>
      <c r="H6606" s="350">
        <f t="shared" si="103"/>
        <v>3648324.3800000008</v>
      </c>
      <c r="I6606" s="326" t="s">
        <v>13975</v>
      </c>
      <c r="J6606" s="42" t="str">
        <f>VLOOKUP(D6606,DEPARTMENTS!B:B,1,0)</f>
        <v>DEV_GROUP_2</v>
      </c>
    </row>
    <row r="6607" spans="1:10" hidden="1" x14ac:dyDescent="0.2">
      <c r="A6607" s="326" t="s">
        <v>14176</v>
      </c>
      <c r="B6607" s="326" t="s">
        <v>10</v>
      </c>
      <c r="C6607" s="326">
        <v>2</v>
      </c>
      <c r="D6607" s="326" t="s">
        <v>144</v>
      </c>
      <c r="E6607" s="323">
        <v>1550</v>
      </c>
      <c r="F6607" s="35" t="s">
        <v>303</v>
      </c>
      <c r="G6607" s="326" t="s">
        <v>14119</v>
      </c>
      <c r="H6607" s="350">
        <f t="shared" si="103"/>
        <v>3649874.3800000008</v>
      </c>
      <c r="I6607" s="326" t="s">
        <v>13976</v>
      </c>
      <c r="J6607" s="42" t="str">
        <f>VLOOKUP(D6607,DEPARTMENTS!B:B,1,0)</f>
        <v>DEV_GROUP_2</v>
      </c>
    </row>
    <row r="6608" spans="1:10" hidden="1" x14ac:dyDescent="0.2">
      <c r="A6608" s="326" t="s">
        <v>14177</v>
      </c>
      <c r="B6608" s="326" t="s">
        <v>10</v>
      </c>
      <c r="C6608" s="326">
        <v>2</v>
      </c>
      <c r="D6608" s="326" t="s">
        <v>126</v>
      </c>
      <c r="E6608" s="323">
        <v>500</v>
      </c>
      <c r="F6608" s="35" t="s">
        <v>303</v>
      </c>
      <c r="G6608" s="326" t="s">
        <v>14119</v>
      </c>
      <c r="H6608" s="350">
        <f t="shared" si="103"/>
        <v>3650374.3800000008</v>
      </c>
      <c r="I6608" s="326" t="s">
        <v>13977</v>
      </c>
      <c r="J6608" s="42" t="str">
        <f>VLOOKUP(D6608,DEPARTMENTS!B:B,1,0)</f>
        <v>DEV_GROUP_6</v>
      </c>
    </row>
    <row r="6609" spans="1:10" hidden="1" x14ac:dyDescent="0.2">
      <c r="A6609" s="326" t="s">
        <v>14178</v>
      </c>
      <c r="B6609" s="326" t="s">
        <v>10</v>
      </c>
      <c r="C6609" s="326">
        <v>2</v>
      </c>
      <c r="D6609" s="326" t="s">
        <v>126</v>
      </c>
      <c r="E6609" s="323">
        <v>200</v>
      </c>
      <c r="F6609" s="35" t="s">
        <v>303</v>
      </c>
      <c r="G6609" s="326" t="s">
        <v>14119</v>
      </c>
      <c r="H6609" s="350">
        <f t="shared" si="103"/>
        <v>3650574.3800000008</v>
      </c>
      <c r="I6609" s="326" t="s">
        <v>13978</v>
      </c>
      <c r="J6609" s="42" t="str">
        <f>VLOOKUP(D6609,DEPARTMENTS!B:B,1,0)</f>
        <v>DEV_GROUP_6</v>
      </c>
    </row>
    <row r="6610" spans="1:10" hidden="1" x14ac:dyDescent="0.2">
      <c r="A6610" s="326" t="s">
        <v>14179</v>
      </c>
      <c r="B6610" s="326" t="s">
        <v>10</v>
      </c>
      <c r="C6610" s="326">
        <v>2</v>
      </c>
      <c r="D6610" s="326" t="s">
        <v>124</v>
      </c>
      <c r="E6610" s="323">
        <v>1000</v>
      </c>
      <c r="F6610" s="35" t="s">
        <v>303</v>
      </c>
      <c r="G6610" s="326" t="s">
        <v>14119</v>
      </c>
      <c r="H6610" s="350">
        <f t="shared" si="103"/>
        <v>3651574.3800000008</v>
      </c>
      <c r="I6610" s="326" t="s">
        <v>13979</v>
      </c>
      <c r="J6610" s="42" t="str">
        <f>VLOOKUP(D6610,DEPARTMENTS!B:B,1,0)</f>
        <v>DEV_GROUP_7</v>
      </c>
    </row>
    <row r="6611" spans="1:10" hidden="1" x14ac:dyDescent="0.2">
      <c r="A6611" s="326" t="s">
        <v>14180</v>
      </c>
      <c r="B6611" s="326" t="s">
        <v>10</v>
      </c>
      <c r="C6611" s="326">
        <v>2</v>
      </c>
      <c r="D6611" s="326" t="s">
        <v>24</v>
      </c>
      <c r="E6611" s="323">
        <v>30</v>
      </c>
      <c r="F6611" s="35" t="s">
        <v>303</v>
      </c>
      <c r="G6611" s="326" t="s">
        <v>14119</v>
      </c>
      <c r="H6611" s="350">
        <f t="shared" si="103"/>
        <v>3651604.3800000008</v>
      </c>
      <c r="I6611" s="326" t="s">
        <v>13980</v>
      </c>
      <c r="J6611" s="42" t="str">
        <f>VLOOKUP(D6611,DEPARTMENTS!B:B,1,0)</f>
        <v>ENVELOPES</v>
      </c>
    </row>
    <row r="6612" spans="1:10" hidden="1" x14ac:dyDescent="0.2">
      <c r="A6612" s="326" t="s">
        <v>14181</v>
      </c>
      <c r="B6612" s="326" t="s">
        <v>10</v>
      </c>
      <c r="C6612" s="326">
        <v>2</v>
      </c>
      <c r="D6612" s="326" t="s">
        <v>24</v>
      </c>
      <c r="E6612" s="323">
        <v>1694</v>
      </c>
      <c r="F6612" s="35" t="s">
        <v>303</v>
      </c>
      <c r="G6612" s="326" t="s">
        <v>14119</v>
      </c>
      <c r="H6612" s="350">
        <f t="shared" si="103"/>
        <v>3653298.3800000008</v>
      </c>
      <c r="I6612" s="326" t="s">
        <v>13981</v>
      </c>
      <c r="J6612" s="42" t="str">
        <f>VLOOKUP(D6612,DEPARTMENTS!B:B,1,0)</f>
        <v>ENVELOPES</v>
      </c>
    </row>
    <row r="6613" spans="1:10" hidden="1" x14ac:dyDescent="0.2">
      <c r="A6613" s="326" t="s">
        <v>14182</v>
      </c>
      <c r="B6613" s="326" t="s">
        <v>10</v>
      </c>
      <c r="C6613" s="326">
        <v>2</v>
      </c>
      <c r="D6613" s="326" t="s">
        <v>184</v>
      </c>
      <c r="E6613" s="323">
        <v>2000</v>
      </c>
      <c r="F6613" s="35" t="s">
        <v>303</v>
      </c>
      <c r="G6613" s="326" t="s">
        <v>14119</v>
      </c>
      <c r="H6613" s="350">
        <f t="shared" si="103"/>
        <v>3655298.3800000008</v>
      </c>
      <c r="I6613" s="326" t="s">
        <v>13982</v>
      </c>
      <c r="J6613" s="42" t="str">
        <f>VLOOKUP(D6613,DEPARTMENTS!B:B,1,0)</f>
        <v>DEV_GROUP_27</v>
      </c>
    </row>
    <row r="6614" spans="1:10" hidden="1" x14ac:dyDescent="0.2">
      <c r="A6614" s="326" t="s">
        <v>14183</v>
      </c>
      <c r="B6614" s="326" t="s">
        <v>10</v>
      </c>
      <c r="C6614" s="326">
        <v>2</v>
      </c>
      <c r="D6614" s="326" t="s">
        <v>126</v>
      </c>
      <c r="E6614" s="323">
        <v>300</v>
      </c>
      <c r="F6614" s="35" t="s">
        <v>303</v>
      </c>
      <c r="G6614" s="326" t="s">
        <v>14120</v>
      </c>
      <c r="H6614" s="350">
        <f t="shared" ref="H6614:H6677" si="104">H6613+E6614</f>
        <v>3655598.3800000008</v>
      </c>
      <c r="I6614" s="326" t="s">
        <v>13983</v>
      </c>
      <c r="J6614" s="42" t="str">
        <f>VLOOKUP(D6614,DEPARTMENTS!B:B,1,0)</f>
        <v>DEV_GROUP_6</v>
      </c>
    </row>
    <row r="6615" spans="1:10" hidden="1" x14ac:dyDescent="0.2">
      <c r="A6615" s="326" t="s">
        <v>14184</v>
      </c>
      <c r="B6615" s="326" t="s">
        <v>10</v>
      </c>
      <c r="C6615" s="326">
        <v>2</v>
      </c>
      <c r="D6615" s="326" t="s">
        <v>140</v>
      </c>
      <c r="E6615" s="323">
        <v>100</v>
      </c>
      <c r="F6615" s="35" t="s">
        <v>303</v>
      </c>
      <c r="G6615" s="326" t="s">
        <v>14120</v>
      </c>
      <c r="H6615" s="350">
        <f t="shared" si="104"/>
        <v>3655698.3800000008</v>
      </c>
      <c r="I6615" s="326" t="s">
        <v>13984</v>
      </c>
      <c r="J6615" s="42" t="str">
        <f>VLOOKUP(D6615,DEPARTMENTS!B:B,1,0)</f>
        <v>DEV_GROUP_19</v>
      </c>
    </row>
    <row r="6616" spans="1:10" hidden="1" x14ac:dyDescent="0.2">
      <c r="A6616" s="326" t="s">
        <v>14185</v>
      </c>
      <c r="B6616" s="326" t="s">
        <v>10</v>
      </c>
      <c r="C6616" s="326">
        <v>2</v>
      </c>
      <c r="D6616" s="326" t="s">
        <v>126</v>
      </c>
      <c r="E6616" s="323">
        <v>2000</v>
      </c>
      <c r="F6616" s="35" t="s">
        <v>303</v>
      </c>
      <c r="G6616" s="326" t="s">
        <v>14120</v>
      </c>
      <c r="H6616" s="350">
        <f t="shared" si="104"/>
        <v>3657698.3800000008</v>
      </c>
      <c r="I6616" s="326" t="s">
        <v>13985</v>
      </c>
      <c r="J6616" s="42" t="str">
        <f>VLOOKUP(D6616,DEPARTMENTS!B:B,1,0)</f>
        <v>DEV_GROUP_6</v>
      </c>
    </row>
    <row r="6617" spans="1:10" hidden="1" x14ac:dyDescent="0.2">
      <c r="A6617" s="326" t="s">
        <v>14186</v>
      </c>
      <c r="B6617" s="326" t="s">
        <v>10</v>
      </c>
      <c r="C6617" s="326">
        <v>2</v>
      </c>
      <c r="D6617" s="326" t="s">
        <v>126</v>
      </c>
      <c r="E6617" s="323">
        <v>200</v>
      </c>
      <c r="F6617" s="35" t="s">
        <v>303</v>
      </c>
      <c r="G6617" s="326" t="s">
        <v>14120</v>
      </c>
      <c r="H6617" s="350">
        <f t="shared" si="104"/>
        <v>3657898.3800000008</v>
      </c>
      <c r="I6617" s="326" t="s">
        <v>13986</v>
      </c>
      <c r="J6617" s="42" t="str">
        <f>VLOOKUP(D6617,DEPARTMENTS!B:B,1,0)</f>
        <v>DEV_GROUP_6</v>
      </c>
    </row>
    <row r="6618" spans="1:10" hidden="1" x14ac:dyDescent="0.2">
      <c r="A6618" s="326" t="s">
        <v>14187</v>
      </c>
      <c r="B6618" s="326" t="s">
        <v>10</v>
      </c>
      <c r="C6618" s="326">
        <v>2</v>
      </c>
      <c r="D6618" s="326" t="s">
        <v>140</v>
      </c>
      <c r="E6618" s="323">
        <v>500</v>
      </c>
      <c r="F6618" s="35" t="s">
        <v>303</v>
      </c>
      <c r="G6618" s="326" t="s">
        <v>14120</v>
      </c>
      <c r="H6618" s="350">
        <f t="shared" si="104"/>
        <v>3658398.3800000008</v>
      </c>
      <c r="I6618" s="326" t="s">
        <v>13987</v>
      </c>
      <c r="J6618" s="42" t="str">
        <f>VLOOKUP(D6618,DEPARTMENTS!B:B,1,0)</f>
        <v>DEV_GROUP_19</v>
      </c>
    </row>
    <row r="6619" spans="1:10" hidden="1" x14ac:dyDescent="0.2">
      <c r="A6619" s="326" t="s">
        <v>14188</v>
      </c>
      <c r="B6619" s="326" t="s">
        <v>10</v>
      </c>
      <c r="C6619" s="326">
        <v>2</v>
      </c>
      <c r="D6619" s="326" t="s">
        <v>194</v>
      </c>
      <c r="E6619" s="323">
        <v>50</v>
      </c>
      <c r="F6619" s="35" t="s">
        <v>303</v>
      </c>
      <c r="G6619" s="326" t="s">
        <v>14120</v>
      </c>
      <c r="H6619" s="350">
        <f t="shared" si="104"/>
        <v>3658448.3800000008</v>
      </c>
      <c r="I6619" s="326" t="s">
        <v>13988</v>
      </c>
      <c r="J6619" s="42" t="str">
        <f>VLOOKUP(D6619,DEPARTMENTS!B:B,1,0)</f>
        <v>DEV_GROUP_29</v>
      </c>
    </row>
    <row r="6620" spans="1:10" hidden="1" x14ac:dyDescent="0.2">
      <c r="A6620" s="326" t="s">
        <v>14189</v>
      </c>
      <c r="B6620" s="326" t="s">
        <v>10</v>
      </c>
      <c r="C6620" s="326">
        <v>2</v>
      </c>
      <c r="D6620" s="326" t="s">
        <v>194</v>
      </c>
      <c r="E6620" s="323">
        <v>50</v>
      </c>
      <c r="F6620" s="35" t="s">
        <v>303</v>
      </c>
      <c r="G6620" s="326" t="s">
        <v>14120</v>
      </c>
      <c r="H6620" s="350">
        <f t="shared" si="104"/>
        <v>3658498.3800000008</v>
      </c>
      <c r="I6620" s="326" t="s">
        <v>13989</v>
      </c>
      <c r="J6620" s="42" t="str">
        <f>VLOOKUP(D6620,DEPARTMENTS!B:B,1,0)</f>
        <v>DEV_GROUP_29</v>
      </c>
    </row>
    <row r="6621" spans="1:10" hidden="1" x14ac:dyDescent="0.2">
      <c r="A6621" s="326" t="s">
        <v>14190</v>
      </c>
      <c r="B6621" s="326" t="s">
        <v>10</v>
      </c>
      <c r="C6621" s="326">
        <v>2</v>
      </c>
      <c r="D6621" s="326" t="s">
        <v>132</v>
      </c>
      <c r="E6621" s="323">
        <v>200</v>
      </c>
      <c r="F6621" s="35" t="s">
        <v>303</v>
      </c>
      <c r="G6621" s="326" t="s">
        <v>14120</v>
      </c>
      <c r="H6621" s="350">
        <f t="shared" si="104"/>
        <v>3658698.3800000008</v>
      </c>
      <c r="I6621" s="326" t="s">
        <v>13990</v>
      </c>
      <c r="J6621" s="42" t="str">
        <f>VLOOKUP(D6621,DEPARTMENTS!B:B,1,0)</f>
        <v>DEV_GROUP_41</v>
      </c>
    </row>
    <row r="6622" spans="1:10" hidden="1" x14ac:dyDescent="0.2">
      <c r="A6622" s="326" t="s">
        <v>14191</v>
      </c>
      <c r="B6622" s="326" t="s">
        <v>10</v>
      </c>
      <c r="C6622" s="326">
        <v>2</v>
      </c>
      <c r="D6622" s="326" t="s">
        <v>24</v>
      </c>
      <c r="E6622" s="323">
        <v>6720</v>
      </c>
      <c r="F6622" s="35" t="s">
        <v>303</v>
      </c>
      <c r="G6622" s="326" t="s">
        <v>14120</v>
      </c>
      <c r="H6622" s="350">
        <f t="shared" si="104"/>
        <v>3665418.3800000008</v>
      </c>
      <c r="I6622" s="326" t="s">
        <v>13991</v>
      </c>
      <c r="J6622" s="42" t="str">
        <f>VLOOKUP(D6622,DEPARTMENTS!B:B,1,0)</f>
        <v>ENVELOPES</v>
      </c>
    </row>
    <row r="6623" spans="1:10" hidden="1" x14ac:dyDescent="0.2">
      <c r="A6623" s="326" t="s">
        <v>14192</v>
      </c>
      <c r="B6623" s="326" t="s">
        <v>10</v>
      </c>
      <c r="C6623" s="326">
        <v>2</v>
      </c>
      <c r="D6623" s="326" t="s">
        <v>114</v>
      </c>
      <c r="E6623" s="323">
        <v>3000</v>
      </c>
      <c r="F6623" s="35" t="s">
        <v>303</v>
      </c>
      <c r="G6623" s="326" t="s">
        <v>14120</v>
      </c>
      <c r="H6623" s="350">
        <f t="shared" si="104"/>
        <v>3668418.3800000008</v>
      </c>
      <c r="I6623" s="326" t="s">
        <v>13992</v>
      </c>
      <c r="J6623" s="42" t="str">
        <f>VLOOKUP(D6623,DEPARTMENTS!B:B,1,0)</f>
        <v>DEV_GROUP_1</v>
      </c>
    </row>
    <row r="6624" spans="1:10" hidden="1" x14ac:dyDescent="0.2">
      <c r="A6624" s="326" t="s">
        <v>14193</v>
      </c>
      <c r="B6624" s="326" t="s">
        <v>10</v>
      </c>
      <c r="C6624" s="326">
        <v>2</v>
      </c>
      <c r="D6624" s="326" t="s">
        <v>132</v>
      </c>
      <c r="E6624" s="323">
        <v>1000</v>
      </c>
      <c r="F6624" s="35" t="s">
        <v>303</v>
      </c>
      <c r="G6624" s="326" t="s">
        <v>14120</v>
      </c>
      <c r="H6624" s="350">
        <f t="shared" si="104"/>
        <v>3669418.3800000008</v>
      </c>
      <c r="I6624" s="326" t="s">
        <v>13993</v>
      </c>
      <c r="J6624" s="42" t="str">
        <f>VLOOKUP(D6624,DEPARTMENTS!B:B,1,0)</f>
        <v>DEV_GROUP_41</v>
      </c>
    </row>
    <row r="6625" spans="1:10" hidden="1" x14ac:dyDescent="0.2">
      <c r="A6625" s="326" t="s">
        <v>14194</v>
      </c>
      <c r="B6625" s="326" t="s">
        <v>10</v>
      </c>
      <c r="C6625" s="326">
        <v>2</v>
      </c>
      <c r="D6625" s="326" t="s">
        <v>132</v>
      </c>
      <c r="E6625" s="323">
        <v>500</v>
      </c>
      <c r="F6625" s="35" t="s">
        <v>303</v>
      </c>
      <c r="G6625" s="326" t="s">
        <v>14120</v>
      </c>
      <c r="H6625" s="350">
        <f t="shared" si="104"/>
        <v>3669918.3800000008</v>
      </c>
      <c r="I6625" s="326" t="s">
        <v>13994</v>
      </c>
      <c r="J6625" s="42" t="str">
        <f>VLOOKUP(D6625,DEPARTMENTS!B:B,1,0)</f>
        <v>DEV_GROUP_41</v>
      </c>
    </row>
    <row r="6626" spans="1:10" hidden="1" x14ac:dyDescent="0.2">
      <c r="A6626" s="326" t="s">
        <v>14195</v>
      </c>
      <c r="B6626" s="326" t="s">
        <v>10</v>
      </c>
      <c r="C6626" s="326">
        <v>2</v>
      </c>
      <c r="D6626" s="326" t="s">
        <v>144</v>
      </c>
      <c r="E6626" s="323">
        <v>500</v>
      </c>
      <c r="F6626" s="35" t="s">
        <v>303</v>
      </c>
      <c r="G6626" s="326" t="s">
        <v>14120</v>
      </c>
      <c r="H6626" s="350">
        <f t="shared" si="104"/>
        <v>3670418.3800000008</v>
      </c>
      <c r="I6626" s="326" t="s">
        <v>13995</v>
      </c>
      <c r="J6626" s="42" t="str">
        <f>VLOOKUP(D6626,DEPARTMENTS!B:B,1,0)</f>
        <v>DEV_GROUP_2</v>
      </c>
    </row>
    <row r="6627" spans="1:10" hidden="1" x14ac:dyDescent="0.2">
      <c r="A6627" s="326" t="s">
        <v>14196</v>
      </c>
      <c r="B6627" s="326" t="s">
        <v>10</v>
      </c>
      <c r="C6627" s="326">
        <v>2</v>
      </c>
      <c r="D6627" s="326" t="s">
        <v>194</v>
      </c>
      <c r="E6627" s="323">
        <v>100</v>
      </c>
      <c r="F6627" s="35" t="s">
        <v>303</v>
      </c>
      <c r="G6627" s="326" t="s">
        <v>14120</v>
      </c>
      <c r="H6627" s="350">
        <f t="shared" si="104"/>
        <v>3670518.3800000008</v>
      </c>
      <c r="I6627" s="326" t="s">
        <v>13996</v>
      </c>
      <c r="J6627" s="42" t="str">
        <f>VLOOKUP(D6627,DEPARTMENTS!B:B,1,0)</f>
        <v>DEV_GROUP_29</v>
      </c>
    </row>
    <row r="6628" spans="1:10" hidden="1" x14ac:dyDescent="0.2">
      <c r="A6628" s="326" t="s">
        <v>14197</v>
      </c>
      <c r="B6628" s="326" t="s">
        <v>10</v>
      </c>
      <c r="C6628" s="326">
        <v>2</v>
      </c>
      <c r="D6628" s="326" t="s">
        <v>126</v>
      </c>
      <c r="E6628" s="323">
        <v>200</v>
      </c>
      <c r="F6628" s="35" t="s">
        <v>303</v>
      </c>
      <c r="G6628" s="326" t="s">
        <v>14120</v>
      </c>
      <c r="H6628" s="350">
        <f t="shared" si="104"/>
        <v>3670718.3800000008</v>
      </c>
      <c r="I6628" s="326" t="s">
        <v>13997</v>
      </c>
      <c r="J6628" s="42" t="str">
        <f>VLOOKUP(D6628,DEPARTMENTS!B:B,1,0)</f>
        <v>DEV_GROUP_6</v>
      </c>
    </row>
    <row r="6629" spans="1:10" hidden="1" x14ac:dyDescent="0.2">
      <c r="A6629" s="326" t="s">
        <v>14198</v>
      </c>
      <c r="B6629" s="326" t="s">
        <v>10</v>
      </c>
      <c r="C6629" s="326">
        <v>2</v>
      </c>
      <c r="D6629" s="326" t="s">
        <v>126</v>
      </c>
      <c r="E6629" s="323">
        <v>500</v>
      </c>
      <c r="F6629" s="35" t="s">
        <v>303</v>
      </c>
      <c r="G6629" s="326" t="s">
        <v>14120</v>
      </c>
      <c r="H6629" s="350">
        <f t="shared" si="104"/>
        <v>3671218.3800000008</v>
      </c>
      <c r="I6629" s="326" t="s">
        <v>13998</v>
      </c>
      <c r="J6629" s="42" t="str">
        <f>VLOOKUP(D6629,DEPARTMENTS!B:B,1,0)</f>
        <v>DEV_GROUP_6</v>
      </c>
    </row>
    <row r="6630" spans="1:10" hidden="1" x14ac:dyDescent="0.2">
      <c r="A6630" s="326" t="s">
        <v>14199</v>
      </c>
      <c r="B6630" s="326" t="s">
        <v>10</v>
      </c>
      <c r="C6630" s="326">
        <v>2</v>
      </c>
      <c r="D6630" s="326" t="s">
        <v>114</v>
      </c>
      <c r="E6630" s="323">
        <v>600</v>
      </c>
      <c r="F6630" s="35" t="s">
        <v>303</v>
      </c>
      <c r="G6630" s="326" t="s">
        <v>14120</v>
      </c>
      <c r="H6630" s="350">
        <f t="shared" si="104"/>
        <v>3671818.3800000008</v>
      </c>
      <c r="I6630" s="326" t="s">
        <v>13999</v>
      </c>
      <c r="J6630" s="42" t="str">
        <f>VLOOKUP(D6630,DEPARTMENTS!B:B,1,0)</f>
        <v>DEV_GROUP_1</v>
      </c>
    </row>
    <row r="6631" spans="1:10" hidden="1" x14ac:dyDescent="0.2">
      <c r="A6631" s="326" t="s">
        <v>14200</v>
      </c>
      <c r="B6631" s="326" t="s">
        <v>10</v>
      </c>
      <c r="C6631" s="326">
        <v>2</v>
      </c>
      <c r="D6631" s="326" t="s">
        <v>126</v>
      </c>
      <c r="E6631" s="323">
        <v>200</v>
      </c>
      <c r="F6631" s="35" t="s">
        <v>303</v>
      </c>
      <c r="G6631" s="326" t="s">
        <v>14120</v>
      </c>
      <c r="H6631" s="350">
        <f t="shared" si="104"/>
        <v>3672018.3800000008</v>
      </c>
      <c r="I6631" s="326" t="s">
        <v>14000</v>
      </c>
      <c r="J6631" s="42" t="str">
        <f>VLOOKUP(D6631,DEPARTMENTS!B:B,1,0)</f>
        <v>DEV_GROUP_6</v>
      </c>
    </row>
    <row r="6632" spans="1:10" x14ac:dyDescent="0.2">
      <c r="A6632" s="326" t="s">
        <v>14201</v>
      </c>
      <c r="B6632" s="326" t="s">
        <v>10</v>
      </c>
      <c r="C6632" s="326">
        <v>2</v>
      </c>
      <c r="D6632" s="326" t="s">
        <v>112</v>
      </c>
      <c r="E6632" s="323">
        <v>500</v>
      </c>
      <c r="F6632" s="35" t="s">
        <v>303</v>
      </c>
      <c r="G6632" s="326" t="s">
        <v>14120</v>
      </c>
      <c r="H6632" s="350">
        <f t="shared" si="104"/>
        <v>3672518.3800000008</v>
      </c>
      <c r="I6632" s="326" t="s">
        <v>14001</v>
      </c>
      <c r="J6632" s="42" t="str">
        <f>VLOOKUP(D6632,DEPARTMENTS!B:B,1,0)</f>
        <v>DEV_GROUP_13</v>
      </c>
    </row>
    <row r="6633" spans="1:10" hidden="1" x14ac:dyDescent="0.2">
      <c r="A6633" s="326" t="s">
        <v>14202</v>
      </c>
      <c r="B6633" s="326" t="s">
        <v>10</v>
      </c>
      <c r="C6633" s="326">
        <v>2</v>
      </c>
      <c r="D6633" s="326" t="s">
        <v>168</v>
      </c>
      <c r="E6633" s="323">
        <v>1000</v>
      </c>
      <c r="F6633" s="35" t="s">
        <v>303</v>
      </c>
      <c r="G6633" s="326" t="s">
        <v>14120</v>
      </c>
      <c r="H6633" s="350">
        <f t="shared" si="104"/>
        <v>3673518.3800000008</v>
      </c>
      <c r="I6633" s="326" t="s">
        <v>14002</v>
      </c>
      <c r="J6633" s="42" t="str">
        <f>VLOOKUP(D6633,DEPARTMENTS!B:B,1,0)</f>
        <v>DEV_GROUP_35</v>
      </c>
    </row>
    <row r="6634" spans="1:10" hidden="1" x14ac:dyDescent="0.2">
      <c r="A6634" s="326" t="s">
        <v>14203</v>
      </c>
      <c r="B6634" s="326" t="s">
        <v>10</v>
      </c>
      <c r="C6634" s="326">
        <v>2</v>
      </c>
      <c r="D6634" s="326" t="s">
        <v>178</v>
      </c>
      <c r="E6634" s="323">
        <v>200</v>
      </c>
      <c r="F6634" s="35" t="s">
        <v>303</v>
      </c>
      <c r="G6634" s="326" t="s">
        <v>14120</v>
      </c>
      <c r="H6634" s="350">
        <f t="shared" si="104"/>
        <v>3673718.3800000008</v>
      </c>
      <c r="I6634" s="326" t="s">
        <v>14003</v>
      </c>
      <c r="J6634" s="42" t="str">
        <f>VLOOKUP(D6634,DEPARTMENTS!B:B,1,0)</f>
        <v>DEV_GROUP_34</v>
      </c>
    </row>
    <row r="6635" spans="1:10" hidden="1" x14ac:dyDescent="0.2">
      <c r="A6635" s="326" t="s">
        <v>14204</v>
      </c>
      <c r="B6635" s="326" t="s">
        <v>10</v>
      </c>
      <c r="C6635" s="326">
        <v>2</v>
      </c>
      <c r="D6635" s="326" t="s">
        <v>132</v>
      </c>
      <c r="E6635" s="323">
        <v>150</v>
      </c>
      <c r="F6635" s="35" t="s">
        <v>303</v>
      </c>
      <c r="G6635" s="326" t="s">
        <v>14120</v>
      </c>
      <c r="H6635" s="350">
        <f t="shared" si="104"/>
        <v>3673868.3800000008</v>
      </c>
      <c r="I6635" s="326" t="s">
        <v>14004</v>
      </c>
      <c r="J6635" s="42" t="str">
        <f>VLOOKUP(D6635,DEPARTMENTS!B:B,1,0)</f>
        <v>DEV_GROUP_41</v>
      </c>
    </row>
    <row r="6636" spans="1:10" hidden="1" x14ac:dyDescent="0.2">
      <c r="A6636" s="326" t="s">
        <v>14205</v>
      </c>
      <c r="B6636" s="326" t="s">
        <v>10</v>
      </c>
      <c r="C6636" s="326">
        <v>2</v>
      </c>
      <c r="D6636" s="326" t="s">
        <v>24</v>
      </c>
      <c r="E6636" s="323">
        <v>17</v>
      </c>
      <c r="F6636" s="35" t="s">
        <v>303</v>
      </c>
      <c r="G6636" s="326" t="s">
        <v>14121</v>
      </c>
      <c r="H6636" s="350">
        <f t="shared" si="104"/>
        <v>3673885.3800000008</v>
      </c>
      <c r="I6636" s="326" t="s">
        <v>14005</v>
      </c>
      <c r="J6636" s="42" t="str">
        <f>VLOOKUP(D6636,DEPARTMENTS!B:B,1,0)</f>
        <v>ENVELOPES</v>
      </c>
    </row>
    <row r="6637" spans="1:10" hidden="1" x14ac:dyDescent="0.2">
      <c r="A6637" s="326" t="s">
        <v>14206</v>
      </c>
      <c r="B6637" s="326" t="s">
        <v>10</v>
      </c>
      <c r="C6637" s="326">
        <v>2</v>
      </c>
      <c r="D6637" s="326" t="s">
        <v>24</v>
      </c>
      <c r="E6637" s="323">
        <v>30000</v>
      </c>
      <c r="F6637" s="35" t="s">
        <v>303</v>
      </c>
      <c r="G6637" s="326" t="s">
        <v>14121</v>
      </c>
      <c r="H6637" s="350">
        <f t="shared" si="104"/>
        <v>3703885.3800000008</v>
      </c>
      <c r="I6637" s="326" t="s">
        <v>14006</v>
      </c>
      <c r="J6637" s="42" t="str">
        <f>VLOOKUP(D6637,DEPARTMENTS!B:B,1,0)</f>
        <v>ENVELOPES</v>
      </c>
    </row>
    <row r="6638" spans="1:10" hidden="1" x14ac:dyDescent="0.2">
      <c r="A6638" s="326" t="s">
        <v>14207</v>
      </c>
      <c r="B6638" s="326" t="s">
        <v>10</v>
      </c>
      <c r="C6638" s="326">
        <v>2</v>
      </c>
      <c r="D6638" s="326" t="s">
        <v>24</v>
      </c>
      <c r="E6638" s="323">
        <v>2850</v>
      </c>
      <c r="F6638" s="35" t="s">
        <v>303</v>
      </c>
      <c r="G6638" s="326" t="s">
        <v>14121</v>
      </c>
      <c r="H6638" s="350">
        <f t="shared" si="104"/>
        <v>3706735.3800000008</v>
      </c>
      <c r="I6638" s="326" t="s">
        <v>14007</v>
      </c>
      <c r="J6638" s="42" t="str">
        <f>VLOOKUP(D6638,DEPARTMENTS!B:B,1,0)</f>
        <v>ENVELOPES</v>
      </c>
    </row>
    <row r="6639" spans="1:10" hidden="1" x14ac:dyDescent="0.2">
      <c r="A6639" s="326" t="s">
        <v>14208</v>
      </c>
      <c r="B6639" s="326" t="s">
        <v>10</v>
      </c>
      <c r="C6639" s="326">
        <v>2</v>
      </c>
      <c r="D6639" s="326" t="s">
        <v>176</v>
      </c>
      <c r="E6639" s="323">
        <v>1000</v>
      </c>
      <c r="F6639" s="35" t="s">
        <v>303</v>
      </c>
      <c r="G6639" s="326" t="s">
        <v>14121</v>
      </c>
      <c r="H6639" s="350">
        <f t="shared" si="104"/>
        <v>3707735.3800000008</v>
      </c>
      <c r="I6639" s="326" t="s">
        <v>14008</v>
      </c>
      <c r="J6639" s="42" t="str">
        <f>VLOOKUP(D6639,DEPARTMENTS!B:B,1,0)</f>
        <v>DEV_GROUP_33</v>
      </c>
    </row>
    <row r="6640" spans="1:10" hidden="1" x14ac:dyDescent="0.2">
      <c r="A6640" s="326" t="s">
        <v>14209</v>
      </c>
      <c r="B6640" s="326" t="s">
        <v>10</v>
      </c>
      <c r="C6640" s="326">
        <v>2</v>
      </c>
      <c r="D6640" s="326" t="s">
        <v>24</v>
      </c>
      <c r="E6640" s="323">
        <v>50</v>
      </c>
      <c r="F6640" s="35" t="s">
        <v>303</v>
      </c>
      <c r="G6640" s="326" t="s">
        <v>14121</v>
      </c>
      <c r="H6640" s="350">
        <f t="shared" si="104"/>
        <v>3707785.3800000008</v>
      </c>
      <c r="I6640" s="326" t="s">
        <v>14009</v>
      </c>
      <c r="J6640" s="42" t="str">
        <f>VLOOKUP(D6640,DEPARTMENTS!B:B,1,0)</f>
        <v>ENVELOPES</v>
      </c>
    </row>
    <row r="6641" spans="1:10" hidden="1" x14ac:dyDescent="0.2">
      <c r="A6641" s="326" t="s">
        <v>14210</v>
      </c>
      <c r="B6641" s="326" t="s">
        <v>10</v>
      </c>
      <c r="C6641" s="326">
        <v>2</v>
      </c>
      <c r="D6641" s="326" t="s">
        <v>24</v>
      </c>
      <c r="E6641" s="323">
        <v>100</v>
      </c>
      <c r="F6641" s="35" t="s">
        <v>303</v>
      </c>
      <c r="G6641" s="326" t="s">
        <v>14121</v>
      </c>
      <c r="H6641" s="350">
        <f t="shared" si="104"/>
        <v>3707885.3800000008</v>
      </c>
      <c r="I6641" s="326" t="s">
        <v>14010</v>
      </c>
      <c r="J6641" s="42" t="str">
        <f>VLOOKUP(D6641,DEPARTMENTS!B:B,1,0)</f>
        <v>ENVELOPES</v>
      </c>
    </row>
    <row r="6642" spans="1:10" hidden="1" x14ac:dyDescent="0.2">
      <c r="A6642" s="326" t="s">
        <v>14211</v>
      </c>
      <c r="B6642" s="326" t="s">
        <v>10</v>
      </c>
      <c r="C6642" s="326">
        <v>2</v>
      </c>
      <c r="D6642" s="326" t="s">
        <v>24</v>
      </c>
      <c r="E6642" s="323">
        <v>5000</v>
      </c>
      <c r="F6642" s="35" t="s">
        <v>303</v>
      </c>
      <c r="G6642" s="326" t="s">
        <v>14121</v>
      </c>
      <c r="H6642" s="350">
        <f t="shared" si="104"/>
        <v>3712885.3800000008</v>
      </c>
      <c r="I6642" s="326" t="s">
        <v>14011</v>
      </c>
      <c r="J6642" s="42" t="str">
        <f>VLOOKUP(D6642,DEPARTMENTS!B:B,1,0)</f>
        <v>ENVELOPES</v>
      </c>
    </row>
    <row r="6643" spans="1:10" hidden="1" x14ac:dyDescent="0.2">
      <c r="A6643" s="326" t="s">
        <v>14212</v>
      </c>
      <c r="B6643" s="326" t="s">
        <v>10</v>
      </c>
      <c r="C6643" s="326">
        <v>2</v>
      </c>
      <c r="D6643" s="326" t="s">
        <v>148</v>
      </c>
      <c r="E6643" s="323">
        <v>200</v>
      </c>
      <c r="F6643" s="35" t="s">
        <v>303</v>
      </c>
      <c r="G6643" s="326" t="s">
        <v>14121</v>
      </c>
      <c r="H6643" s="350">
        <f t="shared" si="104"/>
        <v>3713085.3800000008</v>
      </c>
      <c r="I6643" s="326" t="s">
        <v>14012</v>
      </c>
      <c r="J6643" s="42" t="str">
        <f>VLOOKUP(D6643,DEPARTMENTS!B:B,1,0)</f>
        <v>DEV_GROUP_NA</v>
      </c>
    </row>
    <row r="6644" spans="1:10" hidden="1" x14ac:dyDescent="0.2">
      <c r="A6644" s="326" t="s">
        <v>14213</v>
      </c>
      <c r="B6644" s="326" t="s">
        <v>10</v>
      </c>
      <c r="C6644" s="326">
        <v>2</v>
      </c>
      <c r="D6644" s="326" t="s">
        <v>114</v>
      </c>
      <c r="E6644" s="323">
        <v>300</v>
      </c>
      <c r="F6644" s="35" t="s">
        <v>303</v>
      </c>
      <c r="G6644" s="326" t="s">
        <v>14121</v>
      </c>
      <c r="H6644" s="350">
        <f t="shared" si="104"/>
        <v>3713385.3800000008</v>
      </c>
      <c r="I6644" s="326" t="s">
        <v>14013</v>
      </c>
      <c r="J6644" s="42" t="str">
        <f>VLOOKUP(D6644,DEPARTMENTS!B:B,1,0)</f>
        <v>DEV_GROUP_1</v>
      </c>
    </row>
    <row r="6645" spans="1:10" hidden="1" x14ac:dyDescent="0.2">
      <c r="A6645" s="326" t="s">
        <v>14214</v>
      </c>
      <c r="B6645" s="326" t="s">
        <v>10</v>
      </c>
      <c r="C6645" s="326">
        <v>2</v>
      </c>
      <c r="D6645" s="326" t="s">
        <v>166</v>
      </c>
      <c r="E6645" s="323">
        <v>500</v>
      </c>
      <c r="F6645" s="35" t="s">
        <v>303</v>
      </c>
      <c r="G6645" s="326" t="s">
        <v>14121</v>
      </c>
      <c r="H6645" s="350">
        <f t="shared" si="104"/>
        <v>3713885.3800000008</v>
      </c>
      <c r="I6645" s="326" t="s">
        <v>14014</v>
      </c>
      <c r="J6645" s="42" t="str">
        <f>VLOOKUP(D6645,DEPARTMENTS!B:B,1,0)</f>
        <v>DEV_GROUP_30</v>
      </c>
    </row>
    <row r="6646" spans="1:10" hidden="1" x14ac:dyDescent="0.2">
      <c r="A6646" s="326" t="s">
        <v>14215</v>
      </c>
      <c r="B6646" s="326" t="s">
        <v>10</v>
      </c>
      <c r="C6646" s="326">
        <v>2</v>
      </c>
      <c r="D6646" s="326" t="s">
        <v>24</v>
      </c>
      <c r="E6646" s="323">
        <v>500</v>
      </c>
      <c r="F6646" s="35" t="s">
        <v>303</v>
      </c>
      <c r="G6646" s="326" t="s">
        <v>14121</v>
      </c>
      <c r="H6646" s="350">
        <f t="shared" si="104"/>
        <v>3714385.3800000008</v>
      </c>
      <c r="I6646" s="326" t="s">
        <v>14015</v>
      </c>
      <c r="J6646" s="42" t="str">
        <f>VLOOKUP(D6646,DEPARTMENTS!B:B,1,0)</f>
        <v>ENVELOPES</v>
      </c>
    </row>
    <row r="6647" spans="1:10" hidden="1" x14ac:dyDescent="0.2">
      <c r="A6647" s="326" t="s">
        <v>14216</v>
      </c>
      <c r="B6647" s="326" t="s">
        <v>10</v>
      </c>
      <c r="C6647" s="326">
        <v>2</v>
      </c>
      <c r="D6647" s="326" t="s">
        <v>24</v>
      </c>
      <c r="E6647" s="323">
        <v>24300</v>
      </c>
      <c r="F6647" s="35" t="s">
        <v>303</v>
      </c>
      <c r="G6647" s="326" t="s">
        <v>14121</v>
      </c>
      <c r="H6647" s="350">
        <f t="shared" si="104"/>
        <v>3738685.3800000008</v>
      </c>
      <c r="I6647" s="326" t="s">
        <v>14016</v>
      </c>
      <c r="J6647" s="42" t="str">
        <f>VLOOKUP(D6647,DEPARTMENTS!B:B,1,0)</f>
        <v>ENVELOPES</v>
      </c>
    </row>
    <row r="6648" spans="1:10" hidden="1" x14ac:dyDescent="0.2">
      <c r="A6648" s="326" t="s">
        <v>14217</v>
      </c>
      <c r="B6648" s="326" t="s">
        <v>10</v>
      </c>
      <c r="C6648" s="326">
        <v>2</v>
      </c>
      <c r="D6648" s="326" t="s">
        <v>154</v>
      </c>
      <c r="E6648" s="323">
        <v>3000</v>
      </c>
      <c r="F6648" s="35" t="s">
        <v>303</v>
      </c>
      <c r="G6648" s="326" t="s">
        <v>14121</v>
      </c>
      <c r="H6648" s="350">
        <f t="shared" si="104"/>
        <v>3741685.3800000008</v>
      </c>
      <c r="I6648" s="326" t="s">
        <v>14017</v>
      </c>
      <c r="J6648" s="42" t="str">
        <f>VLOOKUP(D6648,DEPARTMENTS!B:B,1,0)</f>
        <v>DEV_GROUP_10</v>
      </c>
    </row>
    <row r="6649" spans="1:10" hidden="1" x14ac:dyDescent="0.2">
      <c r="A6649" s="326" t="s">
        <v>14218</v>
      </c>
      <c r="B6649" s="326" t="s">
        <v>10</v>
      </c>
      <c r="C6649" s="326">
        <v>2</v>
      </c>
      <c r="D6649" s="326" t="s">
        <v>24</v>
      </c>
      <c r="E6649" s="323">
        <v>3000</v>
      </c>
      <c r="F6649" s="35" t="s">
        <v>303</v>
      </c>
      <c r="G6649" s="326" t="s">
        <v>14121</v>
      </c>
      <c r="H6649" s="350">
        <f t="shared" si="104"/>
        <v>3744685.3800000008</v>
      </c>
      <c r="I6649" s="326" t="s">
        <v>14018</v>
      </c>
      <c r="J6649" s="42" t="str">
        <f>VLOOKUP(D6649,DEPARTMENTS!B:B,1,0)</f>
        <v>ENVELOPES</v>
      </c>
    </row>
    <row r="6650" spans="1:10" hidden="1" x14ac:dyDescent="0.2">
      <c r="A6650" s="326" t="s">
        <v>14219</v>
      </c>
      <c r="B6650" s="326" t="s">
        <v>10</v>
      </c>
      <c r="C6650" s="326">
        <v>2</v>
      </c>
      <c r="D6650" s="326" t="s">
        <v>24</v>
      </c>
      <c r="E6650" s="323">
        <v>500</v>
      </c>
      <c r="F6650" s="35" t="s">
        <v>303</v>
      </c>
      <c r="G6650" s="326" t="s">
        <v>14121</v>
      </c>
      <c r="H6650" s="350">
        <f t="shared" si="104"/>
        <v>3745185.3800000008</v>
      </c>
      <c r="I6650" s="326" t="s">
        <v>14019</v>
      </c>
      <c r="J6650" s="42" t="str">
        <f>VLOOKUP(D6650,DEPARTMENTS!B:B,1,0)</f>
        <v>ENVELOPES</v>
      </c>
    </row>
    <row r="6651" spans="1:10" hidden="1" x14ac:dyDescent="0.2">
      <c r="A6651" s="326" t="s">
        <v>14220</v>
      </c>
      <c r="B6651" s="326" t="s">
        <v>10</v>
      </c>
      <c r="C6651" s="326">
        <v>2</v>
      </c>
      <c r="D6651" s="326" t="s">
        <v>24</v>
      </c>
      <c r="E6651" s="323">
        <v>1000</v>
      </c>
      <c r="F6651" s="35" t="s">
        <v>303</v>
      </c>
      <c r="G6651" s="326" t="s">
        <v>14121</v>
      </c>
      <c r="H6651" s="350">
        <f t="shared" si="104"/>
        <v>3746185.3800000008</v>
      </c>
      <c r="I6651" s="326" t="s">
        <v>14020</v>
      </c>
      <c r="J6651" s="42" t="str">
        <f>VLOOKUP(D6651,DEPARTMENTS!B:B,1,0)</f>
        <v>ENVELOPES</v>
      </c>
    </row>
    <row r="6652" spans="1:10" hidden="1" x14ac:dyDescent="0.2">
      <c r="A6652" s="326" t="s">
        <v>14221</v>
      </c>
      <c r="B6652" s="326" t="s">
        <v>10</v>
      </c>
      <c r="C6652" s="326">
        <v>2</v>
      </c>
      <c r="D6652" s="326" t="s">
        <v>144</v>
      </c>
      <c r="E6652" s="323">
        <v>300</v>
      </c>
      <c r="F6652" s="35" t="s">
        <v>303</v>
      </c>
      <c r="G6652" s="326" t="s">
        <v>14121</v>
      </c>
      <c r="H6652" s="350">
        <f t="shared" si="104"/>
        <v>3746485.3800000008</v>
      </c>
      <c r="I6652" s="326" t="s">
        <v>14021</v>
      </c>
      <c r="J6652" s="42" t="str">
        <f>VLOOKUP(D6652,DEPARTMENTS!B:B,1,0)</f>
        <v>DEV_GROUP_2</v>
      </c>
    </row>
    <row r="6653" spans="1:10" hidden="1" x14ac:dyDescent="0.2">
      <c r="A6653" s="326" t="s">
        <v>14222</v>
      </c>
      <c r="B6653" s="326" t="s">
        <v>10</v>
      </c>
      <c r="C6653" s="326">
        <v>2</v>
      </c>
      <c r="D6653" s="326" t="s">
        <v>114</v>
      </c>
      <c r="E6653" s="323">
        <v>200</v>
      </c>
      <c r="F6653" s="35" t="s">
        <v>303</v>
      </c>
      <c r="G6653" s="326" t="s">
        <v>14121</v>
      </c>
      <c r="H6653" s="350">
        <f t="shared" si="104"/>
        <v>3746685.3800000008</v>
      </c>
      <c r="I6653" s="326" t="s">
        <v>14022</v>
      </c>
      <c r="J6653" s="42" t="str">
        <f>VLOOKUP(D6653,DEPARTMENTS!B:B,1,0)</f>
        <v>DEV_GROUP_1</v>
      </c>
    </row>
    <row r="6654" spans="1:10" hidden="1" x14ac:dyDescent="0.2">
      <c r="A6654" s="326" t="s">
        <v>14223</v>
      </c>
      <c r="B6654" s="326" t="s">
        <v>10</v>
      </c>
      <c r="C6654" s="326">
        <v>2</v>
      </c>
      <c r="D6654" s="326" t="s">
        <v>24</v>
      </c>
      <c r="E6654" s="323">
        <v>100</v>
      </c>
      <c r="F6654" s="35" t="s">
        <v>303</v>
      </c>
      <c r="G6654" s="326" t="s">
        <v>14121</v>
      </c>
      <c r="H6654" s="350">
        <f t="shared" si="104"/>
        <v>3746785.3800000008</v>
      </c>
      <c r="I6654" s="326" t="s">
        <v>14023</v>
      </c>
      <c r="J6654" s="42" t="str">
        <f>VLOOKUP(D6654,DEPARTMENTS!B:B,1,0)</f>
        <v>ENVELOPES</v>
      </c>
    </row>
    <row r="6655" spans="1:10" hidden="1" x14ac:dyDescent="0.2">
      <c r="A6655" s="326" t="s">
        <v>14224</v>
      </c>
      <c r="B6655" s="326" t="s">
        <v>10</v>
      </c>
      <c r="C6655" s="326">
        <v>2</v>
      </c>
      <c r="D6655" s="326" t="s">
        <v>24</v>
      </c>
      <c r="E6655" s="323">
        <v>2200</v>
      </c>
      <c r="F6655" s="35" t="s">
        <v>303</v>
      </c>
      <c r="G6655" s="326" t="s">
        <v>14121</v>
      </c>
      <c r="H6655" s="350">
        <f t="shared" si="104"/>
        <v>3748985.3800000008</v>
      </c>
      <c r="I6655" s="326" t="s">
        <v>14024</v>
      </c>
      <c r="J6655" s="42" t="str">
        <f>VLOOKUP(D6655,DEPARTMENTS!B:B,1,0)</f>
        <v>ENVELOPES</v>
      </c>
    </row>
    <row r="6656" spans="1:10" hidden="1" x14ac:dyDescent="0.2">
      <c r="A6656" s="326" t="s">
        <v>14225</v>
      </c>
      <c r="B6656" s="326" t="s">
        <v>10</v>
      </c>
      <c r="C6656" s="326">
        <v>2</v>
      </c>
      <c r="D6656" s="326" t="s">
        <v>24</v>
      </c>
      <c r="E6656" s="323">
        <v>5000</v>
      </c>
      <c r="F6656" s="35" t="s">
        <v>303</v>
      </c>
      <c r="G6656" s="326" t="s">
        <v>14121</v>
      </c>
      <c r="H6656" s="350">
        <f t="shared" si="104"/>
        <v>3753985.3800000008</v>
      </c>
      <c r="I6656" s="326" t="s">
        <v>14025</v>
      </c>
      <c r="J6656" s="42" t="str">
        <f>VLOOKUP(D6656,DEPARTMENTS!B:B,1,0)</f>
        <v>ENVELOPES</v>
      </c>
    </row>
    <row r="6657" spans="1:10" hidden="1" x14ac:dyDescent="0.2">
      <c r="A6657" s="326" t="s">
        <v>14226</v>
      </c>
      <c r="B6657" s="326" t="s">
        <v>10</v>
      </c>
      <c r="C6657" s="326">
        <v>2</v>
      </c>
      <c r="D6657" s="326" t="s">
        <v>24</v>
      </c>
      <c r="E6657" s="323">
        <v>175</v>
      </c>
      <c r="F6657" s="35" t="s">
        <v>303</v>
      </c>
      <c r="G6657" s="326" t="s">
        <v>14121</v>
      </c>
      <c r="H6657" s="350">
        <f t="shared" si="104"/>
        <v>3754160.3800000008</v>
      </c>
      <c r="I6657" s="326" t="s">
        <v>14026</v>
      </c>
      <c r="J6657" s="42" t="str">
        <f>VLOOKUP(D6657,DEPARTMENTS!B:B,1,0)</f>
        <v>ENVELOPES</v>
      </c>
    </row>
    <row r="6658" spans="1:10" hidden="1" x14ac:dyDescent="0.2">
      <c r="A6658" s="326" t="s">
        <v>14227</v>
      </c>
      <c r="B6658" s="326" t="s">
        <v>10</v>
      </c>
      <c r="C6658" s="326">
        <v>2</v>
      </c>
      <c r="D6658" s="326" t="s">
        <v>24</v>
      </c>
      <c r="E6658" s="323">
        <v>50</v>
      </c>
      <c r="F6658" s="35" t="s">
        <v>303</v>
      </c>
      <c r="G6658" s="326" t="s">
        <v>14121</v>
      </c>
      <c r="H6658" s="350">
        <f t="shared" si="104"/>
        <v>3754210.3800000008</v>
      </c>
      <c r="I6658" s="326" t="s">
        <v>14027</v>
      </c>
      <c r="J6658" s="42" t="str">
        <f>VLOOKUP(D6658,DEPARTMENTS!B:B,1,0)</f>
        <v>ENVELOPES</v>
      </c>
    </row>
    <row r="6659" spans="1:10" hidden="1" x14ac:dyDescent="0.2">
      <c r="A6659" s="326" t="s">
        <v>14228</v>
      </c>
      <c r="B6659" s="326" t="s">
        <v>10</v>
      </c>
      <c r="C6659" s="326">
        <v>2</v>
      </c>
      <c r="D6659" s="326" t="s">
        <v>24</v>
      </c>
      <c r="E6659" s="323">
        <v>200</v>
      </c>
      <c r="F6659" s="35" t="s">
        <v>303</v>
      </c>
      <c r="G6659" s="326" t="s">
        <v>14121</v>
      </c>
      <c r="H6659" s="350">
        <f t="shared" si="104"/>
        <v>3754410.3800000008</v>
      </c>
      <c r="I6659" s="326" t="s">
        <v>14028</v>
      </c>
      <c r="J6659" s="42" t="str">
        <f>VLOOKUP(D6659,DEPARTMENTS!B:B,1,0)</f>
        <v>ENVELOPES</v>
      </c>
    </row>
    <row r="6660" spans="1:10" hidden="1" x14ac:dyDescent="0.2">
      <c r="A6660" s="326" t="s">
        <v>14229</v>
      </c>
      <c r="B6660" s="326" t="s">
        <v>10</v>
      </c>
      <c r="C6660" s="326">
        <v>2</v>
      </c>
      <c r="D6660" s="326" t="s">
        <v>24</v>
      </c>
      <c r="E6660" s="323">
        <v>100</v>
      </c>
      <c r="F6660" s="35" t="s">
        <v>303</v>
      </c>
      <c r="G6660" s="326" t="s">
        <v>14121</v>
      </c>
      <c r="H6660" s="350">
        <f t="shared" si="104"/>
        <v>3754510.3800000008</v>
      </c>
      <c r="I6660" s="326" t="s">
        <v>14029</v>
      </c>
      <c r="J6660" s="42" t="str">
        <f>VLOOKUP(D6660,DEPARTMENTS!B:B,1,0)</f>
        <v>ENVELOPES</v>
      </c>
    </row>
    <row r="6661" spans="1:10" hidden="1" x14ac:dyDescent="0.2">
      <c r="A6661" s="326" t="s">
        <v>14230</v>
      </c>
      <c r="B6661" s="326" t="s">
        <v>10</v>
      </c>
      <c r="C6661" s="326">
        <v>2</v>
      </c>
      <c r="D6661" s="326" t="s">
        <v>24</v>
      </c>
      <c r="E6661" s="323">
        <v>100</v>
      </c>
      <c r="F6661" s="35" t="s">
        <v>303</v>
      </c>
      <c r="G6661" s="326" t="s">
        <v>14121</v>
      </c>
      <c r="H6661" s="350">
        <f t="shared" si="104"/>
        <v>3754610.3800000008</v>
      </c>
      <c r="I6661" s="326" t="s">
        <v>14030</v>
      </c>
      <c r="J6661" s="42" t="str">
        <f>VLOOKUP(D6661,DEPARTMENTS!B:B,1,0)</f>
        <v>ENVELOPES</v>
      </c>
    </row>
    <row r="6662" spans="1:10" hidden="1" x14ac:dyDescent="0.2">
      <c r="A6662" s="326" t="s">
        <v>14231</v>
      </c>
      <c r="B6662" s="326" t="s">
        <v>10</v>
      </c>
      <c r="C6662" s="326">
        <v>2</v>
      </c>
      <c r="D6662" s="326" t="s">
        <v>24</v>
      </c>
      <c r="E6662" s="323">
        <v>200</v>
      </c>
      <c r="F6662" s="35" t="s">
        <v>303</v>
      </c>
      <c r="G6662" s="326" t="s">
        <v>14121</v>
      </c>
      <c r="H6662" s="350">
        <f t="shared" si="104"/>
        <v>3754810.3800000008</v>
      </c>
      <c r="I6662" s="326" t="s">
        <v>14031</v>
      </c>
      <c r="J6662" s="42" t="str">
        <f>VLOOKUP(D6662,DEPARTMENTS!B:B,1,0)</f>
        <v>ENVELOPES</v>
      </c>
    </row>
    <row r="6663" spans="1:10" hidden="1" x14ac:dyDescent="0.2">
      <c r="A6663" s="326" t="s">
        <v>14232</v>
      </c>
      <c r="B6663" s="326" t="s">
        <v>10</v>
      </c>
      <c r="C6663" s="326">
        <v>2</v>
      </c>
      <c r="D6663" s="326" t="s">
        <v>24</v>
      </c>
      <c r="E6663" s="323">
        <v>200</v>
      </c>
      <c r="F6663" s="35" t="s">
        <v>303</v>
      </c>
      <c r="G6663" s="326" t="s">
        <v>14121</v>
      </c>
      <c r="H6663" s="350">
        <f t="shared" si="104"/>
        <v>3755010.3800000008</v>
      </c>
      <c r="I6663" s="326" t="s">
        <v>14032</v>
      </c>
      <c r="J6663" s="42" t="str">
        <f>VLOOKUP(D6663,DEPARTMENTS!B:B,1,0)</f>
        <v>ENVELOPES</v>
      </c>
    </row>
    <row r="6664" spans="1:10" hidden="1" x14ac:dyDescent="0.2">
      <c r="A6664" s="326" t="s">
        <v>14233</v>
      </c>
      <c r="B6664" s="326" t="s">
        <v>10</v>
      </c>
      <c r="C6664" s="326">
        <v>2</v>
      </c>
      <c r="D6664" s="326" t="s">
        <v>24</v>
      </c>
      <c r="E6664" s="323">
        <v>300</v>
      </c>
      <c r="F6664" s="35" t="s">
        <v>303</v>
      </c>
      <c r="G6664" s="326" t="s">
        <v>14121</v>
      </c>
      <c r="H6664" s="350">
        <f t="shared" si="104"/>
        <v>3755310.3800000008</v>
      </c>
      <c r="I6664" s="326" t="s">
        <v>14033</v>
      </c>
      <c r="J6664" s="42" t="str">
        <f>VLOOKUP(D6664,DEPARTMENTS!B:B,1,0)</f>
        <v>ENVELOPES</v>
      </c>
    </row>
    <row r="6665" spans="1:10" hidden="1" x14ac:dyDescent="0.2">
      <c r="A6665" s="326" t="s">
        <v>14234</v>
      </c>
      <c r="B6665" s="326" t="s">
        <v>10</v>
      </c>
      <c r="C6665" s="326">
        <v>2</v>
      </c>
      <c r="D6665" s="326" t="s">
        <v>24</v>
      </c>
      <c r="E6665" s="323">
        <v>400</v>
      </c>
      <c r="F6665" s="35" t="s">
        <v>303</v>
      </c>
      <c r="G6665" s="326" t="s">
        <v>14121</v>
      </c>
      <c r="H6665" s="350">
        <f t="shared" si="104"/>
        <v>3755710.3800000008</v>
      </c>
      <c r="I6665" s="326" t="s">
        <v>14034</v>
      </c>
      <c r="J6665" s="42" t="str">
        <f>VLOOKUP(D6665,DEPARTMENTS!B:B,1,0)</f>
        <v>ENVELOPES</v>
      </c>
    </row>
    <row r="6666" spans="1:10" hidden="1" x14ac:dyDescent="0.2">
      <c r="A6666" s="326" t="s">
        <v>14235</v>
      </c>
      <c r="B6666" s="326" t="s">
        <v>10</v>
      </c>
      <c r="C6666" s="326">
        <v>2</v>
      </c>
      <c r="D6666" s="326" t="s">
        <v>24</v>
      </c>
      <c r="E6666" s="323">
        <v>500</v>
      </c>
      <c r="F6666" s="35" t="s">
        <v>303</v>
      </c>
      <c r="G6666" s="326" t="s">
        <v>14121</v>
      </c>
      <c r="H6666" s="350">
        <f t="shared" si="104"/>
        <v>3756210.3800000008</v>
      </c>
      <c r="I6666" s="326" t="s">
        <v>14035</v>
      </c>
      <c r="J6666" s="42" t="str">
        <f>VLOOKUP(D6666,DEPARTMENTS!B:B,1,0)</f>
        <v>ENVELOPES</v>
      </c>
    </row>
    <row r="6667" spans="1:10" hidden="1" x14ac:dyDescent="0.2">
      <c r="A6667" s="326" t="s">
        <v>14236</v>
      </c>
      <c r="B6667" s="326" t="s">
        <v>10</v>
      </c>
      <c r="C6667" s="326">
        <v>2</v>
      </c>
      <c r="D6667" s="326" t="s">
        <v>24</v>
      </c>
      <c r="E6667" s="323">
        <v>50</v>
      </c>
      <c r="F6667" s="35" t="s">
        <v>303</v>
      </c>
      <c r="G6667" s="326" t="s">
        <v>14121</v>
      </c>
      <c r="H6667" s="350">
        <f t="shared" si="104"/>
        <v>3756260.3800000008</v>
      </c>
      <c r="I6667" s="326" t="s">
        <v>14036</v>
      </c>
      <c r="J6667" s="42" t="str">
        <f>VLOOKUP(D6667,DEPARTMENTS!B:B,1,0)</f>
        <v>ENVELOPES</v>
      </c>
    </row>
    <row r="6668" spans="1:10" hidden="1" x14ac:dyDescent="0.2">
      <c r="A6668" s="326" t="s">
        <v>14237</v>
      </c>
      <c r="B6668" s="326" t="s">
        <v>10</v>
      </c>
      <c r="C6668" s="326">
        <v>2</v>
      </c>
      <c r="D6668" s="326" t="s">
        <v>24</v>
      </c>
      <c r="E6668" s="323">
        <v>200</v>
      </c>
      <c r="F6668" s="35" t="s">
        <v>303</v>
      </c>
      <c r="G6668" s="326" t="s">
        <v>14121</v>
      </c>
      <c r="H6668" s="350">
        <f t="shared" si="104"/>
        <v>3756460.3800000008</v>
      </c>
      <c r="I6668" s="326" t="s">
        <v>14037</v>
      </c>
      <c r="J6668" s="42" t="str">
        <f>VLOOKUP(D6668,DEPARTMENTS!B:B,1,0)</f>
        <v>ENVELOPES</v>
      </c>
    </row>
    <row r="6669" spans="1:10" hidden="1" x14ac:dyDescent="0.2">
      <c r="A6669" s="326" t="s">
        <v>14238</v>
      </c>
      <c r="B6669" s="326" t="s">
        <v>10</v>
      </c>
      <c r="C6669" s="326">
        <v>2</v>
      </c>
      <c r="D6669" s="326" t="s">
        <v>24</v>
      </c>
      <c r="E6669" s="323">
        <v>50</v>
      </c>
      <c r="F6669" s="35" t="s">
        <v>303</v>
      </c>
      <c r="G6669" s="326" t="s">
        <v>14121</v>
      </c>
      <c r="H6669" s="350">
        <f t="shared" si="104"/>
        <v>3756510.3800000008</v>
      </c>
      <c r="I6669" s="326" t="s">
        <v>14038</v>
      </c>
      <c r="J6669" s="42" t="str">
        <f>VLOOKUP(D6669,DEPARTMENTS!B:B,1,0)</f>
        <v>ENVELOPES</v>
      </c>
    </row>
    <row r="6670" spans="1:10" hidden="1" x14ac:dyDescent="0.2">
      <c r="A6670" s="326" t="s">
        <v>14239</v>
      </c>
      <c r="B6670" s="326" t="s">
        <v>10</v>
      </c>
      <c r="C6670" s="326">
        <v>2</v>
      </c>
      <c r="D6670" s="326" t="s">
        <v>24</v>
      </c>
      <c r="E6670" s="323">
        <v>500</v>
      </c>
      <c r="F6670" s="35" t="s">
        <v>303</v>
      </c>
      <c r="G6670" s="326" t="s">
        <v>14121</v>
      </c>
      <c r="H6670" s="350">
        <f t="shared" si="104"/>
        <v>3757010.3800000008</v>
      </c>
      <c r="I6670" s="326" t="s">
        <v>14039</v>
      </c>
      <c r="J6670" s="42" t="str">
        <f>VLOOKUP(D6670,DEPARTMENTS!B:B,1,0)</f>
        <v>ENVELOPES</v>
      </c>
    </row>
    <row r="6671" spans="1:10" hidden="1" x14ac:dyDescent="0.2">
      <c r="A6671" s="326" t="s">
        <v>14240</v>
      </c>
      <c r="B6671" s="326" t="s">
        <v>10</v>
      </c>
      <c r="C6671" s="326">
        <v>2</v>
      </c>
      <c r="D6671" s="326" t="s">
        <v>24</v>
      </c>
      <c r="E6671" s="323">
        <v>100</v>
      </c>
      <c r="F6671" s="35" t="s">
        <v>303</v>
      </c>
      <c r="G6671" s="326" t="s">
        <v>14121</v>
      </c>
      <c r="H6671" s="350">
        <f t="shared" si="104"/>
        <v>3757110.3800000008</v>
      </c>
      <c r="I6671" s="326" t="s">
        <v>14040</v>
      </c>
      <c r="J6671" s="42" t="str">
        <f>VLOOKUP(D6671,DEPARTMENTS!B:B,1,0)</f>
        <v>ENVELOPES</v>
      </c>
    </row>
    <row r="6672" spans="1:10" hidden="1" x14ac:dyDescent="0.2">
      <c r="A6672" s="326" t="s">
        <v>14241</v>
      </c>
      <c r="B6672" s="326" t="s">
        <v>10</v>
      </c>
      <c r="C6672" s="326">
        <v>2</v>
      </c>
      <c r="D6672" s="326" t="s">
        <v>24</v>
      </c>
      <c r="E6672" s="323">
        <v>60</v>
      </c>
      <c r="F6672" s="35" t="s">
        <v>303</v>
      </c>
      <c r="G6672" s="326" t="s">
        <v>14121</v>
      </c>
      <c r="H6672" s="350">
        <f t="shared" si="104"/>
        <v>3757170.3800000008</v>
      </c>
      <c r="I6672" s="326" t="s">
        <v>14041</v>
      </c>
      <c r="J6672" s="42" t="str">
        <f>VLOOKUP(D6672,DEPARTMENTS!B:B,1,0)</f>
        <v>ENVELOPES</v>
      </c>
    </row>
    <row r="6673" spans="1:10" hidden="1" x14ac:dyDescent="0.2">
      <c r="A6673" s="326" t="s">
        <v>14242</v>
      </c>
      <c r="B6673" s="326" t="s">
        <v>10</v>
      </c>
      <c r="C6673" s="326">
        <v>2</v>
      </c>
      <c r="D6673" s="326" t="s">
        <v>24</v>
      </c>
      <c r="E6673" s="323">
        <v>100</v>
      </c>
      <c r="F6673" s="35" t="s">
        <v>303</v>
      </c>
      <c r="G6673" s="326" t="s">
        <v>14121</v>
      </c>
      <c r="H6673" s="350">
        <f t="shared" si="104"/>
        <v>3757270.3800000008</v>
      </c>
      <c r="I6673" s="326" t="s">
        <v>14042</v>
      </c>
      <c r="J6673" s="42" t="str">
        <f>VLOOKUP(D6673,DEPARTMENTS!B:B,1,0)</f>
        <v>ENVELOPES</v>
      </c>
    </row>
    <row r="6674" spans="1:10" hidden="1" x14ac:dyDescent="0.2">
      <c r="A6674" s="326" t="s">
        <v>14243</v>
      </c>
      <c r="B6674" s="326" t="s">
        <v>10</v>
      </c>
      <c r="C6674" s="326">
        <v>2</v>
      </c>
      <c r="D6674" s="326" t="s">
        <v>24</v>
      </c>
      <c r="E6674" s="323">
        <v>50</v>
      </c>
      <c r="F6674" s="35" t="s">
        <v>303</v>
      </c>
      <c r="G6674" s="326" t="s">
        <v>14121</v>
      </c>
      <c r="H6674" s="350">
        <f t="shared" si="104"/>
        <v>3757320.3800000008</v>
      </c>
      <c r="I6674" s="326" t="s">
        <v>14043</v>
      </c>
      <c r="J6674" s="42" t="str">
        <f>VLOOKUP(D6674,DEPARTMENTS!B:B,1,0)</f>
        <v>ENVELOPES</v>
      </c>
    </row>
    <row r="6675" spans="1:10" hidden="1" x14ac:dyDescent="0.2">
      <c r="A6675" s="326" t="s">
        <v>14244</v>
      </c>
      <c r="B6675" s="326" t="s">
        <v>10</v>
      </c>
      <c r="C6675" s="326">
        <v>2</v>
      </c>
      <c r="D6675" s="326" t="s">
        <v>24</v>
      </c>
      <c r="E6675" s="323">
        <v>50</v>
      </c>
      <c r="F6675" s="35" t="s">
        <v>303</v>
      </c>
      <c r="G6675" s="326" t="s">
        <v>14121</v>
      </c>
      <c r="H6675" s="350">
        <f t="shared" si="104"/>
        <v>3757370.3800000008</v>
      </c>
      <c r="I6675" s="326" t="s">
        <v>14044</v>
      </c>
      <c r="J6675" s="42" t="str">
        <f>VLOOKUP(D6675,DEPARTMENTS!B:B,1,0)</f>
        <v>ENVELOPES</v>
      </c>
    </row>
    <row r="6676" spans="1:10" hidden="1" x14ac:dyDescent="0.2">
      <c r="A6676" s="326" t="s">
        <v>14245</v>
      </c>
      <c r="B6676" s="326" t="s">
        <v>10</v>
      </c>
      <c r="C6676" s="326">
        <v>2</v>
      </c>
      <c r="D6676" s="326" t="s">
        <v>134</v>
      </c>
      <c r="E6676" s="323">
        <v>200</v>
      </c>
      <c r="F6676" s="35" t="s">
        <v>303</v>
      </c>
      <c r="G6676" s="326" t="s">
        <v>14121</v>
      </c>
      <c r="H6676" s="350">
        <f t="shared" si="104"/>
        <v>3757570.3800000008</v>
      </c>
      <c r="I6676" s="326" t="s">
        <v>14045</v>
      </c>
      <c r="J6676" s="42" t="str">
        <f>VLOOKUP(D6676,DEPARTMENTS!B:B,1,0)</f>
        <v>DEV_GROUP_12</v>
      </c>
    </row>
    <row r="6677" spans="1:10" hidden="1" x14ac:dyDescent="0.2">
      <c r="A6677" s="326" t="s">
        <v>14246</v>
      </c>
      <c r="B6677" s="326" t="s">
        <v>10</v>
      </c>
      <c r="C6677" s="326">
        <v>2</v>
      </c>
      <c r="D6677" s="326" t="s">
        <v>24</v>
      </c>
      <c r="E6677" s="323">
        <v>100</v>
      </c>
      <c r="F6677" s="35" t="s">
        <v>303</v>
      </c>
      <c r="G6677" s="326" t="s">
        <v>14121</v>
      </c>
      <c r="H6677" s="350">
        <f t="shared" si="104"/>
        <v>3757670.3800000008</v>
      </c>
      <c r="I6677" s="326" t="s">
        <v>14046</v>
      </c>
      <c r="J6677" s="42" t="str">
        <f>VLOOKUP(D6677,DEPARTMENTS!B:B,1,0)</f>
        <v>ENVELOPES</v>
      </c>
    </row>
    <row r="6678" spans="1:10" hidden="1" x14ac:dyDescent="0.2">
      <c r="A6678" s="326" t="s">
        <v>14247</v>
      </c>
      <c r="B6678" s="326" t="s">
        <v>10</v>
      </c>
      <c r="C6678" s="326">
        <v>2</v>
      </c>
      <c r="D6678" s="326" t="s">
        <v>24</v>
      </c>
      <c r="E6678" s="323">
        <v>100</v>
      </c>
      <c r="F6678" s="35" t="s">
        <v>303</v>
      </c>
      <c r="G6678" s="326" t="s">
        <v>14121</v>
      </c>
      <c r="H6678" s="350">
        <f t="shared" ref="H6678:H6741" si="105">H6677+E6678</f>
        <v>3757770.3800000008</v>
      </c>
      <c r="I6678" s="326" t="s">
        <v>14047</v>
      </c>
      <c r="J6678" s="42" t="str">
        <f>VLOOKUP(D6678,DEPARTMENTS!B:B,1,0)</f>
        <v>ENVELOPES</v>
      </c>
    </row>
    <row r="6679" spans="1:10" hidden="1" x14ac:dyDescent="0.2">
      <c r="A6679" s="326" t="s">
        <v>14248</v>
      </c>
      <c r="B6679" s="326" t="s">
        <v>10</v>
      </c>
      <c r="C6679" s="326">
        <v>2</v>
      </c>
      <c r="D6679" s="326" t="s">
        <v>24</v>
      </c>
      <c r="E6679" s="323">
        <v>200</v>
      </c>
      <c r="F6679" s="35" t="s">
        <v>303</v>
      </c>
      <c r="G6679" s="326" t="s">
        <v>14121</v>
      </c>
      <c r="H6679" s="350">
        <f t="shared" si="105"/>
        <v>3757970.3800000008</v>
      </c>
      <c r="I6679" s="326" t="s">
        <v>14048</v>
      </c>
      <c r="J6679" s="42" t="str">
        <f>VLOOKUP(D6679,DEPARTMENTS!B:B,1,0)</f>
        <v>ENVELOPES</v>
      </c>
    </row>
    <row r="6680" spans="1:10" hidden="1" x14ac:dyDescent="0.2">
      <c r="A6680" s="326" t="s">
        <v>14249</v>
      </c>
      <c r="B6680" s="326" t="s">
        <v>10</v>
      </c>
      <c r="C6680" s="326">
        <v>2</v>
      </c>
      <c r="D6680" s="326" t="s">
        <v>24</v>
      </c>
      <c r="E6680" s="323">
        <v>1000</v>
      </c>
      <c r="F6680" s="35" t="s">
        <v>303</v>
      </c>
      <c r="G6680" s="326" t="s">
        <v>14121</v>
      </c>
      <c r="H6680" s="350">
        <f t="shared" si="105"/>
        <v>3758970.3800000008</v>
      </c>
      <c r="I6680" s="326" t="s">
        <v>14049</v>
      </c>
      <c r="J6680" s="42" t="str">
        <f>VLOOKUP(D6680,DEPARTMENTS!B:B,1,0)</f>
        <v>ENVELOPES</v>
      </c>
    </row>
    <row r="6681" spans="1:10" hidden="1" x14ac:dyDescent="0.2">
      <c r="A6681" s="326" t="s">
        <v>14250</v>
      </c>
      <c r="B6681" s="326" t="s">
        <v>10</v>
      </c>
      <c r="C6681" s="326">
        <v>2</v>
      </c>
      <c r="D6681" s="326" t="s">
        <v>24</v>
      </c>
      <c r="E6681" s="323">
        <v>5000</v>
      </c>
      <c r="F6681" s="35" t="s">
        <v>303</v>
      </c>
      <c r="G6681" s="326" t="s">
        <v>14121</v>
      </c>
      <c r="H6681" s="350">
        <f t="shared" si="105"/>
        <v>3763970.3800000008</v>
      </c>
      <c r="I6681" s="326" t="s">
        <v>14050</v>
      </c>
      <c r="J6681" s="42" t="str">
        <f>VLOOKUP(D6681,DEPARTMENTS!B:B,1,0)</f>
        <v>ENVELOPES</v>
      </c>
    </row>
    <row r="6682" spans="1:10" hidden="1" x14ac:dyDescent="0.2">
      <c r="A6682" s="326" t="s">
        <v>14251</v>
      </c>
      <c r="B6682" s="326" t="s">
        <v>10</v>
      </c>
      <c r="C6682" s="326">
        <v>2</v>
      </c>
      <c r="D6682" s="326" t="s">
        <v>24</v>
      </c>
      <c r="E6682" s="323">
        <v>1250</v>
      </c>
      <c r="F6682" s="35" t="s">
        <v>303</v>
      </c>
      <c r="G6682" s="326" t="s">
        <v>14121</v>
      </c>
      <c r="H6682" s="350">
        <f t="shared" si="105"/>
        <v>3765220.3800000008</v>
      </c>
      <c r="I6682" s="326" t="s">
        <v>14051</v>
      </c>
      <c r="J6682" s="42" t="str">
        <f>VLOOKUP(D6682,DEPARTMENTS!B:B,1,0)</f>
        <v>ENVELOPES</v>
      </c>
    </row>
    <row r="6683" spans="1:10" hidden="1" x14ac:dyDescent="0.2">
      <c r="A6683" s="326" t="s">
        <v>14252</v>
      </c>
      <c r="B6683" s="326" t="s">
        <v>10</v>
      </c>
      <c r="C6683" s="326">
        <v>2</v>
      </c>
      <c r="D6683" s="326" t="s">
        <v>24</v>
      </c>
      <c r="E6683" s="323">
        <v>100</v>
      </c>
      <c r="F6683" s="35" t="s">
        <v>303</v>
      </c>
      <c r="G6683" s="326" t="s">
        <v>14121</v>
      </c>
      <c r="H6683" s="350">
        <f t="shared" si="105"/>
        <v>3765320.3800000008</v>
      </c>
      <c r="I6683" s="326" t="s">
        <v>14052</v>
      </c>
      <c r="J6683" s="42" t="str">
        <f>VLOOKUP(D6683,DEPARTMENTS!B:B,1,0)</f>
        <v>ENVELOPES</v>
      </c>
    </row>
    <row r="6684" spans="1:10" hidden="1" x14ac:dyDescent="0.2">
      <c r="A6684" s="326" t="s">
        <v>14253</v>
      </c>
      <c r="B6684" s="326" t="s">
        <v>10</v>
      </c>
      <c r="C6684" s="326">
        <v>2</v>
      </c>
      <c r="D6684" s="326" t="s">
        <v>24</v>
      </c>
      <c r="E6684" s="323">
        <v>1000</v>
      </c>
      <c r="F6684" s="35" t="s">
        <v>303</v>
      </c>
      <c r="G6684" s="326" t="s">
        <v>14121</v>
      </c>
      <c r="H6684" s="350">
        <f t="shared" si="105"/>
        <v>3766320.3800000008</v>
      </c>
      <c r="I6684" s="326" t="s">
        <v>14053</v>
      </c>
      <c r="J6684" s="42" t="str">
        <f>VLOOKUP(D6684,DEPARTMENTS!B:B,1,0)</f>
        <v>ENVELOPES</v>
      </c>
    </row>
    <row r="6685" spans="1:10" hidden="1" x14ac:dyDescent="0.2">
      <c r="A6685" s="326" t="s">
        <v>14254</v>
      </c>
      <c r="B6685" s="326" t="s">
        <v>10</v>
      </c>
      <c r="C6685" s="326">
        <v>2</v>
      </c>
      <c r="D6685" s="326" t="s">
        <v>24</v>
      </c>
      <c r="E6685" s="323">
        <v>150</v>
      </c>
      <c r="F6685" s="35" t="s">
        <v>303</v>
      </c>
      <c r="G6685" s="326" t="s">
        <v>14121</v>
      </c>
      <c r="H6685" s="350">
        <f t="shared" si="105"/>
        <v>3766470.3800000008</v>
      </c>
      <c r="I6685" s="326" t="s">
        <v>14054</v>
      </c>
      <c r="J6685" s="42" t="str">
        <f>VLOOKUP(D6685,DEPARTMENTS!B:B,1,0)</f>
        <v>ENVELOPES</v>
      </c>
    </row>
    <row r="6686" spans="1:10" hidden="1" x14ac:dyDescent="0.2">
      <c r="A6686" s="326" t="s">
        <v>14255</v>
      </c>
      <c r="B6686" s="326" t="s">
        <v>10</v>
      </c>
      <c r="C6686" s="326">
        <v>2</v>
      </c>
      <c r="D6686" s="326" t="s">
        <v>24</v>
      </c>
      <c r="E6686" s="323">
        <v>70</v>
      </c>
      <c r="F6686" s="35" t="s">
        <v>303</v>
      </c>
      <c r="G6686" s="326" t="s">
        <v>14121</v>
      </c>
      <c r="H6686" s="350">
        <f t="shared" si="105"/>
        <v>3766540.3800000008</v>
      </c>
      <c r="I6686" s="326" t="s">
        <v>14055</v>
      </c>
      <c r="J6686" s="42" t="str">
        <f>VLOOKUP(D6686,DEPARTMENTS!B:B,1,0)</f>
        <v>ENVELOPES</v>
      </c>
    </row>
    <row r="6687" spans="1:10" hidden="1" x14ac:dyDescent="0.2">
      <c r="A6687" s="326" t="s">
        <v>14256</v>
      </c>
      <c r="B6687" s="326" t="s">
        <v>10</v>
      </c>
      <c r="C6687" s="326">
        <v>2</v>
      </c>
      <c r="D6687" s="326" t="s">
        <v>24</v>
      </c>
      <c r="E6687" s="323">
        <v>100</v>
      </c>
      <c r="F6687" s="35" t="s">
        <v>303</v>
      </c>
      <c r="G6687" s="326" t="s">
        <v>14121</v>
      </c>
      <c r="H6687" s="350">
        <f t="shared" si="105"/>
        <v>3766640.3800000008</v>
      </c>
      <c r="I6687" s="326" t="s">
        <v>14056</v>
      </c>
      <c r="J6687" s="42" t="str">
        <f>VLOOKUP(D6687,DEPARTMENTS!B:B,1,0)</f>
        <v>ENVELOPES</v>
      </c>
    </row>
    <row r="6688" spans="1:10" hidden="1" x14ac:dyDescent="0.2">
      <c r="A6688" s="326" t="s">
        <v>14257</v>
      </c>
      <c r="B6688" s="326" t="s">
        <v>10</v>
      </c>
      <c r="C6688" s="326">
        <v>2</v>
      </c>
      <c r="D6688" s="326" t="s">
        <v>24</v>
      </c>
      <c r="E6688" s="323">
        <v>50</v>
      </c>
      <c r="F6688" s="35" t="s">
        <v>303</v>
      </c>
      <c r="G6688" s="326" t="s">
        <v>14121</v>
      </c>
      <c r="H6688" s="350">
        <f t="shared" si="105"/>
        <v>3766690.3800000008</v>
      </c>
      <c r="I6688" s="326" t="s">
        <v>14057</v>
      </c>
      <c r="J6688" s="42" t="str">
        <f>VLOOKUP(D6688,DEPARTMENTS!B:B,1,0)</f>
        <v>ENVELOPES</v>
      </c>
    </row>
    <row r="6689" spans="1:10" hidden="1" x14ac:dyDescent="0.2">
      <c r="A6689" s="326" t="s">
        <v>14258</v>
      </c>
      <c r="B6689" s="326" t="s">
        <v>10</v>
      </c>
      <c r="C6689" s="326">
        <v>2</v>
      </c>
      <c r="D6689" s="326" t="s">
        <v>24</v>
      </c>
      <c r="E6689" s="323">
        <v>2000</v>
      </c>
      <c r="F6689" s="35" t="s">
        <v>303</v>
      </c>
      <c r="G6689" s="326" t="s">
        <v>14121</v>
      </c>
      <c r="H6689" s="350">
        <f t="shared" si="105"/>
        <v>3768690.3800000008</v>
      </c>
      <c r="I6689" s="326" t="s">
        <v>14058</v>
      </c>
      <c r="J6689" s="42" t="str">
        <f>VLOOKUP(D6689,DEPARTMENTS!B:B,1,0)</f>
        <v>ENVELOPES</v>
      </c>
    </row>
    <row r="6690" spans="1:10" hidden="1" x14ac:dyDescent="0.2">
      <c r="A6690" s="326" t="s">
        <v>14259</v>
      </c>
      <c r="B6690" s="326" t="s">
        <v>10</v>
      </c>
      <c r="C6690" s="326">
        <v>2</v>
      </c>
      <c r="D6690" s="326" t="s">
        <v>24</v>
      </c>
      <c r="E6690" s="323">
        <v>100</v>
      </c>
      <c r="F6690" s="35" t="s">
        <v>303</v>
      </c>
      <c r="G6690" s="326" t="s">
        <v>14121</v>
      </c>
      <c r="H6690" s="350">
        <f t="shared" si="105"/>
        <v>3768790.3800000008</v>
      </c>
      <c r="I6690" s="326" t="s">
        <v>14059</v>
      </c>
      <c r="J6690" s="42" t="str">
        <f>VLOOKUP(D6690,DEPARTMENTS!B:B,1,0)</f>
        <v>ENVELOPES</v>
      </c>
    </row>
    <row r="6691" spans="1:10" hidden="1" x14ac:dyDescent="0.2">
      <c r="A6691" s="326" t="s">
        <v>14260</v>
      </c>
      <c r="B6691" s="326" t="s">
        <v>10</v>
      </c>
      <c r="C6691" s="326">
        <v>2</v>
      </c>
      <c r="D6691" s="326" t="s">
        <v>24</v>
      </c>
      <c r="E6691" s="323">
        <v>200</v>
      </c>
      <c r="F6691" s="35" t="s">
        <v>303</v>
      </c>
      <c r="G6691" s="326" t="s">
        <v>14121</v>
      </c>
      <c r="H6691" s="350">
        <f t="shared" si="105"/>
        <v>3768990.3800000008</v>
      </c>
      <c r="I6691" s="326" t="s">
        <v>14060</v>
      </c>
      <c r="J6691" s="42" t="str">
        <f>VLOOKUP(D6691,DEPARTMENTS!B:B,1,0)</f>
        <v>ENVELOPES</v>
      </c>
    </row>
    <row r="6692" spans="1:10" hidden="1" x14ac:dyDescent="0.2">
      <c r="A6692" s="326" t="s">
        <v>14261</v>
      </c>
      <c r="B6692" s="326" t="s">
        <v>10</v>
      </c>
      <c r="C6692" s="326">
        <v>2</v>
      </c>
      <c r="D6692" s="326" t="s">
        <v>24</v>
      </c>
      <c r="E6692" s="323">
        <v>100</v>
      </c>
      <c r="F6692" s="35" t="s">
        <v>303</v>
      </c>
      <c r="G6692" s="326" t="s">
        <v>14121</v>
      </c>
      <c r="H6692" s="350">
        <f t="shared" si="105"/>
        <v>3769090.3800000008</v>
      </c>
      <c r="I6692" s="326" t="s">
        <v>14061</v>
      </c>
      <c r="J6692" s="42" t="str">
        <f>VLOOKUP(D6692,DEPARTMENTS!B:B,1,0)</f>
        <v>ENVELOPES</v>
      </c>
    </row>
    <row r="6693" spans="1:10" hidden="1" x14ac:dyDescent="0.2">
      <c r="A6693" s="326" t="s">
        <v>14262</v>
      </c>
      <c r="B6693" s="326" t="s">
        <v>10</v>
      </c>
      <c r="C6693" s="326">
        <v>2</v>
      </c>
      <c r="D6693" s="326" t="s">
        <v>24</v>
      </c>
      <c r="E6693" s="323">
        <v>400</v>
      </c>
      <c r="F6693" s="35" t="s">
        <v>303</v>
      </c>
      <c r="G6693" s="326" t="s">
        <v>14121</v>
      </c>
      <c r="H6693" s="350">
        <f t="shared" si="105"/>
        <v>3769490.3800000008</v>
      </c>
      <c r="I6693" s="326" t="s">
        <v>14062</v>
      </c>
      <c r="J6693" s="42" t="str">
        <f>VLOOKUP(D6693,DEPARTMENTS!B:B,1,0)</f>
        <v>ENVELOPES</v>
      </c>
    </row>
    <row r="6694" spans="1:10" hidden="1" x14ac:dyDescent="0.2">
      <c r="A6694" s="326" t="s">
        <v>14263</v>
      </c>
      <c r="B6694" s="326" t="s">
        <v>10</v>
      </c>
      <c r="C6694" s="326">
        <v>2</v>
      </c>
      <c r="D6694" s="326" t="s">
        <v>114</v>
      </c>
      <c r="E6694" s="323">
        <v>500</v>
      </c>
      <c r="F6694" s="35" t="s">
        <v>303</v>
      </c>
      <c r="G6694" s="326" t="s">
        <v>14121</v>
      </c>
      <c r="H6694" s="350">
        <f t="shared" si="105"/>
        <v>3769990.3800000008</v>
      </c>
      <c r="I6694" s="326" t="s">
        <v>14063</v>
      </c>
      <c r="J6694" s="42" t="str">
        <f>VLOOKUP(D6694,DEPARTMENTS!B:B,1,0)</f>
        <v>DEV_GROUP_1</v>
      </c>
    </row>
    <row r="6695" spans="1:10" hidden="1" x14ac:dyDescent="0.2">
      <c r="A6695" s="326" t="s">
        <v>14264</v>
      </c>
      <c r="B6695" s="326" t="s">
        <v>10</v>
      </c>
      <c r="C6695" s="326">
        <v>2</v>
      </c>
      <c r="D6695" s="326" t="s">
        <v>24</v>
      </c>
      <c r="E6695" s="323">
        <v>100</v>
      </c>
      <c r="F6695" s="35" t="s">
        <v>303</v>
      </c>
      <c r="G6695" s="326" t="s">
        <v>14121</v>
      </c>
      <c r="H6695" s="350">
        <f t="shared" si="105"/>
        <v>3770090.3800000008</v>
      </c>
      <c r="I6695" s="326" t="s">
        <v>14064</v>
      </c>
      <c r="J6695" s="42" t="str">
        <f>VLOOKUP(D6695,DEPARTMENTS!B:B,1,0)</f>
        <v>ENVELOPES</v>
      </c>
    </row>
    <row r="6696" spans="1:10" hidden="1" x14ac:dyDescent="0.2">
      <c r="A6696" s="326" t="s">
        <v>14265</v>
      </c>
      <c r="B6696" s="326" t="s">
        <v>10</v>
      </c>
      <c r="C6696" s="326">
        <v>2</v>
      </c>
      <c r="D6696" s="326" t="s">
        <v>24</v>
      </c>
      <c r="E6696" s="323">
        <v>500</v>
      </c>
      <c r="F6696" s="35" t="s">
        <v>303</v>
      </c>
      <c r="G6696" s="326" t="s">
        <v>14121</v>
      </c>
      <c r="H6696" s="350">
        <f t="shared" si="105"/>
        <v>3770590.3800000008</v>
      </c>
      <c r="I6696" s="326" t="s">
        <v>14065</v>
      </c>
      <c r="J6696" s="42" t="str">
        <f>VLOOKUP(D6696,DEPARTMENTS!B:B,1,0)</f>
        <v>ENVELOPES</v>
      </c>
    </row>
    <row r="6697" spans="1:10" hidden="1" x14ac:dyDescent="0.2">
      <c r="A6697" s="326" t="s">
        <v>14266</v>
      </c>
      <c r="B6697" s="326" t="s">
        <v>10</v>
      </c>
      <c r="C6697" s="326">
        <v>2</v>
      </c>
      <c r="D6697" s="326" t="s">
        <v>24</v>
      </c>
      <c r="E6697" s="323">
        <v>50</v>
      </c>
      <c r="F6697" s="35" t="s">
        <v>303</v>
      </c>
      <c r="G6697" s="326" t="s">
        <v>14121</v>
      </c>
      <c r="H6697" s="350">
        <f t="shared" si="105"/>
        <v>3770640.3800000008</v>
      </c>
      <c r="I6697" s="326" t="s">
        <v>14066</v>
      </c>
      <c r="J6697" s="42" t="str">
        <f>VLOOKUP(D6697,DEPARTMENTS!B:B,1,0)</f>
        <v>ENVELOPES</v>
      </c>
    </row>
    <row r="6698" spans="1:10" hidden="1" x14ac:dyDescent="0.2">
      <c r="A6698" s="326" t="s">
        <v>14267</v>
      </c>
      <c r="B6698" s="326" t="s">
        <v>10</v>
      </c>
      <c r="C6698" s="326">
        <v>2</v>
      </c>
      <c r="D6698" s="326" t="s">
        <v>24</v>
      </c>
      <c r="E6698" s="323">
        <v>100</v>
      </c>
      <c r="F6698" s="35" t="s">
        <v>303</v>
      </c>
      <c r="G6698" s="326" t="s">
        <v>14121</v>
      </c>
      <c r="H6698" s="350">
        <f t="shared" si="105"/>
        <v>3770740.3800000008</v>
      </c>
      <c r="I6698" s="326" t="s">
        <v>14067</v>
      </c>
      <c r="J6698" s="42" t="str">
        <f>VLOOKUP(D6698,DEPARTMENTS!B:B,1,0)</f>
        <v>ENVELOPES</v>
      </c>
    </row>
    <row r="6699" spans="1:10" hidden="1" x14ac:dyDescent="0.2">
      <c r="A6699" s="326" t="s">
        <v>14268</v>
      </c>
      <c r="B6699" s="326" t="s">
        <v>10</v>
      </c>
      <c r="C6699" s="326">
        <v>2</v>
      </c>
      <c r="D6699" s="326" t="s">
        <v>24</v>
      </c>
      <c r="E6699" s="323">
        <v>500</v>
      </c>
      <c r="F6699" s="35" t="s">
        <v>303</v>
      </c>
      <c r="G6699" s="326" t="s">
        <v>14121</v>
      </c>
      <c r="H6699" s="350">
        <f t="shared" si="105"/>
        <v>3771240.3800000008</v>
      </c>
      <c r="I6699" s="326" t="s">
        <v>14068</v>
      </c>
      <c r="J6699" s="42" t="str">
        <f>VLOOKUP(D6699,DEPARTMENTS!B:B,1,0)</f>
        <v>ENVELOPES</v>
      </c>
    </row>
    <row r="6700" spans="1:10" hidden="1" x14ac:dyDescent="0.2">
      <c r="A6700" s="326" t="s">
        <v>14269</v>
      </c>
      <c r="B6700" s="326" t="s">
        <v>10</v>
      </c>
      <c r="C6700" s="326">
        <v>2</v>
      </c>
      <c r="D6700" s="326" t="s">
        <v>191</v>
      </c>
      <c r="E6700" s="323">
        <v>100</v>
      </c>
      <c r="F6700" s="35" t="s">
        <v>303</v>
      </c>
      <c r="G6700" s="326" t="s">
        <v>14121</v>
      </c>
      <c r="H6700" s="350">
        <f t="shared" si="105"/>
        <v>3771340.3800000008</v>
      </c>
      <c r="I6700" s="326" t="s">
        <v>14069</v>
      </c>
      <c r="J6700" s="42" t="str">
        <f>VLOOKUP(D6700,DEPARTMENTS!B:B,1,0)</f>
        <v>DEV_GROUP_VISITORS</v>
      </c>
    </row>
    <row r="6701" spans="1:10" hidden="1" x14ac:dyDescent="0.2">
      <c r="A6701" s="326" t="s">
        <v>14270</v>
      </c>
      <c r="B6701" s="326" t="s">
        <v>10</v>
      </c>
      <c r="C6701" s="326">
        <v>2</v>
      </c>
      <c r="D6701" s="326" t="s">
        <v>24</v>
      </c>
      <c r="E6701" s="323">
        <v>100</v>
      </c>
      <c r="F6701" s="35" t="s">
        <v>303</v>
      </c>
      <c r="G6701" s="326" t="s">
        <v>14121</v>
      </c>
      <c r="H6701" s="350">
        <f t="shared" si="105"/>
        <v>3771440.3800000008</v>
      </c>
      <c r="I6701" s="326" t="s">
        <v>14070</v>
      </c>
      <c r="J6701" s="42" t="str">
        <f>VLOOKUP(D6701,DEPARTMENTS!B:B,1,0)</f>
        <v>ENVELOPES</v>
      </c>
    </row>
    <row r="6702" spans="1:10" hidden="1" x14ac:dyDescent="0.2">
      <c r="A6702" s="326" t="s">
        <v>14271</v>
      </c>
      <c r="B6702" s="326" t="s">
        <v>10</v>
      </c>
      <c r="C6702" s="326">
        <v>2</v>
      </c>
      <c r="D6702" s="326" t="s">
        <v>24</v>
      </c>
      <c r="E6702" s="323">
        <v>50</v>
      </c>
      <c r="F6702" s="35" t="s">
        <v>303</v>
      </c>
      <c r="G6702" s="326" t="s">
        <v>14121</v>
      </c>
      <c r="H6702" s="350">
        <f t="shared" si="105"/>
        <v>3771490.3800000008</v>
      </c>
      <c r="I6702" s="326" t="s">
        <v>14071</v>
      </c>
      <c r="J6702" s="42" t="str">
        <f>VLOOKUP(D6702,DEPARTMENTS!B:B,1,0)</f>
        <v>ENVELOPES</v>
      </c>
    </row>
    <row r="6703" spans="1:10" hidden="1" x14ac:dyDescent="0.2">
      <c r="A6703" s="326" t="s">
        <v>14272</v>
      </c>
      <c r="B6703" s="326" t="s">
        <v>10</v>
      </c>
      <c r="C6703" s="326">
        <v>2</v>
      </c>
      <c r="D6703" s="326" t="s">
        <v>24</v>
      </c>
      <c r="E6703" s="323">
        <v>280</v>
      </c>
      <c r="F6703" s="35" t="s">
        <v>303</v>
      </c>
      <c r="G6703" s="326" t="s">
        <v>14121</v>
      </c>
      <c r="H6703" s="350">
        <f t="shared" si="105"/>
        <v>3771770.3800000008</v>
      </c>
      <c r="I6703" s="326" t="s">
        <v>14072</v>
      </c>
      <c r="J6703" s="42" t="str">
        <f>VLOOKUP(D6703,DEPARTMENTS!B:B,1,0)</f>
        <v>ENVELOPES</v>
      </c>
    </row>
    <row r="6704" spans="1:10" hidden="1" x14ac:dyDescent="0.2">
      <c r="A6704" s="326" t="s">
        <v>14273</v>
      </c>
      <c r="B6704" s="326" t="s">
        <v>10</v>
      </c>
      <c r="C6704" s="326">
        <v>2</v>
      </c>
      <c r="D6704" s="326" t="s">
        <v>24</v>
      </c>
      <c r="E6704" s="323">
        <v>200</v>
      </c>
      <c r="F6704" s="35" t="s">
        <v>303</v>
      </c>
      <c r="G6704" s="326" t="s">
        <v>14121</v>
      </c>
      <c r="H6704" s="350">
        <f t="shared" si="105"/>
        <v>3771970.3800000008</v>
      </c>
      <c r="I6704" s="326" t="s">
        <v>14073</v>
      </c>
      <c r="J6704" s="42" t="str">
        <f>VLOOKUP(D6704,DEPARTMENTS!B:B,1,0)</f>
        <v>ENVELOPES</v>
      </c>
    </row>
    <row r="6705" spans="1:10" hidden="1" x14ac:dyDescent="0.2">
      <c r="A6705" s="326" t="s">
        <v>14274</v>
      </c>
      <c r="B6705" s="326" t="s">
        <v>10</v>
      </c>
      <c r="C6705" s="326">
        <v>2</v>
      </c>
      <c r="D6705" s="326" t="s">
        <v>24</v>
      </c>
      <c r="E6705" s="323">
        <v>100</v>
      </c>
      <c r="F6705" s="35" t="s">
        <v>303</v>
      </c>
      <c r="G6705" s="326" t="s">
        <v>14121</v>
      </c>
      <c r="H6705" s="350">
        <f t="shared" si="105"/>
        <v>3772070.3800000008</v>
      </c>
      <c r="I6705" s="326" t="s">
        <v>14074</v>
      </c>
      <c r="J6705" s="42" t="str">
        <f>VLOOKUP(D6705,DEPARTMENTS!B:B,1,0)</f>
        <v>ENVELOPES</v>
      </c>
    </row>
    <row r="6706" spans="1:10" hidden="1" x14ac:dyDescent="0.2">
      <c r="A6706" s="326" t="s">
        <v>14275</v>
      </c>
      <c r="B6706" s="326" t="s">
        <v>10</v>
      </c>
      <c r="C6706" s="326">
        <v>2</v>
      </c>
      <c r="D6706" s="326" t="s">
        <v>24</v>
      </c>
      <c r="E6706" s="323">
        <v>50</v>
      </c>
      <c r="F6706" s="35" t="s">
        <v>303</v>
      </c>
      <c r="G6706" s="326" t="s">
        <v>14121</v>
      </c>
      <c r="H6706" s="350">
        <f t="shared" si="105"/>
        <v>3772120.3800000008</v>
      </c>
      <c r="I6706" s="326" t="s">
        <v>14075</v>
      </c>
      <c r="J6706" s="42" t="str">
        <f>VLOOKUP(D6706,DEPARTMENTS!B:B,1,0)</f>
        <v>ENVELOPES</v>
      </c>
    </row>
    <row r="6707" spans="1:10" hidden="1" x14ac:dyDescent="0.2">
      <c r="A6707" s="326" t="s">
        <v>14276</v>
      </c>
      <c r="B6707" s="326" t="s">
        <v>10</v>
      </c>
      <c r="C6707" s="326">
        <v>2</v>
      </c>
      <c r="D6707" s="326" t="s">
        <v>24</v>
      </c>
      <c r="E6707" s="323">
        <v>50</v>
      </c>
      <c r="F6707" s="35" t="s">
        <v>303</v>
      </c>
      <c r="G6707" s="326" t="s">
        <v>14121</v>
      </c>
      <c r="H6707" s="350">
        <f t="shared" si="105"/>
        <v>3772170.3800000008</v>
      </c>
      <c r="I6707" s="326" t="s">
        <v>14076</v>
      </c>
      <c r="J6707" s="42" t="str">
        <f>VLOOKUP(D6707,DEPARTMENTS!B:B,1,0)</f>
        <v>ENVELOPES</v>
      </c>
    </row>
    <row r="6708" spans="1:10" hidden="1" x14ac:dyDescent="0.2">
      <c r="A6708" s="326" t="s">
        <v>14277</v>
      </c>
      <c r="B6708" s="326" t="s">
        <v>10</v>
      </c>
      <c r="C6708" s="326">
        <v>2</v>
      </c>
      <c r="D6708" s="326" t="s">
        <v>24</v>
      </c>
      <c r="E6708" s="323">
        <v>100</v>
      </c>
      <c r="F6708" s="35" t="s">
        <v>303</v>
      </c>
      <c r="G6708" s="326" t="s">
        <v>14121</v>
      </c>
      <c r="H6708" s="350">
        <f t="shared" si="105"/>
        <v>3772270.3800000008</v>
      </c>
      <c r="I6708" s="326" t="s">
        <v>14077</v>
      </c>
      <c r="J6708" s="42" t="str">
        <f>VLOOKUP(D6708,DEPARTMENTS!B:B,1,0)</f>
        <v>ENVELOPES</v>
      </c>
    </row>
    <row r="6709" spans="1:10" hidden="1" x14ac:dyDescent="0.2">
      <c r="A6709" s="326" t="s">
        <v>14278</v>
      </c>
      <c r="B6709" s="326" t="s">
        <v>10</v>
      </c>
      <c r="C6709" s="326">
        <v>2</v>
      </c>
      <c r="D6709" s="326" t="s">
        <v>24</v>
      </c>
      <c r="E6709" s="323">
        <v>50</v>
      </c>
      <c r="F6709" s="35" t="s">
        <v>303</v>
      </c>
      <c r="G6709" s="326" t="s">
        <v>14121</v>
      </c>
      <c r="H6709" s="350">
        <f t="shared" si="105"/>
        <v>3772320.3800000008</v>
      </c>
      <c r="I6709" s="326" t="s">
        <v>14078</v>
      </c>
      <c r="J6709" s="42" t="str">
        <f>VLOOKUP(D6709,DEPARTMENTS!B:B,1,0)</f>
        <v>ENVELOPES</v>
      </c>
    </row>
    <row r="6710" spans="1:10" hidden="1" x14ac:dyDescent="0.2">
      <c r="A6710" s="326" t="s">
        <v>14279</v>
      </c>
      <c r="B6710" s="326" t="s">
        <v>10</v>
      </c>
      <c r="C6710" s="326">
        <v>2</v>
      </c>
      <c r="D6710" s="326" t="s">
        <v>24</v>
      </c>
      <c r="E6710" s="323">
        <v>100</v>
      </c>
      <c r="F6710" s="35" t="s">
        <v>303</v>
      </c>
      <c r="G6710" s="326" t="s">
        <v>14121</v>
      </c>
      <c r="H6710" s="350">
        <f t="shared" si="105"/>
        <v>3772420.3800000008</v>
      </c>
      <c r="I6710" s="326" t="s">
        <v>14079</v>
      </c>
      <c r="J6710" s="42" t="str">
        <f>VLOOKUP(D6710,DEPARTMENTS!B:B,1,0)</f>
        <v>ENVELOPES</v>
      </c>
    </row>
    <row r="6711" spans="1:10" hidden="1" x14ac:dyDescent="0.2">
      <c r="A6711" s="326" t="s">
        <v>14280</v>
      </c>
      <c r="B6711" s="326" t="s">
        <v>10</v>
      </c>
      <c r="C6711" s="326">
        <v>2</v>
      </c>
      <c r="D6711" s="326" t="s">
        <v>24</v>
      </c>
      <c r="E6711" s="323">
        <v>100</v>
      </c>
      <c r="F6711" s="35" t="s">
        <v>303</v>
      </c>
      <c r="G6711" s="326" t="s">
        <v>14121</v>
      </c>
      <c r="H6711" s="350">
        <f t="shared" si="105"/>
        <v>3772520.3800000008</v>
      </c>
      <c r="I6711" s="326" t="s">
        <v>14080</v>
      </c>
      <c r="J6711" s="42" t="str">
        <f>VLOOKUP(D6711,DEPARTMENTS!B:B,1,0)</f>
        <v>ENVELOPES</v>
      </c>
    </row>
    <row r="6712" spans="1:10" hidden="1" x14ac:dyDescent="0.2">
      <c r="A6712" s="326" t="s">
        <v>14281</v>
      </c>
      <c r="B6712" s="326" t="s">
        <v>10</v>
      </c>
      <c r="C6712" s="326">
        <v>2</v>
      </c>
      <c r="D6712" s="326" t="s">
        <v>24</v>
      </c>
      <c r="E6712" s="323">
        <v>100</v>
      </c>
      <c r="F6712" s="35" t="s">
        <v>303</v>
      </c>
      <c r="G6712" s="326" t="s">
        <v>14121</v>
      </c>
      <c r="H6712" s="350">
        <f t="shared" si="105"/>
        <v>3772620.3800000008</v>
      </c>
      <c r="I6712" s="326" t="s">
        <v>14081</v>
      </c>
      <c r="J6712" s="42" t="str">
        <f>VLOOKUP(D6712,DEPARTMENTS!B:B,1,0)</f>
        <v>ENVELOPES</v>
      </c>
    </row>
    <row r="6713" spans="1:10" hidden="1" x14ac:dyDescent="0.2">
      <c r="A6713" s="326" t="s">
        <v>14282</v>
      </c>
      <c r="B6713" s="326" t="s">
        <v>10</v>
      </c>
      <c r="C6713" s="326">
        <v>2</v>
      </c>
      <c r="D6713" s="326" t="s">
        <v>24</v>
      </c>
      <c r="E6713" s="323">
        <v>30</v>
      </c>
      <c r="F6713" s="35" t="s">
        <v>303</v>
      </c>
      <c r="G6713" s="326" t="s">
        <v>14121</v>
      </c>
      <c r="H6713" s="350">
        <f t="shared" si="105"/>
        <v>3772650.3800000008</v>
      </c>
      <c r="I6713" s="326" t="s">
        <v>14082</v>
      </c>
      <c r="J6713" s="42" t="str">
        <f>VLOOKUP(D6713,DEPARTMENTS!B:B,1,0)</f>
        <v>ENVELOPES</v>
      </c>
    </row>
    <row r="6714" spans="1:10" hidden="1" x14ac:dyDescent="0.2">
      <c r="A6714" s="326" t="s">
        <v>14283</v>
      </c>
      <c r="B6714" s="326" t="s">
        <v>10</v>
      </c>
      <c r="C6714" s="326">
        <v>2</v>
      </c>
      <c r="D6714" s="326" t="s">
        <v>24</v>
      </c>
      <c r="E6714" s="323">
        <v>200</v>
      </c>
      <c r="F6714" s="35" t="s">
        <v>303</v>
      </c>
      <c r="G6714" s="326" t="s">
        <v>14121</v>
      </c>
      <c r="H6714" s="350">
        <f t="shared" si="105"/>
        <v>3772850.3800000008</v>
      </c>
      <c r="I6714" s="326" t="s">
        <v>14083</v>
      </c>
      <c r="J6714" s="42" t="str">
        <f>VLOOKUP(D6714,DEPARTMENTS!B:B,1,0)</f>
        <v>ENVELOPES</v>
      </c>
    </row>
    <row r="6715" spans="1:10" hidden="1" x14ac:dyDescent="0.2">
      <c r="A6715" s="326" t="s">
        <v>14284</v>
      </c>
      <c r="B6715" s="326" t="s">
        <v>10</v>
      </c>
      <c r="C6715" s="326">
        <v>2</v>
      </c>
      <c r="D6715" s="326" t="s">
        <v>24</v>
      </c>
      <c r="E6715" s="323">
        <v>20</v>
      </c>
      <c r="F6715" s="35" t="s">
        <v>303</v>
      </c>
      <c r="G6715" s="326" t="s">
        <v>14121</v>
      </c>
      <c r="H6715" s="350">
        <f t="shared" si="105"/>
        <v>3772870.3800000008</v>
      </c>
      <c r="I6715" s="326" t="s">
        <v>14084</v>
      </c>
      <c r="J6715" s="42" t="str">
        <f>VLOOKUP(D6715,DEPARTMENTS!B:B,1,0)</f>
        <v>ENVELOPES</v>
      </c>
    </row>
    <row r="6716" spans="1:10" hidden="1" x14ac:dyDescent="0.2">
      <c r="A6716" s="326" t="s">
        <v>14285</v>
      </c>
      <c r="B6716" s="326" t="s">
        <v>10</v>
      </c>
      <c r="C6716" s="326">
        <v>2</v>
      </c>
      <c r="D6716" s="326" t="s">
        <v>191</v>
      </c>
      <c r="E6716" s="323">
        <v>10</v>
      </c>
      <c r="F6716" s="35" t="s">
        <v>303</v>
      </c>
      <c r="G6716" s="326" t="s">
        <v>14121</v>
      </c>
      <c r="H6716" s="350">
        <f t="shared" si="105"/>
        <v>3772880.3800000008</v>
      </c>
      <c r="I6716" s="326" t="s">
        <v>14085</v>
      </c>
      <c r="J6716" s="42" t="str">
        <f>VLOOKUP(D6716,DEPARTMENTS!B:B,1,0)</f>
        <v>DEV_GROUP_VISITORS</v>
      </c>
    </row>
    <row r="6717" spans="1:10" hidden="1" x14ac:dyDescent="0.2">
      <c r="A6717" s="326" t="s">
        <v>14286</v>
      </c>
      <c r="B6717" s="326" t="s">
        <v>10</v>
      </c>
      <c r="C6717" s="326">
        <v>2</v>
      </c>
      <c r="D6717" s="326" t="s">
        <v>24</v>
      </c>
      <c r="E6717" s="323">
        <v>200</v>
      </c>
      <c r="F6717" s="35" t="s">
        <v>303</v>
      </c>
      <c r="G6717" s="326" t="s">
        <v>14121</v>
      </c>
      <c r="H6717" s="350">
        <f t="shared" si="105"/>
        <v>3773080.3800000008</v>
      </c>
      <c r="I6717" s="326" t="s">
        <v>14086</v>
      </c>
      <c r="J6717" s="42" t="str">
        <f>VLOOKUP(D6717,DEPARTMENTS!B:B,1,0)</f>
        <v>ENVELOPES</v>
      </c>
    </row>
    <row r="6718" spans="1:10" hidden="1" x14ac:dyDescent="0.2">
      <c r="A6718" s="326" t="s">
        <v>14287</v>
      </c>
      <c r="B6718" s="326" t="s">
        <v>10</v>
      </c>
      <c r="C6718" s="326">
        <v>2</v>
      </c>
      <c r="D6718" s="326" t="s">
        <v>24</v>
      </c>
      <c r="E6718" s="323">
        <v>100</v>
      </c>
      <c r="F6718" s="35" t="s">
        <v>303</v>
      </c>
      <c r="G6718" s="326" t="s">
        <v>14121</v>
      </c>
      <c r="H6718" s="350">
        <f t="shared" si="105"/>
        <v>3773180.3800000008</v>
      </c>
      <c r="I6718" s="326" t="s">
        <v>14087</v>
      </c>
      <c r="J6718" s="42" t="str">
        <f>VLOOKUP(D6718,DEPARTMENTS!B:B,1,0)</f>
        <v>ENVELOPES</v>
      </c>
    </row>
    <row r="6719" spans="1:10" hidden="1" x14ac:dyDescent="0.2">
      <c r="A6719" s="326" t="s">
        <v>14288</v>
      </c>
      <c r="B6719" s="326" t="s">
        <v>10</v>
      </c>
      <c r="C6719" s="326">
        <v>2</v>
      </c>
      <c r="D6719" s="326" t="s">
        <v>24</v>
      </c>
      <c r="E6719" s="323">
        <v>50</v>
      </c>
      <c r="F6719" s="35" t="s">
        <v>303</v>
      </c>
      <c r="G6719" s="326" t="s">
        <v>14121</v>
      </c>
      <c r="H6719" s="350">
        <f t="shared" si="105"/>
        <v>3773230.3800000008</v>
      </c>
      <c r="I6719" s="326" t="s">
        <v>14088</v>
      </c>
      <c r="J6719" s="42" t="str">
        <f>VLOOKUP(D6719,DEPARTMENTS!B:B,1,0)</f>
        <v>ENVELOPES</v>
      </c>
    </row>
    <row r="6720" spans="1:10" hidden="1" x14ac:dyDescent="0.2">
      <c r="A6720" s="326" t="s">
        <v>14289</v>
      </c>
      <c r="B6720" s="326" t="s">
        <v>10</v>
      </c>
      <c r="C6720" s="326">
        <v>2</v>
      </c>
      <c r="D6720" s="326" t="s">
        <v>24</v>
      </c>
      <c r="E6720" s="323">
        <v>50</v>
      </c>
      <c r="F6720" s="35" t="s">
        <v>303</v>
      </c>
      <c r="G6720" s="326" t="s">
        <v>14121</v>
      </c>
      <c r="H6720" s="350">
        <f t="shared" si="105"/>
        <v>3773280.3800000008</v>
      </c>
      <c r="I6720" s="326" t="s">
        <v>14089</v>
      </c>
      <c r="J6720" s="42" t="str">
        <f>VLOOKUP(D6720,DEPARTMENTS!B:B,1,0)</f>
        <v>ENVELOPES</v>
      </c>
    </row>
    <row r="6721" spans="1:10" hidden="1" x14ac:dyDescent="0.2">
      <c r="A6721" s="326" t="s">
        <v>14290</v>
      </c>
      <c r="B6721" s="326" t="s">
        <v>10</v>
      </c>
      <c r="C6721" s="326">
        <v>2</v>
      </c>
      <c r="D6721" s="326" t="s">
        <v>24</v>
      </c>
      <c r="E6721" s="323">
        <v>500</v>
      </c>
      <c r="F6721" s="35" t="s">
        <v>303</v>
      </c>
      <c r="G6721" s="326" t="s">
        <v>14121</v>
      </c>
      <c r="H6721" s="350">
        <f t="shared" si="105"/>
        <v>3773780.3800000008</v>
      </c>
      <c r="I6721" s="326" t="s">
        <v>14090</v>
      </c>
      <c r="J6721" s="42" t="str">
        <f>VLOOKUP(D6721,DEPARTMENTS!B:B,1,0)</f>
        <v>ENVELOPES</v>
      </c>
    </row>
    <row r="6722" spans="1:10" hidden="1" x14ac:dyDescent="0.2">
      <c r="A6722" s="326" t="s">
        <v>14291</v>
      </c>
      <c r="B6722" s="326" t="s">
        <v>10</v>
      </c>
      <c r="C6722" s="326">
        <v>2</v>
      </c>
      <c r="D6722" s="326" t="s">
        <v>24</v>
      </c>
      <c r="E6722" s="323">
        <v>200</v>
      </c>
      <c r="F6722" s="35" t="s">
        <v>303</v>
      </c>
      <c r="G6722" s="326" t="s">
        <v>14121</v>
      </c>
      <c r="H6722" s="350">
        <f t="shared" si="105"/>
        <v>3773980.3800000008</v>
      </c>
      <c r="I6722" s="326" t="s">
        <v>14091</v>
      </c>
      <c r="J6722" s="42" t="str">
        <f>VLOOKUP(D6722,DEPARTMENTS!B:B,1,0)</f>
        <v>ENVELOPES</v>
      </c>
    </row>
    <row r="6723" spans="1:10" hidden="1" x14ac:dyDescent="0.2">
      <c r="A6723" s="326" t="s">
        <v>14292</v>
      </c>
      <c r="B6723" s="326" t="s">
        <v>10</v>
      </c>
      <c r="C6723" s="326">
        <v>2</v>
      </c>
      <c r="D6723" s="326" t="s">
        <v>24</v>
      </c>
      <c r="E6723" s="323">
        <v>1000</v>
      </c>
      <c r="F6723" s="35" t="s">
        <v>303</v>
      </c>
      <c r="G6723" s="326" t="s">
        <v>14121</v>
      </c>
      <c r="H6723" s="350">
        <f t="shared" si="105"/>
        <v>3774980.3800000008</v>
      </c>
      <c r="I6723" s="326" t="s">
        <v>14092</v>
      </c>
      <c r="J6723" s="42" t="str">
        <f>VLOOKUP(D6723,DEPARTMENTS!B:B,1,0)</f>
        <v>ENVELOPES</v>
      </c>
    </row>
    <row r="6724" spans="1:10" hidden="1" x14ac:dyDescent="0.2">
      <c r="A6724" s="326" t="s">
        <v>14293</v>
      </c>
      <c r="B6724" s="326" t="s">
        <v>10</v>
      </c>
      <c r="C6724" s="326">
        <v>2</v>
      </c>
      <c r="D6724" s="326" t="s">
        <v>24</v>
      </c>
      <c r="E6724" s="323">
        <v>20</v>
      </c>
      <c r="F6724" s="35" t="s">
        <v>303</v>
      </c>
      <c r="G6724" s="326" t="s">
        <v>14121</v>
      </c>
      <c r="H6724" s="350">
        <f t="shared" si="105"/>
        <v>3775000.3800000008</v>
      </c>
      <c r="I6724" s="326" t="s">
        <v>14093</v>
      </c>
      <c r="J6724" s="42" t="str">
        <f>VLOOKUP(D6724,DEPARTMENTS!B:B,1,0)</f>
        <v>ENVELOPES</v>
      </c>
    </row>
    <row r="6725" spans="1:10" hidden="1" x14ac:dyDescent="0.2">
      <c r="A6725" s="326" t="s">
        <v>14294</v>
      </c>
      <c r="B6725" s="326" t="s">
        <v>10</v>
      </c>
      <c r="C6725" s="326">
        <v>2</v>
      </c>
      <c r="D6725" s="326" t="s">
        <v>24</v>
      </c>
      <c r="E6725" s="323">
        <v>50</v>
      </c>
      <c r="F6725" s="35" t="s">
        <v>303</v>
      </c>
      <c r="G6725" s="326" t="s">
        <v>14121</v>
      </c>
      <c r="H6725" s="350">
        <f t="shared" si="105"/>
        <v>3775050.3800000008</v>
      </c>
      <c r="I6725" s="326" t="s">
        <v>14094</v>
      </c>
      <c r="J6725" s="42" t="str">
        <f>VLOOKUP(D6725,DEPARTMENTS!B:B,1,0)</f>
        <v>ENVELOPES</v>
      </c>
    </row>
    <row r="6726" spans="1:10" hidden="1" x14ac:dyDescent="0.2">
      <c r="A6726" s="326" t="s">
        <v>14295</v>
      </c>
      <c r="B6726" s="326" t="s">
        <v>10</v>
      </c>
      <c r="C6726" s="326">
        <v>2</v>
      </c>
      <c r="D6726" s="326" t="s">
        <v>24</v>
      </c>
      <c r="E6726" s="323">
        <v>50</v>
      </c>
      <c r="F6726" s="35" t="s">
        <v>303</v>
      </c>
      <c r="G6726" s="326" t="s">
        <v>14121</v>
      </c>
      <c r="H6726" s="350">
        <f t="shared" si="105"/>
        <v>3775100.3800000008</v>
      </c>
      <c r="I6726" s="326" t="s">
        <v>14095</v>
      </c>
      <c r="J6726" s="42" t="str">
        <f>VLOOKUP(D6726,DEPARTMENTS!B:B,1,0)</f>
        <v>ENVELOPES</v>
      </c>
    </row>
    <row r="6727" spans="1:10" hidden="1" x14ac:dyDescent="0.2">
      <c r="A6727" s="326" t="s">
        <v>14296</v>
      </c>
      <c r="B6727" s="326" t="s">
        <v>10</v>
      </c>
      <c r="C6727" s="326">
        <v>2</v>
      </c>
      <c r="D6727" s="326" t="s">
        <v>24</v>
      </c>
      <c r="E6727" s="323">
        <v>200</v>
      </c>
      <c r="F6727" s="35" t="s">
        <v>303</v>
      </c>
      <c r="G6727" s="326" t="s">
        <v>14121</v>
      </c>
      <c r="H6727" s="350">
        <f t="shared" si="105"/>
        <v>3775300.3800000008</v>
      </c>
      <c r="I6727" s="326" t="s">
        <v>14096</v>
      </c>
      <c r="J6727" s="42" t="str">
        <f>VLOOKUP(D6727,DEPARTMENTS!B:B,1,0)</f>
        <v>ENVELOPES</v>
      </c>
    </row>
    <row r="6728" spans="1:10" hidden="1" x14ac:dyDescent="0.2">
      <c r="A6728" s="326" t="s">
        <v>14297</v>
      </c>
      <c r="B6728" s="326" t="s">
        <v>10</v>
      </c>
      <c r="C6728" s="326">
        <v>2</v>
      </c>
      <c r="D6728" s="326" t="s">
        <v>24</v>
      </c>
      <c r="E6728" s="323">
        <v>200</v>
      </c>
      <c r="F6728" s="35" t="s">
        <v>303</v>
      </c>
      <c r="G6728" s="326" t="s">
        <v>14121</v>
      </c>
      <c r="H6728" s="350">
        <f t="shared" si="105"/>
        <v>3775500.3800000008</v>
      </c>
      <c r="I6728" s="326" t="s">
        <v>14097</v>
      </c>
      <c r="J6728" s="42" t="str">
        <f>VLOOKUP(D6728,DEPARTMENTS!B:B,1,0)</f>
        <v>ENVELOPES</v>
      </c>
    </row>
    <row r="6729" spans="1:10" hidden="1" x14ac:dyDescent="0.2">
      <c r="A6729" s="326" t="s">
        <v>14298</v>
      </c>
      <c r="B6729" s="326" t="s">
        <v>10</v>
      </c>
      <c r="C6729" s="326">
        <v>2</v>
      </c>
      <c r="D6729" s="326" t="s">
        <v>120</v>
      </c>
      <c r="E6729" s="323">
        <v>500</v>
      </c>
      <c r="F6729" s="35" t="s">
        <v>303</v>
      </c>
      <c r="G6729" s="326" t="s">
        <v>14121</v>
      </c>
      <c r="H6729" s="350">
        <f t="shared" si="105"/>
        <v>3776000.3800000008</v>
      </c>
      <c r="I6729" s="326" t="s">
        <v>14098</v>
      </c>
      <c r="J6729" s="42" t="str">
        <f>VLOOKUP(D6729,DEPARTMENTS!B:B,1,0)</f>
        <v>DEV_GROUP_17</v>
      </c>
    </row>
    <row r="6730" spans="1:10" hidden="1" x14ac:dyDescent="0.2">
      <c r="A6730" s="326" t="s">
        <v>14299</v>
      </c>
      <c r="B6730" s="326" t="s">
        <v>10</v>
      </c>
      <c r="C6730" s="326">
        <v>2</v>
      </c>
      <c r="D6730" s="326" t="s">
        <v>114</v>
      </c>
      <c r="E6730" s="323">
        <v>1000</v>
      </c>
      <c r="F6730" s="35" t="s">
        <v>303</v>
      </c>
      <c r="G6730" s="326" t="s">
        <v>14121</v>
      </c>
      <c r="H6730" s="350">
        <f t="shared" si="105"/>
        <v>3777000.3800000008</v>
      </c>
      <c r="I6730" s="326" t="s">
        <v>14099</v>
      </c>
      <c r="J6730" s="42" t="str">
        <f>VLOOKUP(D6730,DEPARTMENTS!B:B,1,0)</f>
        <v>DEV_GROUP_1</v>
      </c>
    </row>
    <row r="6731" spans="1:10" hidden="1" x14ac:dyDescent="0.2">
      <c r="A6731" s="326" t="s">
        <v>14300</v>
      </c>
      <c r="B6731" s="326" t="s">
        <v>10</v>
      </c>
      <c r="C6731" s="326">
        <v>2</v>
      </c>
      <c r="D6731" s="326" t="s">
        <v>168</v>
      </c>
      <c r="E6731" s="323">
        <v>100</v>
      </c>
      <c r="F6731" s="35" t="s">
        <v>303</v>
      </c>
      <c r="G6731" s="326" t="s">
        <v>14121</v>
      </c>
      <c r="H6731" s="350">
        <f t="shared" si="105"/>
        <v>3777100.3800000008</v>
      </c>
      <c r="I6731" s="326" t="s">
        <v>14100</v>
      </c>
      <c r="J6731" s="42" t="str">
        <f>VLOOKUP(D6731,DEPARTMENTS!B:B,1,0)</f>
        <v>DEV_GROUP_35</v>
      </c>
    </row>
    <row r="6732" spans="1:10" hidden="1" x14ac:dyDescent="0.2">
      <c r="A6732" s="326" t="s">
        <v>14301</v>
      </c>
      <c r="B6732" s="326" t="s">
        <v>10</v>
      </c>
      <c r="C6732" s="326">
        <v>2</v>
      </c>
      <c r="D6732" s="326" t="s">
        <v>24</v>
      </c>
      <c r="E6732" s="323">
        <v>30</v>
      </c>
      <c r="F6732" s="35" t="s">
        <v>303</v>
      </c>
      <c r="G6732" s="326" t="s">
        <v>14121</v>
      </c>
      <c r="H6732" s="350">
        <f t="shared" si="105"/>
        <v>3777130.3800000008</v>
      </c>
      <c r="I6732" s="326" t="s">
        <v>14101</v>
      </c>
      <c r="J6732" s="42" t="str">
        <f>VLOOKUP(D6732,DEPARTMENTS!B:B,1,0)</f>
        <v>ENVELOPES</v>
      </c>
    </row>
    <row r="6733" spans="1:10" hidden="1" x14ac:dyDescent="0.2">
      <c r="A6733" s="326" t="s">
        <v>14302</v>
      </c>
      <c r="B6733" s="326" t="s">
        <v>10</v>
      </c>
      <c r="C6733" s="326">
        <v>2</v>
      </c>
      <c r="D6733" s="326" t="s">
        <v>24</v>
      </c>
      <c r="E6733" s="323">
        <v>50</v>
      </c>
      <c r="F6733" s="35" t="s">
        <v>303</v>
      </c>
      <c r="G6733" s="326" t="s">
        <v>14121</v>
      </c>
      <c r="H6733" s="350">
        <f t="shared" si="105"/>
        <v>3777180.3800000008</v>
      </c>
      <c r="I6733" s="326" t="s">
        <v>14102</v>
      </c>
      <c r="J6733" s="42" t="str">
        <f>VLOOKUP(D6733,DEPARTMENTS!B:B,1,0)</f>
        <v>ENVELOPES</v>
      </c>
    </row>
    <row r="6734" spans="1:10" hidden="1" x14ac:dyDescent="0.2">
      <c r="A6734" s="326" t="s">
        <v>14303</v>
      </c>
      <c r="B6734" s="326" t="s">
        <v>10</v>
      </c>
      <c r="C6734" s="326">
        <v>2</v>
      </c>
      <c r="D6734" s="326" t="s">
        <v>24</v>
      </c>
      <c r="E6734" s="323">
        <v>200</v>
      </c>
      <c r="F6734" s="35" t="s">
        <v>303</v>
      </c>
      <c r="G6734" s="326" t="s">
        <v>14121</v>
      </c>
      <c r="H6734" s="350">
        <f t="shared" si="105"/>
        <v>3777380.3800000008</v>
      </c>
      <c r="I6734" s="326" t="s">
        <v>14103</v>
      </c>
      <c r="J6734" s="42" t="str">
        <f>VLOOKUP(D6734,DEPARTMENTS!B:B,1,0)</f>
        <v>ENVELOPES</v>
      </c>
    </row>
    <row r="6735" spans="1:10" hidden="1" x14ac:dyDescent="0.2">
      <c r="A6735" s="326" t="s">
        <v>14304</v>
      </c>
      <c r="B6735" s="326" t="s">
        <v>10</v>
      </c>
      <c r="C6735" s="326">
        <v>2</v>
      </c>
      <c r="D6735" s="326" t="s">
        <v>24</v>
      </c>
      <c r="E6735" s="323">
        <v>500</v>
      </c>
      <c r="F6735" s="35" t="s">
        <v>303</v>
      </c>
      <c r="G6735" s="326" t="s">
        <v>14121</v>
      </c>
      <c r="H6735" s="350">
        <f t="shared" si="105"/>
        <v>3777880.3800000008</v>
      </c>
      <c r="I6735" s="326" t="s">
        <v>14104</v>
      </c>
      <c r="J6735" s="42" t="str">
        <f>VLOOKUP(D6735,DEPARTMENTS!B:B,1,0)</f>
        <v>ENVELOPES</v>
      </c>
    </row>
    <row r="6736" spans="1:10" hidden="1" x14ac:dyDescent="0.2">
      <c r="A6736" s="326" t="s">
        <v>14305</v>
      </c>
      <c r="B6736" s="326" t="s">
        <v>10</v>
      </c>
      <c r="C6736" s="326">
        <v>2</v>
      </c>
      <c r="D6736" s="326" t="s">
        <v>116</v>
      </c>
      <c r="E6736" s="323">
        <v>300</v>
      </c>
      <c r="F6736" s="35" t="s">
        <v>303</v>
      </c>
      <c r="G6736" s="326" t="s">
        <v>14121</v>
      </c>
      <c r="H6736" s="350">
        <f t="shared" si="105"/>
        <v>3778180.3800000008</v>
      </c>
      <c r="I6736" s="326" t="s">
        <v>14105</v>
      </c>
      <c r="J6736" s="42" t="str">
        <f>VLOOKUP(D6736,DEPARTMENTS!B:B,1,0)</f>
        <v>DEV_GROUP_15</v>
      </c>
    </row>
    <row r="6737" spans="1:10" hidden="1" x14ac:dyDescent="0.2">
      <c r="A6737" s="326" t="s">
        <v>14306</v>
      </c>
      <c r="B6737" s="326" t="s">
        <v>10</v>
      </c>
      <c r="C6737" s="326">
        <v>2</v>
      </c>
      <c r="D6737" s="326" t="s">
        <v>24</v>
      </c>
      <c r="E6737" s="323">
        <v>50</v>
      </c>
      <c r="F6737" s="35" t="s">
        <v>303</v>
      </c>
      <c r="G6737" s="326" t="s">
        <v>14121</v>
      </c>
      <c r="H6737" s="350">
        <f t="shared" si="105"/>
        <v>3778230.3800000008</v>
      </c>
      <c r="I6737" s="326" t="s">
        <v>14106</v>
      </c>
      <c r="J6737" s="42" t="str">
        <f>VLOOKUP(D6737,DEPARTMENTS!B:B,1,0)</f>
        <v>ENVELOPES</v>
      </c>
    </row>
    <row r="6738" spans="1:10" hidden="1" x14ac:dyDescent="0.2">
      <c r="A6738" s="326" t="s">
        <v>14307</v>
      </c>
      <c r="B6738" s="326" t="s">
        <v>10</v>
      </c>
      <c r="C6738" s="326">
        <v>2</v>
      </c>
      <c r="D6738" s="326" t="s">
        <v>24</v>
      </c>
      <c r="E6738" s="323">
        <v>100</v>
      </c>
      <c r="F6738" s="35" t="s">
        <v>303</v>
      </c>
      <c r="G6738" s="326" t="s">
        <v>14121</v>
      </c>
      <c r="H6738" s="350">
        <f t="shared" si="105"/>
        <v>3778330.3800000008</v>
      </c>
      <c r="I6738" s="326" t="s">
        <v>14107</v>
      </c>
      <c r="J6738" s="42" t="str">
        <f>VLOOKUP(D6738,DEPARTMENTS!B:B,1,0)</f>
        <v>ENVELOPES</v>
      </c>
    </row>
    <row r="6739" spans="1:10" hidden="1" x14ac:dyDescent="0.2">
      <c r="A6739" s="326" t="s">
        <v>14308</v>
      </c>
      <c r="B6739" s="326" t="s">
        <v>10</v>
      </c>
      <c r="C6739" s="326">
        <v>2</v>
      </c>
      <c r="D6739" s="326" t="s">
        <v>24</v>
      </c>
      <c r="E6739" s="323">
        <v>1810</v>
      </c>
      <c r="F6739" s="35" t="s">
        <v>303</v>
      </c>
      <c r="G6739" s="326" t="s">
        <v>14121</v>
      </c>
      <c r="H6739" s="350">
        <f t="shared" si="105"/>
        <v>3780140.3800000008</v>
      </c>
      <c r="I6739" s="326" t="s">
        <v>14108</v>
      </c>
      <c r="J6739" s="42" t="str">
        <f>VLOOKUP(D6739,DEPARTMENTS!B:B,1,0)</f>
        <v>ENVELOPES</v>
      </c>
    </row>
    <row r="6740" spans="1:10" hidden="1" x14ac:dyDescent="0.2">
      <c r="A6740" s="326" t="s">
        <v>14309</v>
      </c>
      <c r="B6740" s="326" t="s">
        <v>10</v>
      </c>
      <c r="C6740" s="326">
        <v>2</v>
      </c>
      <c r="D6740" s="326" t="s">
        <v>116</v>
      </c>
      <c r="E6740" s="323">
        <v>2000</v>
      </c>
      <c r="F6740" s="35" t="s">
        <v>303</v>
      </c>
      <c r="G6740" s="326" t="s">
        <v>14121</v>
      </c>
      <c r="H6740" s="350">
        <f t="shared" si="105"/>
        <v>3782140.3800000008</v>
      </c>
      <c r="I6740" s="326" t="s">
        <v>14109</v>
      </c>
      <c r="J6740" s="42" t="str">
        <f>VLOOKUP(D6740,DEPARTMENTS!B:B,1,0)</f>
        <v>DEV_GROUP_15</v>
      </c>
    </row>
    <row r="6741" spans="1:10" hidden="1" x14ac:dyDescent="0.2">
      <c r="A6741" s="326" t="s">
        <v>14310</v>
      </c>
      <c r="B6741" s="326" t="s">
        <v>10</v>
      </c>
      <c r="C6741" s="326">
        <v>2</v>
      </c>
      <c r="D6741" s="326" t="s">
        <v>24</v>
      </c>
      <c r="E6741" s="323">
        <v>100</v>
      </c>
      <c r="F6741" s="35" t="s">
        <v>303</v>
      </c>
      <c r="G6741" s="326" t="s">
        <v>14121</v>
      </c>
      <c r="H6741" s="350">
        <f t="shared" si="105"/>
        <v>3782240.3800000008</v>
      </c>
      <c r="I6741" s="326" t="s">
        <v>14110</v>
      </c>
      <c r="J6741" s="42" t="str">
        <f>VLOOKUP(D6741,DEPARTMENTS!B:B,1,0)</f>
        <v>ENVELOPES</v>
      </c>
    </row>
    <row r="6742" spans="1:10" hidden="1" x14ac:dyDescent="0.2">
      <c r="A6742" s="326" t="s">
        <v>348</v>
      </c>
      <c r="B6742" s="326" t="s">
        <v>10</v>
      </c>
      <c r="C6742" s="326">
        <v>2</v>
      </c>
      <c r="D6742" s="326" t="s">
        <v>24</v>
      </c>
      <c r="E6742" s="323">
        <v>50</v>
      </c>
      <c r="F6742" s="35" t="s">
        <v>303</v>
      </c>
      <c r="G6742" s="326" t="s">
        <v>14121</v>
      </c>
      <c r="H6742" s="350">
        <f t="shared" ref="H6742:H6805" si="106">H6741+E6742</f>
        <v>3782290.3800000008</v>
      </c>
      <c r="I6742" s="326" t="s">
        <v>14111</v>
      </c>
      <c r="J6742" s="42" t="str">
        <f>VLOOKUP(D6742,DEPARTMENTS!B:B,1,0)</f>
        <v>ENVELOPES</v>
      </c>
    </row>
    <row r="6743" spans="1:10" hidden="1" x14ac:dyDescent="0.2">
      <c r="A6743" s="326" t="s">
        <v>14311</v>
      </c>
      <c r="B6743" s="326" t="s">
        <v>10</v>
      </c>
      <c r="C6743" s="326">
        <v>2</v>
      </c>
      <c r="D6743" s="326" t="s">
        <v>24</v>
      </c>
      <c r="E6743" s="323">
        <v>3000</v>
      </c>
      <c r="F6743" s="35" t="s">
        <v>303</v>
      </c>
      <c r="G6743" s="326" t="s">
        <v>14121</v>
      </c>
      <c r="H6743" s="350">
        <f t="shared" si="106"/>
        <v>3785290.3800000008</v>
      </c>
      <c r="I6743" s="326" t="s">
        <v>14112</v>
      </c>
      <c r="J6743" s="42" t="str">
        <f>VLOOKUP(D6743,DEPARTMENTS!B:B,1,0)</f>
        <v>ENVELOPES</v>
      </c>
    </row>
    <row r="6744" spans="1:10" hidden="1" x14ac:dyDescent="0.2">
      <c r="A6744" s="326" t="s">
        <v>14312</v>
      </c>
      <c r="B6744" s="326" t="s">
        <v>10</v>
      </c>
      <c r="C6744" s="326">
        <v>2</v>
      </c>
      <c r="D6744" s="326" t="s">
        <v>24</v>
      </c>
      <c r="E6744" s="323">
        <v>500</v>
      </c>
      <c r="F6744" s="35" t="s">
        <v>303</v>
      </c>
      <c r="G6744" s="326" t="s">
        <v>14121</v>
      </c>
      <c r="H6744" s="350">
        <f t="shared" si="106"/>
        <v>3785790.3800000008</v>
      </c>
      <c r="I6744" s="326" t="s">
        <v>14113</v>
      </c>
      <c r="J6744" s="42" t="str">
        <f>VLOOKUP(D6744,DEPARTMENTS!B:B,1,0)</f>
        <v>ENVELOPES</v>
      </c>
    </row>
    <row r="6745" spans="1:10" hidden="1" x14ac:dyDescent="0.2">
      <c r="A6745" s="326" t="s">
        <v>14313</v>
      </c>
      <c r="B6745" s="326" t="s">
        <v>10</v>
      </c>
      <c r="C6745" s="326">
        <v>2</v>
      </c>
      <c r="D6745" s="326" t="s">
        <v>24</v>
      </c>
      <c r="E6745" s="323">
        <v>50</v>
      </c>
      <c r="F6745" s="35" t="s">
        <v>303</v>
      </c>
      <c r="G6745" s="326" t="s">
        <v>14121</v>
      </c>
      <c r="H6745" s="350">
        <f t="shared" si="106"/>
        <v>3785840.3800000008</v>
      </c>
      <c r="I6745" s="326" t="s">
        <v>14114</v>
      </c>
      <c r="J6745" s="42" t="str">
        <f>VLOOKUP(D6745,DEPARTMENTS!B:B,1,0)</f>
        <v>ENVELOPES</v>
      </c>
    </row>
    <row r="6746" spans="1:10" hidden="1" x14ac:dyDescent="0.2">
      <c r="A6746" s="326" t="s">
        <v>14314</v>
      </c>
      <c r="B6746" s="326" t="s">
        <v>10</v>
      </c>
      <c r="C6746" s="326">
        <v>2</v>
      </c>
      <c r="D6746" s="326" t="s">
        <v>144</v>
      </c>
      <c r="E6746" s="323">
        <v>500</v>
      </c>
      <c r="F6746" s="35" t="s">
        <v>303</v>
      </c>
      <c r="G6746" s="326" t="s">
        <v>14121</v>
      </c>
      <c r="H6746" s="350">
        <f t="shared" si="106"/>
        <v>3786340.3800000008</v>
      </c>
      <c r="I6746" s="326" t="s">
        <v>14115</v>
      </c>
      <c r="J6746" s="42" t="str">
        <f>VLOOKUP(D6746,DEPARTMENTS!B:B,1,0)</f>
        <v>DEV_GROUP_2</v>
      </c>
    </row>
    <row r="6747" spans="1:10" hidden="1" x14ac:dyDescent="0.2">
      <c r="A6747" s="326" t="s">
        <v>14315</v>
      </c>
      <c r="B6747" s="326" t="s">
        <v>10</v>
      </c>
      <c r="C6747" s="326">
        <v>2</v>
      </c>
      <c r="D6747" s="326" t="s">
        <v>24</v>
      </c>
      <c r="E6747" s="323">
        <v>10</v>
      </c>
      <c r="F6747" s="35" t="s">
        <v>303</v>
      </c>
      <c r="G6747" s="326" t="s">
        <v>14121</v>
      </c>
      <c r="H6747" s="350">
        <f t="shared" si="106"/>
        <v>3786350.3800000008</v>
      </c>
      <c r="I6747" s="326" t="s">
        <v>14116</v>
      </c>
      <c r="J6747" s="42" t="str">
        <f>VLOOKUP(D6747,DEPARTMENTS!B:B,1,0)</f>
        <v>ENVELOPES</v>
      </c>
    </row>
    <row r="6748" spans="1:10" hidden="1" x14ac:dyDescent="0.2">
      <c r="A6748" s="326" t="s">
        <v>14316</v>
      </c>
      <c r="B6748" s="326" t="s">
        <v>10</v>
      </c>
      <c r="C6748" s="326">
        <v>2</v>
      </c>
      <c r="D6748" s="326" t="s">
        <v>24</v>
      </c>
      <c r="E6748" s="323">
        <v>200</v>
      </c>
      <c r="F6748" s="35" t="s">
        <v>303</v>
      </c>
      <c r="G6748" s="326" t="s">
        <v>14121</v>
      </c>
      <c r="H6748" s="350">
        <f t="shared" si="106"/>
        <v>3786550.3800000008</v>
      </c>
      <c r="I6748" s="326" t="s">
        <v>14117</v>
      </c>
      <c r="J6748" s="42" t="str">
        <f>VLOOKUP(D6748,DEPARTMENTS!B:B,1,0)</f>
        <v>ENVELOPES</v>
      </c>
    </row>
    <row r="6749" spans="1:10" hidden="1" x14ac:dyDescent="0.2">
      <c r="A6749" s="326" t="s">
        <v>14388</v>
      </c>
      <c r="B6749" s="326" t="s">
        <v>10</v>
      </c>
      <c r="C6749" s="326">
        <v>3</v>
      </c>
      <c r="D6749" s="326" t="s">
        <v>166</v>
      </c>
      <c r="E6749" s="323">
        <v>2500</v>
      </c>
      <c r="F6749" s="35" t="s">
        <v>303</v>
      </c>
      <c r="G6749" s="326" t="s">
        <v>14121</v>
      </c>
      <c r="H6749" s="350">
        <f t="shared" si="106"/>
        <v>3789050.3800000008</v>
      </c>
      <c r="I6749" s="326" t="s">
        <v>14333</v>
      </c>
      <c r="J6749" s="42" t="str">
        <f>VLOOKUP(D6749,DEPARTMENTS!B:B,1,0)</f>
        <v>DEV_GROUP_30</v>
      </c>
    </row>
    <row r="6750" spans="1:10" hidden="1" x14ac:dyDescent="0.2">
      <c r="A6750" s="326" t="s">
        <v>14389</v>
      </c>
      <c r="B6750" s="326" t="s">
        <v>10</v>
      </c>
      <c r="C6750" s="326">
        <v>3</v>
      </c>
      <c r="D6750" s="326" t="s">
        <v>168</v>
      </c>
      <c r="E6750" s="323">
        <v>200</v>
      </c>
      <c r="F6750" s="35" t="s">
        <v>303</v>
      </c>
      <c r="G6750" s="326" t="s">
        <v>14121</v>
      </c>
      <c r="H6750" s="350">
        <f t="shared" si="106"/>
        <v>3789250.3800000008</v>
      </c>
      <c r="I6750" s="326" t="s">
        <v>14334</v>
      </c>
      <c r="J6750" s="42" t="str">
        <f>VLOOKUP(D6750,DEPARTMENTS!B:B,1,0)</f>
        <v>DEV_GROUP_35</v>
      </c>
    </row>
    <row r="6751" spans="1:10" hidden="1" x14ac:dyDescent="0.2">
      <c r="A6751" s="326" t="s">
        <v>14390</v>
      </c>
      <c r="B6751" s="326" t="s">
        <v>10</v>
      </c>
      <c r="C6751" s="326">
        <v>3</v>
      </c>
      <c r="D6751" s="326" t="s">
        <v>34</v>
      </c>
      <c r="E6751" s="323">
        <v>500</v>
      </c>
      <c r="F6751" s="35" t="s">
        <v>303</v>
      </c>
      <c r="G6751" s="326" t="s">
        <v>14121</v>
      </c>
      <c r="H6751" s="350">
        <f t="shared" si="106"/>
        <v>3789750.3800000008</v>
      </c>
      <c r="I6751" s="326" t="s">
        <v>14335</v>
      </c>
      <c r="J6751" s="42" t="str">
        <f>VLOOKUP(D6751,DEPARTMENTS!B:B,1,0)</f>
        <v>CHAPLAINCY</v>
      </c>
    </row>
    <row r="6752" spans="1:10" hidden="1" x14ac:dyDescent="0.2">
      <c r="A6752" s="326" t="s">
        <v>14391</v>
      </c>
      <c r="B6752" s="326" t="s">
        <v>10</v>
      </c>
      <c r="C6752" s="326">
        <v>3</v>
      </c>
      <c r="D6752" s="326" t="s">
        <v>12867</v>
      </c>
      <c r="E6752" s="323">
        <v>7200</v>
      </c>
      <c r="F6752" s="35" t="s">
        <v>303</v>
      </c>
      <c r="G6752" s="326" t="s">
        <v>14384</v>
      </c>
      <c r="H6752" s="350">
        <f t="shared" si="106"/>
        <v>3796950.3800000008</v>
      </c>
      <c r="I6752" s="326" t="s">
        <v>14336</v>
      </c>
      <c r="J6752" s="42" t="str">
        <f>VLOOKUP(D6752,DEPARTMENTS!B:B,1,0)</f>
        <v>CHURCH_CHOIR_WELFARE</v>
      </c>
    </row>
    <row r="6753" spans="1:10" hidden="1" x14ac:dyDescent="0.2">
      <c r="A6753" s="326" t="s">
        <v>14392</v>
      </c>
      <c r="B6753" s="326" t="s">
        <v>10</v>
      </c>
      <c r="C6753" s="326">
        <v>3</v>
      </c>
      <c r="D6753" s="326" t="s">
        <v>24</v>
      </c>
      <c r="E6753" s="323">
        <v>590</v>
      </c>
      <c r="F6753" s="35" t="s">
        <v>303</v>
      </c>
      <c r="G6753" s="326" t="s">
        <v>14384</v>
      </c>
      <c r="H6753" s="350">
        <f t="shared" si="106"/>
        <v>3797540.3800000008</v>
      </c>
      <c r="I6753" s="326" t="s">
        <v>14337</v>
      </c>
      <c r="J6753" s="42" t="str">
        <f>VLOOKUP(D6753,DEPARTMENTS!B:B,1,0)</f>
        <v>ENVELOPES</v>
      </c>
    </row>
    <row r="6754" spans="1:10" hidden="1" x14ac:dyDescent="0.2">
      <c r="A6754" s="326" t="s">
        <v>14393</v>
      </c>
      <c r="B6754" s="326" t="s">
        <v>10</v>
      </c>
      <c r="C6754" s="326">
        <v>3</v>
      </c>
      <c r="D6754" s="326" t="s">
        <v>24</v>
      </c>
      <c r="E6754" s="323">
        <v>865</v>
      </c>
      <c r="F6754" s="35" t="s">
        <v>303</v>
      </c>
      <c r="G6754" s="326" t="s">
        <v>14384</v>
      </c>
      <c r="H6754" s="350">
        <f t="shared" si="106"/>
        <v>3798405.3800000008</v>
      </c>
      <c r="I6754" s="326" t="s">
        <v>14338</v>
      </c>
      <c r="J6754" s="42" t="str">
        <f>VLOOKUP(D6754,DEPARTMENTS!B:B,1,0)</f>
        <v>ENVELOPES</v>
      </c>
    </row>
    <row r="6755" spans="1:10" hidden="1" x14ac:dyDescent="0.2">
      <c r="A6755" s="326" t="s">
        <v>14394</v>
      </c>
      <c r="B6755" s="326" t="s">
        <v>10</v>
      </c>
      <c r="C6755" s="326">
        <v>3</v>
      </c>
      <c r="D6755" s="326" t="s">
        <v>24</v>
      </c>
      <c r="E6755" s="323">
        <v>865</v>
      </c>
      <c r="F6755" s="35" t="s">
        <v>303</v>
      </c>
      <c r="G6755" s="326" t="s">
        <v>14384</v>
      </c>
      <c r="H6755" s="350">
        <f t="shared" si="106"/>
        <v>3799270.3800000008</v>
      </c>
      <c r="I6755" s="326" t="s">
        <v>14339</v>
      </c>
      <c r="J6755" s="42" t="str">
        <f>VLOOKUP(D6755,DEPARTMENTS!B:B,1,0)</f>
        <v>ENVELOPES</v>
      </c>
    </row>
    <row r="6756" spans="1:10" hidden="1" x14ac:dyDescent="0.2">
      <c r="A6756" s="326" t="s">
        <v>14395</v>
      </c>
      <c r="B6756" s="326" t="s">
        <v>10</v>
      </c>
      <c r="C6756" s="326">
        <v>3</v>
      </c>
      <c r="D6756" s="326" t="s">
        <v>37</v>
      </c>
      <c r="E6756" s="323">
        <v>500</v>
      </c>
      <c r="F6756" s="35" t="s">
        <v>303</v>
      </c>
      <c r="G6756" s="326" t="s">
        <v>14384</v>
      </c>
      <c r="H6756" s="350">
        <f t="shared" si="106"/>
        <v>3799770.3800000008</v>
      </c>
      <c r="I6756" s="326" t="s">
        <v>14340</v>
      </c>
      <c r="J6756" s="42" t="str">
        <f>VLOOKUP(D6756,DEPARTMENTS!B:B,1,0)</f>
        <v>ADVENTURERS</v>
      </c>
    </row>
    <row r="6757" spans="1:10" hidden="1" x14ac:dyDescent="0.2">
      <c r="A6757" s="326" t="s">
        <v>14396</v>
      </c>
      <c r="B6757" s="326" t="s">
        <v>10</v>
      </c>
      <c r="C6757" s="326">
        <v>3</v>
      </c>
      <c r="D6757" s="326" t="s">
        <v>37</v>
      </c>
      <c r="E6757" s="323">
        <v>150</v>
      </c>
      <c r="F6757" s="35" t="s">
        <v>303</v>
      </c>
      <c r="G6757" s="326" t="s">
        <v>14384</v>
      </c>
      <c r="H6757" s="350">
        <f t="shared" si="106"/>
        <v>3799920.3800000008</v>
      </c>
      <c r="I6757" s="326" t="s">
        <v>14341</v>
      </c>
      <c r="J6757" s="42" t="str">
        <f>VLOOKUP(D6757,DEPARTMENTS!B:B,1,0)</f>
        <v>ADVENTURERS</v>
      </c>
    </row>
    <row r="6758" spans="1:10" hidden="1" x14ac:dyDescent="0.2">
      <c r="A6758" s="326" t="s">
        <v>14397</v>
      </c>
      <c r="B6758" s="326" t="s">
        <v>10</v>
      </c>
      <c r="C6758" s="326">
        <v>3</v>
      </c>
      <c r="D6758" s="326" t="s">
        <v>126</v>
      </c>
      <c r="E6758" s="323">
        <v>200</v>
      </c>
      <c r="F6758" s="35" t="s">
        <v>303</v>
      </c>
      <c r="G6758" s="326" t="s">
        <v>14385</v>
      </c>
      <c r="H6758" s="350">
        <f t="shared" si="106"/>
        <v>3800120.3800000008</v>
      </c>
      <c r="I6758" s="326" t="s">
        <v>14342</v>
      </c>
      <c r="J6758" s="42" t="str">
        <f>VLOOKUP(D6758,DEPARTMENTS!B:B,1,0)</f>
        <v>DEV_GROUP_6</v>
      </c>
    </row>
    <row r="6759" spans="1:10" hidden="1" x14ac:dyDescent="0.2">
      <c r="A6759" s="326" t="s">
        <v>14398</v>
      </c>
      <c r="B6759" s="326" t="s">
        <v>10</v>
      </c>
      <c r="C6759" s="326">
        <v>3</v>
      </c>
      <c r="D6759" s="326" t="s">
        <v>126</v>
      </c>
      <c r="E6759" s="323">
        <v>200</v>
      </c>
      <c r="F6759" s="35" t="s">
        <v>303</v>
      </c>
      <c r="G6759" s="326" t="s">
        <v>14385</v>
      </c>
      <c r="H6759" s="350">
        <f t="shared" si="106"/>
        <v>3800320.3800000008</v>
      </c>
      <c r="I6759" s="326" t="s">
        <v>14343</v>
      </c>
      <c r="J6759" s="42" t="str">
        <f>VLOOKUP(D6759,DEPARTMENTS!B:B,1,0)</f>
        <v>DEV_GROUP_6</v>
      </c>
    </row>
    <row r="6760" spans="1:10" hidden="1" x14ac:dyDescent="0.2">
      <c r="A6760" s="326" t="s">
        <v>14399</v>
      </c>
      <c r="B6760" s="326" t="s">
        <v>10</v>
      </c>
      <c r="C6760" s="326">
        <v>3</v>
      </c>
      <c r="D6760" s="326" t="s">
        <v>37</v>
      </c>
      <c r="E6760" s="323">
        <v>360</v>
      </c>
      <c r="F6760" s="35" t="s">
        <v>303</v>
      </c>
      <c r="G6760" s="326" t="s">
        <v>14385</v>
      </c>
      <c r="H6760" s="350">
        <f t="shared" si="106"/>
        <v>3800680.3800000008</v>
      </c>
      <c r="I6760" s="326" t="s">
        <v>14344</v>
      </c>
      <c r="J6760" s="42" t="str">
        <f>VLOOKUP(D6760,DEPARTMENTS!B:B,1,0)</f>
        <v>ADVENTURERS</v>
      </c>
    </row>
    <row r="6761" spans="1:10" hidden="1" x14ac:dyDescent="0.2">
      <c r="A6761" s="326" t="s">
        <v>14400</v>
      </c>
      <c r="B6761" s="326" t="s">
        <v>10</v>
      </c>
      <c r="C6761" s="326">
        <v>3</v>
      </c>
      <c r="D6761" s="326" t="s">
        <v>38</v>
      </c>
      <c r="E6761" s="323">
        <v>120</v>
      </c>
      <c r="F6761" s="35" t="s">
        <v>303</v>
      </c>
      <c r="G6761" s="326" t="s">
        <v>14385</v>
      </c>
      <c r="H6761" s="350">
        <f t="shared" si="106"/>
        <v>3800800.3800000008</v>
      </c>
      <c r="I6761" s="326" t="s">
        <v>14345</v>
      </c>
      <c r="J6761" s="42" t="str">
        <f>VLOOKUP(D6761,DEPARTMENTS!B:B,1,0)</f>
        <v xml:space="preserve">CHILDREN MINISTRY </v>
      </c>
    </row>
    <row r="6762" spans="1:10" hidden="1" x14ac:dyDescent="0.2">
      <c r="A6762" s="326" t="s">
        <v>14401</v>
      </c>
      <c r="B6762" s="326" t="s">
        <v>10</v>
      </c>
      <c r="C6762" s="326">
        <v>3</v>
      </c>
      <c r="D6762" s="326" t="s">
        <v>126</v>
      </c>
      <c r="E6762" s="323">
        <v>1000</v>
      </c>
      <c r="F6762" s="35" t="s">
        <v>303</v>
      </c>
      <c r="G6762" s="326" t="s">
        <v>14385</v>
      </c>
      <c r="H6762" s="350">
        <f t="shared" si="106"/>
        <v>3801800.3800000008</v>
      </c>
      <c r="I6762" s="326" t="s">
        <v>14346</v>
      </c>
      <c r="J6762" s="42" t="str">
        <f>VLOOKUP(D6762,DEPARTMENTS!B:B,1,0)</f>
        <v>DEV_GROUP_6</v>
      </c>
    </row>
    <row r="6763" spans="1:10" hidden="1" x14ac:dyDescent="0.2">
      <c r="A6763" s="326" t="s">
        <v>14402</v>
      </c>
      <c r="B6763" s="326" t="s">
        <v>10</v>
      </c>
      <c r="C6763" s="326">
        <v>3</v>
      </c>
      <c r="D6763" s="326" t="s">
        <v>126</v>
      </c>
      <c r="E6763" s="323">
        <v>100</v>
      </c>
      <c r="F6763" s="35" t="s">
        <v>303</v>
      </c>
      <c r="G6763" s="326" t="s">
        <v>14385</v>
      </c>
      <c r="H6763" s="350">
        <f t="shared" si="106"/>
        <v>3801900.3800000008</v>
      </c>
      <c r="I6763" s="326" t="s">
        <v>14347</v>
      </c>
      <c r="J6763" s="42" t="str">
        <f>VLOOKUP(D6763,DEPARTMENTS!B:B,1,0)</f>
        <v>DEV_GROUP_6</v>
      </c>
    </row>
    <row r="6764" spans="1:10" hidden="1" x14ac:dyDescent="0.2">
      <c r="A6764" s="326" t="s">
        <v>14403</v>
      </c>
      <c r="B6764" s="326" t="s">
        <v>10</v>
      </c>
      <c r="C6764" s="326">
        <v>3</v>
      </c>
      <c r="D6764" s="326" t="s">
        <v>144</v>
      </c>
      <c r="E6764" s="323">
        <v>300</v>
      </c>
      <c r="F6764" s="35" t="s">
        <v>303</v>
      </c>
      <c r="G6764" s="326" t="s">
        <v>14385</v>
      </c>
      <c r="H6764" s="350">
        <f t="shared" si="106"/>
        <v>3802200.3800000008</v>
      </c>
      <c r="I6764" s="326" t="s">
        <v>14348</v>
      </c>
      <c r="J6764" s="42" t="str">
        <f>VLOOKUP(D6764,DEPARTMENTS!B:B,1,0)</f>
        <v>DEV_GROUP_2</v>
      </c>
    </row>
    <row r="6765" spans="1:10" hidden="1" x14ac:dyDescent="0.2">
      <c r="A6765" s="326" t="s">
        <v>14404</v>
      </c>
      <c r="B6765" s="326" t="s">
        <v>10</v>
      </c>
      <c r="C6765" s="326">
        <v>3</v>
      </c>
      <c r="D6765" s="326" t="s">
        <v>37</v>
      </c>
      <c r="E6765" s="323">
        <v>150</v>
      </c>
      <c r="F6765" s="35" t="s">
        <v>303</v>
      </c>
      <c r="G6765" s="326" t="s">
        <v>14385</v>
      </c>
      <c r="H6765" s="350">
        <f t="shared" si="106"/>
        <v>3802350.3800000008</v>
      </c>
      <c r="I6765" s="326" t="s">
        <v>14349</v>
      </c>
      <c r="J6765" s="42" t="str">
        <f>VLOOKUP(D6765,DEPARTMENTS!B:B,1,0)</f>
        <v>ADVENTURERS</v>
      </c>
    </row>
    <row r="6766" spans="1:10" hidden="1" x14ac:dyDescent="0.2">
      <c r="A6766" s="326" t="s">
        <v>14405</v>
      </c>
      <c r="B6766" s="326" t="s">
        <v>10</v>
      </c>
      <c r="C6766" s="326">
        <v>3</v>
      </c>
      <c r="D6766" s="326" t="s">
        <v>182</v>
      </c>
      <c r="E6766" s="323">
        <v>850</v>
      </c>
      <c r="F6766" s="35" t="s">
        <v>303</v>
      </c>
      <c r="G6766" s="326" t="s">
        <v>14385</v>
      </c>
      <c r="H6766" s="350">
        <f t="shared" si="106"/>
        <v>3803200.3800000008</v>
      </c>
      <c r="I6766" s="326" t="s">
        <v>14350</v>
      </c>
      <c r="J6766" s="42" t="str">
        <f>VLOOKUP(D6766,DEPARTMENTS!B:B,1,0)</f>
        <v>DEV_GROUP_23</v>
      </c>
    </row>
    <row r="6767" spans="1:10" hidden="1" x14ac:dyDescent="0.2">
      <c r="A6767" s="326" t="s">
        <v>14406</v>
      </c>
      <c r="B6767" s="326" t="s">
        <v>10</v>
      </c>
      <c r="C6767" s="326">
        <v>3</v>
      </c>
      <c r="D6767" s="326" t="s">
        <v>130</v>
      </c>
      <c r="E6767" s="323">
        <v>3000</v>
      </c>
      <c r="F6767" s="35" t="s">
        <v>303</v>
      </c>
      <c r="G6767" s="326" t="s">
        <v>14385</v>
      </c>
      <c r="H6767" s="350">
        <f t="shared" si="106"/>
        <v>3806200.3800000008</v>
      </c>
      <c r="I6767" s="326" t="s">
        <v>14351</v>
      </c>
      <c r="J6767" s="42" t="str">
        <f>VLOOKUP(D6767,DEPARTMENTS!B:B,1,0)</f>
        <v>DEV_GROUP_11</v>
      </c>
    </row>
    <row r="6768" spans="1:10" hidden="1" x14ac:dyDescent="0.2">
      <c r="A6768" s="326" t="s">
        <v>14407</v>
      </c>
      <c r="B6768" s="326" t="s">
        <v>10</v>
      </c>
      <c r="C6768" s="326">
        <v>3</v>
      </c>
      <c r="D6768" s="326" t="s">
        <v>37</v>
      </c>
      <c r="E6768" s="323">
        <v>300</v>
      </c>
      <c r="F6768" s="35" t="s">
        <v>303</v>
      </c>
      <c r="G6768" s="326" t="s">
        <v>14385</v>
      </c>
      <c r="H6768" s="350">
        <f t="shared" si="106"/>
        <v>3806500.3800000008</v>
      </c>
      <c r="I6768" s="326" t="s">
        <v>14352</v>
      </c>
      <c r="J6768" s="42" t="str">
        <f>VLOOKUP(D6768,DEPARTMENTS!B:B,1,0)</f>
        <v>ADVENTURERS</v>
      </c>
    </row>
    <row r="6769" spans="1:10" hidden="1" x14ac:dyDescent="0.2">
      <c r="A6769" s="326" t="s">
        <v>14408</v>
      </c>
      <c r="B6769" s="326" t="s">
        <v>10</v>
      </c>
      <c r="C6769" s="326">
        <v>3</v>
      </c>
      <c r="D6769" s="326" t="s">
        <v>37</v>
      </c>
      <c r="E6769" s="323">
        <v>300</v>
      </c>
      <c r="F6769" s="35" t="s">
        <v>303</v>
      </c>
      <c r="G6769" s="326" t="s">
        <v>14385</v>
      </c>
      <c r="H6769" s="350">
        <f t="shared" si="106"/>
        <v>3806800.3800000008</v>
      </c>
      <c r="I6769" s="326" t="s">
        <v>14353</v>
      </c>
      <c r="J6769" s="42" t="str">
        <f>VLOOKUP(D6769,DEPARTMENTS!B:B,1,0)</f>
        <v>ADVENTURERS</v>
      </c>
    </row>
    <row r="6770" spans="1:10" hidden="1" x14ac:dyDescent="0.2">
      <c r="A6770" s="326" t="s">
        <v>14409</v>
      </c>
      <c r="B6770" s="326" t="s">
        <v>10</v>
      </c>
      <c r="C6770" s="326">
        <v>3</v>
      </c>
      <c r="D6770" s="326" t="s">
        <v>37</v>
      </c>
      <c r="E6770" s="323">
        <v>150</v>
      </c>
      <c r="F6770" s="35" t="s">
        <v>303</v>
      </c>
      <c r="G6770" s="326" t="s">
        <v>14385</v>
      </c>
      <c r="H6770" s="350">
        <f t="shared" si="106"/>
        <v>3806950.3800000008</v>
      </c>
      <c r="I6770" s="326" t="s">
        <v>14354</v>
      </c>
      <c r="J6770" s="42" t="str">
        <f>VLOOKUP(D6770,DEPARTMENTS!B:B,1,0)</f>
        <v>ADVENTURERS</v>
      </c>
    </row>
    <row r="6771" spans="1:10" hidden="1" x14ac:dyDescent="0.2">
      <c r="A6771" s="326" t="s">
        <v>14410</v>
      </c>
      <c r="B6771" s="326" t="s">
        <v>10</v>
      </c>
      <c r="C6771" s="326">
        <v>3</v>
      </c>
      <c r="D6771" s="326" t="s">
        <v>168</v>
      </c>
      <c r="E6771" s="323">
        <v>2000</v>
      </c>
      <c r="F6771" s="35" t="s">
        <v>303</v>
      </c>
      <c r="G6771" s="326" t="s">
        <v>14385</v>
      </c>
      <c r="H6771" s="350">
        <f t="shared" si="106"/>
        <v>3808950.3800000008</v>
      </c>
      <c r="I6771" s="326" t="s">
        <v>14355</v>
      </c>
      <c r="J6771" s="42" t="str">
        <f>VLOOKUP(D6771,DEPARTMENTS!B:B,1,0)</f>
        <v>DEV_GROUP_35</v>
      </c>
    </row>
    <row r="6772" spans="1:10" hidden="1" x14ac:dyDescent="0.2">
      <c r="A6772" s="326" t="s">
        <v>14411</v>
      </c>
      <c r="B6772" s="326" t="s">
        <v>10</v>
      </c>
      <c r="C6772" s="326">
        <v>3</v>
      </c>
      <c r="D6772" s="326" t="s">
        <v>126</v>
      </c>
      <c r="E6772" s="323">
        <v>300</v>
      </c>
      <c r="F6772" s="35" t="s">
        <v>303</v>
      </c>
      <c r="G6772" s="326" t="s">
        <v>14385</v>
      </c>
      <c r="H6772" s="350">
        <f t="shared" si="106"/>
        <v>3809250.3800000008</v>
      </c>
      <c r="I6772" s="326" t="s">
        <v>14356</v>
      </c>
      <c r="J6772" s="42" t="str">
        <f>VLOOKUP(D6772,DEPARTMENTS!B:B,1,0)</f>
        <v>DEV_GROUP_6</v>
      </c>
    </row>
    <row r="6773" spans="1:10" hidden="1" x14ac:dyDescent="0.2">
      <c r="A6773" s="326" t="s">
        <v>14412</v>
      </c>
      <c r="B6773" s="326" t="s">
        <v>10</v>
      </c>
      <c r="C6773" s="326">
        <v>3</v>
      </c>
      <c r="D6773" s="326" t="s">
        <v>126</v>
      </c>
      <c r="E6773" s="323">
        <v>100</v>
      </c>
      <c r="F6773" s="35" t="s">
        <v>303</v>
      </c>
      <c r="G6773" s="326" t="s">
        <v>14385</v>
      </c>
      <c r="H6773" s="350">
        <f t="shared" si="106"/>
        <v>3809350.3800000008</v>
      </c>
      <c r="I6773" s="326" t="s">
        <v>14357</v>
      </c>
      <c r="J6773" s="42" t="str">
        <f>VLOOKUP(D6773,DEPARTMENTS!B:B,1,0)</f>
        <v>DEV_GROUP_6</v>
      </c>
    </row>
    <row r="6774" spans="1:10" hidden="1" x14ac:dyDescent="0.2">
      <c r="A6774" s="326" t="s">
        <v>14413</v>
      </c>
      <c r="B6774" s="326" t="s">
        <v>10</v>
      </c>
      <c r="C6774" s="326">
        <v>3</v>
      </c>
      <c r="D6774" s="326" t="s">
        <v>144</v>
      </c>
      <c r="E6774" s="323">
        <v>100</v>
      </c>
      <c r="F6774" s="35" t="s">
        <v>303</v>
      </c>
      <c r="G6774" s="326" t="s">
        <v>14386</v>
      </c>
      <c r="H6774" s="350">
        <f t="shared" si="106"/>
        <v>3809450.3800000008</v>
      </c>
      <c r="I6774" s="326" t="s">
        <v>14358</v>
      </c>
      <c r="J6774" s="42" t="str">
        <f>VLOOKUP(D6774,DEPARTMENTS!B:B,1,0)</f>
        <v>DEV_GROUP_2</v>
      </c>
    </row>
    <row r="6775" spans="1:10" hidden="1" x14ac:dyDescent="0.2">
      <c r="A6775" s="326" t="s">
        <v>14414</v>
      </c>
      <c r="B6775" s="326" t="s">
        <v>10</v>
      </c>
      <c r="C6775" s="326">
        <v>3</v>
      </c>
      <c r="D6775" s="326" t="s">
        <v>37</v>
      </c>
      <c r="E6775" s="323">
        <v>300</v>
      </c>
      <c r="F6775" s="35" t="s">
        <v>303</v>
      </c>
      <c r="G6775" s="326" t="s">
        <v>14386</v>
      </c>
      <c r="H6775" s="350">
        <f t="shared" si="106"/>
        <v>3809750.3800000008</v>
      </c>
      <c r="I6775" s="326" t="s">
        <v>14359</v>
      </c>
      <c r="J6775" s="42" t="str">
        <f>VLOOKUP(D6775,DEPARTMENTS!B:B,1,0)</f>
        <v>ADVENTURERS</v>
      </c>
    </row>
    <row r="6776" spans="1:10" hidden="1" x14ac:dyDescent="0.2">
      <c r="A6776" s="326" t="s">
        <v>14415</v>
      </c>
      <c r="B6776" s="326" t="s">
        <v>10</v>
      </c>
      <c r="C6776" s="326">
        <v>3</v>
      </c>
      <c r="D6776" s="326" t="s">
        <v>126</v>
      </c>
      <c r="E6776" s="323">
        <v>300</v>
      </c>
      <c r="F6776" s="35" t="s">
        <v>303</v>
      </c>
      <c r="G6776" s="326" t="s">
        <v>14386</v>
      </c>
      <c r="H6776" s="350">
        <f t="shared" si="106"/>
        <v>3810050.3800000008</v>
      </c>
      <c r="I6776" s="326" t="s">
        <v>14360</v>
      </c>
      <c r="J6776" s="42" t="str">
        <f>VLOOKUP(D6776,DEPARTMENTS!B:B,1,0)</f>
        <v>DEV_GROUP_6</v>
      </c>
    </row>
    <row r="6777" spans="1:10" hidden="1" x14ac:dyDescent="0.2">
      <c r="A6777" s="326" t="s">
        <v>14416</v>
      </c>
      <c r="B6777" s="326" t="s">
        <v>10</v>
      </c>
      <c r="C6777" s="326">
        <v>3</v>
      </c>
      <c r="D6777" s="326" t="s">
        <v>37</v>
      </c>
      <c r="E6777" s="323">
        <v>300</v>
      </c>
      <c r="F6777" s="35" t="s">
        <v>303</v>
      </c>
      <c r="G6777" s="326" t="s">
        <v>14386</v>
      </c>
      <c r="H6777" s="350">
        <f t="shared" si="106"/>
        <v>3810350.3800000008</v>
      </c>
      <c r="I6777" s="326" t="s">
        <v>14361</v>
      </c>
      <c r="J6777" s="42" t="str">
        <f>VLOOKUP(D6777,DEPARTMENTS!B:B,1,0)</f>
        <v>ADVENTURERS</v>
      </c>
    </row>
    <row r="6778" spans="1:10" hidden="1" x14ac:dyDescent="0.2">
      <c r="A6778" s="326" t="s">
        <v>14417</v>
      </c>
      <c r="B6778" s="326" t="s">
        <v>10</v>
      </c>
      <c r="C6778" s="326">
        <v>3</v>
      </c>
      <c r="D6778" s="326" t="s">
        <v>126</v>
      </c>
      <c r="E6778" s="323">
        <v>300</v>
      </c>
      <c r="F6778" s="35" t="s">
        <v>303</v>
      </c>
      <c r="G6778" s="326" t="s">
        <v>14386</v>
      </c>
      <c r="H6778" s="350">
        <f t="shared" si="106"/>
        <v>3810650.3800000008</v>
      </c>
      <c r="I6778" s="326" t="s">
        <v>14362</v>
      </c>
      <c r="J6778" s="42" t="str">
        <f>VLOOKUP(D6778,DEPARTMENTS!B:B,1,0)</f>
        <v>DEV_GROUP_6</v>
      </c>
    </row>
    <row r="6779" spans="1:10" hidden="1" x14ac:dyDescent="0.2">
      <c r="A6779" s="326" t="s">
        <v>14418</v>
      </c>
      <c r="B6779" s="326" t="s">
        <v>10</v>
      </c>
      <c r="C6779" s="326">
        <v>3</v>
      </c>
      <c r="D6779" s="326" t="s">
        <v>38</v>
      </c>
      <c r="E6779" s="323">
        <v>120</v>
      </c>
      <c r="F6779" s="35" t="s">
        <v>303</v>
      </c>
      <c r="G6779" s="326" t="s">
        <v>14386</v>
      </c>
      <c r="H6779" s="350">
        <f t="shared" si="106"/>
        <v>3810770.3800000008</v>
      </c>
      <c r="I6779" s="326" t="s">
        <v>14363</v>
      </c>
      <c r="J6779" s="42" t="str">
        <f>VLOOKUP(D6779,DEPARTMENTS!B:B,1,0)</f>
        <v xml:space="preserve">CHILDREN MINISTRY </v>
      </c>
    </row>
    <row r="6780" spans="1:10" hidden="1" x14ac:dyDescent="0.2">
      <c r="A6780" s="326" t="s">
        <v>14419</v>
      </c>
      <c r="B6780" s="326" t="s">
        <v>10</v>
      </c>
      <c r="C6780" s="326">
        <v>3</v>
      </c>
      <c r="D6780" s="326" t="s">
        <v>37</v>
      </c>
      <c r="E6780" s="323">
        <v>150</v>
      </c>
      <c r="F6780" s="35" t="s">
        <v>303</v>
      </c>
      <c r="G6780" s="326" t="s">
        <v>14386</v>
      </c>
      <c r="H6780" s="350">
        <f t="shared" si="106"/>
        <v>3810920.3800000008</v>
      </c>
      <c r="I6780" s="326" t="s">
        <v>14364</v>
      </c>
      <c r="J6780" s="42" t="str">
        <f>VLOOKUP(D6780,DEPARTMENTS!B:B,1,0)</f>
        <v>ADVENTURERS</v>
      </c>
    </row>
    <row r="6781" spans="1:10" hidden="1" x14ac:dyDescent="0.2">
      <c r="A6781" s="326" t="s">
        <v>14420</v>
      </c>
      <c r="B6781" s="326" t="s">
        <v>10</v>
      </c>
      <c r="C6781" s="326">
        <v>3</v>
      </c>
      <c r="D6781" s="326" t="s">
        <v>34</v>
      </c>
      <c r="E6781" s="323">
        <v>500</v>
      </c>
      <c r="F6781" s="35" t="s">
        <v>303</v>
      </c>
      <c r="G6781" s="326" t="s">
        <v>14386</v>
      </c>
      <c r="H6781" s="350">
        <f t="shared" si="106"/>
        <v>3811420.3800000008</v>
      </c>
      <c r="I6781" s="326" t="s">
        <v>14365</v>
      </c>
      <c r="J6781" s="42" t="str">
        <f>VLOOKUP(D6781,DEPARTMENTS!B:B,1,0)</f>
        <v>CHAPLAINCY</v>
      </c>
    </row>
    <row r="6782" spans="1:10" hidden="1" x14ac:dyDescent="0.2">
      <c r="A6782" s="326" t="s">
        <v>14421</v>
      </c>
      <c r="B6782" s="326" t="s">
        <v>10</v>
      </c>
      <c r="C6782" s="326">
        <v>3</v>
      </c>
      <c r="D6782" s="326" t="s">
        <v>38</v>
      </c>
      <c r="E6782" s="323">
        <v>120</v>
      </c>
      <c r="F6782" s="35" t="s">
        <v>303</v>
      </c>
      <c r="G6782" s="326" t="s">
        <v>14386</v>
      </c>
      <c r="H6782" s="350">
        <f t="shared" si="106"/>
        <v>3811540.3800000008</v>
      </c>
      <c r="I6782" s="326" t="s">
        <v>14366</v>
      </c>
      <c r="J6782" s="42" t="str">
        <f>VLOOKUP(D6782,DEPARTMENTS!B:B,1,0)</f>
        <v xml:space="preserve">CHILDREN MINISTRY </v>
      </c>
    </row>
    <row r="6783" spans="1:10" x14ac:dyDescent="0.2">
      <c r="A6783" s="326" t="s">
        <v>14422</v>
      </c>
      <c r="B6783" s="326" t="s">
        <v>10</v>
      </c>
      <c r="C6783" s="326">
        <v>3</v>
      </c>
      <c r="D6783" s="326" t="s">
        <v>112</v>
      </c>
      <c r="E6783" s="323">
        <v>100</v>
      </c>
      <c r="F6783" s="35" t="s">
        <v>303</v>
      </c>
      <c r="G6783" s="326" t="s">
        <v>14386</v>
      </c>
      <c r="H6783" s="350">
        <f t="shared" si="106"/>
        <v>3811640.3800000008</v>
      </c>
      <c r="I6783" s="326" t="s">
        <v>14367</v>
      </c>
      <c r="J6783" s="42" t="str">
        <f>VLOOKUP(D6783,DEPARTMENTS!B:B,1,0)</f>
        <v>DEV_GROUP_13</v>
      </c>
    </row>
    <row r="6784" spans="1:10" x14ac:dyDescent="0.2">
      <c r="A6784" s="326" t="s">
        <v>14423</v>
      </c>
      <c r="B6784" s="326" t="s">
        <v>10</v>
      </c>
      <c r="C6784" s="326">
        <v>3</v>
      </c>
      <c r="D6784" s="326" t="s">
        <v>112</v>
      </c>
      <c r="E6784" s="323">
        <v>500</v>
      </c>
      <c r="F6784" s="35" t="s">
        <v>303</v>
      </c>
      <c r="G6784" s="326" t="s">
        <v>14386</v>
      </c>
      <c r="H6784" s="350">
        <f t="shared" si="106"/>
        <v>3812140.3800000008</v>
      </c>
      <c r="I6784" s="326" t="s">
        <v>14368</v>
      </c>
      <c r="J6784" s="42" t="str">
        <f>VLOOKUP(D6784,DEPARTMENTS!B:B,1,0)</f>
        <v>DEV_GROUP_13</v>
      </c>
    </row>
    <row r="6785" spans="1:10" x14ac:dyDescent="0.2">
      <c r="A6785" s="326" t="s">
        <v>14424</v>
      </c>
      <c r="B6785" s="326" t="s">
        <v>10</v>
      </c>
      <c r="C6785" s="326">
        <v>3</v>
      </c>
      <c r="D6785" s="326" t="s">
        <v>112</v>
      </c>
      <c r="E6785" s="323">
        <v>500</v>
      </c>
      <c r="F6785" s="35" t="s">
        <v>303</v>
      </c>
      <c r="G6785" s="326" t="s">
        <v>14386</v>
      </c>
      <c r="H6785" s="350">
        <f t="shared" si="106"/>
        <v>3812640.3800000008</v>
      </c>
      <c r="I6785" s="326" t="s">
        <v>14369</v>
      </c>
      <c r="J6785" s="42" t="str">
        <f>VLOOKUP(D6785,DEPARTMENTS!B:B,1,0)</f>
        <v>DEV_GROUP_13</v>
      </c>
    </row>
    <row r="6786" spans="1:10" hidden="1" x14ac:dyDescent="0.2">
      <c r="A6786" s="326" t="s">
        <v>14425</v>
      </c>
      <c r="B6786" s="326" t="s">
        <v>10</v>
      </c>
      <c r="C6786" s="326">
        <v>3</v>
      </c>
      <c r="D6786" s="326" t="s">
        <v>37</v>
      </c>
      <c r="E6786" s="323">
        <v>150</v>
      </c>
      <c r="F6786" s="35" t="s">
        <v>303</v>
      </c>
      <c r="G6786" s="326" t="s">
        <v>14386</v>
      </c>
      <c r="H6786" s="350">
        <f t="shared" si="106"/>
        <v>3812790.3800000008</v>
      </c>
      <c r="I6786" s="326" t="s">
        <v>14370</v>
      </c>
      <c r="J6786" s="42" t="str">
        <f>VLOOKUP(D6786,DEPARTMENTS!B:B,1,0)</f>
        <v>ADVENTURERS</v>
      </c>
    </row>
    <row r="6787" spans="1:10" hidden="1" x14ac:dyDescent="0.2">
      <c r="A6787" s="326" t="s">
        <v>14426</v>
      </c>
      <c r="B6787" s="326" t="s">
        <v>10</v>
      </c>
      <c r="C6787" s="326">
        <v>3</v>
      </c>
      <c r="D6787" s="326" t="s">
        <v>37</v>
      </c>
      <c r="E6787" s="323">
        <v>150</v>
      </c>
      <c r="F6787" s="35" t="s">
        <v>303</v>
      </c>
      <c r="G6787" s="326" t="s">
        <v>14386</v>
      </c>
      <c r="H6787" s="350">
        <f t="shared" si="106"/>
        <v>3812940.3800000008</v>
      </c>
      <c r="I6787" s="326" t="s">
        <v>14371</v>
      </c>
      <c r="J6787" s="42" t="str">
        <f>VLOOKUP(D6787,DEPARTMENTS!B:B,1,0)</f>
        <v>ADVENTURERS</v>
      </c>
    </row>
    <row r="6788" spans="1:10" hidden="1" x14ac:dyDescent="0.2">
      <c r="A6788" s="326" t="s">
        <v>14427</v>
      </c>
      <c r="B6788" s="326" t="s">
        <v>10</v>
      </c>
      <c r="C6788" s="326">
        <v>3</v>
      </c>
      <c r="D6788" s="326" t="s">
        <v>144</v>
      </c>
      <c r="E6788" s="323">
        <v>1500</v>
      </c>
      <c r="F6788" s="35" t="s">
        <v>303</v>
      </c>
      <c r="G6788" s="326" t="s">
        <v>14386</v>
      </c>
      <c r="H6788" s="350">
        <f t="shared" si="106"/>
        <v>3814440.3800000008</v>
      </c>
      <c r="I6788" s="326" t="s">
        <v>14372</v>
      </c>
      <c r="J6788" s="42" t="str">
        <f>VLOOKUP(D6788,DEPARTMENTS!B:B,1,0)</f>
        <v>DEV_GROUP_2</v>
      </c>
    </row>
    <row r="6789" spans="1:10" hidden="1" x14ac:dyDescent="0.2">
      <c r="A6789" s="326" t="s">
        <v>14428</v>
      </c>
      <c r="B6789" s="326" t="s">
        <v>10</v>
      </c>
      <c r="C6789" s="326">
        <v>3</v>
      </c>
      <c r="D6789" s="326" t="s">
        <v>37</v>
      </c>
      <c r="E6789" s="323">
        <v>150</v>
      </c>
      <c r="F6789" s="35" t="s">
        <v>303</v>
      </c>
      <c r="G6789" s="326" t="s">
        <v>14386</v>
      </c>
      <c r="H6789" s="350">
        <f t="shared" si="106"/>
        <v>3814590.3800000008</v>
      </c>
      <c r="I6789" s="326" t="s">
        <v>14373</v>
      </c>
      <c r="J6789" s="42" t="str">
        <f>VLOOKUP(D6789,DEPARTMENTS!B:B,1,0)</f>
        <v>ADVENTURERS</v>
      </c>
    </row>
    <row r="6790" spans="1:10" hidden="1" x14ac:dyDescent="0.2">
      <c r="A6790" s="326" t="s">
        <v>14429</v>
      </c>
      <c r="B6790" s="326" t="s">
        <v>10</v>
      </c>
      <c r="C6790" s="326">
        <v>3</v>
      </c>
      <c r="D6790" s="326" t="s">
        <v>37</v>
      </c>
      <c r="E6790" s="323">
        <v>150</v>
      </c>
      <c r="F6790" s="35" t="s">
        <v>303</v>
      </c>
      <c r="G6790" s="326" t="s">
        <v>14386</v>
      </c>
      <c r="H6790" s="350">
        <f t="shared" si="106"/>
        <v>3814740.3800000008</v>
      </c>
      <c r="I6790" s="326" t="s">
        <v>14374</v>
      </c>
      <c r="J6790" s="42" t="str">
        <f>VLOOKUP(D6790,DEPARTMENTS!B:B,1,0)</f>
        <v>ADVENTURERS</v>
      </c>
    </row>
    <row r="6791" spans="1:10" hidden="1" x14ac:dyDescent="0.2">
      <c r="A6791" s="326" t="s">
        <v>14430</v>
      </c>
      <c r="B6791" s="326" t="s">
        <v>10</v>
      </c>
      <c r="C6791" s="326">
        <v>3</v>
      </c>
      <c r="D6791" s="326" t="s">
        <v>37</v>
      </c>
      <c r="E6791" s="323">
        <v>150</v>
      </c>
      <c r="F6791" s="35" t="s">
        <v>303</v>
      </c>
      <c r="G6791" s="326" t="s">
        <v>14386</v>
      </c>
      <c r="H6791" s="350">
        <f t="shared" si="106"/>
        <v>3814890.3800000008</v>
      </c>
      <c r="I6791" s="326" t="s">
        <v>14375</v>
      </c>
      <c r="J6791" s="42" t="str">
        <f>VLOOKUP(D6791,DEPARTMENTS!B:B,1,0)</f>
        <v>ADVENTURERS</v>
      </c>
    </row>
    <row r="6792" spans="1:10" hidden="1" x14ac:dyDescent="0.2">
      <c r="A6792" s="326" t="s">
        <v>14431</v>
      </c>
      <c r="B6792" s="326" t="s">
        <v>10</v>
      </c>
      <c r="C6792" s="326">
        <v>3</v>
      </c>
      <c r="D6792" s="326" t="s">
        <v>34</v>
      </c>
      <c r="E6792" s="323">
        <v>100</v>
      </c>
      <c r="F6792" s="35" t="s">
        <v>303</v>
      </c>
      <c r="G6792" s="326" t="s">
        <v>14386</v>
      </c>
      <c r="H6792" s="350">
        <f t="shared" si="106"/>
        <v>3814990.3800000008</v>
      </c>
      <c r="I6792" s="326" t="s">
        <v>14376</v>
      </c>
      <c r="J6792" s="42" t="str">
        <f>VLOOKUP(D6792,DEPARTMENTS!B:B,1,0)</f>
        <v>CHAPLAINCY</v>
      </c>
    </row>
    <row r="6793" spans="1:10" hidden="1" x14ac:dyDescent="0.2">
      <c r="A6793" s="326" t="s">
        <v>14432</v>
      </c>
      <c r="B6793" s="326" t="s">
        <v>10</v>
      </c>
      <c r="C6793" s="326">
        <v>3</v>
      </c>
      <c r="D6793" s="326" t="s">
        <v>37</v>
      </c>
      <c r="E6793" s="323">
        <v>200</v>
      </c>
      <c r="F6793" s="35" t="s">
        <v>303</v>
      </c>
      <c r="G6793" s="326" t="s">
        <v>14387</v>
      </c>
      <c r="H6793" s="350">
        <f t="shared" si="106"/>
        <v>3815190.3800000008</v>
      </c>
      <c r="I6793" s="326" t="s">
        <v>14377</v>
      </c>
      <c r="J6793" s="42" t="str">
        <f>VLOOKUP(D6793,DEPARTMENTS!B:B,1,0)</f>
        <v>ADVENTURERS</v>
      </c>
    </row>
    <row r="6794" spans="1:10" hidden="1" x14ac:dyDescent="0.2">
      <c r="A6794" s="326" t="s">
        <v>14433</v>
      </c>
      <c r="B6794" s="326" t="s">
        <v>10</v>
      </c>
      <c r="C6794" s="326">
        <v>3</v>
      </c>
      <c r="D6794" s="326" t="s">
        <v>37</v>
      </c>
      <c r="E6794" s="323">
        <v>150</v>
      </c>
      <c r="F6794" s="35" t="s">
        <v>303</v>
      </c>
      <c r="G6794" s="326" t="s">
        <v>14387</v>
      </c>
      <c r="H6794" s="350">
        <f t="shared" si="106"/>
        <v>3815340.3800000008</v>
      </c>
      <c r="I6794" s="326" t="s">
        <v>14378</v>
      </c>
      <c r="J6794" s="42" t="str">
        <f>VLOOKUP(D6794,DEPARTMENTS!B:B,1,0)</f>
        <v>ADVENTURERS</v>
      </c>
    </row>
    <row r="6795" spans="1:10" hidden="1" x14ac:dyDescent="0.2">
      <c r="A6795" s="326" t="s">
        <v>14434</v>
      </c>
      <c r="B6795" s="326" t="s">
        <v>10</v>
      </c>
      <c r="C6795" s="326">
        <v>3</v>
      </c>
      <c r="D6795" s="326" t="s">
        <v>24</v>
      </c>
      <c r="E6795" s="323">
        <v>376</v>
      </c>
      <c r="F6795" s="35" t="s">
        <v>303</v>
      </c>
      <c r="G6795" s="326" t="s">
        <v>14387</v>
      </c>
      <c r="H6795" s="350">
        <f t="shared" si="106"/>
        <v>3815716.3800000008</v>
      </c>
      <c r="I6795" s="326" t="s">
        <v>14379</v>
      </c>
      <c r="J6795" s="42" t="str">
        <f>VLOOKUP(D6795,DEPARTMENTS!B:B,1,0)</f>
        <v>ENVELOPES</v>
      </c>
    </row>
    <row r="6796" spans="1:10" hidden="1" x14ac:dyDescent="0.2">
      <c r="A6796" s="326" t="s">
        <v>14435</v>
      </c>
      <c r="B6796" s="326" t="s">
        <v>10</v>
      </c>
      <c r="C6796" s="326">
        <v>3</v>
      </c>
      <c r="D6796" s="326" t="s">
        <v>37</v>
      </c>
      <c r="E6796" s="323">
        <v>150</v>
      </c>
      <c r="F6796" s="35" t="s">
        <v>303</v>
      </c>
      <c r="G6796" s="326" t="s">
        <v>14387</v>
      </c>
      <c r="H6796" s="350">
        <f t="shared" si="106"/>
        <v>3815866.3800000008</v>
      </c>
      <c r="I6796" s="326" t="s">
        <v>14380</v>
      </c>
      <c r="J6796" s="42" t="str">
        <f>VLOOKUP(D6796,DEPARTMENTS!B:B,1,0)</f>
        <v>ADVENTURERS</v>
      </c>
    </row>
    <row r="6797" spans="1:10" hidden="1" x14ac:dyDescent="0.2">
      <c r="A6797" s="326" t="s">
        <v>14436</v>
      </c>
      <c r="B6797" s="326" t="s">
        <v>10</v>
      </c>
      <c r="C6797" s="326">
        <v>3</v>
      </c>
      <c r="D6797" s="326" t="s">
        <v>37</v>
      </c>
      <c r="E6797" s="323">
        <v>150</v>
      </c>
      <c r="F6797" s="35" t="s">
        <v>303</v>
      </c>
      <c r="G6797" s="326" t="s">
        <v>14387</v>
      </c>
      <c r="H6797" s="350">
        <f t="shared" si="106"/>
        <v>3816016.3800000008</v>
      </c>
      <c r="I6797" s="326" t="s">
        <v>14381</v>
      </c>
      <c r="J6797" s="42" t="str">
        <f>VLOOKUP(D6797,DEPARTMENTS!B:B,1,0)</f>
        <v>ADVENTURERS</v>
      </c>
    </row>
    <row r="6798" spans="1:10" hidden="1" x14ac:dyDescent="0.2">
      <c r="A6798" s="326" t="s">
        <v>14437</v>
      </c>
      <c r="B6798" s="326" t="s">
        <v>10</v>
      </c>
      <c r="C6798" s="326">
        <v>3</v>
      </c>
      <c r="D6798" s="326" t="s">
        <v>37</v>
      </c>
      <c r="E6798" s="323">
        <v>300</v>
      </c>
      <c r="F6798" s="35" t="s">
        <v>303</v>
      </c>
      <c r="G6798" s="326" t="s">
        <v>14387</v>
      </c>
      <c r="H6798" s="350">
        <f t="shared" si="106"/>
        <v>3816316.3800000008</v>
      </c>
      <c r="I6798" s="326" t="s">
        <v>14382</v>
      </c>
      <c r="J6798" s="42" t="str">
        <f>VLOOKUP(D6798,DEPARTMENTS!B:B,1,0)</f>
        <v>ADVENTURERS</v>
      </c>
    </row>
    <row r="6799" spans="1:10" hidden="1" x14ac:dyDescent="0.2">
      <c r="A6799" s="326" t="s">
        <v>14438</v>
      </c>
      <c r="B6799" s="326" t="s">
        <v>10</v>
      </c>
      <c r="C6799" s="326">
        <v>3</v>
      </c>
      <c r="D6799" s="326" t="s">
        <v>37</v>
      </c>
      <c r="E6799" s="323">
        <v>150</v>
      </c>
      <c r="F6799" s="35" t="s">
        <v>303</v>
      </c>
      <c r="G6799" s="326" t="s">
        <v>14387</v>
      </c>
      <c r="H6799" s="350">
        <f t="shared" si="106"/>
        <v>3816466.3800000008</v>
      </c>
      <c r="I6799" s="326" t="s">
        <v>14383</v>
      </c>
      <c r="J6799" s="42" t="str">
        <f>VLOOKUP(D6799,DEPARTMENTS!B:B,1,0)</f>
        <v>ADVENTURERS</v>
      </c>
    </row>
    <row r="6800" spans="1:10" hidden="1" x14ac:dyDescent="0.2">
      <c r="A6800" s="326" t="s">
        <v>14506</v>
      </c>
      <c r="B6800" s="326" t="s">
        <v>10</v>
      </c>
      <c r="C6800" s="326">
        <v>3</v>
      </c>
      <c r="D6800" s="326" t="s">
        <v>34</v>
      </c>
      <c r="E6800" s="323">
        <v>500</v>
      </c>
      <c r="F6800" s="35" t="s">
        <v>303</v>
      </c>
      <c r="G6800" s="326" t="s">
        <v>14387</v>
      </c>
      <c r="H6800" s="350">
        <f t="shared" si="106"/>
        <v>3816966.3800000008</v>
      </c>
      <c r="I6800" s="326" t="s">
        <v>14441</v>
      </c>
      <c r="J6800" s="42" t="str">
        <f>VLOOKUP(D6800,DEPARTMENTS!B:B,1,0)</f>
        <v>CHAPLAINCY</v>
      </c>
    </row>
    <row r="6801" spans="1:10" hidden="1" x14ac:dyDescent="0.2">
      <c r="A6801" s="326" t="s">
        <v>14507</v>
      </c>
      <c r="B6801" s="326" t="s">
        <v>10</v>
      </c>
      <c r="C6801" s="326">
        <v>3</v>
      </c>
      <c r="D6801" s="326" t="s">
        <v>144</v>
      </c>
      <c r="E6801" s="323">
        <v>200</v>
      </c>
      <c r="F6801" s="35" t="s">
        <v>303</v>
      </c>
      <c r="G6801" s="326" t="s">
        <v>14387</v>
      </c>
      <c r="H6801" s="350">
        <f t="shared" si="106"/>
        <v>3817166.3800000008</v>
      </c>
      <c r="I6801" s="326" t="s">
        <v>14442</v>
      </c>
      <c r="J6801" s="42" t="str">
        <f>VLOOKUP(D6801,DEPARTMENTS!B:B,1,0)</f>
        <v>DEV_GROUP_2</v>
      </c>
    </row>
    <row r="6802" spans="1:10" hidden="1" x14ac:dyDescent="0.2">
      <c r="A6802" s="326" t="s">
        <v>14508</v>
      </c>
      <c r="B6802" s="326" t="s">
        <v>10</v>
      </c>
      <c r="C6802" s="326">
        <v>3</v>
      </c>
      <c r="D6802" s="326" t="s">
        <v>172</v>
      </c>
      <c r="E6802" s="323">
        <v>100</v>
      </c>
      <c r="F6802" s="35" t="s">
        <v>303</v>
      </c>
      <c r="G6802" s="326" t="s">
        <v>14387</v>
      </c>
      <c r="H6802" s="350">
        <f t="shared" si="106"/>
        <v>3817266.3800000008</v>
      </c>
      <c r="I6802" s="326" t="s">
        <v>14443</v>
      </c>
      <c r="J6802" s="42" t="str">
        <f>VLOOKUP(D6802,DEPARTMENTS!B:B,1,0)</f>
        <v>DEV_GROUP_25</v>
      </c>
    </row>
    <row r="6803" spans="1:10" hidden="1" x14ac:dyDescent="0.2">
      <c r="A6803" s="326" t="s">
        <v>14509</v>
      </c>
      <c r="B6803" s="326" t="s">
        <v>10</v>
      </c>
      <c r="C6803" s="326">
        <v>3</v>
      </c>
      <c r="D6803" s="326" t="s">
        <v>37</v>
      </c>
      <c r="E6803" s="323">
        <v>150</v>
      </c>
      <c r="F6803" s="35" t="s">
        <v>303</v>
      </c>
      <c r="G6803" s="326" t="s">
        <v>14387</v>
      </c>
      <c r="H6803" s="350">
        <f t="shared" si="106"/>
        <v>3817416.3800000008</v>
      </c>
      <c r="I6803" s="326" t="s">
        <v>14444</v>
      </c>
      <c r="J6803" s="42" t="str">
        <f>VLOOKUP(D6803,DEPARTMENTS!B:B,1,0)</f>
        <v>ADVENTURERS</v>
      </c>
    </row>
    <row r="6804" spans="1:10" hidden="1" x14ac:dyDescent="0.2">
      <c r="A6804" s="326" t="s">
        <v>14510</v>
      </c>
      <c r="B6804" s="326" t="s">
        <v>10</v>
      </c>
      <c r="C6804" s="326">
        <v>3</v>
      </c>
      <c r="D6804" s="326" t="s">
        <v>24</v>
      </c>
      <c r="E6804" s="323">
        <v>8000</v>
      </c>
      <c r="F6804" s="35" t="s">
        <v>303</v>
      </c>
      <c r="G6804" s="326" t="s">
        <v>14387</v>
      </c>
      <c r="H6804" s="350">
        <f t="shared" si="106"/>
        <v>3825416.3800000008</v>
      </c>
      <c r="I6804" s="326" t="s">
        <v>14445</v>
      </c>
      <c r="J6804" s="42" t="str">
        <f>VLOOKUP(D6804,DEPARTMENTS!B:B,1,0)</f>
        <v>ENVELOPES</v>
      </c>
    </row>
    <row r="6805" spans="1:10" hidden="1" x14ac:dyDescent="0.2">
      <c r="A6805" s="326" t="s">
        <v>14511</v>
      </c>
      <c r="B6805" s="326" t="s">
        <v>10</v>
      </c>
      <c r="C6805" s="326">
        <v>3</v>
      </c>
      <c r="D6805" s="326" t="s">
        <v>24</v>
      </c>
      <c r="E6805" s="323">
        <v>8000</v>
      </c>
      <c r="F6805" s="35" t="s">
        <v>303</v>
      </c>
      <c r="G6805" s="326" t="s">
        <v>14387</v>
      </c>
      <c r="H6805" s="350">
        <f t="shared" si="106"/>
        <v>3833416.3800000008</v>
      </c>
      <c r="I6805" s="326" t="s">
        <v>14446</v>
      </c>
      <c r="J6805" s="42" t="str">
        <f>VLOOKUP(D6805,DEPARTMENTS!B:B,1,0)</f>
        <v>ENVELOPES</v>
      </c>
    </row>
    <row r="6806" spans="1:10" hidden="1" x14ac:dyDescent="0.2">
      <c r="A6806" s="326" t="s">
        <v>14512</v>
      </c>
      <c r="B6806" s="326" t="s">
        <v>10</v>
      </c>
      <c r="C6806" s="326">
        <v>3</v>
      </c>
      <c r="D6806" s="326" t="s">
        <v>146</v>
      </c>
      <c r="E6806" s="323">
        <v>500</v>
      </c>
      <c r="F6806" s="35" t="s">
        <v>303</v>
      </c>
      <c r="G6806" s="326" t="s">
        <v>14387</v>
      </c>
      <c r="H6806" s="350">
        <f t="shared" ref="H6806:H6869" si="107">H6805+E6806</f>
        <v>3833916.3800000008</v>
      </c>
      <c r="I6806" s="326" t="s">
        <v>14447</v>
      </c>
      <c r="J6806" s="42" t="str">
        <f>VLOOKUP(D6806,DEPARTMENTS!B:B,1,0)</f>
        <v>DEV_GROUP_18</v>
      </c>
    </row>
    <row r="6807" spans="1:10" hidden="1" x14ac:dyDescent="0.2">
      <c r="A6807" s="326" t="s">
        <v>14513</v>
      </c>
      <c r="B6807" s="326" t="s">
        <v>10</v>
      </c>
      <c r="C6807" s="326">
        <v>3</v>
      </c>
      <c r="D6807" s="326" t="s">
        <v>168</v>
      </c>
      <c r="E6807" s="323">
        <v>100</v>
      </c>
      <c r="F6807" s="35" t="s">
        <v>303</v>
      </c>
      <c r="G6807" s="326" t="s">
        <v>14387</v>
      </c>
      <c r="H6807" s="350">
        <f t="shared" si="107"/>
        <v>3834016.3800000008</v>
      </c>
      <c r="I6807" s="326" t="s">
        <v>14448</v>
      </c>
      <c r="J6807" s="42" t="str">
        <f>VLOOKUP(D6807,DEPARTMENTS!B:B,1,0)</f>
        <v>DEV_GROUP_35</v>
      </c>
    </row>
    <row r="6808" spans="1:10" hidden="1" x14ac:dyDescent="0.2">
      <c r="A6808" s="326" t="s">
        <v>14514</v>
      </c>
      <c r="B6808" s="326" t="s">
        <v>10</v>
      </c>
      <c r="C6808" s="326">
        <v>3</v>
      </c>
      <c r="D6808" s="326" t="s">
        <v>146</v>
      </c>
      <c r="E6808" s="323">
        <v>500</v>
      </c>
      <c r="F6808" s="35" t="s">
        <v>303</v>
      </c>
      <c r="G6808" s="326" t="s">
        <v>14387</v>
      </c>
      <c r="H6808" s="350">
        <f t="shared" si="107"/>
        <v>3834516.3800000008</v>
      </c>
      <c r="I6808" s="326" t="s">
        <v>14449</v>
      </c>
      <c r="J6808" s="42" t="str">
        <f>VLOOKUP(D6808,DEPARTMENTS!B:B,1,0)</f>
        <v>DEV_GROUP_18</v>
      </c>
    </row>
    <row r="6809" spans="1:10" hidden="1" x14ac:dyDescent="0.2">
      <c r="A6809" s="326" t="s">
        <v>14515</v>
      </c>
      <c r="B6809" s="326" t="s">
        <v>10</v>
      </c>
      <c r="C6809" s="326">
        <v>3</v>
      </c>
      <c r="D6809" s="326" t="s">
        <v>164</v>
      </c>
      <c r="E6809" s="323">
        <v>7000</v>
      </c>
      <c r="F6809" s="35" t="s">
        <v>303</v>
      </c>
      <c r="G6809" s="326" t="s">
        <v>14387</v>
      </c>
      <c r="H6809" s="350">
        <f t="shared" si="107"/>
        <v>3841516.3800000008</v>
      </c>
      <c r="I6809" s="326" t="s">
        <v>14450</v>
      </c>
      <c r="J6809" s="42" t="str">
        <f>VLOOKUP(D6809,DEPARTMENTS!B:B,1,0)</f>
        <v>DEV_GROUP_22</v>
      </c>
    </row>
    <row r="6810" spans="1:10" hidden="1" x14ac:dyDescent="0.2">
      <c r="A6810" s="326" t="s">
        <v>14516</v>
      </c>
      <c r="B6810" s="326" t="s">
        <v>10</v>
      </c>
      <c r="C6810" s="326">
        <v>3</v>
      </c>
      <c r="D6810" s="326" t="s">
        <v>126</v>
      </c>
      <c r="E6810" s="323">
        <v>200</v>
      </c>
      <c r="F6810" s="35" t="s">
        <v>303</v>
      </c>
      <c r="G6810" s="326" t="s">
        <v>14387</v>
      </c>
      <c r="H6810" s="350">
        <f t="shared" si="107"/>
        <v>3841716.3800000008</v>
      </c>
      <c r="I6810" s="326" t="s">
        <v>14451</v>
      </c>
      <c r="J6810" s="42" t="str">
        <f>VLOOKUP(D6810,DEPARTMENTS!B:B,1,0)</f>
        <v>DEV_GROUP_6</v>
      </c>
    </row>
    <row r="6811" spans="1:10" hidden="1" x14ac:dyDescent="0.2">
      <c r="A6811" s="326" t="s">
        <v>14517</v>
      </c>
      <c r="B6811" s="326" t="s">
        <v>10</v>
      </c>
      <c r="C6811" s="326">
        <v>3</v>
      </c>
      <c r="D6811" s="326" t="s">
        <v>168</v>
      </c>
      <c r="E6811" s="323">
        <v>200</v>
      </c>
      <c r="F6811" s="35" t="s">
        <v>303</v>
      </c>
      <c r="G6811" s="326" t="s">
        <v>14387</v>
      </c>
      <c r="H6811" s="350">
        <f t="shared" si="107"/>
        <v>3841916.3800000008</v>
      </c>
      <c r="I6811" s="326" t="s">
        <v>14452</v>
      </c>
      <c r="J6811" s="42" t="str">
        <f>VLOOKUP(D6811,DEPARTMENTS!B:B,1,0)</f>
        <v>DEV_GROUP_35</v>
      </c>
    </row>
    <row r="6812" spans="1:10" hidden="1" x14ac:dyDescent="0.2">
      <c r="A6812" s="326" t="s">
        <v>14518</v>
      </c>
      <c r="B6812" s="326" t="s">
        <v>10</v>
      </c>
      <c r="C6812" s="326">
        <v>3</v>
      </c>
      <c r="D6812" s="326" t="s">
        <v>122</v>
      </c>
      <c r="E6812" s="323">
        <v>2000</v>
      </c>
      <c r="F6812" s="35" t="s">
        <v>303</v>
      </c>
      <c r="G6812" s="326" t="s">
        <v>14503</v>
      </c>
      <c r="H6812" s="350">
        <f t="shared" si="107"/>
        <v>3843916.3800000008</v>
      </c>
      <c r="I6812" s="326" t="s">
        <v>14453</v>
      </c>
      <c r="J6812" s="42" t="str">
        <f>VLOOKUP(D6812,DEPARTMENTS!B:B,1,0)</f>
        <v>DEV_GROUP_16</v>
      </c>
    </row>
    <row r="6813" spans="1:10" hidden="1" x14ac:dyDescent="0.2">
      <c r="A6813" s="326" t="s">
        <v>14519</v>
      </c>
      <c r="B6813" s="326" t="s">
        <v>10</v>
      </c>
      <c r="C6813" s="326">
        <v>3</v>
      </c>
      <c r="D6813" s="326" t="s">
        <v>37</v>
      </c>
      <c r="E6813" s="323">
        <v>150</v>
      </c>
      <c r="F6813" s="35" t="s">
        <v>303</v>
      </c>
      <c r="G6813" s="326" t="s">
        <v>14503</v>
      </c>
      <c r="H6813" s="350">
        <f t="shared" si="107"/>
        <v>3844066.3800000008</v>
      </c>
      <c r="I6813" s="326" t="s">
        <v>14454</v>
      </c>
      <c r="J6813" s="42" t="str">
        <f>VLOOKUP(D6813,DEPARTMENTS!B:B,1,0)</f>
        <v>ADVENTURERS</v>
      </c>
    </row>
    <row r="6814" spans="1:10" hidden="1" x14ac:dyDescent="0.2">
      <c r="A6814" s="326" t="s">
        <v>14520</v>
      </c>
      <c r="B6814" s="326" t="s">
        <v>10</v>
      </c>
      <c r="C6814" s="326">
        <v>3</v>
      </c>
      <c r="D6814" s="326" t="s">
        <v>37</v>
      </c>
      <c r="E6814" s="323">
        <v>150</v>
      </c>
      <c r="F6814" s="35" t="s">
        <v>303</v>
      </c>
      <c r="G6814" s="326" t="s">
        <v>14503</v>
      </c>
      <c r="H6814" s="350">
        <f t="shared" si="107"/>
        <v>3844216.3800000008</v>
      </c>
      <c r="I6814" s="326" t="s">
        <v>14455</v>
      </c>
      <c r="J6814" s="42" t="str">
        <f>VLOOKUP(D6814,DEPARTMENTS!B:B,1,0)</f>
        <v>ADVENTURERS</v>
      </c>
    </row>
    <row r="6815" spans="1:10" hidden="1" x14ac:dyDescent="0.2">
      <c r="A6815" s="326" t="s">
        <v>14521</v>
      </c>
      <c r="B6815" s="326" t="s">
        <v>10</v>
      </c>
      <c r="C6815" s="326">
        <v>3</v>
      </c>
      <c r="D6815" s="326" t="s">
        <v>37</v>
      </c>
      <c r="E6815" s="323">
        <v>150</v>
      </c>
      <c r="F6815" s="35" t="s">
        <v>303</v>
      </c>
      <c r="G6815" s="326" t="s">
        <v>14503</v>
      </c>
      <c r="H6815" s="350">
        <f t="shared" si="107"/>
        <v>3844366.3800000008</v>
      </c>
      <c r="I6815" s="326" t="s">
        <v>14456</v>
      </c>
      <c r="J6815" s="42" t="str">
        <f>VLOOKUP(D6815,DEPARTMENTS!B:B,1,0)</f>
        <v>ADVENTURERS</v>
      </c>
    </row>
    <row r="6816" spans="1:10" hidden="1" x14ac:dyDescent="0.2">
      <c r="A6816" s="326" t="s">
        <v>14522</v>
      </c>
      <c r="B6816" s="326" t="s">
        <v>10</v>
      </c>
      <c r="C6816" s="326">
        <v>3</v>
      </c>
      <c r="D6816" s="326" t="s">
        <v>37</v>
      </c>
      <c r="E6816" s="323">
        <v>150</v>
      </c>
      <c r="F6816" s="35" t="s">
        <v>303</v>
      </c>
      <c r="G6816" s="326" t="s">
        <v>14503</v>
      </c>
      <c r="H6816" s="350">
        <f t="shared" si="107"/>
        <v>3844516.3800000008</v>
      </c>
      <c r="I6816" s="326" t="s">
        <v>14457</v>
      </c>
      <c r="J6816" s="42" t="str">
        <f>VLOOKUP(D6816,DEPARTMENTS!B:B,1,0)</f>
        <v>ADVENTURERS</v>
      </c>
    </row>
    <row r="6817" spans="1:10" x14ac:dyDescent="0.2">
      <c r="A6817" s="326" t="s">
        <v>14523</v>
      </c>
      <c r="B6817" s="326" t="s">
        <v>10</v>
      </c>
      <c r="C6817" s="326">
        <v>3</v>
      </c>
      <c r="D6817" s="326" t="s">
        <v>112</v>
      </c>
      <c r="E6817" s="323">
        <v>100</v>
      </c>
      <c r="F6817" s="35" t="s">
        <v>303</v>
      </c>
      <c r="G6817" s="326" t="s">
        <v>14503</v>
      </c>
      <c r="H6817" s="350">
        <f t="shared" si="107"/>
        <v>3844616.3800000008</v>
      </c>
      <c r="I6817" s="326" t="s">
        <v>14458</v>
      </c>
      <c r="J6817" s="42" t="str">
        <f>VLOOKUP(D6817,DEPARTMENTS!B:B,1,0)</f>
        <v>DEV_GROUP_13</v>
      </c>
    </row>
    <row r="6818" spans="1:10" hidden="1" x14ac:dyDescent="0.2">
      <c r="A6818" s="326" t="s">
        <v>14524</v>
      </c>
      <c r="B6818" s="326" t="s">
        <v>10</v>
      </c>
      <c r="C6818" s="326">
        <v>3</v>
      </c>
      <c r="D6818" s="326" t="s">
        <v>37</v>
      </c>
      <c r="E6818" s="323">
        <v>150</v>
      </c>
      <c r="F6818" s="35" t="s">
        <v>303</v>
      </c>
      <c r="G6818" s="326" t="s">
        <v>14503</v>
      </c>
      <c r="H6818" s="350">
        <f t="shared" si="107"/>
        <v>3844766.3800000008</v>
      </c>
      <c r="I6818" s="326" t="s">
        <v>14459</v>
      </c>
      <c r="J6818" s="42" t="str">
        <f>VLOOKUP(D6818,DEPARTMENTS!B:B,1,0)</f>
        <v>ADVENTURERS</v>
      </c>
    </row>
    <row r="6819" spans="1:10" hidden="1" x14ac:dyDescent="0.2">
      <c r="A6819" s="326" t="s">
        <v>14525</v>
      </c>
      <c r="B6819" s="326" t="s">
        <v>10</v>
      </c>
      <c r="C6819" s="326">
        <v>3</v>
      </c>
      <c r="D6819" s="326" t="s">
        <v>168</v>
      </c>
      <c r="E6819" s="323">
        <v>100</v>
      </c>
      <c r="F6819" s="35" t="s">
        <v>303</v>
      </c>
      <c r="G6819" s="326" t="s">
        <v>14503</v>
      </c>
      <c r="H6819" s="350">
        <f t="shared" si="107"/>
        <v>3844866.3800000008</v>
      </c>
      <c r="I6819" s="326" t="s">
        <v>14460</v>
      </c>
      <c r="J6819" s="42" t="str">
        <f>VLOOKUP(D6819,DEPARTMENTS!B:B,1,0)</f>
        <v>DEV_GROUP_35</v>
      </c>
    </row>
    <row r="6820" spans="1:10" hidden="1" x14ac:dyDescent="0.2">
      <c r="A6820" s="326" t="s">
        <v>14526</v>
      </c>
      <c r="B6820" s="326" t="s">
        <v>10</v>
      </c>
      <c r="C6820" s="326">
        <v>3</v>
      </c>
      <c r="D6820" s="326" t="s">
        <v>24</v>
      </c>
      <c r="E6820" s="323">
        <v>550</v>
      </c>
      <c r="F6820" s="35" t="s">
        <v>303</v>
      </c>
      <c r="G6820" s="326" t="s">
        <v>14503</v>
      </c>
      <c r="H6820" s="350">
        <f t="shared" si="107"/>
        <v>3845416.3800000008</v>
      </c>
      <c r="I6820" s="326" t="s">
        <v>14461</v>
      </c>
      <c r="J6820" s="42" t="str">
        <f>VLOOKUP(D6820,DEPARTMENTS!B:B,1,0)</f>
        <v>ENVELOPES</v>
      </c>
    </row>
    <row r="6821" spans="1:10" hidden="1" x14ac:dyDescent="0.2">
      <c r="A6821" s="326" t="s">
        <v>14527</v>
      </c>
      <c r="B6821" s="326" t="s">
        <v>10</v>
      </c>
      <c r="C6821" s="326">
        <v>3</v>
      </c>
      <c r="D6821" s="326" t="s">
        <v>37</v>
      </c>
      <c r="E6821" s="323">
        <v>450</v>
      </c>
      <c r="F6821" s="35" t="s">
        <v>303</v>
      </c>
      <c r="G6821" s="326" t="s">
        <v>14503</v>
      </c>
      <c r="H6821" s="350">
        <f t="shared" si="107"/>
        <v>3845866.3800000008</v>
      </c>
      <c r="I6821" s="326" t="s">
        <v>14462</v>
      </c>
      <c r="J6821" s="42" t="str">
        <f>VLOOKUP(D6821,DEPARTMENTS!B:B,1,0)</f>
        <v>ADVENTURERS</v>
      </c>
    </row>
    <row r="6822" spans="1:10" hidden="1" x14ac:dyDescent="0.2">
      <c r="A6822" s="326" t="s">
        <v>14528</v>
      </c>
      <c r="B6822" s="326" t="s">
        <v>10</v>
      </c>
      <c r="C6822" s="326">
        <v>3</v>
      </c>
      <c r="D6822" s="326" t="s">
        <v>37</v>
      </c>
      <c r="E6822" s="323">
        <v>300</v>
      </c>
      <c r="F6822" s="35" t="s">
        <v>303</v>
      </c>
      <c r="G6822" s="326" t="s">
        <v>14503</v>
      </c>
      <c r="H6822" s="350">
        <f t="shared" si="107"/>
        <v>3846166.3800000008</v>
      </c>
      <c r="I6822" s="326" t="s">
        <v>14463</v>
      </c>
      <c r="J6822" s="42" t="str">
        <f>VLOOKUP(D6822,DEPARTMENTS!B:B,1,0)</f>
        <v>ADVENTURERS</v>
      </c>
    </row>
    <row r="6823" spans="1:10" hidden="1" x14ac:dyDescent="0.2">
      <c r="A6823" s="326" t="s">
        <v>14529</v>
      </c>
      <c r="B6823" s="326" t="s">
        <v>10</v>
      </c>
      <c r="C6823" s="326">
        <v>3</v>
      </c>
      <c r="D6823" s="326" t="s">
        <v>37</v>
      </c>
      <c r="E6823" s="323">
        <v>150</v>
      </c>
      <c r="F6823" s="35" t="s">
        <v>303</v>
      </c>
      <c r="G6823" s="326" t="s">
        <v>14503</v>
      </c>
      <c r="H6823" s="350">
        <f t="shared" si="107"/>
        <v>3846316.3800000008</v>
      </c>
      <c r="I6823" s="326" t="s">
        <v>14464</v>
      </c>
      <c r="J6823" s="42" t="str">
        <f>VLOOKUP(D6823,DEPARTMENTS!B:B,1,0)</f>
        <v>ADVENTURERS</v>
      </c>
    </row>
    <row r="6824" spans="1:10" hidden="1" x14ac:dyDescent="0.2">
      <c r="A6824" s="326" t="s">
        <v>14530</v>
      </c>
      <c r="B6824" s="326" t="s">
        <v>10</v>
      </c>
      <c r="C6824" s="326">
        <v>3</v>
      </c>
      <c r="D6824" s="326" t="s">
        <v>37</v>
      </c>
      <c r="E6824" s="323">
        <v>150</v>
      </c>
      <c r="F6824" s="35" t="s">
        <v>303</v>
      </c>
      <c r="G6824" s="326" t="s">
        <v>14503</v>
      </c>
      <c r="H6824" s="350">
        <f t="shared" si="107"/>
        <v>3846466.3800000008</v>
      </c>
      <c r="I6824" s="326" t="s">
        <v>14465</v>
      </c>
      <c r="J6824" s="42" t="str">
        <f>VLOOKUP(D6824,DEPARTMENTS!B:B,1,0)</f>
        <v>ADVENTURERS</v>
      </c>
    </row>
    <row r="6825" spans="1:10" hidden="1" x14ac:dyDescent="0.2">
      <c r="A6825" s="326" t="s">
        <v>14531</v>
      </c>
      <c r="B6825" s="326" t="s">
        <v>10</v>
      </c>
      <c r="C6825" s="326">
        <v>3</v>
      </c>
      <c r="D6825" s="326" t="s">
        <v>126</v>
      </c>
      <c r="E6825" s="323">
        <v>400</v>
      </c>
      <c r="F6825" s="35" t="s">
        <v>303</v>
      </c>
      <c r="G6825" s="326" t="s">
        <v>14503</v>
      </c>
      <c r="H6825" s="350">
        <f t="shared" si="107"/>
        <v>3846866.3800000008</v>
      </c>
      <c r="I6825" s="326" t="s">
        <v>14466</v>
      </c>
      <c r="J6825" s="42" t="str">
        <f>VLOOKUP(D6825,DEPARTMENTS!B:B,1,0)</f>
        <v>DEV_GROUP_6</v>
      </c>
    </row>
    <row r="6826" spans="1:10" hidden="1" x14ac:dyDescent="0.2">
      <c r="A6826" s="326" t="s">
        <v>14532</v>
      </c>
      <c r="B6826" s="326" t="s">
        <v>10</v>
      </c>
      <c r="C6826" s="326">
        <v>3</v>
      </c>
      <c r="D6826" s="326" t="s">
        <v>37</v>
      </c>
      <c r="E6826" s="323">
        <v>150</v>
      </c>
      <c r="F6826" s="35" t="s">
        <v>303</v>
      </c>
      <c r="G6826" s="326" t="s">
        <v>14503</v>
      </c>
      <c r="H6826" s="350">
        <f t="shared" si="107"/>
        <v>3847016.3800000008</v>
      </c>
      <c r="I6826" s="326" t="s">
        <v>14467</v>
      </c>
      <c r="J6826" s="42" t="str">
        <f>VLOOKUP(D6826,DEPARTMENTS!B:B,1,0)</f>
        <v>ADVENTURERS</v>
      </c>
    </row>
    <row r="6827" spans="1:10" hidden="1" x14ac:dyDescent="0.2">
      <c r="A6827" s="326" t="s">
        <v>14533</v>
      </c>
      <c r="B6827" s="326" t="s">
        <v>10</v>
      </c>
      <c r="C6827" s="326">
        <v>3</v>
      </c>
      <c r="D6827" s="326" t="s">
        <v>37</v>
      </c>
      <c r="E6827" s="323">
        <v>150</v>
      </c>
      <c r="F6827" s="35" t="s">
        <v>303</v>
      </c>
      <c r="G6827" s="326" t="s">
        <v>14503</v>
      </c>
      <c r="H6827" s="350">
        <f t="shared" si="107"/>
        <v>3847166.3800000008</v>
      </c>
      <c r="I6827" s="326" t="s">
        <v>14468</v>
      </c>
      <c r="J6827" s="42" t="str">
        <f>VLOOKUP(D6827,DEPARTMENTS!B:B,1,0)</f>
        <v>ADVENTURERS</v>
      </c>
    </row>
    <row r="6828" spans="1:10" hidden="1" x14ac:dyDescent="0.2">
      <c r="A6828" s="326" t="s">
        <v>14534</v>
      </c>
      <c r="B6828" s="326" t="s">
        <v>10</v>
      </c>
      <c r="C6828" s="326">
        <v>3</v>
      </c>
      <c r="D6828" s="326" t="s">
        <v>37</v>
      </c>
      <c r="E6828" s="323">
        <v>600</v>
      </c>
      <c r="F6828" s="35" t="s">
        <v>303</v>
      </c>
      <c r="G6828" s="326" t="s">
        <v>14503</v>
      </c>
      <c r="H6828" s="350">
        <f t="shared" si="107"/>
        <v>3847766.3800000008</v>
      </c>
      <c r="I6828" s="326" t="s">
        <v>14469</v>
      </c>
      <c r="J6828" s="42" t="str">
        <f>VLOOKUP(D6828,DEPARTMENTS!B:B,1,0)</f>
        <v>ADVENTURERS</v>
      </c>
    </row>
    <row r="6829" spans="1:10" hidden="1" x14ac:dyDescent="0.2">
      <c r="A6829" s="326" t="s">
        <v>14535</v>
      </c>
      <c r="B6829" s="326" t="s">
        <v>10</v>
      </c>
      <c r="C6829" s="326">
        <v>3</v>
      </c>
      <c r="D6829" s="326" t="s">
        <v>182</v>
      </c>
      <c r="E6829" s="323">
        <v>500</v>
      </c>
      <c r="F6829" s="35" t="s">
        <v>303</v>
      </c>
      <c r="G6829" s="326" t="s">
        <v>14503</v>
      </c>
      <c r="H6829" s="350">
        <f t="shared" si="107"/>
        <v>3848266.3800000008</v>
      </c>
      <c r="I6829" s="326" t="s">
        <v>14470</v>
      </c>
      <c r="J6829" s="42" t="str">
        <f>VLOOKUP(D6829,DEPARTMENTS!B:B,1,0)</f>
        <v>DEV_GROUP_23</v>
      </c>
    </row>
    <row r="6830" spans="1:10" hidden="1" x14ac:dyDescent="0.2">
      <c r="A6830" s="326" t="s">
        <v>14536</v>
      </c>
      <c r="B6830" s="326" t="s">
        <v>10</v>
      </c>
      <c r="C6830" s="326">
        <v>3</v>
      </c>
      <c r="D6830" s="326" t="s">
        <v>126</v>
      </c>
      <c r="E6830" s="323">
        <v>200</v>
      </c>
      <c r="F6830" s="35" t="s">
        <v>303</v>
      </c>
      <c r="G6830" s="326" t="s">
        <v>14503</v>
      </c>
      <c r="H6830" s="350">
        <f t="shared" si="107"/>
        <v>3848466.3800000008</v>
      </c>
      <c r="I6830" s="326" t="s">
        <v>14471</v>
      </c>
      <c r="J6830" s="42" t="str">
        <f>VLOOKUP(D6830,DEPARTMENTS!B:B,1,0)</f>
        <v>DEV_GROUP_6</v>
      </c>
    </row>
    <row r="6831" spans="1:10" hidden="1" x14ac:dyDescent="0.2">
      <c r="A6831" s="326" t="s">
        <v>14537</v>
      </c>
      <c r="B6831" s="326" t="s">
        <v>10</v>
      </c>
      <c r="C6831" s="326">
        <v>3</v>
      </c>
      <c r="D6831" s="326" t="s">
        <v>24</v>
      </c>
      <c r="E6831" s="323">
        <v>2500</v>
      </c>
      <c r="F6831" s="35" t="s">
        <v>303</v>
      </c>
      <c r="G6831" s="326" t="s">
        <v>14503</v>
      </c>
      <c r="H6831" s="350">
        <f t="shared" si="107"/>
        <v>3850966.3800000008</v>
      </c>
      <c r="I6831" s="326" t="s">
        <v>14472</v>
      </c>
      <c r="J6831" s="42" t="str">
        <f>VLOOKUP(D6831,DEPARTMENTS!B:B,1,0)</f>
        <v>ENVELOPES</v>
      </c>
    </row>
    <row r="6832" spans="1:10" hidden="1" x14ac:dyDescent="0.2">
      <c r="A6832" s="326" t="s">
        <v>14538</v>
      </c>
      <c r="B6832" s="326" t="s">
        <v>10</v>
      </c>
      <c r="C6832" s="326">
        <v>3</v>
      </c>
      <c r="D6832" s="326" t="s">
        <v>24</v>
      </c>
      <c r="E6832" s="323">
        <v>1139</v>
      </c>
      <c r="F6832" s="35" t="s">
        <v>303</v>
      </c>
      <c r="G6832" s="326" t="s">
        <v>14503</v>
      </c>
      <c r="H6832" s="350">
        <f t="shared" si="107"/>
        <v>3852105.3800000008</v>
      </c>
      <c r="I6832" s="326" t="s">
        <v>14473</v>
      </c>
      <c r="J6832" s="42" t="str">
        <f>VLOOKUP(D6832,DEPARTMENTS!B:B,1,0)</f>
        <v>ENVELOPES</v>
      </c>
    </row>
    <row r="6833" spans="1:10" hidden="1" x14ac:dyDescent="0.2">
      <c r="A6833" s="326" t="s">
        <v>14539</v>
      </c>
      <c r="B6833" s="326" t="s">
        <v>10</v>
      </c>
      <c r="C6833" s="326">
        <v>3</v>
      </c>
      <c r="D6833" s="326" t="s">
        <v>126</v>
      </c>
      <c r="E6833" s="323">
        <v>300</v>
      </c>
      <c r="F6833" s="35" t="s">
        <v>303</v>
      </c>
      <c r="G6833" s="326" t="s">
        <v>14503</v>
      </c>
      <c r="H6833" s="350">
        <f t="shared" si="107"/>
        <v>3852405.3800000008</v>
      </c>
      <c r="I6833" s="326" t="s">
        <v>14474</v>
      </c>
      <c r="J6833" s="42" t="str">
        <f>VLOOKUP(D6833,DEPARTMENTS!B:B,1,0)</f>
        <v>DEV_GROUP_6</v>
      </c>
    </row>
    <row r="6834" spans="1:10" hidden="1" x14ac:dyDescent="0.2">
      <c r="A6834" s="326" t="s">
        <v>14540</v>
      </c>
      <c r="B6834" s="326" t="s">
        <v>10</v>
      </c>
      <c r="C6834" s="326">
        <v>3</v>
      </c>
      <c r="D6834" s="326" t="s">
        <v>37</v>
      </c>
      <c r="E6834" s="323">
        <v>300</v>
      </c>
      <c r="F6834" s="35" t="s">
        <v>303</v>
      </c>
      <c r="G6834" s="326" t="s">
        <v>14503</v>
      </c>
      <c r="H6834" s="350">
        <f t="shared" si="107"/>
        <v>3852705.3800000008</v>
      </c>
      <c r="I6834" s="326" t="s">
        <v>14475</v>
      </c>
      <c r="J6834" s="42" t="str">
        <f>VLOOKUP(D6834,DEPARTMENTS!B:B,1,0)</f>
        <v>ADVENTURERS</v>
      </c>
    </row>
    <row r="6835" spans="1:10" hidden="1" x14ac:dyDescent="0.2">
      <c r="A6835" s="326" t="s">
        <v>14541</v>
      </c>
      <c r="B6835" s="326" t="s">
        <v>10</v>
      </c>
      <c r="C6835" s="326">
        <v>3</v>
      </c>
      <c r="D6835" s="326" t="s">
        <v>126</v>
      </c>
      <c r="E6835" s="323">
        <v>200</v>
      </c>
      <c r="F6835" s="35" t="s">
        <v>303</v>
      </c>
      <c r="G6835" s="326" t="s">
        <v>14503</v>
      </c>
      <c r="H6835" s="350">
        <f t="shared" si="107"/>
        <v>3852905.3800000008</v>
      </c>
      <c r="I6835" s="326" t="s">
        <v>14476</v>
      </c>
      <c r="J6835" s="42" t="str">
        <f>VLOOKUP(D6835,DEPARTMENTS!B:B,1,0)</f>
        <v>DEV_GROUP_6</v>
      </c>
    </row>
    <row r="6836" spans="1:10" hidden="1" x14ac:dyDescent="0.2">
      <c r="A6836" s="326" t="s">
        <v>14542</v>
      </c>
      <c r="B6836" s="326" t="s">
        <v>10</v>
      </c>
      <c r="C6836" s="326">
        <v>3</v>
      </c>
      <c r="D6836" s="326" t="s">
        <v>126</v>
      </c>
      <c r="E6836" s="323">
        <v>100</v>
      </c>
      <c r="F6836" s="35" t="s">
        <v>303</v>
      </c>
      <c r="G6836" s="326" t="s">
        <v>14503</v>
      </c>
      <c r="H6836" s="350">
        <f t="shared" si="107"/>
        <v>3853005.3800000008</v>
      </c>
      <c r="I6836" s="326" t="s">
        <v>14477</v>
      </c>
      <c r="J6836" s="42" t="str">
        <f>VLOOKUP(D6836,DEPARTMENTS!B:B,1,0)</f>
        <v>DEV_GROUP_6</v>
      </c>
    </row>
    <row r="6837" spans="1:10" hidden="1" x14ac:dyDescent="0.2">
      <c r="A6837" s="326" t="s">
        <v>14543</v>
      </c>
      <c r="B6837" s="326" t="s">
        <v>10</v>
      </c>
      <c r="C6837" s="326">
        <v>3</v>
      </c>
      <c r="D6837" s="326" t="s">
        <v>126</v>
      </c>
      <c r="E6837" s="323">
        <v>100</v>
      </c>
      <c r="F6837" s="35" t="s">
        <v>303</v>
      </c>
      <c r="G6837" s="326" t="s">
        <v>14503</v>
      </c>
      <c r="H6837" s="350">
        <f t="shared" si="107"/>
        <v>3853105.3800000008</v>
      </c>
      <c r="I6837" s="326" t="s">
        <v>14478</v>
      </c>
      <c r="J6837" s="42" t="str">
        <f>VLOOKUP(D6837,DEPARTMENTS!B:B,1,0)</f>
        <v>DEV_GROUP_6</v>
      </c>
    </row>
    <row r="6838" spans="1:10" hidden="1" x14ac:dyDescent="0.2">
      <c r="A6838" s="326" t="s">
        <v>14544</v>
      </c>
      <c r="B6838" s="326" t="s">
        <v>10</v>
      </c>
      <c r="C6838" s="326">
        <v>3</v>
      </c>
      <c r="D6838" s="326" t="s">
        <v>37</v>
      </c>
      <c r="E6838" s="323">
        <v>300</v>
      </c>
      <c r="F6838" s="35" t="s">
        <v>303</v>
      </c>
      <c r="G6838" s="326" t="s">
        <v>14503</v>
      </c>
      <c r="H6838" s="350">
        <f t="shared" si="107"/>
        <v>3853405.3800000008</v>
      </c>
      <c r="I6838" s="326" t="s">
        <v>14479</v>
      </c>
      <c r="J6838" s="42" t="str">
        <f>VLOOKUP(D6838,DEPARTMENTS!B:B,1,0)</f>
        <v>ADVENTURERS</v>
      </c>
    </row>
    <row r="6839" spans="1:10" hidden="1" x14ac:dyDescent="0.2">
      <c r="A6839" s="326" t="s">
        <v>14545</v>
      </c>
      <c r="B6839" s="326" t="s">
        <v>10</v>
      </c>
      <c r="C6839" s="326">
        <v>3</v>
      </c>
      <c r="D6839" s="326" t="s">
        <v>166</v>
      </c>
      <c r="E6839" s="323">
        <v>300</v>
      </c>
      <c r="F6839" s="35" t="s">
        <v>303</v>
      </c>
      <c r="G6839" s="326" t="s">
        <v>14503</v>
      </c>
      <c r="H6839" s="350">
        <f t="shared" si="107"/>
        <v>3853705.3800000008</v>
      </c>
      <c r="I6839" s="326" t="s">
        <v>14480</v>
      </c>
      <c r="J6839" s="42" t="str">
        <f>VLOOKUP(D6839,DEPARTMENTS!B:B,1,0)</f>
        <v>DEV_GROUP_30</v>
      </c>
    </row>
    <row r="6840" spans="1:10" hidden="1" x14ac:dyDescent="0.2">
      <c r="A6840" s="326" t="s">
        <v>14546</v>
      </c>
      <c r="B6840" s="326" t="s">
        <v>10</v>
      </c>
      <c r="C6840" s="326">
        <v>3</v>
      </c>
      <c r="D6840" s="326" t="s">
        <v>37</v>
      </c>
      <c r="E6840" s="323">
        <v>150</v>
      </c>
      <c r="F6840" s="35" t="s">
        <v>303</v>
      </c>
      <c r="G6840" s="326" t="s">
        <v>14504</v>
      </c>
      <c r="H6840" s="350">
        <f t="shared" si="107"/>
        <v>3853855.3800000008</v>
      </c>
      <c r="I6840" s="326" t="s">
        <v>14481</v>
      </c>
      <c r="J6840" s="42" t="str">
        <f>VLOOKUP(D6840,DEPARTMENTS!B:B,1,0)</f>
        <v>ADVENTURERS</v>
      </c>
    </row>
    <row r="6841" spans="1:10" hidden="1" x14ac:dyDescent="0.2">
      <c r="A6841" s="326" t="s">
        <v>14547</v>
      </c>
      <c r="B6841" s="326" t="s">
        <v>10</v>
      </c>
      <c r="C6841" s="326">
        <v>3</v>
      </c>
      <c r="D6841" s="326" t="s">
        <v>37</v>
      </c>
      <c r="E6841" s="323">
        <v>150</v>
      </c>
      <c r="F6841" s="35" t="s">
        <v>303</v>
      </c>
      <c r="G6841" s="326" t="s">
        <v>14504</v>
      </c>
      <c r="H6841" s="350">
        <f t="shared" si="107"/>
        <v>3854005.3800000008</v>
      </c>
      <c r="I6841" s="326" t="s">
        <v>14482</v>
      </c>
      <c r="J6841" s="42" t="str">
        <f>VLOOKUP(D6841,DEPARTMENTS!B:B,1,0)</f>
        <v>ADVENTURERS</v>
      </c>
    </row>
    <row r="6842" spans="1:10" hidden="1" x14ac:dyDescent="0.2">
      <c r="A6842" s="326" t="s">
        <v>14548</v>
      </c>
      <c r="B6842" s="326" t="s">
        <v>10</v>
      </c>
      <c r="C6842" s="326">
        <v>3</v>
      </c>
      <c r="D6842" s="326" t="s">
        <v>37</v>
      </c>
      <c r="E6842" s="323">
        <v>300</v>
      </c>
      <c r="F6842" s="35" t="s">
        <v>303</v>
      </c>
      <c r="G6842" s="326" t="s">
        <v>14504</v>
      </c>
      <c r="H6842" s="350">
        <f t="shared" si="107"/>
        <v>3854305.3800000008</v>
      </c>
      <c r="I6842" s="326" t="s">
        <v>14483</v>
      </c>
      <c r="J6842" s="42" t="str">
        <f>VLOOKUP(D6842,DEPARTMENTS!B:B,1,0)</f>
        <v>ADVENTURERS</v>
      </c>
    </row>
    <row r="6843" spans="1:10" hidden="1" x14ac:dyDescent="0.2">
      <c r="A6843" s="326" t="s">
        <v>14549</v>
      </c>
      <c r="B6843" s="326" t="s">
        <v>10</v>
      </c>
      <c r="C6843" s="326">
        <v>3</v>
      </c>
      <c r="D6843" s="326" t="s">
        <v>168</v>
      </c>
      <c r="E6843" s="323">
        <v>500</v>
      </c>
      <c r="F6843" s="35" t="s">
        <v>303</v>
      </c>
      <c r="G6843" s="326" t="s">
        <v>14504</v>
      </c>
      <c r="H6843" s="350">
        <f t="shared" si="107"/>
        <v>3854805.3800000008</v>
      </c>
      <c r="I6843" s="326" t="s">
        <v>14484</v>
      </c>
      <c r="J6843" s="42" t="str">
        <f>VLOOKUP(D6843,DEPARTMENTS!B:B,1,0)</f>
        <v>DEV_GROUP_35</v>
      </c>
    </row>
    <row r="6844" spans="1:10" hidden="1" x14ac:dyDescent="0.2">
      <c r="A6844" s="326" t="s">
        <v>14550</v>
      </c>
      <c r="B6844" s="326" t="s">
        <v>10</v>
      </c>
      <c r="C6844" s="326">
        <v>3</v>
      </c>
      <c r="D6844" s="326" t="s">
        <v>37</v>
      </c>
      <c r="E6844" s="323">
        <v>150</v>
      </c>
      <c r="F6844" s="35" t="s">
        <v>303</v>
      </c>
      <c r="G6844" s="326" t="s">
        <v>14504</v>
      </c>
      <c r="H6844" s="350">
        <f t="shared" si="107"/>
        <v>3854955.3800000008</v>
      </c>
      <c r="I6844" s="326" t="s">
        <v>14485</v>
      </c>
      <c r="J6844" s="42" t="str">
        <f>VLOOKUP(D6844,DEPARTMENTS!B:B,1,0)</f>
        <v>ADVENTURERS</v>
      </c>
    </row>
    <row r="6845" spans="1:10" hidden="1" x14ac:dyDescent="0.2">
      <c r="A6845" s="326" t="s">
        <v>14551</v>
      </c>
      <c r="B6845" s="326" t="s">
        <v>10</v>
      </c>
      <c r="C6845" s="326">
        <v>3</v>
      </c>
      <c r="D6845" s="326" t="s">
        <v>144</v>
      </c>
      <c r="E6845" s="323">
        <v>70</v>
      </c>
      <c r="F6845" s="35" t="s">
        <v>303</v>
      </c>
      <c r="G6845" s="326" t="s">
        <v>14504</v>
      </c>
      <c r="H6845" s="350">
        <f t="shared" si="107"/>
        <v>3855025.3800000008</v>
      </c>
      <c r="I6845" s="326" t="s">
        <v>14486</v>
      </c>
      <c r="J6845" s="42" t="str">
        <f>VLOOKUP(D6845,DEPARTMENTS!B:B,1,0)</f>
        <v>DEV_GROUP_2</v>
      </c>
    </row>
    <row r="6846" spans="1:10" hidden="1" x14ac:dyDescent="0.2">
      <c r="A6846" s="326" t="s">
        <v>14552</v>
      </c>
      <c r="B6846" s="326" t="s">
        <v>10</v>
      </c>
      <c r="C6846" s="326">
        <v>3</v>
      </c>
      <c r="D6846" s="326" t="s">
        <v>37</v>
      </c>
      <c r="E6846" s="323">
        <v>300</v>
      </c>
      <c r="F6846" s="35" t="s">
        <v>303</v>
      </c>
      <c r="G6846" s="326" t="s">
        <v>14504</v>
      </c>
      <c r="H6846" s="350">
        <f t="shared" si="107"/>
        <v>3855325.3800000008</v>
      </c>
      <c r="I6846" s="326" t="s">
        <v>14487</v>
      </c>
      <c r="J6846" s="42" t="str">
        <f>VLOOKUP(D6846,DEPARTMENTS!B:B,1,0)</f>
        <v>ADVENTURERS</v>
      </c>
    </row>
    <row r="6847" spans="1:10" hidden="1" x14ac:dyDescent="0.2">
      <c r="A6847" s="326" t="s">
        <v>14553</v>
      </c>
      <c r="B6847" s="326" t="s">
        <v>10</v>
      </c>
      <c r="C6847" s="326">
        <v>3</v>
      </c>
      <c r="D6847" s="326" t="s">
        <v>122</v>
      </c>
      <c r="E6847" s="323">
        <v>3000</v>
      </c>
      <c r="F6847" s="35" t="s">
        <v>303</v>
      </c>
      <c r="G6847" s="326" t="s">
        <v>14504</v>
      </c>
      <c r="H6847" s="350">
        <f t="shared" si="107"/>
        <v>3858325.3800000008</v>
      </c>
      <c r="I6847" s="326" t="s">
        <v>14488</v>
      </c>
      <c r="J6847" s="42" t="str">
        <f>VLOOKUP(D6847,DEPARTMENTS!B:B,1,0)</f>
        <v>DEV_GROUP_16</v>
      </c>
    </row>
    <row r="6848" spans="1:10" hidden="1" x14ac:dyDescent="0.2">
      <c r="A6848" s="326" t="s">
        <v>14554</v>
      </c>
      <c r="B6848" s="326" t="s">
        <v>10</v>
      </c>
      <c r="C6848" s="326">
        <v>3</v>
      </c>
      <c r="D6848" s="326" t="s">
        <v>37</v>
      </c>
      <c r="E6848" s="323">
        <v>150</v>
      </c>
      <c r="F6848" s="35" t="s">
        <v>303</v>
      </c>
      <c r="G6848" s="326" t="s">
        <v>14504</v>
      </c>
      <c r="H6848" s="350">
        <f t="shared" si="107"/>
        <v>3858475.3800000008</v>
      </c>
      <c r="I6848" s="326" t="s">
        <v>14489</v>
      </c>
      <c r="J6848" s="42" t="str">
        <f>VLOOKUP(D6848,DEPARTMENTS!B:B,1,0)</f>
        <v>ADVENTURERS</v>
      </c>
    </row>
    <row r="6849" spans="1:10" hidden="1" x14ac:dyDescent="0.2">
      <c r="A6849" s="326" t="s">
        <v>14555</v>
      </c>
      <c r="B6849" s="326" t="s">
        <v>10</v>
      </c>
      <c r="C6849" s="326">
        <v>3</v>
      </c>
      <c r="D6849" s="326" t="s">
        <v>37</v>
      </c>
      <c r="E6849" s="323">
        <v>150</v>
      </c>
      <c r="F6849" s="35" t="s">
        <v>303</v>
      </c>
      <c r="G6849" s="326" t="s">
        <v>14504</v>
      </c>
      <c r="H6849" s="350">
        <f t="shared" si="107"/>
        <v>3858625.3800000008</v>
      </c>
      <c r="I6849" s="326" t="s">
        <v>14490</v>
      </c>
      <c r="J6849" s="42" t="str">
        <f>VLOOKUP(D6849,DEPARTMENTS!B:B,1,0)</f>
        <v>ADVENTURERS</v>
      </c>
    </row>
    <row r="6850" spans="1:10" hidden="1" x14ac:dyDescent="0.2">
      <c r="A6850" s="326" t="s">
        <v>14556</v>
      </c>
      <c r="B6850" s="326" t="s">
        <v>10</v>
      </c>
      <c r="C6850" s="326">
        <v>3</v>
      </c>
      <c r="D6850" s="326" t="s">
        <v>37</v>
      </c>
      <c r="E6850" s="323">
        <v>300</v>
      </c>
      <c r="F6850" s="35" t="s">
        <v>303</v>
      </c>
      <c r="G6850" s="326" t="s">
        <v>14504</v>
      </c>
      <c r="H6850" s="350">
        <f t="shared" si="107"/>
        <v>3858925.3800000008</v>
      </c>
      <c r="I6850" s="326" t="s">
        <v>14491</v>
      </c>
      <c r="J6850" s="42" t="str">
        <f>VLOOKUP(D6850,DEPARTMENTS!B:B,1,0)</f>
        <v>ADVENTURERS</v>
      </c>
    </row>
    <row r="6851" spans="1:10" hidden="1" x14ac:dyDescent="0.2">
      <c r="A6851" s="326" t="s">
        <v>14557</v>
      </c>
      <c r="B6851" s="326" t="s">
        <v>10</v>
      </c>
      <c r="C6851" s="326">
        <v>3</v>
      </c>
      <c r="D6851" s="326" t="s">
        <v>166</v>
      </c>
      <c r="E6851" s="323">
        <v>1000</v>
      </c>
      <c r="F6851" s="35" t="s">
        <v>303</v>
      </c>
      <c r="G6851" s="326" t="s">
        <v>14504</v>
      </c>
      <c r="H6851" s="350">
        <f t="shared" si="107"/>
        <v>3859925.3800000008</v>
      </c>
      <c r="I6851" s="326" t="s">
        <v>14492</v>
      </c>
      <c r="J6851" s="42" t="str">
        <f>VLOOKUP(D6851,DEPARTMENTS!B:B,1,0)</f>
        <v>DEV_GROUP_30</v>
      </c>
    </row>
    <row r="6852" spans="1:10" hidden="1" x14ac:dyDescent="0.2">
      <c r="A6852" s="326" t="s">
        <v>14558</v>
      </c>
      <c r="B6852" s="326" t="s">
        <v>10</v>
      </c>
      <c r="C6852" s="326">
        <v>3</v>
      </c>
      <c r="D6852" s="326" t="s">
        <v>37</v>
      </c>
      <c r="E6852" s="323">
        <v>150</v>
      </c>
      <c r="F6852" s="35" t="s">
        <v>303</v>
      </c>
      <c r="G6852" s="326" t="s">
        <v>14504</v>
      </c>
      <c r="H6852" s="350">
        <f t="shared" si="107"/>
        <v>3860075.3800000008</v>
      </c>
      <c r="I6852" s="326" t="s">
        <v>14493</v>
      </c>
      <c r="J6852" s="42" t="str">
        <f>VLOOKUP(D6852,DEPARTMENTS!B:B,1,0)</f>
        <v>ADVENTURERS</v>
      </c>
    </row>
    <row r="6853" spans="1:10" hidden="1" x14ac:dyDescent="0.2">
      <c r="A6853" s="326" t="s">
        <v>14559</v>
      </c>
      <c r="B6853" s="326" t="s">
        <v>10</v>
      </c>
      <c r="C6853" s="326">
        <v>3</v>
      </c>
      <c r="D6853" s="326" t="s">
        <v>37</v>
      </c>
      <c r="E6853" s="323">
        <v>150</v>
      </c>
      <c r="F6853" s="35" t="s">
        <v>303</v>
      </c>
      <c r="G6853" s="326" t="s">
        <v>14504</v>
      </c>
      <c r="H6853" s="350">
        <f t="shared" si="107"/>
        <v>3860225.3800000008</v>
      </c>
      <c r="I6853" s="326" t="s">
        <v>14494</v>
      </c>
      <c r="J6853" s="42" t="str">
        <f>VLOOKUP(D6853,DEPARTMENTS!B:B,1,0)</f>
        <v>ADVENTURERS</v>
      </c>
    </row>
    <row r="6854" spans="1:10" hidden="1" x14ac:dyDescent="0.2">
      <c r="A6854" s="326" t="s">
        <v>14560</v>
      </c>
      <c r="B6854" s="326" t="s">
        <v>10</v>
      </c>
      <c r="C6854" s="326">
        <v>3</v>
      </c>
      <c r="D6854" s="326" t="s">
        <v>24</v>
      </c>
      <c r="E6854" s="323">
        <v>100</v>
      </c>
      <c r="F6854" s="35" t="s">
        <v>303</v>
      </c>
      <c r="G6854" s="326" t="s">
        <v>14504</v>
      </c>
      <c r="H6854" s="350">
        <f t="shared" si="107"/>
        <v>3860325.3800000008</v>
      </c>
      <c r="I6854" s="326" t="s">
        <v>14495</v>
      </c>
      <c r="J6854" s="42" t="str">
        <f>VLOOKUP(D6854,DEPARTMENTS!B:B,1,0)</f>
        <v>ENVELOPES</v>
      </c>
    </row>
    <row r="6855" spans="1:10" hidden="1" x14ac:dyDescent="0.2">
      <c r="A6855" s="326" t="s">
        <v>14561</v>
      </c>
      <c r="B6855" s="326" t="s">
        <v>10</v>
      </c>
      <c r="C6855" s="326">
        <v>3</v>
      </c>
      <c r="D6855" s="326" t="s">
        <v>37</v>
      </c>
      <c r="E6855" s="323">
        <v>300</v>
      </c>
      <c r="F6855" s="35" t="s">
        <v>303</v>
      </c>
      <c r="G6855" s="326" t="s">
        <v>14504</v>
      </c>
      <c r="H6855" s="350">
        <f t="shared" si="107"/>
        <v>3860625.3800000008</v>
      </c>
      <c r="I6855" s="326" t="s">
        <v>14496</v>
      </c>
      <c r="J6855" s="42" t="str">
        <f>VLOOKUP(D6855,DEPARTMENTS!B:B,1,0)</f>
        <v>ADVENTURERS</v>
      </c>
    </row>
    <row r="6856" spans="1:10" hidden="1" x14ac:dyDescent="0.2">
      <c r="A6856" s="326" t="s">
        <v>14562</v>
      </c>
      <c r="B6856" s="326" t="s">
        <v>10</v>
      </c>
      <c r="C6856" s="326">
        <v>3</v>
      </c>
      <c r="D6856" s="326" t="s">
        <v>122</v>
      </c>
      <c r="E6856" s="323">
        <v>500</v>
      </c>
      <c r="F6856" s="35" t="s">
        <v>303</v>
      </c>
      <c r="G6856" s="326" t="s">
        <v>14504</v>
      </c>
      <c r="H6856" s="350">
        <f t="shared" si="107"/>
        <v>3861125.3800000008</v>
      </c>
      <c r="I6856" s="326" t="s">
        <v>14497</v>
      </c>
      <c r="J6856" s="42" t="str">
        <f>VLOOKUP(D6856,DEPARTMENTS!B:B,1,0)</f>
        <v>DEV_GROUP_16</v>
      </c>
    </row>
    <row r="6857" spans="1:10" hidden="1" x14ac:dyDescent="0.2">
      <c r="A6857" s="326" t="s">
        <v>14563</v>
      </c>
      <c r="B6857" s="326" t="s">
        <v>10</v>
      </c>
      <c r="C6857" s="326">
        <v>3</v>
      </c>
      <c r="D6857" s="326" t="s">
        <v>37</v>
      </c>
      <c r="E6857" s="323">
        <v>750</v>
      </c>
      <c r="F6857" s="35" t="s">
        <v>303</v>
      </c>
      <c r="G6857" s="326" t="s">
        <v>14504</v>
      </c>
      <c r="H6857" s="350">
        <f t="shared" si="107"/>
        <v>3861875.3800000008</v>
      </c>
      <c r="I6857" s="326" t="s">
        <v>14498</v>
      </c>
      <c r="J6857" s="42" t="str">
        <f>VLOOKUP(D6857,DEPARTMENTS!B:B,1,0)</f>
        <v>ADVENTURERS</v>
      </c>
    </row>
    <row r="6858" spans="1:10" hidden="1" x14ac:dyDescent="0.2">
      <c r="A6858" s="326" t="s">
        <v>14564</v>
      </c>
      <c r="B6858" s="326" t="s">
        <v>10</v>
      </c>
      <c r="C6858" s="326">
        <v>3</v>
      </c>
      <c r="D6858" s="326" t="s">
        <v>144</v>
      </c>
      <c r="E6858" s="323">
        <v>600</v>
      </c>
      <c r="F6858" s="35" t="s">
        <v>303</v>
      </c>
      <c r="G6858" s="326" t="s">
        <v>14505</v>
      </c>
      <c r="H6858" s="350">
        <f t="shared" si="107"/>
        <v>3862475.3800000008</v>
      </c>
      <c r="I6858" s="326" t="s">
        <v>14499</v>
      </c>
      <c r="J6858" s="42" t="str">
        <f>VLOOKUP(D6858,DEPARTMENTS!B:B,1,0)</f>
        <v>DEV_GROUP_2</v>
      </c>
    </row>
    <row r="6859" spans="1:10" hidden="1" x14ac:dyDescent="0.2">
      <c r="A6859" s="326" t="s">
        <v>14565</v>
      </c>
      <c r="B6859" s="326" t="s">
        <v>10</v>
      </c>
      <c r="C6859" s="326">
        <v>3</v>
      </c>
      <c r="D6859" s="326" t="s">
        <v>124</v>
      </c>
      <c r="E6859" s="323">
        <v>500</v>
      </c>
      <c r="F6859" s="35" t="s">
        <v>303</v>
      </c>
      <c r="G6859" s="326" t="s">
        <v>14505</v>
      </c>
      <c r="H6859" s="350">
        <f t="shared" si="107"/>
        <v>3862975.3800000008</v>
      </c>
      <c r="I6859" s="326" t="s">
        <v>14500</v>
      </c>
      <c r="J6859" s="42" t="str">
        <f>VLOOKUP(D6859,DEPARTMENTS!B:B,1,0)</f>
        <v>DEV_GROUP_7</v>
      </c>
    </row>
    <row r="6860" spans="1:10" hidden="1" x14ac:dyDescent="0.2">
      <c r="A6860" s="326" t="s">
        <v>14566</v>
      </c>
      <c r="B6860" s="326" t="s">
        <v>10</v>
      </c>
      <c r="C6860" s="326">
        <v>3</v>
      </c>
      <c r="D6860" s="326" t="s">
        <v>186</v>
      </c>
      <c r="E6860" s="323">
        <v>400</v>
      </c>
      <c r="F6860" s="35" t="s">
        <v>303</v>
      </c>
      <c r="G6860" s="326" t="s">
        <v>14505</v>
      </c>
      <c r="H6860" s="350">
        <f t="shared" si="107"/>
        <v>3863375.3800000008</v>
      </c>
      <c r="I6860" s="326" t="s">
        <v>14501</v>
      </c>
      <c r="J6860" s="42" t="str">
        <f>VLOOKUP(D6860,DEPARTMENTS!B:B,1,0)</f>
        <v>DEV_GROUP_37</v>
      </c>
    </row>
    <row r="6861" spans="1:10" hidden="1" x14ac:dyDescent="0.2">
      <c r="A6861" s="326" t="s">
        <v>14567</v>
      </c>
      <c r="B6861" s="326" t="s">
        <v>10</v>
      </c>
      <c r="C6861" s="326">
        <v>3</v>
      </c>
      <c r="D6861" s="326" t="s">
        <v>37</v>
      </c>
      <c r="E6861" s="323">
        <v>300</v>
      </c>
      <c r="F6861" s="35" t="s">
        <v>303</v>
      </c>
      <c r="G6861" s="326" t="s">
        <v>14505</v>
      </c>
      <c r="H6861" s="350">
        <f t="shared" si="107"/>
        <v>3863675.3800000008</v>
      </c>
      <c r="I6861" s="326" t="s">
        <v>14502</v>
      </c>
      <c r="J6861" s="42" t="str">
        <f>VLOOKUP(D6861,DEPARTMENTS!B:B,1,0)</f>
        <v>ADVENTURERS</v>
      </c>
    </row>
    <row r="6862" spans="1:10" hidden="1" x14ac:dyDescent="0.2">
      <c r="A6862" s="326" t="s">
        <v>14719</v>
      </c>
      <c r="B6862" s="326" t="s">
        <v>10</v>
      </c>
      <c r="C6862" s="326">
        <v>3</v>
      </c>
      <c r="D6862" s="326" t="s">
        <v>120</v>
      </c>
      <c r="E6862" s="323">
        <v>300</v>
      </c>
      <c r="F6862" s="35" t="s">
        <v>303</v>
      </c>
      <c r="G6862" s="326" t="s">
        <v>14505</v>
      </c>
      <c r="H6862" s="350">
        <f t="shared" si="107"/>
        <v>3863975.3800000008</v>
      </c>
      <c r="I6862" s="326" t="s">
        <v>14568</v>
      </c>
      <c r="J6862" s="42" t="str">
        <f>VLOOKUP(D6862,DEPARTMENTS!B:B,1,0)</f>
        <v>DEV_GROUP_17</v>
      </c>
    </row>
    <row r="6863" spans="1:10" hidden="1" x14ac:dyDescent="0.2">
      <c r="A6863" s="326" t="s">
        <v>14720</v>
      </c>
      <c r="B6863" s="326" t="s">
        <v>10</v>
      </c>
      <c r="C6863" s="326">
        <v>3</v>
      </c>
      <c r="D6863" s="326" t="s">
        <v>24</v>
      </c>
      <c r="E6863" s="323">
        <v>50</v>
      </c>
      <c r="F6863" s="35" t="s">
        <v>303</v>
      </c>
      <c r="G6863" s="326" t="s">
        <v>14505</v>
      </c>
      <c r="H6863" s="350">
        <f t="shared" si="107"/>
        <v>3864025.3800000008</v>
      </c>
      <c r="I6863" s="326" t="s">
        <v>14569</v>
      </c>
      <c r="J6863" s="42" t="str">
        <f>VLOOKUP(D6863,DEPARTMENTS!B:B,1,0)</f>
        <v>ENVELOPES</v>
      </c>
    </row>
    <row r="6864" spans="1:10" hidden="1" x14ac:dyDescent="0.2">
      <c r="A6864" s="326" t="s">
        <v>14721</v>
      </c>
      <c r="B6864" s="326" t="s">
        <v>10</v>
      </c>
      <c r="C6864" s="326">
        <v>3</v>
      </c>
      <c r="D6864" s="326" t="s">
        <v>24</v>
      </c>
      <c r="E6864" s="323">
        <v>50</v>
      </c>
      <c r="F6864" s="35" t="s">
        <v>303</v>
      </c>
      <c r="G6864" s="326" t="s">
        <v>14505</v>
      </c>
      <c r="H6864" s="350">
        <f t="shared" si="107"/>
        <v>3864075.3800000008</v>
      </c>
      <c r="I6864" s="326" t="s">
        <v>14570</v>
      </c>
      <c r="J6864" s="42" t="str">
        <f>VLOOKUP(D6864,DEPARTMENTS!B:B,1,0)</f>
        <v>ENVELOPES</v>
      </c>
    </row>
    <row r="6865" spans="1:11" hidden="1" x14ac:dyDescent="0.2">
      <c r="A6865" s="326" t="s">
        <v>14722</v>
      </c>
      <c r="B6865" s="326" t="s">
        <v>10</v>
      </c>
      <c r="C6865" s="326">
        <v>3</v>
      </c>
      <c r="D6865" s="326" t="s">
        <v>114</v>
      </c>
      <c r="E6865" s="323">
        <v>1000</v>
      </c>
      <c r="F6865" s="35" t="s">
        <v>303</v>
      </c>
      <c r="G6865" s="326" t="s">
        <v>14505</v>
      </c>
      <c r="H6865" s="350">
        <f t="shared" si="107"/>
        <v>3865075.3800000008</v>
      </c>
      <c r="I6865" s="326" t="s">
        <v>14571</v>
      </c>
      <c r="J6865" s="42" t="str">
        <f>VLOOKUP(D6865,DEPARTMENTS!B:B,1,0)</f>
        <v>DEV_GROUP_1</v>
      </c>
    </row>
    <row r="6866" spans="1:11" hidden="1" x14ac:dyDescent="0.2">
      <c r="A6866" s="326" t="s">
        <v>14723</v>
      </c>
      <c r="B6866" s="326" t="s">
        <v>10</v>
      </c>
      <c r="C6866" s="326">
        <v>3</v>
      </c>
      <c r="D6866" s="326" t="s">
        <v>166</v>
      </c>
      <c r="E6866" s="323">
        <v>1000</v>
      </c>
      <c r="F6866" s="35" t="s">
        <v>303</v>
      </c>
      <c r="G6866" s="326" t="s">
        <v>14505</v>
      </c>
      <c r="H6866" s="350">
        <f t="shared" si="107"/>
        <v>3866075.3800000008</v>
      </c>
      <c r="I6866" s="326" t="s">
        <v>14572</v>
      </c>
      <c r="J6866" s="42" t="str">
        <f>VLOOKUP(D6866,DEPARTMENTS!B:B,1,0)</f>
        <v>DEV_GROUP_30</v>
      </c>
    </row>
    <row r="6867" spans="1:11" hidden="1" x14ac:dyDescent="0.2">
      <c r="A6867" s="326" t="s">
        <v>14724</v>
      </c>
      <c r="B6867" s="326" t="s">
        <v>10</v>
      </c>
      <c r="C6867" s="326">
        <v>3</v>
      </c>
      <c r="D6867" s="326" t="s">
        <v>134</v>
      </c>
      <c r="E6867" s="323">
        <v>500</v>
      </c>
      <c r="F6867" s="35" t="s">
        <v>303</v>
      </c>
      <c r="G6867" s="326" t="s">
        <v>14505</v>
      </c>
      <c r="H6867" s="350">
        <f t="shared" si="107"/>
        <v>3866575.3800000008</v>
      </c>
      <c r="I6867" s="326" t="s">
        <v>14573</v>
      </c>
      <c r="J6867" s="42" t="str">
        <f>VLOOKUP(D6867,DEPARTMENTS!B:B,1,0)</f>
        <v>DEV_GROUP_12</v>
      </c>
    </row>
    <row r="6868" spans="1:11" hidden="1" x14ac:dyDescent="0.2">
      <c r="A6868" s="326" t="s">
        <v>14725</v>
      </c>
      <c r="B6868" s="326" t="s">
        <v>10</v>
      </c>
      <c r="C6868" s="326">
        <v>3</v>
      </c>
      <c r="D6868" s="326" t="s">
        <v>174</v>
      </c>
      <c r="E6868" s="323">
        <v>1000</v>
      </c>
      <c r="F6868" s="35" t="s">
        <v>303</v>
      </c>
      <c r="G6868" s="326" t="s">
        <v>14505</v>
      </c>
      <c r="H6868" s="350">
        <f t="shared" si="107"/>
        <v>3867575.3800000008</v>
      </c>
      <c r="I6868" s="326" t="s">
        <v>14574</v>
      </c>
      <c r="J6868" s="42" t="str">
        <f>VLOOKUP(D6868,DEPARTMENTS!B:B,1,0)</f>
        <v>DEV_GROUP_21</v>
      </c>
    </row>
    <row r="6869" spans="1:11" hidden="1" x14ac:dyDescent="0.2">
      <c r="A6869" s="326" t="s">
        <v>14726</v>
      </c>
      <c r="B6869" s="326" t="s">
        <v>10</v>
      </c>
      <c r="C6869" s="326">
        <v>3</v>
      </c>
      <c r="D6869" s="326" t="s">
        <v>37</v>
      </c>
      <c r="E6869" s="323">
        <v>150</v>
      </c>
      <c r="F6869" s="35" t="s">
        <v>303</v>
      </c>
      <c r="G6869" s="326" t="s">
        <v>14505</v>
      </c>
      <c r="H6869" s="350">
        <f t="shared" si="107"/>
        <v>3867725.3800000008</v>
      </c>
      <c r="I6869" s="326" t="s">
        <v>14575</v>
      </c>
      <c r="J6869" s="42" t="str">
        <f>VLOOKUP(D6869,DEPARTMENTS!B:B,1,0)</f>
        <v>ADVENTURERS</v>
      </c>
    </row>
    <row r="6870" spans="1:11" hidden="1" x14ac:dyDescent="0.2">
      <c r="A6870" s="326" t="s">
        <v>14727</v>
      </c>
      <c r="B6870" s="326" t="s">
        <v>10</v>
      </c>
      <c r="C6870" s="326">
        <v>3</v>
      </c>
      <c r="D6870" s="326" t="s">
        <v>168</v>
      </c>
      <c r="E6870" s="323">
        <v>200</v>
      </c>
      <c r="F6870" s="35" t="s">
        <v>303</v>
      </c>
      <c r="G6870" s="326" t="s">
        <v>14505</v>
      </c>
      <c r="H6870" s="350">
        <f t="shared" ref="H6870:H6933" si="108">H6869+E6870</f>
        <v>3867925.3800000008</v>
      </c>
      <c r="I6870" s="326" t="s">
        <v>14576</v>
      </c>
      <c r="J6870" s="42" t="str">
        <f>VLOOKUP(D6870,DEPARTMENTS!B:B,1,0)</f>
        <v>DEV_GROUP_35</v>
      </c>
    </row>
    <row r="6871" spans="1:11" hidden="1" x14ac:dyDescent="0.2">
      <c r="A6871" s="326" t="s">
        <v>14728</v>
      </c>
      <c r="B6871" s="326" t="s">
        <v>10</v>
      </c>
      <c r="C6871" s="326">
        <v>3</v>
      </c>
      <c r="D6871" s="326" t="s">
        <v>130</v>
      </c>
      <c r="E6871" s="323">
        <v>1700</v>
      </c>
      <c r="F6871" s="35" t="s">
        <v>303</v>
      </c>
      <c r="G6871" s="326" t="s">
        <v>14505</v>
      </c>
      <c r="H6871" s="350">
        <f t="shared" si="108"/>
        <v>3869625.3800000008</v>
      </c>
      <c r="I6871" s="326" t="s">
        <v>14577</v>
      </c>
      <c r="J6871" s="42" t="str">
        <f>VLOOKUP(D6871,DEPARTMENTS!B:B,1,0)</f>
        <v>DEV_GROUP_11</v>
      </c>
    </row>
    <row r="6872" spans="1:11" s="340" customFormat="1" hidden="1" x14ac:dyDescent="0.2">
      <c r="A6872" s="326" t="s">
        <v>14729</v>
      </c>
      <c r="B6872" s="326" t="s">
        <v>10</v>
      </c>
      <c r="C6872" s="326">
        <v>3</v>
      </c>
      <c r="D6872" s="326" t="s">
        <v>118</v>
      </c>
      <c r="E6872" s="323">
        <v>300</v>
      </c>
      <c r="F6872" s="35" t="s">
        <v>303</v>
      </c>
      <c r="G6872" s="326" t="s">
        <v>14505</v>
      </c>
      <c r="H6872" s="350">
        <f t="shared" si="108"/>
        <v>3869925.3800000008</v>
      </c>
      <c r="I6872" s="326" t="s">
        <v>14578</v>
      </c>
      <c r="J6872" s="42" t="str">
        <f>VLOOKUP(D6872,DEPARTMENTS!B:B,1,0)</f>
        <v>DEV_GROUP_3</v>
      </c>
      <c r="K6872" s="326"/>
    </row>
    <row r="6873" spans="1:11" s="340" customFormat="1" hidden="1" x14ac:dyDescent="0.2">
      <c r="A6873" s="326" t="s">
        <v>14730</v>
      </c>
      <c r="B6873" s="326" t="s">
        <v>10</v>
      </c>
      <c r="C6873" s="326">
        <v>3</v>
      </c>
      <c r="D6873" s="326" t="s">
        <v>158</v>
      </c>
      <c r="E6873" s="323">
        <v>1000</v>
      </c>
      <c r="F6873" s="35" t="s">
        <v>303</v>
      </c>
      <c r="G6873" s="326" t="s">
        <v>14505</v>
      </c>
      <c r="H6873" s="350">
        <f t="shared" si="108"/>
        <v>3870925.3800000008</v>
      </c>
      <c r="I6873" s="326" t="s">
        <v>14579</v>
      </c>
      <c r="J6873" s="42" t="str">
        <f>VLOOKUP(D6873,DEPARTMENTS!B:B,1,0)</f>
        <v>DEV_GROUP_26</v>
      </c>
      <c r="K6873" s="326"/>
    </row>
    <row r="6874" spans="1:11" s="340" customFormat="1" hidden="1" x14ac:dyDescent="0.2">
      <c r="A6874" s="326" t="s">
        <v>14731</v>
      </c>
      <c r="B6874" s="326" t="s">
        <v>10</v>
      </c>
      <c r="C6874" s="326">
        <v>3</v>
      </c>
      <c r="D6874" s="326" t="s">
        <v>24</v>
      </c>
      <c r="E6874" s="323">
        <v>300</v>
      </c>
      <c r="F6874" s="35" t="s">
        <v>303</v>
      </c>
      <c r="G6874" s="326" t="s">
        <v>14505</v>
      </c>
      <c r="H6874" s="350">
        <f t="shared" si="108"/>
        <v>3871225.3800000008</v>
      </c>
      <c r="I6874" s="326" t="s">
        <v>14580</v>
      </c>
      <c r="J6874" s="42" t="str">
        <f>VLOOKUP(D6874,DEPARTMENTS!B:B,1,0)</f>
        <v>ENVELOPES</v>
      </c>
      <c r="K6874" s="326"/>
    </row>
    <row r="6875" spans="1:11" s="340" customFormat="1" hidden="1" x14ac:dyDescent="0.2">
      <c r="A6875" s="326" t="s">
        <v>14732</v>
      </c>
      <c r="B6875" s="326" t="s">
        <v>10</v>
      </c>
      <c r="C6875" s="326">
        <v>3</v>
      </c>
      <c r="D6875" s="326" t="s">
        <v>118</v>
      </c>
      <c r="E6875" s="323">
        <v>500</v>
      </c>
      <c r="F6875" s="35" t="s">
        <v>303</v>
      </c>
      <c r="G6875" s="326" t="s">
        <v>14505</v>
      </c>
      <c r="H6875" s="350">
        <f t="shared" si="108"/>
        <v>3871725.3800000008</v>
      </c>
      <c r="I6875" s="326" t="s">
        <v>14581</v>
      </c>
      <c r="J6875" s="42" t="str">
        <f>VLOOKUP(D6875,DEPARTMENTS!B:B,1,0)</f>
        <v>DEV_GROUP_3</v>
      </c>
      <c r="K6875" s="326"/>
    </row>
    <row r="6876" spans="1:11" s="340" customFormat="1" hidden="1" x14ac:dyDescent="0.2">
      <c r="A6876" s="326" t="s">
        <v>14733</v>
      </c>
      <c r="B6876" s="326" t="s">
        <v>10</v>
      </c>
      <c r="C6876" s="326">
        <v>3</v>
      </c>
      <c r="D6876" s="326" t="s">
        <v>130</v>
      </c>
      <c r="E6876" s="323">
        <v>500</v>
      </c>
      <c r="F6876" s="35" t="s">
        <v>303</v>
      </c>
      <c r="G6876" s="326" t="s">
        <v>14505</v>
      </c>
      <c r="H6876" s="350">
        <f t="shared" si="108"/>
        <v>3872225.3800000008</v>
      </c>
      <c r="I6876" s="326" t="s">
        <v>14582</v>
      </c>
      <c r="J6876" s="42" t="str">
        <f>VLOOKUP(D6876,DEPARTMENTS!B:B,1,0)</f>
        <v>DEV_GROUP_11</v>
      </c>
      <c r="K6876" s="326"/>
    </row>
    <row r="6877" spans="1:11" s="340" customFormat="1" hidden="1" x14ac:dyDescent="0.2">
      <c r="A6877" s="326" t="s">
        <v>14734</v>
      </c>
      <c r="B6877" s="326" t="s">
        <v>10</v>
      </c>
      <c r="C6877" s="326">
        <v>3</v>
      </c>
      <c r="D6877" s="326" t="s">
        <v>138</v>
      </c>
      <c r="E6877" s="323">
        <v>500</v>
      </c>
      <c r="F6877" s="35" t="s">
        <v>303</v>
      </c>
      <c r="G6877" s="326" t="s">
        <v>14505</v>
      </c>
      <c r="H6877" s="350">
        <f t="shared" si="108"/>
        <v>3872725.3800000008</v>
      </c>
      <c r="I6877" s="326" t="s">
        <v>14583</v>
      </c>
      <c r="J6877" s="42" t="str">
        <f>VLOOKUP(D6877,DEPARTMENTS!B:B,1,0)</f>
        <v>DEV_GROUP_4</v>
      </c>
      <c r="K6877" s="326"/>
    </row>
    <row r="6878" spans="1:11" s="340" customFormat="1" hidden="1" x14ac:dyDescent="0.2">
      <c r="A6878" s="326" t="s">
        <v>14735</v>
      </c>
      <c r="B6878" s="326" t="s">
        <v>10</v>
      </c>
      <c r="C6878" s="326">
        <v>3</v>
      </c>
      <c r="D6878" s="326" t="s">
        <v>24</v>
      </c>
      <c r="E6878" s="323">
        <v>1000</v>
      </c>
      <c r="F6878" s="35" t="s">
        <v>303</v>
      </c>
      <c r="G6878" s="326" t="s">
        <v>14505</v>
      </c>
      <c r="H6878" s="350">
        <f t="shared" si="108"/>
        <v>3873725.3800000008</v>
      </c>
      <c r="I6878" s="326" t="s">
        <v>14584</v>
      </c>
      <c r="J6878" s="42" t="str">
        <f>VLOOKUP(D6878,DEPARTMENTS!B:B,1,0)</f>
        <v>ENVELOPES</v>
      </c>
      <c r="K6878" s="326"/>
    </row>
    <row r="6879" spans="1:11" s="340" customFormat="1" hidden="1" x14ac:dyDescent="0.2">
      <c r="A6879" s="326" t="s">
        <v>14736</v>
      </c>
      <c r="B6879" s="326" t="s">
        <v>10</v>
      </c>
      <c r="C6879" s="326">
        <v>3</v>
      </c>
      <c r="D6879" s="326" t="s">
        <v>172</v>
      </c>
      <c r="E6879" s="323">
        <v>100</v>
      </c>
      <c r="F6879" s="35" t="s">
        <v>303</v>
      </c>
      <c r="G6879" s="326" t="s">
        <v>14505</v>
      </c>
      <c r="H6879" s="350">
        <f t="shared" si="108"/>
        <v>3873825.3800000008</v>
      </c>
      <c r="I6879" s="326" t="s">
        <v>14585</v>
      </c>
      <c r="J6879" s="42" t="str">
        <f>VLOOKUP(D6879,DEPARTMENTS!B:B,1,0)</f>
        <v>DEV_GROUP_25</v>
      </c>
      <c r="K6879" s="326"/>
    </row>
    <row r="6880" spans="1:11" s="340" customFormat="1" hidden="1" x14ac:dyDescent="0.2">
      <c r="A6880" s="326" t="s">
        <v>14737</v>
      </c>
      <c r="B6880" s="326" t="s">
        <v>10</v>
      </c>
      <c r="C6880" s="326">
        <v>3</v>
      </c>
      <c r="D6880" s="326" t="s">
        <v>140</v>
      </c>
      <c r="E6880" s="323">
        <v>500</v>
      </c>
      <c r="F6880" s="35" t="s">
        <v>303</v>
      </c>
      <c r="G6880" s="326" t="s">
        <v>14505</v>
      </c>
      <c r="H6880" s="350">
        <f t="shared" si="108"/>
        <v>3874325.3800000008</v>
      </c>
      <c r="I6880" s="326" t="s">
        <v>14586</v>
      </c>
      <c r="J6880" s="42" t="str">
        <f>VLOOKUP(D6880,DEPARTMENTS!B:B,1,0)</f>
        <v>DEV_GROUP_19</v>
      </c>
      <c r="K6880" s="326"/>
    </row>
    <row r="6881" spans="1:11" s="340" customFormat="1" hidden="1" x14ac:dyDescent="0.2">
      <c r="A6881" s="326" t="s">
        <v>14738</v>
      </c>
      <c r="B6881" s="326" t="s">
        <v>10</v>
      </c>
      <c r="C6881" s="326">
        <v>3</v>
      </c>
      <c r="D6881" s="326" t="s">
        <v>128</v>
      </c>
      <c r="E6881" s="323">
        <v>1000</v>
      </c>
      <c r="F6881" s="35" t="s">
        <v>303</v>
      </c>
      <c r="G6881" s="326" t="s">
        <v>14505</v>
      </c>
      <c r="H6881" s="350">
        <f t="shared" si="108"/>
        <v>3875325.3800000008</v>
      </c>
      <c r="I6881" s="326" t="s">
        <v>14587</v>
      </c>
      <c r="J6881" s="42" t="str">
        <f>VLOOKUP(D6881,DEPARTMENTS!B:B,1,0)</f>
        <v>DEV_GROUP_5</v>
      </c>
      <c r="K6881" s="326"/>
    </row>
    <row r="6882" spans="1:11" s="340" customFormat="1" hidden="1" x14ac:dyDescent="0.2">
      <c r="A6882" s="326" t="s">
        <v>14739</v>
      </c>
      <c r="B6882" s="326" t="s">
        <v>10</v>
      </c>
      <c r="C6882" s="326">
        <v>3</v>
      </c>
      <c r="D6882" s="326" t="s">
        <v>122</v>
      </c>
      <c r="E6882" s="323">
        <v>1000</v>
      </c>
      <c r="F6882" s="35" t="s">
        <v>303</v>
      </c>
      <c r="G6882" s="326" t="s">
        <v>14505</v>
      </c>
      <c r="H6882" s="350">
        <f t="shared" si="108"/>
        <v>3876325.3800000008</v>
      </c>
      <c r="I6882" s="326" t="s">
        <v>14588</v>
      </c>
      <c r="J6882" s="42" t="str">
        <f>VLOOKUP(D6882,DEPARTMENTS!B:B,1,0)</f>
        <v>DEV_GROUP_16</v>
      </c>
      <c r="K6882" s="326"/>
    </row>
    <row r="6883" spans="1:11" s="340" customFormat="1" hidden="1" x14ac:dyDescent="0.2">
      <c r="A6883" s="326" t="s">
        <v>14740</v>
      </c>
      <c r="B6883" s="326" t="s">
        <v>10</v>
      </c>
      <c r="C6883" s="326">
        <v>3</v>
      </c>
      <c r="D6883" s="326" t="s">
        <v>136</v>
      </c>
      <c r="E6883" s="323">
        <v>500</v>
      </c>
      <c r="F6883" s="35" t="s">
        <v>303</v>
      </c>
      <c r="G6883" s="326" t="s">
        <v>14505</v>
      </c>
      <c r="H6883" s="350">
        <f t="shared" si="108"/>
        <v>3876825.3800000008</v>
      </c>
      <c r="I6883" s="326" t="s">
        <v>14589</v>
      </c>
      <c r="J6883" s="42" t="str">
        <f>VLOOKUP(D6883,DEPARTMENTS!B:B,1,0)</f>
        <v>DEV_GROUP_32</v>
      </c>
      <c r="K6883" s="326"/>
    </row>
    <row r="6884" spans="1:11" s="340" customFormat="1" hidden="1" x14ac:dyDescent="0.2">
      <c r="A6884" s="326" t="s">
        <v>14741</v>
      </c>
      <c r="B6884" s="326" t="s">
        <v>10</v>
      </c>
      <c r="C6884" s="326">
        <v>3</v>
      </c>
      <c r="D6884" s="326" t="s">
        <v>172</v>
      </c>
      <c r="E6884" s="323">
        <v>100</v>
      </c>
      <c r="F6884" s="35" t="s">
        <v>303</v>
      </c>
      <c r="G6884" s="326" t="s">
        <v>14505</v>
      </c>
      <c r="H6884" s="350">
        <f t="shared" si="108"/>
        <v>3876925.3800000008</v>
      </c>
      <c r="I6884" s="326" t="s">
        <v>14590</v>
      </c>
      <c r="J6884" s="42" t="str">
        <f>VLOOKUP(D6884,DEPARTMENTS!B:B,1,0)</f>
        <v>DEV_GROUP_25</v>
      </c>
      <c r="K6884" s="326"/>
    </row>
    <row r="6885" spans="1:11" s="340" customFormat="1" hidden="1" x14ac:dyDescent="0.2">
      <c r="A6885" s="326" t="s">
        <v>14742</v>
      </c>
      <c r="B6885" s="326" t="s">
        <v>10</v>
      </c>
      <c r="C6885" s="326">
        <v>3</v>
      </c>
      <c r="D6885" s="326" t="s">
        <v>160</v>
      </c>
      <c r="E6885" s="323">
        <v>1000</v>
      </c>
      <c r="F6885" s="35" t="s">
        <v>303</v>
      </c>
      <c r="G6885" s="326" t="s">
        <v>14505</v>
      </c>
      <c r="H6885" s="350">
        <f t="shared" si="108"/>
        <v>3877925.3800000008</v>
      </c>
      <c r="I6885" s="326" t="s">
        <v>14591</v>
      </c>
      <c r="J6885" s="42" t="str">
        <f>VLOOKUP(D6885,DEPARTMENTS!B:B,1,0)</f>
        <v>DEV_GROUP_20</v>
      </c>
      <c r="K6885" s="326"/>
    </row>
    <row r="6886" spans="1:11" s="340" customFormat="1" hidden="1" x14ac:dyDescent="0.2">
      <c r="A6886" s="326" t="s">
        <v>14743</v>
      </c>
      <c r="B6886" s="326" t="s">
        <v>10</v>
      </c>
      <c r="C6886" s="326">
        <v>3</v>
      </c>
      <c r="D6886" s="326" t="s">
        <v>178</v>
      </c>
      <c r="E6886" s="323">
        <v>200</v>
      </c>
      <c r="F6886" s="35" t="s">
        <v>303</v>
      </c>
      <c r="G6886" s="326" t="s">
        <v>14505</v>
      </c>
      <c r="H6886" s="350">
        <f t="shared" si="108"/>
        <v>3878125.3800000008</v>
      </c>
      <c r="I6886" s="326" t="s">
        <v>14592</v>
      </c>
      <c r="J6886" s="42" t="str">
        <f>VLOOKUP(D6886,DEPARTMENTS!B:B,1,0)</f>
        <v>DEV_GROUP_34</v>
      </c>
      <c r="K6886" s="326"/>
    </row>
    <row r="6887" spans="1:11" s="340" customFormat="1" hidden="1" x14ac:dyDescent="0.2">
      <c r="A6887" s="326" t="s">
        <v>14744</v>
      </c>
      <c r="B6887" s="326" t="s">
        <v>10</v>
      </c>
      <c r="C6887" s="326">
        <v>3</v>
      </c>
      <c r="D6887" s="326" t="s">
        <v>124</v>
      </c>
      <c r="E6887" s="323">
        <v>1000</v>
      </c>
      <c r="F6887" s="35" t="s">
        <v>303</v>
      </c>
      <c r="G6887" s="326" t="s">
        <v>14505</v>
      </c>
      <c r="H6887" s="350">
        <f t="shared" si="108"/>
        <v>3879125.3800000008</v>
      </c>
      <c r="I6887" s="326" t="s">
        <v>14593</v>
      </c>
      <c r="J6887" s="42" t="str">
        <f>VLOOKUP(D6887,DEPARTMENTS!B:B,1,0)</f>
        <v>DEV_GROUP_7</v>
      </c>
      <c r="K6887" s="326"/>
    </row>
    <row r="6888" spans="1:11" s="340" customFormat="1" hidden="1" x14ac:dyDescent="0.2">
      <c r="A6888" s="326" t="s">
        <v>14745</v>
      </c>
      <c r="B6888" s="326" t="s">
        <v>10</v>
      </c>
      <c r="C6888" s="326">
        <v>3</v>
      </c>
      <c r="D6888" s="326" t="s">
        <v>160</v>
      </c>
      <c r="E6888" s="323">
        <v>200</v>
      </c>
      <c r="F6888" s="35" t="s">
        <v>303</v>
      </c>
      <c r="G6888" s="326" t="s">
        <v>14505</v>
      </c>
      <c r="H6888" s="350">
        <f t="shared" si="108"/>
        <v>3879325.3800000008</v>
      </c>
      <c r="I6888" s="326" t="s">
        <v>14594</v>
      </c>
      <c r="J6888" s="42" t="str">
        <f>VLOOKUP(D6888,DEPARTMENTS!B:B,1,0)</f>
        <v>DEV_GROUP_20</v>
      </c>
      <c r="K6888" s="326"/>
    </row>
    <row r="6889" spans="1:11" s="340" customFormat="1" hidden="1" x14ac:dyDescent="0.2">
      <c r="A6889" s="326" t="s">
        <v>14746</v>
      </c>
      <c r="B6889" s="326" t="s">
        <v>10</v>
      </c>
      <c r="C6889" s="326">
        <v>3</v>
      </c>
      <c r="D6889" s="326" t="s">
        <v>134</v>
      </c>
      <c r="E6889" s="323">
        <v>500</v>
      </c>
      <c r="F6889" s="35" t="s">
        <v>303</v>
      </c>
      <c r="G6889" s="326" t="s">
        <v>14505</v>
      </c>
      <c r="H6889" s="350">
        <f t="shared" si="108"/>
        <v>3879825.3800000008</v>
      </c>
      <c r="I6889" s="326" t="s">
        <v>14595</v>
      </c>
      <c r="J6889" s="42" t="str">
        <f>VLOOKUP(D6889,DEPARTMENTS!B:B,1,0)</f>
        <v>DEV_GROUP_12</v>
      </c>
      <c r="K6889" s="326"/>
    </row>
    <row r="6890" spans="1:11" s="340" customFormat="1" hidden="1" x14ac:dyDescent="0.2">
      <c r="A6890" s="326" t="s">
        <v>14747</v>
      </c>
      <c r="B6890" s="326" t="s">
        <v>10</v>
      </c>
      <c r="C6890" s="326">
        <v>3</v>
      </c>
      <c r="D6890" s="326" t="s">
        <v>184</v>
      </c>
      <c r="E6890" s="323">
        <v>1000</v>
      </c>
      <c r="F6890" s="35" t="s">
        <v>303</v>
      </c>
      <c r="G6890" s="326" t="s">
        <v>14505</v>
      </c>
      <c r="H6890" s="350">
        <f t="shared" si="108"/>
        <v>3880825.3800000008</v>
      </c>
      <c r="I6890" s="326" t="s">
        <v>14596</v>
      </c>
      <c r="J6890" s="42" t="str">
        <f>VLOOKUP(D6890,DEPARTMENTS!B:B,1,0)</f>
        <v>DEV_GROUP_27</v>
      </c>
      <c r="K6890" s="326"/>
    </row>
    <row r="6891" spans="1:11" s="340" customFormat="1" hidden="1" x14ac:dyDescent="0.2">
      <c r="A6891" s="326" t="s">
        <v>14748</v>
      </c>
      <c r="B6891" s="326" t="s">
        <v>10</v>
      </c>
      <c r="C6891" s="326">
        <v>3</v>
      </c>
      <c r="D6891" s="326" t="s">
        <v>188</v>
      </c>
      <c r="E6891" s="323">
        <v>500</v>
      </c>
      <c r="F6891" s="35" t="s">
        <v>303</v>
      </c>
      <c r="G6891" s="326" t="s">
        <v>14505</v>
      </c>
      <c r="H6891" s="350">
        <f t="shared" si="108"/>
        <v>3881325.3800000008</v>
      </c>
      <c r="I6891" s="326" t="s">
        <v>14597</v>
      </c>
      <c r="J6891" s="42" t="str">
        <f>VLOOKUP(D6891,DEPARTMENTS!B:B,1,0)</f>
        <v>DEV_GROUP_38</v>
      </c>
      <c r="K6891" s="326"/>
    </row>
    <row r="6892" spans="1:11" s="340" customFormat="1" hidden="1" x14ac:dyDescent="0.2">
      <c r="A6892" s="326" t="s">
        <v>14749</v>
      </c>
      <c r="B6892" s="326" t="s">
        <v>10</v>
      </c>
      <c r="C6892" s="326">
        <v>3</v>
      </c>
      <c r="D6892" s="326" t="s">
        <v>172</v>
      </c>
      <c r="E6892" s="323">
        <v>500</v>
      </c>
      <c r="F6892" s="35" t="s">
        <v>303</v>
      </c>
      <c r="G6892" s="326" t="s">
        <v>14505</v>
      </c>
      <c r="H6892" s="350">
        <f t="shared" si="108"/>
        <v>3881825.3800000008</v>
      </c>
      <c r="I6892" s="326" t="s">
        <v>14598</v>
      </c>
      <c r="J6892" s="42" t="str">
        <f>VLOOKUP(D6892,DEPARTMENTS!B:B,1,0)</f>
        <v>DEV_GROUP_25</v>
      </c>
      <c r="K6892" s="326"/>
    </row>
    <row r="6893" spans="1:11" s="340" customFormat="1" hidden="1" x14ac:dyDescent="0.2">
      <c r="A6893" s="326" t="s">
        <v>14750</v>
      </c>
      <c r="B6893" s="326" t="s">
        <v>10</v>
      </c>
      <c r="C6893" s="326">
        <v>3</v>
      </c>
      <c r="D6893" s="326" t="s">
        <v>126</v>
      </c>
      <c r="E6893" s="323">
        <v>300</v>
      </c>
      <c r="F6893" s="35" t="s">
        <v>303</v>
      </c>
      <c r="G6893" s="326" t="s">
        <v>14505</v>
      </c>
      <c r="H6893" s="350">
        <f t="shared" si="108"/>
        <v>3882125.3800000008</v>
      </c>
      <c r="I6893" s="326" t="s">
        <v>14599</v>
      </c>
      <c r="J6893" s="42" t="str">
        <f>VLOOKUP(D6893,DEPARTMENTS!B:B,1,0)</f>
        <v>DEV_GROUP_6</v>
      </c>
      <c r="K6893" s="326"/>
    </row>
    <row r="6894" spans="1:11" s="340" customFormat="1" hidden="1" x14ac:dyDescent="0.2">
      <c r="A6894" s="326" t="s">
        <v>14751</v>
      </c>
      <c r="B6894" s="326" t="s">
        <v>10</v>
      </c>
      <c r="C6894" s="326">
        <v>3</v>
      </c>
      <c r="D6894" s="326" t="s">
        <v>160</v>
      </c>
      <c r="E6894" s="323">
        <v>200</v>
      </c>
      <c r="F6894" s="35" t="s">
        <v>303</v>
      </c>
      <c r="G6894" s="326" t="s">
        <v>14505</v>
      </c>
      <c r="H6894" s="350">
        <f t="shared" si="108"/>
        <v>3882325.3800000008</v>
      </c>
      <c r="I6894" s="326" t="s">
        <v>14600</v>
      </c>
      <c r="J6894" s="42" t="str">
        <f>VLOOKUP(D6894,DEPARTMENTS!B:B,1,0)</f>
        <v>DEV_GROUP_20</v>
      </c>
      <c r="K6894" s="326"/>
    </row>
    <row r="6895" spans="1:11" s="340" customFormat="1" hidden="1" x14ac:dyDescent="0.2">
      <c r="A6895" s="326" t="s">
        <v>14752</v>
      </c>
      <c r="B6895" s="326" t="s">
        <v>10</v>
      </c>
      <c r="C6895" s="326">
        <v>3</v>
      </c>
      <c r="D6895" s="326" t="s">
        <v>146</v>
      </c>
      <c r="E6895" s="323">
        <v>1000</v>
      </c>
      <c r="F6895" s="35" t="s">
        <v>303</v>
      </c>
      <c r="G6895" s="326" t="s">
        <v>14505</v>
      </c>
      <c r="H6895" s="350">
        <f t="shared" si="108"/>
        <v>3883325.3800000008</v>
      </c>
      <c r="I6895" s="326" t="s">
        <v>14601</v>
      </c>
      <c r="J6895" s="42" t="str">
        <f>VLOOKUP(D6895,DEPARTMENTS!B:B,1,0)</f>
        <v>DEV_GROUP_18</v>
      </c>
      <c r="K6895" s="326"/>
    </row>
    <row r="6896" spans="1:11" s="340" customFormat="1" hidden="1" x14ac:dyDescent="0.2">
      <c r="A6896" s="326" t="s">
        <v>14753</v>
      </c>
      <c r="B6896" s="326" t="s">
        <v>10</v>
      </c>
      <c r="C6896" s="326">
        <v>3</v>
      </c>
      <c r="D6896" s="326" t="s">
        <v>154</v>
      </c>
      <c r="E6896" s="323">
        <v>2000</v>
      </c>
      <c r="F6896" s="35" t="s">
        <v>303</v>
      </c>
      <c r="G6896" s="326" t="s">
        <v>14505</v>
      </c>
      <c r="H6896" s="350">
        <f t="shared" si="108"/>
        <v>3885325.3800000008</v>
      </c>
      <c r="I6896" s="326" t="s">
        <v>14602</v>
      </c>
      <c r="J6896" s="42" t="str">
        <f>VLOOKUP(D6896,DEPARTMENTS!B:B,1,0)</f>
        <v>DEV_GROUP_10</v>
      </c>
      <c r="K6896" s="326"/>
    </row>
    <row r="6897" spans="1:11" s="340" customFormat="1" hidden="1" x14ac:dyDescent="0.2">
      <c r="A6897" s="326" t="s">
        <v>14754</v>
      </c>
      <c r="B6897" s="326" t="s">
        <v>10</v>
      </c>
      <c r="C6897" s="326">
        <v>3</v>
      </c>
      <c r="D6897" s="326" t="s">
        <v>148</v>
      </c>
      <c r="E6897" s="323">
        <v>50</v>
      </c>
      <c r="F6897" s="35" t="s">
        <v>303</v>
      </c>
      <c r="G6897" s="326" t="s">
        <v>14505</v>
      </c>
      <c r="H6897" s="350">
        <f t="shared" si="108"/>
        <v>3885375.3800000008</v>
      </c>
      <c r="I6897" s="326" t="s">
        <v>14603</v>
      </c>
      <c r="J6897" s="42" t="str">
        <f>VLOOKUP(D6897,DEPARTMENTS!B:B,1,0)</f>
        <v>DEV_GROUP_NA</v>
      </c>
      <c r="K6897" s="326"/>
    </row>
    <row r="6898" spans="1:11" s="340" customFormat="1" hidden="1" x14ac:dyDescent="0.2">
      <c r="A6898" s="326" t="s">
        <v>14755</v>
      </c>
      <c r="B6898" s="326" t="s">
        <v>10</v>
      </c>
      <c r="C6898" s="326">
        <v>3</v>
      </c>
      <c r="D6898" s="326" t="s">
        <v>130</v>
      </c>
      <c r="E6898" s="323">
        <v>1000</v>
      </c>
      <c r="F6898" s="35" t="s">
        <v>303</v>
      </c>
      <c r="G6898" s="326" t="s">
        <v>14505</v>
      </c>
      <c r="H6898" s="350">
        <f t="shared" si="108"/>
        <v>3886375.3800000008</v>
      </c>
      <c r="I6898" s="326" t="s">
        <v>14604</v>
      </c>
      <c r="J6898" s="42" t="str">
        <f>VLOOKUP(D6898,DEPARTMENTS!B:B,1,0)</f>
        <v>DEV_GROUP_11</v>
      </c>
      <c r="K6898" s="326"/>
    </row>
    <row r="6899" spans="1:11" s="340" customFormat="1" hidden="1" x14ac:dyDescent="0.2">
      <c r="A6899" s="326" t="s">
        <v>14756</v>
      </c>
      <c r="B6899" s="326" t="s">
        <v>10</v>
      </c>
      <c r="C6899" s="326">
        <v>3</v>
      </c>
      <c r="D6899" s="326" t="s">
        <v>24</v>
      </c>
      <c r="E6899" s="323">
        <v>2040</v>
      </c>
      <c r="F6899" s="35" t="s">
        <v>303</v>
      </c>
      <c r="G6899" s="326" t="s">
        <v>14505</v>
      </c>
      <c r="H6899" s="350">
        <f t="shared" si="108"/>
        <v>3888415.3800000008</v>
      </c>
      <c r="I6899" s="326" t="s">
        <v>14605</v>
      </c>
      <c r="J6899" s="42" t="str">
        <f>VLOOKUP(D6899,DEPARTMENTS!B:B,1,0)</f>
        <v>ENVELOPES</v>
      </c>
      <c r="K6899" s="326"/>
    </row>
    <row r="6900" spans="1:11" s="340" customFormat="1" hidden="1" x14ac:dyDescent="0.2">
      <c r="A6900" s="326" t="s">
        <v>14757</v>
      </c>
      <c r="B6900" s="326" t="s">
        <v>10</v>
      </c>
      <c r="C6900" s="326">
        <v>3</v>
      </c>
      <c r="D6900" s="326" t="s">
        <v>134</v>
      </c>
      <c r="E6900" s="323">
        <v>500</v>
      </c>
      <c r="F6900" s="35" t="s">
        <v>303</v>
      </c>
      <c r="G6900" s="326" t="s">
        <v>14505</v>
      </c>
      <c r="H6900" s="350">
        <f t="shared" si="108"/>
        <v>3888915.3800000008</v>
      </c>
      <c r="I6900" s="326" t="s">
        <v>14606</v>
      </c>
      <c r="J6900" s="42" t="str">
        <f>VLOOKUP(D6900,DEPARTMENTS!B:B,1,0)</f>
        <v>DEV_GROUP_12</v>
      </c>
      <c r="K6900" s="326"/>
    </row>
    <row r="6901" spans="1:11" s="340" customFormat="1" hidden="1" x14ac:dyDescent="0.2">
      <c r="A6901" s="326" t="s">
        <v>14758</v>
      </c>
      <c r="B6901" s="326" t="s">
        <v>10</v>
      </c>
      <c r="C6901" s="326">
        <v>3</v>
      </c>
      <c r="D6901" s="326" t="s">
        <v>130</v>
      </c>
      <c r="E6901" s="323">
        <v>500</v>
      </c>
      <c r="F6901" s="35" t="s">
        <v>303</v>
      </c>
      <c r="G6901" s="326" t="s">
        <v>14505</v>
      </c>
      <c r="H6901" s="350">
        <f t="shared" si="108"/>
        <v>3889415.3800000008</v>
      </c>
      <c r="I6901" s="326" t="s">
        <v>14607</v>
      </c>
      <c r="J6901" s="42" t="str">
        <f>VLOOKUP(D6901,DEPARTMENTS!B:B,1,0)</f>
        <v>DEV_GROUP_11</v>
      </c>
      <c r="K6901" s="326"/>
    </row>
    <row r="6902" spans="1:11" s="340" customFormat="1" hidden="1" x14ac:dyDescent="0.2">
      <c r="A6902" s="326" t="s">
        <v>14759</v>
      </c>
      <c r="B6902" s="326" t="s">
        <v>10</v>
      </c>
      <c r="C6902" s="326">
        <v>3</v>
      </c>
      <c r="D6902" s="326" t="s">
        <v>152</v>
      </c>
      <c r="E6902" s="323">
        <v>1000</v>
      </c>
      <c r="F6902" s="35" t="s">
        <v>303</v>
      </c>
      <c r="G6902" s="326" t="s">
        <v>14505</v>
      </c>
      <c r="H6902" s="350">
        <f t="shared" si="108"/>
        <v>3890415.3800000008</v>
      </c>
      <c r="I6902" s="326" t="s">
        <v>14608</v>
      </c>
      <c r="J6902" s="42" t="str">
        <f>VLOOKUP(D6902,DEPARTMENTS!B:B,1,0)</f>
        <v>DEV_GROUP_9</v>
      </c>
      <c r="K6902" s="326"/>
    </row>
    <row r="6903" spans="1:11" s="340" customFormat="1" hidden="1" x14ac:dyDescent="0.2">
      <c r="A6903" s="326" t="s">
        <v>14760</v>
      </c>
      <c r="B6903" s="326" t="s">
        <v>10</v>
      </c>
      <c r="C6903" s="326">
        <v>3</v>
      </c>
      <c r="D6903" s="326" t="s">
        <v>126</v>
      </c>
      <c r="E6903" s="323">
        <v>500</v>
      </c>
      <c r="F6903" s="35" t="s">
        <v>303</v>
      </c>
      <c r="G6903" s="326" t="s">
        <v>14505</v>
      </c>
      <c r="H6903" s="350">
        <f t="shared" si="108"/>
        <v>3890915.3800000008</v>
      </c>
      <c r="I6903" s="326" t="s">
        <v>14609</v>
      </c>
      <c r="J6903" s="42" t="str">
        <f>VLOOKUP(D6903,DEPARTMENTS!B:B,1,0)</f>
        <v>DEV_GROUP_6</v>
      </c>
      <c r="K6903" s="326"/>
    </row>
    <row r="6904" spans="1:11" s="340" customFormat="1" hidden="1" x14ac:dyDescent="0.2">
      <c r="A6904" s="326" t="s">
        <v>14761</v>
      </c>
      <c r="B6904" s="326" t="s">
        <v>10</v>
      </c>
      <c r="C6904" s="326">
        <v>3</v>
      </c>
      <c r="D6904" s="326" t="s">
        <v>186</v>
      </c>
      <c r="E6904" s="323">
        <v>200</v>
      </c>
      <c r="F6904" s="35" t="s">
        <v>303</v>
      </c>
      <c r="G6904" s="326" t="s">
        <v>14505</v>
      </c>
      <c r="H6904" s="350">
        <f t="shared" si="108"/>
        <v>3891115.3800000008</v>
      </c>
      <c r="I6904" s="326" t="s">
        <v>14610</v>
      </c>
      <c r="J6904" s="42" t="str">
        <f>VLOOKUP(D6904,DEPARTMENTS!B:B,1,0)</f>
        <v>DEV_GROUP_37</v>
      </c>
      <c r="K6904" s="326"/>
    </row>
    <row r="6905" spans="1:11" s="340" customFormat="1" hidden="1" x14ac:dyDescent="0.2">
      <c r="A6905" s="326" t="s">
        <v>14762</v>
      </c>
      <c r="B6905" s="326" t="s">
        <v>10</v>
      </c>
      <c r="C6905" s="326">
        <v>3</v>
      </c>
      <c r="D6905" s="326" t="s">
        <v>126</v>
      </c>
      <c r="E6905" s="323">
        <v>500</v>
      </c>
      <c r="F6905" s="35" t="s">
        <v>303</v>
      </c>
      <c r="G6905" s="326" t="s">
        <v>14505</v>
      </c>
      <c r="H6905" s="350">
        <f t="shared" si="108"/>
        <v>3891615.3800000008</v>
      </c>
      <c r="I6905" s="326" t="s">
        <v>14611</v>
      </c>
      <c r="J6905" s="42" t="str">
        <f>VLOOKUP(D6905,DEPARTMENTS!B:B,1,0)</f>
        <v>DEV_GROUP_6</v>
      </c>
      <c r="K6905" s="326"/>
    </row>
    <row r="6906" spans="1:11" s="340" customFormat="1" hidden="1" x14ac:dyDescent="0.2">
      <c r="A6906" s="326" t="s">
        <v>14763</v>
      </c>
      <c r="B6906" s="326" t="s">
        <v>10</v>
      </c>
      <c r="C6906" s="326">
        <v>3</v>
      </c>
      <c r="D6906" s="326" t="s">
        <v>148</v>
      </c>
      <c r="E6906" s="323">
        <v>500</v>
      </c>
      <c r="F6906" s="35" t="s">
        <v>303</v>
      </c>
      <c r="G6906" s="326" t="s">
        <v>14505</v>
      </c>
      <c r="H6906" s="350">
        <f t="shared" si="108"/>
        <v>3892115.3800000008</v>
      </c>
      <c r="I6906" s="326" t="s">
        <v>14612</v>
      </c>
      <c r="J6906" s="42" t="str">
        <f>VLOOKUP(D6906,DEPARTMENTS!B:B,1,0)</f>
        <v>DEV_GROUP_NA</v>
      </c>
      <c r="K6906" s="326"/>
    </row>
    <row r="6907" spans="1:11" s="340" customFormat="1" hidden="1" x14ac:dyDescent="0.2">
      <c r="A6907" s="326" t="s">
        <v>14764</v>
      </c>
      <c r="B6907" s="326" t="s">
        <v>10</v>
      </c>
      <c r="C6907" s="326">
        <v>3</v>
      </c>
      <c r="D6907" s="326" t="s">
        <v>144</v>
      </c>
      <c r="E6907" s="323">
        <v>500</v>
      </c>
      <c r="F6907" s="35" t="s">
        <v>303</v>
      </c>
      <c r="G6907" s="326" t="s">
        <v>14505</v>
      </c>
      <c r="H6907" s="350">
        <f t="shared" si="108"/>
        <v>3892615.3800000008</v>
      </c>
      <c r="I6907" s="326" t="s">
        <v>14613</v>
      </c>
      <c r="J6907" s="42" t="str">
        <f>VLOOKUP(D6907,DEPARTMENTS!B:B,1,0)</f>
        <v>DEV_GROUP_2</v>
      </c>
      <c r="K6907" s="326"/>
    </row>
    <row r="6908" spans="1:11" s="340" customFormat="1" hidden="1" x14ac:dyDescent="0.2">
      <c r="A6908" s="326" t="s">
        <v>14765</v>
      </c>
      <c r="B6908" s="326" t="s">
        <v>10</v>
      </c>
      <c r="C6908" s="326">
        <v>3</v>
      </c>
      <c r="D6908" s="326" t="s">
        <v>162</v>
      </c>
      <c r="E6908" s="323">
        <v>5000</v>
      </c>
      <c r="F6908" s="35" t="s">
        <v>303</v>
      </c>
      <c r="G6908" s="326" t="s">
        <v>14505</v>
      </c>
      <c r="H6908" s="350">
        <f t="shared" si="108"/>
        <v>3897615.3800000008</v>
      </c>
      <c r="I6908" s="326" t="s">
        <v>14614</v>
      </c>
      <c r="J6908" s="42" t="str">
        <f>VLOOKUP(D6908,DEPARTMENTS!B:B,1,0)</f>
        <v>DEV_GROUP_14</v>
      </c>
      <c r="K6908" s="326"/>
    </row>
    <row r="6909" spans="1:11" s="340" customFormat="1" hidden="1" x14ac:dyDescent="0.2">
      <c r="A6909" s="326" t="s">
        <v>14766</v>
      </c>
      <c r="B6909" s="326" t="s">
        <v>10</v>
      </c>
      <c r="C6909" s="326">
        <v>3</v>
      </c>
      <c r="D6909" s="326" t="s">
        <v>172</v>
      </c>
      <c r="E6909" s="323">
        <v>500</v>
      </c>
      <c r="F6909" s="35" t="s">
        <v>303</v>
      </c>
      <c r="G6909" s="326" t="s">
        <v>14505</v>
      </c>
      <c r="H6909" s="350">
        <f t="shared" si="108"/>
        <v>3898115.3800000008</v>
      </c>
      <c r="I6909" s="326" t="s">
        <v>14615</v>
      </c>
      <c r="J6909" s="42" t="str">
        <f>VLOOKUP(D6909,DEPARTMENTS!B:B,1,0)</f>
        <v>DEV_GROUP_25</v>
      </c>
      <c r="K6909" s="326"/>
    </row>
    <row r="6910" spans="1:11" s="340" customFormat="1" hidden="1" x14ac:dyDescent="0.2">
      <c r="A6910" s="326" t="s">
        <v>14767</v>
      </c>
      <c r="B6910" s="326" t="s">
        <v>10</v>
      </c>
      <c r="C6910" s="326">
        <v>3</v>
      </c>
      <c r="D6910" s="326" t="s">
        <v>124</v>
      </c>
      <c r="E6910" s="323">
        <v>500</v>
      </c>
      <c r="F6910" s="35" t="s">
        <v>303</v>
      </c>
      <c r="G6910" s="326" t="s">
        <v>14505</v>
      </c>
      <c r="H6910" s="350">
        <f t="shared" si="108"/>
        <v>3898615.3800000008</v>
      </c>
      <c r="I6910" s="326" t="s">
        <v>14616</v>
      </c>
      <c r="J6910" s="42" t="str">
        <f>VLOOKUP(D6910,DEPARTMENTS!B:B,1,0)</f>
        <v>DEV_GROUP_7</v>
      </c>
      <c r="K6910" s="326"/>
    </row>
    <row r="6911" spans="1:11" s="340" customFormat="1" hidden="1" x14ac:dyDescent="0.2">
      <c r="A6911" s="326" t="s">
        <v>14768</v>
      </c>
      <c r="B6911" s="326" t="s">
        <v>10</v>
      </c>
      <c r="C6911" s="326">
        <v>3</v>
      </c>
      <c r="D6911" s="326" t="s">
        <v>144</v>
      </c>
      <c r="E6911" s="323">
        <v>1000</v>
      </c>
      <c r="F6911" s="35" t="s">
        <v>303</v>
      </c>
      <c r="G6911" s="326" t="s">
        <v>14505</v>
      </c>
      <c r="H6911" s="350">
        <f t="shared" si="108"/>
        <v>3899615.3800000008</v>
      </c>
      <c r="I6911" s="326" t="s">
        <v>14617</v>
      </c>
      <c r="J6911" s="42" t="str">
        <f>VLOOKUP(D6911,DEPARTMENTS!B:B,1,0)</f>
        <v>DEV_GROUP_2</v>
      </c>
      <c r="K6911" s="326"/>
    </row>
    <row r="6912" spans="1:11" s="340" customFormat="1" hidden="1" x14ac:dyDescent="0.2">
      <c r="A6912" s="326" t="s">
        <v>14769</v>
      </c>
      <c r="B6912" s="326" t="s">
        <v>10</v>
      </c>
      <c r="C6912" s="326">
        <v>3</v>
      </c>
      <c r="D6912" s="326" t="s">
        <v>170</v>
      </c>
      <c r="E6912" s="323">
        <v>200</v>
      </c>
      <c r="F6912" s="35" t="s">
        <v>303</v>
      </c>
      <c r="G6912" s="326" t="s">
        <v>14505</v>
      </c>
      <c r="H6912" s="350">
        <f t="shared" si="108"/>
        <v>3899815.3800000008</v>
      </c>
      <c r="I6912" s="326" t="s">
        <v>14618</v>
      </c>
      <c r="J6912" s="42" t="str">
        <f>VLOOKUP(D6912,DEPARTMENTS!B:B,1,0)</f>
        <v>DEV_GROUP_24</v>
      </c>
      <c r="K6912" s="326"/>
    </row>
    <row r="6913" spans="1:11" s="340" customFormat="1" hidden="1" x14ac:dyDescent="0.2">
      <c r="A6913" s="326" t="s">
        <v>14770</v>
      </c>
      <c r="B6913" s="326" t="s">
        <v>10</v>
      </c>
      <c r="C6913" s="326">
        <v>3</v>
      </c>
      <c r="D6913" s="326" t="s">
        <v>124</v>
      </c>
      <c r="E6913" s="323">
        <v>1500</v>
      </c>
      <c r="F6913" s="35" t="s">
        <v>303</v>
      </c>
      <c r="G6913" s="326" t="s">
        <v>14505</v>
      </c>
      <c r="H6913" s="350">
        <f t="shared" si="108"/>
        <v>3901315.3800000008</v>
      </c>
      <c r="I6913" s="326" t="s">
        <v>14619</v>
      </c>
      <c r="J6913" s="42" t="str">
        <f>VLOOKUP(D6913,DEPARTMENTS!B:B,1,0)</f>
        <v>DEV_GROUP_7</v>
      </c>
      <c r="K6913" s="326"/>
    </row>
    <row r="6914" spans="1:11" s="340" customFormat="1" hidden="1" x14ac:dyDescent="0.2">
      <c r="A6914" s="326" t="s">
        <v>14771</v>
      </c>
      <c r="B6914" s="326" t="s">
        <v>10</v>
      </c>
      <c r="C6914" s="326">
        <v>3</v>
      </c>
      <c r="D6914" s="326" t="s">
        <v>124</v>
      </c>
      <c r="E6914" s="323">
        <v>500</v>
      </c>
      <c r="F6914" s="35" t="s">
        <v>303</v>
      </c>
      <c r="G6914" s="326" t="s">
        <v>14505</v>
      </c>
      <c r="H6914" s="350">
        <f t="shared" si="108"/>
        <v>3901815.3800000008</v>
      </c>
      <c r="I6914" s="326" t="s">
        <v>14620</v>
      </c>
      <c r="J6914" s="42" t="str">
        <f>VLOOKUP(D6914,DEPARTMENTS!B:B,1,0)</f>
        <v>DEV_GROUP_7</v>
      </c>
      <c r="K6914" s="326"/>
    </row>
    <row r="6915" spans="1:11" s="340" customFormat="1" hidden="1" x14ac:dyDescent="0.2">
      <c r="A6915" s="326" t="s">
        <v>14772</v>
      </c>
      <c r="B6915" s="326" t="s">
        <v>10</v>
      </c>
      <c r="C6915" s="326">
        <v>3</v>
      </c>
      <c r="D6915" s="326" t="s">
        <v>170</v>
      </c>
      <c r="E6915" s="323">
        <v>200</v>
      </c>
      <c r="F6915" s="35" t="s">
        <v>303</v>
      </c>
      <c r="G6915" s="326" t="s">
        <v>14505</v>
      </c>
      <c r="H6915" s="350">
        <f t="shared" si="108"/>
        <v>3902015.3800000008</v>
      </c>
      <c r="I6915" s="326" t="s">
        <v>14621</v>
      </c>
      <c r="J6915" s="42" t="str">
        <f>VLOOKUP(D6915,DEPARTMENTS!B:B,1,0)</f>
        <v>DEV_GROUP_24</v>
      </c>
      <c r="K6915" s="326"/>
    </row>
    <row r="6916" spans="1:11" s="340" customFormat="1" hidden="1" x14ac:dyDescent="0.2">
      <c r="A6916" s="326" t="s">
        <v>14773</v>
      </c>
      <c r="B6916" s="326" t="s">
        <v>10</v>
      </c>
      <c r="C6916" s="326">
        <v>3</v>
      </c>
      <c r="D6916" s="326" t="s">
        <v>152</v>
      </c>
      <c r="E6916" s="323">
        <v>10000</v>
      </c>
      <c r="F6916" s="35" t="s">
        <v>303</v>
      </c>
      <c r="G6916" s="326" t="s">
        <v>14505</v>
      </c>
      <c r="H6916" s="350">
        <f t="shared" si="108"/>
        <v>3912015.3800000008</v>
      </c>
      <c r="I6916" s="326" t="s">
        <v>14622</v>
      </c>
      <c r="J6916" s="42" t="str">
        <f>VLOOKUP(D6916,DEPARTMENTS!B:B,1,0)</f>
        <v>DEV_GROUP_9</v>
      </c>
      <c r="K6916" s="326"/>
    </row>
    <row r="6917" spans="1:11" s="340" customFormat="1" hidden="1" x14ac:dyDescent="0.2">
      <c r="A6917" s="326" t="s">
        <v>14774</v>
      </c>
      <c r="B6917" s="326" t="s">
        <v>10</v>
      </c>
      <c r="C6917" s="326">
        <v>3</v>
      </c>
      <c r="D6917" s="326" t="s">
        <v>184</v>
      </c>
      <c r="E6917" s="323">
        <v>1200</v>
      </c>
      <c r="F6917" s="35" t="s">
        <v>303</v>
      </c>
      <c r="G6917" s="326" t="s">
        <v>14505</v>
      </c>
      <c r="H6917" s="350">
        <f t="shared" si="108"/>
        <v>3913215.3800000008</v>
      </c>
      <c r="I6917" s="326" t="s">
        <v>14623</v>
      </c>
      <c r="J6917" s="42" t="str">
        <f>VLOOKUP(D6917,DEPARTMENTS!B:B,1,0)</f>
        <v>DEV_GROUP_27</v>
      </c>
      <c r="K6917" s="326"/>
    </row>
    <row r="6918" spans="1:11" s="340" customFormat="1" hidden="1" x14ac:dyDescent="0.2">
      <c r="A6918" s="326" t="s">
        <v>14775</v>
      </c>
      <c r="B6918" s="326" t="s">
        <v>10</v>
      </c>
      <c r="C6918" s="326">
        <v>3</v>
      </c>
      <c r="D6918" s="326" t="s">
        <v>178</v>
      </c>
      <c r="E6918" s="323">
        <v>1000</v>
      </c>
      <c r="F6918" s="35" t="s">
        <v>303</v>
      </c>
      <c r="G6918" s="326" t="s">
        <v>14505</v>
      </c>
      <c r="H6918" s="350">
        <f t="shared" si="108"/>
        <v>3914215.3800000008</v>
      </c>
      <c r="I6918" s="326" t="s">
        <v>14624</v>
      </c>
      <c r="J6918" s="42" t="str">
        <f>VLOOKUP(D6918,DEPARTMENTS!B:B,1,0)</f>
        <v>DEV_GROUP_34</v>
      </c>
      <c r="K6918" s="326"/>
    </row>
    <row r="6919" spans="1:11" s="340" customFormat="1" hidden="1" x14ac:dyDescent="0.2">
      <c r="A6919" s="326" t="s">
        <v>14776</v>
      </c>
      <c r="B6919" s="326" t="s">
        <v>10</v>
      </c>
      <c r="C6919" s="326">
        <v>3</v>
      </c>
      <c r="D6919" s="326" t="s">
        <v>146</v>
      </c>
      <c r="E6919" s="323">
        <v>500</v>
      </c>
      <c r="F6919" s="35" t="s">
        <v>303</v>
      </c>
      <c r="G6919" s="326" t="s">
        <v>14505</v>
      </c>
      <c r="H6919" s="350">
        <f t="shared" si="108"/>
        <v>3914715.3800000008</v>
      </c>
      <c r="I6919" s="326" t="s">
        <v>14625</v>
      </c>
      <c r="J6919" s="42" t="str">
        <f>VLOOKUP(D6919,DEPARTMENTS!B:B,1,0)</f>
        <v>DEV_GROUP_18</v>
      </c>
      <c r="K6919" s="326"/>
    </row>
    <row r="6920" spans="1:11" s="340" customFormat="1" hidden="1" x14ac:dyDescent="0.2">
      <c r="A6920" s="326" t="s">
        <v>14777</v>
      </c>
      <c r="B6920" s="326" t="s">
        <v>10</v>
      </c>
      <c r="C6920" s="326">
        <v>3</v>
      </c>
      <c r="D6920" s="326" t="s">
        <v>172</v>
      </c>
      <c r="E6920" s="323">
        <v>200</v>
      </c>
      <c r="F6920" s="35" t="s">
        <v>303</v>
      </c>
      <c r="G6920" s="326" t="s">
        <v>14505</v>
      </c>
      <c r="H6920" s="350">
        <f t="shared" si="108"/>
        <v>3914915.3800000008</v>
      </c>
      <c r="I6920" s="326" t="s">
        <v>14626</v>
      </c>
      <c r="J6920" s="42" t="str">
        <f>VLOOKUP(D6920,DEPARTMENTS!B:B,1,0)</f>
        <v>DEV_GROUP_25</v>
      </c>
      <c r="K6920" s="326"/>
    </row>
    <row r="6921" spans="1:11" s="340" customFormat="1" hidden="1" x14ac:dyDescent="0.2">
      <c r="A6921" s="326" t="s">
        <v>14778</v>
      </c>
      <c r="B6921" s="326" t="s">
        <v>10</v>
      </c>
      <c r="C6921" s="326">
        <v>3</v>
      </c>
      <c r="D6921" s="326" t="s">
        <v>148</v>
      </c>
      <c r="E6921" s="323">
        <v>50</v>
      </c>
      <c r="F6921" s="35" t="s">
        <v>303</v>
      </c>
      <c r="G6921" s="326" t="s">
        <v>14505</v>
      </c>
      <c r="H6921" s="350">
        <f t="shared" si="108"/>
        <v>3914965.3800000008</v>
      </c>
      <c r="I6921" s="326" t="s">
        <v>14627</v>
      </c>
      <c r="J6921" s="42" t="str">
        <f>VLOOKUP(D6921,DEPARTMENTS!B:B,1,0)</f>
        <v>DEV_GROUP_NA</v>
      </c>
      <c r="K6921" s="326"/>
    </row>
    <row r="6922" spans="1:11" s="340" customFormat="1" hidden="1" x14ac:dyDescent="0.2">
      <c r="A6922" s="326" t="s">
        <v>14779</v>
      </c>
      <c r="B6922" s="326" t="s">
        <v>10</v>
      </c>
      <c r="C6922" s="326">
        <v>3</v>
      </c>
      <c r="D6922" s="326" t="s">
        <v>148</v>
      </c>
      <c r="E6922" s="323">
        <v>300</v>
      </c>
      <c r="F6922" s="35" t="s">
        <v>303</v>
      </c>
      <c r="G6922" s="326" t="s">
        <v>14505</v>
      </c>
      <c r="H6922" s="350">
        <f t="shared" si="108"/>
        <v>3915265.3800000008</v>
      </c>
      <c r="I6922" s="326" t="s">
        <v>14628</v>
      </c>
      <c r="J6922" s="42" t="str">
        <f>VLOOKUP(D6922,DEPARTMENTS!B:B,1,0)</f>
        <v>DEV_GROUP_NA</v>
      </c>
      <c r="K6922" s="326"/>
    </row>
    <row r="6923" spans="1:11" s="340" customFormat="1" hidden="1" x14ac:dyDescent="0.2">
      <c r="A6923" s="326" t="s">
        <v>14780</v>
      </c>
      <c r="B6923" s="326" t="s">
        <v>10</v>
      </c>
      <c r="C6923" s="326">
        <v>3</v>
      </c>
      <c r="D6923" s="326" t="s">
        <v>130</v>
      </c>
      <c r="E6923" s="323">
        <v>500</v>
      </c>
      <c r="F6923" s="35" t="s">
        <v>303</v>
      </c>
      <c r="G6923" s="326" t="s">
        <v>14505</v>
      </c>
      <c r="H6923" s="350">
        <f t="shared" si="108"/>
        <v>3915765.3800000008</v>
      </c>
      <c r="I6923" s="326" t="s">
        <v>14629</v>
      </c>
      <c r="J6923" s="42" t="str">
        <f>VLOOKUP(D6923,DEPARTMENTS!B:B,1,0)</f>
        <v>DEV_GROUP_11</v>
      </c>
      <c r="K6923" s="326"/>
    </row>
    <row r="6924" spans="1:11" s="340" customFormat="1" x14ac:dyDescent="0.2">
      <c r="A6924" s="326" t="s">
        <v>14781</v>
      </c>
      <c r="B6924" s="326" t="s">
        <v>10</v>
      </c>
      <c r="C6924" s="326">
        <v>3</v>
      </c>
      <c r="D6924" s="326" t="s">
        <v>112</v>
      </c>
      <c r="E6924" s="323">
        <v>1000</v>
      </c>
      <c r="F6924" s="35" t="s">
        <v>303</v>
      </c>
      <c r="G6924" s="326" t="s">
        <v>14505</v>
      </c>
      <c r="H6924" s="350">
        <f t="shared" si="108"/>
        <v>3916765.3800000008</v>
      </c>
      <c r="I6924" s="326" t="s">
        <v>14630</v>
      </c>
      <c r="J6924" s="42" t="str">
        <f>VLOOKUP(D6924,DEPARTMENTS!B:B,1,0)</f>
        <v>DEV_GROUP_13</v>
      </c>
      <c r="K6924" s="326"/>
    </row>
    <row r="6925" spans="1:11" s="340" customFormat="1" hidden="1" x14ac:dyDescent="0.2">
      <c r="A6925" s="326" t="s">
        <v>14782</v>
      </c>
      <c r="B6925" s="326" t="s">
        <v>10</v>
      </c>
      <c r="C6925" s="326">
        <v>3</v>
      </c>
      <c r="D6925" s="326" t="s">
        <v>122</v>
      </c>
      <c r="E6925" s="323">
        <v>300</v>
      </c>
      <c r="F6925" s="35" t="s">
        <v>303</v>
      </c>
      <c r="G6925" s="326" t="s">
        <v>14505</v>
      </c>
      <c r="H6925" s="350">
        <f t="shared" si="108"/>
        <v>3917065.3800000008</v>
      </c>
      <c r="I6925" s="326" t="s">
        <v>14631</v>
      </c>
      <c r="J6925" s="42" t="str">
        <f>VLOOKUP(D6925,DEPARTMENTS!B:B,1,0)</f>
        <v>DEV_GROUP_16</v>
      </c>
      <c r="K6925" s="326"/>
    </row>
    <row r="6926" spans="1:11" s="340" customFormat="1" hidden="1" x14ac:dyDescent="0.2">
      <c r="A6926" s="326" t="s">
        <v>14783</v>
      </c>
      <c r="B6926" s="326" t="s">
        <v>10</v>
      </c>
      <c r="C6926" s="326">
        <v>3</v>
      </c>
      <c r="D6926" s="326" t="s">
        <v>120</v>
      </c>
      <c r="E6926" s="323">
        <v>500</v>
      </c>
      <c r="F6926" s="35" t="s">
        <v>303</v>
      </c>
      <c r="G6926" s="326" t="s">
        <v>14505</v>
      </c>
      <c r="H6926" s="350">
        <f t="shared" si="108"/>
        <v>3917565.3800000008</v>
      </c>
      <c r="I6926" s="326" t="s">
        <v>14632</v>
      </c>
      <c r="J6926" s="42" t="str">
        <f>VLOOKUP(D6926,DEPARTMENTS!B:B,1,0)</f>
        <v>DEV_GROUP_17</v>
      </c>
      <c r="K6926" s="326"/>
    </row>
    <row r="6927" spans="1:11" s="340" customFormat="1" hidden="1" x14ac:dyDescent="0.2">
      <c r="A6927" s="326" t="s">
        <v>14784</v>
      </c>
      <c r="B6927" s="326" t="s">
        <v>10</v>
      </c>
      <c r="C6927" s="326">
        <v>3</v>
      </c>
      <c r="D6927" s="326" t="s">
        <v>164</v>
      </c>
      <c r="E6927" s="323">
        <v>1000</v>
      </c>
      <c r="F6927" s="35" t="s">
        <v>303</v>
      </c>
      <c r="G6927" s="326" t="s">
        <v>14505</v>
      </c>
      <c r="H6927" s="350">
        <f t="shared" si="108"/>
        <v>3918565.3800000008</v>
      </c>
      <c r="I6927" s="326" t="s">
        <v>14633</v>
      </c>
      <c r="J6927" s="42" t="str">
        <f>VLOOKUP(D6927,DEPARTMENTS!B:B,1,0)</f>
        <v>DEV_GROUP_22</v>
      </c>
      <c r="K6927" s="326"/>
    </row>
    <row r="6928" spans="1:11" s="340" customFormat="1" hidden="1" x14ac:dyDescent="0.2">
      <c r="A6928" s="326" t="s">
        <v>14785</v>
      </c>
      <c r="B6928" s="326" t="s">
        <v>10</v>
      </c>
      <c r="C6928" s="326">
        <v>3</v>
      </c>
      <c r="D6928" s="326" t="s">
        <v>24</v>
      </c>
      <c r="E6928" s="323">
        <v>1000</v>
      </c>
      <c r="F6928" s="35" t="s">
        <v>303</v>
      </c>
      <c r="G6928" s="326" t="s">
        <v>14505</v>
      </c>
      <c r="H6928" s="350">
        <f t="shared" si="108"/>
        <v>3919565.3800000008</v>
      </c>
      <c r="I6928" s="326" t="s">
        <v>14634</v>
      </c>
      <c r="J6928" s="42" t="str">
        <f>VLOOKUP(D6928,DEPARTMENTS!B:B,1,0)</f>
        <v>ENVELOPES</v>
      </c>
      <c r="K6928" s="326"/>
    </row>
    <row r="6929" spans="1:11" s="340" customFormat="1" hidden="1" x14ac:dyDescent="0.2">
      <c r="A6929" s="326" t="s">
        <v>14786</v>
      </c>
      <c r="B6929" s="326" t="s">
        <v>10</v>
      </c>
      <c r="C6929" s="326">
        <v>3</v>
      </c>
      <c r="D6929" s="326" t="s">
        <v>172</v>
      </c>
      <c r="E6929" s="323">
        <v>500</v>
      </c>
      <c r="F6929" s="35" t="s">
        <v>303</v>
      </c>
      <c r="G6929" s="326" t="s">
        <v>14505</v>
      </c>
      <c r="H6929" s="350">
        <f t="shared" si="108"/>
        <v>3920065.3800000008</v>
      </c>
      <c r="I6929" s="326" t="s">
        <v>14635</v>
      </c>
      <c r="J6929" s="42" t="str">
        <f>VLOOKUP(D6929,DEPARTMENTS!B:B,1,0)</f>
        <v>DEV_GROUP_25</v>
      </c>
      <c r="K6929" s="326"/>
    </row>
    <row r="6930" spans="1:11" s="340" customFormat="1" hidden="1" x14ac:dyDescent="0.2">
      <c r="A6930" s="326" t="s">
        <v>14787</v>
      </c>
      <c r="B6930" s="326" t="s">
        <v>10</v>
      </c>
      <c r="C6930" s="326">
        <v>3</v>
      </c>
      <c r="D6930" s="326" t="s">
        <v>186</v>
      </c>
      <c r="E6930" s="323">
        <v>500</v>
      </c>
      <c r="F6930" s="35" t="s">
        <v>303</v>
      </c>
      <c r="G6930" s="326" t="s">
        <v>14505</v>
      </c>
      <c r="H6930" s="350">
        <f t="shared" si="108"/>
        <v>3920565.3800000008</v>
      </c>
      <c r="I6930" s="326" t="s">
        <v>14636</v>
      </c>
      <c r="J6930" s="42" t="str">
        <f>VLOOKUP(D6930,DEPARTMENTS!B:B,1,0)</f>
        <v>DEV_GROUP_37</v>
      </c>
      <c r="K6930" s="326"/>
    </row>
    <row r="6931" spans="1:11" s="340" customFormat="1" hidden="1" x14ac:dyDescent="0.2">
      <c r="A6931" s="326" t="s">
        <v>14788</v>
      </c>
      <c r="B6931" s="326" t="s">
        <v>10</v>
      </c>
      <c r="C6931" s="326">
        <v>3</v>
      </c>
      <c r="D6931" s="326" t="s">
        <v>142</v>
      </c>
      <c r="E6931" s="323">
        <v>5000</v>
      </c>
      <c r="F6931" s="35" t="s">
        <v>303</v>
      </c>
      <c r="G6931" s="326" t="s">
        <v>14505</v>
      </c>
      <c r="H6931" s="350">
        <f t="shared" si="108"/>
        <v>3925565.3800000008</v>
      </c>
      <c r="I6931" s="326" t="s">
        <v>14637</v>
      </c>
      <c r="J6931" s="42" t="str">
        <f>VLOOKUP(D6931,DEPARTMENTS!B:B,1,0)</f>
        <v>DEV_GROUP_8</v>
      </c>
      <c r="K6931" s="326"/>
    </row>
    <row r="6932" spans="1:11" s="340" customFormat="1" hidden="1" x14ac:dyDescent="0.2">
      <c r="A6932" s="326" t="s">
        <v>14789</v>
      </c>
      <c r="B6932" s="326" t="s">
        <v>10</v>
      </c>
      <c r="C6932" s="326">
        <v>3</v>
      </c>
      <c r="D6932" s="326" t="s">
        <v>130</v>
      </c>
      <c r="E6932" s="323">
        <v>2500</v>
      </c>
      <c r="F6932" s="35" t="s">
        <v>303</v>
      </c>
      <c r="G6932" s="326" t="s">
        <v>14505</v>
      </c>
      <c r="H6932" s="350">
        <f t="shared" si="108"/>
        <v>3928065.3800000008</v>
      </c>
      <c r="I6932" s="326" t="s">
        <v>14638</v>
      </c>
      <c r="J6932" s="42" t="str">
        <f>VLOOKUP(D6932,DEPARTMENTS!B:B,1,0)</f>
        <v>DEV_GROUP_11</v>
      </c>
      <c r="K6932" s="326"/>
    </row>
    <row r="6933" spans="1:11" s="340" customFormat="1" hidden="1" x14ac:dyDescent="0.2">
      <c r="A6933" s="326" t="s">
        <v>14790</v>
      </c>
      <c r="B6933" s="326" t="s">
        <v>10</v>
      </c>
      <c r="C6933" s="326">
        <v>3</v>
      </c>
      <c r="D6933" s="326" t="s">
        <v>182</v>
      </c>
      <c r="E6933" s="323">
        <v>200</v>
      </c>
      <c r="F6933" s="35" t="s">
        <v>303</v>
      </c>
      <c r="G6933" s="326" t="s">
        <v>14505</v>
      </c>
      <c r="H6933" s="350">
        <f t="shared" si="108"/>
        <v>3928265.3800000008</v>
      </c>
      <c r="I6933" s="326" t="s">
        <v>14639</v>
      </c>
      <c r="J6933" s="42" t="str">
        <f>VLOOKUP(D6933,DEPARTMENTS!B:B,1,0)</f>
        <v>DEV_GROUP_23</v>
      </c>
      <c r="K6933" s="326"/>
    </row>
    <row r="6934" spans="1:11" s="340" customFormat="1" hidden="1" x14ac:dyDescent="0.2">
      <c r="A6934" s="326" t="s">
        <v>14791</v>
      </c>
      <c r="B6934" s="326" t="s">
        <v>10</v>
      </c>
      <c r="C6934" s="326">
        <v>3</v>
      </c>
      <c r="D6934" s="326" t="s">
        <v>194</v>
      </c>
      <c r="E6934" s="323">
        <v>200</v>
      </c>
      <c r="F6934" s="35" t="s">
        <v>303</v>
      </c>
      <c r="G6934" s="326" t="s">
        <v>14505</v>
      </c>
      <c r="H6934" s="350">
        <f t="shared" ref="H6934:H6997" si="109">H6933+E6934</f>
        <v>3928465.3800000008</v>
      </c>
      <c r="I6934" s="326" t="s">
        <v>14640</v>
      </c>
      <c r="J6934" s="42" t="str">
        <f>VLOOKUP(D6934,DEPARTMENTS!B:B,1,0)</f>
        <v>DEV_GROUP_29</v>
      </c>
      <c r="K6934" s="326"/>
    </row>
    <row r="6935" spans="1:11" s="340" customFormat="1" hidden="1" x14ac:dyDescent="0.2">
      <c r="A6935" s="326" t="s">
        <v>14792</v>
      </c>
      <c r="B6935" s="326" t="s">
        <v>10</v>
      </c>
      <c r="C6935" s="326">
        <v>3</v>
      </c>
      <c r="D6935" s="326" t="s">
        <v>24</v>
      </c>
      <c r="E6935" s="323">
        <v>100</v>
      </c>
      <c r="F6935" s="35" t="s">
        <v>303</v>
      </c>
      <c r="G6935" s="326" t="s">
        <v>14505</v>
      </c>
      <c r="H6935" s="350">
        <f t="shared" si="109"/>
        <v>3928565.3800000008</v>
      </c>
      <c r="I6935" s="326" t="s">
        <v>14641</v>
      </c>
      <c r="J6935" s="42" t="str">
        <f>VLOOKUP(D6935,DEPARTMENTS!B:B,1,0)</f>
        <v>ENVELOPES</v>
      </c>
      <c r="K6935" s="326"/>
    </row>
    <row r="6936" spans="1:11" s="340" customFormat="1" hidden="1" x14ac:dyDescent="0.2">
      <c r="A6936" s="326" t="s">
        <v>14793</v>
      </c>
      <c r="B6936" s="326" t="s">
        <v>10</v>
      </c>
      <c r="C6936" s="326">
        <v>3</v>
      </c>
      <c r="D6936" s="326" t="s">
        <v>24</v>
      </c>
      <c r="E6936" s="323">
        <v>200</v>
      </c>
      <c r="F6936" s="35" t="s">
        <v>303</v>
      </c>
      <c r="G6936" s="326" t="s">
        <v>14505</v>
      </c>
      <c r="H6936" s="350">
        <f t="shared" si="109"/>
        <v>3928765.3800000008</v>
      </c>
      <c r="I6936" s="326" t="s">
        <v>14642</v>
      </c>
      <c r="J6936" s="42" t="str">
        <f>VLOOKUP(D6936,DEPARTMENTS!B:B,1,0)</f>
        <v>ENVELOPES</v>
      </c>
      <c r="K6936" s="326"/>
    </row>
    <row r="6937" spans="1:11" s="340" customFormat="1" hidden="1" x14ac:dyDescent="0.2">
      <c r="A6937" s="326" t="s">
        <v>14794</v>
      </c>
      <c r="B6937" s="326" t="s">
        <v>10</v>
      </c>
      <c r="C6937" s="326">
        <v>3</v>
      </c>
      <c r="D6937" s="326" t="s">
        <v>142</v>
      </c>
      <c r="E6937" s="323">
        <v>200</v>
      </c>
      <c r="F6937" s="35" t="s">
        <v>303</v>
      </c>
      <c r="G6937" s="326" t="s">
        <v>14505</v>
      </c>
      <c r="H6937" s="350">
        <f t="shared" si="109"/>
        <v>3928965.3800000008</v>
      </c>
      <c r="I6937" s="326" t="s">
        <v>14643</v>
      </c>
      <c r="J6937" s="42" t="str">
        <f>VLOOKUP(D6937,DEPARTMENTS!B:B,1,0)</f>
        <v>DEV_GROUP_8</v>
      </c>
      <c r="K6937" s="326"/>
    </row>
    <row r="6938" spans="1:11" s="340" customFormat="1" hidden="1" x14ac:dyDescent="0.2">
      <c r="A6938" s="326" t="s">
        <v>14795</v>
      </c>
      <c r="B6938" s="326" t="s">
        <v>10</v>
      </c>
      <c r="C6938" s="326">
        <v>3</v>
      </c>
      <c r="D6938" s="326" t="s">
        <v>24</v>
      </c>
      <c r="E6938" s="323">
        <v>2100</v>
      </c>
      <c r="F6938" s="35" t="s">
        <v>303</v>
      </c>
      <c r="G6938" s="326" t="s">
        <v>14505</v>
      </c>
      <c r="H6938" s="350">
        <f t="shared" si="109"/>
        <v>3931065.3800000008</v>
      </c>
      <c r="I6938" s="326" t="s">
        <v>14644</v>
      </c>
      <c r="J6938" s="42" t="str">
        <f>VLOOKUP(D6938,DEPARTMENTS!B:B,1,0)</f>
        <v>ENVELOPES</v>
      </c>
      <c r="K6938" s="326"/>
    </row>
    <row r="6939" spans="1:11" s="340" customFormat="1" hidden="1" x14ac:dyDescent="0.2">
      <c r="A6939" s="326" t="s">
        <v>14796</v>
      </c>
      <c r="B6939" s="326" t="s">
        <v>10</v>
      </c>
      <c r="C6939" s="326">
        <v>3</v>
      </c>
      <c r="D6939" s="326" t="s">
        <v>24</v>
      </c>
      <c r="E6939" s="323">
        <v>200</v>
      </c>
      <c r="F6939" s="35" t="s">
        <v>303</v>
      </c>
      <c r="G6939" s="326" t="s">
        <v>14505</v>
      </c>
      <c r="H6939" s="350">
        <f t="shared" si="109"/>
        <v>3931265.3800000008</v>
      </c>
      <c r="I6939" s="326" t="s">
        <v>14645</v>
      </c>
      <c r="J6939" s="42" t="str">
        <f>VLOOKUP(D6939,DEPARTMENTS!B:B,1,0)</f>
        <v>ENVELOPES</v>
      </c>
      <c r="K6939" s="326"/>
    </row>
    <row r="6940" spans="1:11" s="340" customFormat="1" hidden="1" x14ac:dyDescent="0.2">
      <c r="A6940" s="326" t="s">
        <v>14797</v>
      </c>
      <c r="B6940" s="326" t="s">
        <v>10</v>
      </c>
      <c r="C6940" s="326">
        <v>3</v>
      </c>
      <c r="D6940" s="326" t="s">
        <v>170</v>
      </c>
      <c r="E6940" s="323">
        <v>300</v>
      </c>
      <c r="F6940" s="35" t="s">
        <v>303</v>
      </c>
      <c r="G6940" s="326" t="s">
        <v>14505</v>
      </c>
      <c r="H6940" s="350">
        <f t="shared" si="109"/>
        <v>3931565.3800000008</v>
      </c>
      <c r="I6940" s="326" t="s">
        <v>14646</v>
      </c>
      <c r="J6940" s="42" t="str">
        <f>VLOOKUP(D6940,DEPARTMENTS!B:B,1,0)</f>
        <v>DEV_GROUP_24</v>
      </c>
      <c r="K6940" s="326"/>
    </row>
    <row r="6941" spans="1:11" s="340" customFormat="1" hidden="1" x14ac:dyDescent="0.2">
      <c r="A6941" s="326" t="s">
        <v>14798</v>
      </c>
      <c r="B6941" s="326" t="s">
        <v>10</v>
      </c>
      <c r="C6941" s="326">
        <v>3</v>
      </c>
      <c r="D6941" s="326" t="s">
        <v>136</v>
      </c>
      <c r="E6941" s="323">
        <v>5000</v>
      </c>
      <c r="F6941" s="35" t="s">
        <v>303</v>
      </c>
      <c r="G6941" s="326" t="s">
        <v>14505</v>
      </c>
      <c r="H6941" s="350">
        <f t="shared" si="109"/>
        <v>3936565.3800000008</v>
      </c>
      <c r="I6941" s="326" t="s">
        <v>14647</v>
      </c>
      <c r="J6941" s="42" t="str">
        <f>VLOOKUP(D6941,DEPARTMENTS!B:B,1,0)</f>
        <v>DEV_GROUP_32</v>
      </c>
      <c r="K6941" s="326"/>
    </row>
    <row r="6942" spans="1:11" s="340" customFormat="1" hidden="1" x14ac:dyDescent="0.2">
      <c r="A6942" s="326" t="s">
        <v>14799</v>
      </c>
      <c r="B6942" s="326" t="s">
        <v>10</v>
      </c>
      <c r="C6942" s="326">
        <v>3</v>
      </c>
      <c r="D6942" s="326" t="s">
        <v>24</v>
      </c>
      <c r="E6942" s="323">
        <v>2000</v>
      </c>
      <c r="F6942" s="35" t="s">
        <v>303</v>
      </c>
      <c r="G6942" s="326" t="s">
        <v>14505</v>
      </c>
      <c r="H6942" s="350">
        <f t="shared" si="109"/>
        <v>3938565.3800000008</v>
      </c>
      <c r="I6942" s="326" t="s">
        <v>14648</v>
      </c>
      <c r="J6942" s="42" t="str">
        <f>VLOOKUP(D6942,DEPARTMENTS!B:B,1,0)</f>
        <v>ENVELOPES</v>
      </c>
      <c r="K6942" s="326"/>
    </row>
    <row r="6943" spans="1:11" s="340" customFormat="1" hidden="1" x14ac:dyDescent="0.2">
      <c r="A6943" s="326" t="s">
        <v>14800</v>
      </c>
      <c r="B6943" s="326" t="s">
        <v>10</v>
      </c>
      <c r="C6943" s="326">
        <v>3</v>
      </c>
      <c r="D6943" s="326" t="s">
        <v>170</v>
      </c>
      <c r="E6943" s="323">
        <v>150</v>
      </c>
      <c r="F6943" s="35" t="s">
        <v>303</v>
      </c>
      <c r="G6943" s="326" t="s">
        <v>14505</v>
      </c>
      <c r="H6943" s="350">
        <f t="shared" si="109"/>
        <v>3938715.3800000008</v>
      </c>
      <c r="I6943" s="326" t="s">
        <v>14649</v>
      </c>
      <c r="J6943" s="42" t="str">
        <f>VLOOKUP(D6943,DEPARTMENTS!B:B,1,0)</f>
        <v>DEV_GROUP_24</v>
      </c>
      <c r="K6943" s="326"/>
    </row>
    <row r="6944" spans="1:11" s="340" customFormat="1" hidden="1" x14ac:dyDescent="0.2">
      <c r="A6944" s="326" t="s">
        <v>14801</v>
      </c>
      <c r="B6944" s="326" t="s">
        <v>10</v>
      </c>
      <c r="C6944" s="326">
        <v>3</v>
      </c>
      <c r="D6944" s="326" t="s">
        <v>144</v>
      </c>
      <c r="E6944" s="323">
        <v>100</v>
      </c>
      <c r="F6944" s="35" t="s">
        <v>303</v>
      </c>
      <c r="G6944" s="326" t="s">
        <v>14505</v>
      </c>
      <c r="H6944" s="350">
        <f t="shared" si="109"/>
        <v>3938815.3800000008</v>
      </c>
      <c r="I6944" s="326" t="s">
        <v>14650</v>
      </c>
      <c r="J6944" s="42" t="str">
        <f>VLOOKUP(D6944,DEPARTMENTS!B:B,1,0)</f>
        <v>DEV_GROUP_2</v>
      </c>
      <c r="K6944" s="326"/>
    </row>
    <row r="6945" spans="1:11" s="340" customFormat="1" hidden="1" x14ac:dyDescent="0.2">
      <c r="A6945" s="326" t="s">
        <v>14802</v>
      </c>
      <c r="B6945" s="326" t="s">
        <v>10</v>
      </c>
      <c r="C6945" s="326">
        <v>3</v>
      </c>
      <c r="D6945" s="326" t="s">
        <v>114</v>
      </c>
      <c r="E6945" s="323">
        <v>500</v>
      </c>
      <c r="F6945" s="35" t="s">
        <v>303</v>
      </c>
      <c r="G6945" s="326" t="s">
        <v>14505</v>
      </c>
      <c r="H6945" s="350">
        <f t="shared" si="109"/>
        <v>3939315.3800000008</v>
      </c>
      <c r="I6945" s="326" t="s">
        <v>14651</v>
      </c>
      <c r="J6945" s="42" t="str">
        <f>VLOOKUP(D6945,DEPARTMENTS!B:B,1,0)</f>
        <v>DEV_GROUP_1</v>
      </c>
      <c r="K6945" s="326"/>
    </row>
    <row r="6946" spans="1:11" s="340" customFormat="1" hidden="1" x14ac:dyDescent="0.2">
      <c r="A6946" s="326" t="s">
        <v>14803</v>
      </c>
      <c r="B6946" s="326" t="s">
        <v>10</v>
      </c>
      <c r="C6946" s="326">
        <v>3</v>
      </c>
      <c r="D6946" s="326" t="s">
        <v>24</v>
      </c>
      <c r="E6946" s="323">
        <v>250</v>
      </c>
      <c r="F6946" s="35" t="s">
        <v>303</v>
      </c>
      <c r="G6946" s="326" t="s">
        <v>14505</v>
      </c>
      <c r="H6946" s="350">
        <f t="shared" si="109"/>
        <v>3939565.3800000008</v>
      </c>
      <c r="I6946" s="326" t="s">
        <v>14652</v>
      </c>
      <c r="J6946" s="42" t="str">
        <f>VLOOKUP(D6946,DEPARTMENTS!B:B,1,0)</f>
        <v>ENVELOPES</v>
      </c>
      <c r="K6946" s="326"/>
    </row>
    <row r="6947" spans="1:11" s="340" customFormat="1" hidden="1" x14ac:dyDescent="0.2">
      <c r="A6947" s="326" t="s">
        <v>14804</v>
      </c>
      <c r="B6947" s="326" t="s">
        <v>10</v>
      </c>
      <c r="C6947" s="326">
        <v>3</v>
      </c>
      <c r="D6947" s="326" t="s">
        <v>126</v>
      </c>
      <c r="E6947" s="323">
        <v>200</v>
      </c>
      <c r="F6947" s="35" t="s">
        <v>303</v>
      </c>
      <c r="G6947" s="326" t="s">
        <v>14505</v>
      </c>
      <c r="H6947" s="350">
        <f t="shared" si="109"/>
        <v>3939765.3800000008</v>
      </c>
      <c r="I6947" s="326" t="s">
        <v>14653</v>
      </c>
      <c r="J6947" s="42" t="str">
        <f>VLOOKUP(D6947,DEPARTMENTS!B:B,1,0)</f>
        <v>DEV_GROUP_6</v>
      </c>
      <c r="K6947" s="326"/>
    </row>
    <row r="6948" spans="1:11" s="340" customFormat="1" hidden="1" x14ac:dyDescent="0.2">
      <c r="A6948" s="326" t="s">
        <v>14805</v>
      </c>
      <c r="B6948" s="326" t="s">
        <v>10</v>
      </c>
      <c r="C6948" s="326">
        <v>3</v>
      </c>
      <c r="D6948" s="326" t="s">
        <v>24</v>
      </c>
      <c r="E6948" s="323">
        <v>100</v>
      </c>
      <c r="F6948" s="35" t="s">
        <v>303</v>
      </c>
      <c r="G6948" s="326" t="s">
        <v>14505</v>
      </c>
      <c r="H6948" s="350">
        <f t="shared" si="109"/>
        <v>3939865.3800000008</v>
      </c>
      <c r="I6948" s="326" t="s">
        <v>14654</v>
      </c>
      <c r="J6948" s="42" t="str">
        <f>VLOOKUP(D6948,DEPARTMENTS!B:B,1,0)</f>
        <v>ENVELOPES</v>
      </c>
      <c r="K6948" s="326"/>
    </row>
    <row r="6949" spans="1:11" hidden="1" x14ac:dyDescent="0.2">
      <c r="A6949" s="326" t="s">
        <v>14806</v>
      </c>
      <c r="B6949" s="326" t="s">
        <v>10</v>
      </c>
      <c r="C6949" s="326">
        <v>3</v>
      </c>
      <c r="D6949" s="326" t="s">
        <v>120</v>
      </c>
      <c r="E6949" s="323">
        <v>2700</v>
      </c>
      <c r="F6949" s="35" t="s">
        <v>303</v>
      </c>
      <c r="G6949" s="326" t="s">
        <v>14505</v>
      </c>
      <c r="H6949" s="350">
        <f t="shared" si="109"/>
        <v>3942565.3800000008</v>
      </c>
      <c r="I6949" s="326" t="s">
        <v>14655</v>
      </c>
      <c r="J6949" s="42" t="str">
        <f>VLOOKUP(D6949,DEPARTMENTS!B:B,1,0)</f>
        <v>DEV_GROUP_17</v>
      </c>
    </row>
    <row r="6950" spans="1:11" hidden="1" x14ac:dyDescent="0.2">
      <c r="A6950" s="326" t="s">
        <v>14807</v>
      </c>
      <c r="B6950" s="326" t="s">
        <v>10</v>
      </c>
      <c r="C6950" s="326">
        <v>3</v>
      </c>
      <c r="D6950" s="326" t="s">
        <v>138</v>
      </c>
      <c r="E6950" s="323">
        <v>1500</v>
      </c>
      <c r="F6950" s="35" t="s">
        <v>303</v>
      </c>
      <c r="G6950" s="326" t="s">
        <v>14505</v>
      </c>
      <c r="H6950" s="350">
        <f t="shared" si="109"/>
        <v>3944065.3800000008</v>
      </c>
      <c r="I6950" s="326" t="s">
        <v>14656</v>
      </c>
      <c r="J6950" s="42" t="str">
        <f>VLOOKUP(D6950,DEPARTMENTS!B:B,1,0)</f>
        <v>DEV_GROUP_4</v>
      </c>
    </row>
    <row r="6951" spans="1:11" hidden="1" x14ac:dyDescent="0.2">
      <c r="A6951" s="326" t="s">
        <v>14808</v>
      </c>
      <c r="B6951" s="326" t="s">
        <v>10</v>
      </c>
      <c r="C6951" s="326">
        <v>3</v>
      </c>
      <c r="D6951" s="326" t="s">
        <v>24</v>
      </c>
      <c r="E6951" s="323">
        <v>150</v>
      </c>
      <c r="F6951" s="35" t="s">
        <v>303</v>
      </c>
      <c r="G6951" s="326" t="s">
        <v>14505</v>
      </c>
      <c r="H6951" s="350">
        <f t="shared" si="109"/>
        <v>3944215.3800000008</v>
      </c>
      <c r="I6951" s="326" t="s">
        <v>14657</v>
      </c>
      <c r="J6951" s="42" t="str">
        <f>VLOOKUP(D6951,DEPARTMENTS!B:B,1,0)</f>
        <v>ENVELOPES</v>
      </c>
    </row>
    <row r="6952" spans="1:11" hidden="1" x14ac:dyDescent="0.2">
      <c r="A6952" s="326" t="s">
        <v>14809</v>
      </c>
      <c r="B6952" s="326" t="s">
        <v>10</v>
      </c>
      <c r="C6952" s="326">
        <v>3</v>
      </c>
      <c r="D6952" s="326" t="s">
        <v>24</v>
      </c>
      <c r="E6952" s="323">
        <v>500</v>
      </c>
      <c r="F6952" s="35" t="s">
        <v>303</v>
      </c>
      <c r="G6952" s="326" t="s">
        <v>14505</v>
      </c>
      <c r="H6952" s="350">
        <f t="shared" si="109"/>
        <v>3944715.3800000008</v>
      </c>
      <c r="I6952" s="326" t="s">
        <v>14658</v>
      </c>
      <c r="J6952" s="42" t="str">
        <f>VLOOKUP(D6952,DEPARTMENTS!B:B,1,0)</f>
        <v>ENVELOPES</v>
      </c>
    </row>
    <row r="6953" spans="1:11" hidden="1" x14ac:dyDescent="0.2">
      <c r="A6953" s="326" t="s">
        <v>14810</v>
      </c>
      <c r="B6953" s="326" t="s">
        <v>10</v>
      </c>
      <c r="C6953" s="326">
        <v>3</v>
      </c>
      <c r="D6953" s="326" t="s">
        <v>24</v>
      </c>
      <c r="E6953" s="323">
        <v>200</v>
      </c>
      <c r="F6953" s="35" t="s">
        <v>303</v>
      </c>
      <c r="G6953" s="326" t="s">
        <v>14505</v>
      </c>
      <c r="H6953" s="350">
        <f t="shared" si="109"/>
        <v>3944915.3800000008</v>
      </c>
      <c r="I6953" s="326" t="s">
        <v>14659</v>
      </c>
      <c r="J6953" s="42" t="str">
        <f>VLOOKUP(D6953,DEPARTMENTS!B:B,1,0)</f>
        <v>ENVELOPES</v>
      </c>
    </row>
    <row r="6954" spans="1:11" hidden="1" x14ac:dyDescent="0.2">
      <c r="A6954" s="326" t="s">
        <v>14811</v>
      </c>
      <c r="B6954" s="326" t="s">
        <v>10</v>
      </c>
      <c r="C6954" s="326">
        <v>3</v>
      </c>
      <c r="D6954" s="326" t="s">
        <v>24</v>
      </c>
      <c r="E6954" s="323">
        <v>750</v>
      </c>
      <c r="F6954" s="35" t="s">
        <v>303</v>
      </c>
      <c r="G6954" s="326" t="s">
        <v>14505</v>
      </c>
      <c r="H6954" s="350">
        <f t="shared" si="109"/>
        <v>3945665.3800000008</v>
      </c>
      <c r="I6954" s="326" t="s">
        <v>14660</v>
      </c>
      <c r="J6954" s="42" t="str">
        <f>VLOOKUP(D6954,DEPARTMENTS!B:B,1,0)</f>
        <v>ENVELOPES</v>
      </c>
    </row>
    <row r="6955" spans="1:11" hidden="1" x14ac:dyDescent="0.2">
      <c r="A6955" s="326" t="s">
        <v>14812</v>
      </c>
      <c r="B6955" s="326" t="s">
        <v>10</v>
      </c>
      <c r="C6955" s="326">
        <v>3</v>
      </c>
      <c r="D6955" s="326" t="s">
        <v>24</v>
      </c>
      <c r="E6955" s="323">
        <v>100</v>
      </c>
      <c r="F6955" s="35" t="s">
        <v>303</v>
      </c>
      <c r="G6955" s="326" t="s">
        <v>14505</v>
      </c>
      <c r="H6955" s="350">
        <f t="shared" si="109"/>
        <v>3945765.3800000008</v>
      </c>
      <c r="I6955" s="326" t="s">
        <v>14661</v>
      </c>
      <c r="J6955" s="42" t="str">
        <f>VLOOKUP(D6955,DEPARTMENTS!B:B,1,0)</f>
        <v>ENVELOPES</v>
      </c>
    </row>
    <row r="6956" spans="1:11" hidden="1" x14ac:dyDescent="0.2">
      <c r="A6956" s="326" t="s">
        <v>14813</v>
      </c>
      <c r="B6956" s="326" t="s">
        <v>10</v>
      </c>
      <c r="C6956" s="326">
        <v>3</v>
      </c>
      <c r="D6956" s="326" t="s">
        <v>24</v>
      </c>
      <c r="E6956" s="323">
        <v>50</v>
      </c>
      <c r="F6956" s="35" t="s">
        <v>303</v>
      </c>
      <c r="G6956" s="326" t="s">
        <v>14505</v>
      </c>
      <c r="H6956" s="350">
        <f t="shared" si="109"/>
        <v>3945815.3800000008</v>
      </c>
      <c r="I6956" s="326" t="s">
        <v>14662</v>
      </c>
      <c r="J6956" s="42" t="str">
        <f>VLOOKUP(D6956,DEPARTMENTS!B:B,1,0)</f>
        <v>ENVELOPES</v>
      </c>
    </row>
    <row r="6957" spans="1:11" hidden="1" x14ac:dyDescent="0.2">
      <c r="A6957" s="326" t="s">
        <v>14814</v>
      </c>
      <c r="B6957" s="326" t="s">
        <v>10</v>
      </c>
      <c r="C6957" s="326">
        <v>3</v>
      </c>
      <c r="D6957" s="326" t="s">
        <v>24</v>
      </c>
      <c r="E6957" s="323">
        <v>200</v>
      </c>
      <c r="F6957" s="35" t="s">
        <v>303</v>
      </c>
      <c r="G6957" s="326" t="s">
        <v>14505</v>
      </c>
      <c r="H6957" s="350">
        <f t="shared" si="109"/>
        <v>3946015.3800000008</v>
      </c>
      <c r="I6957" s="326" t="s">
        <v>14663</v>
      </c>
      <c r="J6957" s="42" t="str">
        <f>VLOOKUP(D6957,DEPARTMENTS!B:B,1,0)</f>
        <v>ENVELOPES</v>
      </c>
    </row>
    <row r="6958" spans="1:11" hidden="1" x14ac:dyDescent="0.2">
      <c r="A6958" s="326" t="s">
        <v>14815</v>
      </c>
      <c r="B6958" s="326" t="s">
        <v>10</v>
      </c>
      <c r="C6958" s="326">
        <v>3</v>
      </c>
      <c r="D6958" s="326" t="s">
        <v>24</v>
      </c>
      <c r="E6958" s="323">
        <v>200</v>
      </c>
      <c r="F6958" s="35" t="s">
        <v>303</v>
      </c>
      <c r="G6958" s="326" t="s">
        <v>14505</v>
      </c>
      <c r="H6958" s="350">
        <f t="shared" si="109"/>
        <v>3946215.3800000008</v>
      </c>
      <c r="I6958" s="326" t="s">
        <v>14664</v>
      </c>
      <c r="J6958" s="42" t="str">
        <f>VLOOKUP(D6958,DEPARTMENTS!B:B,1,0)</f>
        <v>ENVELOPES</v>
      </c>
    </row>
    <row r="6959" spans="1:11" hidden="1" x14ac:dyDescent="0.2">
      <c r="A6959" s="326" t="s">
        <v>14816</v>
      </c>
      <c r="B6959" s="326" t="s">
        <v>10</v>
      </c>
      <c r="C6959" s="326">
        <v>3</v>
      </c>
      <c r="D6959" s="326" t="s">
        <v>24</v>
      </c>
      <c r="E6959" s="323">
        <v>50</v>
      </c>
      <c r="F6959" s="35" t="s">
        <v>303</v>
      </c>
      <c r="G6959" s="326" t="s">
        <v>14505</v>
      </c>
      <c r="H6959" s="350">
        <f t="shared" si="109"/>
        <v>3946265.3800000008</v>
      </c>
      <c r="I6959" s="326" t="s">
        <v>14665</v>
      </c>
      <c r="J6959" s="42" t="str">
        <f>VLOOKUP(D6959,DEPARTMENTS!B:B,1,0)</f>
        <v>ENVELOPES</v>
      </c>
    </row>
    <row r="6960" spans="1:11" hidden="1" x14ac:dyDescent="0.2">
      <c r="A6960" s="326" t="s">
        <v>14817</v>
      </c>
      <c r="B6960" s="326" t="s">
        <v>10</v>
      </c>
      <c r="C6960" s="326">
        <v>3</v>
      </c>
      <c r="D6960" s="326" t="s">
        <v>24</v>
      </c>
      <c r="E6960" s="323">
        <v>200</v>
      </c>
      <c r="F6960" s="35" t="s">
        <v>303</v>
      </c>
      <c r="G6960" s="326" t="s">
        <v>14505</v>
      </c>
      <c r="H6960" s="350">
        <f t="shared" si="109"/>
        <v>3946465.3800000008</v>
      </c>
      <c r="I6960" s="326" t="s">
        <v>14666</v>
      </c>
      <c r="J6960" s="42" t="str">
        <f>VLOOKUP(D6960,DEPARTMENTS!B:B,1,0)</f>
        <v>ENVELOPES</v>
      </c>
    </row>
    <row r="6961" spans="1:10" hidden="1" x14ac:dyDescent="0.2">
      <c r="A6961" s="326" t="s">
        <v>14818</v>
      </c>
      <c r="B6961" s="326" t="s">
        <v>10</v>
      </c>
      <c r="C6961" s="326">
        <v>3</v>
      </c>
      <c r="D6961" s="326" t="s">
        <v>24</v>
      </c>
      <c r="E6961" s="323">
        <v>100</v>
      </c>
      <c r="F6961" s="35" t="s">
        <v>303</v>
      </c>
      <c r="G6961" s="326" t="s">
        <v>14505</v>
      </c>
      <c r="H6961" s="350">
        <f t="shared" si="109"/>
        <v>3946565.3800000008</v>
      </c>
      <c r="I6961" s="326" t="s">
        <v>14667</v>
      </c>
      <c r="J6961" s="42" t="str">
        <f>VLOOKUP(D6961,DEPARTMENTS!B:B,1,0)</f>
        <v>ENVELOPES</v>
      </c>
    </row>
    <row r="6962" spans="1:10" hidden="1" x14ac:dyDescent="0.2">
      <c r="A6962" s="326" t="s">
        <v>14819</v>
      </c>
      <c r="B6962" s="326" t="s">
        <v>10</v>
      </c>
      <c r="C6962" s="326">
        <v>3</v>
      </c>
      <c r="D6962" s="326" t="s">
        <v>24</v>
      </c>
      <c r="E6962" s="323">
        <v>40</v>
      </c>
      <c r="F6962" s="35" t="s">
        <v>303</v>
      </c>
      <c r="G6962" s="326" t="s">
        <v>14505</v>
      </c>
      <c r="H6962" s="350">
        <f t="shared" si="109"/>
        <v>3946605.3800000008</v>
      </c>
      <c r="I6962" s="326" t="s">
        <v>14668</v>
      </c>
      <c r="J6962" s="42" t="str">
        <f>VLOOKUP(D6962,DEPARTMENTS!B:B,1,0)</f>
        <v>ENVELOPES</v>
      </c>
    </row>
    <row r="6963" spans="1:10" hidden="1" x14ac:dyDescent="0.2">
      <c r="A6963" s="326" t="s">
        <v>14820</v>
      </c>
      <c r="B6963" s="326" t="s">
        <v>10</v>
      </c>
      <c r="C6963" s="326">
        <v>3</v>
      </c>
      <c r="D6963" s="326" t="s">
        <v>24</v>
      </c>
      <c r="E6963" s="323">
        <v>100</v>
      </c>
      <c r="F6963" s="35" t="s">
        <v>303</v>
      </c>
      <c r="G6963" s="326" t="s">
        <v>14505</v>
      </c>
      <c r="H6963" s="350">
        <f t="shared" si="109"/>
        <v>3946705.3800000008</v>
      </c>
      <c r="I6963" s="326" t="s">
        <v>14669</v>
      </c>
      <c r="J6963" s="42" t="str">
        <f>VLOOKUP(D6963,DEPARTMENTS!B:B,1,0)</f>
        <v>ENVELOPES</v>
      </c>
    </row>
    <row r="6964" spans="1:10" hidden="1" x14ac:dyDescent="0.2">
      <c r="A6964" s="326" t="s">
        <v>14821</v>
      </c>
      <c r="B6964" s="326" t="s">
        <v>10</v>
      </c>
      <c r="C6964" s="326">
        <v>3</v>
      </c>
      <c r="D6964" s="326" t="s">
        <v>24</v>
      </c>
      <c r="E6964" s="323">
        <v>50</v>
      </c>
      <c r="F6964" s="35" t="s">
        <v>303</v>
      </c>
      <c r="G6964" s="326" t="s">
        <v>14505</v>
      </c>
      <c r="H6964" s="350">
        <f t="shared" si="109"/>
        <v>3946755.3800000008</v>
      </c>
      <c r="I6964" s="326" t="s">
        <v>14670</v>
      </c>
      <c r="J6964" s="42" t="str">
        <f>VLOOKUP(D6964,DEPARTMENTS!B:B,1,0)</f>
        <v>ENVELOPES</v>
      </c>
    </row>
    <row r="6965" spans="1:10" hidden="1" x14ac:dyDescent="0.2">
      <c r="A6965" s="326" t="s">
        <v>14822</v>
      </c>
      <c r="B6965" s="326" t="s">
        <v>10</v>
      </c>
      <c r="C6965" s="326">
        <v>3</v>
      </c>
      <c r="D6965" s="326" t="s">
        <v>24</v>
      </c>
      <c r="E6965" s="323">
        <v>20</v>
      </c>
      <c r="F6965" s="35" t="s">
        <v>303</v>
      </c>
      <c r="G6965" s="326" t="s">
        <v>14505</v>
      </c>
      <c r="H6965" s="350">
        <f t="shared" si="109"/>
        <v>3946775.3800000008</v>
      </c>
      <c r="I6965" s="326" t="s">
        <v>14671</v>
      </c>
      <c r="J6965" s="42" t="str">
        <f>VLOOKUP(D6965,DEPARTMENTS!B:B,1,0)</f>
        <v>ENVELOPES</v>
      </c>
    </row>
    <row r="6966" spans="1:10" hidden="1" x14ac:dyDescent="0.2">
      <c r="A6966" s="326" t="s">
        <v>14823</v>
      </c>
      <c r="B6966" s="326" t="s">
        <v>10</v>
      </c>
      <c r="C6966" s="326">
        <v>3</v>
      </c>
      <c r="D6966" s="326" t="s">
        <v>24</v>
      </c>
      <c r="E6966" s="323">
        <v>20</v>
      </c>
      <c r="F6966" s="35" t="s">
        <v>303</v>
      </c>
      <c r="G6966" s="326" t="s">
        <v>14505</v>
      </c>
      <c r="H6966" s="350">
        <f t="shared" si="109"/>
        <v>3946795.3800000008</v>
      </c>
      <c r="I6966" s="326" t="s">
        <v>14672</v>
      </c>
      <c r="J6966" s="42" t="str">
        <f>VLOOKUP(D6966,DEPARTMENTS!B:B,1,0)</f>
        <v>ENVELOPES</v>
      </c>
    </row>
    <row r="6967" spans="1:10" hidden="1" x14ac:dyDescent="0.2">
      <c r="A6967" s="326" t="s">
        <v>14824</v>
      </c>
      <c r="B6967" s="326" t="s">
        <v>10</v>
      </c>
      <c r="C6967" s="326">
        <v>3</v>
      </c>
      <c r="D6967" s="326" t="s">
        <v>24</v>
      </c>
      <c r="E6967" s="323">
        <v>200</v>
      </c>
      <c r="F6967" s="35" t="s">
        <v>303</v>
      </c>
      <c r="G6967" s="326" t="s">
        <v>14505</v>
      </c>
      <c r="H6967" s="350">
        <f t="shared" si="109"/>
        <v>3946995.3800000008</v>
      </c>
      <c r="I6967" s="326" t="s">
        <v>14673</v>
      </c>
      <c r="J6967" s="42" t="str">
        <f>VLOOKUP(D6967,DEPARTMENTS!B:B,1,0)</f>
        <v>ENVELOPES</v>
      </c>
    </row>
    <row r="6968" spans="1:10" hidden="1" x14ac:dyDescent="0.2">
      <c r="A6968" s="326" t="s">
        <v>14825</v>
      </c>
      <c r="B6968" s="326" t="s">
        <v>10</v>
      </c>
      <c r="C6968" s="326">
        <v>3</v>
      </c>
      <c r="D6968" s="326" t="s">
        <v>24</v>
      </c>
      <c r="E6968" s="323">
        <v>200</v>
      </c>
      <c r="F6968" s="35" t="s">
        <v>303</v>
      </c>
      <c r="G6968" s="326" t="s">
        <v>14505</v>
      </c>
      <c r="H6968" s="350">
        <f t="shared" si="109"/>
        <v>3947195.3800000008</v>
      </c>
      <c r="I6968" s="326" t="s">
        <v>14674</v>
      </c>
      <c r="J6968" s="42" t="str">
        <f>VLOOKUP(D6968,DEPARTMENTS!B:B,1,0)</f>
        <v>ENVELOPES</v>
      </c>
    </row>
    <row r="6969" spans="1:10" hidden="1" x14ac:dyDescent="0.2">
      <c r="A6969" s="326" t="s">
        <v>14826</v>
      </c>
      <c r="B6969" s="326" t="s">
        <v>10</v>
      </c>
      <c r="C6969" s="326">
        <v>3</v>
      </c>
      <c r="D6969" s="326" t="s">
        <v>24</v>
      </c>
      <c r="E6969" s="323">
        <v>30</v>
      </c>
      <c r="F6969" s="35" t="s">
        <v>303</v>
      </c>
      <c r="G6969" s="326" t="s">
        <v>14505</v>
      </c>
      <c r="H6969" s="350">
        <f t="shared" si="109"/>
        <v>3947225.3800000008</v>
      </c>
      <c r="I6969" s="326" t="s">
        <v>14675</v>
      </c>
      <c r="J6969" s="42" t="str">
        <f>VLOOKUP(D6969,DEPARTMENTS!B:B,1,0)</f>
        <v>ENVELOPES</v>
      </c>
    </row>
    <row r="6970" spans="1:10" hidden="1" x14ac:dyDescent="0.2">
      <c r="A6970" s="326" t="s">
        <v>14827</v>
      </c>
      <c r="B6970" s="326" t="s">
        <v>10</v>
      </c>
      <c r="C6970" s="326">
        <v>3</v>
      </c>
      <c r="D6970" s="326" t="s">
        <v>24</v>
      </c>
      <c r="E6970" s="323">
        <v>20</v>
      </c>
      <c r="F6970" s="35" t="s">
        <v>303</v>
      </c>
      <c r="G6970" s="326" t="s">
        <v>14505</v>
      </c>
      <c r="H6970" s="350">
        <f t="shared" si="109"/>
        <v>3947245.3800000008</v>
      </c>
      <c r="I6970" s="326" t="s">
        <v>14676</v>
      </c>
      <c r="J6970" s="42" t="str">
        <f>VLOOKUP(D6970,DEPARTMENTS!B:B,1,0)</f>
        <v>ENVELOPES</v>
      </c>
    </row>
    <row r="6971" spans="1:10" hidden="1" x14ac:dyDescent="0.2">
      <c r="A6971" s="326" t="s">
        <v>14828</v>
      </c>
      <c r="B6971" s="326" t="s">
        <v>10</v>
      </c>
      <c r="C6971" s="326">
        <v>3</v>
      </c>
      <c r="D6971" s="326" t="s">
        <v>24</v>
      </c>
      <c r="E6971" s="323">
        <v>50</v>
      </c>
      <c r="F6971" s="35" t="s">
        <v>303</v>
      </c>
      <c r="G6971" s="326" t="s">
        <v>14505</v>
      </c>
      <c r="H6971" s="350">
        <f t="shared" si="109"/>
        <v>3947295.3800000008</v>
      </c>
      <c r="I6971" s="326" t="s">
        <v>14677</v>
      </c>
      <c r="J6971" s="42" t="str">
        <f>VLOOKUP(D6971,DEPARTMENTS!B:B,1,0)</f>
        <v>ENVELOPES</v>
      </c>
    </row>
    <row r="6972" spans="1:10" hidden="1" x14ac:dyDescent="0.2">
      <c r="A6972" s="326" t="s">
        <v>14829</v>
      </c>
      <c r="B6972" s="326" t="s">
        <v>10</v>
      </c>
      <c r="C6972" s="326">
        <v>3</v>
      </c>
      <c r="D6972" s="326" t="s">
        <v>24</v>
      </c>
      <c r="E6972" s="323">
        <v>100</v>
      </c>
      <c r="F6972" s="35" t="s">
        <v>303</v>
      </c>
      <c r="G6972" s="326" t="s">
        <v>14505</v>
      </c>
      <c r="H6972" s="350">
        <f t="shared" si="109"/>
        <v>3947395.3800000008</v>
      </c>
      <c r="I6972" s="326" t="s">
        <v>14678</v>
      </c>
      <c r="J6972" s="42" t="str">
        <f>VLOOKUP(D6972,DEPARTMENTS!B:B,1,0)</f>
        <v>ENVELOPES</v>
      </c>
    </row>
    <row r="6973" spans="1:10" hidden="1" x14ac:dyDescent="0.2">
      <c r="A6973" s="326" t="s">
        <v>14830</v>
      </c>
      <c r="B6973" s="326" t="s">
        <v>10</v>
      </c>
      <c r="C6973" s="326">
        <v>3</v>
      </c>
      <c r="D6973" s="326" t="s">
        <v>24</v>
      </c>
      <c r="E6973" s="323">
        <v>100</v>
      </c>
      <c r="F6973" s="35" t="s">
        <v>303</v>
      </c>
      <c r="G6973" s="326" t="s">
        <v>14505</v>
      </c>
      <c r="H6973" s="350">
        <f t="shared" si="109"/>
        <v>3947495.3800000008</v>
      </c>
      <c r="I6973" s="326" t="s">
        <v>14679</v>
      </c>
      <c r="J6973" s="42" t="str">
        <f>VLOOKUP(D6973,DEPARTMENTS!B:B,1,0)</f>
        <v>ENVELOPES</v>
      </c>
    </row>
    <row r="6974" spans="1:10" hidden="1" x14ac:dyDescent="0.2">
      <c r="A6974" s="326" t="s">
        <v>14831</v>
      </c>
      <c r="B6974" s="326" t="s">
        <v>10</v>
      </c>
      <c r="C6974" s="326">
        <v>3</v>
      </c>
      <c r="D6974" s="326" t="s">
        <v>24</v>
      </c>
      <c r="E6974" s="323">
        <v>100</v>
      </c>
      <c r="F6974" s="35" t="s">
        <v>303</v>
      </c>
      <c r="G6974" s="326" t="s">
        <v>14505</v>
      </c>
      <c r="H6974" s="350">
        <f t="shared" si="109"/>
        <v>3947595.3800000008</v>
      </c>
      <c r="I6974" s="326" t="s">
        <v>14680</v>
      </c>
      <c r="J6974" s="42" t="str">
        <f>VLOOKUP(D6974,DEPARTMENTS!B:B,1,0)</f>
        <v>ENVELOPES</v>
      </c>
    </row>
    <row r="6975" spans="1:10" hidden="1" x14ac:dyDescent="0.2">
      <c r="A6975" s="326" t="s">
        <v>14832</v>
      </c>
      <c r="B6975" s="326" t="s">
        <v>10</v>
      </c>
      <c r="C6975" s="326">
        <v>3</v>
      </c>
      <c r="D6975" s="326" t="s">
        <v>24</v>
      </c>
      <c r="E6975" s="323">
        <v>300</v>
      </c>
      <c r="F6975" s="35" t="s">
        <v>303</v>
      </c>
      <c r="G6975" s="326" t="s">
        <v>14505</v>
      </c>
      <c r="H6975" s="350">
        <f t="shared" si="109"/>
        <v>3947895.3800000008</v>
      </c>
      <c r="I6975" s="326" t="s">
        <v>14681</v>
      </c>
      <c r="J6975" s="42" t="str">
        <f>VLOOKUP(D6975,DEPARTMENTS!B:B,1,0)</f>
        <v>ENVELOPES</v>
      </c>
    </row>
    <row r="6976" spans="1:10" hidden="1" x14ac:dyDescent="0.2">
      <c r="A6976" s="326" t="s">
        <v>14833</v>
      </c>
      <c r="B6976" s="326" t="s">
        <v>10</v>
      </c>
      <c r="C6976" s="326">
        <v>3</v>
      </c>
      <c r="D6976" s="326" t="s">
        <v>24</v>
      </c>
      <c r="E6976" s="323">
        <v>30</v>
      </c>
      <c r="F6976" s="35" t="s">
        <v>303</v>
      </c>
      <c r="G6976" s="326" t="s">
        <v>14505</v>
      </c>
      <c r="H6976" s="350">
        <f t="shared" si="109"/>
        <v>3947925.3800000008</v>
      </c>
      <c r="I6976" s="326" t="s">
        <v>14682</v>
      </c>
      <c r="J6976" s="42" t="str">
        <f>VLOOKUP(D6976,DEPARTMENTS!B:B,1,0)</f>
        <v>ENVELOPES</v>
      </c>
    </row>
    <row r="6977" spans="1:10" hidden="1" x14ac:dyDescent="0.2">
      <c r="A6977" s="326" t="s">
        <v>14834</v>
      </c>
      <c r="B6977" s="326" t="s">
        <v>10</v>
      </c>
      <c r="C6977" s="326">
        <v>3</v>
      </c>
      <c r="D6977" s="326" t="s">
        <v>24</v>
      </c>
      <c r="E6977" s="323">
        <v>100</v>
      </c>
      <c r="F6977" s="35" t="s">
        <v>303</v>
      </c>
      <c r="G6977" s="326" t="s">
        <v>14505</v>
      </c>
      <c r="H6977" s="350">
        <f t="shared" si="109"/>
        <v>3948025.3800000008</v>
      </c>
      <c r="I6977" s="326" t="s">
        <v>14683</v>
      </c>
      <c r="J6977" s="42" t="str">
        <f>VLOOKUP(D6977,DEPARTMENTS!B:B,1,0)</f>
        <v>ENVELOPES</v>
      </c>
    </row>
    <row r="6978" spans="1:10" hidden="1" x14ac:dyDescent="0.2">
      <c r="A6978" s="326" t="s">
        <v>14835</v>
      </c>
      <c r="B6978" s="326" t="s">
        <v>10</v>
      </c>
      <c r="C6978" s="326">
        <v>3</v>
      </c>
      <c r="D6978" s="326" t="s">
        <v>24</v>
      </c>
      <c r="E6978" s="323">
        <v>100</v>
      </c>
      <c r="F6978" s="35" t="s">
        <v>303</v>
      </c>
      <c r="G6978" s="326" t="s">
        <v>14505</v>
      </c>
      <c r="H6978" s="350">
        <f t="shared" si="109"/>
        <v>3948125.3800000008</v>
      </c>
      <c r="I6978" s="326" t="s">
        <v>14684</v>
      </c>
      <c r="J6978" s="42" t="str">
        <f>VLOOKUP(D6978,DEPARTMENTS!B:B,1,0)</f>
        <v>ENVELOPES</v>
      </c>
    </row>
    <row r="6979" spans="1:10" hidden="1" x14ac:dyDescent="0.2">
      <c r="A6979" s="326" t="s">
        <v>14836</v>
      </c>
      <c r="B6979" s="326" t="s">
        <v>10</v>
      </c>
      <c r="C6979" s="326">
        <v>3</v>
      </c>
      <c r="D6979" s="326" t="s">
        <v>24</v>
      </c>
      <c r="E6979" s="323">
        <v>700</v>
      </c>
      <c r="F6979" s="35" t="s">
        <v>303</v>
      </c>
      <c r="G6979" s="326" t="s">
        <v>14505</v>
      </c>
      <c r="H6979" s="350">
        <f t="shared" si="109"/>
        <v>3948825.3800000008</v>
      </c>
      <c r="I6979" s="326" t="s">
        <v>14685</v>
      </c>
      <c r="J6979" s="42" t="str">
        <f>VLOOKUP(D6979,DEPARTMENTS!B:B,1,0)</f>
        <v>ENVELOPES</v>
      </c>
    </row>
    <row r="6980" spans="1:10" hidden="1" x14ac:dyDescent="0.2">
      <c r="A6980" s="326" t="s">
        <v>14837</v>
      </c>
      <c r="B6980" s="326" t="s">
        <v>10</v>
      </c>
      <c r="C6980" s="326">
        <v>3</v>
      </c>
      <c r="D6980" s="326" t="s">
        <v>24</v>
      </c>
      <c r="E6980" s="323">
        <v>50</v>
      </c>
      <c r="F6980" s="35" t="s">
        <v>303</v>
      </c>
      <c r="G6980" s="326" t="s">
        <v>14505</v>
      </c>
      <c r="H6980" s="350">
        <f t="shared" si="109"/>
        <v>3948875.3800000008</v>
      </c>
      <c r="I6980" s="326" t="s">
        <v>14686</v>
      </c>
      <c r="J6980" s="42" t="str">
        <f>VLOOKUP(D6980,DEPARTMENTS!B:B,1,0)</f>
        <v>ENVELOPES</v>
      </c>
    </row>
    <row r="6981" spans="1:10" hidden="1" x14ac:dyDescent="0.2">
      <c r="A6981" s="326" t="s">
        <v>14838</v>
      </c>
      <c r="B6981" s="326" t="s">
        <v>10</v>
      </c>
      <c r="C6981" s="326">
        <v>3</v>
      </c>
      <c r="D6981" s="326" t="s">
        <v>24</v>
      </c>
      <c r="E6981" s="323">
        <v>20</v>
      </c>
      <c r="F6981" s="35" t="s">
        <v>303</v>
      </c>
      <c r="G6981" s="326" t="s">
        <v>14505</v>
      </c>
      <c r="H6981" s="350">
        <f t="shared" si="109"/>
        <v>3948895.3800000008</v>
      </c>
      <c r="I6981" s="326" t="s">
        <v>14687</v>
      </c>
      <c r="J6981" s="42" t="str">
        <f>VLOOKUP(D6981,DEPARTMENTS!B:B,1,0)</f>
        <v>ENVELOPES</v>
      </c>
    </row>
    <row r="6982" spans="1:10" hidden="1" x14ac:dyDescent="0.2">
      <c r="A6982" s="326" t="s">
        <v>14839</v>
      </c>
      <c r="B6982" s="326" t="s">
        <v>10</v>
      </c>
      <c r="C6982" s="326">
        <v>3</v>
      </c>
      <c r="D6982" s="326" t="s">
        <v>24</v>
      </c>
      <c r="E6982" s="323">
        <v>100</v>
      </c>
      <c r="F6982" s="35" t="s">
        <v>303</v>
      </c>
      <c r="G6982" s="326" t="s">
        <v>14505</v>
      </c>
      <c r="H6982" s="350">
        <f t="shared" si="109"/>
        <v>3948995.3800000008</v>
      </c>
      <c r="I6982" s="326" t="s">
        <v>14688</v>
      </c>
      <c r="J6982" s="42" t="str">
        <f>VLOOKUP(D6982,DEPARTMENTS!B:B,1,0)</f>
        <v>ENVELOPES</v>
      </c>
    </row>
    <row r="6983" spans="1:10" hidden="1" x14ac:dyDescent="0.2">
      <c r="A6983" s="326" t="s">
        <v>14840</v>
      </c>
      <c r="B6983" s="326" t="s">
        <v>10</v>
      </c>
      <c r="C6983" s="326">
        <v>3</v>
      </c>
      <c r="D6983" s="326" t="s">
        <v>24</v>
      </c>
      <c r="E6983" s="323">
        <v>50</v>
      </c>
      <c r="F6983" s="35" t="s">
        <v>303</v>
      </c>
      <c r="G6983" s="326" t="s">
        <v>14505</v>
      </c>
      <c r="H6983" s="350">
        <f t="shared" si="109"/>
        <v>3949045.3800000008</v>
      </c>
      <c r="I6983" s="326" t="s">
        <v>14689</v>
      </c>
      <c r="J6983" s="42" t="str">
        <f>VLOOKUP(D6983,DEPARTMENTS!B:B,1,0)</f>
        <v>ENVELOPES</v>
      </c>
    </row>
    <row r="6984" spans="1:10" hidden="1" x14ac:dyDescent="0.2">
      <c r="A6984" s="326" t="s">
        <v>14841</v>
      </c>
      <c r="B6984" s="326" t="s">
        <v>10</v>
      </c>
      <c r="C6984" s="326">
        <v>3</v>
      </c>
      <c r="D6984" s="326" t="s">
        <v>24</v>
      </c>
      <c r="E6984" s="323">
        <v>100</v>
      </c>
      <c r="F6984" s="35" t="s">
        <v>303</v>
      </c>
      <c r="G6984" s="326" t="s">
        <v>14505</v>
      </c>
      <c r="H6984" s="350">
        <f t="shared" si="109"/>
        <v>3949145.3800000008</v>
      </c>
      <c r="I6984" s="326" t="s">
        <v>14690</v>
      </c>
      <c r="J6984" s="42" t="str">
        <f>VLOOKUP(D6984,DEPARTMENTS!B:B,1,0)</f>
        <v>ENVELOPES</v>
      </c>
    </row>
    <row r="6985" spans="1:10" hidden="1" x14ac:dyDescent="0.2">
      <c r="A6985" s="326" t="s">
        <v>14842</v>
      </c>
      <c r="B6985" s="326" t="s">
        <v>10</v>
      </c>
      <c r="C6985" s="326">
        <v>3</v>
      </c>
      <c r="D6985" s="326" t="s">
        <v>24</v>
      </c>
      <c r="E6985" s="323">
        <v>200</v>
      </c>
      <c r="F6985" s="35" t="s">
        <v>303</v>
      </c>
      <c r="G6985" s="326" t="s">
        <v>14505</v>
      </c>
      <c r="H6985" s="350">
        <f t="shared" si="109"/>
        <v>3949345.3800000008</v>
      </c>
      <c r="I6985" s="326" t="s">
        <v>14691</v>
      </c>
      <c r="J6985" s="42" t="str">
        <f>VLOOKUP(D6985,DEPARTMENTS!B:B,1,0)</f>
        <v>ENVELOPES</v>
      </c>
    </row>
    <row r="6986" spans="1:10" hidden="1" x14ac:dyDescent="0.2">
      <c r="A6986" s="326" t="s">
        <v>14843</v>
      </c>
      <c r="B6986" s="326" t="s">
        <v>10</v>
      </c>
      <c r="C6986" s="326">
        <v>3</v>
      </c>
      <c r="D6986" s="326" t="s">
        <v>24</v>
      </c>
      <c r="E6986" s="323">
        <v>50</v>
      </c>
      <c r="F6986" s="35" t="s">
        <v>303</v>
      </c>
      <c r="G6986" s="326" t="s">
        <v>14505</v>
      </c>
      <c r="H6986" s="350">
        <f t="shared" si="109"/>
        <v>3949395.3800000008</v>
      </c>
      <c r="I6986" s="326" t="s">
        <v>14692</v>
      </c>
      <c r="J6986" s="42" t="str">
        <f>VLOOKUP(D6986,DEPARTMENTS!B:B,1,0)</f>
        <v>ENVELOPES</v>
      </c>
    </row>
    <row r="6987" spans="1:10" hidden="1" x14ac:dyDescent="0.2">
      <c r="A6987" s="326" t="s">
        <v>14844</v>
      </c>
      <c r="B6987" s="326" t="s">
        <v>10</v>
      </c>
      <c r="C6987" s="326">
        <v>3</v>
      </c>
      <c r="D6987" s="326" t="s">
        <v>24</v>
      </c>
      <c r="E6987" s="323">
        <v>200</v>
      </c>
      <c r="F6987" s="35" t="s">
        <v>303</v>
      </c>
      <c r="G6987" s="326" t="s">
        <v>14505</v>
      </c>
      <c r="H6987" s="350">
        <f t="shared" si="109"/>
        <v>3949595.3800000008</v>
      </c>
      <c r="I6987" s="326" t="s">
        <v>14693</v>
      </c>
      <c r="J6987" s="42" t="str">
        <f>VLOOKUP(D6987,DEPARTMENTS!B:B,1,0)</f>
        <v>ENVELOPES</v>
      </c>
    </row>
    <row r="6988" spans="1:10" hidden="1" x14ac:dyDescent="0.2">
      <c r="A6988" s="326" t="s">
        <v>14845</v>
      </c>
      <c r="B6988" s="326" t="s">
        <v>10</v>
      </c>
      <c r="C6988" s="326">
        <v>3</v>
      </c>
      <c r="D6988" s="326" t="s">
        <v>24</v>
      </c>
      <c r="E6988" s="323">
        <v>50</v>
      </c>
      <c r="F6988" s="35" t="s">
        <v>303</v>
      </c>
      <c r="G6988" s="326" t="s">
        <v>14505</v>
      </c>
      <c r="H6988" s="350">
        <f t="shared" si="109"/>
        <v>3949645.3800000008</v>
      </c>
      <c r="I6988" s="326" t="s">
        <v>14694</v>
      </c>
      <c r="J6988" s="42" t="str">
        <f>VLOOKUP(D6988,DEPARTMENTS!B:B,1,0)</f>
        <v>ENVELOPES</v>
      </c>
    </row>
    <row r="6989" spans="1:10" hidden="1" x14ac:dyDescent="0.2">
      <c r="A6989" s="326" t="s">
        <v>14846</v>
      </c>
      <c r="B6989" s="326" t="s">
        <v>10</v>
      </c>
      <c r="C6989" s="326">
        <v>3</v>
      </c>
      <c r="D6989" s="326" t="s">
        <v>24</v>
      </c>
      <c r="E6989" s="323">
        <v>50</v>
      </c>
      <c r="F6989" s="35" t="s">
        <v>303</v>
      </c>
      <c r="G6989" s="326" t="s">
        <v>14505</v>
      </c>
      <c r="H6989" s="350">
        <f t="shared" si="109"/>
        <v>3949695.3800000008</v>
      </c>
      <c r="I6989" s="326" t="s">
        <v>14695</v>
      </c>
      <c r="J6989" s="42" t="str">
        <f>VLOOKUP(D6989,DEPARTMENTS!B:B,1,0)</f>
        <v>ENVELOPES</v>
      </c>
    </row>
    <row r="6990" spans="1:10" hidden="1" x14ac:dyDescent="0.2">
      <c r="A6990" s="326" t="s">
        <v>14847</v>
      </c>
      <c r="B6990" s="326" t="s">
        <v>10</v>
      </c>
      <c r="C6990" s="326">
        <v>3</v>
      </c>
      <c r="D6990" s="326" t="s">
        <v>24</v>
      </c>
      <c r="E6990" s="323">
        <v>100</v>
      </c>
      <c r="F6990" s="35" t="s">
        <v>303</v>
      </c>
      <c r="G6990" s="326" t="s">
        <v>14505</v>
      </c>
      <c r="H6990" s="350">
        <f t="shared" si="109"/>
        <v>3949795.3800000008</v>
      </c>
      <c r="I6990" s="326" t="s">
        <v>14696</v>
      </c>
      <c r="J6990" s="42" t="str">
        <f>VLOOKUP(D6990,DEPARTMENTS!B:B,1,0)</f>
        <v>ENVELOPES</v>
      </c>
    </row>
    <row r="6991" spans="1:10" hidden="1" x14ac:dyDescent="0.2">
      <c r="A6991" s="326" t="s">
        <v>14848</v>
      </c>
      <c r="B6991" s="326" t="s">
        <v>10</v>
      </c>
      <c r="C6991" s="326">
        <v>3</v>
      </c>
      <c r="D6991" s="326" t="s">
        <v>24</v>
      </c>
      <c r="E6991" s="323">
        <v>50</v>
      </c>
      <c r="F6991" s="35" t="s">
        <v>303</v>
      </c>
      <c r="G6991" s="326" t="s">
        <v>14505</v>
      </c>
      <c r="H6991" s="350">
        <f t="shared" si="109"/>
        <v>3949845.3800000008</v>
      </c>
      <c r="I6991" s="326" t="s">
        <v>14697</v>
      </c>
      <c r="J6991" s="42" t="str">
        <f>VLOOKUP(D6991,DEPARTMENTS!B:B,1,0)</f>
        <v>ENVELOPES</v>
      </c>
    </row>
    <row r="6992" spans="1:10" hidden="1" x14ac:dyDescent="0.2">
      <c r="A6992" s="326" t="s">
        <v>14849</v>
      </c>
      <c r="B6992" s="326" t="s">
        <v>10</v>
      </c>
      <c r="C6992" s="326">
        <v>3</v>
      </c>
      <c r="D6992" s="326" t="s">
        <v>24</v>
      </c>
      <c r="E6992" s="323">
        <v>200</v>
      </c>
      <c r="F6992" s="35" t="s">
        <v>303</v>
      </c>
      <c r="G6992" s="326" t="s">
        <v>14505</v>
      </c>
      <c r="H6992" s="350">
        <f t="shared" si="109"/>
        <v>3950045.3800000008</v>
      </c>
      <c r="I6992" s="326" t="s">
        <v>14698</v>
      </c>
      <c r="J6992" s="42" t="str">
        <f>VLOOKUP(D6992,DEPARTMENTS!B:B,1,0)</f>
        <v>ENVELOPES</v>
      </c>
    </row>
    <row r="6993" spans="1:10" hidden="1" x14ac:dyDescent="0.2">
      <c r="A6993" s="326" t="s">
        <v>14850</v>
      </c>
      <c r="B6993" s="326" t="s">
        <v>10</v>
      </c>
      <c r="C6993" s="326">
        <v>3</v>
      </c>
      <c r="D6993" s="326" t="s">
        <v>24</v>
      </c>
      <c r="E6993" s="323">
        <v>200</v>
      </c>
      <c r="F6993" s="35" t="s">
        <v>303</v>
      </c>
      <c r="G6993" s="326" t="s">
        <v>14505</v>
      </c>
      <c r="H6993" s="350">
        <f t="shared" si="109"/>
        <v>3950245.3800000008</v>
      </c>
      <c r="I6993" s="326" t="s">
        <v>14699</v>
      </c>
      <c r="J6993" s="42" t="str">
        <f>VLOOKUP(D6993,DEPARTMENTS!B:B,1,0)</f>
        <v>ENVELOPES</v>
      </c>
    </row>
    <row r="6994" spans="1:10" hidden="1" x14ac:dyDescent="0.2">
      <c r="A6994" s="326" t="s">
        <v>14851</v>
      </c>
      <c r="B6994" s="326" t="s">
        <v>10</v>
      </c>
      <c r="C6994" s="326">
        <v>3</v>
      </c>
      <c r="D6994" s="326" t="s">
        <v>24</v>
      </c>
      <c r="E6994" s="323">
        <v>100</v>
      </c>
      <c r="F6994" s="35" t="s">
        <v>303</v>
      </c>
      <c r="G6994" s="326" t="s">
        <v>14505</v>
      </c>
      <c r="H6994" s="350">
        <f t="shared" si="109"/>
        <v>3950345.3800000008</v>
      </c>
      <c r="I6994" s="326" t="s">
        <v>14700</v>
      </c>
      <c r="J6994" s="42" t="str">
        <f>VLOOKUP(D6994,DEPARTMENTS!B:B,1,0)</f>
        <v>ENVELOPES</v>
      </c>
    </row>
    <row r="6995" spans="1:10" hidden="1" x14ac:dyDescent="0.2">
      <c r="A6995" s="326" t="s">
        <v>14852</v>
      </c>
      <c r="B6995" s="326" t="s">
        <v>10</v>
      </c>
      <c r="C6995" s="326">
        <v>3</v>
      </c>
      <c r="D6995" s="326" t="s">
        <v>24</v>
      </c>
      <c r="E6995" s="323">
        <v>100</v>
      </c>
      <c r="F6995" s="35" t="s">
        <v>303</v>
      </c>
      <c r="G6995" s="326" t="s">
        <v>14505</v>
      </c>
      <c r="H6995" s="350">
        <f t="shared" si="109"/>
        <v>3950445.3800000008</v>
      </c>
      <c r="I6995" s="326" t="s">
        <v>14701</v>
      </c>
      <c r="J6995" s="42" t="str">
        <f>VLOOKUP(D6995,DEPARTMENTS!B:B,1,0)</f>
        <v>ENVELOPES</v>
      </c>
    </row>
    <row r="6996" spans="1:10" hidden="1" x14ac:dyDescent="0.2">
      <c r="A6996" s="326" t="s">
        <v>14853</v>
      </c>
      <c r="B6996" s="326" t="s">
        <v>10</v>
      </c>
      <c r="C6996" s="326">
        <v>3</v>
      </c>
      <c r="D6996" s="326" t="s">
        <v>24</v>
      </c>
      <c r="E6996" s="323">
        <v>50</v>
      </c>
      <c r="F6996" s="35" t="s">
        <v>303</v>
      </c>
      <c r="G6996" s="326" t="s">
        <v>14505</v>
      </c>
      <c r="H6996" s="350">
        <f t="shared" si="109"/>
        <v>3950495.3800000008</v>
      </c>
      <c r="I6996" s="326" t="s">
        <v>14702</v>
      </c>
      <c r="J6996" s="42" t="str">
        <f>VLOOKUP(D6996,DEPARTMENTS!B:B,1,0)</f>
        <v>ENVELOPES</v>
      </c>
    </row>
    <row r="6997" spans="1:10" hidden="1" x14ac:dyDescent="0.2">
      <c r="A6997" s="326" t="s">
        <v>14854</v>
      </c>
      <c r="B6997" s="326" t="s">
        <v>10</v>
      </c>
      <c r="C6997" s="326">
        <v>3</v>
      </c>
      <c r="D6997" s="326" t="s">
        <v>24</v>
      </c>
      <c r="E6997" s="323">
        <v>200</v>
      </c>
      <c r="F6997" s="35" t="s">
        <v>303</v>
      </c>
      <c r="G6997" s="326" t="s">
        <v>14505</v>
      </c>
      <c r="H6997" s="350">
        <f t="shared" si="109"/>
        <v>3950695.3800000008</v>
      </c>
      <c r="I6997" s="326" t="s">
        <v>14703</v>
      </c>
      <c r="J6997" s="42" t="str">
        <f>VLOOKUP(D6997,DEPARTMENTS!B:B,1,0)</f>
        <v>ENVELOPES</v>
      </c>
    </row>
    <row r="6998" spans="1:10" hidden="1" x14ac:dyDescent="0.2">
      <c r="A6998" s="326" t="s">
        <v>14855</v>
      </c>
      <c r="B6998" s="326" t="s">
        <v>10</v>
      </c>
      <c r="C6998" s="326">
        <v>3</v>
      </c>
      <c r="D6998" s="326" t="s">
        <v>24</v>
      </c>
      <c r="E6998" s="323">
        <v>100</v>
      </c>
      <c r="F6998" s="35" t="s">
        <v>303</v>
      </c>
      <c r="G6998" s="326" t="s">
        <v>14505</v>
      </c>
      <c r="H6998" s="350">
        <f t="shared" ref="H6998:H7061" si="110">H6997+E6998</f>
        <v>3950795.3800000008</v>
      </c>
      <c r="I6998" s="326" t="s">
        <v>14704</v>
      </c>
      <c r="J6998" s="42" t="str">
        <f>VLOOKUP(D6998,DEPARTMENTS!B:B,1,0)</f>
        <v>ENVELOPES</v>
      </c>
    </row>
    <row r="6999" spans="1:10" hidden="1" x14ac:dyDescent="0.2">
      <c r="A6999" s="326" t="s">
        <v>14856</v>
      </c>
      <c r="B6999" s="326" t="s">
        <v>10</v>
      </c>
      <c r="C6999" s="326">
        <v>3</v>
      </c>
      <c r="D6999" s="326" t="s">
        <v>24</v>
      </c>
      <c r="E6999" s="323">
        <v>50</v>
      </c>
      <c r="F6999" s="35" t="s">
        <v>303</v>
      </c>
      <c r="G6999" s="326" t="s">
        <v>14505</v>
      </c>
      <c r="H6999" s="350">
        <f t="shared" si="110"/>
        <v>3950845.3800000008</v>
      </c>
      <c r="I6999" s="326" t="s">
        <v>14705</v>
      </c>
      <c r="J6999" s="42" t="str">
        <f>VLOOKUP(D6999,DEPARTMENTS!B:B,1,0)</f>
        <v>ENVELOPES</v>
      </c>
    </row>
    <row r="7000" spans="1:10" hidden="1" x14ac:dyDescent="0.2">
      <c r="A7000" s="326" t="s">
        <v>14857</v>
      </c>
      <c r="B7000" s="326" t="s">
        <v>10</v>
      </c>
      <c r="C7000" s="326">
        <v>3</v>
      </c>
      <c r="D7000" s="326" t="s">
        <v>24</v>
      </c>
      <c r="E7000" s="323">
        <v>500</v>
      </c>
      <c r="F7000" s="35" t="s">
        <v>303</v>
      </c>
      <c r="G7000" s="326" t="s">
        <v>14505</v>
      </c>
      <c r="H7000" s="350">
        <f t="shared" si="110"/>
        <v>3951345.3800000008</v>
      </c>
      <c r="I7000" s="326" t="s">
        <v>14706</v>
      </c>
      <c r="J7000" s="42" t="str">
        <f>VLOOKUP(D7000,DEPARTMENTS!B:B,1,0)</f>
        <v>ENVELOPES</v>
      </c>
    </row>
    <row r="7001" spans="1:10" hidden="1" x14ac:dyDescent="0.2">
      <c r="A7001" s="326" t="s">
        <v>14858</v>
      </c>
      <c r="B7001" s="326" t="s">
        <v>10</v>
      </c>
      <c r="C7001" s="326">
        <v>3</v>
      </c>
      <c r="D7001" s="326" t="s">
        <v>24</v>
      </c>
      <c r="E7001" s="323">
        <v>50</v>
      </c>
      <c r="F7001" s="35" t="s">
        <v>303</v>
      </c>
      <c r="G7001" s="326" t="s">
        <v>14505</v>
      </c>
      <c r="H7001" s="350">
        <f t="shared" si="110"/>
        <v>3951395.3800000008</v>
      </c>
      <c r="I7001" s="326" t="s">
        <v>14707</v>
      </c>
      <c r="J7001" s="42" t="str">
        <f>VLOOKUP(D7001,DEPARTMENTS!B:B,1,0)</f>
        <v>ENVELOPES</v>
      </c>
    </row>
    <row r="7002" spans="1:10" hidden="1" x14ac:dyDescent="0.2">
      <c r="A7002" s="326" t="s">
        <v>14859</v>
      </c>
      <c r="B7002" s="326" t="s">
        <v>10</v>
      </c>
      <c r="C7002" s="326">
        <v>3</v>
      </c>
      <c r="D7002" s="326" t="s">
        <v>24</v>
      </c>
      <c r="E7002" s="323">
        <v>500</v>
      </c>
      <c r="F7002" s="35" t="s">
        <v>303</v>
      </c>
      <c r="G7002" s="326" t="s">
        <v>14505</v>
      </c>
      <c r="H7002" s="350">
        <f t="shared" si="110"/>
        <v>3951895.3800000008</v>
      </c>
      <c r="I7002" s="326" t="s">
        <v>14708</v>
      </c>
      <c r="J7002" s="42" t="str">
        <f>VLOOKUP(D7002,DEPARTMENTS!B:B,1,0)</f>
        <v>ENVELOPES</v>
      </c>
    </row>
    <row r="7003" spans="1:10" hidden="1" x14ac:dyDescent="0.2">
      <c r="A7003" s="326" t="s">
        <v>14860</v>
      </c>
      <c r="B7003" s="326" t="s">
        <v>10</v>
      </c>
      <c r="C7003" s="326">
        <v>3</v>
      </c>
      <c r="D7003" s="326" t="s">
        <v>24</v>
      </c>
      <c r="E7003" s="323">
        <v>50</v>
      </c>
      <c r="F7003" s="35" t="s">
        <v>303</v>
      </c>
      <c r="G7003" s="326" t="s">
        <v>14505</v>
      </c>
      <c r="H7003" s="350">
        <f t="shared" si="110"/>
        <v>3951945.3800000008</v>
      </c>
      <c r="I7003" s="326" t="s">
        <v>14709</v>
      </c>
      <c r="J7003" s="42" t="str">
        <f>VLOOKUP(D7003,DEPARTMENTS!B:B,1,0)</f>
        <v>ENVELOPES</v>
      </c>
    </row>
    <row r="7004" spans="1:10" hidden="1" x14ac:dyDescent="0.2">
      <c r="A7004" s="326" t="s">
        <v>14861</v>
      </c>
      <c r="B7004" s="326" t="s">
        <v>10</v>
      </c>
      <c r="C7004" s="326">
        <v>3</v>
      </c>
      <c r="D7004" s="326" t="s">
        <v>24</v>
      </c>
      <c r="E7004" s="323">
        <v>200</v>
      </c>
      <c r="F7004" s="35" t="s">
        <v>303</v>
      </c>
      <c r="G7004" s="326" t="s">
        <v>14505</v>
      </c>
      <c r="H7004" s="350">
        <f t="shared" si="110"/>
        <v>3952145.3800000008</v>
      </c>
      <c r="I7004" s="326" t="s">
        <v>14710</v>
      </c>
      <c r="J7004" s="42" t="str">
        <f>VLOOKUP(D7004,DEPARTMENTS!B:B,1,0)</f>
        <v>ENVELOPES</v>
      </c>
    </row>
    <row r="7005" spans="1:10" hidden="1" x14ac:dyDescent="0.2">
      <c r="A7005" s="326" t="s">
        <v>14862</v>
      </c>
      <c r="B7005" s="326" t="s">
        <v>10</v>
      </c>
      <c r="C7005" s="326">
        <v>3</v>
      </c>
      <c r="D7005" s="326" t="s">
        <v>24</v>
      </c>
      <c r="E7005" s="323">
        <v>200</v>
      </c>
      <c r="F7005" s="35" t="s">
        <v>303</v>
      </c>
      <c r="G7005" s="326" t="s">
        <v>14505</v>
      </c>
      <c r="H7005" s="350">
        <f t="shared" si="110"/>
        <v>3952345.3800000008</v>
      </c>
      <c r="I7005" s="326" t="s">
        <v>14711</v>
      </c>
      <c r="J7005" s="42" t="str">
        <f>VLOOKUP(D7005,DEPARTMENTS!B:B,1,0)</f>
        <v>ENVELOPES</v>
      </c>
    </row>
    <row r="7006" spans="1:10" hidden="1" x14ac:dyDescent="0.2">
      <c r="A7006" s="326" t="s">
        <v>14863</v>
      </c>
      <c r="B7006" s="326" t="s">
        <v>10</v>
      </c>
      <c r="C7006" s="326">
        <v>3</v>
      </c>
      <c r="D7006" s="326" t="s">
        <v>24</v>
      </c>
      <c r="E7006" s="323">
        <v>50</v>
      </c>
      <c r="F7006" s="35" t="s">
        <v>303</v>
      </c>
      <c r="G7006" s="326" t="s">
        <v>14505</v>
      </c>
      <c r="H7006" s="350">
        <f t="shared" si="110"/>
        <v>3952395.3800000008</v>
      </c>
      <c r="I7006" s="326" t="s">
        <v>14712</v>
      </c>
      <c r="J7006" s="42" t="str">
        <f>VLOOKUP(D7006,DEPARTMENTS!B:B,1,0)</f>
        <v>ENVELOPES</v>
      </c>
    </row>
    <row r="7007" spans="1:10" hidden="1" x14ac:dyDescent="0.2">
      <c r="A7007" s="326" t="s">
        <v>14864</v>
      </c>
      <c r="B7007" s="326" t="s">
        <v>10</v>
      </c>
      <c r="C7007" s="326">
        <v>3</v>
      </c>
      <c r="D7007" s="326" t="s">
        <v>24</v>
      </c>
      <c r="E7007" s="323">
        <v>50</v>
      </c>
      <c r="F7007" s="35" t="s">
        <v>303</v>
      </c>
      <c r="G7007" s="326" t="s">
        <v>14505</v>
      </c>
      <c r="H7007" s="350">
        <f t="shared" si="110"/>
        <v>3952445.3800000008</v>
      </c>
      <c r="I7007" s="326" t="s">
        <v>14713</v>
      </c>
      <c r="J7007" s="42" t="str">
        <f>VLOOKUP(D7007,DEPARTMENTS!B:B,1,0)</f>
        <v>ENVELOPES</v>
      </c>
    </row>
    <row r="7008" spans="1:10" hidden="1" x14ac:dyDescent="0.2">
      <c r="A7008" s="326" t="s">
        <v>14865</v>
      </c>
      <c r="B7008" s="326" t="s">
        <v>10</v>
      </c>
      <c r="C7008" s="326">
        <v>3</v>
      </c>
      <c r="D7008" s="326" t="s">
        <v>24</v>
      </c>
      <c r="E7008" s="323">
        <v>100</v>
      </c>
      <c r="F7008" s="35" t="s">
        <v>303</v>
      </c>
      <c r="G7008" s="326" t="s">
        <v>14505</v>
      </c>
      <c r="H7008" s="350">
        <f t="shared" si="110"/>
        <v>3952545.3800000008</v>
      </c>
      <c r="I7008" s="326" t="s">
        <v>14714</v>
      </c>
      <c r="J7008" s="42" t="str">
        <f>VLOOKUP(D7008,DEPARTMENTS!B:B,1,0)</f>
        <v>ENVELOPES</v>
      </c>
    </row>
    <row r="7009" spans="1:10" hidden="1" x14ac:dyDescent="0.2">
      <c r="A7009" s="326" t="s">
        <v>14866</v>
      </c>
      <c r="B7009" s="326" t="s">
        <v>10</v>
      </c>
      <c r="C7009" s="326">
        <v>3</v>
      </c>
      <c r="D7009" s="326" t="s">
        <v>24</v>
      </c>
      <c r="E7009" s="323">
        <v>200</v>
      </c>
      <c r="F7009" s="35" t="s">
        <v>303</v>
      </c>
      <c r="G7009" s="326" t="s">
        <v>14505</v>
      </c>
      <c r="H7009" s="350">
        <f t="shared" si="110"/>
        <v>3952745.3800000008</v>
      </c>
      <c r="I7009" s="326" t="s">
        <v>14715</v>
      </c>
      <c r="J7009" s="42" t="str">
        <f>VLOOKUP(D7009,DEPARTMENTS!B:B,1,0)</f>
        <v>ENVELOPES</v>
      </c>
    </row>
    <row r="7010" spans="1:10" hidden="1" x14ac:dyDescent="0.2">
      <c r="A7010" s="326" t="s">
        <v>14867</v>
      </c>
      <c r="B7010" s="326" t="s">
        <v>10</v>
      </c>
      <c r="C7010" s="326">
        <v>3</v>
      </c>
      <c r="D7010" s="326" t="s">
        <v>24</v>
      </c>
      <c r="E7010" s="323">
        <v>200</v>
      </c>
      <c r="F7010" s="35" t="s">
        <v>303</v>
      </c>
      <c r="G7010" s="326" t="s">
        <v>14505</v>
      </c>
      <c r="H7010" s="350">
        <f t="shared" si="110"/>
        <v>3952945.3800000008</v>
      </c>
      <c r="I7010" s="326" t="s">
        <v>14716</v>
      </c>
      <c r="J7010" s="42" t="str">
        <f>VLOOKUP(D7010,DEPARTMENTS!B:B,1,0)</f>
        <v>ENVELOPES</v>
      </c>
    </row>
    <row r="7011" spans="1:10" hidden="1" x14ac:dyDescent="0.2">
      <c r="A7011" s="326" t="s">
        <v>14868</v>
      </c>
      <c r="B7011" s="326" t="s">
        <v>10</v>
      </c>
      <c r="C7011" s="326">
        <v>3</v>
      </c>
      <c r="D7011" s="326" t="s">
        <v>170</v>
      </c>
      <c r="E7011" s="323">
        <v>200</v>
      </c>
      <c r="F7011" s="35" t="s">
        <v>303</v>
      </c>
      <c r="G7011" s="326" t="s">
        <v>14505</v>
      </c>
      <c r="H7011" s="350">
        <f t="shared" si="110"/>
        <v>3953145.3800000008</v>
      </c>
      <c r="I7011" s="326" t="s">
        <v>14717</v>
      </c>
      <c r="J7011" s="42" t="str">
        <f>VLOOKUP(D7011,DEPARTMENTS!B:B,1,0)</f>
        <v>DEV_GROUP_24</v>
      </c>
    </row>
    <row r="7012" spans="1:10" hidden="1" x14ac:dyDescent="0.2">
      <c r="A7012" s="326" t="s">
        <v>14869</v>
      </c>
      <c r="B7012" s="326" t="s">
        <v>10</v>
      </c>
      <c r="C7012" s="326">
        <v>3</v>
      </c>
      <c r="D7012" s="326" t="s">
        <v>24</v>
      </c>
      <c r="E7012" s="323">
        <v>300</v>
      </c>
      <c r="F7012" s="35" t="s">
        <v>303</v>
      </c>
      <c r="G7012" s="326" t="s">
        <v>14505</v>
      </c>
      <c r="H7012" s="350">
        <f t="shared" si="110"/>
        <v>3953445.3800000008</v>
      </c>
      <c r="I7012" s="326" t="s">
        <v>14718</v>
      </c>
      <c r="J7012" s="42" t="str">
        <f>VLOOKUP(D7012,DEPARTMENTS!B:B,1,0)</f>
        <v>ENVELOPES</v>
      </c>
    </row>
    <row r="7013" spans="1:10" hidden="1" x14ac:dyDescent="0.2">
      <c r="A7013" s="326" t="s">
        <v>14931</v>
      </c>
      <c r="B7013" s="326" t="s">
        <v>10</v>
      </c>
      <c r="C7013" s="326">
        <v>4</v>
      </c>
      <c r="D7013" s="326" t="s">
        <v>24</v>
      </c>
      <c r="E7013" s="328">
        <v>5</v>
      </c>
      <c r="F7013" s="35" t="s">
        <v>303</v>
      </c>
      <c r="G7013" s="326" t="s">
        <v>14505</v>
      </c>
      <c r="H7013" s="350">
        <f t="shared" si="110"/>
        <v>3953450.3800000008</v>
      </c>
      <c r="I7013" s="326" t="s">
        <v>14874</v>
      </c>
      <c r="J7013" s="42" t="str">
        <f>VLOOKUP(D7013,DEPARTMENTS!B:B,1,0)</f>
        <v>ENVELOPES</v>
      </c>
    </row>
    <row r="7014" spans="1:10" hidden="1" x14ac:dyDescent="0.2">
      <c r="A7014" s="326" t="s">
        <v>14932</v>
      </c>
      <c r="B7014" s="326" t="s">
        <v>10</v>
      </c>
      <c r="C7014" s="326">
        <v>4</v>
      </c>
      <c r="D7014" s="326" t="s">
        <v>24</v>
      </c>
      <c r="E7014" s="328">
        <v>8500</v>
      </c>
      <c r="F7014" s="35" t="s">
        <v>303</v>
      </c>
      <c r="G7014" s="326" t="s">
        <v>14505</v>
      </c>
      <c r="H7014" s="350">
        <f t="shared" si="110"/>
        <v>3961950.3800000008</v>
      </c>
      <c r="I7014" s="326" t="s">
        <v>14875</v>
      </c>
      <c r="J7014" s="42" t="str">
        <f>VLOOKUP(D7014,DEPARTMENTS!B:B,1,0)</f>
        <v>ENVELOPES</v>
      </c>
    </row>
    <row r="7015" spans="1:10" hidden="1" x14ac:dyDescent="0.2">
      <c r="A7015" s="326" t="s">
        <v>14933</v>
      </c>
      <c r="B7015" s="326" t="s">
        <v>10</v>
      </c>
      <c r="C7015" s="326">
        <v>4</v>
      </c>
      <c r="D7015" s="326" t="s">
        <v>24</v>
      </c>
      <c r="E7015" s="328">
        <v>500</v>
      </c>
      <c r="F7015" s="35" t="s">
        <v>303</v>
      </c>
      <c r="G7015" s="326" t="s">
        <v>14505</v>
      </c>
      <c r="H7015" s="350">
        <f t="shared" si="110"/>
        <v>3962450.3800000008</v>
      </c>
      <c r="I7015" s="326" t="s">
        <v>14876</v>
      </c>
      <c r="J7015" s="42" t="str">
        <f>VLOOKUP(D7015,DEPARTMENTS!B:B,1,0)</f>
        <v>ENVELOPES</v>
      </c>
    </row>
    <row r="7016" spans="1:10" hidden="1" x14ac:dyDescent="0.2">
      <c r="A7016" s="326" t="s">
        <v>14934</v>
      </c>
      <c r="B7016" s="326" t="s">
        <v>10</v>
      </c>
      <c r="C7016" s="326">
        <v>4</v>
      </c>
      <c r="D7016" s="326" t="s">
        <v>136</v>
      </c>
      <c r="E7016" s="328">
        <v>2000</v>
      </c>
      <c r="F7016" s="35" t="s">
        <v>303</v>
      </c>
      <c r="G7016" s="326" t="s">
        <v>14505</v>
      </c>
      <c r="H7016" s="350">
        <f t="shared" si="110"/>
        <v>3964450.3800000008</v>
      </c>
      <c r="I7016" s="326" t="s">
        <v>14877</v>
      </c>
      <c r="J7016" s="42" t="str">
        <f>VLOOKUP(D7016,DEPARTMENTS!B:B,1,0)</f>
        <v>DEV_GROUP_32</v>
      </c>
    </row>
    <row r="7017" spans="1:10" hidden="1" x14ac:dyDescent="0.2">
      <c r="A7017" s="326" t="s">
        <v>14935</v>
      </c>
      <c r="B7017" s="326" t="s">
        <v>10</v>
      </c>
      <c r="C7017" s="326">
        <v>4</v>
      </c>
      <c r="D7017" s="326" t="s">
        <v>166</v>
      </c>
      <c r="E7017" s="328">
        <v>3000</v>
      </c>
      <c r="F7017" s="35" t="s">
        <v>303</v>
      </c>
      <c r="G7017" s="326" t="s">
        <v>14505</v>
      </c>
      <c r="H7017" s="350">
        <f t="shared" si="110"/>
        <v>3967450.3800000008</v>
      </c>
      <c r="I7017" s="326" t="s">
        <v>14878</v>
      </c>
      <c r="J7017" s="42" t="str">
        <f>VLOOKUP(D7017,DEPARTMENTS!B:B,1,0)</f>
        <v>DEV_GROUP_30</v>
      </c>
    </row>
    <row r="7018" spans="1:10" hidden="1" x14ac:dyDescent="0.2">
      <c r="A7018" s="326" t="s">
        <v>14936</v>
      </c>
      <c r="B7018" s="326" t="s">
        <v>10</v>
      </c>
      <c r="C7018" s="326">
        <v>4</v>
      </c>
      <c r="D7018" s="326" t="s">
        <v>24</v>
      </c>
      <c r="E7018" s="328">
        <v>1000</v>
      </c>
      <c r="F7018" s="35" t="s">
        <v>303</v>
      </c>
      <c r="G7018" s="326" t="s">
        <v>14505</v>
      </c>
      <c r="H7018" s="350">
        <f t="shared" si="110"/>
        <v>3968450.3800000008</v>
      </c>
      <c r="I7018" s="326" t="s">
        <v>14879</v>
      </c>
      <c r="J7018" s="42" t="str">
        <f>VLOOKUP(D7018,DEPARTMENTS!B:B,1,0)</f>
        <v>ENVELOPES</v>
      </c>
    </row>
    <row r="7019" spans="1:10" hidden="1" x14ac:dyDescent="0.2">
      <c r="A7019" s="326" t="s">
        <v>14937</v>
      </c>
      <c r="B7019" s="326" t="s">
        <v>10</v>
      </c>
      <c r="C7019" s="326">
        <v>4</v>
      </c>
      <c r="D7019" s="326" t="s">
        <v>144</v>
      </c>
      <c r="E7019" s="328">
        <v>30</v>
      </c>
      <c r="F7019" s="35" t="s">
        <v>303</v>
      </c>
      <c r="G7019" s="326" t="s">
        <v>14505</v>
      </c>
      <c r="H7019" s="350">
        <f t="shared" si="110"/>
        <v>3968480.3800000008</v>
      </c>
      <c r="I7019" s="326" t="s">
        <v>14880</v>
      </c>
      <c r="J7019" s="42" t="str">
        <f>VLOOKUP(D7019,DEPARTMENTS!B:B,1,0)</f>
        <v>DEV_GROUP_2</v>
      </c>
    </row>
    <row r="7020" spans="1:10" hidden="1" x14ac:dyDescent="0.2">
      <c r="A7020" s="326" t="s">
        <v>14938</v>
      </c>
      <c r="B7020" s="326" t="s">
        <v>10</v>
      </c>
      <c r="C7020" s="326">
        <v>4</v>
      </c>
      <c r="D7020" s="326" t="s">
        <v>184</v>
      </c>
      <c r="E7020" s="328">
        <v>1000</v>
      </c>
      <c r="F7020" s="35" t="s">
        <v>303</v>
      </c>
      <c r="G7020" s="326" t="s">
        <v>14505</v>
      </c>
      <c r="H7020" s="350">
        <f t="shared" si="110"/>
        <v>3969480.3800000008</v>
      </c>
      <c r="I7020" s="326" t="s">
        <v>14881</v>
      </c>
      <c r="J7020" s="42" t="str">
        <f>VLOOKUP(D7020,DEPARTMENTS!B:B,1,0)</f>
        <v>DEV_GROUP_27</v>
      </c>
    </row>
    <row r="7021" spans="1:10" hidden="1" x14ac:dyDescent="0.2">
      <c r="A7021" s="326" t="s">
        <v>14939</v>
      </c>
      <c r="B7021" s="326" t="s">
        <v>10</v>
      </c>
      <c r="C7021" s="326">
        <v>4</v>
      </c>
      <c r="D7021" s="326" t="s">
        <v>184</v>
      </c>
      <c r="E7021" s="328">
        <v>500</v>
      </c>
      <c r="F7021" s="35" t="s">
        <v>303</v>
      </c>
      <c r="G7021" s="326" t="s">
        <v>14505</v>
      </c>
      <c r="H7021" s="350">
        <f t="shared" si="110"/>
        <v>3969980.3800000008</v>
      </c>
      <c r="I7021" s="326" t="s">
        <v>14882</v>
      </c>
      <c r="J7021" s="42" t="str">
        <f>VLOOKUP(D7021,DEPARTMENTS!B:B,1,0)</f>
        <v>DEV_GROUP_27</v>
      </c>
    </row>
    <row r="7022" spans="1:10" hidden="1" x14ac:dyDescent="0.2">
      <c r="A7022" s="326" t="s">
        <v>14940</v>
      </c>
      <c r="B7022" s="326" t="s">
        <v>10</v>
      </c>
      <c r="C7022" s="326">
        <v>4</v>
      </c>
      <c r="D7022" s="326" t="s">
        <v>24</v>
      </c>
      <c r="E7022" s="328">
        <v>100</v>
      </c>
      <c r="F7022" s="35" t="s">
        <v>303</v>
      </c>
      <c r="G7022" s="326" t="s">
        <v>14926</v>
      </c>
      <c r="H7022" s="350">
        <f t="shared" si="110"/>
        <v>3970080.3800000008</v>
      </c>
      <c r="I7022" s="326" t="s">
        <v>14883</v>
      </c>
      <c r="J7022" s="42" t="str">
        <f>VLOOKUP(D7022,DEPARTMENTS!B:B,1,0)</f>
        <v>ENVELOPES</v>
      </c>
    </row>
    <row r="7023" spans="1:10" hidden="1" x14ac:dyDescent="0.2">
      <c r="A7023" s="326" t="s">
        <v>14941</v>
      </c>
      <c r="B7023" s="326" t="s">
        <v>10</v>
      </c>
      <c r="C7023" s="326">
        <v>4</v>
      </c>
      <c r="D7023" s="326" t="s">
        <v>114</v>
      </c>
      <c r="E7023" s="328">
        <v>6500</v>
      </c>
      <c r="F7023" s="35" t="s">
        <v>303</v>
      </c>
      <c r="G7023" s="326" t="s">
        <v>14926</v>
      </c>
      <c r="H7023" s="350">
        <f t="shared" si="110"/>
        <v>3976580.3800000008</v>
      </c>
      <c r="I7023" s="326" t="s">
        <v>14884</v>
      </c>
      <c r="J7023" s="42" t="str">
        <f>VLOOKUP(D7023,DEPARTMENTS!B:B,1,0)</f>
        <v>DEV_GROUP_1</v>
      </c>
    </row>
    <row r="7024" spans="1:10" hidden="1" x14ac:dyDescent="0.2">
      <c r="A7024" s="326" t="s">
        <v>14942</v>
      </c>
      <c r="B7024" s="326" t="s">
        <v>10</v>
      </c>
      <c r="C7024" s="326">
        <v>4</v>
      </c>
      <c r="D7024" s="326" t="s">
        <v>114</v>
      </c>
      <c r="E7024" s="328">
        <v>500</v>
      </c>
      <c r="F7024" s="35" t="s">
        <v>303</v>
      </c>
      <c r="G7024" s="326" t="s">
        <v>14926</v>
      </c>
      <c r="H7024" s="350">
        <f t="shared" si="110"/>
        <v>3977080.3800000008</v>
      </c>
      <c r="I7024" s="326" t="s">
        <v>14885</v>
      </c>
      <c r="J7024" s="42" t="str">
        <f>VLOOKUP(D7024,DEPARTMENTS!B:B,1,0)</f>
        <v>DEV_GROUP_1</v>
      </c>
    </row>
    <row r="7025" spans="1:10" hidden="1" x14ac:dyDescent="0.2">
      <c r="A7025" s="326" t="s">
        <v>14943</v>
      </c>
      <c r="B7025" s="326" t="s">
        <v>10</v>
      </c>
      <c r="C7025" s="326">
        <v>4</v>
      </c>
      <c r="D7025" s="326" t="s">
        <v>114</v>
      </c>
      <c r="E7025" s="328">
        <v>1000</v>
      </c>
      <c r="F7025" s="35" t="s">
        <v>303</v>
      </c>
      <c r="G7025" s="326" t="s">
        <v>14926</v>
      </c>
      <c r="H7025" s="350">
        <f t="shared" si="110"/>
        <v>3978080.3800000008</v>
      </c>
      <c r="I7025" s="326" t="s">
        <v>14886</v>
      </c>
      <c r="J7025" s="42" t="str">
        <f>VLOOKUP(D7025,DEPARTMENTS!B:B,1,0)</f>
        <v>DEV_GROUP_1</v>
      </c>
    </row>
    <row r="7026" spans="1:10" hidden="1" x14ac:dyDescent="0.2">
      <c r="A7026" s="326" t="s">
        <v>14944</v>
      </c>
      <c r="B7026" s="326" t="s">
        <v>10</v>
      </c>
      <c r="C7026" s="326">
        <v>4</v>
      </c>
      <c r="D7026" s="326" t="s">
        <v>38</v>
      </c>
      <c r="E7026" s="328">
        <v>120</v>
      </c>
      <c r="F7026" s="35" t="s">
        <v>303</v>
      </c>
      <c r="G7026" s="326" t="s">
        <v>14927</v>
      </c>
      <c r="H7026" s="350">
        <f t="shared" si="110"/>
        <v>3978200.3800000008</v>
      </c>
      <c r="I7026" s="326" t="s">
        <v>14887</v>
      </c>
      <c r="J7026" s="42" t="str">
        <f>VLOOKUP(D7026,DEPARTMENTS!B:B,1,0)</f>
        <v xml:space="preserve">CHILDREN MINISTRY </v>
      </c>
    </row>
    <row r="7027" spans="1:10" hidden="1" x14ac:dyDescent="0.2">
      <c r="A7027" s="326" t="s">
        <v>14945</v>
      </c>
      <c r="B7027" s="326" t="s">
        <v>10</v>
      </c>
      <c r="C7027" s="326">
        <v>4</v>
      </c>
      <c r="D7027" s="326" t="s">
        <v>38</v>
      </c>
      <c r="E7027" s="328">
        <v>240</v>
      </c>
      <c r="F7027" s="35" t="s">
        <v>303</v>
      </c>
      <c r="G7027" s="326" t="s">
        <v>14927</v>
      </c>
      <c r="H7027" s="350">
        <f t="shared" si="110"/>
        <v>3978440.3800000008</v>
      </c>
      <c r="I7027" s="326" t="s">
        <v>14888</v>
      </c>
      <c r="J7027" s="42" t="str">
        <f>VLOOKUP(D7027,DEPARTMENTS!B:B,1,0)</f>
        <v xml:space="preserve">CHILDREN MINISTRY </v>
      </c>
    </row>
    <row r="7028" spans="1:10" hidden="1" x14ac:dyDescent="0.2">
      <c r="A7028" s="326" t="s">
        <v>14946</v>
      </c>
      <c r="B7028" s="326" t="s">
        <v>10</v>
      </c>
      <c r="C7028" s="326">
        <v>4</v>
      </c>
      <c r="D7028" s="326" t="s">
        <v>24</v>
      </c>
      <c r="E7028" s="328">
        <v>300</v>
      </c>
      <c r="F7028" s="35" t="s">
        <v>303</v>
      </c>
      <c r="G7028" s="326" t="s">
        <v>14927</v>
      </c>
      <c r="H7028" s="350">
        <f t="shared" si="110"/>
        <v>3978740.3800000008</v>
      </c>
      <c r="I7028" s="326" t="s">
        <v>14889</v>
      </c>
      <c r="J7028" s="42" t="str">
        <f>VLOOKUP(D7028,DEPARTMENTS!B:B,1,0)</f>
        <v>ENVELOPES</v>
      </c>
    </row>
    <row r="7029" spans="1:10" hidden="1" x14ac:dyDescent="0.2">
      <c r="A7029" s="326" t="s">
        <v>14947</v>
      </c>
      <c r="B7029" s="326" t="s">
        <v>10</v>
      </c>
      <c r="C7029" s="326">
        <v>4</v>
      </c>
      <c r="D7029" s="326" t="s">
        <v>24</v>
      </c>
      <c r="E7029" s="328">
        <v>188</v>
      </c>
      <c r="F7029" s="35" t="s">
        <v>303</v>
      </c>
      <c r="G7029" s="326" t="s">
        <v>14927</v>
      </c>
      <c r="H7029" s="350">
        <f t="shared" si="110"/>
        <v>3978928.3800000008</v>
      </c>
      <c r="I7029" s="326" t="s">
        <v>14890</v>
      </c>
      <c r="J7029" s="42" t="str">
        <f>VLOOKUP(D7029,DEPARTMENTS!B:B,1,0)</f>
        <v>ENVELOPES</v>
      </c>
    </row>
    <row r="7030" spans="1:10" hidden="1" x14ac:dyDescent="0.2">
      <c r="A7030" s="326" t="s">
        <v>14948</v>
      </c>
      <c r="B7030" s="326" t="s">
        <v>10</v>
      </c>
      <c r="C7030" s="326">
        <v>4</v>
      </c>
      <c r="D7030" s="326" t="s">
        <v>144</v>
      </c>
      <c r="E7030" s="328">
        <v>100</v>
      </c>
      <c r="F7030" s="35" t="s">
        <v>303</v>
      </c>
      <c r="G7030" s="326" t="s">
        <v>14927</v>
      </c>
      <c r="H7030" s="350">
        <f t="shared" si="110"/>
        <v>3979028.3800000008</v>
      </c>
      <c r="I7030" s="326" t="s">
        <v>14891</v>
      </c>
      <c r="J7030" s="42" t="str">
        <f>VLOOKUP(D7030,DEPARTMENTS!B:B,1,0)</f>
        <v>DEV_GROUP_2</v>
      </c>
    </row>
    <row r="7031" spans="1:10" hidden="1" x14ac:dyDescent="0.2">
      <c r="A7031" s="326" t="s">
        <v>14949</v>
      </c>
      <c r="B7031" s="326" t="s">
        <v>10</v>
      </c>
      <c r="C7031" s="326">
        <v>4</v>
      </c>
      <c r="D7031" s="326" t="s">
        <v>24</v>
      </c>
      <c r="E7031" s="328">
        <v>150</v>
      </c>
      <c r="F7031" s="35" t="s">
        <v>303</v>
      </c>
      <c r="G7031" s="326" t="s">
        <v>14927</v>
      </c>
      <c r="H7031" s="350">
        <f t="shared" si="110"/>
        <v>3979178.3800000008</v>
      </c>
      <c r="I7031" s="326" t="s">
        <v>14892</v>
      </c>
      <c r="J7031" s="42" t="str">
        <f>VLOOKUP(D7031,DEPARTMENTS!B:B,1,0)</f>
        <v>ENVELOPES</v>
      </c>
    </row>
    <row r="7032" spans="1:10" hidden="1" x14ac:dyDescent="0.2">
      <c r="A7032" s="326" t="s">
        <v>14950</v>
      </c>
      <c r="B7032" s="326" t="s">
        <v>10</v>
      </c>
      <c r="C7032" s="326">
        <v>4</v>
      </c>
      <c r="D7032" s="326" t="s">
        <v>144</v>
      </c>
      <c r="E7032" s="328">
        <v>200</v>
      </c>
      <c r="F7032" s="35" t="s">
        <v>303</v>
      </c>
      <c r="G7032" s="326" t="s">
        <v>14927</v>
      </c>
      <c r="H7032" s="350">
        <f t="shared" si="110"/>
        <v>3979378.3800000008</v>
      </c>
      <c r="I7032" s="326" t="s">
        <v>14893</v>
      </c>
      <c r="J7032" s="42" t="str">
        <f>VLOOKUP(D7032,DEPARTMENTS!B:B,1,0)</f>
        <v>DEV_GROUP_2</v>
      </c>
    </row>
    <row r="7033" spans="1:10" hidden="1" x14ac:dyDescent="0.2">
      <c r="A7033" s="326" t="s">
        <v>14951</v>
      </c>
      <c r="B7033" s="326" t="s">
        <v>10</v>
      </c>
      <c r="C7033" s="326">
        <v>4</v>
      </c>
      <c r="D7033" s="326" t="s">
        <v>38</v>
      </c>
      <c r="E7033" s="328">
        <v>350</v>
      </c>
      <c r="F7033" s="35" t="s">
        <v>303</v>
      </c>
      <c r="G7033" s="326" t="s">
        <v>14927</v>
      </c>
      <c r="H7033" s="350">
        <f t="shared" si="110"/>
        <v>3979728.3800000008</v>
      </c>
      <c r="I7033" s="326" t="s">
        <v>14894</v>
      </c>
      <c r="J7033" s="42" t="str">
        <f>VLOOKUP(D7033,DEPARTMENTS!B:B,1,0)</f>
        <v xml:space="preserve">CHILDREN MINISTRY </v>
      </c>
    </row>
    <row r="7034" spans="1:10" hidden="1" x14ac:dyDescent="0.2">
      <c r="A7034" s="326" t="s">
        <v>14952</v>
      </c>
      <c r="B7034" s="326" t="s">
        <v>10</v>
      </c>
      <c r="C7034" s="326">
        <v>4</v>
      </c>
      <c r="D7034" s="326" t="s">
        <v>38</v>
      </c>
      <c r="E7034" s="328">
        <v>120</v>
      </c>
      <c r="F7034" s="35" t="s">
        <v>303</v>
      </c>
      <c r="G7034" s="326" t="s">
        <v>14927</v>
      </c>
      <c r="H7034" s="350">
        <f t="shared" si="110"/>
        <v>3979848.3800000008</v>
      </c>
      <c r="I7034" s="326" t="s">
        <v>14895</v>
      </c>
      <c r="J7034" s="42" t="str">
        <f>VLOOKUP(D7034,DEPARTMENTS!B:B,1,0)</f>
        <v xml:space="preserve">CHILDREN MINISTRY </v>
      </c>
    </row>
    <row r="7035" spans="1:10" hidden="1" x14ac:dyDescent="0.2">
      <c r="A7035" s="326" t="s">
        <v>14953</v>
      </c>
      <c r="B7035" s="326" t="s">
        <v>10</v>
      </c>
      <c r="C7035" s="326">
        <v>4</v>
      </c>
      <c r="D7035" s="326" t="s">
        <v>38</v>
      </c>
      <c r="E7035" s="328">
        <v>40</v>
      </c>
      <c r="F7035" s="35" t="s">
        <v>303</v>
      </c>
      <c r="G7035" s="326" t="s">
        <v>14927</v>
      </c>
      <c r="H7035" s="350">
        <f t="shared" si="110"/>
        <v>3979888.3800000008</v>
      </c>
      <c r="I7035" s="326" t="s">
        <v>14896</v>
      </c>
      <c r="J7035" s="42" t="str">
        <f>VLOOKUP(D7035,DEPARTMENTS!B:B,1,0)</f>
        <v xml:space="preserve">CHILDREN MINISTRY </v>
      </c>
    </row>
    <row r="7036" spans="1:10" hidden="1" x14ac:dyDescent="0.2">
      <c r="A7036" s="326" t="s">
        <v>14954</v>
      </c>
      <c r="B7036" s="326" t="s">
        <v>10</v>
      </c>
      <c r="C7036" s="326">
        <v>4</v>
      </c>
      <c r="D7036" s="326" t="s">
        <v>38</v>
      </c>
      <c r="E7036" s="328">
        <v>160</v>
      </c>
      <c r="F7036" s="35" t="s">
        <v>303</v>
      </c>
      <c r="G7036" s="326" t="s">
        <v>14927</v>
      </c>
      <c r="H7036" s="350">
        <f t="shared" si="110"/>
        <v>3980048.3800000008</v>
      </c>
      <c r="I7036" s="326" t="s">
        <v>14897</v>
      </c>
      <c r="J7036" s="42" t="str">
        <f>VLOOKUP(D7036,DEPARTMENTS!B:B,1,0)</f>
        <v xml:space="preserve">CHILDREN MINISTRY </v>
      </c>
    </row>
    <row r="7037" spans="1:10" hidden="1" x14ac:dyDescent="0.2">
      <c r="A7037" s="326" t="s">
        <v>14955</v>
      </c>
      <c r="B7037" s="326" t="s">
        <v>10</v>
      </c>
      <c r="C7037" s="326">
        <v>4</v>
      </c>
      <c r="D7037" s="326" t="s">
        <v>38</v>
      </c>
      <c r="E7037" s="328">
        <v>8</v>
      </c>
      <c r="F7037" s="35" t="s">
        <v>303</v>
      </c>
      <c r="G7037" s="326" t="s">
        <v>14927</v>
      </c>
      <c r="H7037" s="350">
        <f t="shared" si="110"/>
        <v>3980056.3800000008</v>
      </c>
      <c r="I7037" s="326" t="s">
        <v>14898</v>
      </c>
      <c r="J7037" s="42" t="str">
        <f>VLOOKUP(D7037,DEPARTMENTS!B:B,1,0)</f>
        <v xml:space="preserve">CHILDREN MINISTRY </v>
      </c>
    </row>
    <row r="7038" spans="1:10" hidden="1" x14ac:dyDescent="0.2">
      <c r="A7038" s="326" t="s">
        <v>14956</v>
      </c>
      <c r="B7038" s="326" t="s">
        <v>10</v>
      </c>
      <c r="C7038" s="326">
        <v>4</v>
      </c>
      <c r="D7038" s="326" t="s">
        <v>38</v>
      </c>
      <c r="E7038" s="328">
        <v>40</v>
      </c>
      <c r="F7038" s="35" t="s">
        <v>303</v>
      </c>
      <c r="G7038" s="326" t="s">
        <v>14927</v>
      </c>
      <c r="H7038" s="350">
        <f t="shared" si="110"/>
        <v>3980096.3800000008</v>
      </c>
      <c r="I7038" s="326" t="s">
        <v>14899</v>
      </c>
      <c r="J7038" s="42" t="str">
        <f>VLOOKUP(D7038,DEPARTMENTS!B:B,1,0)</f>
        <v xml:space="preserve">CHILDREN MINISTRY </v>
      </c>
    </row>
    <row r="7039" spans="1:10" hidden="1" x14ac:dyDescent="0.2">
      <c r="A7039" s="326" t="s">
        <v>14957</v>
      </c>
      <c r="B7039" s="326" t="s">
        <v>10</v>
      </c>
      <c r="C7039" s="326">
        <v>4</v>
      </c>
      <c r="D7039" s="326" t="s">
        <v>140</v>
      </c>
      <c r="E7039" s="328">
        <v>1000</v>
      </c>
      <c r="F7039" s="35" t="s">
        <v>303</v>
      </c>
      <c r="G7039" s="326" t="s">
        <v>14927</v>
      </c>
      <c r="H7039" s="350">
        <f t="shared" si="110"/>
        <v>3981096.3800000008</v>
      </c>
      <c r="I7039" s="326" t="s">
        <v>14900</v>
      </c>
      <c r="J7039" s="42" t="str">
        <f>VLOOKUP(D7039,DEPARTMENTS!B:B,1,0)</f>
        <v>DEV_GROUP_19</v>
      </c>
    </row>
    <row r="7040" spans="1:10" hidden="1" x14ac:dyDescent="0.2">
      <c r="A7040" s="326" t="s">
        <v>14958</v>
      </c>
      <c r="B7040" s="326" t="s">
        <v>10</v>
      </c>
      <c r="C7040" s="326">
        <v>4</v>
      </c>
      <c r="D7040" s="326" t="s">
        <v>38</v>
      </c>
      <c r="E7040" s="328">
        <v>40</v>
      </c>
      <c r="F7040" s="35" t="s">
        <v>303</v>
      </c>
      <c r="G7040" s="326" t="s">
        <v>14927</v>
      </c>
      <c r="H7040" s="350">
        <f t="shared" si="110"/>
        <v>3981136.3800000008</v>
      </c>
      <c r="I7040" s="326" t="s">
        <v>14901</v>
      </c>
      <c r="J7040" s="42" t="str">
        <f>VLOOKUP(D7040,DEPARTMENTS!B:B,1,0)</f>
        <v xml:space="preserve">CHILDREN MINISTRY </v>
      </c>
    </row>
    <row r="7041" spans="1:10" hidden="1" x14ac:dyDescent="0.2">
      <c r="A7041" s="326" t="s">
        <v>14959</v>
      </c>
      <c r="B7041" s="326" t="s">
        <v>10</v>
      </c>
      <c r="C7041" s="326">
        <v>4</v>
      </c>
      <c r="D7041" s="326" t="s">
        <v>38</v>
      </c>
      <c r="E7041" s="328">
        <v>80</v>
      </c>
      <c r="F7041" s="35" t="s">
        <v>303</v>
      </c>
      <c r="G7041" s="326" t="s">
        <v>14927</v>
      </c>
      <c r="H7041" s="350">
        <f t="shared" si="110"/>
        <v>3981216.3800000008</v>
      </c>
      <c r="I7041" s="326" t="s">
        <v>14902</v>
      </c>
      <c r="J7041" s="42" t="str">
        <f>VLOOKUP(D7041,DEPARTMENTS!B:B,1,0)</f>
        <v xml:space="preserve">CHILDREN MINISTRY </v>
      </c>
    </row>
    <row r="7042" spans="1:10" hidden="1" x14ac:dyDescent="0.2">
      <c r="A7042" s="326" t="s">
        <v>14960</v>
      </c>
      <c r="B7042" s="326" t="s">
        <v>10</v>
      </c>
      <c r="C7042" s="326">
        <v>4</v>
      </c>
      <c r="D7042" s="326" t="s">
        <v>24</v>
      </c>
      <c r="E7042" s="328">
        <v>100</v>
      </c>
      <c r="F7042" s="35" t="s">
        <v>303</v>
      </c>
      <c r="G7042" s="326" t="s">
        <v>14927</v>
      </c>
      <c r="H7042" s="350">
        <f t="shared" si="110"/>
        <v>3981316.3800000008</v>
      </c>
      <c r="I7042" s="326" t="s">
        <v>14903</v>
      </c>
      <c r="J7042" s="42" t="str">
        <f>VLOOKUP(D7042,DEPARTMENTS!B:B,1,0)</f>
        <v>ENVELOPES</v>
      </c>
    </row>
    <row r="7043" spans="1:10" hidden="1" x14ac:dyDescent="0.2">
      <c r="A7043" s="326" t="s">
        <v>14961</v>
      </c>
      <c r="B7043" s="326" t="s">
        <v>10</v>
      </c>
      <c r="C7043" s="326">
        <v>4</v>
      </c>
      <c r="D7043" s="326" t="s">
        <v>188</v>
      </c>
      <c r="E7043" s="328">
        <v>200</v>
      </c>
      <c r="F7043" s="35" t="s">
        <v>303</v>
      </c>
      <c r="G7043" s="326" t="s">
        <v>14928</v>
      </c>
      <c r="H7043" s="350">
        <f t="shared" si="110"/>
        <v>3981516.3800000008</v>
      </c>
      <c r="I7043" s="326" t="s">
        <v>14904</v>
      </c>
      <c r="J7043" s="42" t="str">
        <f>VLOOKUP(D7043,DEPARTMENTS!B:B,1,0)</f>
        <v>DEV_GROUP_38</v>
      </c>
    </row>
    <row r="7044" spans="1:10" hidden="1" x14ac:dyDescent="0.2">
      <c r="A7044" s="326" t="s">
        <v>14962</v>
      </c>
      <c r="B7044" s="326" t="s">
        <v>10</v>
      </c>
      <c r="C7044" s="326">
        <v>4</v>
      </c>
      <c r="D7044" s="326" t="s">
        <v>38</v>
      </c>
      <c r="E7044" s="328">
        <v>160</v>
      </c>
      <c r="F7044" s="35" t="s">
        <v>303</v>
      </c>
      <c r="G7044" s="326" t="s">
        <v>14928</v>
      </c>
      <c r="H7044" s="350">
        <f t="shared" si="110"/>
        <v>3981676.3800000008</v>
      </c>
      <c r="I7044" s="326" t="s">
        <v>14905</v>
      </c>
      <c r="J7044" s="42" t="str">
        <f>VLOOKUP(D7044,DEPARTMENTS!B:B,1,0)</f>
        <v xml:space="preserve">CHILDREN MINISTRY </v>
      </c>
    </row>
    <row r="7045" spans="1:10" hidden="1" x14ac:dyDescent="0.2">
      <c r="A7045" s="326" t="s">
        <v>14963</v>
      </c>
      <c r="B7045" s="326" t="s">
        <v>10</v>
      </c>
      <c r="C7045" s="326">
        <v>4</v>
      </c>
      <c r="D7045" s="326" t="s">
        <v>24</v>
      </c>
      <c r="E7045" s="328">
        <v>2080</v>
      </c>
      <c r="F7045" s="35" t="s">
        <v>303</v>
      </c>
      <c r="G7045" s="326" t="s">
        <v>14928</v>
      </c>
      <c r="H7045" s="350">
        <f t="shared" si="110"/>
        <v>3983756.3800000008</v>
      </c>
      <c r="I7045" s="326" t="s">
        <v>14906</v>
      </c>
      <c r="J7045" s="42" t="str">
        <f>VLOOKUP(D7045,DEPARTMENTS!B:B,1,0)</f>
        <v>ENVELOPES</v>
      </c>
    </row>
    <row r="7046" spans="1:10" hidden="1" x14ac:dyDescent="0.2">
      <c r="A7046" s="326" t="s">
        <v>14964</v>
      </c>
      <c r="B7046" s="326" t="s">
        <v>10</v>
      </c>
      <c r="C7046" s="326">
        <v>4</v>
      </c>
      <c r="D7046" s="326" t="s">
        <v>35</v>
      </c>
      <c r="E7046" s="328">
        <v>155000</v>
      </c>
      <c r="F7046" s="35" t="s">
        <v>303</v>
      </c>
      <c r="G7046" s="326" t="s">
        <v>14928</v>
      </c>
      <c r="H7046" s="350">
        <f t="shared" si="110"/>
        <v>4138756.3800000008</v>
      </c>
      <c r="I7046" s="326" t="s">
        <v>14907</v>
      </c>
      <c r="J7046" s="42" t="str">
        <f>VLOOKUP(D7046,DEPARTMENTS!B:B,1,0)</f>
        <v>BENEVOLENT FUND</v>
      </c>
    </row>
    <row r="7047" spans="1:10" hidden="1" x14ac:dyDescent="0.2">
      <c r="A7047" s="326" t="s">
        <v>14965</v>
      </c>
      <c r="B7047" s="326" t="s">
        <v>10</v>
      </c>
      <c r="C7047" s="326">
        <v>4</v>
      </c>
      <c r="D7047" s="326" t="s">
        <v>124</v>
      </c>
      <c r="E7047" s="328">
        <v>1500</v>
      </c>
      <c r="F7047" s="35" t="s">
        <v>303</v>
      </c>
      <c r="G7047" s="326" t="s">
        <v>14929</v>
      </c>
      <c r="H7047" s="350">
        <f t="shared" si="110"/>
        <v>4140256.3800000008</v>
      </c>
      <c r="I7047" s="326" t="s">
        <v>14908</v>
      </c>
      <c r="J7047" s="42" t="str">
        <f>VLOOKUP(D7047,DEPARTMENTS!B:B,1,0)</f>
        <v>DEV_GROUP_7</v>
      </c>
    </row>
    <row r="7048" spans="1:10" hidden="1" x14ac:dyDescent="0.2">
      <c r="A7048" s="326" t="s">
        <v>14966</v>
      </c>
      <c r="B7048" s="326" t="s">
        <v>10</v>
      </c>
      <c r="C7048" s="326">
        <v>4</v>
      </c>
      <c r="D7048" s="326" t="s">
        <v>24</v>
      </c>
      <c r="E7048" s="328">
        <v>500</v>
      </c>
      <c r="F7048" s="35" t="s">
        <v>303</v>
      </c>
      <c r="G7048" s="326" t="s">
        <v>14929</v>
      </c>
      <c r="H7048" s="350">
        <f t="shared" si="110"/>
        <v>4140756.3800000008</v>
      </c>
      <c r="I7048" s="326" t="s">
        <v>14909</v>
      </c>
      <c r="J7048" s="42" t="str">
        <f>VLOOKUP(D7048,DEPARTMENTS!B:B,1,0)</f>
        <v>ENVELOPES</v>
      </c>
    </row>
    <row r="7049" spans="1:10" hidden="1" x14ac:dyDescent="0.2">
      <c r="A7049" s="326" t="s">
        <v>14967</v>
      </c>
      <c r="B7049" s="326" t="s">
        <v>10</v>
      </c>
      <c r="C7049" s="326">
        <v>4</v>
      </c>
      <c r="D7049" s="326" t="s">
        <v>126</v>
      </c>
      <c r="E7049" s="328">
        <v>300</v>
      </c>
      <c r="F7049" s="35" t="s">
        <v>303</v>
      </c>
      <c r="G7049" s="326" t="s">
        <v>14929</v>
      </c>
      <c r="H7049" s="350">
        <f t="shared" si="110"/>
        <v>4141056.3800000008</v>
      </c>
      <c r="I7049" s="326" t="s">
        <v>14910</v>
      </c>
      <c r="J7049" s="42" t="str">
        <f>VLOOKUP(D7049,DEPARTMENTS!B:B,1,0)</f>
        <v>DEV_GROUP_6</v>
      </c>
    </row>
    <row r="7050" spans="1:10" hidden="1" x14ac:dyDescent="0.2">
      <c r="A7050" s="326" t="s">
        <v>14968</v>
      </c>
      <c r="B7050" s="326" t="s">
        <v>10</v>
      </c>
      <c r="C7050" s="326">
        <v>4</v>
      </c>
      <c r="D7050" s="326" t="s">
        <v>122</v>
      </c>
      <c r="E7050" s="328">
        <v>1000</v>
      </c>
      <c r="F7050" s="35" t="s">
        <v>303</v>
      </c>
      <c r="G7050" s="326" t="s">
        <v>14929</v>
      </c>
      <c r="H7050" s="350">
        <f t="shared" si="110"/>
        <v>4142056.3800000008</v>
      </c>
      <c r="I7050" s="326" t="s">
        <v>14911</v>
      </c>
      <c r="J7050" s="42" t="str">
        <f>VLOOKUP(D7050,DEPARTMENTS!B:B,1,0)</f>
        <v>DEV_GROUP_16</v>
      </c>
    </row>
    <row r="7051" spans="1:10" hidden="1" x14ac:dyDescent="0.2">
      <c r="A7051" s="326" t="s">
        <v>14969</v>
      </c>
      <c r="B7051" s="326" t="s">
        <v>10</v>
      </c>
      <c r="C7051" s="326">
        <v>4</v>
      </c>
      <c r="D7051" s="326" t="s">
        <v>126</v>
      </c>
      <c r="E7051" s="328">
        <v>200</v>
      </c>
      <c r="F7051" s="35" t="s">
        <v>303</v>
      </c>
      <c r="G7051" s="326" t="s">
        <v>14929</v>
      </c>
      <c r="H7051" s="350">
        <f t="shared" si="110"/>
        <v>4142256.3800000008</v>
      </c>
      <c r="I7051" s="326" t="s">
        <v>14912</v>
      </c>
      <c r="J7051" s="42" t="str">
        <f>VLOOKUP(D7051,DEPARTMENTS!B:B,1,0)</f>
        <v>DEV_GROUP_6</v>
      </c>
    </row>
    <row r="7052" spans="1:10" hidden="1" x14ac:dyDescent="0.2">
      <c r="A7052" s="326" t="s">
        <v>14970</v>
      </c>
      <c r="B7052" s="326" t="s">
        <v>10</v>
      </c>
      <c r="C7052" s="326">
        <v>4</v>
      </c>
      <c r="D7052" s="326" t="s">
        <v>132</v>
      </c>
      <c r="E7052" s="328">
        <v>1000</v>
      </c>
      <c r="F7052" s="35" t="s">
        <v>303</v>
      </c>
      <c r="G7052" s="326" t="s">
        <v>14929</v>
      </c>
      <c r="H7052" s="350">
        <f t="shared" si="110"/>
        <v>4143256.3800000008</v>
      </c>
      <c r="I7052" s="326" t="s">
        <v>14913</v>
      </c>
      <c r="J7052" s="42" t="str">
        <f>VLOOKUP(D7052,DEPARTMENTS!B:B,1,0)</f>
        <v>DEV_GROUP_41</v>
      </c>
    </row>
    <row r="7053" spans="1:10" hidden="1" x14ac:dyDescent="0.2">
      <c r="A7053" s="326" t="s">
        <v>14971</v>
      </c>
      <c r="B7053" s="326" t="s">
        <v>10</v>
      </c>
      <c r="C7053" s="326">
        <v>4</v>
      </c>
      <c r="D7053" s="326" t="s">
        <v>38</v>
      </c>
      <c r="E7053" s="328">
        <v>320</v>
      </c>
      <c r="F7053" s="35" t="s">
        <v>303</v>
      </c>
      <c r="G7053" s="326" t="s">
        <v>14929</v>
      </c>
      <c r="H7053" s="350">
        <f t="shared" si="110"/>
        <v>4143576.3800000008</v>
      </c>
      <c r="I7053" s="326" t="s">
        <v>14914</v>
      </c>
      <c r="J7053" s="42" t="str">
        <f>VLOOKUP(D7053,DEPARTMENTS!B:B,1,0)</f>
        <v xml:space="preserve">CHILDREN MINISTRY </v>
      </c>
    </row>
    <row r="7054" spans="1:10" hidden="1" x14ac:dyDescent="0.2">
      <c r="A7054" s="326" t="s">
        <v>14972</v>
      </c>
      <c r="B7054" s="326" t="s">
        <v>10</v>
      </c>
      <c r="C7054" s="326">
        <v>4</v>
      </c>
      <c r="D7054" s="326" t="s">
        <v>132</v>
      </c>
      <c r="E7054" s="328">
        <v>500</v>
      </c>
      <c r="F7054" s="35" t="s">
        <v>303</v>
      </c>
      <c r="G7054" s="326" t="s">
        <v>14929</v>
      </c>
      <c r="H7054" s="350">
        <f t="shared" si="110"/>
        <v>4144076.3800000008</v>
      </c>
      <c r="I7054" s="326" t="s">
        <v>14915</v>
      </c>
      <c r="J7054" s="42" t="str">
        <f>VLOOKUP(D7054,DEPARTMENTS!B:B,1,0)</f>
        <v>DEV_GROUP_41</v>
      </c>
    </row>
    <row r="7055" spans="1:10" hidden="1" x14ac:dyDescent="0.2">
      <c r="A7055" s="326" t="s">
        <v>14973</v>
      </c>
      <c r="B7055" s="326" t="s">
        <v>10</v>
      </c>
      <c r="C7055" s="326">
        <v>4</v>
      </c>
      <c r="D7055" s="326" t="s">
        <v>24</v>
      </c>
      <c r="E7055" s="328">
        <v>300</v>
      </c>
      <c r="F7055" s="35" t="s">
        <v>303</v>
      </c>
      <c r="G7055" s="326" t="s">
        <v>14929</v>
      </c>
      <c r="H7055" s="350">
        <f t="shared" si="110"/>
        <v>4144376.3800000008</v>
      </c>
      <c r="I7055" s="326" t="s">
        <v>14916</v>
      </c>
      <c r="J7055" s="42" t="str">
        <f>VLOOKUP(D7055,DEPARTMENTS!B:B,1,0)</f>
        <v>ENVELOPES</v>
      </c>
    </row>
    <row r="7056" spans="1:10" hidden="1" x14ac:dyDescent="0.2">
      <c r="A7056" s="326" t="s">
        <v>14974</v>
      </c>
      <c r="B7056" s="326" t="s">
        <v>10</v>
      </c>
      <c r="C7056" s="326">
        <v>4</v>
      </c>
      <c r="D7056" s="326" t="s">
        <v>126</v>
      </c>
      <c r="E7056" s="328">
        <v>500</v>
      </c>
      <c r="F7056" s="35" t="s">
        <v>303</v>
      </c>
      <c r="G7056" s="326" t="s">
        <v>14929</v>
      </c>
      <c r="H7056" s="350">
        <f t="shared" si="110"/>
        <v>4144876.3800000008</v>
      </c>
      <c r="I7056" s="326" t="s">
        <v>14917</v>
      </c>
      <c r="J7056" s="42" t="str">
        <f>VLOOKUP(D7056,DEPARTMENTS!B:B,1,0)</f>
        <v>DEV_GROUP_6</v>
      </c>
    </row>
    <row r="7057" spans="1:10" hidden="1" x14ac:dyDescent="0.2">
      <c r="A7057" s="326" t="s">
        <v>14975</v>
      </c>
      <c r="B7057" s="326" t="s">
        <v>10</v>
      </c>
      <c r="C7057" s="326">
        <v>4</v>
      </c>
      <c r="D7057" s="326" t="s">
        <v>166</v>
      </c>
      <c r="E7057" s="328">
        <v>350</v>
      </c>
      <c r="F7057" s="35" t="s">
        <v>303</v>
      </c>
      <c r="G7057" s="326" t="s">
        <v>14929</v>
      </c>
      <c r="H7057" s="350">
        <f t="shared" si="110"/>
        <v>4145226.3800000008</v>
      </c>
      <c r="I7057" s="326" t="s">
        <v>14918</v>
      </c>
      <c r="J7057" s="42" t="str">
        <f>VLOOKUP(D7057,DEPARTMENTS!B:B,1,0)</f>
        <v>DEV_GROUP_30</v>
      </c>
    </row>
    <row r="7058" spans="1:10" hidden="1" x14ac:dyDescent="0.2">
      <c r="A7058" s="326" t="s">
        <v>14976</v>
      </c>
      <c r="B7058" s="326" t="s">
        <v>10</v>
      </c>
      <c r="C7058" s="326">
        <v>4</v>
      </c>
      <c r="D7058" s="326" t="s">
        <v>126</v>
      </c>
      <c r="E7058" s="328">
        <v>500</v>
      </c>
      <c r="F7058" s="35" t="s">
        <v>303</v>
      </c>
      <c r="G7058" s="326" t="s">
        <v>14929</v>
      </c>
      <c r="H7058" s="350">
        <f t="shared" si="110"/>
        <v>4145726.3800000008</v>
      </c>
      <c r="I7058" s="326" t="s">
        <v>14919</v>
      </c>
      <c r="J7058" s="42" t="str">
        <f>VLOOKUP(D7058,DEPARTMENTS!B:B,1,0)</f>
        <v>DEV_GROUP_6</v>
      </c>
    </row>
    <row r="7059" spans="1:10" hidden="1" x14ac:dyDescent="0.2">
      <c r="A7059" s="326" t="s">
        <v>14977</v>
      </c>
      <c r="B7059" s="326" t="s">
        <v>10</v>
      </c>
      <c r="C7059" s="326">
        <v>4</v>
      </c>
      <c r="D7059" s="326" t="s">
        <v>150</v>
      </c>
      <c r="E7059" s="328">
        <v>1000</v>
      </c>
      <c r="F7059" s="35" t="s">
        <v>303</v>
      </c>
      <c r="G7059" s="326" t="s">
        <v>14930</v>
      </c>
      <c r="H7059" s="350">
        <f t="shared" si="110"/>
        <v>4146726.3800000008</v>
      </c>
      <c r="I7059" s="326" t="s">
        <v>14920</v>
      </c>
      <c r="J7059" s="42" t="str">
        <f>VLOOKUP(D7059,DEPARTMENTS!B:B,1,0)</f>
        <v>DEV_GROUP_40</v>
      </c>
    </row>
    <row r="7060" spans="1:10" hidden="1" x14ac:dyDescent="0.2">
      <c r="A7060" s="326" t="s">
        <v>14978</v>
      </c>
      <c r="B7060" s="326" t="s">
        <v>10</v>
      </c>
      <c r="C7060" s="326">
        <v>4</v>
      </c>
      <c r="D7060" s="326" t="s">
        <v>132</v>
      </c>
      <c r="E7060" s="328">
        <v>1000</v>
      </c>
      <c r="F7060" s="35" t="s">
        <v>303</v>
      </c>
      <c r="G7060" s="326" t="s">
        <v>14930</v>
      </c>
      <c r="H7060" s="350">
        <f t="shared" si="110"/>
        <v>4147726.3800000008</v>
      </c>
      <c r="I7060" s="326" t="s">
        <v>14921</v>
      </c>
      <c r="J7060" s="42" t="str">
        <f>VLOOKUP(D7060,DEPARTMENTS!B:B,1,0)</f>
        <v>DEV_GROUP_41</v>
      </c>
    </row>
    <row r="7061" spans="1:10" hidden="1" x14ac:dyDescent="0.2">
      <c r="A7061" s="326" t="s">
        <v>14979</v>
      </c>
      <c r="B7061" s="326" t="s">
        <v>10</v>
      </c>
      <c r="C7061" s="326">
        <v>4</v>
      </c>
      <c r="D7061" s="326" t="s">
        <v>38</v>
      </c>
      <c r="E7061" s="328">
        <v>320</v>
      </c>
      <c r="F7061" s="35" t="s">
        <v>303</v>
      </c>
      <c r="G7061" s="326" t="s">
        <v>14930</v>
      </c>
      <c r="H7061" s="350">
        <f t="shared" si="110"/>
        <v>4148046.3800000008</v>
      </c>
      <c r="I7061" s="326" t="s">
        <v>14922</v>
      </c>
      <c r="J7061" s="42" t="str">
        <f>VLOOKUP(D7061,DEPARTMENTS!B:B,1,0)</f>
        <v xml:space="preserve">CHILDREN MINISTRY </v>
      </c>
    </row>
    <row r="7062" spans="1:10" hidden="1" x14ac:dyDescent="0.2">
      <c r="A7062" s="326" t="s">
        <v>14980</v>
      </c>
      <c r="B7062" s="326" t="s">
        <v>10</v>
      </c>
      <c r="C7062" s="326">
        <v>4</v>
      </c>
      <c r="D7062" s="326" t="s">
        <v>38</v>
      </c>
      <c r="E7062" s="328">
        <v>320</v>
      </c>
      <c r="F7062" s="35" t="s">
        <v>303</v>
      </c>
      <c r="G7062" s="326" t="s">
        <v>14930</v>
      </c>
      <c r="H7062" s="350">
        <f t="shared" ref="H7062:H7125" si="111">H7061+E7062</f>
        <v>4148366.3800000008</v>
      </c>
      <c r="I7062" s="326" t="s">
        <v>14923</v>
      </c>
      <c r="J7062" s="42" t="str">
        <f>VLOOKUP(D7062,DEPARTMENTS!B:B,1,0)</f>
        <v xml:space="preserve">CHILDREN MINISTRY </v>
      </c>
    </row>
    <row r="7063" spans="1:10" hidden="1" x14ac:dyDescent="0.2">
      <c r="A7063" s="326" t="s">
        <v>14981</v>
      </c>
      <c r="B7063" s="326" t="s">
        <v>10</v>
      </c>
      <c r="C7063" s="326">
        <v>4</v>
      </c>
      <c r="D7063" s="326" t="s">
        <v>38</v>
      </c>
      <c r="E7063" s="328">
        <v>160</v>
      </c>
      <c r="F7063" s="35" t="s">
        <v>303</v>
      </c>
      <c r="G7063" s="326" t="s">
        <v>14930</v>
      </c>
      <c r="H7063" s="350">
        <f t="shared" si="111"/>
        <v>4148526.3800000008</v>
      </c>
      <c r="I7063" s="326" t="s">
        <v>14924</v>
      </c>
      <c r="J7063" s="42" t="str">
        <f>VLOOKUP(D7063,DEPARTMENTS!B:B,1,0)</f>
        <v xml:space="preserve">CHILDREN MINISTRY </v>
      </c>
    </row>
    <row r="7064" spans="1:10" hidden="1" x14ac:dyDescent="0.2">
      <c r="A7064" s="326" t="s">
        <v>14982</v>
      </c>
      <c r="B7064" s="326" t="s">
        <v>10</v>
      </c>
      <c r="C7064" s="326">
        <v>4</v>
      </c>
      <c r="D7064" s="326" t="s">
        <v>38</v>
      </c>
      <c r="E7064" s="328">
        <v>160</v>
      </c>
      <c r="F7064" s="35" t="s">
        <v>303</v>
      </c>
      <c r="G7064" s="326" t="s">
        <v>14930</v>
      </c>
      <c r="H7064" s="350">
        <f t="shared" si="111"/>
        <v>4148686.3800000008</v>
      </c>
      <c r="I7064" s="326" t="s">
        <v>14925</v>
      </c>
      <c r="J7064" s="42" t="str">
        <f>VLOOKUP(D7064,DEPARTMENTS!B:B,1,0)</f>
        <v xml:space="preserve">CHILDREN MINISTRY </v>
      </c>
    </row>
    <row r="7065" spans="1:10" hidden="1" x14ac:dyDescent="0.2">
      <c r="A7065" s="326" t="s">
        <v>15039</v>
      </c>
      <c r="B7065" s="326" t="s">
        <v>10</v>
      </c>
      <c r="C7065" s="326">
        <v>4</v>
      </c>
      <c r="D7065" s="326" t="s">
        <v>38</v>
      </c>
      <c r="E7065" s="323">
        <v>160</v>
      </c>
      <c r="F7065" s="35" t="s">
        <v>303</v>
      </c>
      <c r="G7065" s="326" t="s">
        <v>14930</v>
      </c>
      <c r="H7065" s="350">
        <f t="shared" si="111"/>
        <v>4148846.3800000008</v>
      </c>
      <c r="I7065" s="326" t="s">
        <v>14983</v>
      </c>
      <c r="J7065" s="42" t="str">
        <f>VLOOKUP(D7065,DEPARTMENTS!B:B,1,0)</f>
        <v xml:space="preserve">CHILDREN MINISTRY </v>
      </c>
    </row>
    <row r="7066" spans="1:10" hidden="1" x14ac:dyDescent="0.2">
      <c r="A7066" s="326" t="s">
        <v>15040</v>
      </c>
      <c r="B7066" s="326" t="s">
        <v>10</v>
      </c>
      <c r="C7066" s="326">
        <v>4</v>
      </c>
      <c r="D7066" s="326" t="s">
        <v>38</v>
      </c>
      <c r="E7066" s="323">
        <v>320</v>
      </c>
      <c r="F7066" s="35" t="s">
        <v>303</v>
      </c>
      <c r="G7066" s="326" t="s">
        <v>14930</v>
      </c>
      <c r="H7066" s="350">
        <f t="shared" si="111"/>
        <v>4149166.3800000008</v>
      </c>
      <c r="I7066" s="326" t="s">
        <v>14984</v>
      </c>
      <c r="J7066" s="42" t="str">
        <f>VLOOKUP(D7066,DEPARTMENTS!B:B,1,0)</f>
        <v xml:space="preserve">CHILDREN MINISTRY </v>
      </c>
    </row>
    <row r="7067" spans="1:10" hidden="1" x14ac:dyDescent="0.2">
      <c r="A7067" s="326" t="s">
        <v>15041</v>
      </c>
      <c r="B7067" s="326" t="s">
        <v>10</v>
      </c>
      <c r="C7067" s="326">
        <v>4</v>
      </c>
      <c r="D7067" s="326" t="s">
        <v>38</v>
      </c>
      <c r="E7067" s="323">
        <v>160</v>
      </c>
      <c r="F7067" s="35" t="s">
        <v>303</v>
      </c>
      <c r="G7067" s="326" t="s">
        <v>14930</v>
      </c>
      <c r="H7067" s="350">
        <f t="shared" si="111"/>
        <v>4149326.3800000008</v>
      </c>
      <c r="I7067" s="326" t="s">
        <v>14985</v>
      </c>
      <c r="J7067" s="42" t="str">
        <f>VLOOKUP(D7067,DEPARTMENTS!B:B,1,0)</f>
        <v xml:space="preserve">CHILDREN MINISTRY </v>
      </c>
    </row>
    <row r="7068" spans="1:10" x14ac:dyDescent="0.2">
      <c r="A7068" s="326" t="s">
        <v>15042</v>
      </c>
      <c r="B7068" s="326" t="s">
        <v>10</v>
      </c>
      <c r="C7068" s="326">
        <v>4</v>
      </c>
      <c r="D7068" s="326" t="s">
        <v>112</v>
      </c>
      <c r="E7068" s="323">
        <v>1000</v>
      </c>
      <c r="F7068" s="35" t="s">
        <v>303</v>
      </c>
      <c r="G7068" s="326" t="s">
        <v>14930</v>
      </c>
      <c r="H7068" s="350">
        <f t="shared" si="111"/>
        <v>4150326.3800000008</v>
      </c>
      <c r="I7068" s="326" t="s">
        <v>14986</v>
      </c>
      <c r="J7068" s="42" t="str">
        <f>VLOOKUP(D7068,DEPARTMENTS!B:B,1,0)</f>
        <v>DEV_GROUP_13</v>
      </c>
    </row>
    <row r="7069" spans="1:10" hidden="1" x14ac:dyDescent="0.2">
      <c r="A7069" s="326" t="s">
        <v>15043</v>
      </c>
      <c r="B7069" s="326" t="s">
        <v>10</v>
      </c>
      <c r="C7069" s="326">
        <v>4</v>
      </c>
      <c r="D7069" s="326" t="s">
        <v>38</v>
      </c>
      <c r="E7069" s="323">
        <v>160</v>
      </c>
      <c r="F7069" s="35" t="s">
        <v>303</v>
      </c>
      <c r="G7069" s="326" t="s">
        <v>14930</v>
      </c>
      <c r="H7069" s="350">
        <f t="shared" si="111"/>
        <v>4150486.3800000008</v>
      </c>
      <c r="I7069" s="326" t="s">
        <v>14987</v>
      </c>
      <c r="J7069" s="42" t="str">
        <f>VLOOKUP(D7069,DEPARTMENTS!B:B,1,0)</f>
        <v xml:space="preserve">CHILDREN MINISTRY </v>
      </c>
    </row>
    <row r="7070" spans="1:10" hidden="1" x14ac:dyDescent="0.2">
      <c r="A7070" s="326" t="s">
        <v>15044</v>
      </c>
      <c r="B7070" s="326" t="s">
        <v>10</v>
      </c>
      <c r="C7070" s="326">
        <v>4</v>
      </c>
      <c r="D7070" s="326" t="s">
        <v>38</v>
      </c>
      <c r="E7070" s="323">
        <v>320</v>
      </c>
      <c r="F7070" s="35" t="s">
        <v>303</v>
      </c>
      <c r="G7070" s="326" t="s">
        <v>14930</v>
      </c>
      <c r="H7070" s="350">
        <f t="shared" si="111"/>
        <v>4150806.3800000008</v>
      </c>
      <c r="I7070" s="326" t="s">
        <v>14988</v>
      </c>
      <c r="J7070" s="42" t="str">
        <f>VLOOKUP(D7070,DEPARTMENTS!B:B,1,0)</f>
        <v xml:space="preserve">CHILDREN MINISTRY </v>
      </c>
    </row>
    <row r="7071" spans="1:10" hidden="1" x14ac:dyDescent="0.2">
      <c r="A7071" s="326" t="s">
        <v>15045</v>
      </c>
      <c r="B7071" s="326" t="s">
        <v>10</v>
      </c>
      <c r="C7071" s="326">
        <v>4</v>
      </c>
      <c r="D7071" s="326" t="s">
        <v>120</v>
      </c>
      <c r="E7071" s="323">
        <v>100</v>
      </c>
      <c r="F7071" s="35" t="s">
        <v>303</v>
      </c>
      <c r="G7071" s="326" t="s">
        <v>14930</v>
      </c>
      <c r="H7071" s="350">
        <f t="shared" si="111"/>
        <v>4150906.3800000008</v>
      </c>
      <c r="I7071" s="326" t="s">
        <v>14989</v>
      </c>
      <c r="J7071" s="42" t="str">
        <f>VLOOKUP(D7071,DEPARTMENTS!B:B,1,0)</f>
        <v>DEV_GROUP_17</v>
      </c>
    </row>
    <row r="7072" spans="1:10" hidden="1" x14ac:dyDescent="0.2">
      <c r="A7072" s="326" t="s">
        <v>15046</v>
      </c>
      <c r="B7072" s="326" t="s">
        <v>10</v>
      </c>
      <c r="C7072" s="326">
        <v>4</v>
      </c>
      <c r="D7072" s="326" t="s">
        <v>120</v>
      </c>
      <c r="E7072" s="323">
        <v>800</v>
      </c>
      <c r="F7072" s="35" t="s">
        <v>303</v>
      </c>
      <c r="G7072" s="326" t="s">
        <v>14930</v>
      </c>
      <c r="H7072" s="350">
        <f t="shared" si="111"/>
        <v>4151706.3800000008</v>
      </c>
      <c r="I7072" s="326" t="s">
        <v>14990</v>
      </c>
      <c r="J7072" s="42" t="str">
        <f>VLOOKUP(D7072,DEPARTMENTS!B:B,1,0)</f>
        <v>DEV_GROUP_17</v>
      </c>
    </row>
    <row r="7073" spans="1:10" hidden="1" x14ac:dyDescent="0.2">
      <c r="A7073" s="326" t="s">
        <v>15047</v>
      </c>
      <c r="B7073" s="326" t="s">
        <v>10</v>
      </c>
      <c r="C7073" s="326">
        <v>4</v>
      </c>
      <c r="D7073" s="326" t="s">
        <v>120</v>
      </c>
      <c r="E7073" s="323">
        <v>200</v>
      </c>
      <c r="F7073" s="35" t="s">
        <v>303</v>
      </c>
      <c r="G7073" s="326" t="s">
        <v>14930</v>
      </c>
      <c r="H7073" s="350">
        <f t="shared" si="111"/>
        <v>4151906.3800000008</v>
      </c>
      <c r="I7073" s="326" t="s">
        <v>14991</v>
      </c>
      <c r="J7073" s="42" t="str">
        <f>VLOOKUP(D7073,DEPARTMENTS!B:B,1,0)</f>
        <v>DEV_GROUP_17</v>
      </c>
    </row>
    <row r="7074" spans="1:10" hidden="1" x14ac:dyDescent="0.2">
      <c r="A7074" s="326" t="s">
        <v>15048</v>
      </c>
      <c r="B7074" s="326" t="s">
        <v>10</v>
      </c>
      <c r="C7074" s="326">
        <v>4</v>
      </c>
      <c r="D7074" s="326" t="s">
        <v>126</v>
      </c>
      <c r="E7074" s="323">
        <v>100</v>
      </c>
      <c r="F7074" s="35" t="s">
        <v>303</v>
      </c>
      <c r="G7074" s="326" t="s">
        <v>14930</v>
      </c>
      <c r="H7074" s="350">
        <f t="shared" si="111"/>
        <v>4152006.3800000008</v>
      </c>
      <c r="I7074" s="326" t="s">
        <v>14992</v>
      </c>
      <c r="J7074" s="42" t="str">
        <f>VLOOKUP(D7074,DEPARTMENTS!B:B,1,0)</f>
        <v>DEV_GROUP_6</v>
      </c>
    </row>
    <row r="7075" spans="1:10" hidden="1" x14ac:dyDescent="0.2">
      <c r="A7075" s="326" t="s">
        <v>15049</v>
      </c>
      <c r="B7075" s="326" t="s">
        <v>10</v>
      </c>
      <c r="C7075" s="326">
        <v>4</v>
      </c>
      <c r="D7075" s="326" t="s">
        <v>126</v>
      </c>
      <c r="E7075" s="323">
        <v>500</v>
      </c>
      <c r="F7075" s="35" t="s">
        <v>303</v>
      </c>
      <c r="G7075" s="326" t="s">
        <v>14930</v>
      </c>
      <c r="H7075" s="350">
        <f t="shared" si="111"/>
        <v>4152506.3800000008</v>
      </c>
      <c r="I7075" s="326" t="s">
        <v>14993</v>
      </c>
      <c r="J7075" s="42" t="str">
        <f>VLOOKUP(D7075,DEPARTMENTS!B:B,1,0)</f>
        <v>DEV_GROUP_6</v>
      </c>
    </row>
    <row r="7076" spans="1:10" hidden="1" x14ac:dyDescent="0.2">
      <c r="A7076" s="326" t="s">
        <v>15050</v>
      </c>
      <c r="B7076" s="326" t="s">
        <v>10</v>
      </c>
      <c r="C7076" s="326">
        <v>4</v>
      </c>
      <c r="D7076" s="326" t="s">
        <v>24</v>
      </c>
      <c r="E7076" s="323">
        <v>350</v>
      </c>
      <c r="F7076" s="35" t="s">
        <v>303</v>
      </c>
      <c r="G7076" s="326" t="s">
        <v>14930</v>
      </c>
      <c r="H7076" s="350">
        <f t="shared" si="111"/>
        <v>4152856.3800000008</v>
      </c>
      <c r="I7076" s="326" t="s">
        <v>14994</v>
      </c>
      <c r="J7076" s="42" t="str">
        <f>VLOOKUP(D7076,DEPARTMENTS!B:B,1,0)</f>
        <v>ENVELOPES</v>
      </c>
    </row>
    <row r="7077" spans="1:10" hidden="1" x14ac:dyDescent="0.2">
      <c r="A7077" s="326" t="s">
        <v>15051</v>
      </c>
      <c r="B7077" s="326" t="s">
        <v>10</v>
      </c>
      <c r="C7077" s="326">
        <v>4</v>
      </c>
      <c r="D7077" s="326" t="s">
        <v>32</v>
      </c>
      <c r="E7077" s="323">
        <v>300</v>
      </c>
      <c r="F7077" s="35" t="s">
        <v>303</v>
      </c>
      <c r="G7077" s="326" t="s">
        <v>14930</v>
      </c>
      <c r="H7077" s="350">
        <f t="shared" si="111"/>
        <v>4153156.3800000008</v>
      </c>
      <c r="I7077" s="326" t="s">
        <v>14995</v>
      </c>
      <c r="J7077" s="42" t="str">
        <f>VLOOKUP(D7077,DEPARTMENTS!B:B,1,0)</f>
        <v>YOUTH</v>
      </c>
    </row>
    <row r="7078" spans="1:10" hidden="1" x14ac:dyDescent="0.2">
      <c r="A7078" s="326" t="s">
        <v>15052</v>
      </c>
      <c r="B7078" s="326" t="s">
        <v>10</v>
      </c>
      <c r="C7078" s="326">
        <v>4</v>
      </c>
      <c r="D7078" s="326" t="s">
        <v>32</v>
      </c>
      <c r="E7078" s="323">
        <v>300</v>
      </c>
      <c r="F7078" s="35" t="s">
        <v>303</v>
      </c>
      <c r="G7078" s="326" t="s">
        <v>14930</v>
      </c>
      <c r="H7078" s="350">
        <f t="shared" si="111"/>
        <v>4153456.3800000008</v>
      </c>
      <c r="I7078" s="326" t="s">
        <v>14996</v>
      </c>
      <c r="J7078" s="42" t="str">
        <f>VLOOKUP(D7078,DEPARTMENTS!B:B,1,0)</f>
        <v>YOUTH</v>
      </c>
    </row>
    <row r="7079" spans="1:10" hidden="1" x14ac:dyDescent="0.2">
      <c r="A7079" s="326" t="s">
        <v>15053</v>
      </c>
      <c r="B7079" s="326" t="s">
        <v>10</v>
      </c>
      <c r="C7079" s="326">
        <v>4</v>
      </c>
      <c r="D7079" s="326" t="s">
        <v>180</v>
      </c>
      <c r="E7079" s="323">
        <v>200</v>
      </c>
      <c r="F7079" s="35" t="s">
        <v>303</v>
      </c>
      <c r="G7079" s="326" t="s">
        <v>14930</v>
      </c>
      <c r="H7079" s="350">
        <f t="shared" si="111"/>
        <v>4153656.3800000008</v>
      </c>
      <c r="I7079" s="326" t="s">
        <v>14997</v>
      </c>
      <c r="J7079" s="42" t="str">
        <f>VLOOKUP(D7079,DEPARTMENTS!B:B,1,0)</f>
        <v>DEV_GROUP_28</v>
      </c>
    </row>
    <row r="7080" spans="1:10" hidden="1" x14ac:dyDescent="0.2">
      <c r="A7080" s="326" t="s">
        <v>15054</v>
      </c>
      <c r="B7080" s="326" t="s">
        <v>10</v>
      </c>
      <c r="C7080" s="326">
        <v>4</v>
      </c>
      <c r="D7080" s="326" t="s">
        <v>24</v>
      </c>
      <c r="E7080" s="323">
        <v>500</v>
      </c>
      <c r="F7080" s="35" t="s">
        <v>303</v>
      </c>
      <c r="G7080" s="326" t="s">
        <v>14930</v>
      </c>
      <c r="H7080" s="350">
        <f t="shared" si="111"/>
        <v>4154156.3800000008</v>
      </c>
      <c r="I7080" s="326" t="s">
        <v>14998</v>
      </c>
      <c r="J7080" s="42" t="str">
        <f>VLOOKUP(D7080,DEPARTMENTS!B:B,1,0)</f>
        <v>ENVELOPES</v>
      </c>
    </row>
    <row r="7081" spans="1:10" hidden="1" x14ac:dyDescent="0.2">
      <c r="A7081" s="326" t="s">
        <v>15055</v>
      </c>
      <c r="B7081" s="326" t="s">
        <v>10</v>
      </c>
      <c r="C7081" s="326">
        <v>4</v>
      </c>
      <c r="D7081" s="326" t="s">
        <v>32</v>
      </c>
      <c r="E7081" s="323">
        <v>200</v>
      </c>
      <c r="F7081" s="35" t="s">
        <v>303</v>
      </c>
      <c r="G7081" s="326" t="s">
        <v>14930</v>
      </c>
      <c r="H7081" s="350">
        <f t="shared" si="111"/>
        <v>4154356.3800000008</v>
      </c>
      <c r="I7081" s="326" t="s">
        <v>14999</v>
      </c>
      <c r="J7081" s="42" t="str">
        <f>VLOOKUP(D7081,DEPARTMENTS!B:B,1,0)</f>
        <v>YOUTH</v>
      </c>
    </row>
    <row r="7082" spans="1:10" hidden="1" x14ac:dyDescent="0.2">
      <c r="A7082" s="326" t="s">
        <v>15056</v>
      </c>
      <c r="B7082" s="326" t="s">
        <v>10</v>
      </c>
      <c r="C7082" s="326">
        <v>4</v>
      </c>
      <c r="D7082" s="326" t="s">
        <v>38</v>
      </c>
      <c r="E7082" s="323">
        <v>160</v>
      </c>
      <c r="F7082" s="35" t="s">
        <v>303</v>
      </c>
      <c r="G7082" s="326" t="s">
        <v>15038</v>
      </c>
      <c r="H7082" s="350">
        <f t="shared" si="111"/>
        <v>4154516.3800000008</v>
      </c>
      <c r="I7082" s="326" t="s">
        <v>15000</v>
      </c>
      <c r="J7082" s="42" t="str">
        <f>VLOOKUP(D7082,DEPARTMENTS!B:B,1,0)</f>
        <v xml:space="preserve">CHILDREN MINISTRY </v>
      </c>
    </row>
    <row r="7083" spans="1:10" hidden="1" x14ac:dyDescent="0.2">
      <c r="A7083" s="326" t="s">
        <v>15057</v>
      </c>
      <c r="B7083" s="326" t="s">
        <v>10</v>
      </c>
      <c r="C7083" s="326">
        <v>4</v>
      </c>
      <c r="D7083" s="326" t="s">
        <v>38</v>
      </c>
      <c r="E7083" s="323">
        <v>160</v>
      </c>
      <c r="F7083" s="35" t="s">
        <v>303</v>
      </c>
      <c r="G7083" s="326" t="s">
        <v>15038</v>
      </c>
      <c r="H7083" s="350">
        <f t="shared" si="111"/>
        <v>4154676.3800000008</v>
      </c>
      <c r="I7083" s="326" t="s">
        <v>15001</v>
      </c>
      <c r="J7083" s="42" t="str">
        <f>VLOOKUP(D7083,DEPARTMENTS!B:B,1,0)</f>
        <v xml:space="preserve">CHILDREN MINISTRY </v>
      </c>
    </row>
    <row r="7084" spans="1:10" hidden="1" x14ac:dyDescent="0.2">
      <c r="A7084" s="326" t="s">
        <v>15058</v>
      </c>
      <c r="B7084" s="326" t="s">
        <v>10</v>
      </c>
      <c r="C7084" s="326">
        <v>4</v>
      </c>
      <c r="D7084" s="326" t="s">
        <v>38</v>
      </c>
      <c r="E7084" s="323">
        <v>160</v>
      </c>
      <c r="F7084" s="35" t="s">
        <v>303</v>
      </c>
      <c r="G7084" s="326" t="s">
        <v>15038</v>
      </c>
      <c r="H7084" s="350">
        <f t="shared" si="111"/>
        <v>4154836.3800000008</v>
      </c>
      <c r="I7084" s="326" t="s">
        <v>15002</v>
      </c>
      <c r="J7084" s="42" t="str">
        <f>VLOOKUP(D7084,DEPARTMENTS!B:B,1,0)</f>
        <v xml:space="preserve">CHILDREN MINISTRY </v>
      </c>
    </row>
    <row r="7085" spans="1:10" hidden="1" x14ac:dyDescent="0.2">
      <c r="A7085" s="326" t="s">
        <v>15059</v>
      </c>
      <c r="B7085" s="326" t="s">
        <v>10</v>
      </c>
      <c r="C7085" s="326">
        <v>4</v>
      </c>
      <c r="D7085" s="326" t="s">
        <v>38</v>
      </c>
      <c r="E7085" s="323">
        <v>320</v>
      </c>
      <c r="F7085" s="35" t="s">
        <v>303</v>
      </c>
      <c r="G7085" s="326" t="s">
        <v>15038</v>
      </c>
      <c r="H7085" s="350">
        <f t="shared" si="111"/>
        <v>4155156.3800000008</v>
      </c>
      <c r="I7085" s="326" t="s">
        <v>15003</v>
      </c>
      <c r="J7085" s="42" t="str">
        <f>VLOOKUP(D7085,DEPARTMENTS!B:B,1,0)</f>
        <v xml:space="preserve">CHILDREN MINISTRY </v>
      </c>
    </row>
    <row r="7086" spans="1:10" hidden="1" x14ac:dyDescent="0.2">
      <c r="A7086" s="326" t="s">
        <v>15060</v>
      </c>
      <c r="B7086" s="326" t="s">
        <v>10</v>
      </c>
      <c r="C7086" s="326">
        <v>4</v>
      </c>
      <c r="D7086" s="326" t="s">
        <v>38</v>
      </c>
      <c r="E7086" s="323">
        <v>160</v>
      </c>
      <c r="F7086" s="35" t="s">
        <v>303</v>
      </c>
      <c r="G7086" s="326" t="s">
        <v>15038</v>
      </c>
      <c r="H7086" s="350">
        <f t="shared" si="111"/>
        <v>4155316.3800000008</v>
      </c>
      <c r="I7086" s="326" t="s">
        <v>15004</v>
      </c>
      <c r="J7086" s="42" t="str">
        <f>VLOOKUP(D7086,DEPARTMENTS!B:B,1,0)</f>
        <v xml:space="preserve">CHILDREN MINISTRY </v>
      </c>
    </row>
    <row r="7087" spans="1:10" hidden="1" x14ac:dyDescent="0.2">
      <c r="A7087" s="326" t="s">
        <v>15061</v>
      </c>
      <c r="B7087" s="326" t="s">
        <v>10</v>
      </c>
      <c r="C7087" s="326">
        <v>4</v>
      </c>
      <c r="D7087" s="326" t="s">
        <v>180</v>
      </c>
      <c r="E7087" s="323">
        <v>100</v>
      </c>
      <c r="F7087" s="35" t="s">
        <v>303</v>
      </c>
      <c r="G7087" s="326" t="s">
        <v>15038</v>
      </c>
      <c r="H7087" s="350">
        <f t="shared" si="111"/>
        <v>4155416.3800000008</v>
      </c>
      <c r="I7087" s="326" t="s">
        <v>15005</v>
      </c>
      <c r="J7087" s="42" t="str">
        <f>VLOOKUP(D7087,DEPARTMENTS!B:B,1,0)</f>
        <v>DEV_GROUP_28</v>
      </c>
    </row>
    <row r="7088" spans="1:10" hidden="1" x14ac:dyDescent="0.2">
      <c r="A7088" s="326" t="s">
        <v>15062</v>
      </c>
      <c r="B7088" s="326" t="s">
        <v>10</v>
      </c>
      <c r="C7088" s="326">
        <v>4</v>
      </c>
      <c r="D7088" s="326" t="s">
        <v>174</v>
      </c>
      <c r="E7088" s="323">
        <v>200</v>
      </c>
      <c r="F7088" s="35" t="s">
        <v>303</v>
      </c>
      <c r="G7088" s="326" t="s">
        <v>15038</v>
      </c>
      <c r="H7088" s="350">
        <f t="shared" si="111"/>
        <v>4155616.3800000008</v>
      </c>
      <c r="I7088" s="326" t="s">
        <v>15006</v>
      </c>
      <c r="J7088" s="42" t="str">
        <f>VLOOKUP(D7088,DEPARTMENTS!B:B,1,0)</f>
        <v>DEV_GROUP_21</v>
      </c>
    </row>
    <row r="7089" spans="1:10" hidden="1" x14ac:dyDescent="0.2">
      <c r="A7089" s="326" t="s">
        <v>15063</v>
      </c>
      <c r="B7089" s="326" t="s">
        <v>10</v>
      </c>
      <c r="C7089" s="326">
        <v>4</v>
      </c>
      <c r="D7089" s="326" t="s">
        <v>180</v>
      </c>
      <c r="E7089" s="323">
        <v>50</v>
      </c>
      <c r="F7089" s="35" t="s">
        <v>303</v>
      </c>
      <c r="G7089" s="326" t="s">
        <v>15038</v>
      </c>
      <c r="H7089" s="350">
        <f t="shared" si="111"/>
        <v>4155666.3800000008</v>
      </c>
      <c r="I7089" s="326" t="s">
        <v>15007</v>
      </c>
      <c r="J7089" s="42" t="str">
        <f>VLOOKUP(D7089,DEPARTMENTS!B:B,1,0)</f>
        <v>DEV_GROUP_28</v>
      </c>
    </row>
    <row r="7090" spans="1:10" hidden="1" x14ac:dyDescent="0.2">
      <c r="A7090" s="326" t="s">
        <v>15064</v>
      </c>
      <c r="B7090" s="326" t="s">
        <v>10</v>
      </c>
      <c r="C7090" s="326">
        <v>4</v>
      </c>
      <c r="D7090" s="326" t="s">
        <v>118</v>
      </c>
      <c r="E7090" s="323">
        <v>2000</v>
      </c>
      <c r="F7090" s="35" t="s">
        <v>303</v>
      </c>
      <c r="G7090" s="326" t="s">
        <v>15038</v>
      </c>
      <c r="H7090" s="350">
        <f t="shared" si="111"/>
        <v>4157666.3800000008</v>
      </c>
      <c r="I7090" s="326" t="s">
        <v>15008</v>
      </c>
      <c r="J7090" s="42" t="str">
        <f>VLOOKUP(D7090,DEPARTMENTS!B:B,1,0)</f>
        <v>DEV_GROUP_3</v>
      </c>
    </row>
    <row r="7091" spans="1:10" hidden="1" x14ac:dyDescent="0.2">
      <c r="A7091" s="326" t="s">
        <v>15065</v>
      </c>
      <c r="B7091" s="326" t="s">
        <v>10</v>
      </c>
      <c r="C7091" s="326">
        <v>4</v>
      </c>
      <c r="D7091" s="326" t="s">
        <v>38</v>
      </c>
      <c r="E7091" s="323">
        <v>480</v>
      </c>
      <c r="F7091" s="35" t="s">
        <v>303</v>
      </c>
      <c r="G7091" s="326" t="s">
        <v>15038</v>
      </c>
      <c r="H7091" s="350">
        <f t="shared" si="111"/>
        <v>4158146.3800000008</v>
      </c>
      <c r="I7091" s="326" t="s">
        <v>15009</v>
      </c>
      <c r="J7091" s="42" t="str">
        <f>VLOOKUP(D7091,DEPARTMENTS!B:B,1,0)</f>
        <v xml:space="preserve">CHILDREN MINISTRY </v>
      </c>
    </row>
    <row r="7092" spans="1:10" hidden="1" x14ac:dyDescent="0.2">
      <c r="A7092" s="326" t="s">
        <v>15066</v>
      </c>
      <c r="B7092" s="326" t="s">
        <v>10</v>
      </c>
      <c r="C7092" s="326">
        <v>4</v>
      </c>
      <c r="D7092" s="326" t="s">
        <v>38</v>
      </c>
      <c r="E7092" s="323">
        <v>320</v>
      </c>
      <c r="F7092" s="35" t="s">
        <v>303</v>
      </c>
      <c r="G7092" s="326" t="s">
        <v>15038</v>
      </c>
      <c r="H7092" s="350">
        <f t="shared" si="111"/>
        <v>4158466.3800000008</v>
      </c>
      <c r="I7092" s="326" t="s">
        <v>15010</v>
      </c>
      <c r="J7092" s="42" t="str">
        <f>VLOOKUP(D7092,DEPARTMENTS!B:B,1,0)</f>
        <v xml:space="preserve">CHILDREN MINISTRY </v>
      </c>
    </row>
    <row r="7093" spans="1:10" hidden="1" x14ac:dyDescent="0.2">
      <c r="A7093" s="326" t="s">
        <v>15067</v>
      </c>
      <c r="B7093" s="326" t="s">
        <v>10</v>
      </c>
      <c r="C7093" s="326">
        <v>4</v>
      </c>
      <c r="D7093" s="326" t="s">
        <v>38</v>
      </c>
      <c r="E7093" s="323">
        <v>40</v>
      </c>
      <c r="F7093" s="35" t="s">
        <v>303</v>
      </c>
      <c r="G7093" s="326" t="s">
        <v>15038</v>
      </c>
      <c r="H7093" s="350">
        <f t="shared" si="111"/>
        <v>4158506.3800000008</v>
      </c>
      <c r="I7093" s="326" t="s">
        <v>15011</v>
      </c>
      <c r="J7093" s="42" t="str">
        <f>VLOOKUP(D7093,DEPARTMENTS!B:B,1,0)</f>
        <v xml:space="preserve">CHILDREN MINISTRY </v>
      </c>
    </row>
    <row r="7094" spans="1:10" hidden="1" x14ac:dyDescent="0.2">
      <c r="A7094" s="326" t="s">
        <v>15068</v>
      </c>
      <c r="B7094" s="326" t="s">
        <v>10</v>
      </c>
      <c r="C7094" s="326">
        <v>4</v>
      </c>
      <c r="D7094" s="326" t="s">
        <v>32</v>
      </c>
      <c r="E7094" s="323">
        <v>500</v>
      </c>
      <c r="F7094" s="35" t="s">
        <v>303</v>
      </c>
      <c r="G7094" s="326" t="s">
        <v>15038</v>
      </c>
      <c r="H7094" s="350">
        <f t="shared" si="111"/>
        <v>4159006.3800000008</v>
      </c>
      <c r="I7094" s="326" t="s">
        <v>15012</v>
      </c>
      <c r="J7094" s="42" t="str">
        <f>VLOOKUP(D7094,DEPARTMENTS!B:B,1,0)</f>
        <v>YOUTH</v>
      </c>
    </row>
    <row r="7095" spans="1:10" hidden="1" x14ac:dyDescent="0.2">
      <c r="A7095" s="326" t="s">
        <v>15069</v>
      </c>
      <c r="B7095" s="326" t="s">
        <v>10</v>
      </c>
      <c r="C7095" s="326">
        <v>4</v>
      </c>
      <c r="D7095" s="326" t="s">
        <v>32</v>
      </c>
      <c r="E7095" s="323">
        <v>300</v>
      </c>
      <c r="F7095" s="35" t="s">
        <v>303</v>
      </c>
      <c r="G7095" s="326" t="s">
        <v>15038</v>
      </c>
      <c r="H7095" s="350">
        <f t="shared" si="111"/>
        <v>4159306.3800000008</v>
      </c>
      <c r="I7095" s="326" t="s">
        <v>15013</v>
      </c>
      <c r="J7095" s="42" t="str">
        <f>VLOOKUP(D7095,DEPARTMENTS!B:B,1,0)</f>
        <v>YOUTH</v>
      </c>
    </row>
    <row r="7096" spans="1:10" hidden="1" x14ac:dyDescent="0.2">
      <c r="A7096" s="326" t="s">
        <v>15070</v>
      </c>
      <c r="B7096" s="326" t="s">
        <v>10</v>
      </c>
      <c r="C7096" s="326">
        <v>4</v>
      </c>
      <c r="D7096" s="326" t="s">
        <v>38</v>
      </c>
      <c r="E7096" s="323">
        <v>320</v>
      </c>
      <c r="F7096" s="35" t="s">
        <v>303</v>
      </c>
      <c r="G7096" s="326" t="s">
        <v>15038</v>
      </c>
      <c r="H7096" s="350">
        <f t="shared" si="111"/>
        <v>4159626.3800000008</v>
      </c>
      <c r="I7096" s="326" t="s">
        <v>15014</v>
      </c>
      <c r="J7096" s="42" t="str">
        <f>VLOOKUP(D7096,DEPARTMENTS!B:B,1,0)</f>
        <v xml:space="preserve">CHILDREN MINISTRY </v>
      </c>
    </row>
    <row r="7097" spans="1:10" hidden="1" x14ac:dyDescent="0.2">
      <c r="A7097" s="326" t="s">
        <v>15071</v>
      </c>
      <c r="B7097" s="326" t="s">
        <v>10</v>
      </c>
      <c r="C7097" s="326">
        <v>4</v>
      </c>
      <c r="D7097" s="326" t="s">
        <v>38</v>
      </c>
      <c r="E7097" s="323">
        <v>160</v>
      </c>
      <c r="F7097" s="35" t="s">
        <v>303</v>
      </c>
      <c r="G7097" s="326" t="s">
        <v>15038</v>
      </c>
      <c r="H7097" s="350">
        <f t="shared" si="111"/>
        <v>4159786.3800000008</v>
      </c>
      <c r="I7097" s="326" t="s">
        <v>15015</v>
      </c>
      <c r="J7097" s="42" t="str">
        <f>VLOOKUP(D7097,DEPARTMENTS!B:B,1,0)</f>
        <v xml:space="preserve">CHILDREN MINISTRY </v>
      </c>
    </row>
    <row r="7098" spans="1:10" hidden="1" x14ac:dyDescent="0.2">
      <c r="A7098" s="326" t="s">
        <v>15072</v>
      </c>
      <c r="B7098" s="326" t="s">
        <v>10</v>
      </c>
      <c r="C7098" s="326">
        <v>4</v>
      </c>
      <c r="D7098" s="326" t="s">
        <v>32</v>
      </c>
      <c r="E7098" s="323">
        <v>250</v>
      </c>
      <c r="F7098" s="35" t="s">
        <v>303</v>
      </c>
      <c r="G7098" s="326" t="s">
        <v>15038</v>
      </c>
      <c r="H7098" s="350">
        <f t="shared" si="111"/>
        <v>4160036.3800000008</v>
      </c>
      <c r="I7098" s="326" t="s">
        <v>15016</v>
      </c>
      <c r="J7098" s="42" t="str">
        <f>VLOOKUP(D7098,DEPARTMENTS!B:B,1,0)</f>
        <v>YOUTH</v>
      </c>
    </row>
    <row r="7099" spans="1:10" hidden="1" x14ac:dyDescent="0.2">
      <c r="A7099" s="326" t="s">
        <v>15073</v>
      </c>
      <c r="B7099" s="326" t="s">
        <v>10</v>
      </c>
      <c r="C7099" s="326">
        <v>4</v>
      </c>
      <c r="D7099" s="326" t="s">
        <v>38</v>
      </c>
      <c r="E7099" s="323">
        <v>480</v>
      </c>
      <c r="F7099" s="35" t="s">
        <v>303</v>
      </c>
      <c r="G7099" s="326" t="s">
        <v>15038</v>
      </c>
      <c r="H7099" s="350">
        <f t="shared" si="111"/>
        <v>4160516.3800000008</v>
      </c>
      <c r="I7099" s="326" t="s">
        <v>15017</v>
      </c>
      <c r="J7099" s="42" t="str">
        <f>VLOOKUP(D7099,DEPARTMENTS!B:B,1,0)</f>
        <v xml:space="preserve">CHILDREN MINISTRY </v>
      </c>
    </row>
    <row r="7100" spans="1:10" hidden="1" x14ac:dyDescent="0.2">
      <c r="A7100" s="326" t="s">
        <v>15074</v>
      </c>
      <c r="B7100" s="326" t="s">
        <v>10</v>
      </c>
      <c r="C7100" s="326">
        <v>4</v>
      </c>
      <c r="D7100" s="326" t="s">
        <v>38</v>
      </c>
      <c r="E7100" s="323">
        <v>320</v>
      </c>
      <c r="F7100" s="35" t="s">
        <v>303</v>
      </c>
      <c r="G7100" s="326" t="s">
        <v>15038</v>
      </c>
      <c r="H7100" s="350">
        <f t="shared" si="111"/>
        <v>4160836.3800000008</v>
      </c>
      <c r="I7100" s="326" t="s">
        <v>15018</v>
      </c>
      <c r="J7100" s="42" t="str">
        <f>VLOOKUP(D7100,DEPARTMENTS!B:B,1,0)</f>
        <v xml:space="preserve">CHILDREN MINISTRY </v>
      </c>
    </row>
    <row r="7101" spans="1:10" hidden="1" x14ac:dyDescent="0.2">
      <c r="A7101" s="326" t="s">
        <v>15075</v>
      </c>
      <c r="B7101" s="326" t="s">
        <v>10</v>
      </c>
      <c r="C7101" s="326">
        <v>4</v>
      </c>
      <c r="D7101" s="326" t="s">
        <v>38</v>
      </c>
      <c r="E7101" s="323">
        <v>200</v>
      </c>
      <c r="F7101" s="35" t="s">
        <v>303</v>
      </c>
      <c r="G7101" s="326" t="s">
        <v>15038</v>
      </c>
      <c r="H7101" s="350">
        <f t="shared" si="111"/>
        <v>4161036.3800000008</v>
      </c>
      <c r="I7101" s="326" t="s">
        <v>15019</v>
      </c>
      <c r="J7101" s="42" t="str">
        <f>VLOOKUP(D7101,DEPARTMENTS!B:B,1,0)</f>
        <v xml:space="preserve">CHILDREN MINISTRY </v>
      </c>
    </row>
    <row r="7102" spans="1:10" hidden="1" x14ac:dyDescent="0.2">
      <c r="A7102" s="326" t="s">
        <v>15076</v>
      </c>
      <c r="B7102" s="326" t="s">
        <v>10</v>
      </c>
      <c r="C7102" s="326">
        <v>4</v>
      </c>
      <c r="D7102" s="326" t="s">
        <v>38</v>
      </c>
      <c r="E7102" s="323">
        <v>160</v>
      </c>
      <c r="F7102" s="35" t="s">
        <v>303</v>
      </c>
      <c r="G7102" s="326" t="s">
        <v>15038</v>
      </c>
      <c r="H7102" s="350">
        <f t="shared" si="111"/>
        <v>4161196.3800000008</v>
      </c>
      <c r="I7102" s="326" t="s">
        <v>15020</v>
      </c>
      <c r="J7102" s="42" t="str">
        <f>VLOOKUP(D7102,DEPARTMENTS!B:B,1,0)</f>
        <v xml:space="preserve">CHILDREN MINISTRY </v>
      </c>
    </row>
    <row r="7103" spans="1:10" hidden="1" x14ac:dyDescent="0.2">
      <c r="A7103" s="326" t="s">
        <v>15077</v>
      </c>
      <c r="B7103" s="326" t="s">
        <v>10</v>
      </c>
      <c r="C7103" s="326">
        <v>4</v>
      </c>
      <c r="D7103" s="326" t="s">
        <v>158</v>
      </c>
      <c r="E7103" s="323">
        <v>500</v>
      </c>
      <c r="F7103" s="35" t="s">
        <v>303</v>
      </c>
      <c r="G7103" s="326" t="s">
        <v>15038</v>
      </c>
      <c r="H7103" s="350">
        <f t="shared" si="111"/>
        <v>4161696.3800000008</v>
      </c>
      <c r="I7103" s="326" t="s">
        <v>15021</v>
      </c>
      <c r="J7103" s="42" t="str">
        <f>VLOOKUP(D7103,DEPARTMENTS!B:B,1,0)</f>
        <v>DEV_GROUP_26</v>
      </c>
    </row>
    <row r="7104" spans="1:10" hidden="1" x14ac:dyDescent="0.2">
      <c r="A7104" s="326" t="s">
        <v>15078</v>
      </c>
      <c r="B7104" s="326" t="s">
        <v>10</v>
      </c>
      <c r="C7104" s="326">
        <v>4</v>
      </c>
      <c r="D7104" s="326" t="s">
        <v>38</v>
      </c>
      <c r="E7104" s="323">
        <v>480</v>
      </c>
      <c r="F7104" s="35" t="s">
        <v>303</v>
      </c>
      <c r="G7104" s="326" t="s">
        <v>15038</v>
      </c>
      <c r="H7104" s="350">
        <f t="shared" si="111"/>
        <v>4162176.3800000008</v>
      </c>
      <c r="I7104" s="326" t="s">
        <v>15022</v>
      </c>
      <c r="J7104" s="42" t="str">
        <f>VLOOKUP(D7104,DEPARTMENTS!B:B,1,0)</f>
        <v xml:space="preserve">CHILDREN MINISTRY </v>
      </c>
    </row>
    <row r="7105" spans="1:10" hidden="1" x14ac:dyDescent="0.2">
      <c r="A7105" s="326" t="s">
        <v>15079</v>
      </c>
      <c r="B7105" s="326" t="s">
        <v>10</v>
      </c>
      <c r="C7105" s="326">
        <v>4</v>
      </c>
      <c r="D7105" s="326" t="s">
        <v>38</v>
      </c>
      <c r="E7105" s="323">
        <v>160</v>
      </c>
      <c r="F7105" s="35" t="s">
        <v>303</v>
      </c>
      <c r="G7105" s="326" t="s">
        <v>15038</v>
      </c>
      <c r="H7105" s="350">
        <f t="shared" si="111"/>
        <v>4162336.3800000008</v>
      </c>
      <c r="I7105" s="326" t="s">
        <v>15023</v>
      </c>
      <c r="J7105" s="42" t="str">
        <f>VLOOKUP(D7105,DEPARTMENTS!B:B,1,0)</f>
        <v xml:space="preserve">CHILDREN MINISTRY </v>
      </c>
    </row>
    <row r="7106" spans="1:10" hidden="1" x14ac:dyDescent="0.2">
      <c r="A7106" s="326" t="s">
        <v>15080</v>
      </c>
      <c r="B7106" s="326" t="s">
        <v>10</v>
      </c>
      <c r="C7106" s="326">
        <v>4</v>
      </c>
      <c r="D7106" s="326" t="s">
        <v>120</v>
      </c>
      <c r="E7106" s="323">
        <v>5000</v>
      </c>
      <c r="F7106" s="35" t="s">
        <v>303</v>
      </c>
      <c r="G7106" s="326" t="s">
        <v>15038</v>
      </c>
      <c r="H7106" s="350">
        <f t="shared" si="111"/>
        <v>4167336.3800000008</v>
      </c>
      <c r="I7106" s="326" t="s">
        <v>15024</v>
      </c>
      <c r="J7106" s="42" t="str">
        <f>VLOOKUP(D7106,DEPARTMENTS!B:B,1,0)</f>
        <v>DEV_GROUP_17</v>
      </c>
    </row>
    <row r="7107" spans="1:10" hidden="1" x14ac:dyDescent="0.2">
      <c r="A7107" s="326" t="s">
        <v>15081</v>
      </c>
      <c r="B7107" s="326" t="s">
        <v>10</v>
      </c>
      <c r="C7107" s="326">
        <v>4</v>
      </c>
      <c r="D7107" s="326" t="s">
        <v>38</v>
      </c>
      <c r="E7107" s="323">
        <v>320</v>
      </c>
      <c r="F7107" s="35" t="s">
        <v>303</v>
      </c>
      <c r="G7107" s="326" t="s">
        <v>15038</v>
      </c>
      <c r="H7107" s="350">
        <f t="shared" si="111"/>
        <v>4167656.3800000008</v>
      </c>
      <c r="I7107" s="326" t="s">
        <v>15025</v>
      </c>
      <c r="J7107" s="42" t="str">
        <f>VLOOKUP(D7107,DEPARTMENTS!B:B,1,0)</f>
        <v xml:space="preserve">CHILDREN MINISTRY </v>
      </c>
    </row>
    <row r="7108" spans="1:10" hidden="1" x14ac:dyDescent="0.2">
      <c r="A7108" s="326" t="s">
        <v>15082</v>
      </c>
      <c r="B7108" s="326" t="s">
        <v>10</v>
      </c>
      <c r="C7108" s="326">
        <v>4</v>
      </c>
      <c r="D7108" s="326" t="s">
        <v>38</v>
      </c>
      <c r="E7108" s="323">
        <v>160</v>
      </c>
      <c r="F7108" s="35" t="s">
        <v>303</v>
      </c>
      <c r="G7108" s="326" t="s">
        <v>15038</v>
      </c>
      <c r="H7108" s="350">
        <f t="shared" si="111"/>
        <v>4167816.3800000008</v>
      </c>
      <c r="I7108" s="326" t="s">
        <v>15026</v>
      </c>
      <c r="J7108" s="42" t="str">
        <f>VLOOKUP(D7108,DEPARTMENTS!B:B,1,0)</f>
        <v xml:space="preserve">CHILDREN MINISTRY </v>
      </c>
    </row>
    <row r="7109" spans="1:10" hidden="1" x14ac:dyDescent="0.2">
      <c r="A7109" s="326" t="s">
        <v>15083</v>
      </c>
      <c r="B7109" s="326" t="s">
        <v>10</v>
      </c>
      <c r="C7109" s="326">
        <v>4</v>
      </c>
      <c r="D7109" s="326" t="s">
        <v>38</v>
      </c>
      <c r="E7109" s="323">
        <v>160</v>
      </c>
      <c r="F7109" s="35" t="s">
        <v>303</v>
      </c>
      <c r="G7109" s="326" t="s">
        <v>15038</v>
      </c>
      <c r="H7109" s="350">
        <f t="shared" si="111"/>
        <v>4167976.3800000008</v>
      </c>
      <c r="I7109" s="326" t="s">
        <v>15027</v>
      </c>
      <c r="J7109" s="42" t="str">
        <f>VLOOKUP(D7109,DEPARTMENTS!B:B,1,0)</f>
        <v xml:space="preserve">CHILDREN MINISTRY </v>
      </c>
    </row>
    <row r="7110" spans="1:10" hidden="1" x14ac:dyDescent="0.2">
      <c r="A7110" s="326" t="s">
        <v>15084</v>
      </c>
      <c r="B7110" s="326" t="s">
        <v>10</v>
      </c>
      <c r="C7110" s="326">
        <v>4</v>
      </c>
      <c r="D7110" s="326" t="s">
        <v>38</v>
      </c>
      <c r="E7110" s="323">
        <v>320</v>
      </c>
      <c r="F7110" s="35" t="s">
        <v>303</v>
      </c>
      <c r="G7110" s="326" t="s">
        <v>15038</v>
      </c>
      <c r="H7110" s="350">
        <f t="shared" si="111"/>
        <v>4168296.3800000008</v>
      </c>
      <c r="I7110" s="326" t="s">
        <v>15028</v>
      </c>
      <c r="J7110" s="42" t="str">
        <f>VLOOKUP(D7110,DEPARTMENTS!B:B,1,0)</f>
        <v xml:space="preserve">CHILDREN MINISTRY </v>
      </c>
    </row>
    <row r="7111" spans="1:10" hidden="1" x14ac:dyDescent="0.2">
      <c r="A7111" s="326" t="s">
        <v>15085</v>
      </c>
      <c r="B7111" s="326" t="s">
        <v>10</v>
      </c>
      <c r="C7111" s="326">
        <v>4</v>
      </c>
      <c r="D7111" s="326" t="s">
        <v>38</v>
      </c>
      <c r="E7111" s="323">
        <v>160</v>
      </c>
      <c r="F7111" s="35" t="s">
        <v>303</v>
      </c>
      <c r="G7111" s="326" t="s">
        <v>15038</v>
      </c>
      <c r="H7111" s="350">
        <f t="shared" si="111"/>
        <v>4168456.3800000008</v>
      </c>
      <c r="I7111" s="326" t="s">
        <v>15029</v>
      </c>
      <c r="J7111" s="42" t="str">
        <f>VLOOKUP(D7111,DEPARTMENTS!B:B,1,0)</f>
        <v xml:space="preserve">CHILDREN MINISTRY </v>
      </c>
    </row>
    <row r="7112" spans="1:10" hidden="1" x14ac:dyDescent="0.2">
      <c r="A7112" s="326" t="s">
        <v>15086</v>
      </c>
      <c r="B7112" s="326" t="s">
        <v>10</v>
      </c>
      <c r="C7112" s="326">
        <v>4</v>
      </c>
      <c r="D7112" s="326" t="s">
        <v>130</v>
      </c>
      <c r="E7112" s="323">
        <v>5000</v>
      </c>
      <c r="F7112" s="35" t="s">
        <v>303</v>
      </c>
      <c r="G7112" s="326" t="s">
        <v>15038</v>
      </c>
      <c r="H7112" s="350">
        <f t="shared" si="111"/>
        <v>4173456.3800000008</v>
      </c>
      <c r="I7112" s="326" t="s">
        <v>15030</v>
      </c>
      <c r="J7112" s="42" t="str">
        <f>VLOOKUP(D7112,DEPARTMENTS!B:B,1,0)</f>
        <v>DEV_GROUP_11</v>
      </c>
    </row>
    <row r="7113" spans="1:10" hidden="1" x14ac:dyDescent="0.2">
      <c r="A7113" s="326" t="s">
        <v>348</v>
      </c>
      <c r="B7113" s="326" t="s">
        <v>10</v>
      </c>
      <c r="C7113" s="326">
        <v>4</v>
      </c>
      <c r="D7113" s="326" t="s">
        <v>24</v>
      </c>
      <c r="E7113" s="323">
        <v>800</v>
      </c>
      <c r="F7113" s="35" t="s">
        <v>303</v>
      </c>
      <c r="G7113" s="326" t="s">
        <v>15038</v>
      </c>
      <c r="H7113" s="350">
        <f t="shared" si="111"/>
        <v>4174256.3800000008</v>
      </c>
      <c r="I7113" s="326" t="s">
        <v>15031</v>
      </c>
      <c r="J7113" s="42" t="str">
        <f>VLOOKUP(D7113,DEPARTMENTS!B:B,1,0)</f>
        <v>ENVELOPES</v>
      </c>
    </row>
    <row r="7114" spans="1:10" hidden="1" x14ac:dyDescent="0.2">
      <c r="A7114" s="326" t="s">
        <v>15087</v>
      </c>
      <c r="B7114" s="326" t="s">
        <v>10</v>
      </c>
      <c r="C7114" s="326">
        <v>4</v>
      </c>
      <c r="D7114" s="326" t="s">
        <v>24</v>
      </c>
      <c r="E7114" s="323">
        <v>376</v>
      </c>
      <c r="F7114" s="35" t="s">
        <v>303</v>
      </c>
      <c r="G7114" s="326" t="s">
        <v>15038</v>
      </c>
      <c r="H7114" s="350">
        <f t="shared" si="111"/>
        <v>4174632.3800000008</v>
      </c>
      <c r="I7114" s="326" t="s">
        <v>15032</v>
      </c>
      <c r="J7114" s="42" t="str">
        <f>VLOOKUP(D7114,DEPARTMENTS!B:B,1,0)</f>
        <v>ENVELOPES</v>
      </c>
    </row>
    <row r="7115" spans="1:10" hidden="1" x14ac:dyDescent="0.2">
      <c r="A7115" s="326" t="s">
        <v>15088</v>
      </c>
      <c r="B7115" s="326" t="s">
        <v>10</v>
      </c>
      <c r="C7115" s="326">
        <v>4</v>
      </c>
      <c r="D7115" s="326" t="s">
        <v>38</v>
      </c>
      <c r="E7115" s="323">
        <v>160</v>
      </c>
      <c r="F7115" s="35" t="s">
        <v>303</v>
      </c>
      <c r="G7115" s="326" t="s">
        <v>15038</v>
      </c>
      <c r="H7115" s="350">
        <f t="shared" si="111"/>
        <v>4174792.3800000008</v>
      </c>
      <c r="I7115" s="326" t="s">
        <v>15033</v>
      </c>
      <c r="J7115" s="42" t="str">
        <f>VLOOKUP(D7115,DEPARTMENTS!B:B,1,0)</f>
        <v xml:space="preserve">CHILDREN MINISTRY </v>
      </c>
    </row>
    <row r="7116" spans="1:10" hidden="1" x14ac:dyDescent="0.2">
      <c r="A7116" s="326" t="s">
        <v>15089</v>
      </c>
      <c r="B7116" s="326" t="s">
        <v>10</v>
      </c>
      <c r="C7116" s="326">
        <v>4</v>
      </c>
      <c r="D7116" s="326" t="s">
        <v>38</v>
      </c>
      <c r="E7116" s="323">
        <v>160</v>
      </c>
      <c r="F7116" s="35" t="s">
        <v>303</v>
      </c>
      <c r="G7116" s="326" t="s">
        <v>15038</v>
      </c>
      <c r="H7116" s="350">
        <f t="shared" si="111"/>
        <v>4174952.3800000008</v>
      </c>
      <c r="I7116" s="326" t="s">
        <v>15034</v>
      </c>
      <c r="J7116" s="42" t="str">
        <f>VLOOKUP(D7116,DEPARTMENTS!B:B,1,0)</f>
        <v xml:space="preserve">CHILDREN MINISTRY </v>
      </c>
    </row>
    <row r="7117" spans="1:10" hidden="1" x14ac:dyDescent="0.2">
      <c r="A7117" s="326" t="s">
        <v>15090</v>
      </c>
      <c r="B7117" s="326" t="s">
        <v>10</v>
      </c>
      <c r="C7117" s="326">
        <v>4</v>
      </c>
      <c r="D7117" s="326" t="s">
        <v>38</v>
      </c>
      <c r="E7117" s="323">
        <v>160</v>
      </c>
      <c r="F7117" s="35" t="s">
        <v>303</v>
      </c>
      <c r="G7117" s="326" t="s">
        <v>15038</v>
      </c>
      <c r="H7117" s="350">
        <f t="shared" si="111"/>
        <v>4175112.3800000008</v>
      </c>
      <c r="I7117" s="326" t="s">
        <v>15035</v>
      </c>
      <c r="J7117" s="42" t="str">
        <f>VLOOKUP(D7117,DEPARTMENTS!B:B,1,0)</f>
        <v xml:space="preserve">CHILDREN MINISTRY </v>
      </c>
    </row>
    <row r="7118" spans="1:10" hidden="1" x14ac:dyDescent="0.2">
      <c r="A7118" s="326" t="s">
        <v>15091</v>
      </c>
      <c r="B7118" s="326" t="s">
        <v>10</v>
      </c>
      <c r="C7118" s="326">
        <v>4</v>
      </c>
      <c r="D7118" s="326" t="s">
        <v>38</v>
      </c>
      <c r="E7118" s="323">
        <v>500</v>
      </c>
      <c r="F7118" s="35" t="s">
        <v>303</v>
      </c>
      <c r="G7118" s="326" t="s">
        <v>15038</v>
      </c>
      <c r="H7118" s="350">
        <f t="shared" si="111"/>
        <v>4175612.3800000008</v>
      </c>
      <c r="I7118" s="326" t="s">
        <v>15036</v>
      </c>
      <c r="J7118" s="42" t="str">
        <f>VLOOKUP(D7118,DEPARTMENTS!B:B,1,0)</f>
        <v xml:space="preserve">CHILDREN MINISTRY </v>
      </c>
    </row>
    <row r="7119" spans="1:10" hidden="1" x14ac:dyDescent="0.2">
      <c r="A7119" s="326" t="s">
        <v>348</v>
      </c>
      <c r="B7119" s="326" t="s">
        <v>10</v>
      </c>
      <c r="C7119" s="326">
        <v>4</v>
      </c>
      <c r="D7119" s="326" t="s">
        <v>38</v>
      </c>
      <c r="E7119" s="323">
        <v>480</v>
      </c>
      <c r="F7119" s="35" t="s">
        <v>303</v>
      </c>
      <c r="G7119" s="326" t="s">
        <v>15038</v>
      </c>
      <c r="H7119" s="350">
        <f t="shared" si="111"/>
        <v>4176092.3800000008</v>
      </c>
      <c r="I7119" s="326" t="s">
        <v>15037</v>
      </c>
      <c r="J7119" s="42" t="str">
        <f>VLOOKUP(D7119,DEPARTMENTS!B:B,1,0)</f>
        <v xml:space="preserve">CHILDREN MINISTRY </v>
      </c>
    </row>
    <row r="7120" spans="1:10" hidden="1" x14ac:dyDescent="0.2">
      <c r="A7120" s="326" t="s">
        <v>15173</v>
      </c>
      <c r="B7120" s="326" t="s">
        <v>10</v>
      </c>
      <c r="C7120" s="326">
        <v>4</v>
      </c>
      <c r="D7120" s="326" t="s">
        <v>24</v>
      </c>
      <c r="E7120" s="323">
        <v>50</v>
      </c>
      <c r="F7120" s="35" t="s">
        <v>303</v>
      </c>
      <c r="G7120" s="326" t="s">
        <v>15038</v>
      </c>
      <c r="H7120" s="350">
        <f t="shared" si="111"/>
        <v>4176142.3800000008</v>
      </c>
      <c r="I7120" s="326" t="s">
        <v>15092</v>
      </c>
      <c r="J7120" s="42" t="str">
        <f>VLOOKUP(D7120,DEPARTMENTS!B:B,1,0)</f>
        <v>ENVELOPES</v>
      </c>
    </row>
    <row r="7121" spans="1:10" hidden="1" x14ac:dyDescent="0.2">
      <c r="A7121" s="326" t="s">
        <v>15174</v>
      </c>
      <c r="B7121" s="326" t="s">
        <v>10</v>
      </c>
      <c r="C7121" s="326">
        <v>4</v>
      </c>
      <c r="D7121" s="326" t="s">
        <v>38</v>
      </c>
      <c r="E7121" s="323">
        <v>160</v>
      </c>
      <c r="F7121" s="35" t="s">
        <v>303</v>
      </c>
      <c r="G7121" s="326" t="s">
        <v>15172</v>
      </c>
      <c r="H7121" s="350">
        <f t="shared" si="111"/>
        <v>4176302.3800000008</v>
      </c>
      <c r="I7121" s="326" t="s">
        <v>15093</v>
      </c>
      <c r="J7121" s="42" t="str">
        <f>VLOOKUP(D7121,DEPARTMENTS!B:B,1,0)</f>
        <v xml:space="preserve">CHILDREN MINISTRY </v>
      </c>
    </row>
    <row r="7122" spans="1:10" hidden="1" x14ac:dyDescent="0.2">
      <c r="A7122" s="326" t="s">
        <v>15175</v>
      </c>
      <c r="B7122" s="326" t="s">
        <v>10</v>
      </c>
      <c r="C7122" s="326">
        <v>4</v>
      </c>
      <c r="D7122" s="326" t="s">
        <v>38</v>
      </c>
      <c r="E7122" s="323">
        <v>480</v>
      </c>
      <c r="F7122" s="35" t="s">
        <v>303</v>
      </c>
      <c r="G7122" s="326" t="s">
        <v>15172</v>
      </c>
      <c r="H7122" s="350">
        <f t="shared" si="111"/>
        <v>4176782.3800000008</v>
      </c>
      <c r="I7122" s="326" t="s">
        <v>15094</v>
      </c>
      <c r="J7122" s="42" t="str">
        <f>VLOOKUP(D7122,DEPARTMENTS!B:B,1,0)</f>
        <v xml:space="preserve">CHILDREN MINISTRY </v>
      </c>
    </row>
    <row r="7123" spans="1:10" hidden="1" x14ac:dyDescent="0.2">
      <c r="A7123" s="326" t="s">
        <v>15176</v>
      </c>
      <c r="B7123" s="326" t="s">
        <v>10</v>
      </c>
      <c r="C7123" s="326">
        <v>4</v>
      </c>
      <c r="D7123" s="326" t="s">
        <v>118</v>
      </c>
      <c r="E7123" s="323">
        <v>300</v>
      </c>
      <c r="F7123" s="35" t="s">
        <v>303</v>
      </c>
      <c r="G7123" s="326" t="s">
        <v>15172</v>
      </c>
      <c r="H7123" s="350">
        <f t="shared" si="111"/>
        <v>4177082.3800000008</v>
      </c>
      <c r="I7123" s="326" t="s">
        <v>15095</v>
      </c>
      <c r="J7123" s="42" t="str">
        <f>VLOOKUP(D7123,DEPARTMENTS!B:B,1,0)</f>
        <v>DEV_GROUP_3</v>
      </c>
    </row>
    <row r="7124" spans="1:10" hidden="1" x14ac:dyDescent="0.2">
      <c r="A7124" s="326" t="s">
        <v>15177</v>
      </c>
      <c r="B7124" s="326" t="s">
        <v>10</v>
      </c>
      <c r="C7124" s="326">
        <v>4</v>
      </c>
      <c r="D7124" s="326" t="s">
        <v>138</v>
      </c>
      <c r="E7124" s="323">
        <v>4000</v>
      </c>
      <c r="F7124" s="35" t="s">
        <v>303</v>
      </c>
      <c r="G7124" s="326" t="s">
        <v>15172</v>
      </c>
      <c r="H7124" s="350">
        <f t="shared" si="111"/>
        <v>4181082.3800000008</v>
      </c>
      <c r="I7124" s="326" t="s">
        <v>15096</v>
      </c>
      <c r="J7124" s="42" t="str">
        <f>VLOOKUP(D7124,DEPARTMENTS!B:B,1,0)</f>
        <v>DEV_GROUP_4</v>
      </c>
    </row>
    <row r="7125" spans="1:10" hidden="1" x14ac:dyDescent="0.2">
      <c r="A7125" s="326" t="s">
        <v>15178</v>
      </c>
      <c r="B7125" s="326" t="s">
        <v>10</v>
      </c>
      <c r="C7125" s="326">
        <v>4</v>
      </c>
      <c r="D7125" s="326" t="s">
        <v>24</v>
      </c>
      <c r="E7125" s="323">
        <v>150</v>
      </c>
      <c r="F7125" s="35" t="s">
        <v>303</v>
      </c>
      <c r="G7125" s="326" t="s">
        <v>15172</v>
      </c>
      <c r="H7125" s="350">
        <f t="shared" si="111"/>
        <v>4181232.3800000008</v>
      </c>
      <c r="I7125" s="326" t="s">
        <v>15097</v>
      </c>
      <c r="J7125" s="42" t="str">
        <f>VLOOKUP(D7125,DEPARTMENTS!B:B,1,0)</f>
        <v>ENVELOPES</v>
      </c>
    </row>
    <row r="7126" spans="1:10" hidden="1" x14ac:dyDescent="0.2">
      <c r="A7126" s="326" t="s">
        <v>15179</v>
      </c>
      <c r="B7126" s="326" t="s">
        <v>10</v>
      </c>
      <c r="C7126" s="326">
        <v>4</v>
      </c>
      <c r="D7126" s="326" t="s">
        <v>24</v>
      </c>
      <c r="E7126" s="323">
        <v>400</v>
      </c>
      <c r="F7126" s="35" t="s">
        <v>303</v>
      </c>
      <c r="G7126" s="326" t="s">
        <v>15172</v>
      </c>
      <c r="H7126" s="350">
        <f t="shared" ref="H7126:H7189" si="112">H7125+E7126</f>
        <v>4181632.3800000008</v>
      </c>
      <c r="I7126" s="326" t="s">
        <v>15098</v>
      </c>
      <c r="J7126" s="42" t="str">
        <f>VLOOKUP(D7126,DEPARTMENTS!B:B,1,0)</f>
        <v>ENVELOPES</v>
      </c>
    </row>
    <row r="7127" spans="1:10" hidden="1" x14ac:dyDescent="0.2">
      <c r="A7127" s="326" t="s">
        <v>15180</v>
      </c>
      <c r="B7127" s="326" t="s">
        <v>10</v>
      </c>
      <c r="C7127" s="326">
        <v>4</v>
      </c>
      <c r="D7127" s="326" t="s">
        <v>146</v>
      </c>
      <c r="E7127" s="323">
        <v>1000</v>
      </c>
      <c r="F7127" s="35" t="s">
        <v>303</v>
      </c>
      <c r="G7127" s="326" t="s">
        <v>15172</v>
      </c>
      <c r="H7127" s="350">
        <f t="shared" si="112"/>
        <v>4182632.3800000008</v>
      </c>
      <c r="I7127" s="326" t="s">
        <v>15099</v>
      </c>
      <c r="J7127" s="42" t="str">
        <f>VLOOKUP(D7127,DEPARTMENTS!B:B,1,0)</f>
        <v>DEV_GROUP_18</v>
      </c>
    </row>
    <row r="7128" spans="1:10" hidden="1" x14ac:dyDescent="0.2">
      <c r="A7128" s="326" t="s">
        <v>15181</v>
      </c>
      <c r="B7128" s="326" t="s">
        <v>10</v>
      </c>
      <c r="C7128" s="326">
        <v>4</v>
      </c>
      <c r="D7128" s="326" t="s">
        <v>144</v>
      </c>
      <c r="E7128" s="323">
        <v>400</v>
      </c>
      <c r="F7128" s="35" t="s">
        <v>303</v>
      </c>
      <c r="G7128" s="326" t="s">
        <v>15172</v>
      </c>
      <c r="H7128" s="350">
        <f t="shared" si="112"/>
        <v>4183032.3800000008</v>
      </c>
      <c r="I7128" s="326" t="s">
        <v>15100</v>
      </c>
      <c r="J7128" s="42" t="str">
        <f>VLOOKUP(D7128,DEPARTMENTS!B:B,1,0)</f>
        <v>DEV_GROUP_2</v>
      </c>
    </row>
    <row r="7129" spans="1:10" hidden="1" x14ac:dyDescent="0.2">
      <c r="A7129" s="326" t="s">
        <v>15182</v>
      </c>
      <c r="B7129" s="326" t="s">
        <v>10</v>
      </c>
      <c r="C7129" s="326">
        <v>4</v>
      </c>
      <c r="D7129" s="326" t="s">
        <v>24</v>
      </c>
      <c r="E7129" s="323">
        <v>100</v>
      </c>
      <c r="F7129" s="35" t="s">
        <v>303</v>
      </c>
      <c r="G7129" s="326" t="s">
        <v>15172</v>
      </c>
      <c r="H7129" s="350">
        <f t="shared" si="112"/>
        <v>4183132.3800000008</v>
      </c>
      <c r="I7129" s="326" t="s">
        <v>15101</v>
      </c>
      <c r="J7129" s="42" t="str">
        <f>VLOOKUP(D7129,DEPARTMENTS!B:B,1,0)</f>
        <v>ENVELOPES</v>
      </c>
    </row>
    <row r="7130" spans="1:10" hidden="1" x14ac:dyDescent="0.2">
      <c r="A7130" s="326" t="s">
        <v>15183</v>
      </c>
      <c r="B7130" s="326" t="s">
        <v>10</v>
      </c>
      <c r="C7130" s="326">
        <v>4</v>
      </c>
      <c r="D7130" s="326" t="s">
        <v>24</v>
      </c>
      <c r="E7130" s="323">
        <v>200</v>
      </c>
      <c r="F7130" s="35" t="s">
        <v>303</v>
      </c>
      <c r="G7130" s="326" t="s">
        <v>15172</v>
      </c>
      <c r="H7130" s="350">
        <f t="shared" si="112"/>
        <v>4183332.3800000008</v>
      </c>
      <c r="I7130" s="326" t="s">
        <v>15102</v>
      </c>
      <c r="J7130" s="42" t="str">
        <f>VLOOKUP(D7130,DEPARTMENTS!B:B,1,0)</f>
        <v>ENVELOPES</v>
      </c>
    </row>
    <row r="7131" spans="1:10" hidden="1" x14ac:dyDescent="0.2">
      <c r="A7131" s="326" t="s">
        <v>15184</v>
      </c>
      <c r="B7131" s="326" t="s">
        <v>10</v>
      </c>
      <c r="C7131" s="326">
        <v>4</v>
      </c>
      <c r="D7131" s="326" t="s">
        <v>146</v>
      </c>
      <c r="E7131" s="323">
        <v>1000</v>
      </c>
      <c r="F7131" s="35" t="s">
        <v>303</v>
      </c>
      <c r="G7131" s="326" t="s">
        <v>15172</v>
      </c>
      <c r="H7131" s="350">
        <f t="shared" si="112"/>
        <v>4184332.3800000008</v>
      </c>
      <c r="I7131" s="326" t="s">
        <v>15103</v>
      </c>
      <c r="J7131" s="42" t="str">
        <f>VLOOKUP(D7131,DEPARTMENTS!B:B,1,0)</f>
        <v>DEV_GROUP_18</v>
      </c>
    </row>
    <row r="7132" spans="1:10" hidden="1" x14ac:dyDescent="0.2">
      <c r="A7132" s="326" t="s">
        <v>15185</v>
      </c>
      <c r="B7132" s="326" t="s">
        <v>10</v>
      </c>
      <c r="C7132" s="326">
        <v>4</v>
      </c>
      <c r="D7132" s="326" t="s">
        <v>118</v>
      </c>
      <c r="E7132" s="323">
        <v>200</v>
      </c>
      <c r="F7132" s="35" t="s">
        <v>303</v>
      </c>
      <c r="G7132" s="326" t="s">
        <v>15172</v>
      </c>
      <c r="H7132" s="350">
        <f t="shared" si="112"/>
        <v>4184532.3800000008</v>
      </c>
      <c r="I7132" s="326" t="s">
        <v>15104</v>
      </c>
      <c r="J7132" s="42" t="str">
        <f>VLOOKUP(D7132,DEPARTMENTS!B:B,1,0)</f>
        <v>DEV_GROUP_3</v>
      </c>
    </row>
    <row r="7133" spans="1:10" hidden="1" x14ac:dyDescent="0.2">
      <c r="A7133" s="326" t="s">
        <v>15186</v>
      </c>
      <c r="B7133" s="326" t="s">
        <v>10</v>
      </c>
      <c r="C7133" s="326">
        <v>4</v>
      </c>
      <c r="D7133" s="326" t="s">
        <v>144</v>
      </c>
      <c r="E7133" s="323">
        <v>1000</v>
      </c>
      <c r="F7133" s="35" t="s">
        <v>303</v>
      </c>
      <c r="G7133" s="326" t="s">
        <v>15172</v>
      </c>
      <c r="H7133" s="350">
        <f t="shared" si="112"/>
        <v>4185532.3800000008</v>
      </c>
      <c r="I7133" s="326" t="s">
        <v>15105</v>
      </c>
      <c r="J7133" s="42" t="str">
        <f>VLOOKUP(D7133,DEPARTMENTS!B:B,1,0)</f>
        <v>DEV_GROUP_2</v>
      </c>
    </row>
    <row r="7134" spans="1:10" hidden="1" x14ac:dyDescent="0.2">
      <c r="A7134" s="326" t="s">
        <v>15187</v>
      </c>
      <c r="B7134" s="326" t="s">
        <v>10</v>
      </c>
      <c r="C7134" s="326">
        <v>4</v>
      </c>
      <c r="D7134" s="326" t="s">
        <v>176</v>
      </c>
      <c r="E7134" s="323">
        <v>1000</v>
      </c>
      <c r="F7134" s="35" t="s">
        <v>303</v>
      </c>
      <c r="G7134" s="326" t="s">
        <v>15172</v>
      </c>
      <c r="H7134" s="350">
        <f t="shared" si="112"/>
        <v>4186532.3800000008</v>
      </c>
      <c r="I7134" s="326" t="s">
        <v>15106</v>
      </c>
      <c r="J7134" s="42" t="str">
        <f>VLOOKUP(D7134,DEPARTMENTS!B:B,1,0)</f>
        <v>DEV_GROUP_33</v>
      </c>
    </row>
    <row r="7135" spans="1:10" hidden="1" x14ac:dyDescent="0.2">
      <c r="A7135" s="326" t="s">
        <v>15188</v>
      </c>
      <c r="B7135" s="326" t="s">
        <v>10</v>
      </c>
      <c r="C7135" s="326">
        <v>4</v>
      </c>
      <c r="D7135" s="326" t="s">
        <v>24</v>
      </c>
      <c r="E7135" s="323">
        <v>50</v>
      </c>
      <c r="F7135" s="35" t="s">
        <v>303</v>
      </c>
      <c r="G7135" s="326" t="s">
        <v>15172</v>
      </c>
      <c r="H7135" s="350">
        <f t="shared" si="112"/>
        <v>4186582.3800000008</v>
      </c>
      <c r="I7135" s="326" t="s">
        <v>15107</v>
      </c>
      <c r="J7135" s="42" t="str">
        <f>VLOOKUP(D7135,DEPARTMENTS!B:B,1,0)</f>
        <v>ENVELOPES</v>
      </c>
    </row>
    <row r="7136" spans="1:10" hidden="1" x14ac:dyDescent="0.2">
      <c r="A7136" s="326" t="s">
        <v>15189</v>
      </c>
      <c r="B7136" s="326" t="s">
        <v>10</v>
      </c>
      <c r="C7136" s="326">
        <v>4</v>
      </c>
      <c r="D7136" s="326" t="s">
        <v>24</v>
      </c>
      <c r="E7136" s="323">
        <v>100</v>
      </c>
      <c r="F7136" s="35" t="s">
        <v>303</v>
      </c>
      <c r="G7136" s="326" t="s">
        <v>15172</v>
      </c>
      <c r="H7136" s="350">
        <f t="shared" si="112"/>
        <v>4186682.3800000008</v>
      </c>
      <c r="I7136" s="326" t="s">
        <v>15108</v>
      </c>
      <c r="J7136" s="42" t="str">
        <f>VLOOKUP(D7136,DEPARTMENTS!B:B,1,0)</f>
        <v>ENVELOPES</v>
      </c>
    </row>
    <row r="7137" spans="1:10" hidden="1" x14ac:dyDescent="0.2">
      <c r="A7137" s="326" t="s">
        <v>15190</v>
      </c>
      <c r="B7137" s="326" t="s">
        <v>10</v>
      </c>
      <c r="C7137" s="326">
        <v>4</v>
      </c>
      <c r="D7137" s="326" t="s">
        <v>24</v>
      </c>
      <c r="E7137" s="323">
        <v>1000</v>
      </c>
      <c r="F7137" s="35" t="s">
        <v>303</v>
      </c>
      <c r="G7137" s="326" t="s">
        <v>15172</v>
      </c>
      <c r="H7137" s="350">
        <f t="shared" si="112"/>
        <v>4187682.3800000008</v>
      </c>
      <c r="I7137" s="326" t="s">
        <v>15109</v>
      </c>
      <c r="J7137" s="42" t="str">
        <f>VLOOKUP(D7137,DEPARTMENTS!B:B,1,0)</f>
        <v>ENVELOPES</v>
      </c>
    </row>
    <row r="7138" spans="1:10" hidden="1" x14ac:dyDescent="0.2">
      <c r="A7138" s="326" t="s">
        <v>15191</v>
      </c>
      <c r="B7138" s="326" t="s">
        <v>10</v>
      </c>
      <c r="C7138" s="326">
        <v>4</v>
      </c>
      <c r="D7138" s="326" t="s">
        <v>24</v>
      </c>
      <c r="E7138" s="323">
        <v>300</v>
      </c>
      <c r="F7138" s="35" t="s">
        <v>303</v>
      </c>
      <c r="G7138" s="326" t="s">
        <v>15172</v>
      </c>
      <c r="H7138" s="350">
        <f t="shared" si="112"/>
        <v>4187982.3800000008</v>
      </c>
      <c r="I7138" s="326" t="s">
        <v>15110</v>
      </c>
      <c r="J7138" s="42" t="str">
        <f>VLOOKUP(D7138,DEPARTMENTS!B:B,1,0)</f>
        <v>ENVELOPES</v>
      </c>
    </row>
    <row r="7139" spans="1:10" hidden="1" x14ac:dyDescent="0.2">
      <c r="A7139" s="326" t="s">
        <v>15192</v>
      </c>
      <c r="B7139" s="326" t="s">
        <v>10</v>
      </c>
      <c r="C7139" s="326">
        <v>4</v>
      </c>
      <c r="D7139" s="326" t="s">
        <v>24</v>
      </c>
      <c r="E7139" s="323">
        <v>100</v>
      </c>
      <c r="F7139" s="35" t="s">
        <v>303</v>
      </c>
      <c r="G7139" s="326" t="s">
        <v>15172</v>
      </c>
      <c r="H7139" s="350">
        <f t="shared" si="112"/>
        <v>4188082.3800000008</v>
      </c>
      <c r="I7139" s="326" t="s">
        <v>15111</v>
      </c>
      <c r="J7139" s="42" t="str">
        <f>VLOOKUP(D7139,DEPARTMENTS!B:B,1,0)</f>
        <v>ENVELOPES</v>
      </c>
    </row>
    <row r="7140" spans="1:10" hidden="1" x14ac:dyDescent="0.2">
      <c r="A7140" s="326" t="s">
        <v>15193</v>
      </c>
      <c r="B7140" s="326" t="s">
        <v>10</v>
      </c>
      <c r="C7140" s="326">
        <v>4</v>
      </c>
      <c r="D7140" s="326" t="s">
        <v>24</v>
      </c>
      <c r="E7140" s="323">
        <v>200</v>
      </c>
      <c r="F7140" s="35" t="s">
        <v>303</v>
      </c>
      <c r="G7140" s="326" t="s">
        <v>15172</v>
      </c>
      <c r="H7140" s="350">
        <f t="shared" si="112"/>
        <v>4188282.3800000008</v>
      </c>
      <c r="I7140" s="326" t="s">
        <v>15112</v>
      </c>
      <c r="J7140" s="42" t="str">
        <f>VLOOKUP(D7140,DEPARTMENTS!B:B,1,0)</f>
        <v>ENVELOPES</v>
      </c>
    </row>
    <row r="7141" spans="1:10" hidden="1" x14ac:dyDescent="0.2">
      <c r="A7141" s="326" t="s">
        <v>15194</v>
      </c>
      <c r="B7141" s="326" t="s">
        <v>10</v>
      </c>
      <c r="C7141" s="326">
        <v>4</v>
      </c>
      <c r="D7141" s="326" t="s">
        <v>24</v>
      </c>
      <c r="E7141" s="323">
        <v>500</v>
      </c>
      <c r="F7141" s="35" t="s">
        <v>303</v>
      </c>
      <c r="G7141" s="326" t="s">
        <v>15172</v>
      </c>
      <c r="H7141" s="350">
        <f t="shared" si="112"/>
        <v>4188782.3800000008</v>
      </c>
      <c r="I7141" s="326" t="s">
        <v>15113</v>
      </c>
      <c r="J7141" s="42" t="str">
        <f>VLOOKUP(D7141,DEPARTMENTS!B:B,1,0)</f>
        <v>ENVELOPES</v>
      </c>
    </row>
    <row r="7142" spans="1:10" hidden="1" x14ac:dyDescent="0.2">
      <c r="A7142" s="326" t="s">
        <v>15195</v>
      </c>
      <c r="B7142" s="326" t="s">
        <v>10</v>
      </c>
      <c r="C7142" s="326">
        <v>4</v>
      </c>
      <c r="D7142" s="326" t="s">
        <v>116</v>
      </c>
      <c r="E7142" s="323">
        <v>1000</v>
      </c>
      <c r="F7142" s="35" t="s">
        <v>303</v>
      </c>
      <c r="G7142" s="326" t="s">
        <v>15172</v>
      </c>
      <c r="H7142" s="350">
        <f t="shared" si="112"/>
        <v>4189782.3800000008</v>
      </c>
      <c r="I7142" s="326" t="s">
        <v>15114</v>
      </c>
      <c r="J7142" s="42" t="str">
        <f>VLOOKUP(D7142,DEPARTMENTS!B:B,1,0)</f>
        <v>DEV_GROUP_15</v>
      </c>
    </row>
    <row r="7143" spans="1:10" hidden="1" x14ac:dyDescent="0.2">
      <c r="A7143" s="326" t="s">
        <v>15196</v>
      </c>
      <c r="B7143" s="326" t="s">
        <v>10</v>
      </c>
      <c r="C7143" s="326">
        <v>4</v>
      </c>
      <c r="D7143" s="326" t="s">
        <v>24</v>
      </c>
      <c r="E7143" s="323">
        <v>200</v>
      </c>
      <c r="F7143" s="35" t="s">
        <v>303</v>
      </c>
      <c r="G7143" s="326" t="s">
        <v>15172</v>
      </c>
      <c r="H7143" s="350">
        <f t="shared" si="112"/>
        <v>4189982.3800000008</v>
      </c>
      <c r="I7143" s="326" t="s">
        <v>15115</v>
      </c>
      <c r="J7143" s="42" t="str">
        <f>VLOOKUP(D7143,DEPARTMENTS!B:B,1,0)</f>
        <v>ENVELOPES</v>
      </c>
    </row>
    <row r="7144" spans="1:10" hidden="1" x14ac:dyDescent="0.2">
      <c r="A7144" s="326" t="s">
        <v>15197</v>
      </c>
      <c r="B7144" s="326" t="s">
        <v>10</v>
      </c>
      <c r="C7144" s="326">
        <v>4</v>
      </c>
      <c r="D7144" s="326" t="s">
        <v>24</v>
      </c>
      <c r="E7144" s="323">
        <v>500</v>
      </c>
      <c r="F7144" s="35" t="s">
        <v>303</v>
      </c>
      <c r="G7144" s="326" t="s">
        <v>15172</v>
      </c>
      <c r="H7144" s="350">
        <f t="shared" si="112"/>
        <v>4190482.3800000008</v>
      </c>
      <c r="I7144" s="326" t="s">
        <v>15116</v>
      </c>
      <c r="J7144" s="42" t="str">
        <f>VLOOKUP(D7144,DEPARTMENTS!B:B,1,0)</f>
        <v>ENVELOPES</v>
      </c>
    </row>
    <row r="7145" spans="1:10" hidden="1" x14ac:dyDescent="0.2">
      <c r="A7145" s="326" t="s">
        <v>15198</v>
      </c>
      <c r="B7145" s="326" t="s">
        <v>10</v>
      </c>
      <c r="C7145" s="326">
        <v>4</v>
      </c>
      <c r="D7145" s="326" t="s">
        <v>24</v>
      </c>
      <c r="E7145" s="323">
        <v>200</v>
      </c>
      <c r="F7145" s="35" t="s">
        <v>303</v>
      </c>
      <c r="G7145" s="326" t="s">
        <v>15172</v>
      </c>
      <c r="H7145" s="350">
        <f t="shared" si="112"/>
        <v>4190682.3800000008</v>
      </c>
      <c r="I7145" s="326" t="s">
        <v>15117</v>
      </c>
      <c r="J7145" s="42" t="str">
        <f>VLOOKUP(D7145,DEPARTMENTS!B:B,1,0)</f>
        <v>ENVELOPES</v>
      </c>
    </row>
    <row r="7146" spans="1:10" hidden="1" x14ac:dyDescent="0.2">
      <c r="A7146" s="326" t="s">
        <v>15199</v>
      </c>
      <c r="B7146" s="326" t="s">
        <v>10</v>
      </c>
      <c r="C7146" s="326">
        <v>4</v>
      </c>
      <c r="D7146" s="326" t="s">
        <v>24</v>
      </c>
      <c r="E7146" s="323">
        <v>100</v>
      </c>
      <c r="F7146" s="35" t="s">
        <v>303</v>
      </c>
      <c r="G7146" s="326" t="s">
        <v>15172</v>
      </c>
      <c r="H7146" s="350">
        <f t="shared" si="112"/>
        <v>4190782.3800000008</v>
      </c>
      <c r="I7146" s="326" t="s">
        <v>15118</v>
      </c>
      <c r="J7146" s="42" t="str">
        <f>VLOOKUP(D7146,DEPARTMENTS!B:B,1,0)</f>
        <v>ENVELOPES</v>
      </c>
    </row>
    <row r="7147" spans="1:10" hidden="1" x14ac:dyDescent="0.2">
      <c r="A7147" s="326" t="s">
        <v>15200</v>
      </c>
      <c r="B7147" s="326" t="s">
        <v>10</v>
      </c>
      <c r="C7147" s="326">
        <v>4</v>
      </c>
      <c r="D7147" s="326" t="s">
        <v>24</v>
      </c>
      <c r="E7147" s="323">
        <v>100</v>
      </c>
      <c r="F7147" s="35" t="s">
        <v>303</v>
      </c>
      <c r="G7147" s="326" t="s">
        <v>15172</v>
      </c>
      <c r="H7147" s="350">
        <f t="shared" si="112"/>
        <v>4190882.3800000008</v>
      </c>
      <c r="I7147" s="326" t="s">
        <v>15119</v>
      </c>
      <c r="J7147" s="42" t="str">
        <f>VLOOKUP(D7147,DEPARTMENTS!B:B,1,0)</f>
        <v>ENVELOPES</v>
      </c>
    </row>
    <row r="7148" spans="1:10" hidden="1" x14ac:dyDescent="0.2">
      <c r="A7148" s="326" t="s">
        <v>15201</v>
      </c>
      <c r="B7148" s="326" t="s">
        <v>10</v>
      </c>
      <c r="C7148" s="326">
        <v>4</v>
      </c>
      <c r="D7148" s="326" t="s">
        <v>24</v>
      </c>
      <c r="E7148" s="323">
        <v>200</v>
      </c>
      <c r="F7148" s="35" t="s">
        <v>303</v>
      </c>
      <c r="G7148" s="326" t="s">
        <v>15172</v>
      </c>
      <c r="H7148" s="350">
        <f t="shared" si="112"/>
        <v>4191082.3800000008</v>
      </c>
      <c r="I7148" s="326" t="s">
        <v>15120</v>
      </c>
      <c r="J7148" s="42" t="str">
        <f>VLOOKUP(D7148,DEPARTMENTS!B:B,1,0)</f>
        <v>ENVELOPES</v>
      </c>
    </row>
    <row r="7149" spans="1:10" hidden="1" x14ac:dyDescent="0.2">
      <c r="A7149" s="326" t="s">
        <v>15202</v>
      </c>
      <c r="B7149" s="326" t="s">
        <v>10</v>
      </c>
      <c r="C7149" s="326">
        <v>4</v>
      </c>
      <c r="D7149" s="326" t="s">
        <v>24</v>
      </c>
      <c r="E7149" s="323">
        <v>200</v>
      </c>
      <c r="F7149" s="35" t="s">
        <v>303</v>
      </c>
      <c r="G7149" s="326" t="s">
        <v>15172</v>
      </c>
      <c r="H7149" s="350">
        <f t="shared" si="112"/>
        <v>4191282.3800000008</v>
      </c>
      <c r="I7149" s="326" t="s">
        <v>15121</v>
      </c>
      <c r="J7149" s="42" t="str">
        <f>VLOOKUP(D7149,DEPARTMENTS!B:B,1,0)</f>
        <v>ENVELOPES</v>
      </c>
    </row>
    <row r="7150" spans="1:10" hidden="1" x14ac:dyDescent="0.2">
      <c r="A7150" s="326" t="s">
        <v>15203</v>
      </c>
      <c r="B7150" s="326" t="s">
        <v>10</v>
      </c>
      <c r="C7150" s="326">
        <v>4</v>
      </c>
      <c r="D7150" s="326" t="s">
        <v>24</v>
      </c>
      <c r="E7150" s="323">
        <v>100</v>
      </c>
      <c r="F7150" s="35" t="s">
        <v>303</v>
      </c>
      <c r="G7150" s="326" t="s">
        <v>15172</v>
      </c>
      <c r="H7150" s="350">
        <f t="shared" si="112"/>
        <v>4191382.3800000008</v>
      </c>
      <c r="I7150" s="326" t="s">
        <v>15122</v>
      </c>
      <c r="J7150" s="42" t="str">
        <f>VLOOKUP(D7150,DEPARTMENTS!B:B,1,0)</f>
        <v>ENVELOPES</v>
      </c>
    </row>
    <row r="7151" spans="1:10" hidden="1" x14ac:dyDescent="0.2">
      <c r="A7151" s="326" t="s">
        <v>15204</v>
      </c>
      <c r="B7151" s="326" t="s">
        <v>10</v>
      </c>
      <c r="C7151" s="326">
        <v>4</v>
      </c>
      <c r="D7151" s="326" t="s">
        <v>24</v>
      </c>
      <c r="E7151" s="323">
        <v>500</v>
      </c>
      <c r="F7151" s="35" t="s">
        <v>303</v>
      </c>
      <c r="G7151" s="326" t="s">
        <v>15172</v>
      </c>
      <c r="H7151" s="350">
        <f t="shared" si="112"/>
        <v>4191882.3800000008</v>
      </c>
      <c r="I7151" s="326" t="s">
        <v>15123</v>
      </c>
      <c r="J7151" s="42" t="str">
        <f>VLOOKUP(D7151,DEPARTMENTS!B:B,1,0)</f>
        <v>ENVELOPES</v>
      </c>
    </row>
    <row r="7152" spans="1:10" hidden="1" x14ac:dyDescent="0.2">
      <c r="A7152" s="326" t="s">
        <v>15205</v>
      </c>
      <c r="B7152" s="326" t="s">
        <v>10</v>
      </c>
      <c r="C7152" s="326">
        <v>4</v>
      </c>
      <c r="D7152" s="326" t="s">
        <v>24</v>
      </c>
      <c r="E7152" s="323">
        <v>50</v>
      </c>
      <c r="F7152" s="35" t="s">
        <v>303</v>
      </c>
      <c r="G7152" s="326" t="s">
        <v>15172</v>
      </c>
      <c r="H7152" s="350">
        <f t="shared" si="112"/>
        <v>4191932.3800000008</v>
      </c>
      <c r="I7152" s="326" t="s">
        <v>15124</v>
      </c>
      <c r="J7152" s="42" t="str">
        <f>VLOOKUP(D7152,DEPARTMENTS!B:B,1,0)</f>
        <v>ENVELOPES</v>
      </c>
    </row>
    <row r="7153" spans="1:10" hidden="1" x14ac:dyDescent="0.2">
      <c r="A7153" s="326" t="s">
        <v>15206</v>
      </c>
      <c r="B7153" s="326" t="s">
        <v>10</v>
      </c>
      <c r="C7153" s="326">
        <v>4</v>
      </c>
      <c r="D7153" s="326" t="s">
        <v>24</v>
      </c>
      <c r="E7153" s="323">
        <v>50</v>
      </c>
      <c r="F7153" s="35" t="s">
        <v>303</v>
      </c>
      <c r="G7153" s="326" t="s">
        <v>15172</v>
      </c>
      <c r="H7153" s="350">
        <f t="shared" si="112"/>
        <v>4191982.3800000008</v>
      </c>
      <c r="I7153" s="326" t="s">
        <v>15125</v>
      </c>
      <c r="J7153" s="42" t="str">
        <f>VLOOKUP(D7153,DEPARTMENTS!B:B,1,0)</f>
        <v>ENVELOPES</v>
      </c>
    </row>
    <row r="7154" spans="1:10" hidden="1" x14ac:dyDescent="0.2">
      <c r="A7154" s="326" t="s">
        <v>15207</v>
      </c>
      <c r="B7154" s="326" t="s">
        <v>10</v>
      </c>
      <c r="C7154" s="326">
        <v>4</v>
      </c>
      <c r="D7154" s="326" t="s">
        <v>24</v>
      </c>
      <c r="E7154" s="323">
        <v>100</v>
      </c>
      <c r="F7154" s="35" t="s">
        <v>303</v>
      </c>
      <c r="G7154" s="326" t="s">
        <v>15172</v>
      </c>
      <c r="H7154" s="350">
        <f t="shared" si="112"/>
        <v>4192082.3800000008</v>
      </c>
      <c r="I7154" s="326" t="s">
        <v>15126</v>
      </c>
      <c r="J7154" s="42" t="str">
        <f>VLOOKUP(D7154,DEPARTMENTS!B:B,1,0)</f>
        <v>ENVELOPES</v>
      </c>
    </row>
    <row r="7155" spans="1:10" hidden="1" x14ac:dyDescent="0.2">
      <c r="A7155" s="326" t="s">
        <v>15208</v>
      </c>
      <c r="B7155" s="326" t="s">
        <v>10</v>
      </c>
      <c r="C7155" s="326">
        <v>4</v>
      </c>
      <c r="D7155" s="326" t="s">
        <v>24</v>
      </c>
      <c r="E7155" s="323">
        <v>20</v>
      </c>
      <c r="F7155" s="35" t="s">
        <v>303</v>
      </c>
      <c r="G7155" s="326" t="s">
        <v>15172</v>
      </c>
      <c r="H7155" s="350">
        <f t="shared" si="112"/>
        <v>4192102.3800000008</v>
      </c>
      <c r="I7155" s="326" t="s">
        <v>15127</v>
      </c>
      <c r="J7155" s="42" t="str">
        <f>VLOOKUP(D7155,DEPARTMENTS!B:B,1,0)</f>
        <v>ENVELOPES</v>
      </c>
    </row>
    <row r="7156" spans="1:10" hidden="1" x14ac:dyDescent="0.2">
      <c r="A7156" s="326" t="s">
        <v>15209</v>
      </c>
      <c r="B7156" s="326" t="s">
        <v>10</v>
      </c>
      <c r="C7156" s="326">
        <v>4</v>
      </c>
      <c r="D7156" s="326" t="s">
        <v>24</v>
      </c>
      <c r="E7156" s="323">
        <v>50</v>
      </c>
      <c r="F7156" s="35" t="s">
        <v>303</v>
      </c>
      <c r="G7156" s="326" t="s">
        <v>15172</v>
      </c>
      <c r="H7156" s="350">
        <f t="shared" si="112"/>
        <v>4192152.3800000008</v>
      </c>
      <c r="I7156" s="326" t="s">
        <v>15128</v>
      </c>
      <c r="J7156" s="42" t="str">
        <f>VLOOKUP(D7156,DEPARTMENTS!B:B,1,0)</f>
        <v>ENVELOPES</v>
      </c>
    </row>
    <row r="7157" spans="1:10" hidden="1" x14ac:dyDescent="0.2">
      <c r="A7157" s="326" t="s">
        <v>15210</v>
      </c>
      <c r="B7157" s="326" t="s">
        <v>10</v>
      </c>
      <c r="C7157" s="326">
        <v>4</v>
      </c>
      <c r="D7157" s="326" t="s">
        <v>24</v>
      </c>
      <c r="E7157" s="323">
        <v>100</v>
      </c>
      <c r="F7157" s="35" t="s">
        <v>303</v>
      </c>
      <c r="G7157" s="326" t="s">
        <v>15172</v>
      </c>
      <c r="H7157" s="350">
        <f t="shared" si="112"/>
        <v>4192252.3800000008</v>
      </c>
      <c r="I7157" s="326" t="s">
        <v>15129</v>
      </c>
      <c r="J7157" s="42" t="str">
        <f>VLOOKUP(D7157,DEPARTMENTS!B:B,1,0)</f>
        <v>ENVELOPES</v>
      </c>
    </row>
    <row r="7158" spans="1:10" hidden="1" x14ac:dyDescent="0.2">
      <c r="A7158" s="326" t="s">
        <v>15211</v>
      </c>
      <c r="B7158" s="326" t="s">
        <v>10</v>
      </c>
      <c r="C7158" s="326">
        <v>4</v>
      </c>
      <c r="D7158" s="326" t="s">
        <v>24</v>
      </c>
      <c r="E7158" s="323">
        <v>40</v>
      </c>
      <c r="F7158" s="35" t="s">
        <v>303</v>
      </c>
      <c r="G7158" s="326" t="s">
        <v>15172</v>
      </c>
      <c r="H7158" s="350">
        <f t="shared" si="112"/>
        <v>4192292.3800000008</v>
      </c>
      <c r="I7158" s="326" t="s">
        <v>15130</v>
      </c>
      <c r="J7158" s="42" t="str">
        <f>VLOOKUP(D7158,DEPARTMENTS!B:B,1,0)</f>
        <v>ENVELOPES</v>
      </c>
    </row>
    <row r="7159" spans="1:10" hidden="1" x14ac:dyDescent="0.2">
      <c r="A7159" s="326" t="s">
        <v>15212</v>
      </c>
      <c r="B7159" s="326" t="s">
        <v>10</v>
      </c>
      <c r="C7159" s="326">
        <v>4</v>
      </c>
      <c r="D7159" s="326" t="s">
        <v>24</v>
      </c>
      <c r="E7159" s="323">
        <v>20</v>
      </c>
      <c r="F7159" s="35" t="s">
        <v>303</v>
      </c>
      <c r="G7159" s="326" t="s">
        <v>15172</v>
      </c>
      <c r="H7159" s="350">
        <f t="shared" si="112"/>
        <v>4192312.3800000008</v>
      </c>
      <c r="I7159" s="326" t="s">
        <v>15131</v>
      </c>
      <c r="J7159" s="42" t="str">
        <f>VLOOKUP(D7159,DEPARTMENTS!B:B,1,0)</f>
        <v>ENVELOPES</v>
      </c>
    </row>
    <row r="7160" spans="1:10" hidden="1" x14ac:dyDescent="0.2">
      <c r="A7160" s="326" t="s">
        <v>15213</v>
      </c>
      <c r="B7160" s="326" t="s">
        <v>10</v>
      </c>
      <c r="C7160" s="326">
        <v>4</v>
      </c>
      <c r="D7160" s="326" t="s">
        <v>24</v>
      </c>
      <c r="E7160" s="323">
        <v>100</v>
      </c>
      <c r="F7160" s="35" t="s">
        <v>303</v>
      </c>
      <c r="G7160" s="326" t="s">
        <v>15172</v>
      </c>
      <c r="H7160" s="350">
        <f t="shared" si="112"/>
        <v>4192412.3800000008</v>
      </c>
      <c r="I7160" s="326" t="s">
        <v>15132</v>
      </c>
      <c r="J7160" s="42" t="str">
        <f>VLOOKUP(D7160,DEPARTMENTS!B:B,1,0)</f>
        <v>ENVELOPES</v>
      </c>
    </row>
    <row r="7161" spans="1:10" hidden="1" x14ac:dyDescent="0.2">
      <c r="A7161" s="326" t="s">
        <v>15214</v>
      </c>
      <c r="B7161" s="326" t="s">
        <v>10</v>
      </c>
      <c r="C7161" s="326">
        <v>4</v>
      </c>
      <c r="D7161" s="326" t="s">
        <v>24</v>
      </c>
      <c r="E7161" s="323">
        <v>550</v>
      </c>
      <c r="F7161" s="35" t="s">
        <v>303</v>
      </c>
      <c r="G7161" s="326" t="s">
        <v>15172</v>
      </c>
      <c r="H7161" s="350">
        <f t="shared" si="112"/>
        <v>4192962.3800000008</v>
      </c>
      <c r="I7161" s="326" t="s">
        <v>15133</v>
      </c>
      <c r="J7161" s="42" t="str">
        <f>VLOOKUP(D7161,DEPARTMENTS!B:B,1,0)</f>
        <v>ENVELOPES</v>
      </c>
    </row>
    <row r="7162" spans="1:10" hidden="1" x14ac:dyDescent="0.2">
      <c r="A7162" s="326" t="s">
        <v>15215</v>
      </c>
      <c r="B7162" s="326" t="s">
        <v>10</v>
      </c>
      <c r="C7162" s="326">
        <v>4</v>
      </c>
      <c r="D7162" s="326" t="s">
        <v>24</v>
      </c>
      <c r="E7162" s="323">
        <v>30</v>
      </c>
      <c r="F7162" s="35" t="s">
        <v>303</v>
      </c>
      <c r="G7162" s="326" t="s">
        <v>15172</v>
      </c>
      <c r="H7162" s="350">
        <f t="shared" si="112"/>
        <v>4192992.3800000008</v>
      </c>
      <c r="I7162" s="326" t="s">
        <v>15134</v>
      </c>
      <c r="J7162" s="42" t="str">
        <f>VLOOKUP(D7162,DEPARTMENTS!B:B,1,0)</f>
        <v>ENVELOPES</v>
      </c>
    </row>
    <row r="7163" spans="1:10" hidden="1" x14ac:dyDescent="0.2">
      <c r="A7163" s="326" t="s">
        <v>15216</v>
      </c>
      <c r="B7163" s="326" t="s">
        <v>10</v>
      </c>
      <c r="C7163" s="326">
        <v>4</v>
      </c>
      <c r="D7163" s="326" t="s">
        <v>24</v>
      </c>
      <c r="E7163" s="323">
        <v>50</v>
      </c>
      <c r="F7163" s="35" t="s">
        <v>303</v>
      </c>
      <c r="G7163" s="326" t="s">
        <v>15172</v>
      </c>
      <c r="H7163" s="350">
        <f t="shared" si="112"/>
        <v>4193042.3800000008</v>
      </c>
      <c r="I7163" s="326" t="s">
        <v>15135</v>
      </c>
      <c r="J7163" s="42" t="str">
        <f>VLOOKUP(D7163,DEPARTMENTS!B:B,1,0)</f>
        <v>ENVELOPES</v>
      </c>
    </row>
    <row r="7164" spans="1:10" hidden="1" x14ac:dyDescent="0.2">
      <c r="A7164" s="326" t="s">
        <v>15217</v>
      </c>
      <c r="B7164" s="326" t="s">
        <v>10</v>
      </c>
      <c r="C7164" s="326">
        <v>4</v>
      </c>
      <c r="D7164" s="326" t="s">
        <v>24</v>
      </c>
      <c r="E7164" s="323">
        <v>600</v>
      </c>
      <c r="F7164" s="35" t="s">
        <v>303</v>
      </c>
      <c r="G7164" s="326" t="s">
        <v>15172</v>
      </c>
      <c r="H7164" s="350">
        <f t="shared" si="112"/>
        <v>4193642.3800000008</v>
      </c>
      <c r="I7164" s="326" t="s">
        <v>15136</v>
      </c>
      <c r="J7164" s="42" t="str">
        <f>VLOOKUP(D7164,DEPARTMENTS!B:B,1,0)</f>
        <v>ENVELOPES</v>
      </c>
    </row>
    <row r="7165" spans="1:10" hidden="1" x14ac:dyDescent="0.2">
      <c r="A7165" s="326" t="s">
        <v>15218</v>
      </c>
      <c r="B7165" s="326" t="s">
        <v>10</v>
      </c>
      <c r="C7165" s="326">
        <v>4</v>
      </c>
      <c r="D7165" s="326" t="s">
        <v>24</v>
      </c>
      <c r="E7165" s="323">
        <v>50</v>
      </c>
      <c r="F7165" s="35" t="s">
        <v>303</v>
      </c>
      <c r="G7165" s="326" t="s">
        <v>15172</v>
      </c>
      <c r="H7165" s="350">
        <f t="shared" si="112"/>
        <v>4193692.3800000008</v>
      </c>
      <c r="I7165" s="326" t="s">
        <v>15137</v>
      </c>
      <c r="J7165" s="42" t="str">
        <f>VLOOKUP(D7165,DEPARTMENTS!B:B,1,0)</f>
        <v>ENVELOPES</v>
      </c>
    </row>
    <row r="7166" spans="1:10" hidden="1" x14ac:dyDescent="0.2">
      <c r="A7166" s="326" t="s">
        <v>15219</v>
      </c>
      <c r="B7166" s="326" t="s">
        <v>10</v>
      </c>
      <c r="C7166" s="326">
        <v>4</v>
      </c>
      <c r="D7166" s="326" t="s">
        <v>24</v>
      </c>
      <c r="E7166" s="323">
        <v>50</v>
      </c>
      <c r="F7166" s="35" t="s">
        <v>303</v>
      </c>
      <c r="G7166" s="326" t="s">
        <v>15172</v>
      </c>
      <c r="H7166" s="350">
        <f t="shared" si="112"/>
        <v>4193742.3800000008</v>
      </c>
      <c r="I7166" s="326" t="s">
        <v>15138</v>
      </c>
      <c r="J7166" s="42" t="str">
        <f>VLOOKUP(D7166,DEPARTMENTS!B:B,1,0)</f>
        <v>ENVELOPES</v>
      </c>
    </row>
    <row r="7167" spans="1:10" hidden="1" x14ac:dyDescent="0.2">
      <c r="A7167" s="326" t="s">
        <v>15220</v>
      </c>
      <c r="B7167" s="326" t="s">
        <v>10</v>
      </c>
      <c r="C7167" s="326">
        <v>4</v>
      </c>
      <c r="D7167" s="326" t="s">
        <v>24</v>
      </c>
      <c r="E7167" s="323">
        <v>100</v>
      </c>
      <c r="F7167" s="35" t="s">
        <v>303</v>
      </c>
      <c r="G7167" s="326" t="s">
        <v>15172</v>
      </c>
      <c r="H7167" s="350">
        <f t="shared" si="112"/>
        <v>4193842.3800000008</v>
      </c>
      <c r="I7167" s="326" t="s">
        <v>15139</v>
      </c>
      <c r="J7167" s="42" t="str">
        <f>VLOOKUP(D7167,DEPARTMENTS!B:B,1,0)</f>
        <v>ENVELOPES</v>
      </c>
    </row>
    <row r="7168" spans="1:10" hidden="1" x14ac:dyDescent="0.2">
      <c r="A7168" s="326" t="s">
        <v>15221</v>
      </c>
      <c r="B7168" s="326" t="s">
        <v>10</v>
      </c>
      <c r="C7168" s="326">
        <v>4</v>
      </c>
      <c r="D7168" s="326" t="s">
        <v>24</v>
      </c>
      <c r="E7168" s="323">
        <v>20</v>
      </c>
      <c r="F7168" s="35" t="s">
        <v>303</v>
      </c>
      <c r="G7168" s="326" t="s">
        <v>15172</v>
      </c>
      <c r="H7168" s="350">
        <f t="shared" si="112"/>
        <v>4193862.3800000008</v>
      </c>
      <c r="I7168" s="326" t="s">
        <v>15140</v>
      </c>
      <c r="J7168" s="42" t="str">
        <f>VLOOKUP(D7168,DEPARTMENTS!B:B,1,0)</f>
        <v>ENVELOPES</v>
      </c>
    </row>
    <row r="7169" spans="1:10" hidden="1" x14ac:dyDescent="0.2">
      <c r="A7169" s="326" t="s">
        <v>15222</v>
      </c>
      <c r="B7169" s="326" t="s">
        <v>10</v>
      </c>
      <c r="C7169" s="326">
        <v>4</v>
      </c>
      <c r="D7169" s="326" t="s">
        <v>24</v>
      </c>
      <c r="E7169" s="323">
        <v>50</v>
      </c>
      <c r="F7169" s="35" t="s">
        <v>303</v>
      </c>
      <c r="G7169" s="326" t="s">
        <v>15172</v>
      </c>
      <c r="H7169" s="350">
        <f t="shared" si="112"/>
        <v>4193912.3800000008</v>
      </c>
      <c r="I7169" s="326" t="s">
        <v>15141</v>
      </c>
      <c r="J7169" s="42" t="str">
        <f>VLOOKUP(D7169,DEPARTMENTS!B:B,1,0)</f>
        <v>ENVELOPES</v>
      </c>
    </row>
    <row r="7170" spans="1:10" hidden="1" x14ac:dyDescent="0.2">
      <c r="A7170" s="326" t="s">
        <v>15223</v>
      </c>
      <c r="B7170" s="326" t="s">
        <v>10</v>
      </c>
      <c r="C7170" s="326">
        <v>4</v>
      </c>
      <c r="D7170" s="326" t="s">
        <v>24</v>
      </c>
      <c r="E7170" s="323">
        <v>200</v>
      </c>
      <c r="F7170" s="35" t="s">
        <v>303</v>
      </c>
      <c r="G7170" s="326" t="s">
        <v>15172</v>
      </c>
      <c r="H7170" s="350">
        <f t="shared" si="112"/>
        <v>4194112.3800000008</v>
      </c>
      <c r="I7170" s="326" t="s">
        <v>15142</v>
      </c>
      <c r="J7170" s="42" t="str">
        <f>VLOOKUP(D7170,DEPARTMENTS!B:B,1,0)</f>
        <v>ENVELOPES</v>
      </c>
    </row>
    <row r="7171" spans="1:10" hidden="1" x14ac:dyDescent="0.2">
      <c r="A7171" s="326" t="s">
        <v>15224</v>
      </c>
      <c r="B7171" s="326" t="s">
        <v>10</v>
      </c>
      <c r="C7171" s="326">
        <v>4</v>
      </c>
      <c r="D7171" s="326" t="s">
        <v>24</v>
      </c>
      <c r="E7171" s="323">
        <v>200</v>
      </c>
      <c r="F7171" s="35" t="s">
        <v>303</v>
      </c>
      <c r="G7171" s="326" t="s">
        <v>15172</v>
      </c>
      <c r="H7171" s="350">
        <f t="shared" si="112"/>
        <v>4194312.3800000008</v>
      </c>
      <c r="I7171" s="326" t="s">
        <v>15143</v>
      </c>
      <c r="J7171" s="42" t="str">
        <f>VLOOKUP(D7171,DEPARTMENTS!B:B,1,0)</f>
        <v>ENVELOPES</v>
      </c>
    </row>
    <row r="7172" spans="1:10" hidden="1" x14ac:dyDescent="0.2">
      <c r="A7172" s="326" t="s">
        <v>15225</v>
      </c>
      <c r="B7172" s="326" t="s">
        <v>10</v>
      </c>
      <c r="C7172" s="326">
        <v>4</v>
      </c>
      <c r="D7172" s="326" t="s">
        <v>24</v>
      </c>
      <c r="E7172" s="323">
        <v>40</v>
      </c>
      <c r="F7172" s="35" t="s">
        <v>303</v>
      </c>
      <c r="G7172" s="326" t="s">
        <v>15172</v>
      </c>
      <c r="H7172" s="350">
        <f t="shared" si="112"/>
        <v>4194352.3800000008</v>
      </c>
      <c r="I7172" s="326" t="s">
        <v>15144</v>
      </c>
      <c r="J7172" s="42" t="str">
        <f>VLOOKUP(D7172,DEPARTMENTS!B:B,1,0)</f>
        <v>ENVELOPES</v>
      </c>
    </row>
    <row r="7173" spans="1:10" hidden="1" x14ac:dyDescent="0.2">
      <c r="A7173" s="326" t="s">
        <v>15226</v>
      </c>
      <c r="B7173" s="326" t="s">
        <v>10</v>
      </c>
      <c r="C7173" s="326">
        <v>4</v>
      </c>
      <c r="D7173" s="326" t="s">
        <v>24</v>
      </c>
      <c r="E7173" s="323">
        <v>100</v>
      </c>
      <c r="F7173" s="35" t="s">
        <v>303</v>
      </c>
      <c r="G7173" s="326" t="s">
        <v>15172</v>
      </c>
      <c r="H7173" s="350">
        <f t="shared" si="112"/>
        <v>4194452.3800000008</v>
      </c>
      <c r="I7173" s="326" t="s">
        <v>15145</v>
      </c>
      <c r="J7173" s="42" t="str">
        <f>VLOOKUP(D7173,DEPARTMENTS!B:B,1,0)</f>
        <v>ENVELOPES</v>
      </c>
    </row>
    <row r="7174" spans="1:10" hidden="1" x14ac:dyDescent="0.2">
      <c r="A7174" s="326" t="s">
        <v>15227</v>
      </c>
      <c r="B7174" s="326" t="s">
        <v>10</v>
      </c>
      <c r="C7174" s="326">
        <v>4</v>
      </c>
      <c r="D7174" s="326" t="s">
        <v>24</v>
      </c>
      <c r="E7174" s="323">
        <v>30</v>
      </c>
      <c r="F7174" s="35" t="s">
        <v>303</v>
      </c>
      <c r="G7174" s="326" t="s">
        <v>15172</v>
      </c>
      <c r="H7174" s="350">
        <f t="shared" si="112"/>
        <v>4194482.3800000008</v>
      </c>
      <c r="I7174" s="326" t="s">
        <v>15146</v>
      </c>
      <c r="J7174" s="42" t="str">
        <f>VLOOKUP(D7174,DEPARTMENTS!B:B,1,0)</f>
        <v>ENVELOPES</v>
      </c>
    </row>
    <row r="7175" spans="1:10" hidden="1" x14ac:dyDescent="0.2">
      <c r="A7175" s="326" t="s">
        <v>15228</v>
      </c>
      <c r="B7175" s="326" t="s">
        <v>10</v>
      </c>
      <c r="C7175" s="326">
        <v>4</v>
      </c>
      <c r="D7175" s="326" t="s">
        <v>24</v>
      </c>
      <c r="E7175" s="323">
        <v>50</v>
      </c>
      <c r="F7175" s="35" t="s">
        <v>303</v>
      </c>
      <c r="G7175" s="326" t="s">
        <v>15172</v>
      </c>
      <c r="H7175" s="350">
        <f t="shared" si="112"/>
        <v>4194532.3800000008</v>
      </c>
      <c r="I7175" s="326" t="s">
        <v>15147</v>
      </c>
      <c r="J7175" s="42" t="str">
        <f>VLOOKUP(D7175,DEPARTMENTS!B:B,1,0)</f>
        <v>ENVELOPES</v>
      </c>
    </row>
    <row r="7176" spans="1:10" hidden="1" x14ac:dyDescent="0.2">
      <c r="A7176" s="326" t="s">
        <v>15229</v>
      </c>
      <c r="B7176" s="326" t="s">
        <v>10</v>
      </c>
      <c r="C7176" s="326">
        <v>4</v>
      </c>
      <c r="D7176" s="326" t="s">
        <v>24</v>
      </c>
      <c r="E7176" s="323">
        <v>50</v>
      </c>
      <c r="F7176" s="35" t="s">
        <v>303</v>
      </c>
      <c r="G7176" s="326" t="s">
        <v>15172</v>
      </c>
      <c r="H7176" s="350">
        <f t="shared" si="112"/>
        <v>4194582.3800000008</v>
      </c>
      <c r="I7176" s="326" t="s">
        <v>15148</v>
      </c>
      <c r="J7176" s="42" t="str">
        <f>VLOOKUP(D7176,DEPARTMENTS!B:B,1,0)</f>
        <v>ENVELOPES</v>
      </c>
    </row>
    <row r="7177" spans="1:10" hidden="1" x14ac:dyDescent="0.2">
      <c r="A7177" s="326" t="s">
        <v>15230</v>
      </c>
      <c r="B7177" s="326" t="s">
        <v>10</v>
      </c>
      <c r="C7177" s="326">
        <v>4</v>
      </c>
      <c r="D7177" s="326" t="s">
        <v>24</v>
      </c>
      <c r="E7177" s="323">
        <v>100</v>
      </c>
      <c r="F7177" s="35" t="s">
        <v>303</v>
      </c>
      <c r="G7177" s="326" t="s">
        <v>15172</v>
      </c>
      <c r="H7177" s="350">
        <f t="shared" si="112"/>
        <v>4194682.3800000008</v>
      </c>
      <c r="I7177" s="326" t="s">
        <v>15149</v>
      </c>
      <c r="J7177" s="42" t="str">
        <f>VLOOKUP(D7177,DEPARTMENTS!B:B,1,0)</f>
        <v>ENVELOPES</v>
      </c>
    </row>
    <row r="7178" spans="1:10" hidden="1" x14ac:dyDescent="0.2">
      <c r="A7178" s="326" t="s">
        <v>15231</v>
      </c>
      <c r="B7178" s="326" t="s">
        <v>10</v>
      </c>
      <c r="C7178" s="326">
        <v>4</v>
      </c>
      <c r="D7178" s="326" t="s">
        <v>24</v>
      </c>
      <c r="E7178" s="323">
        <v>100</v>
      </c>
      <c r="F7178" s="35" t="s">
        <v>303</v>
      </c>
      <c r="G7178" s="326" t="s">
        <v>15172</v>
      </c>
      <c r="H7178" s="350">
        <f t="shared" si="112"/>
        <v>4194782.3800000008</v>
      </c>
      <c r="I7178" s="326" t="s">
        <v>15150</v>
      </c>
      <c r="J7178" s="42" t="str">
        <f>VLOOKUP(D7178,DEPARTMENTS!B:B,1,0)</f>
        <v>ENVELOPES</v>
      </c>
    </row>
    <row r="7179" spans="1:10" hidden="1" x14ac:dyDescent="0.2">
      <c r="A7179" s="326" t="s">
        <v>15232</v>
      </c>
      <c r="B7179" s="326" t="s">
        <v>10</v>
      </c>
      <c r="C7179" s="326">
        <v>4</v>
      </c>
      <c r="D7179" s="326" t="s">
        <v>24</v>
      </c>
      <c r="E7179" s="323">
        <v>100</v>
      </c>
      <c r="F7179" s="35" t="s">
        <v>303</v>
      </c>
      <c r="G7179" s="326" t="s">
        <v>15172</v>
      </c>
      <c r="H7179" s="350">
        <f t="shared" si="112"/>
        <v>4194882.3800000008</v>
      </c>
      <c r="I7179" s="326" t="s">
        <v>15151</v>
      </c>
      <c r="J7179" s="42" t="str">
        <f>VLOOKUP(D7179,DEPARTMENTS!B:B,1,0)</f>
        <v>ENVELOPES</v>
      </c>
    </row>
    <row r="7180" spans="1:10" hidden="1" x14ac:dyDescent="0.2">
      <c r="A7180" s="326" t="s">
        <v>15233</v>
      </c>
      <c r="B7180" s="326" t="s">
        <v>10</v>
      </c>
      <c r="C7180" s="326">
        <v>4</v>
      </c>
      <c r="D7180" s="326" t="s">
        <v>24</v>
      </c>
      <c r="E7180" s="323">
        <v>30</v>
      </c>
      <c r="F7180" s="35" t="s">
        <v>303</v>
      </c>
      <c r="G7180" s="326" t="s">
        <v>15172</v>
      </c>
      <c r="H7180" s="350">
        <f t="shared" si="112"/>
        <v>4194912.3800000008</v>
      </c>
      <c r="I7180" s="326" t="s">
        <v>15152</v>
      </c>
      <c r="J7180" s="42" t="str">
        <f>VLOOKUP(D7180,DEPARTMENTS!B:B,1,0)</f>
        <v>ENVELOPES</v>
      </c>
    </row>
    <row r="7181" spans="1:10" hidden="1" x14ac:dyDescent="0.2">
      <c r="A7181" s="326" t="s">
        <v>15234</v>
      </c>
      <c r="B7181" s="326" t="s">
        <v>10</v>
      </c>
      <c r="C7181" s="326">
        <v>4</v>
      </c>
      <c r="D7181" s="326" t="s">
        <v>24</v>
      </c>
      <c r="E7181" s="323">
        <v>50</v>
      </c>
      <c r="F7181" s="35" t="s">
        <v>303</v>
      </c>
      <c r="G7181" s="326" t="s">
        <v>15172</v>
      </c>
      <c r="H7181" s="350">
        <f t="shared" si="112"/>
        <v>4194962.3800000008</v>
      </c>
      <c r="I7181" s="326" t="s">
        <v>15153</v>
      </c>
      <c r="J7181" s="42" t="str">
        <f>VLOOKUP(D7181,DEPARTMENTS!B:B,1,0)</f>
        <v>ENVELOPES</v>
      </c>
    </row>
    <row r="7182" spans="1:10" hidden="1" x14ac:dyDescent="0.2">
      <c r="A7182" s="326" t="s">
        <v>15235</v>
      </c>
      <c r="B7182" s="326" t="s">
        <v>10</v>
      </c>
      <c r="C7182" s="326">
        <v>4</v>
      </c>
      <c r="D7182" s="326" t="s">
        <v>24</v>
      </c>
      <c r="E7182" s="323">
        <v>150</v>
      </c>
      <c r="F7182" s="35" t="s">
        <v>303</v>
      </c>
      <c r="G7182" s="326" t="s">
        <v>15172</v>
      </c>
      <c r="H7182" s="350">
        <f t="shared" si="112"/>
        <v>4195112.3800000008</v>
      </c>
      <c r="I7182" s="326" t="s">
        <v>15154</v>
      </c>
      <c r="J7182" s="42" t="str">
        <f>VLOOKUP(D7182,DEPARTMENTS!B:B,1,0)</f>
        <v>ENVELOPES</v>
      </c>
    </row>
    <row r="7183" spans="1:10" hidden="1" x14ac:dyDescent="0.2">
      <c r="A7183" s="326" t="s">
        <v>15236</v>
      </c>
      <c r="B7183" s="326" t="s">
        <v>10</v>
      </c>
      <c r="C7183" s="326">
        <v>4</v>
      </c>
      <c r="D7183" s="326" t="s">
        <v>24</v>
      </c>
      <c r="E7183" s="323">
        <v>100</v>
      </c>
      <c r="F7183" s="35" t="s">
        <v>303</v>
      </c>
      <c r="G7183" s="326" t="s">
        <v>15172</v>
      </c>
      <c r="H7183" s="350">
        <f t="shared" si="112"/>
        <v>4195212.3800000008</v>
      </c>
      <c r="I7183" s="326" t="s">
        <v>15155</v>
      </c>
      <c r="J7183" s="42" t="str">
        <f>VLOOKUP(D7183,DEPARTMENTS!B:B,1,0)</f>
        <v>ENVELOPES</v>
      </c>
    </row>
    <row r="7184" spans="1:10" hidden="1" x14ac:dyDescent="0.2">
      <c r="A7184" s="326" t="s">
        <v>15237</v>
      </c>
      <c r="B7184" s="326" t="s">
        <v>10</v>
      </c>
      <c r="C7184" s="326">
        <v>4</v>
      </c>
      <c r="D7184" s="326" t="s">
        <v>24</v>
      </c>
      <c r="E7184" s="323">
        <v>300</v>
      </c>
      <c r="F7184" s="35" t="s">
        <v>303</v>
      </c>
      <c r="G7184" s="326" t="s">
        <v>15172</v>
      </c>
      <c r="H7184" s="350">
        <f t="shared" si="112"/>
        <v>4195512.3800000008</v>
      </c>
      <c r="I7184" s="326" t="s">
        <v>15156</v>
      </c>
      <c r="J7184" s="42" t="str">
        <f>VLOOKUP(D7184,DEPARTMENTS!B:B,1,0)</f>
        <v>ENVELOPES</v>
      </c>
    </row>
    <row r="7185" spans="1:10" hidden="1" x14ac:dyDescent="0.2">
      <c r="A7185" s="326" t="s">
        <v>15238</v>
      </c>
      <c r="B7185" s="326" t="s">
        <v>10</v>
      </c>
      <c r="C7185" s="326">
        <v>4</v>
      </c>
      <c r="D7185" s="326" t="s">
        <v>24</v>
      </c>
      <c r="E7185" s="323">
        <v>50</v>
      </c>
      <c r="F7185" s="35" t="s">
        <v>303</v>
      </c>
      <c r="G7185" s="326" t="s">
        <v>15172</v>
      </c>
      <c r="H7185" s="350">
        <f t="shared" si="112"/>
        <v>4195562.3800000008</v>
      </c>
      <c r="I7185" s="326" t="s">
        <v>15157</v>
      </c>
      <c r="J7185" s="42" t="str">
        <f>VLOOKUP(D7185,DEPARTMENTS!B:B,1,0)</f>
        <v>ENVELOPES</v>
      </c>
    </row>
    <row r="7186" spans="1:10" hidden="1" x14ac:dyDescent="0.2">
      <c r="A7186" s="326" t="s">
        <v>15239</v>
      </c>
      <c r="B7186" s="326" t="s">
        <v>10</v>
      </c>
      <c r="C7186" s="326">
        <v>4</v>
      </c>
      <c r="D7186" s="326" t="s">
        <v>24</v>
      </c>
      <c r="E7186" s="323">
        <v>10</v>
      </c>
      <c r="F7186" s="35" t="s">
        <v>303</v>
      </c>
      <c r="G7186" s="326" t="s">
        <v>15172</v>
      </c>
      <c r="H7186" s="350">
        <f t="shared" si="112"/>
        <v>4195572.3800000008</v>
      </c>
      <c r="I7186" s="326" t="s">
        <v>15158</v>
      </c>
      <c r="J7186" s="42" t="str">
        <f>VLOOKUP(D7186,DEPARTMENTS!B:B,1,0)</f>
        <v>ENVELOPES</v>
      </c>
    </row>
    <row r="7187" spans="1:10" hidden="1" x14ac:dyDescent="0.2">
      <c r="A7187" s="326" t="s">
        <v>15240</v>
      </c>
      <c r="B7187" s="326" t="s">
        <v>10</v>
      </c>
      <c r="C7187" s="326">
        <v>4</v>
      </c>
      <c r="D7187" s="326" t="s">
        <v>24</v>
      </c>
      <c r="E7187" s="323">
        <v>50</v>
      </c>
      <c r="F7187" s="35" t="s">
        <v>303</v>
      </c>
      <c r="G7187" s="326" t="s">
        <v>15172</v>
      </c>
      <c r="H7187" s="350">
        <f t="shared" si="112"/>
        <v>4195622.3800000008</v>
      </c>
      <c r="I7187" s="326" t="s">
        <v>15159</v>
      </c>
      <c r="J7187" s="42" t="str">
        <f>VLOOKUP(D7187,DEPARTMENTS!B:B,1,0)</f>
        <v>ENVELOPES</v>
      </c>
    </row>
    <row r="7188" spans="1:10" hidden="1" x14ac:dyDescent="0.2">
      <c r="A7188" s="326" t="s">
        <v>15241</v>
      </c>
      <c r="B7188" s="326" t="s">
        <v>10</v>
      </c>
      <c r="C7188" s="326">
        <v>4</v>
      </c>
      <c r="D7188" s="326" t="s">
        <v>24</v>
      </c>
      <c r="E7188" s="323">
        <v>500</v>
      </c>
      <c r="F7188" s="35" t="s">
        <v>303</v>
      </c>
      <c r="G7188" s="326" t="s">
        <v>15172</v>
      </c>
      <c r="H7188" s="350">
        <f t="shared" si="112"/>
        <v>4196122.3800000008</v>
      </c>
      <c r="I7188" s="326" t="s">
        <v>15160</v>
      </c>
      <c r="J7188" s="42" t="str">
        <f>VLOOKUP(D7188,DEPARTMENTS!B:B,1,0)</f>
        <v>ENVELOPES</v>
      </c>
    </row>
    <row r="7189" spans="1:10" hidden="1" x14ac:dyDescent="0.2">
      <c r="A7189" s="326" t="s">
        <v>15242</v>
      </c>
      <c r="B7189" s="326" t="s">
        <v>10</v>
      </c>
      <c r="C7189" s="326">
        <v>4</v>
      </c>
      <c r="D7189" s="326" t="s">
        <v>24</v>
      </c>
      <c r="E7189" s="323">
        <v>30</v>
      </c>
      <c r="F7189" s="35" t="s">
        <v>303</v>
      </c>
      <c r="G7189" s="326" t="s">
        <v>15172</v>
      </c>
      <c r="H7189" s="350">
        <f t="shared" si="112"/>
        <v>4196152.3800000008</v>
      </c>
      <c r="I7189" s="326" t="s">
        <v>15161</v>
      </c>
      <c r="J7189" s="42" t="str">
        <f>VLOOKUP(D7189,DEPARTMENTS!B:B,1,0)</f>
        <v>ENVELOPES</v>
      </c>
    </row>
    <row r="7190" spans="1:10" hidden="1" x14ac:dyDescent="0.2">
      <c r="A7190" s="326" t="s">
        <v>15243</v>
      </c>
      <c r="B7190" s="326" t="s">
        <v>10</v>
      </c>
      <c r="C7190" s="326">
        <v>4</v>
      </c>
      <c r="D7190" s="326" t="s">
        <v>24</v>
      </c>
      <c r="E7190" s="323">
        <v>100</v>
      </c>
      <c r="F7190" s="35" t="s">
        <v>303</v>
      </c>
      <c r="G7190" s="326" t="s">
        <v>15172</v>
      </c>
      <c r="H7190" s="350">
        <f t="shared" ref="H7190:H7253" si="113">H7189+E7190</f>
        <v>4196252.3800000008</v>
      </c>
      <c r="I7190" s="326" t="s">
        <v>15162</v>
      </c>
      <c r="J7190" s="42" t="str">
        <f>VLOOKUP(D7190,DEPARTMENTS!B:B,1,0)</f>
        <v>ENVELOPES</v>
      </c>
    </row>
    <row r="7191" spans="1:10" hidden="1" x14ac:dyDescent="0.2">
      <c r="A7191" s="326" t="s">
        <v>15244</v>
      </c>
      <c r="B7191" s="326" t="s">
        <v>10</v>
      </c>
      <c r="C7191" s="326">
        <v>4</v>
      </c>
      <c r="D7191" s="326" t="s">
        <v>24</v>
      </c>
      <c r="E7191" s="323">
        <v>50</v>
      </c>
      <c r="F7191" s="35" t="s">
        <v>303</v>
      </c>
      <c r="G7191" s="326" t="s">
        <v>15172</v>
      </c>
      <c r="H7191" s="350">
        <f t="shared" si="113"/>
        <v>4196302.3800000008</v>
      </c>
      <c r="I7191" s="326" t="s">
        <v>15163</v>
      </c>
      <c r="J7191" s="42" t="str">
        <f>VLOOKUP(D7191,DEPARTMENTS!B:B,1,0)</f>
        <v>ENVELOPES</v>
      </c>
    </row>
    <row r="7192" spans="1:10" hidden="1" x14ac:dyDescent="0.2">
      <c r="A7192" s="326" t="s">
        <v>15245</v>
      </c>
      <c r="B7192" s="326" t="s">
        <v>10</v>
      </c>
      <c r="C7192" s="326">
        <v>4</v>
      </c>
      <c r="D7192" s="326" t="s">
        <v>24</v>
      </c>
      <c r="E7192" s="323">
        <v>50</v>
      </c>
      <c r="F7192" s="35" t="s">
        <v>303</v>
      </c>
      <c r="G7192" s="326" t="s">
        <v>15172</v>
      </c>
      <c r="H7192" s="350">
        <f t="shared" si="113"/>
        <v>4196352.3800000008</v>
      </c>
      <c r="I7192" s="326" t="s">
        <v>15164</v>
      </c>
      <c r="J7192" s="42" t="str">
        <f>VLOOKUP(D7192,DEPARTMENTS!B:B,1,0)</f>
        <v>ENVELOPES</v>
      </c>
    </row>
    <row r="7193" spans="1:10" hidden="1" x14ac:dyDescent="0.2">
      <c r="A7193" s="326" t="s">
        <v>15246</v>
      </c>
      <c r="B7193" s="326" t="s">
        <v>10</v>
      </c>
      <c r="C7193" s="326">
        <v>4</v>
      </c>
      <c r="D7193" s="326" t="s">
        <v>24</v>
      </c>
      <c r="E7193" s="323">
        <v>100</v>
      </c>
      <c r="F7193" s="35" t="s">
        <v>303</v>
      </c>
      <c r="G7193" s="326" t="s">
        <v>15172</v>
      </c>
      <c r="H7193" s="350">
        <f t="shared" si="113"/>
        <v>4196452.3800000008</v>
      </c>
      <c r="I7193" s="326" t="s">
        <v>15165</v>
      </c>
      <c r="J7193" s="42" t="str">
        <f>VLOOKUP(D7193,DEPARTMENTS!B:B,1,0)</f>
        <v>ENVELOPES</v>
      </c>
    </row>
    <row r="7194" spans="1:10" hidden="1" x14ac:dyDescent="0.2">
      <c r="A7194" s="326" t="s">
        <v>15247</v>
      </c>
      <c r="B7194" s="326" t="s">
        <v>10</v>
      </c>
      <c r="C7194" s="326">
        <v>4</v>
      </c>
      <c r="D7194" s="326" t="s">
        <v>24</v>
      </c>
      <c r="E7194" s="323">
        <v>42000</v>
      </c>
      <c r="F7194" s="35" t="s">
        <v>303</v>
      </c>
      <c r="G7194" s="326" t="s">
        <v>15172</v>
      </c>
      <c r="H7194" s="350">
        <f t="shared" si="113"/>
        <v>4238452.3800000008</v>
      </c>
      <c r="I7194" s="326" t="s">
        <v>15166</v>
      </c>
      <c r="J7194" s="42" t="str">
        <f>VLOOKUP(D7194,DEPARTMENTS!B:B,1,0)</f>
        <v>ENVELOPES</v>
      </c>
    </row>
    <row r="7195" spans="1:10" hidden="1" x14ac:dyDescent="0.2">
      <c r="A7195" s="326" t="s">
        <v>15248</v>
      </c>
      <c r="B7195" s="326" t="s">
        <v>10</v>
      </c>
      <c r="C7195" s="326">
        <v>4</v>
      </c>
      <c r="D7195" s="326" t="s">
        <v>24</v>
      </c>
      <c r="E7195" s="323">
        <v>250</v>
      </c>
      <c r="F7195" s="35" t="s">
        <v>303</v>
      </c>
      <c r="G7195" s="326" t="s">
        <v>15172</v>
      </c>
      <c r="H7195" s="350">
        <f t="shared" si="113"/>
        <v>4238702.3800000008</v>
      </c>
      <c r="I7195" s="326" t="s">
        <v>15167</v>
      </c>
      <c r="J7195" s="42" t="str">
        <f>VLOOKUP(D7195,DEPARTMENTS!B:B,1,0)</f>
        <v>ENVELOPES</v>
      </c>
    </row>
    <row r="7196" spans="1:10" hidden="1" x14ac:dyDescent="0.2">
      <c r="A7196" s="326" t="s">
        <v>348</v>
      </c>
      <c r="B7196" s="326" t="s">
        <v>10</v>
      </c>
      <c r="C7196" s="326">
        <v>4</v>
      </c>
      <c r="D7196" s="326" t="s">
        <v>126</v>
      </c>
      <c r="E7196" s="323">
        <v>200</v>
      </c>
      <c r="F7196" s="35" t="s">
        <v>303</v>
      </c>
      <c r="G7196" s="326" t="s">
        <v>15172</v>
      </c>
      <c r="H7196" s="350">
        <f t="shared" si="113"/>
        <v>4238902.3800000008</v>
      </c>
      <c r="I7196" s="326" t="s">
        <v>15168</v>
      </c>
      <c r="J7196" s="42" t="str">
        <f>VLOOKUP(D7196,DEPARTMENTS!B:B,1,0)</f>
        <v>DEV_GROUP_6</v>
      </c>
    </row>
    <row r="7197" spans="1:10" hidden="1" x14ac:dyDescent="0.2">
      <c r="A7197" s="326" t="s">
        <v>15249</v>
      </c>
      <c r="B7197" s="326" t="s">
        <v>10</v>
      </c>
      <c r="C7197" s="326">
        <v>4</v>
      </c>
      <c r="D7197" s="326" t="s">
        <v>186</v>
      </c>
      <c r="E7197" s="323">
        <v>1000</v>
      </c>
      <c r="F7197" s="35" t="s">
        <v>303</v>
      </c>
      <c r="G7197" s="326" t="s">
        <v>15172</v>
      </c>
      <c r="H7197" s="350">
        <f t="shared" si="113"/>
        <v>4239902.3800000008</v>
      </c>
      <c r="I7197" s="326" t="s">
        <v>15169</v>
      </c>
      <c r="J7197" s="42" t="str">
        <f>VLOOKUP(D7197,DEPARTMENTS!B:B,1,0)</f>
        <v>DEV_GROUP_37</v>
      </c>
    </row>
    <row r="7198" spans="1:10" hidden="1" x14ac:dyDescent="0.2">
      <c r="A7198" s="326" t="s">
        <v>15250</v>
      </c>
      <c r="B7198" s="326" t="s">
        <v>10</v>
      </c>
      <c r="C7198" s="326">
        <v>4</v>
      </c>
      <c r="D7198" s="326" t="s">
        <v>24</v>
      </c>
      <c r="E7198" s="323">
        <v>50</v>
      </c>
      <c r="F7198" s="35" t="s">
        <v>303</v>
      </c>
      <c r="G7198" s="326" t="s">
        <v>15172</v>
      </c>
      <c r="H7198" s="350">
        <f t="shared" si="113"/>
        <v>4239952.3800000008</v>
      </c>
      <c r="I7198" s="326" t="s">
        <v>15170</v>
      </c>
      <c r="J7198" s="42" t="str">
        <f>VLOOKUP(D7198,DEPARTMENTS!B:B,1,0)</f>
        <v>ENVELOPES</v>
      </c>
    </row>
    <row r="7199" spans="1:10" hidden="1" x14ac:dyDescent="0.2">
      <c r="A7199" s="326" t="s">
        <v>15251</v>
      </c>
      <c r="B7199" s="326" t="s">
        <v>10</v>
      </c>
      <c r="C7199" s="326">
        <v>4</v>
      </c>
      <c r="D7199" s="326" t="s">
        <v>118</v>
      </c>
      <c r="E7199" s="323">
        <v>1000</v>
      </c>
      <c r="F7199" s="35" t="s">
        <v>303</v>
      </c>
      <c r="G7199" s="326" t="s">
        <v>15172</v>
      </c>
      <c r="H7199" s="350">
        <f t="shared" si="113"/>
        <v>4240952.3800000008</v>
      </c>
      <c r="I7199" s="326" t="s">
        <v>15171</v>
      </c>
      <c r="J7199" s="42" t="str">
        <f>VLOOKUP(D7199,DEPARTMENTS!B:B,1,0)</f>
        <v>DEV_GROUP_3</v>
      </c>
    </row>
    <row r="7200" spans="1:10" hidden="1" x14ac:dyDescent="0.2">
      <c r="A7200" s="326" t="s">
        <v>15318</v>
      </c>
      <c r="B7200" s="326" t="s">
        <v>10</v>
      </c>
      <c r="C7200" s="326">
        <v>5</v>
      </c>
      <c r="D7200" s="326" t="s">
        <v>24</v>
      </c>
      <c r="E7200" s="323">
        <v>3000</v>
      </c>
      <c r="F7200" s="35" t="s">
        <v>303</v>
      </c>
      <c r="G7200" s="326" t="s">
        <v>15314</v>
      </c>
      <c r="H7200" s="350">
        <f t="shared" si="113"/>
        <v>4243952.3800000008</v>
      </c>
      <c r="I7200" s="326" t="s">
        <v>15268</v>
      </c>
      <c r="J7200" s="42" t="str">
        <f>VLOOKUP(D7200,DEPARTMENTS!B:B,1,0)</f>
        <v>ENVELOPES</v>
      </c>
    </row>
    <row r="7201" spans="1:10" hidden="1" x14ac:dyDescent="0.2">
      <c r="A7201" s="326" t="s">
        <v>15319</v>
      </c>
      <c r="B7201" s="326" t="s">
        <v>10</v>
      </c>
      <c r="C7201" s="326">
        <v>5</v>
      </c>
      <c r="D7201" s="326" t="s">
        <v>24</v>
      </c>
      <c r="E7201" s="323">
        <v>3000</v>
      </c>
      <c r="F7201" s="35" t="s">
        <v>303</v>
      </c>
      <c r="G7201" s="326" t="s">
        <v>15314</v>
      </c>
      <c r="H7201" s="350">
        <f t="shared" si="113"/>
        <v>4246952.3800000008</v>
      </c>
      <c r="I7201" s="326" t="s">
        <v>15269</v>
      </c>
      <c r="J7201" s="42" t="str">
        <f>VLOOKUP(D7201,DEPARTMENTS!B:B,1,0)</f>
        <v>ENVELOPES</v>
      </c>
    </row>
    <row r="7202" spans="1:10" hidden="1" x14ac:dyDescent="0.2">
      <c r="A7202" s="326" t="s">
        <v>15320</v>
      </c>
      <c r="B7202" s="326" t="s">
        <v>10</v>
      </c>
      <c r="C7202" s="326">
        <v>5</v>
      </c>
      <c r="D7202" s="326" t="s">
        <v>24</v>
      </c>
      <c r="E7202" s="323">
        <v>1445</v>
      </c>
      <c r="F7202" s="35" t="s">
        <v>303</v>
      </c>
      <c r="G7202" s="326" t="s">
        <v>15314</v>
      </c>
      <c r="H7202" s="350">
        <f t="shared" si="113"/>
        <v>4248397.3800000008</v>
      </c>
      <c r="I7202" s="326" t="s">
        <v>15270</v>
      </c>
      <c r="J7202" s="42" t="str">
        <f>VLOOKUP(D7202,DEPARTMENTS!B:B,1,0)</f>
        <v>ENVELOPES</v>
      </c>
    </row>
    <row r="7203" spans="1:10" hidden="1" x14ac:dyDescent="0.2">
      <c r="A7203" s="326" t="s">
        <v>15321</v>
      </c>
      <c r="B7203" s="326" t="s">
        <v>10</v>
      </c>
      <c r="C7203" s="326">
        <v>5</v>
      </c>
      <c r="D7203" s="326" t="s">
        <v>24</v>
      </c>
      <c r="E7203" s="323">
        <v>5000</v>
      </c>
      <c r="F7203" s="35" t="s">
        <v>303</v>
      </c>
      <c r="G7203" s="326" t="s">
        <v>15315</v>
      </c>
      <c r="H7203" s="350">
        <f t="shared" si="113"/>
        <v>4253397.3800000008</v>
      </c>
      <c r="I7203" s="326" t="s">
        <v>15271</v>
      </c>
      <c r="J7203" s="42" t="str">
        <f>VLOOKUP(D7203,DEPARTMENTS!B:B,1,0)</f>
        <v>ENVELOPES</v>
      </c>
    </row>
    <row r="7204" spans="1:10" hidden="1" x14ac:dyDescent="0.2">
      <c r="A7204" s="326" t="s">
        <v>15322</v>
      </c>
      <c r="B7204" s="326" t="s">
        <v>10</v>
      </c>
      <c r="C7204" s="326">
        <v>5</v>
      </c>
      <c r="D7204" s="326" t="s">
        <v>24</v>
      </c>
      <c r="E7204" s="323">
        <v>9600</v>
      </c>
      <c r="F7204" s="35" t="s">
        <v>303</v>
      </c>
      <c r="G7204" s="326" t="s">
        <v>15315</v>
      </c>
      <c r="H7204" s="350">
        <f t="shared" si="113"/>
        <v>4262997.3800000008</v>
      </c>
      <c r="I7204" s="326" t="s">
        <v>15272</v>
      </c>
      <c r="J7204" s="42" t="str">
        <f>VLOOKUP(D7204,DEPARTMENTS!B:B,1,0)</f>
        <v>ENVELOPES</v>
      </c>
    </row>
    <row r="7205" spans="1:10" hidden="1" x14ac:dyDescent="0.2">
      <c r="A7205" s="326" t="s">
        <v>15323</v>
      </c>
      <c r="B7205" s="326" t="s">
        <v>10</v>
      </c>
      <c r="C7205" s="326">
        <v>5</v>
      </c>
      <c r="D7205" s="326" t="s">
        <v>34</v>
      </c>
      <c r="E7205" s="323">
        <v>500</v>
      </c>
      <c r="F7205" s="35" t="s">
        <v>303</v>
      </c>
      <c r="G7205" s="326" t="s">
        <v>15315</v>
      </c>
      <c r="H7205" s="350">
        <f t="shared" si="113"/>
        <v>4263497.3800000008</v>
      </c>
      <c r="I7205" s="326" t="s">
        <v>15273</v>
      </c>
      <c r="J7205" s="42" t="str">
        <f>VLOOKUP(D7205,DEPARTMENTS!B:B,1,0)</f>
        <v>CHAPLAINCY</v>
      </c>
    </row>
    <row r="7206" spans="1:10" hidden="1" x14ac:dyDescent="0.2">
      <c r="A7206" s="326" t="s">
        <v>15324</v>
      </c>
      <c r="B7206" s="326" t="s">
        <v>10</v>
      </c>
      <c r="C7206" s="326">
        <v>5</v>
      </c>
      <c r="D7206" s="326" t="s">
        <v>12859</v>
      </c>
      <c r="E7206" s="323">
        <v>500</v>
      </c>
      <c r="F7206" s="35" t="s">
        <v>303</v>
      </c>
      <c r="G7206" s="326" t="s">
        <v>15315</v>
      </c>
      <c r="H7206" s="350">
        <f t="shared" si="113"/>
        <v>4263997.3800000008</v>
      </c>
      <c r="I7206" s="326" t="s">
        <v>15274</v>
      </c>
      <c r="J7206" s="42" t="str">
        <f>VLOOKUP(D7206,DEPARTMENTS!B:B,1,0)</f>
        <v>PUBLIC CAMPUS MINISTRY</v>
      </c>
    </row>
    <row r="7207" spans="1:10" hidden="1" x14ac:dyDescent="0.2">
      <c r="A7207" s="326" t="s">
        <v>15325</v>
      </c>
      <c r="B7207" s="326" t="s">
        <v>10</v>
      </c>
      <c r="C7207" s="326">
        <v>5</v>
      </c>
      <c r="D7207" s="326" t="s">
        <v>24</v>
      </c>
      <c r="E7207" s="323">
        <v>25000</v>
      </c>
      <c r="F7207" s="35" t="s">
        <v>303</v>
      </c>
      <c r="G7207" s="326" t="s">
        <v>15315</v>
      </c>
      <c r="H7207" s="350">
        <f t="shared" si="113"/>
        <v>4288997.3800000008</v>
      </c>
      <c r="I7207" s="326" t="s">
        <v>15275</v>
      </c>
      <c r="J7207" s="42" t="str">
        <f>VLOOKUP(D7207,DEPARTMENTS!B:B,1,0)</f>
        <v>ENVELOPES</v>
      </c>
    </row>
    <row r="7208" spans="1:10" hidden="1" x14ac:dyDescent="0.2">
      <c r="A7208" s="326" t="s">
        <v>15326</v>
      </c>
      <c r="B7208" s="326" t="s">
        <v>10</v>
      </c>
      <c r="C7208" s="326">
        <v>5</v>
      </c>
      <c r="D7208" s="326" t="s">
        <v>12859</v>
      </c>
      <c r="E7208" s="323">
        <v>300</v>
      </c>
      <c r="F7208" s="35" t="s">
        <v>303</v>
      </c>
      <c r="G7208" s="326" t="s">
        <v>15315</v>
      </c>
      <c r="H7208" s="350">
        <f t="shared" si="113"/>
        <v>4289297.3800000008</v>
      </c>
      <c r="I7208" s="326" t="s">
        <v>15276</v>
      </c>
      <c r="J7208" s="42" t="str">
        <f>VLOOKUP(D7208,DEPARTMENTS!B:B,1,0)</f>
        <v>PUBLIC CAMPUS MINISTRY</v>
      </c>
    </row>
    <row r="7209" spans="1:10" hidden="1" x14ac:dyDescent="0.2">
      <c r="A7209" s="326" t="s">
        <v>15327</v>
      </c>
      <c r="B7209" s="326" t="s">
        <v>10</v>
      </c>
      <c r="C7209" s="326">
        <v>5</v>
      </c>
      <c r="D7209" s="326" t="s">
        <v>134</v>
      </c>
      <c r="E7209" s="323">
        <v>500</v>
      </c>
      <c r="F7209" s="35" t="s">
        <v>303</v>
      </c>
      <c r="G7209" s="326" t="s">
        <v>15315</v>
      </c>
      <c r="H7209" s="350">
        <f t="shared" si="113"/>
        <v>4289797.3800000008</v>
      </c>
      <c r="I7209" s="326" t="s">
        <v>15277</v>
      </c>
      <c r="J7209" s="42" t="str">
        <f>VLOOKUP(D7209,DEPARTMENTS!B:B,1,0)</f>
        <v>DEV_GROUP_12</v>
      </c>
    </row>
    <row r="7210" spans="1:10" hidden="1" x14ac:dyDescent="0.2">
      <c r="A7210" s="326" t="s">
        <v>15328</v>
      </c>
      <c r="B7210" s="326" t="s">
        <v>10</v>
      </c>
      <c r="C7210" s="326">
        <v>5</v>
      </c>
      <c r="D7210" s="326" t="s">
        <v>146</v>
      </c>
      <c r="E7210" s="323">
        <v>2000</v>
      </c>
      <c r="F7210" s="35" t="s">
        <v>303</v>
      </c>
      <c r="G7210" s="326" t="s">
        <v>15315</v>
      </c>
      <c r="H7210" s="350">
        <f t="shared" si="113"/>
        <v>4291797.3800000008</v>
      </c>
      <c r="I7210" s="326" t="s">
        <v>15278</v>
      </c>
      <c r="J7210" s="42" t="str">
        <f>VLOOKUP(D7210,DEPARTMENTS!B:B,1,0)</f>
        <v>DEV_GROUP_18</v>
      </c>
    </row>
    <row r="7211" spans="1:10" hidden="1" x14ac:dyDescent="0.2">
      <c r="A7211" s="326" t="s">
        <v>15329</v>
      </c>
      <c r="B7211" s="326" t="s">
        <v>10</v>
      </c>
      <c r="C7211" s="326">
        <v>5</v>
      </c>
      <c r="D7211" s="326" t="s">
        <v>120</v>
      </c>
      <c r="E7211" s="323">
        <v>500</v>
      </c>
      <c r="F7211" s="35" t="s">
        <v>303</v>
      </c>
      <c r="G7211" s="326" t="s">
        <v>15315</v>
      </c>
      <c r="H7211" s="350">
        <f t="shared" si="113"/>
        <v>4292297.3800000008</v>
      </c>
      <c r="I7211" s="326" t="s">
        <v>15279</v>
      </c>
      <c r="J7211" s="42" t="str">
        <f>VLOOKUP(D7211,DEPARTMENTS!B:B,1,0)</f>
        <v>DEV_GROUP_17</v>
      </c>
    </row>
    <row r="7212" spans="1:10" hidden="1" x14ac:dyDescent="0.2">
      <c r="A7212" s="326" t="s">
        <v>15330</v>
      </c>
      <c r="B7212" s="326" t="s">
        <v>10</v>
      </c>
      <c r="C7212" s="326">
        <v>5</v>
      </c>
      <c r="D7212" s="326" t="s">
        <v>24</v>
      </c>
      <c r="E7212" s="323">
        <v>18900</v>
      </c>
      <c r="F7212" s="35" t="s">
        <v>303</v>
      </c>
      <c r="G7212" s="326" t="s">
        <v>15315</v>
      </c>
      <c r="H7212" s="350">
        <f t="shared" si="113"/>
        <v>4311197.3800000008</v>
      </c>
      <c r="I7212" s="326" t="s">
        <v>15280</v>
      </c>
      <c r="J7212" s="42" t="str">
        <f>VLOOKUP(D7212,DEPARTMENTS!B:B,1,0)</f>
        <v>ENVELOPES</v>
      </c>
    </row>
    <row r="7213" spans="1:10" hidden="1" x14ac:dyDescent="0.2">
      <c r="A7213" s="326" t="s">
        <v>15331</v>
      </c>
      <c r="B7213" s="326" t="s">
        <v>10</v>
      </c>
      <c r="C7213" s="326">
        <v>5</v>
      </c>
      <c r="D7213" s="326" t="s">
        <v>34</v>
      </c>
      <c r="E7213" s="323">
        <v>300</v>
      </c>
      <c r="F7213" s="35" t="s">
        <v>303</v>
      </c>
      <c r="G7213" s="326" t="s">
        <v>15315</v>
      </c>
      <c r="H7213" s="350">
        <f t="shared" si="113"/>
        <v>4311497.3800000008</v>
      </c>
      <c r="I7213" s="326" t="s">
        <v>15281</v>
      </c>
      <c r="J7213" s="42" t="str">
        <f>VLOOKUP(D7213,DEPARTMENTS!B:B,1,0)</f>
        <v>CHAPLAINCY</v>
      </c>
    </row>
    <row r="7214" spans="1:10" hidden="1" x14ac:dyDescent="0.2">
      <c r="A7214" s="326" t="s">
        <v>15332</v>
      </c>
      <c r="B7214" s="326" t="s">
        <v>10</v>
      </c>
      <c r="C7214" s="326">
        <v>5</v>
      </c>
      <c r="D7214" s="326" t="s">
        <v>120</v>
      </c>
      <c r="E7214" s="323">
        <v>100</v>
      </c>
      <c r="F7214" s="35" t="s">
        <v>303</v>
      </c>
      <c r="G7214" s="326" t="s">
        <v>15315</v>
      </c>
      <c r="H7214" s="350">
        <f t="shared" si="113"/>
        <v>4311597.3800000008</v>
      </c>
      <c r="I7214" s="326" t="s">
        <v>15282</v>
      </c>
      <c r="J7214" s="42" t="str">
        <f>VLOOKUP(D7214,DEPARTMENTS!B:B,1,0)</f>
        <v>DEV_GROUP_17</v>
      </c>
    </row>
    <row r="7215" spans="1:10" hidden="1" x14ac:dyDescent="0.2">
      <c r="A7215" s="326" t="s">
        <v>15333</v>
      </c>
      <c r="B7215" s="326" t="s">
        <v>10</v>
      </c>
      <c r="C7215" s="326">
        <v>5</v>
      </c>
      <c r="D7215" s="326" t="s">
        <v>146</v>
      </c>
      <c r="E7215" s="323">
        <v>500</v>
      </c>
      <c r="F7215" s="35" t="s">
        <v>303</v>
      </c>
      <c r="G7215" s="326" t="s">
        <v>15316</v>
      </c>
      <c r="H7215" s="350">
        <f t="shared" si="113"/>
        <v>4312097.3800000008</v>
      </c>
      <c r="I7215" s="326" t="s">
        <v>15283</v>
      </c>
      <c r="J7215" s="42" t="str">
        <f>VLOOKUP(D7215,DEPARTMENTS!B:B,1,0)</f>
        <v>DEV_GROUP_18</v>
      </c>
    </row>
    <row r="7216" spans="1:10" hidden="1" x14ac:dyDescent="0.2">
      <c r="A7216" s="326" t="s">
        <v>15334</v>
      </c>
      <c r="B7216" s="326" t="s">
        <v>10</v>
      </c>
      <c r="C7216" s="326">
        <v>5</v>
      </c>
      <c r="D7216" s="326" t="s">
        <v>120</v>
      </c>
      <c r="E7216" s="323">
        <v>100</v>
      </c>
      <c r="F7216" s="35" t="s">
        <v>303</v>
      </c>
      <c r="G7216" s="326" t="s">
        <v>15316</v>
      </c>
      <c r="H7216" s="350">
        <f t="shared" si="113"/>
        <v>4312197.3800000008</v>
      </c>
      <c r="I7216" s="326" t="s">
        <v>15284</v>
      </c>
      <c r="J7216" s="42" t="str">
        <f>VLOOKUP(D7216,DEPARTMENTS!B:B,1,0)</f>
        <v>DEV_GROUP_17</v>
      </c>
    </row>
    <row r="7217" spans="1:10" hidden="1" x14ac:dyDescent="0.2">
      <c r="A7217" s="326" t="s">
        <v>15335</v>
      </c>
      <c r="B7217" s="326" t="s">
        <v>10</v>
      </c>
      <c r="C7217" s="326">
        <v>5</v>
      </c>
      <c r="D7217" s="326" t="s">
        <v>126</v>
      </c>
      <c r="E7217" s="323">
        <v>300</v>
      </c>
      <c r="F7217" s="35" t="s">
        <v>303</v>
      </c>
      <c r="G7217" s="326" t="s">
        <v>15316</v>
      </c>
      <c r="H7217" s="350">
        <f t="shared" si="113"/>
        <v>4312497.3800000008</v>
      </c>
      <c r="I7217" s="326" t="s">
        <v>15285</v>
      </c>
      <c r="J7217" s="42" t="str">
        <f>VLOOKUP(D7217,DEPARTMENTS!B:B,1,0)</f>
        <v>DEV_GROUP_6</v>
      </c>
    </row>
    <row r="7218" spans="1:10" hidden="1" x14ac:dyDescent="0.2">
      <c r="A7218" s="326" t="s">
        <v>15336</v>
      </c>
      <c r="B7218" s="326" t="s">
        <v>10</v>
      </c>
      <c r="C7218" s="326">
        <v>5</v>
      </c>
      <c r="D7218" s="326" t="s">
        <v>126</v>
      </c>
      <c r="E7218" s="323">
        <v>500</v>
      </c>
      <c r="F7218" s="35" t="s">
        <v>303</v>
      </c>
      <c r="G7218" s="326" t="s">
        <v>15316</v>
      </c>
      <c r="H7218" s="350">
        <f t="shared" si="113"/>
        <v>4312997.3800000008</v>
      </c>
      <c r="I7218" s="326" t="s">
        <v>15286</v>
      </c>
      <c r="J7218" s="42" t="str">
        <f>VLOOKUP(D7218,DEPARTMENTS!B:B,1,0)</f>
        <v>DEV_GROUP_6</v>
      </c>
    </row>
    <row r="7219" spans="1:10" hidden="1" x14ac:dyDescent="0.2">
      <c r="A7219" s="326" t="s">
        <v>15337</v>
      </c>
      <c r="B7219" s="326" t="s">
        <v>10</v>
      </c>
      <c r="C7219" s="326">
        <v>5</v>
      </c>
      <c r="D7219" s="326" t="s">
        <v>24</v>
      </c>
      <c r="E7219" s="323">
        <v>570</v>
      </c>
      <c r="F7219" s="35" t="s">
        <v>303</v>
      </c>
      <c r="G7219" s="326" t="s">
        <v>15316</v>
      </c>
      <c r="H7219" s="350">
        <f t="shared" si="113"/>
        <v>4313567.3800000008</v>
      </c>
      <c r="I7219" s="326" t="s">
        <v>15287</v>
      </c>
      <c r="J7219" s="42" t="str">
        <f>VLOOKUP(D7219,DEPARTMENTS!B:B,1,0)</f>
        <v>ENVELOPES</v>
      </c>
    </row>
    <row r="7220" spans="1:10" hidden="1" x14ac:dyDescent="0.2">
      <c r="A7220" s="326" t="s">
        <v>15338</v>
      </c>
      <c r="B7220" s="326" t="s">
        <v>10</v>
      </c>
      <c r="C7220" s="326">
        <v>5</v>
      </c>
      <c r="D7220" s="326" t="s">
        <v>126</v>
      </c>
      <c r="E7220" s="323">
        <v>1000</v>
      </c>
      <c r="F7220" s="35" t="s">
        <v>303</v>
      </c>
      <c r="G7220" s="326" t="s">
        <v>15316</v>
      </c>
      <c r="H7220" s="350">
        <f t="shared" si="113"/>
        <v>4314567.3800000008</v>
      </c>
      <c r="I7220" s="326" t="s">
        <v>15288</v>
      </c>
      <c r="J7220" s="42" t="str">
        <f>VLOOKUP(D7220,DEPARTMENTS!B:B,1,0)</f>
        <v>DEV_GROUP_6</v>
      </c>
    </row>
    <row r="7221" spans="1:10" hidden="1" x14ac:dyDescent="0.2">
      <c r="A7221" s="326" t="s">
        <v>15339</v>
      </c>
      <c r="B7221" s="326" t="s">
        <v>10</v>
      </c>
      <c r="C7221" s="326">
        <v>5</v>
      </c>
      <c r="D7221" s="326" t="s">
        <v>126</v>
      </c>
      <c r="E7221" s="323">
        <v>200</v>
      </c>
      <c r="F7221" s="35" t="s">
        <v>303</v>
      </c>
      <c r="G7221" s="326" t="s">
        <v>15316</v>
      </c>
      <c r="H7221" s="350">
        <f t="shared" si="113"/>
        <v>4314767.3800000008</v>
      </c>
      <c r="I7221" s="326" t="s">
        <v>15289</v>
      </c>
      <c r="J7221" s="42" t="str">
        <f>VLOOKUP(D7221,DEPARTMENTS!B:B,1,0)</f>
        <v>DEV_GROUP_6</v>
      </c>
    </row>
    <row r="7222" spans="1:10" hidden="1" x14ac:dyDescent="0.2">
      <c r="A7222" s="326" t="s">
        <v>15340</v>
      </c>
      <c r="B7222" s="326" t="s">
        <v>10</v>
      </c>
      <c r="C7222" s="326">
        <v>5</v>
      </c>
      <c r="D7222" s="326" t="s">
        <v>126</v>
      </c>
      <c r="E7222" s="323">
        <v>500</v>
      </c>
      <c r="F7222" s="35" t="s">
        <v>303</v>
      </c>
      <c r="G7222" s="326" t="s">
        <v>15316</v>
      </c>
      <c r="H7222" s="350">
        <f t="shared" si="113"/>
        <v>4315267.3800000008</v>
      </c>
      <c r="I7222" s="326" t="s">
        <v>15290</v>
      </c>
      <c r="J7222" s="42" t="str">
        <f>VLOOKUP(D7222,DEPARTMENTS!B:B,1,0)</f>
        <v>DEV_GROUP_6</v>
      </c>
    </row>
    <row r="7223" spans="1:10" hidden="1" x14ac:dyDescent="0.2">
      <c r="A7223" s="326" t="s">
        <v>15341</v>
      </c>
      <c r="B7223" s="326" t="s">
        <v>10</v>
      </c>
      <c r="C7223" s="326">
        <v>5</v>
      </c>
      <c r="D7223" s="326" t="s">
        <v>126</v>
      </c>
      <c r="E7223" s="323">
        <v>100</v>
      </c>
      <c r="F7223" s="35" t="s">
        <v>303</v>
      </c>
      <c r="G7223" s="326" t="s">
        <v>15316</v>
      </c>
      <c r="H7223" s="350">
        <f t="shared" si="113"/>
        <v>4315367.3800000008</v>
      </c>
      <c r="I7223" s="326" t="s">
        <v>15291</v>
      </c>
      <c r="J7223" s="42" t="str">
        <f>VLOOKUP(D7223,DEPARTMENTS!B:B,1,0)</f>
        <v>DEV_GROUP_6</v>
      </c>
    </row>
    <row r="7224" spans="1:10" hidden="1" x14ac:dyDescent="0.2">
      <c r="A7224" s="326" t="s">
        <v>15342</v>
      </c>
      <c r="B7224" s="326" t="s">
        <v>10</v>
      </c>
      <c r="C7224" s="326">
        <v>5</v>
      </c>
      <c r="D7224" s="326" t="s">
        <v>126</v>
      </c>
      <c r="E7224" s="323">
        <v>200</v>
      </c>
      <c r="F7224" s="35" t="s">
        <v>303</v>
      </c>
      <c r="G7224" s="326" t="s">
        <v>15316</v>
      </c>
      <c r="H7224" s="350">
        <f t="shared" si="113"/>
        <v>4315567.3800000008</v>
      </c>
      <c r="I7224" s="326" t="s">
        <v>15292</v>
      </c>
      <c r="J7224" s="42" t="str">
        <f>VLOOKUP(D7224,DEPARTMENTS!B:B,1,0)</f>
        <v>DEV_GROUP_6</v>
      </c>
    </row>
    <row r="7225" spans="1:10" hidden="1" x14ac:dyDescent="0.2">
      <c r="A7225" s="326" t="s">
        <v>15343</v>
      </c>
      <c r="B7225" s="326" t="s">
        <v>10</v>
      </c>
      <c r="C7225" s="326">
        <v>5</v>
      </c>
      <c r="D7225" s="326" t="s">
        <v>126</v>
      </c>
      <c r="E7225" s="323">
        <v>100</v>
      </c>
      <c r="F7225" s="35" t="s">
        <v>303</v>
      </c>
      <c r="G7225" s="326" t="s">
        <v>15316</v>
      </c>
      <c r="H7225" s="350">
        <f t="shared" si="113"/>
        <v>4315667.3800000008</v>
      </c>
      <c r="I7225" s="326" t="s">
        <v>15293</v>
      </c>
      <c r="J7225" s="42" t="str">
        <f>VLOOKUP(D7225,DEPARTMENTS!B:B,1,0)</f>
        <v>DEV_GROUP_6</v>
      </c>
    </row>
    <row r="7226" spans="1:10" hidden="1" x14ac:dyDescent="0.2">
      <c r="A7226" s="326" t="s">
        <v>15344</v>
      </c>
      <c r="B7226" s="326" t="s">
        <v>10</v>
      </c>
      <c r="C7226" s="326">
        <v>5</v>
      </c>
      <c r="D7226" s="326" t="s">
        <v>126</v>
      </c>
      <c r="E7226" s="323">
        <v>100</v>
      </c>
      <c r="F7226" s="35" t="s">
        <v>303</v>
      </c>
      <c r="G7226" s="326" t="s">
        <v>15316</v>
      </c>
      <c r="H7226" s="350">
        <f t="shared" si="113"/>
        <v>4315767.3800000008</v>
      </c>
      <c r="I7226" s="326" t="s">
        <v>15294</v>
      </c>
      <c r="J7226" s="42" t="str">
        <f>VLOOKUP(D7226,DEPARTMENTS!B:B,1,0)</f>
        <v>DEV_GROUP_6</v>
      </c>
    </row>
    <row r="7227" spans="1:10" hidden="1" x14ac:dyDescent="0.2">
      <c r="A7227" s="326" t="s">
        <v>15345</v>
      </c>
      <c r="B7227" s="326" t="s">
        <v>10</v>
      </c>
      <c r="C7227" s="326">
        <v>5</v>
      </c>
      <c r="D7227" s="326" t="s">
        <v>126</v>
      </c>
      <c r="E7227" s="323">
        <v>200</v>
      </c>
      <c r="F7227" s="35" t="s">
        <v>303</v>
      </c>
      <c r="G7227" s="326" t="s">
        <v>15316</v>
      </c>
      <c r="H7227" s="350">
        <f t="shared" si="113"/>
        <v>4315967.3800000008</v>
      </c>
      <c r="I7227" s="326" t="s">
        <v>15295</v>
      </c>
      <c r="J7227" s="42" t="str">
        <f>VLOOKUP(D7227,DEPARTMENTS!B:B,1,0)</f>
        <v>DEV_GROUP_6</v>
      </c>
    </row>
    <row r="7228" spans="1:10" hidden="1" x14ac:dyDescent="0.2">
      <c r="A7228" s="326" t="s">
        <v>348</v>
      </c>
      <c r="B7228" s="326" t="s">
        <v>10</v>
      </c>
      <c r="C7228" s="326">
        <v>5</v>
      </c>
      <c r="D7228" s="326" t="s">
        <v>126</v>
      </c>
      <c r="E7228" s="323">
        <v>200</v>
      </c>
      <c r="F7228" s="35" t="s">
        <v>303</v>
      </c>
      <c r="G7228" s="326" t="s">
        <v>15316</v>
      </c>
      <c r="H7228" s="350">
        <f t="shared" si="113"/>
        <v>4316167.3800000008</v>
      </c>
      <c r="I7228" s="326" t="s">
        <v>15296</v>
      </c>
      <c r="J7228" s="42" t="str">
        <f>VLOOKUP(D7228,DEPARTMENTS!B:B,1,0)</f>
        <v>DEV_GROUP_6</v>
      </c>
    </row>
    <row r="7229" spans="1:10" hidden="1" x14ac:dyDescent="0.2">
      <c r="A7229" s="326" t="s">
        <v>15346</v>
      </c>
      <c r="B7229" s="326" t="s">
        <v>10</v>
      </c>
      <c r="C7229" s="326">
        <v>5</v>
      </c>
      <c r="D7229" s="326" t="s">
        <v>146</v>
      </c>
      <c r="E7229" s="323">
        <v>200</v>
      </c>
      <c r="F7229" s="35" t="s">
        <v>303</v>
      </c>
      <c r="G7229" s="326" t="s">
        <v>15316</v>
      </c>
      <c r="H7229" s="350">
        <f t="shared" si="113"/>
        <v>4316367.3800000008</v>
      </c>
      <c r="I7229" s="326" t="s">
        <v>15297</v>
      </c>
      <c r="J7229" s="42" t="str">
        <f>VLOOKUP(D7229,DEPARTMENTS!B:B,1,0)</f>
        <v>DEV_GROUP_18</v>
      </c>
    </row>
    <row r="7230" spans="1:10" hidden="1" x14ac:dyDescent="0.2">
      <c r="A7230" s="326" t="s">
        <v>15347</v>
      </c>
      <c r="B7230" s="326" t="s">
        <v>10</v>
      </c>
      <c r="C7230" s="326">
        <v>5</v>
      </c>
      <c r="D7230" s="326" t="s">
        <v>166</v>
      </c>
      <c r="E7230" s="323">
        <v>500</v>
      </c>
      <c r="F7230" s="35" t="s">
        <v>303</v>
      </c>
      <c r="G7230" s="326" t="s">
        <v>15316</v>
      </c>
      <c r="H7230" s="350">
        <f t="shared" si="113"/>
        <v>4316867.3800000008</v>
      </c>
      <c r="I7230" s="326" t="s">
        <v>15298</v>
      </c>
      <c r="J7230" s="42" t="str">
        <f>VLOOKUP(D7230,DEPARTMENTS!B:B,1,0)</f>
        <v>DEV_GROUP_30</v>
      </c>
    </row>
    <row r="7231" spans="1:10" hidden="1" x14ac:dyDescent="0.2">
      <c r="A7231" s="326" t="s">
        <v>15348</v>
      </c>
      <c r="B7231" s="326" t="s">
        <v>10</v>
      </c>
      <c r="C7231" s="326">
        <v>5</v>
      </c>
      <c r="D7231" s="326" t="s">
        <v>166</v>
      </c>
      <c r="E7231" s="323">
        <v>1000</v>
      </c>
      <c r="F7231" s="35" t="s">
        <v>303</v>
      </c>
      <c r="G7231" s="326" t="s">
        <v>15316</v>
      </c>
      <c r="H7231" s="350">
        <f t="shared" si="113"/>
        <v>4317867.3800000008</v>
      </c>
      <c r="I7231" s="326" t="s">
        <v>15299</v>
      </c>
      <c r="J7231" s="42" t="str">
        <f>VLOOKUP(D7231,DEPARTMENTS!B:B,1,0)</f>
        <v>DEV_GROUP_30</v>
      </c>
    </row>
    <row r="7232" spans="1:10" hidden="1" x14ac:dyDescent="0.2">
      <c r="A7232" s="326" t="s">
        <v>15349</v>
      </c>
      <c r="B7232" s="326" t="s">
        <v>10</v>
      </c>
      <c r="C7232" s="326">
        <v>5</v>
      </c>
      <c r="D7232" s="326" t="s">
        <v>126</v>
      </c>
      <c r="E7232" s="323">
        <v>600</v>
      </c>
      <c r="F7232" s="35" t="s">
        <v>303</v>
      </c>
      <c r="G7232" s="326" t="s">
        <v>15316</v>
      </c>
      <c r="H7232" s="350">
        <f t="shared" si="113"/>
        <v>4318467.3800000008</v>
      </c>
      <c r="I7232" s="326" t="s">
        <v>15300</v>
      </c>
      <c r="J7232" s="42" t="str">
        <f>VLOOKUP(D7232,DEPARTMENTS!B:B,1,0)</f>
        <v>DEV_GROUP_6</v>
      </c>
    </row>
    <row r="7233" spans="1:10" hidden="1" x14ac:dyDescent="0.2">
      <c r="A7233" s="326" t="s">
        <v>15350</v>
      </c>
      <c r="B7233" s="326" t="s">
        <v>10</v>
      </c>
      <c r="C7233" s="326">
        <v>5</v>
      </c>
      <c r="D7233" s="326" t="s">
        <v>24</v>
      </c>
      <c r="E7233" s="323">
        <v>188</v>
      </c>
      <c r="F7233" s="35" t="s">
        <v>303</v>
      </c>
      <c r="G7233" s="326" t="s">
        <v>15316</v>
      </c>
      <c r="H7233" s="350">
        <f t="shared" si="113"/>
        <v>4318655.3800000008</v>
      </c>
      <c r="I7233" s="326" t="s">
        <v>15301</v>
      </c>
      <c r="J7233" s="42" t="str">
        <f>VLOOKUP(D7233,DEPARTMENTS!B:B,1,0)</f>
        <v>ENVELOPES</v>
      </c>
    </row>
    <row r="7234" spans="1:10" hidden="1" x14ac:dyDescent="0.2">
      <c r="A7234" s="326" t="s">
        <v>15351</v>
      </c>
      <c r="B7234" s="326" t="s">
        <v>10</v>
      </c>
      <c r="C7234" s="326">
        <v>5</v>
      </c>
      <c r="D7234" s="326" t="s">
        <v>126</v>
      </c>
      <c r="E7234" s="323">
        <v>300</v>
      </c>
      <c r="F7234" s="35" t="s">
        <v>303</v>
      </c>
      <c r="G7234" s="326" t="s">
        <v>15316</v>
      </c>
      <c r="H7234" s="350">
        <f t="shared" si="113"/>
        <v>4318955.3800000008</v>
      </c>
      <c r="I7234" s="326" t="s">
        <v>15302</v>
      </c>
      <c r="J7234" s="42" t="str">
        <f>VLOOKUP(D7234,DEPARTMENTS!B:B,1,0)</f>
        <v>DEV_GROUP_6</v>
      </c>
    </row>
    <row r="7235" spans="1:10" hidden="1" x14ac:dyDescent="0.2">
      <c r="A7235" s="326" t="s">
        <v>348</v>
      </c>
      <c r="B7235" s="326" t="s">
        <v>10</v>
      </c>
      <c r="C7235" s="326">
        <v>5</v>
      </c>
      <c r="D7235" s="326" t="s">
        <v>126</v>
      </c>
      <c r="E7235" s="323">
        <v>200</v>
      </c>
      <c r="F7235" s="35" t="s">
        <v>303</v>
      </c>
      <c r="G7235" s="326" t="s">
        <v>15316</v>
      </c>
      <c r="H7235" s="350">
        <f t="shared" si="113"/>
        <v>4319155.3800000008</v>
      </c>
      <c r="I7235" s="326" t="s">
        <v>15303</v>
      </c>
      <c r="J7235" s="42" t="str">
        <f>VLOOKUP(D7235,DEPARTMENTS!B:B,1,0)</f>
        <v>DEV_GROUP_6</v>
      </c>
    </row>
    <row r="7236" spans="1:10" hidden="1" x14ac:dyDescent="0.2">
      <c r="A7236" s="326" t="s">
        <v>15352</v>
      </c>
      <c r="B7236" s="326" t="s">
        <v>10</v>
      </c>
      <c r="C7236" s="326">
        <v>5</v>
      </c>
      <c r="D7236" s="326" t="s">
        <v>126</v>
      </c>
      <c r="E7236" s="323">
        <v>100</v>
      </c>
      <c r="F7236" s="35" t="s">
        <v>303</v>
      </c>
      <c r="G7236" s="326" t="s">
        <v>15316</v>
      </c>
      <c r="H7236" s="350">
        <f t="shared" si="113"/>
        <v>4319255.3800000008</v>
      </c>
      <c r="I7236" s="326" t="s">
        <v>15304</v>
      </c>
      <c r="J7236" s="42" t="str">
        <f>VLOOKUP(D7236,DEPARTMENTS!B:B,1,0)</f>
        <v>DEV_GROUP_6</v>
      </c>
    </row>
    <row r="7237" spans="1:10" hidden="1" x14ac:dyDescent="0.2">
      <c r="A7237" s="326" t="s">
        <v>15353</v>
      </c>
      <c r="B7237" s="326" t="s">
        <v>10</v>
      </c>
      <c r="C7237" s="326">
        <v>5</v>
      </c>
      <c r="D7237" s="326" t="s">
        <v>124</v>
      </c>
      <c r="E7237" s="323">
        <v>1500</v>
      </c>
      <c r="F7237" s="35" t="s">
        <v>303</v>
      </c>
      <c r="G7237" s="326" t="s">
        <v>15317</v>
      </c>
      <c r="H7237" s="350">
        <f t="shared" si="113"/>
        <v>4320755.3800000008</v>
      </c>
      <c r="I7237" s="326" t="s">
        <v>15305</v>
      </c>
      <c r="J7237" s="42" t="str">
        <f>VLOOKUP(D7237,DEPARTMENTS!B:B,1,0)</f>
        <v>DEV_GROUP_7</v>
      </c>
    </row>
    <row r="7238" spans="1:10" hidden="1" x14ac:dyDescent="0.2">
      <c r="A7238" s="326" t="s">
        <v>15354</v>
      </c>
      <c r="B7238" s="326" t="s">
        <v>10</v>
      </c>
      <c r="C7238" s="326">
        <v>5</v>
      </c>
      <c r="D7238" s="326" t="s">
        <v>12859</v>
      </c>
      <c r="E7238" s="323">
        <v>500</v>
      </c>
      <c r="F7238" s="35" t="s">
        <v>303</v>
      </c>
      <c r="G7238" s="326" t="s">
        <v>15317</v>
      </c>
      <c r="H7238" s="350">
        <f t="shared" si="113"/>
        <v>4321255.3800000008</v>
      </c>
      <c r="I7238" s="326" t="s">
        <v>15306</v>
      </c>
      <c r="J7238" s="42" t="str">
        <f>VLOOKUP(D7238,DEPARTMENTS!B:B,1,0)</f>
        <v>PUBLIC CAMPUS MINISTRY</v>
      </c>
    </row>
    <row r="7239" spans="1:10" hidden="1" x14ac:dyDescent="0.2">
      <c r="A7239" s="326" t="s">
        <v>15355</v>
      </c>
      <c r="B7239" s="326" t="s">
        <v>10</v>
      </c>
      <c r="C7239" s="326">
        <v>5</v>
      </c>
      <c r="D7239" s="326" t="s">
        <v>12859</v>
      </c>
      <c r="E7239" s="323">
        <v>2000</v>
      </c>
      <c r="F7239" s="35" t="s">
        <v>303</v>
      </c>
      <c r="G7239" s="326" t="s">
        <v>15317</v>
      </c>
      <c r="H7239" s="350">
        <f t="shared" si="113"/>
        <v>4323255.3800000008</v>
      </c>
      <c r="I7239" s="326" t="s">
        <v>15307</v>
      </c>
      <c r="J7239" s="42" t="str">
        <f>VLOOKUP(D7239,DEPARTMENTS!B:B,1,0)</f>
        <v>PUBLIC CAMPUS MINISTRY</v>
      </c>
    </row>
    <row r="7240" spans="1:10" hidden="1" x14ac:dyDescent="0.2">
      <c r="A7240" s="326" t="s">
        <v>15356</v>
      </c>
      <c r="B7240" s="326" t="s">
        <v>10</v>
      </c>
      <c r="C7240" s="326">
        <v>5</v>
      </c>
      <c r="D7240" s="326" t="s">
        <v>24</v>
      </c>
      <c r="E7240" s="323">
        <v>4500</v>
      </c>
      <c r="F7240" s="35" t="s">
        <v>303</v>
      </c>
      <c r="G7240" s="326" t="s">
        <v>15317</v>
      </c>
      <c r="H7240" s="350">
        <f t="shared" si="113"/>
        <v>4327755.3800000008</v>
      </c>
      <c r="I7240" s="326" t="s">
        <v>15308</v>
      </c>
      <c r="J7240" s="42" t="str">
        <f>VLOOKUP(D7240,DEPARTMENTS!B:B,1,0)</f>
        <v>ENVELOPES</v>
      </c>
    </row>
    <row r="7241" spans="1:10" hidden="1" x14ac:dyDescent="0.2">
      <c r="A7241" s="326" t="s">
        <v>15357</v>
      </c>
      <c r="B7241" s="326" t="s">
        <v>10</v>
      </c>
      <c r="C7241" s="326">
        <v>5</v>
      </c>
      <c r="D7241" s="326" t="s">
        <v>124</v>
      </c>
      <c r="E7241" s="323">
        <v>1000</v>
      </c>
      <c r="F7241" s="35" t="s">
        <v>303</v>
      </c>
      <c r="G7241" s="326" t="s">
        <v>15317</v>
      </c>
      <c r="H7241" s="350">
        <f t="shared" si="113"/>
        <v>4328755.3800000008</v>
      </c>
      <c r="I7241" s="326" t="s">
        <v>15309</v>
      </c>
      <c r="J7241" s="42" t="str">
        <f>VLOOKUP(D7241,DEPARTMENTS!B:B,1,0)</f>
        <v>DEV_GROUP_7</v>
      </c>
    </row>
    <row r="7242" spans="1:10" hidden="1" x14ac:dyDescent="0.2">
      <c r="A7242" s="326" t="s">
        <v>15358</v>
      </c>
      <c r="B7242" s="326" t="s">
        <v>10</v>
      </c>
      <c r="C7242" s="326">
        <v>5</v>
      </c>
      <c r="D7242" s="326" t="s">
        <v>126</v>
      </c>
      <c r="E7242" s="323">
        <v>100</v>
      </c>
      <c r="F7242" s="35" t="s">
        <v>303</v>
      </c>
      <c r="G7242" s="326" t="s">
        <v>15317</v>
      </c>
      <c r="H7242" s="350">
        <f t="shared" si="113"/>
        <v>4328855.3800000008</v>
      </c>
      <c r="I7242" s="326" t="s">
        <v>15310</v>
      </c>
      <c r="J7242" s="42" t="str">
        <f>VLOOKUP(D7242,DEPARTMENTS!B:B,1,0)</f>
        <v>DEV_GROUP_6</v>
      </c>
    </row>
    <row r="7243" spans="1:10" hidden="1" x14ac:dyDescent="0.2">
      <c r="A7243" s="326" t="s">
        <v>15359</v>
      </c>
      <c r="B7243" s="326" t="s">
        <v>10</v>
      </c>
      <c r="C7243" s="326">
        <v>5</v>
      </c>
      <c r="D7243" s="326" t="s">
        <v>134</v>
      </c>
      <c r="E7243" s="323">
        <v>3000</v>
      </c>
      <c r="F7243" s="35" t="s">
        <v>303</v>
      </c>
      <c r="G7243" s="326" t="s">
        <v>15317</v>
      </c>
      <c r="H7243" s="350">
        <f t="shared" si="113"/>
        <v>4331855.3800000008</v>
      </c>
      <c r="I7243" s="326" t="s">
        <v>15311</v>
      </c>
      <c r="J7243" s="42" t="str">
        <f>VLOOKUP(D7243,DEPARTMENTS!B:B,1,0)</f>
        <v>DEV_GROUP_12</v>
      </c>
    </row>
    <row r="7244" spans="1:10" hidden="1" x14ac:dyDescent="0.2">
      <c r="A7244" s="326" t="s">
        <v>15360</v>
      </c>
      <c r="B7244" s="326" t="s">
        <v>10</v>
      </c>
      <c r="C7244" s="326">
        <v>5</v>
      </c>
      <c r="D7244" s="326" t="s">
        <v>126</v>
      </c>
      <c r="E7244" s="323">
        <v>200</v>
      </c>
      <c r="F7244" s="35" t="s">
        <v>303</v>
      </c>
      <c r="G7244" s="326" t="s">
        <v>15317</v>
      </c>
      <c r="H7244" s="350">
        <f t="shared" si="113"/>
        <v>4332055.3800000008</v>
      </c>
      <c r="I7244" s="326" t="s">
        <v>15312</v>
      </c>
      <c r="J7244" s="42" t="str">
        <f>VLOOKUP(D7244,DEPARTMENTS!B:B,1,0)</f>
        <v>DEV_GROUP_6</v>
      </c>
    </row>
    <row r="7245" spans="1:10" hidden="1" x14ac:dyDescent="0.2">
      <c r="A7245" s="326" t="s">
        <v>348</v>
      </c>
      <c r="B7245" s="326" t="s">
        <v>10</v>
      </c>
      <c r="C7245" s="326">
        <v>5</v>
      </c>
      <c r="D7245" s="326" t="s">
        <v>126</v>
      </c>
      <c r="E7245" s="323">
        <v>200</v>
      </c>
      <c r="F7245" s="35" t="s">
        <v>303</v>
      </c>
      <c r="G7245" s="326" t="s">
        <v>15317</v>
      </c>
      <c r="H7245" s="350">
        <f t="shared" si="113"/>
        <v>4332255.3800000008</v>
      </c>
      <c r="I7245" s="326" t="s">
        <v>15313</v>
      </c>
      <c r="J7245" s="42" t="str">
        <f>VLOOKUP(D7245,DEPARTMENTS!B:B,1,0)</f>
        <v>DEV_GROUP_6</v>
      </c>
    </row>
    <row r="7246" spans="1:10" hidden="1" x14ac:dyDescent="0.2">
      <c r="A7246" s="326" t="s">
        <v>15446</v>
      </c>
      <c r="B7246" s="326" t="s">
        <v>10</v>
      </c>
      <c r="C7246" s="326">
        <v>5</v>
      </c>
      <c r="D7246" s="326" t="s">
        <v>124</v>
      </c>
      <c r="E7246" s="323">
        <v>200</v>
      </c>
      <c r="F7246" s="35" t="s">
        <v>303</v>
      </c>
      <c r="G7246" s="326" t="s">
        <v>15404</v>
      </c>
      <c r="H7246" s="350">
        <f t="shared" si="113"/>
        <v>4332455.3800000008</v>
      </c>
      <c r="I7246" s="326" t="s">
        <v>15362</v>
      </c>
      <c r="J7246" s="42" t="str">
        <f>VLOOKUP(D7246,DEPARTMENTS!B:B,1,0)</f>
        <v>DEV_GROUP_7</v>
      </c>
    </row>
    <row r="7247" spans="1:10" hidden="1" x14ac:dyDescent="0.2">
      <c r="A7247" s="326" t="s">
        <v>15447</v>
      </c>
      <c r="B7247" s="326" t="s">
        <v>10</v>
      </c>
      <c r="C7247" s="326">
        <v>5</v>
      </c>
      <c r="D7247" s="326" t="s">
        <v>24</v>
      </c>
      <c r="E7247" s="323">
        <v>2610</v>
      </c>
      <c r="F7247" s="35" t="s">
        <v>303</v>
      </c>
      <c r="G7247" s="326" t="s">
        <v>15405</v>
      </c>
      <c r="H7247" s="350">
        <f t="shared" si="113"/>
        <v>4335065.3800000008</v>
      </c>
      <c r="I7247" s="326" t="s">
        <v>15363</v>
      </c>
      <c r="J7247" s="42" t="str">
        <f>VLOOKUP(D7247,DEPARTMENTS!B:B,1,0)</f>
        <v>ENVELOPES</v>
      </c>
    </row>
    <row r="7248" spans="1:10" hidden="1" x14ac:dyDescent="0.2">
      <c r="A7248" s="326" t="s">
        <v>15448</v>
      </c>
      <c r="B7248" s="326" t="s">
        <v>10</v>
      </c>
      <c r="C7248" s="326">
        <v>5</v>
      </c>
      <c r="D7248" s="326" t="s">
        <v>120</v>
      </c>
      <c r="E7248" s="323">
        <v>1000</v>
      </c>
      <c r="F7248" s="35" t="s">
        <v>303</v>
      </c>
      <c r="G7248" s="326" t="s">
        <v>15406</v>
      </c>
      <c r="H7248" s="350">
        <f t="shared" si="113"/>
        <v>4336065.3800000008</v>
      </c>
      <c r="I7248" s="326" t="s">
        <v>15364</v>
      </c>
      <c r="J7248" s="42" t="str">
        <f>VLOOKUP(D7248,DEPARTMENTS!B:B,1,0)</f>
        <v>DEV_GROUP_17</v>
      </c>
    </row>
    <row r="7249" spans="1:10" hidden="1" x14ac:dyDescent="0.2">
      <c r="A7249" s="326" t="s">
        <v>15449</v>
      </c>
      <c r="B7249" s="326" t="s">
        <v>10</v>
      </c>
      <c r="C7249" s="326">
        <v>5</v>
      </c>
      <c r="D7249" s="326" t="s">
        <v>24</v>
      </c>
      <c r="E7249" s="323">
        <v>5000</v>
      </c>
      <c r="F7249" s="35" t="s">
        <v>303</v>
      </c>
      <c r="G7249" s="326" t="s">
        <v>15407</v>
      </c>
      <c r="H7249" s="350">
        <f t="shared" si="113"/>
        <v>4341065.3800000008</v>
      </c>
      <c r="I7249" s="326" t="s">
        <v>15365</v>
      </c>
      <c r="J7249" s="42" t="str">
        <f>VLOOKUP(D7249,DEPARTMENTS!B:B,1,0)</f>
        <v>ENVELOPES</v>
      </c>
    </row>
    <row r="7250" spans="1:10" hidden="1" x14ac:dyDescent="0.2">
      <c r="A7250" s="326" t="s">
        <v>15450</v>
      </c>
      <c r="B7250" s="326" t="s">
        <v>10</v>
      </c>
      <c r="C7250" s="326">
        <v>5</v>
      </c>
      <c r="D7250" s="326" t="s">
        <v>12859</v>
      </c>
      <c r="E7250" s="323">
        <v>500</v>
      </c>
      <c r="F7250" s="35" t="s">
        <v>303</v>
      </c>
      <c r="G7250" s="326" t="s">
        <v>15408</v>
      </c>
      <c r="H7250" s="350">
        <f t="shared" si="113"/>
        <v>4341565.3800000008</v>
      </c>
      <c r="I7250" s="326" t="s">
        <v>15366</v>
      </c>
      <c r="J7250" s="42" t="str">
        <f>VLOOKUP(D7250,DEPARTMENTS!B:B,1,0)</f>
        <v>PUBLIC CAMPUS MINISTRY</v>
      </c>
    </row>
    <row r="7251" spans="1:10" hidden="1" x14ac:dyDescent="0.2">
      <c r="A7251" s="326" t="s">
        <v>15451</v>
      </c>
      <c r="B7251" s="326" t="s">
        <v>10</v>
      </c>
      <c r="C7251" s="326">
        <v>5</v>
      </c>
      <c r="D7251" s="326" t="s">
        <v>126</v>
      </c>
      <c r="E7251" s="323">
        <v>100</v>
      </c>
      <c r="F7251" s="35" t="s">
        <v>303</v>
      </c>
      <c r="G7251" s="326" t="s">
        <v>15409</v>
      </c>
      <c r="H7251" s="350">
        <f t="shared" si="113"/>
        <v>4341665.3800000008</v>
      </c>
      <c r="I7251" s="326" t="s">
        <v>15367</v>
      </c>
      <c r="J7251" s="42" t="str">
        <f>VLOOKUP(D7251,DEPARTMENTS!B:B,1,0)</f>
        <v>DEV_GROUP_6</v>
      </c>
    </row>
    <row r="7252" spans="1:10" hidden="1" x14ac:dyDescent="0.2">
      <c r="A7252" s="326" t="s">
        <v>15452</v>
      </c>
      <c r="B7252" s="326" t="s">
        <v>10</v>
      </c>
      <c r="C7252" s="326">
        <v>5</v>
      </c>
      <c r="D7252" s="326" t="s">
        <v>34</v>
      </c>
      <c r="E7252" s="323">
        <v>300</v>
      </c>
      <c r="F7252" s="35" t="s">
        <v>303</v>
      </c>
      <c r="G7252" s="326" t="s">
        <v>15410</v>
      </c>
      <c r="H7252" s="350">
        <f t="shared" si="113"/>
        <v>4341965.3800000008</v>
      </c>
      <c r="I7252" s="326" t="s">
        <v>15368</v>
      </c>
      <c r="J7252" s="42" t="str">
        <f>VLOOKUP(D7252,DEPARTMENTS!B:B,1,0)</f>
        <v>CHAPLAINCY</v>
      </c>
    </row>
    <row r="7253" spans="1:10" hidden="1" x14ac:dyDescent="0.2">
      <c r="A7253" s="326" t="s">
        <v>15453</v>
      </c>
      <c r="B7253" s="326" t="s">
        <v>10</v>
      </c>
      <c r="C7253" s="326">
        <v>5</v>
      </c>
      <c r="D7253" s="326" t="s">
        <v>34</v>
      </c>
      <c r="E7253" s="323">
        <v>400</v>
      </c>
      <c r="F7253" s="35" t="s">
        <v>303</v>
      </c>
      <c r="G7253" s="326" t="s">
        <v>15411</v>
      </c>
      <c r="H7253" s="350">
        <f t="shared" si="113"/>
        <v>4342365.3800000008</v>
      </c>
      <c r="I7253" s="326" t="s">
        <v>15369</v>
      </c>
      <c r="J7253" s="42" t="str">
        <f>VLOOKUP(D7253,DEPARTMENTS!B:B,1,0)</f>
        <v>CHAPLAINCY</v>
      </c>
    </row>
    <row r="7254" spans="1:10" hidden="1" x14ac:dyDescent="0.2">
      <c r="A7254" s="326" t="s">
        <v>15454</v>
      </c>
      <c r="B7254" s="326" t="s">
        <v>10</v>
      </c>
      <c r="C7254" s="326">
        <v>5</v>
      </c>
      <c r="D7254" s="326" t="s">
        <v>134</v>
      </c>
      <c r="E7254" s="323">
        <v>1500</v>
      </c>
      <c r="F7254" s="35" t="s">
        <v>303</v>
      </c>
      <c r="G7254" s="326" t="s">
        <v>15412</v>
      </c>
      <c r="H7254" s="350">
        <f t="shared" ref="H7254:H7317" si="114">H7253+E7254</f>
        <v>4343865.3800000008</v>
      </c>
      <c r="I7254" s="326" t="s">
        <v>15370</v>
      </c>
      <c r="J7254" s="42" t="str">
        <f>VLOOKUP(D7254,DEPARTMENTS!B:B,1,0)</f>
        <v>DEV_GROUP_12</v>
      </c>
    </row>
    <row r="7255" spans="1:10" x14ac:dyDescent="0.2">
      <c r="A7255" s="326" t="s">
        <v>15455</v>
      </c>
      <c r="B7255" s="326" t="s">
        <v>10</v>
      </c>
      <c r="C7255" s="326">
        <v>5</v>
      </c>
      <c r="D7255" s="326" t="s">
        <v>112</v>
      </c>
      <c r="E7255" s="323">
        <v>500</v>
      </c>
      <c r="F7255" s="35" t="s">
        <v>303</v>
      </c>
      <c r="G7255" s="326" t="s">
        <v>15413</v>
      </c>
      <c r="H7255" s="350">
        <f t="shared" si="114"/>
        <v>4344365.3800000008</v>
      </c>
      <c r="I7255" s="326" t="s">
        <v>15371</v>
      </c>
      <c r="J7255" s="42" t="str">
        <f>VLOOKUP(D7255,DEPARTMENTS!B:B,1,0)</f>
        <v>DEV_GROUP_13</v>
      </c>
    </row>
    <row r="7256" spans="1:10" hidden="1" x14ac:dyDescent="0.2">
      <c r="A7256" s="326" t="s">
        <v>15456</v>
      </c>
      <c r="B7256" s="326" t="s">
        <v>10</v>
      </c>
      <c r="C7256" s="326">
        <v>5</v>
      </c>
      <c r="D7256" s="326" t="s">
        <v>124</v>
      </c>
      <c r="E7256" s="323">
        <v>500</v>
      </c>
      <c r="F7256" s="35" t="s">
        <v>303</v>
      </c>
      <c r="G7256" s="326" t="s">
        <v>15414</v>
      </c>
      <c r="H7256" s="350">
        <f t="shared" si="114"/>
        <v>4344865.3800000008</v>
      </c>
      <c r="I7256" s="326" t="s">
        <v>15372</v>
      </c>
      <c r="J7256" s="42" t="str">
        <f>VLOOKUP(D7256,DEPARTMENTS!B:B,1,0)</f>
        <v>DEV_GROUP_7</v>
      </c>
    </row>
    <row r="7257" spans="1:10" hidden="1" x14ac:dyDescent="0.2">
      <c r="A7257" s="326" t="s">
        <v>15457</v>
      </c>
      <c r="B7257" s="326" t="s">
        <v>10</v>
      </c>
      <c r="C7257" s="326">
        <v>5</v>
      </c>
      <c r="D7257" s="326" t="s">
        <v>126</v>
      </c>
      <c r="E7257" s="323">
        <v>100</v>
      </c>
      <c r="F7257" s="35" t="s">
        <v>303</v>
      </c>
      <c r="G7257" s="326" t="s">
        <v>15415</v>
      </c>
      <c r="H7257" s="350">
        <f t="shared" si="114"/>
        <v>4344965.3800000008</v>
      </c>
      <c r="I7257" s="326" t="s">
        <v>15373</v>
      </c>
      <c r="J7257" s="42" t="str">
        <f>VLOOKUP(D7257,DEPARTMENTS!B:B,1,0)</f>
        <v>DEV_GROUP_6</v>
      </c>
    </row>
    <row r="7258" spans="1:10" hidden="1" x14ac:dyDescent="0.2">
      <c r="A7258" s="326" t="s">
        <v>15458</v>
      </c>
      <c r="B7258" s="326" t="s">
        <v>10</v>
      </c>
      <c r="C7258" s="326">
        <v>5</v>
      </c>
      <c r="D7258" s="326" t="s">
        <v>118</v>
      </c>
      <c r="E7258" s="323">
        <v>5000</v>
      </c>
      <c r="F7258" s="35" t="s">
        <v>303</v>
      </c>
      <c r="G7258" s="326" t="s">
        <v>15416</v>
      </c>
      <c r="H7258" s="350">
        <f t="shared" si="114"/>
        <v>4349965.3800000008</v>
      </c>
      <c r="I7258" s="326" t="s">
        <v>15374</v>
      </c>
      <c r="J7258" s="42" t="str">
        <f>VLOOKUP(D7258,DEPARTMENTS!B:B,1,0)</f>
        <v>DEV_GROUP_3</v>
      </c>
    </row>
    <row r="7259" spans="1:10" hidden="1" x14ac:dyDescent="0.2">
      <c r="A7259" s="326" t="s">
        <v>15459</v>
      </c>
      <c r="B7259" s="326" t="s">
        <v>10</v>
      </c>
      <c r="C7259" s="326">
        <v>5</v>
      </c>
      <c r="D7259" s="326" t="s">
        <v>134</v>
      </c>
      <c r="E7259" s="323">
        <v>2000</v>
      </c>
      <c r="F7259" s="35" t="s">
        <v>303</v>
      </c>
      <c r="G7259" s="326" t="s">
        <v>15417</v>
      </c>
      <c r="H7259" s="350">
        <f t="shared" si="114"/>
        <v>4351965.3800000008</v>
      </c>
      <c r="I7259" s="326" t="s">
        <v>15375</v>
      </c>
      <c r="J7259" s="42" t="str">
        <f>VLOOKUP(D7259,DEPARTMENTS!B:B,1,0)</f>
        <v>DEV_GROUP_12</v>
      </c>
    </row>
    <row r="7260" spans="1:10" hidden="1" x14ac:dyDescent="0.2">
      <c r="A7260" s="326" t="s">
        <v>15460</v>
      </c>
      <c r="B7260" s="326" t="s">
        <v>10</v>
      </c>
      <c r="C7260" s="326">
        <v>5</v>
      </c>
      <c r="D7260" s="326" t="s">
        <v>126</v>
      </c>
      <c r="E7260" s="323">
        <v>500</v>
      </c>
      <c r="F7260" s="35" t="s">
        <v>303</v>
      </c>
      <c r="G7260" s="326" t="s">
        <v>15418</v>
      </c>
      <c r="H7260" s="350">
        <f t="shared" si="114"/>
        <v>4352465.3800000008</v>
      </c>
      <c r="I7260" s="326" t="s">
        <v>15376</v>
      </c>
      <c r="J7260" s="42" t="str">
        <f>VLOOKUP(D7260,DEPARTMENTS!B:B,1,0)</f>
        <v>DEV_GROUP_6</v>
      </c>
    </row>
    <row r="7261" spans="1:10" x14ac:dyDescent="0.2">
      <c r="A7261" s="326" t="s">
        <v>15461</v>
      </c>
      <c r="B7261" s="326" t="s">
        <v>10</v>
      </c>
      <c r="C7261" s="326">
        <v>5</v>
      </c>
      <c r="D7261" s="326" t="s">
        <v>112</v>
      </c>
      <c r="E7261" s="323">
        <v>1000</v>
      </c>
      <c r="F7261" s="35" t="s">
        <v>303</v>
      </c>
      <c r="G7261" s="326" t="s">
        <v>15419</v>
      </c>
      <c r="H7261" s="350">
        <f t="shared" si="114"/>
        <v>4353465.3800000008</v>
      </c>
      <c r="I7261" s="326" t="s">
        <v>15377</v>
      </c>
      <c r="J7261" s="42" t="str">
        <f>VLOOKUP(D7261,DEPARTMENTS!B:B,1,0)</f>
        <v>DEV_GROUP_13</v>
      </c>
    </row>
    <row r="7262" spans="1:10" hidden="1" x14ac:dyDescent="0.2">
      <c r="A7262" s="326" t="s">
        <v>15462</v>
      </c>
      <c r="B7262" s="326" t="s">
        <v>10</v>
      </c>
      <c r="C7262" s="326">
        <v>5</v>
      </c>
      <c r="D7262" s="326" t="s">
        <v>34</v>
      </c>
      <c r="E7262" s="323">
        <v>500</v>
      </c>
      <c r="F7262" s="35" t="s">
        <v>303</v>
      </c>
      <c r="G7262" s="326" t="s">
        <v>15420</v>
      </c>
      <c r="H7262" s="350">
        <f t="shared" si="114"/>
        <v>4353965.3800000008</v>
      </c>
      <c r="I7262" s="326" t="s">
        <v>15378</v>
      </c>
      <c r="J7262" s="42" t="str">
        <f>VLOOKUP(D7262,DEPARTMENTS!B:B,1,0)</f>
        <v>CHAPLAINCY</v>
      </c>
    </row>
    <row r="7263" spans="1:10" hidden="1" x14ac:dyDescent="0.2">
      <c r="A7263" s="326" t="s">
        <v>15463</v>
      </c>
      <c r="B7263" s="326" t="s">
        <v>10</v>
      </c>
      <c r="C7263" s="326">
        <v>5</v>
      </c>
      <c r="D7263" s="326" t="s">
        <v>166</v>
      </c>
      <c r="E7263" s="323">
        <v>300</v>
      </c>
      <c r="F7263" s="35" t="s">
        <v>303</v>
      </c>
      <c r="G7263" s="326" t="s">
        <v>15421</v>
      </c>
      <c r="H7263" s="350">
        <f t="shared" si="114"/>
        <v>4354265.3800000008</v>
      </c>
      <c r="I7263" s="326" t="s">
        <v>15379</v>
      </c>
      <c r="J7263" s="42" t="str">
        <f>VLOOKUP(D7263,DEPARTMENTS!B:B,1,0)</f>
        <v>DEV_GROUP_30</v>
      </c>
    </row>
    <row r="7264" spans="1:10" hidden="1" x14ac:dyDescent="0.2">
      <c r="A7264" s="326" t="s">
        <v>15464</v>
      </c>
      <c r="B7264" s="326" t="s">
        <v>10</v>
      </c>
      <c r="C7264" s="326">
        <v>5</v>
      </c>
      <c r="D7264" s="326" t="s">
        <v>180</v>
      </c>
      <c r="E7264" s="323">
        <v>100</v>
      </c>
      <c r="F7264" s="35" t="s">
        <v>303</v>
      </c>
      <c r="G7264" s="326" t="s">
        <v>15422</v>
      </c>
      <c r="H7264" s="350">
        <f t="shared" si="114"/>
        <v>4354365.3800000008</v>
      </c>
      <c r="I7264" s="326" t="s">
        <v>15380</v>
      </c>
      <c r="J7264" s="42" t="str">
        <f>VLOOKUP(D7264,DEPARTMENTS!B:B,1,0)</f>
        <v>DEV_GROUP_28</v>
      </c>
    </row>
    <row r="7265" spans="1:10" hidden="1" x14ac:dyDescent="0.2">
      <c r="A7265" s="326" t="s">
        <v>15465</v>
      </c>
      <c r="B7265" s="326" t="s">
        <v>10</v>
      </c>
      <c r="C7265" s="326">
        <v>5</v>
      </c>
      <c r="D7265" s="326" t="s">
        <v>180</v>
      </c>
      <c r="E7265" s="323">
        <v>1000</v>
      </c>
      <c r="F7265" s="35" t="s">
        <v>303</v>
      </c>
      <c r="G7265" s="326" t="s">
        <v>15423</v>
      </c>
      <c r="H7265" s="350">
        <f t="shared" si="114"/>
        <v>4355365.3800000008</v>
      </c>
      <c r="I7265" s="326" t="s">
        <v>15381</v>
      </c>
      <c r="J7265" s="42" t="str">
        <f>VLOOKUP(D7265,DEPARTMENTS!B:B,1,0)</f>
        <v>DEV_GROUP_28</v>
      </c>
    </row>
    <row r="7266" spans="1:10" hidden="1" x14ac:dyDescent="0.2">
      <c r="A7266" s="326" t="s">
        <v>15466</v>
      </c>
      <c r="B7266" s="326" t="s">
        <v>10</v>
      </c>
      <c r="C7266" s="326">
        <v>5</v>
      </c>
      <c r="D7266" s="326" t="s">
        <v>120</v>
      </c>
      <c r="E7266" s="323">
        <v>100</v>
      </c>
      <c r="F7266" s="35" t="s">
        <v>303</v>
      </c>
      <c r="G7266" s="326" t="s">
        <v>15424</v>
      </c>
      <c r="H7266" s="350">
        <f t="shared" si="114"/>
        <v>4355465.3800000008</v>
      </c>
      <c r="I7266" s="326" t="s">
        <v>15382</v>
      </c>
      <c r="J7266" s="42" t="str">
        <f>VLOOKUP(D7266,DEPARTMENTS!B:B,1,0)</f>
        <v>DEV_GROUP_17</v>
      </c>
    </row>
    <row r="7267" spans="1:10" hidden="1" x14ac:dyDescent="0.2">
      <c r="A7267" s="326" t="s">
        <v>15467</v>
      </c>
      <c r="B7267" s="326" t="s">
        <v>10</v>
      </c>
      <c r="C7267" s="326">
        <v>5</v>
      </c>
      <c r="D7267" s="326" t="s">
        <v>75</v>
      </c>
      <c r="E7267" s="323">
        <v>-900000</v>
      </c>
      <c r="F7267" s="35" t="s">
        <v>109</v>
      </c>
      <c r="G7267" s="326" t="s">
        <v>15425</v>
      </c>
      <c r="H7267" s="350">
        <f t="shared" si="114"/>
        <v>3455465.3800000008</v>
      </c>
      <c r="I7267" s="326" t="s">
        <v>15383</v>
      </c>
      <c r="J7267" s="42" t="str">
        <f>VLOOKUP(D7267,DEPARTMENTS!B:B,1,0)</f>
        <v>WITHDRAWAL</v>
      </c>
    </row>
    <row r="7268" spans="1:10" hidden="1" x14ac:dyDescent="0.2">
      <c r="A7268" s="326" t="s">
        <v>15468</v>
      </c>
      <c r="B7268" s="326" t="s">
        <v>10</v>
      </c>
      <c r="C7268" s="326">
        <v>5</v>
      </c>
      <c r="D7268" s="326" t="s">
        <v>176</v>
      </c>
      <c r="E7268" s="323">
        <v>2000</v>
      </c>
      <c r="F7268" s="35" t="s">
        <v>303</v>
      </c>
      <c r="G7268" s="326" t="s">
        <v>15426</v>
      </c>
      <c r="H7268" s="350">
        <f t="shared" si="114"/>
        <v>3457465.3800000008</v>
      </c>
      <c r="I7268" s="326" t="s">
        <v>15384</v>
      </c>
      <c r="J7268" s="42" t="str">
        <f>VLOOKUP(D7268,DEPARTMENTS!B:B,1,0)</f>
        <v>DEV_GROUP_33</v>
      </c>
    </row>
    <row r="7269" spans="1:10" hidden="1" x14ac:dyDescent="0.2">
      <c r="A7269" s="326" t="s">
        <v>15469</v>
      </c>
      <c r="B7269" s="326" t="s">
        <v>10</v>
      </c>
      <c r="C7269" s="326">
        <v>5</v>
      </c>
      <c r="D7269" s="326" t="s">
        <v>182</v>
      </c>
      <c r="E7269" s="323">
        <v>1500</v>
      </c>
      <c r="F7269" s="35" t="s">
        <v>303</v>
      </c>
      <c r="G7269" s="326" t="s">
        <v>15427</v>
      </c>
      <c r="H7269" s="350">
        <f t="shared" si="114"/>
        <v>3458965.3800000008</v>
      </c>
      <c r="I7269" s="326" t="s">
        <v>15385</v>
      </c>
      <c r="J7269" s="42" t="str">
        <f>VLOOKUP(D7269,DEPARTMENTS!B:B,1,0)</f>
        <v>DEV_GROUP_23</v>
      </c>
    </row>
    <row r="7270" spans="1:10" hidden="1" x14ac:dyDescent="0.2">
      <c r="A7270" s="326" t="s">
        <v>15470</v>
      </c>
      <c r="B7270" s="326" t="s">
        <v>10</v>
      </c>
      <c r="C7270" s="326">
        <v>5</v>
      </c>
      <c r="D7270" s="326" t="s">
        <v>182</v>
      </c>
      <c r="E7270" s="323">
        <v>500</v>
      </c>
      <c r="F7270" s="35" t="s">
        <v>303</v>
      </c>
      <c r="G7270" s="326" t="s">
        <v>15428</v>
      </c>
      <c r="H7270" s="350">
        <f t="shared" si="114"/>
        <v>3459465.3800000008</v>
      </c>
      <c r="I7270" s="326" t="s">
        <v>15386</v>
      </c>
      <c r="J7270" s="42" t="str">
        <f>VLOOKUP(D7270,DEPARTMENTS!B:B,1,0)</f>
        <v>DEV_GROUP_23</v>
      </c>
    </row>
    <row r="7271" spans="1:10" hidden="1" x14ac:dyDescent="0.2">
      <c r="A7271" s="326" t="s">
        <v>15471</v>
      </c>
      <c r="B7271" s="326" t="s">
        <v>10</v>
      </c>
      <c r="C7271" s="326">
        <v>5</v>
      </c>
      <c r="D7271" s="326" t="s">
        <v>180</v>
      </c>
      <c r="E7271" s="323">
        <v>500</v>
      </c>
      <c r="F7271" s="35" t="s">
        <v>303</v>
      </c>
      <c r="G7271" s="326" t="s">
        <v>15429</v>
      </c>
      <c r="H7271" s="350">
        <f t="shared" si="114"/>
        <v>3459965.3800000008</v>
      </c>
      <c r="I7271" s="326" t="s">
        <v>15387</v>
      </c>
      <c r="J7271" s="42" t="str">
        <f>VLOOKUP(D7271,DEPARTMENTS!B:B,1,0)</f>
        <v>DEV_GROUP_28</v>
      </c>
    </row>
    <row r="7272" spans="1:10" hidden="1" x14ac:dyDescent="0.2">
      <c r="A7272" s="326" t="s">
        <v>15472</v>
      </c>
      <c r="B7272" s="326" t="s">
        <v>10</v>
      </c>
      <c r="C7272" s="326">
        <v>5</v>
      </c>
      <c r="D7272" s="326" t="s">
        <v>124</v>
      </c>
      <c r="E7272" s="323">
        <v>500</v>
      </c>
      <c r="F7272" s="35" t="s">
        <v>303</v>
      </c>
      <c r="G7272" s="326" t="s">
        <v>15430</v>
      </c>
      <c r="H7272" s="350">
        <f t="shared" si="114"/>
        <v>3460465.3800000008</v>
      </c>
      <c r="I7272" s="326" t="s">
        <v>15388</v>
      </c>
      <c r="J7272" s="42" t="str">
        <f>VLOOKUP(D7272,DEPARTMENTS!B:B,1,0)</f>
        <v>DEV_GROUP_7</v>
      </c>
    </row>
    <row r="7273" spans="1:10" x14ac:dyDescent="0.2">
      <c r="A7273" s="326" t="s">
        <v>15473</v>
      </c>
      <c r="B7273" s="326" t="s">
        <v>10</v>
      </c>
      <c r="C7273" s="326">
        <v>5</v>
      </c>
      <c r="D7273" s="326" t="s">
        <v>112</v>
      </c>
      <c r="E7273" s="323">
        <v>10000</v>
      </c>
      <c r="F7273" s="35" t="s">
        <v>303</v>
      </c>
      <c r="G7273" s="326" t="s">
        <v>15431</v>
      </c>
      <c r="H7273" s="350">
        <f t="shared" si="114"/>
        <v>3470465.3800000008</v>
      </c>
      <c r="I7273" s="326" t="s">
        <v>15389</v>
      </c>
      <c r="J7273" s="42" t="str">
        <f>VLOOKUP(D7273,DEPARTMENTS!B:B,1,0)</f>
        <v>DEV_GROUP_13</v>
      </c>
    </row>
    <row r="7274" spans="1:10" hidden="1" x14ac:dyDescent="0.2">
      <c r="A7274" s="326" t="s">
        <v>15474</v>
      </c>
      <c r="B7274" s="326" t="s">
        <v>10</v>
      </c>
      <c r="C7274" s="326">
        <v>5</v>
      </c>
      <c r="D7274" s="326" t="s">
        <v>124</v>
      </c>
      <c r="E7274" s="323">
        <v>500</v>
      </c>
      <c r="F7274" s="35" t="s">
        <v>303</v>
      </c>
      <c r="G7274" s="326" t="s">
        <v>15432</v>
      </c>
      <c r="H7274" s="350">
        <f t="shared" si="114"/>
        <v>3470965.3800000008</v>
      </c>
      <c r="I7274" s="326" t="s">
        <v>15390</v>
      </c>
      <c r="J7274" s="42" t="str">
        <f>VLOOKUP(D7274,DEPARTMENTS!B:B,1,0)</f>
        <v>DEV_GROUP_7</v>
      </c>
    </row>
    <row r="7275" spans="1:10" hidden="1" x14ac:dyDescent="0.2">
      <c r="A7275" s="326" t="s">
        <v>15475</v>
      </c>
      <c r="B7275" s="326" t="s">
        <v>10</v>
      </c>
      <c r="C7275" s="326">
        <v>5</v>
      </c>
      <c r="D7275" s="326" t="s">
        <v>24</v>
      </c>
      <c r="E7275" s="323">
        <v>34100</v>
      </c>
      <c r="F7275" s="35" t="s">
        <v>303</v>
      </c>
      <c r="G7275" s="326" t="s">
        <v>15433</v>
      </c>
      <c r="H7275" s="350">
        <f t="shared" si="114"/>
        <v>3505065.3800000008</v>
      </c>
      <c r="I7275" s="326" t="s">
        <v>15391</v>
      </c>
      <c r="J7275" s="42" t="str">
        <f>VLOOKUP(D7275,DEPARTMENTS!B:B,1,0)</f>
        <v>ENVELOPES</v>
      </c>
    </row>
    <row r="7276" spans="1:10" hidden="1" x14ac:dyDescent="0.2">
      <c r="A7276" s="326" t="s">
        <v>15476</v>
      </c>
      <c r="B7276" s="326" t="s">
        <v>10</v>
      </c>
      <c r="C7276" s="326">
        <v>5</v>
      </c>
      <c r="D7276" s="326" t="s">
        <v>166</v>
      </c>
      <c r="E7276" s="323">
        <v>500</v>
      </c>
      <c r="F7276" s="35" t="s">
        <v>303</v>
      </c>
      <c r="G7276" s="326" t="s">
        <v>15434</v>
      </c>
      <c r="H7276" s="350">
        <f t="shared" si="114"/>
        <v>3505565.3800000008</v>
      </c>
      <c r="I7276" s="326" t="s">
        <v>15392</v>
      </c>
      <c r="J7276" s="42" t="str">
        <f>VLOOKUP(D7276,DEPARTMENTS!B:B,1,0)</f>
        <v>DEV_GROUP_30</v>
      </c>
    </row>
    <row r="7277" spans="1:10" hidden="1" x14ac:dyDescent="0.2">
      <c r="A7277" s="326" t="s">
        <v>15477</v>
      </c>
      <c r="B7277" s="326" t="s">
        <v>10</v>
      </c>
      <c r="C7277" s="326">
        <v>5</v>
      </c>
      <c r="D7277" s="326" t="s">
        <v>134</v>
      </c>
      <c r="E7277" s="323">
        <v>3000</v>
      </c>
      <c r="F7277" s="35" t="s">
        <v>303</v>
      </c>
      <c r="G7277" s="326" t="s">
        <v>15435</v>
      </c>
      <c r="H7277" s="350">
        <f t="shared" si="114"/>
        <v>3508565.3800000008</v>
      </c>
      <c r="I7277" s="326" t="s">
        <v>15393</v>
      </c>
      <c r="J7277" s="42" t="str">
        <f>VLOOKUP(D7277,DEPARTMENTS!B:B,1,0)</f>
        <v>DEV_GROUP_12</v>
      </c>
    </row>
    <row r="7278" spans="1:10" hidden="1" x14ac:dyDescent="0.2">
      <c r="A7278" s="326" t="s">
        <v>15478</v>
      </c>
      <c r="B7278" s="326" t="s">
        <v>10</v>
      </c>
      <c r="C7278" s="326">
        <v>5</v>
      </c>
      <c r="D7278" s="326" t="s">
        <v>114</v>
      </c>
      <c r="E7278" s="323">
        <v>5000</v>
      </c>
      <c r="F7278" s="35" t="s">
        <v>303</v>
      </c>
      <c r="G7278" s="326" t="s">
        <v>15436</v>
      </c>
      <c r="H7278" s="350">
        <f t="shared" si="114"/>
        <v>3513565.3800000008</v>
      </c>
      <c r="I7278" s="326" t="s">
        <v>15394</v>
      </c>
      <c r="J7278" s="42" t="str">
        <f>VLOOKUP(D7278,DEPARTMENTS!B:B,1,0)</f>
        <v>DEV_GROUP_1</v>
      </c>
    </row>
    <row r="7279" spans="1:10" hidden="1" x14ac:dyDescent="0.2">
      <c r="A7279" s="326" t="s">
        <v>15479</v>
      </c>
      <c r="B7279" s="326" t="s">
        <v>10</v>
      </c>
      <c r="C7279" s="326">
        <v>5</v>
      </c>
      <c r="D7279" s="326" t="s">
        <v>150</v>
      </c>
      <c r="E7279" s="323">
        <v>1000</v>
      </c>
      <c r="F7279" s="35" t="s">
        <v>303</v>
      </c>
      <c r="G7279" s="326" t="s">
        <v>15437</v>
      </c>
      <c r="H7279" s="350">
        <f t="shared" si="114"/>
        <v>3514565.3800000008</v>
      </c>
      <c r="I7279" s="326" t="s">
        <v>15395</v>
      </c>
      <c r="J7279" s="42" t="str">
        <f>VLOOKUP(D7279,DEPARTMENTS!B:B,1,0)</f>
        <v>DEV_GROUP_40</v>
      </c>
    </row>
    <row r="7280" spans="1:10" hidden="1" x14ac:dyDescent="0.2">
      <c r="A7280" s="326" t="s">
        <v>15480</v>
      </c>
      <c r="B7280" s="326" t="s">
        <v>10</v>
      </c>
      <c r="C7280" s="326">
        <v>5</v>
      </c>
      <c r="D7280" s="326" t="s">
        <v>132</v>
      </c>
      <c r="E7280" s="323">
        <v>2000</v>
      </c>
      <c r="F7280" s="35" t="s">
        <v>303</v>
      </c>
      <c r="G7280" s="326" t="s">
        <v>15438</v>
      </c>
      <c r="H7280" s="350">
        <f t="shared" si="114"/>
        <v>3516565.3800000008</v>
      </c>
      <c r="I7280" s="326" t="s">
        <v>15396</v>
      </c>
      <c r="J7280" s="42" t="str">
        <f>VLOOKUP(D7280,DEPARTMENTS!B:B,1,0)</f>
        <v>DEV_GROUP_41</v>
      </c>
    </row>
    <row r="7281" spans="1:10" hidden="1" x14ac:dyDescent="0.2">
      <c r="A7281" s="326" t="s">
        <v>15481</v>
      </c>
      <c r="B7281" s="326" t="s">
        <v>10</v>
      </c>
      <c r="C7281" s="326">
        <v>5</v>
      </c>
      <c r="D7281" s="326" t="s">
        <v>124</v>
      </c>
      <c r="E7281" s="323">
        <v>100</v>
      </c>
      <c r="F7281" s="35" t="s">
        <v>303</v>
      </c>
      <c r="G7281" s="326" t="s">
        <v>15439</v>
      </c>
      <c r="H7281" s="350">
        <f t="shared" si="114"/>
        <v>3516665.3800000008</v>
      </c>
      <c r="I7281" s="326" t="s">
        <v>15397</v>
      </c>
      <c r="J7281" s="42" t="str">
        <f>VLOOKUP(D7281,DEPARTMENTS!B:B,1,0)</f>
        <v>DEV_GROUP_7</v>
      </c>
    </row>
    <row r="7282" spans="1:10" hidden="1" x14ac:dyDescent="0.2">
      <c r="A7282" s="326" t="s">
        <v>15482</v>
      </c>
      <c r="B7282" s="326" t="s">
        <v>10</v>
      </c>
      <c r="C7282" s="326">
        <v>5</v>
      </c>
      <c r="D7282" s="326" t="s">
        <v>134</v>
      </c>
      <c r="E7282" s="323">
        <v>500</v>
      </c>
      <c r="F7282" s="35" t="s">
        <v>303</v>
      </c>
      <c r="G7282" s="326" t="s">
        <v>15440</v>
      </c>
      <c r="H7282" s="350">
        <f t="shared" si="114"/>
        <v>3517165.3800000008</v>
      </c>
      <c r="I7282" s="326" t="s">
        <v>15398</v>
      </c>
      <c r="J7282" s="42" t="str">
        <f>VLOOKUP(D7282,DEPARTMENTS!B:B,1,0)</f>
        <v>DEV_GROUP_12</v>
      </c>
    </row>
    <row r="7283" spans="1:10" hidden="1" x14ac:dyDescent="0.2">
      <c r="A7283" s="326" t="s">
        <v>15483</v>
      </c>
      <c r="B7283" s="326" t="s">
        <v>10</v>
      </c>
      <c r="C7283" s="326">
        <v>5</v>
      </c>
      <c r="D7283" s="326" t="s">
        <v>134</v>
      </c>
      <c r="E7283" s="323">
        <v>500</v>
      </c>
      <c r="F7283" s="35" t="s">
        <v>303</v>
      </c>
      <c r="G7283" s="326" t="s">
        <v>15441</v>
      </c>
      <c r="H7283" s="350">
        <f t="shared" si="114"/>
        <v>3517665.3800000008</v>
      </c>
      <c r="I7283" s="326" t="s">
        <v>15399</v>
      </c>
      <c r="J7283" s="42" t="str">
        <f>VLOOKUP(D7283,DEPARTMENTS!B:B,1,0)</f>
        <v>DEV_GROUP_12</v>
      </c>
    </row>
    <row r="7284" spans="1:10" hidden="1" x14ac:dyDescent="0.2">
      <c r="A7284" s="326" t="s">
        <v>15484</v>
      </c>
      <c r="B7284" s="326" t="s">
        <v>10</v>
      </c>
      <c r="C7284" s="326">
        <v>5</v>
      </c>
      <c r="D7284" s="326" t="s">
        <v>124</v>
      </c>
      <c r="E7284" s="323">
        <v>200</v>
      </c>
      <c r="F7284" s="35" t="s">
        <v>303</v>
      </c>
      <c r="G7284" s="326" t="s">
        <v>15442</v>
      </c>
      <c r="H7284" s="350">
        <f t="shared" si="114"/>
        <v>3517865.3800000008</v>
      </c>
      <c r="I7284" s="326" t="s">
        <v>15400</v>
      </c>
      <c r="J7284" s="42" t="str">
        <f>VLOOKUP(D7284,DEPARTMENTS!B:B,1,0)</f>
        <v>DEV_GROUP_7</v>
      </c>
    </row>
    <row r="7285" spans="1:10" hidden="1" x14ac:dyDescent="0.2">
      <c r="A7285" s="326" t="s">
        <v>15485</v>
      </c>
      <c r="B7285" s="326" t="s">
        <v>10</v>
      </c>
      <c r="C7285" s="326">
        <v>5</v>
      </c>
      <c r="D7285" s="326" t="s">
        <v>124</v>
      </c>
      <c r="E7285" s="323">
        <v>100</v>
      </c>
      <c r="F7285" s="35" t="s">
        <v>303</v>
      </c>
      <c r="G7285" s="326" t="s">
        <v>15443</v>
      </c>
      <c r="H7285" s="350">
        <f t="shared" si="114"/>
        <v>3517965.3800000008</v>
      </c>
      <c r="I7285" s="326" t="s">
        <v>15401</v>
      </c>
      <c r="J7285" s="42" t="str">
        <f>VLOOKUP(D7285,DEPARTMENTS!B:B,1,0)</f>
        <v>DEV_GROUP_7</v>
      </c>
    </row>
    <row r="7286" spans="1:10" hidden="1" x14ac:dyDescent="0.2">
      <c r="A7286" s="326" t="s">
        <v>15486</v>
      </c>
      <c r="B7286" s="326" t="s">
        <v>10</v>
      </c>
      <c r="C7286" s="326">
        <v>5</v>
      </c>
      <c r="D7286" s="326" t="s">
        <v>124</v>
      </c>
      <c r="E7286" s="323">
        <v>300</v>
      </c>
      <c r="F7286" s="35" t="s">
        <v>303</v>
      </c>
      <c r="G7286" s="326" t="s">
        <v>15444</v>
      </c>
      <c r="H7286" s="350">
        <f t="shared" si="114"/>
        <v>3518265.3800000008</v>
      </c>
      <c r="I7286" s="326" t="s">
        <v>15402</v>
      </c>
      <c r="J7286" s="42" t="str">
        <f>VLOOKUP(D7286,DEPARTMENTS!B:B,1,0)</f>
        <v>DEV_GROUP_7</v>
      </c>
    </row>
    <row r="7287" spans="1:10" hidden="1" x14ac:dyDescent="0.2">
      <c r="A7287" s="326" t="s">
        <v>15487</v>
      </c>
      <c r="B7287" s="326" t="s">
        <v>10</v>
      </c>
      <c r="C7287" s="326">
        <v>5</v>
      </c>
      <c r="D7287" s="326" t="s">
        <v>124</v>
      </c>
      <c r="E7287" s="323">
        <v>500</v>
      </c>
      <c r="F7287" s="35" t="s">
        <v>303</v>
      </c>
      <c r="G7287" s="326" t="s">
        <v>15445</v>
      </c>
      <c r="H7287" s="350">
        <f t="shared" si="114"/>
        <v>3518765.3800000008</v>
      </c>
      <c r="I7287" s="326" t="s">
        <v>15403</v>
      </c>
      <c r="J7287" s="42" t="str">
        <f>VLOOKUP(D7287,DEPARTMENTS!B:B,1,0)</f>
        <v>DEV_GROUP_7</v>
      </c>
    </row>
    <row r="7288" spans="1:10" hidden="1" x14ac:dyDescent="0.2">
      <c r="A7288" s="326" t="s">
        <v>15541</v>
      </c>
      <c r="B7288" s="326" t="s">
        <v>10</v>
      </c>
      <c r="C7288" s="326">
        <v>5</v>
      </c>
      <c r="D7288" s="326" t="s">
        <v>134</v>
      </c>
      <c r="E7288" s="323">
        <v>100</v>
      </c>
      <c r="F7288" s="35" t="s">
        <v>303</v>
      </c>
      <c r="G7288" s="326" t="s">
        <v>15538</v>
      </c>
      <c r="H7288" s="350">
        <f t="shared" si="114"/>
        <v>3518865.3800000008</v>
      </c>
      <c r="I7288" s="326" t="s">
        <v>15488</v>
      </c>
      <c r="J7288" s="42" t="str">
        <f>VLOOKUP(D7288,DEPARTMENTS!B:B,1,0)</f>
        <v>DEV_GROUP_12</v>
      </c>
    </row>
    <row r="7289" spans="1:10" hidden="1" x14ac:dyDescent="0.2">
      <c r="A7289" s="326" t="s">
        <v>15542</v>
      </c>
      <c r="B7289" s="326" t="s">
        <v>10</v>
      </c>
      <c r="C7289" s="326">
        <v>5</v>
      </c>
      <c r="D7289" s="326" t="s">
        <v>160</v>
      </c>
      <c r="E7289" s="323">
        <v>500</v>
      </c>
      <c r="F7289" s="35" t="s">
        <v>303</v>
      </c>
      <c r="G7289" s="326" t="s">
        <v>15538</v>
      </c>
      <c r="H7289" s="350">
        <f t="shared" si="114"/>
        <v>3519365.3800000008</v>
      </c>
      <c r="I7289" s="326" t="s">
        <v>15489</v>
      </c>
      <c r="J7289" s="42" t="str">
        <f>VLOOKUP(D7289,DEPARTMENTS!B:B,1,0)</f>
        <v>DEV_GROUP_20</v>
      </c>
    </row>
    <row r="7290" spans="1:10" hidden="1" x14ac:dyDescent="0.2">
      <c r="A7290" s="326" t="s">
        <v>15543</v>
      </c>
      <c r="B7290" s="326" t="s">
        <v>10</v>
      </c>
      <c r="C7290" s="326">
        <v>5</v>
      </c>
      <c r="D7290" s="326" t="s">
        <v>144</v>
      </c>
      <c r="E7290" s="323">
        <v>2000</v>
      </c>
      <c r="F7290" s="35" t="s">
        <v>303</v>
      </c>
      <c r="G7290" s="326" t="s">
        <v>15538</v>
      </c>
      <c r="H7290" s="350">
        <f t="shared" si="114"/>
        <v>3521365.3800000008</v>
      </c>
      <c r="I7290" s="326" t="s">
        <v>15490</v>
      </c>
      <c r="J7290" s="42" t="str">
        <f>VLOOKUP(D7290,DEPARTMENTS!B:B,1,0)</f>
        <v>DEV_GROUP_2</v>
      </c>
    </row>
    <row r="7291" spans="1:10" hidden="1" x14ac:dyDescent="0.2">
      <c r="A7291" s="326" t="s">
        <v>15544</v>
      </c>
      <c r="B7291" s="326" t="s">
        <v>10</v>
      </c>
      <c r="C7291" s="326">
        <v>5</v>
      </c>
      <c r="D7291" s="326" t="s">
        <v>182</v>
      </c>
      <c r="E7291" s="323">
        <v>200</v>
      </c>
      <c r="F7291" s="35" t="s">
        <v>303</v>
      </c>
      <c r="G7291" s="326" t="s">
        <v>15539</v>
      </c>
      <c r="H7291" s="350">
        <f t="shared" si="114"/>
        <v>3521565.3800000008</v>
      </c>
      <c r="I7291" s="326" t="s">
        <v>15491</v>
      </c>
      <c r="J7291" s="42" t="str">
        <f>VLOOKUP(D7291,DEPARTMENTS!B:B,1,0)</f>
        <v>DEV_GROUP_23</v>
      </c>
    </row>
    <row r="7292" spans="1:10" hidden="1" x14ac:dyDescent="0.2">
      <c r="A7292" s="326" t="s">
        <v>15545</v>
      </c>
      <c r="B7292" s="326" t="s">
        <v>10</v>
      </c>
      <c r="C7292" s="326">
        <v>5</v>
      </c>
      <c r="D7292" s="326" t="s">
        <v>166</v>
      </c>
      <c r="E7292" s="323">
        <v>1000</v>
      </c>
      <c r="F7292" s="35" t="s">
        <v>303</v>
      </c>
      <c r="G7292" s="326" t="s">
        <v>15539</v>
      </c>
      <c r="H7292" s="350">
        <f t="shared" si="114"/>
        <v>3522565.3800000008</v>
      </c>
      <c r="I7292" s="326" t="s">
        <v>15492</v>
      </c>
      <c r="J7292" s="42" t="str">
        <f>VLOOKUP(D7292,DEPARTMENTS!B:B,1,0)</f>
        <v>DEV_GROUP_30</v>
      </c>
    </row>
    <row r="7293" spans="1:10" hidden="1" x14ac:dyDescent="0.2">
      <c r="A7293" s="326" t="s">
        <v>15546</v>
      </c>
      <c r="B7293" s="326" t="s">
        <v>10</v>
      </c>
      <c r="C7293" s="326">
        <v>5</v>
      </c>
      <c r="D7293" s="326" t="s">
        <v>166</v>
      </c>
      <c r="E7293" s="323">
        <v>200</v>
      </c>
      <c r="F7293" s="35" t="s">
        <v>303</v>
      </c>
      <c r="G7293" s="326" t="s">
        <v>15539</v>
      </c>
      <c r="H7293" s="350">
        <f t="shared" si="114"/>
        <v>3522765.3800000008</v>
      </c>
      <c r="I7293" s="326" t="s">
        <v>15493</v>
      </c>
      <c r="J7293" s="42" t="str">
        <f>VLOOKUP(D7293,DEPARTMENTS!B:B,1,0)</f>
        <v>DEV_GROUP_30</v>
      </c>
    </row>
    <row r="7294" spans="1:10" hidden="1" x14ac:dyDescent="0.2">
      <c r="A7294" s="326" t="s">
        <v>15547</v>
      </c>
      <c r="B7294" s="326" t="s">
        <v>10</v>
      </c>
      <c r="C7294" s="326">
        <v>5</v>
      </c>
      <c r="D7294" s="326" t="s">
        <v>12859</v>
      </c>
      <c r="E7294" s="323">
        <v>1000</v>
      </c>
      <c r="F7294" s="35" t="s">
        <v>303</v>
      </c>
      <c r="G7294" s="326" t="s">
        <v>15539</v>
      </c>
      <c r="H7294" s="350">
        <f t="shared" si="114"/>
        <v>3523765.3800000008</v>
      </c>
      <c r="I7294" s="326" t="s">
        <v>15494</v>
      </c>
      <c r="J7294" s="42" t="str">
        <f>VLOOKUP(D7294,DEPARTMENTS!B:B,1,0)</f>
        <v>PUBLIC CAMPUS MINISTRY</v>
      </c>
    </row>
    <row r="7295" spans="1:10" hidden="1" x14ac:dyDescent="0.2">
      <c r="A7295" s="326" t="s">
        <v>15548</v>
      </c>
      <c r="B7295" s="326" t="s">
        <v>10</v>
      </c>
      <c r="C7295" s="326">
        <v>5</v>
      </c>
      <c r="D7295" s="326" t="s">
        <v>124</v>
      </c>
      <c r="E7295" s="323">
        <v>1000</v>
      </c>
      <c r="F7295" s="35" t="s">
        <v>303</v>
      </c>
      <c r="G7295" s="326" t="s">
        <v>15539</v>
      </c>
      <c r="H7295" s="350">
        <f t="shared" si="114"/>
        <v>3524765.3800000008</v>
      </c>
      <c r="I7295" s="326" t="s">
        <v>15495</v>
      </c>
      <c r="J7295" s="42" t="str">
        <f>VLOOKUP(D7295,DEPARTMENTS!B:B,1,0)</f>
        <v>DEV_GROUP_7</v>
      </c>
    </row>
    <row r="7296" spans="1:10" hidden="1" x14ac:dyDescent="0.2">
      <c r="A7296" s="326" t="s">
        <v>15549</v>
      </c>
      <c r="B7296" s="326" t="s">
        <v>10</v>
      </c>
      <c r="C7296" s="326">
        <v>5</v>
      </c>
      <c r="D7296" s="326" t="s">
        <v>34</v>
      </c>
      <c r="E7296" s="323">
        <v>200</v>
      </c>
      <c r="F7296" s="35" t="s">
        <v>303</v>
      </c>
      <c r="G7296" s="326" t="s">
        <v>15539</v>
      </c>
      <c r="H7296" s="350">
        <f t="shared" si="114"/>
        <v>3524965.3800000008</v>
      </c>
      <c r="I7296" s="326" t="s">
        <v>15496</v>
      </c>
      <c r="J7296" s="42" t="str">
        <f>VLOOKUP(D7296,DEPARTMENTS!B:B,1,0)</f>
        <v>CHAPLAINCY</v>
      </c>
    </row>
    <row r="7297" spans="1:10" hidden="1" x14ac:dyDescent="0.2">
      <c r="A7297" s="326" t="s">
        <v>15550</v>
      </c>
      <c r="B7297" s="326" t="s">
        <v>10</v>
      </c>
      <c r="C7297" s="326">
        <v>5</v>
      </c>
      <c r="D7297" s="326" t="s">
        <v>34</v>
      </c>
      <c r="E7297" s="323">
        <v>300</v>
      </c>
      <c r="F7297" s="35" t="s">
        <v>303</v>
      </c>
      <c r="G7297" s="326" t="s">
        <v>15539</v>
      </c>
      <c r="H7297" s="350">
        <f t="shared" si="114"/>
        <v>3525265.3800000008</v>
      </c>
      <c r="I7297" s="326" t="s">
        <v>15497</v>
      </c>
      <c r="J7297" s="42" t="str">
        <f>VLOOKUP(D7297,DEPARTMENTS!B:B,1,0)</f>
        <v>CHAPLAINCY</v>
      </c>
    </row>
    <row r="7298" spans="1:10" hidden="1" x14ac:dyDescent="0.2">
      <c r="A7298" s="326" t="s">
        <v>15551</v>
      </c>
      <c r="B7298" s="326" t="s">
        <v>10</v>
      </c>
      <c r="C7298" s="326">
        <v>5</v>
      </c>
      <c r="D7298" s="326" t="s">
        <v>160</v>
      </c>
      <c r="E7298" s="323">
        <v>500</v>
      </c>
      <c r="F7298" s="35" t="s">
        <v>303</v>
      </c>
      <c r="G7298" s="326" t="s">
        <v>15539</v>
      </c>
      <c r="H7298" s="350">
        <f t="shared" si="114"/>
        <v>3525765.3800000008</v>
      </c>
      <c r="I7298" s="326" t="s">
        <v>15498</v>
      </c>
      <c r="J7298" s="42" t="str">
        <f>VLOOKUP(D7298,DEPARTMENTS!B:B,1,0)</f>
        <v>DEV_GROUP_20</v>
      </c>
    </row>
    <row r="7299" spans="1:10" hidden="1" x14ac:dyDescent="0.2">
      <c r="A7299" s="326" t="s">
        <v>15552</v>
      </c>
      <c r="B7299" s="326" t="s">
        <v>10</v>
      </c>
      <c r="C7299" s="326">
        <v>5</v>
      </c>
      <c r="D7299" s="326" t="s">
        <v>166</v>
      </c>
      <c r="E7299" s="323">
        <v>500</v>
      </c>
      <c r="F7299" s="35" t="s">
        <v>303</v>
      </c>
      <c r="G7299" s="326" t="s">
        <v>15539</v>
      </c>
      <c r="H7299" s="350">
        <f t="shared" si="114"/>
        <v>3526265.3800000008</v>
      </c>
      <c r="I7299" s="326" t="s">
        <v>15499</v>
      </c>
      <c r="J7299" s="42" t="str">
        <f>VLOOKUP(D7299,DEPARTMENTS!B:B,1,0)</f>
        <v>DEV_GROUP_30</v>
      </c>
    </row>
    <row r="7300" spans="1:10" hidden="1" x14ac:dyDescent="0.2">
      <c r="A7300" s="326" t="s">
        <v>15553</v>
      </c>
      <c r="B7300" s="326" t="s">
        <v>10</v>
      </c>
      <c r="C7300" s="326">
        <v>5</v>
      </c>
      <c r="D7300" s="326" t="s">
        <v>12859</v>
      </c>
      <c r="E7300" s="323">
        <v>500</v>
      </c>
      <c r="F7300" s="35" t="s">
        <v>303</v>
      </c>
      <c r="G7300" s="326" t="s">
        <v>15539</v>
      </c>
      <c r="H7300" s="350">
        <f t="shared" si="114"/>
        <v>3526765.3800000008</v>
      </c>
      <c r="I7300" s="326" t="s">
        <v>15500</v>
      </c>
      <c r="J7300" s="42" t="str">
        <f>VLOOKUP(D7300,DEPARTMENTS!B:B,1,0)</f>
        <v>PUBLIC CAMPUS MINISTRY</v>
      </c>
    </row>
    <row r="7301" spans="1:10" hidden="1" x14ac:dyDescent="0.2">
      <c r="A7301" s="326" t="s">
        <v>15554</v>
      </c>
      <c r="B7301" s="326" t="s">
        <v>10</v>
      </c>
      <c r="C7301" s="326">
        <v>5</v>
      </c>
      <c r="D7301" s="326" t="s">
        <v>180</v>
      </c>
      <c r="E7301" s="323">
        <v>200</v>
      </c>
      <c r="F7301" s="35" t="s">
        <v>303</v>
      </c>
      <c r="G7301" s="326" t="s">
        <v>15539</v>
      </c>
      <c r="H7301" s="350">
        <f t="shared" si="114"/>
        <v>3526965.3800000008</v>
      </c>
      <c r="I7301" s="326" t="s">
        <v>15501</v>
      </c>
      <c r="J7301" s="42" t="str">
        <f>VLOOKUP(D7301,DEPARTMENTS!B:B,1,0)</f>
        <v>DEV_GROUP_28</v>
      </c>
    </row>
    <row r="7302" spans="1:10" hidden="1" x14ac:dyDescent="0.2">
      <c r="A7302" s="326" t="s">
        <v>15555</v>
      </c>
      <c r="B7302" s="326" t="s">
        <v>10</v>
      </c>
      <c r="C7302" s="326">
        <v>5</v>
      </c>
      <c r="D7302" s="326" t="s">
        <v>132</v>
      </c>
      <c r="E7302" s="323">
        <v>500</v>
      </c>
      <c r="F7302" s="35" t="s">
        <v>303</v>
      </c>
      <c r="G7302" s="326" t="s">
        <v>15539</v>
      </c>
      <c r="H7302" s="350">
        <f t="shared" si="114"/>
        <v>3527465.3800000008</v>
      </c>
      <c r="I7302" s="326" t="s">
        <v>15502</v>
      </c>
      <c r="J7302" s="42" t="str">
        <f>VLOOKUP(D7302,DEPARTMENTS!B:B,1,0)</f>
        <v>DEV_GROUP_41</v>
      </c>
    </row>
    <row r="7303" spans="1:10" hidden="1" x14ac:dyDescent="0.2">
      <c r="A7303" s="326" t="s">
        <v>15556</v>
      </c>
      <c r="B7303" s="326" t="s">
        <v>10</v>
      </c>
      <c r="C7303" s="326">
        <v>5</v>
      </c>
      <c r="D7303" s="326" t="s">
        <v>34</v>
      </c>
      <c r="E7303" s="323">
        <v>300</v>
      </c>
      <c r="F7303" s="35" t="s">
        <v>303</v>
      </c>
      <c r="G7303" s="326" t="s">
        <v>15539</v>
      </c>
      <c r="H7303" s="350">
        <f t="shared" si="114"/>
        <v>3527765.3800000008</v>
      </c>
      <c r="I7303" s="326" t="s">
        <v>15503</v>
      </c>
      <c r="J7303" s="42" t="str">
        <f>VLOOKUP(D7303,DEPARTMENTS!B:B,1,0)</f>
        <v>CHAPLAINCY</v>
      </c>
    </row>
    <row r="7304" spans="1:10" hidden="1" x14ac:dyDescent="0.2">
      <c r="A7304" s="326" t="s">
        <v>15557</v>
      </c>
      <c r="B7304" s="326" t="s">
        <v>10</v>
      </c>
      <c r="C7304" s="326">
        <v>5</v>
      </c>
      <c r="D7304" s="326" t="s">
        <v>126</v>
      </c>
      <c r="E7304" s="323">
        <v>500</v>
      </c>
      <c r="F7304" s="35" t="s">
        <v>303</v>
      </c>
      <c r="G7304" s="326" t="s">
        <v>15539</v>
      </c>
      <c r="H7304" s="350">
        <f t="shared" si="114"/>
        <v>3528265.3800000008</v>
      </c>
      <c r="I7304" s="326" t="s">
        <v>15504</v>
      </c>
      <c r="J7304" s="42" t="str">
        <f>VLOOKUP(D7304,DEPARTMENTS!B:B,1,0)</f>
        <v>DEV_GROUP_6</v>
      </c>
    </row>
    <row r="7305" spans="1:10" hidden="1" x14ac:dyDescent="0.2">
      <c r="A7305" s="326" t="s">
        <v>15558</v>
      </c>
      <c r="B7305" s="326" t="s">
        <v>10</v>
      </c>
      <c r="C7305" s="326">
        <v>5</v>
      </c>
      <c r="D7305" s="326" t="s">
        <v>126</v>
      </c>
      <c r="E7305" s="323">
        <v>300</v>
      </c>
      <c r="F7305" s="35" t="s">
        <v>303</v>
      </c>
      <c r="G7305" s="326" t="s">
        <v>15539</v>
      </c>
      <c r="H7305" s="350">
        <f t="shared" si="114"/>
        <v>3528565.3800000008</v>
      </c>
      <c r="I7305" s="326" t="s">
        <v>15505</v>
      </c>
      <c r="J7305" s="42" t="str">
        <f>VLOOKUP(D7305,DEPARTMENTS!B:B,1,0)</f>
        <v>DEV_GROUP_6</v>
      </c>
    </row>
    <row r="7306" spans="1:10" hidden="1" x14ac:dyDescent="0.2">
      <c r="A7306" s="326" t="s">
        <v>15559</v>
      </c>
      <c r="B7306" s="326" t="s">
        <v>10</v>
      </c>
      <c r="C7306" s="326">
        <v>5</v>
      </c>
      <c r="D7306" s="326" t="s">
        <v>34</v>
      </c>
      <c r="E7306" s="323">
        <v>300</v>
      </c>
      <c r="F7306" s="35" t="s">
        <v>303</v>
      </c>
      <c r="G7306" s="326" t="s">
        <v>15539</v>
      </c>
      <c r="H7306" s="350">
        <f t="shared" si="114"/>
        <v>3528865.3800000008</v>
      </c>
      <c r="I7306" s="326" t="s">
        <v>15506</v>
      </c>
      <c r="J7306" s="42" t="str">
        <f>VLOOKUP(D7306,DEPARTMENTS!B:B,1,0)</f>
        <v>CHAPLAINCY</v>
      </c>
    </row>
    <row r="7307" spans="1:10" hidden="1" x14ac:dyDescent="0.2">
      <c r="A7307" s="326" t="s">
        <v>15560</v>
      </c>
      <c r="B7307" s="326" t="s">
        <v>10</v>
      </c>
      <c r="C7307" s="326">
        <v>5</v>
      </c>
      <c r="D7307" s="326" t="s">
        <v>34</v>
      </c>
      <c r="E7307" s="323">
        <v>500</v>
      </c>
      <c r="F7307" s="35" t="s">
        <v>303</v>
      </c>
      <c r="G7307" s="326" t="s">
        <v>15539</v>
      </c>
      <c r="H7307" s="350">
        <f t="shared" si="114"/>
        <v>3529365.3800000008</v>
      </c>
      <c r="I7307" s="326" t="s">
        <v>15507</v>
      </c>
      <c r="J7307" s="42" t="str">
        <f>VLOOKUP(D7307,DEPARTMENTS!B:B,1,0)</f>
        <v>CHAPLAINCY</v>
      </c>
    </row>
    <row r="7308" spans="1:10" hidden="1" x14ac:dyDescent="0.2">
      <c r="A7308" s="326" t="s">
        <v>15561</v>
      </c>
      <c r="B7308" s="326" t="s">
        <v>10</v>
      </c>
      <c r="C7308" s="326">
        <v>5</v>
      </c>
      <c r="D7308" s="326" t="s">
        <v>34</v>
      </c>
      <c r="E7308" s="323">
        <v>400</v>
      </c>
      <c r="F7308" s="35" t="s">
        <v>303</v>
      </c>
      <c r="G7308" s="326" t="s">
        <v>15539</v>
      </c>
      <c r="H7308" s="350">
        <f t="shared" si="114"/>
        <v>3529765.3800000008</v>
      </c>
      <c r="I7308" s="326" t="s">
        <v>15508</v>
      </c>
      <c r="J7308" s="42" t="str">
        <f>VLOOKUP(D7308,DEPARTMENTS!B:B,1,0)</f>
        <v>CHAPLAINCY</v>
      </c>
    </row>
    <row r="7309" spans="1:10" hidden="1" x14ac:dyDescent="0.2">
      <c r="A7309" s="326" t="s">
        <v>15562</v>
      </c>
      <c r="B7309" s="326" t="s">
        <v>10</v>
      </c>
      <c r="C7309" s="326">
        <v>5</v>
      </c>
      <c r="D7309" s="326" t="s">
        <v>168</v>
      </c>
      <c r="E7309" s="323">
        <v>150</v>
      </c>
      <c r="F7309" s="35" t="s">
        <v>303</v>
      </c>
      <c r="G7309" s="326" t="s">
        <v>15539</v>
      </c>
      <c r="H7309" s="350">
        <f t="shared" si="114"/>
        <v>3529915.3800000008</v>
      </c>
      <c r="I7309" s="326" t="s">
        <v>15509</v>
      </c>
      <c r="J7309" s="42" t="str">
        <f>VLOOKUP(D7309,DEPARTMENTS!B:B,1,0)</f>
        <v>DEV_GROUP_35</v>
      </c>
    </row>
    <row r="7310" spans="1:10" hidden="1" x14ac:dyDescent="0.2">
      <c r="A7310" s="326" t="s">
        <v>15563</v>
      </c>
      <c r="B7310" s="326" t="s">
        <v>10</v>
      </c>
      <c r="C7310" s="326">
        <v>5</v>
      </c>
      <c r="D7310" s="326" t="s">
        <v>132</v>
      </c>
      <c r="E7310" s="323">
        <v>400</v>
      </c>
      <c r="F7310" s="35" t="s">
        <v>303</v>
      </c>
      <c r="G7310" s="326" t="s">
        <v>15539</v>
      </c>
      <c r="H7310" s="350">
        <f t="shared" si="114"/>
        <v>3530315.3800000008</v>
      </c>
      <c r="I7310" s="326" t="s">
        <v>15510</v>
      </c>
      <c r="J7310" s="42" t="str">
        <f>VLOOKUP(D7310,DEPARTMENTS!B:B,1,0)</f>
        <v>DEV_GROUP_41</v>
      </c>
    </row>
    <row r="7311" spans="1:10" hidden="1" x14ac:dyDescent="0.2">
      <c r="A7311" s="326" t="s">
        <v>15564</v>
      </c>
      <c r="B7311" s="326" t="s">
        <v>10</v>
      </c>
      <c r="C7311" s="326">
        <v>5</v>
      </c>
      <c r="D7311" s="326" t="s">
        <v>24</v>
      </c>
      <c r="E7311" s="323">
        <v>97823</v>
      </c>
      <c r="F7311" s="35" t="s">
        <v>303</v>
      </c>
      <c r="G7311" s="326" t="s">
        <v>15539</v>
      </c>
      <c r="H7311" s="350">
        <f t="shared" si="114"/>
        <v>3628138.3800000008</v>
      </c>
      <c r="I7311" s="326" t="s">
        <v>15511</v>
      </c>
      <c r="J7311" s="42" t="str">
        <f>VLOOKUP(D7311,DEPARTMENTS!B:B,1,0)</f>
        <v>ENVELOPES</v>
      </c>
    </row>
    <row r="7312" spans="1:10" hidden="1" x14ac:dyDescent="0.2">
      <c r="A7312" s="326" t="s">
        <v>15565</v>
      </c>
      <c r="B7312" s="326" t="s">
        <v>10</v>
      </c>
      <c r="C7312" s="326">
        <v>5</v>
      </c>
      <c r="D7312" s="326" t="s">
        <v>12859</v>
      </c>
      <c r="E7312" s="323">
        <v>400</v>
      </c>
      <c r="F7312" s="35" t="s">
        <v>303</v>
      </c>
      <c r="G7312" s="326" t="s">
        <v>15539</v>
      </c>
      <c r="H7312" s="350">
        <f t="shared" si="114"/>
        <v>3628538.3800000008</v>
      </c>
      <c r="I7312" s="326" t="s">
        <v>15512</v>
      </c>
      <c r="J7312" s="42" t="str">
        <f>VLOOKUP(D7312,DEPARTMENTS!B:B,1,0)</f>
        <v>PUBLIC CAMPUS MINISTRY</v>
      </c>
    </row>
    <row r="7313" spans="1:10" hidden="1" x14ac:dyDescent="0.2">
      <c r="A7313" s="326" t="s">
        <v>15566</v>
      </c>
      <c r="B7313" s="326" t="s">
        <v>10</v>
      </c>
      <c r="C7313" s="326">
        <v>5</v>
      </c>
      <c r="D7313" s="326" t="s">
        <v>24</v>
      </c>
      <c r="E7313" s="323">
        <v>900</v>
      </c>
      <c r="F7313" s="35" t="s">
        <v>303</v>
      </c>
      <c r="G7313" s="326" t="s">
        <v>15539</v>
      </c>
      <c r="H7313" s="350">
        <f t="shared" si="114"/>
        <v>3629438.3800000008</v>
      </c>
      <c r="I7313" s="326" t="s">
        <v>15513</v>
      </c>
      <c r="J7313" s="42" t="str">
        <f>VLOOKUP(D7313,DEPARTMENTS!B:B,1,0)</f>
        <v>ENVELOPES</v>
      </c>
    </row>
    <row r="7314" spans="1:10" hidden="1" x14ac:dyDescent="0.2">
      <c r="A7314" s="326" t="s">
        <v>15567</v>
      </c>
      <c r="B7314" s="326" t="s">
        <v>10</v>
      </c>
      <c r="C7314" s="326">
        <v>5</v>
      </c>
      <c r="D7314" s="326" t="s">
        <v>118</v>
      </c>
      <c r="E7314" s="323">
        <v>2000</v>
      </c>
      <c r="F7314" s="35" t="s">
        <v>303</v>
      </c>
      <c r="G7314" s="326" t="s">
        <v>15539</v>
      </c>
      <c r="H7314" s="350">
        <f t="shared" si="114"/>
        <v>3631438.3800000008</v>
      </c>
      <c r="I7314" s="326" t="s">
        <v>15514</v>
      </c>
      <c r="J7314" s="42" t="str">
        <f>VLOOKUP(D7314,DEPARTMENTS!B:B,1,0)</f>
        <v>DEV_GROUP_3</v>
      </c>
    </row>
    <row r="7315" spans="1:10" hidden="1" x14ac:dyDescent="0.2">
      <c r="A7315" s="326" t="s">
        <v>15568</v>
      </c>
      <c r="B7315" s="326" t="s">
        <v>10</v>
      </c>
      <c r="C7315" s="326">
        <v>5</v>
      </c>
      <c r="D7315" s="326" t="s">
        <v>124</v>
      </c>
      <c r="E7315" s="323">
        <v>500</v>
      </c>
      <c r="F7315" s="35" t="s">
        <v>303</v>
      </c>
      <c r="G7315" s="326" t="s">
        <v>15539</v>
      </c>
      <c r="H7315" s="350">
        <f t="shared" si="114"/>
        <v>3631938.3800000008</v>
      </c>
      <c r="I7315" s="326" t="s">
        <v>15515</v>
      </c>
      <c r="J7315" s="42" t="str">
        <f>VLOOKUP(D7315,DEPARTMENTS!B:B,1,0)</f>
        <v>DEV_GROUP_7</v>
      </c>
    </row>
    <row r="7316" spans="1:10" hidden="1" x14ac:dyDescent="0.2">
      <c r="A7316" s="326" t="s">
        <v>15569</v>
      </c>
      <c r="B7316" s="326" t="s">
        <v>10</v>
      </c>
      <c r="C7316" s="326">
        <v>5</v>
      </c>
      <c r="D7316" s="326" t="s">
        <v>34</v>
      </c>
      <c r="E7316" s="323">
        <v>500</v>
      </c>
      <c r="F7316" s="35" t="s">
        <v>303</v>
      </c>
      <c r="G7316" s="326" t="s">
        <v>15539</v>
      </c>
      <c r="H7316" s="350">
        <f t="shared" si="114"/>
        <v>3632438.3800000008</v>
      </c>
      <c r="I7316" s="326" t="s">
        <v>15516</v>
      </c>
      <c r="J7316" s="42" t="str">
        <f>VLOOKUP(D7316,DEPARTMENTS!B:B,1,0)</f>
        <v>CHAPLAINCY</v>
      </c>
    </row>
    <row r="7317" spans="1:10" hidden="1" x14ac:dyDescent="0.2">
      <c r="A7317" s="326" t="s">
        <v>15570</v>
      </c>
      <c r="B7317" s="326" t="s">
        <v>10</v>
      </c>
      <c r="C7317" s="326">
        <v>5</v>
      </c>
      <c r="D7317" s="326" t="s">
        <v>34</v>
      </c>
      <c r="E7317" s="323">
        <v>300</v>
      </c>
      <c r="F7317" s="35" t="s">
        <v>303</v>
      </c>
      <c r="G7317" s="326" t="s">
        <v>15539</v>
      </c>
      <c r="H7317" s="350">
        <f t="shared" si="114"/>
        <v>3632738.3800000008</v>
      </c>
      <c r="I7317" s="326" t="s">
        <v>15517</v>
      </c>
      <c r="J7317" s="42" t="str">
        <f>VLOOKUP(D7317,DEPARTMENTS!B:B,1,0)</f>
        <v>CHAPLAINCY</v>
      </c>
    </row>
    <row r="7318" spans="1:10" hidden="1" x14ac:dyDescent="0.2">
      <c r="A7318" s="326" t="s">
        <v>15571</v>
      </c>
      <c r="B7318" s="326" t="s">
        <v>10</v>
      </c>
      <c r="C7318" s="326">
        <v>5</v>
      </c>
      <c r="D7318" s="326" t="s">
        <v>34</v>
      </c>
      <c r="E7318" s="323">
        <v>500</v>
      </c>
      <c r="F7318" s="35" t="s">
        <v>303</v>
      </c>
      <c r="G7318" s="326" t="s">
        <v>15539</v>
      </c>
      <c r="H7318" s="350">
        <f t="shared" ref="H7318:H7381" si="115">H7317+E7318</f>
        <v>3633238.3800000008</v>
      </c>
      <c r="I7318" s="326" t="s">
        <v>15518</v>
      </c>
      <c r="J7318" s="42" t="str">
        <f>VLOOKUP(D7318,DEPARTMENTS!B:B,1,0)</f>
        <v>CHAPLAINCY</v>
      </c>
    </row>
    <row r="7319" spans="1:10" hidden="1" x14ac:dyDescent="0.2">
      <c r="A7319" s="326" t="s">
        <v>15572</v>
      </c>
      <c r="B7319" s="326" t="s">
        <v>10</v>
      </c>
      <c r="C7319" s="326">
        <v>5</v>
      </c>
      <c r="D7319" s="326" t="s">
        <v>34</v>
      </c>
      <c r="E7319" s="323">
        <v>200</v>
      </c>
      <c r="F7319" s="35" t="s">
        <v>303</v>
      </c>
      <c r="G7319" s="326" t="s">
        <v>15539</v>
      </c>
      <c r="H7319" s="350">
        <f t="shared" si="115"/>
        <v>3633438.3800000008</v>
      </c>
      <c r="I7319" s="326" t="s">
        <v>15519</v>
      </c>
      <c r="J7319" s="42" t="str">
        <f>VLOOKUP(D7319,DEPARTMENTS!B:B,1,0)</f>
        <v>CHAPLAINCY</v>
      </c>
    </row>
    <row r="7320" spans="1:10" hidden="1" x14ac:dyDescent="0.2">
      <c r="A7320" s="326" t="s">
        <v>15573</v>
      </c>
      <c r="B7320" s="326" t="s">
        <v>10</v>
      </c>
      <c r="C7320" s="326">
        <v>5</v>
      </c>
      <c r="D7320" s="326" t="s">
        <v>34</v>
      </c>
      <c r="E7320" s="323">
        <v>300</v>
      </c>
      <c r="F7320" s="35" t="s">
        <v>303</v>
      </c>
      <c r="G7320" s="326" t="s">
        <v>15539</v>
      </c>
      <c r="H7320" s="350">
        <f t="shared" si="115"/>
        <v>3633738.3800000008</v>
      </c>
      <c r="I7320" s="326" t="s">
        <v>15520</v>
      </c>
      <c r="J7320" s="42" t="str">
        <f>VLOOKUP(D7320,DEPARTMENTS!B:B,1,0)</f>
        <v>CHAPLAINCY</v>
      </c>
    </row>
    <row r="7321" spans="1:10" hidden="1" x14ac:dyDescent="0.2">
      <c r="A7321" s="326" t="s">
        <v>15574</v>
      </c>
      <c r="B7321" s="326" t="s">
        <v>10</v>
      </c>
      <c r="C7321" s="326">
        <v>5</v>
      </c>
      <c r="D7321" s="326" t="s">
        <v>144</v>
      </c>
      <c r="E7321" s="323">
        <v>500</v>
      </c>
      <c r="F7321" s="35" t="s">
        <v>303</v>
      </c>
      <c r="G7321" s="326" t="s">
        <v>15539</v>
      </c>
      <c r="H7321" s="350">
        <f t="shared" si="115"/>
        <v>3634238.3800000008</v>
      </c>
      <c r="I7321" s="326" t="s">
        <v>15521</v>
      </c>
      <c r="J7321" s="42" t="str">
        <f>VLOOKUP(D7321,DEPARTMENTS!B:B,1,0)</f>
        <v>DEV_GROUP_2</v>
      </c>
    </row>
    <row r="7322" spans="1:10" hidden="1" x14ac:dyDescent="0.2">
      <c r="A7322" s="326" t="s">
        <v>15575</v>
      </c>
      <c r="B7322" s="326" t="s">
        <v>10</v>
      </c>
      <c r="C7322" s="326">
        <v>5</v>
      </c>
      <c r="D7322" s="326" t="s">
        <v>132</v>
      </c>
      <c r="E7322" s="323">
        <v>1000</v>
      </c>
      <c r="F7322" s="35" t="s">
        <v>303</v>
      </c>
      <c r="G7322" s="326" t="s">
        <v>15539</v>
      </c>
      <c r="H7322" s="350">
        <f t="shared" si="115"/>
        <v>3635238.3800000008</v>
      </c>
      <c r="I7322" s="326" t="s">
        <v>15522</v>
      </c>
      <c r="J7322" s="42" t="str">
        <f>VLOOKUP(D7322,DEPARTMENTS!B:B,1,0)</f>
        <v>DEV_GROUP_41</v>
      </c>
    </row>
    <row r="7323" spans="1:10" hidden="1" x14ac:dyDescent="0.2">
      <c r="A7323" s="326" t="s">
        <v>15576</v>
      </c>
      <c r="B7323" s="326" t="s">
        <v>10</v>
      </c>
      <c r="C7323" s="326">
        <v>5</v>
      </c>
      <c r="D7323" s="326" t="s">
        <v>152</v>
      </c>
      <c r="E7323" s="323">
        <v>800</v>
      </c>
      <c r="F7323" s="35" t="s">
        <v>303</v>
      </c>
      <c r="G7323" s="326" t="s">
        <v>15539</v>
      </c>
      <c r="H7323" s="350">
        <f t="shared" si="115"/>
        <v>3636038.3800000008</v>
      </c>
      <c r="I7323" s="326" t="s">
        <v>15523</v>
      </c>
      <c r="J7323" s="42" t="str">
        <f>VLOOKUP(D7323,DEPARTMENTS!B:B,1,0)</f>
        <v>DEV_GROUP_9</v>
      </c>
    </row>
    <row r="7324" spans="1:10" hidden="1" x14ac:dyDescent="0.2">
      <c r="A7324" s="326" t="s">
        <v>15577</v>
      </c>
      <c r="B7324" s="326" t="s">
        <v>10</v>
      </c>
      <c r="C7324" s="326">
        <v>5</v>
      </c>
      <c r="D7324" s="326" t="s">
        <v>34</v>
      </c>
      <c r="E7324" s="323">
        <v>300</v>
      </c>
      <c r="F7324" s="35" t="s">
        <v>303</v>
      </c>
      <c r="G7324" s="326" t="s">
        <v>15539</v>
      </c>
      <c r="H7324" s="350">
        <f t="shared" si="115"/>
        <v>3636338.3800000008</v>
      </c>
      <c r="I7324" s="326" t="s">
        <v>15524</v>
      </c>
      <c r="J7324" s="42" t="str">
        <f>VLOOKUP(D7324,DEPARTMENTS!B:B,1,0)</f>
        <v>CHAPLAINCY</v>
      </c>
    </row>
    <row r="7325" spans="1:10" hidden="1" x14ac:dyDescent="0.2">
      <c r="A7325" s="326" t="s">
        <v>15578</v>
      </c>
      <c r="B7325" s="326" t="s">
        <v>10</v>
      </c>
      <c r="C7325" s="326">
        <v>5</v>
      </c>
      <c r="D7325" s="326" t="s">
        <v>34</v>
      </c>
      <c r="E7325" s="323">
        <v>300</v>
      </c>
      <c r="F7325" s="35" t="s">
        <v>303</v>
      </c>
      <c r="G7325" s="326" t="s">
        <v>15539</v>
      </c>
      <c r="H7325" s="350">
        <f t="shared" si="115"/>
        <v>3636638.3800000008</v>
      </c>
      <c r="I7325" s="326" t="s">
        <v>15525</v>
      </c>
      <c r="J7325" s="42" t="str">
        <f>VLOOKUP(D7325,DEPARTMENTS!B:B,1,0)</f>
        <v>CHAPLAINCY</v>
      </c>
    </row>
    <row r="7326" spans="1:10" x14ac:dyDescent="0.2">
      <c r="A7326" s="326" t="s">
        <v>15579</v>
      </c>
      <c r="B7326" s="326" t="s">
        <v>10</v>
      </c>
      <c r="C7326" s="326">
        <v>5</v>
      </c>
      <c r="D7326" s="326" t="s">
        <v>112</v>
      </c>
      <c r="E7326" s="323">
        <v>1000</v>
      </c>
      <c r="F7326" s="35" t="s">
        <v>303</v>
      </c>
      <c r="G7326" s="326" t="s">
        <v>15539</v>
      </c>
      <c r="H7326" s="350">
        <f t="shared" si="115"/>
        <v>3637638.3800000008</v>
      </c>
      <c r="I7326" s="326" t="s">
        <v>15526</v>
      </c>
      <c r="J7326" s="42" t="str">
        <f>VLOOKUP(D7326,DEPARTMENTS!B:B,1,0)</f>
        <v>DEV_GROUP_13</v>
      </c>
    </row>
    <row r="7327" spans="1:10" hidden="1" x14ac:dyDescent="0.2">
      <c r="A7327" s="326" t="s">
        <v>15580</v>
      </c>
      <c r="B7327" s="326" t="s">
        <v>10</v>
      </c>
      <c r="C7327" s="326">
        <v>5</v>
      </c>
      <c r="D7327" s="326" t="s">
        <v>154</v>
      </c>
      <c r="E7327" s="323">
        <v>500</v>
      </c>
      <c r="F7327" s="35" t="s">
        <v>303</v>
      </c>
      <c r="G7327" s="326" t="s">
        <v>15539</v>
      </c>
      <c r="H7327" s="350">
        <f t="shared" si="115"/>
        <v>3638138.3800000008</v>
      </c>
      <c r="I7327" s="326" t="s">
        <v>15527</v>
      </c>
      <c r="J7327" s="42" t="str">
        <f>VLOOKUP(D7327,DEPARTMENTS!B:B,1,0)</f>
        <v>DEV_GROUP_10</v>
      </c>
    </row>
    <row r="7328" spans="1:10" hidden="1" x14ac:dyDescent="0.2">
      <c r="A7328" s="326" t="s">
        <v>15581</v>
      </c>
      <c r="B7328" s="326" t="s">
        <v>10</v>
      </c>
      <c r="C7328" s="326">
        <v>5</v>
      </c>
      <c r="D7328" s="326" t="s">
        <v>34</v>
      </c>
      <c r="E7328" s="323">
        <v>100</v>
      </c>
      <c r="F7328" s="35" t="s">
        <v>303</v>
      </c>
      <c r="G7328" s="326" t="s">
        <v>15539</v>
      </c>
      <c r="H7328" s="350">
        <f t="shared" si="115"/>
        <v>3638238.3800000008</v>
      </c>
      <c r="I7328" s="326" t="s">
        <v>15528</v>
      </c>
      <c r="J7328" s="42" t="str">
        <f>VLOOKUP(D7328,DEPARTMENTS!B:B,1,0)</f>
        <v>CHAPLAINCY</v>
      </c>
    </row>
    <row r="7329" spans="1:10" hidden="1" x14ac:dyDescent="0.2">
      <c r="A7329" s="326" t="s">
        <v>15582</v>
      </c>
      <c r="B7329" s="326" t="s">
        <v>10</v>
      </c>
      <c r="C7329" s="326">
        <v>5</v>
      </c>
      <c r="D7329" s="326" t="s">
        <v>124</v>
      </c>
      <c r="E7329" s="323">
        <v>1000</v>
      </c>
      <c r="F7329" s="35" t="s">
        <v>303</v>
      </c>
      <c r="G7329" s="326" t="s">
        <v>15540</v>
      </c>
      <c r="H7329" s="350">
        <f t="shared" si="115"/>
        <v>3639238.3800000008</v>
      </c>
      <c r="I7329" s="326" t="s">
        <v>15529</v>
      </c>
      <c r="J7329" s="42" t="str">
        <f>VLOOKUP(D7329,DEPARTMENTS!B:B,1,0)</f>
        <v>DEV_GROUP_7</v>
      </c>
    </row>
    <row r="7330" spans="1:10" hidden="1" x14ac:dyDescent="0.2">
      <c r="A7330" s="326" t="s">
        <v>15583</v>
      </c>
      <c r="B7330" s="326" t="s">
        <v>10</v>
      </c>
      <c r="C7330" s="326">
        <v>5</v>
      </c>
      <c r="D7330" s="326" t="s">
        <v>168</v>
      </c>
      <c r="E7330" s="323">
        <v>500</v>
      </c>
      <c r="F7330" s="35" t="s">
        <v>303</v>
      </c>
      <c r="G7330" s="326" t="s">
        <v>15540</v>
      </c>
      <c r="H7330" s="350">
        <f t="shared" si="115"/>
        <v>3639738.3800000008</v>
      </c>
      <c r="I7330" s="326" t="s">
        <v>15530</v>
      </c>
      <c r="J7330" s="42" t="str">
        <f>VLOOKUP(D7330,DEPARTMENTS!B:B,1,0)</f>
        <v>DEV_GROUP_35</v>
      </c>
    </row>
    <row r="7331" spans="1:10" hidden="1" x14ac:dyDescent="0.2">
      <c r="A7331" s="326" t="s">
        <v>15584</v>
      </c>
      <c r="B7331" s="326" t="s">
        <v>10</v>
      </c>
      <c r="C7331" s="326">
        <v>5</v>
      </c>
      <c r="D7331" s="326" t="s">
        <v>162</v>
      </c>
      <c r="E7331" s="323">
        <v>1500</v>
      </c>
      <c r="F7331" s="35" t="s">
        <v>303</v>
      </c>
      <c r="G7331" s="326" t="s">
        <v>15540</v>
      </c>
      <c r="H7331" s="350">
        <f t="shared" si="115"/>
        <v>3641238.3800000008</v>
      </c>
      <c r="I7331" s="326" t="s">
        <v>15531</v>
      </c>
      <c r="J7331" s="42" t="str">
        <f>VLOOKUP(D7331,DEPARTMENTS!B:B,1,0)</f>
        <v>DEV_GROUP_14</v>
      </c>
    </row>
    <row r="7332" spans="1:10" x14ac:dyDescent="0.2">
      <c r="A7332" s="326" t="s">
        <v>15585</v>
      </c>
      <c r="B7332" s="326" t="s">
        <v>10</v>
      </c>
      <c r="C7332" s="326">
        <v>5</v>
      </c>
      <c r="D7332" s="326" t="s">
        <v>112</v>
      </c>
      <c r="E7332" s="323">
        <v>100</v>
      </c>
      <c r="F7332" s="35" t="s">
        <v>303</v>
      </c>
      <c r="G7332" s="326" t="s">
        <v>15540</v>
      </c>
      <c r="H7332" s="350">
        <f t="shared" si="115"/>
        <v>3641338.3800000008</v>
      </c>
      <c r="I7332" s="326" t="s">
        <v>15532</v>
      </c>
      <c r="J7332" s="42" t="str">
        <f>VLOOKUP(D7332,DEPARTMENTS!B:B,1,0)</f>
        <v>DEV_GROUP_13</v>
      </c>
    </row>
    <row r="7333" spans="1:10" hidden="1" x14ac:dyDescent="0.2">
      <c r="A7333" s="326" t="s">
        <v>15586</v>
      </c>
      <c r="B7333" s="326" t="s">
        <v>10</v>
      </c>
      <c r="C7333" s="326">
        <v>5</v>
      </c>
      <c r="D7333" s="326" t="s">
        <v>34</v>
      </c>
      <c r="E7333" s="323">
        <v>300</v>
      </c>
      <c r="F7333" s="35" t="s">
        <v>303</v>
      </c>
      <c r="G7333" s="326" t="s">
        <v>15540</v>
      </c>
      <c r="H7333" s="350">
        <f t="shared" si="115"/>
        <v>3641638.3800000008</v>
      </c>
      <c r="I7333" s="326" t="s">
        <v>15533</v>
      </c>
      <c r="J7333" s="42" t="str">
        <f>VLOOKUP(D7333,DEPARTMENTS!B:B,1,0)</f>
        <v>CHAPLAINCY</v>
      </c>
    </row>
    <row r="7334" spans="1:10" hidden="1" x14ac:dyDescent="0.2">
      <c r="A7334" s="326" t="s">
        <v>15587</v>
      </c>
      <c r="B7334" s="326" t="s">
        <v>10</v>
      </c>
      <c r="C7334" s="326">
        <v>5</v>
      </c>
      <c r="D7334" s="326" t="s">
        <v>34</v>
      </c>
      <c r="E7334" s="323">
        <v>500</v>
      </c>
      <c r="F7334" s="35" t="s">
        <v>303</v>
      </c>
      <c r="G7334" s="326" t="s">
        <v>15540</v>
      </c>
      <c r="H7334" s="350">
        <f t="shared" si="115"/>
        <v>3642138.3800000008</v>
      </c>
      <c r="I7334" s="326" t="s">
        <v>15534</v>
      </c>
      <c r="J7334" s="42" t="str">
        <f>VLOOKUP(D7334,DEPARTMENTS!B:B,1,0)</f>
        <v>CHAPLAINCY</v>
      </c>
    </row>
    <row r="7335" spans="1:10" hidden="1" x14ac:dyDescent="0.2">
      <c r="A7335" s="326" t="s">
        <v>15588</v>
      </c>
      <c r="B7335" s="326" t="s">
        <v>10</v>
      </c>
      <c r="C7335" s="326">
        <v>5</v>
      </c>
      <c r="D7335" s="326" t="s">
        <v>130</v>
      </c>
      <c r="E7335" s="323">
        <v>5000</v>
      </c>
      <c r="F7335" s="35" t="s">
        <v>303</v>
      </c>
      <c r="G7335" s="326" t="s">
        <v>15540</v>
      </c>
      <c r="H7335" s="350">
        <f t="shared" si="115"/>
        <v>3647138.3800000008</v>
      </c>
      <c r="I7335" s="326" t="s">
        <v>15535</v>
      </c>
      <c r="J7335" s="42" t="str">
        <f>VLOOKUP(D7335,DEPARTMENTS!B:B,1,0)</f>
        <v>DEV_GROUP_11</v>
      </c>
    </row>
    <row r="7336" spans="1:10" hidden="1" x14ac:dyDescent="0.2">
      <c r="A7336" s="326" t="s">
        <v>15589</v>
      </c>
      <c r="B7336" s="326" t="s">
        <v>10</v>
      </c>
      <c r="C7336" s="326">
        <v>5</v>
      </c>
      <c r="D7336" s="326" t="s">
        <v>162</v>
      </c>
      <c r="E7336" s="323">
        <v>1000</v>
      </c>
      <c r="F7336" s="35" t="s">
        <v>303</v>
      </c>
      <c r="G7336" s="326" t="s">
        <v>15540</v>
      </c>
      <c r="H7336" s="350">
        <f t="shared" si="115"/>
        <v>3648138.3800000008</v>
      </c>
      <c r="I7336" s="326" t="s">
        <v>15536</v>
      </c>
      <c r="J7336" s="42" t="str">
        <f>VLOOKUP(D7336,DEPARTMENTS!B:B,1,0)</f>
        <v>DEV_GROUP_14</v>
      </c>
    </row>
    <row r="7337" spans="1:10" hidden="1" x14ac:dyDescent="0.2">
      <c r="A7337" s="326" t="s">
        <v>15590</v>
      </c>
      <c r="B7337" s="326" t="s">
        <v>10</v>
      </c>
      <c r="C7337" s="326">
        <v>5</v>
      </c>
      <c r="D7337" s="326" t="s">
        <v>120</v>
      </c>
      <c r="E7337" s="323">
        <v>300</v>
      </c>
      <c r="F7337" s="35" t="s">
        <v>303</v>
      </c>
      <c r="G7337" s="326" t="s">
        <v>15540</v>
      </c>
      <c r="H7337" s="350">
        <f t="shared" si="115"/>
        <v>3648438.3800000008</v>
      </c>
      <c r="I7337" s="326" t="s">
        <v>15537</v>
      </c>
      <c r="J7337" s="42" t="str">
        <f>VLOOKUP(D7337,DEPARTMENTS!B:B,1,0)</f>
        <v>DEV_GROUP_17</v>
      </c>
    </row>
    <row r="7338" spans="1:10" hidden="1" x14ac:dyDescent="0.2">
      <c r="A7338" s="326" t="s">
        <v>15882</v>
      </c>
      <c r="B7338" s="326" t="s">
        <v>10</v>
      </c>
      <c r="C7338" s="326">
        <v>5</v>
      </c>
      <c r="D7338" s="326" t="s">
        <v>24</v>
      </c>
      <c r="E7338" s="323">
        <v>50</v>
      </c>
      <c r="F7338" s="35" t="s">
        <v>303</v>
      </c>
      <c r="G7338" s="326" t="s">
        <v>15540</v>
      </c>
      <c r="H7338" s="350">
        <f t="shared" si="115"/>
        <v>3648488.3800000008</v>
      </c>
      <c r="I7338" s="326" t="s">
        <v>15591</v>
      </c>
      <c r="J7338" s="42" t="str">
        <f>VLOOKUP(D7338,DEPARTMENTS!B:B,1,0)</f>
        <v>ENVELOPES</v>
      </c>
    </row>
    <row r="7339" spans="1:10" hidden="1" x14ac:dyDescent="0.2">
      <c r="A7339" s="326" t="s">
        <v>15883</v>
      </c>
      <c r="B7339" s="326" t="s">
        <v>10</v>
      </c>
      <c r="C7339" s="326">
        <v>5</v>
      </c>
      <c r="D7339" s="326" t="s">
        <v>24</v>
      </c>
      <c r="E7339" s="323">
        <v>50</v>
      </c>
      <c r="F7339" s="35" t="s">
        <v>303</v>
      </c>
      <c r="G7339" s="326" t="s">
        <v>15540</v>
      </c>
      <c r="H7339" s="350">
        <f t="shared" si="115"/>
        <v>3648538.3800000008</v>
      </c>
      <c r="I7339" s="326" t="s">
        <v>15592</v>
      </c>
      <c r="J7339" s="42" t="str">
        <f>VLOOKUP(D7339,DEPARTMENTS!B:B,1,0)</f>
        <v>ENVELOPES</v>
      </c>
    </row>
    <row r="7340" spans="1:10" hidden="1" x14ac:dyDescent="0.2">
      <c r="A7340" s="326" t="s">
        <v>15884</v>
      </c>
      <c r="B7340" s="326" t="s">
        <v>10</v>
      </c>
      <c r="C7340" s="326">
        <v>5</v>
      </c>
      <c r="D7340" s="326" t="s">
        <v>126</v>
      </c>
      <c r="E7340" s="323">
        <v>500</v>
      </c>
      <c r="F7340" s="35" t="s">
        <v>303</v>
      </c>
      <c r="G7340" s="326" t="s">
        <v>15540</v>
      </c>
      <c r="H7340" s="350">
        <f t="shared" si="115"/>
        <v>3649038.3800000008</v>
      </c>
      <c r="I7340" s="326" t="s">
        <v>15593</v>
      </c>
      <c r="J7340" s="42" t="str">
        <f>VLOOKUP(D7340,DEPARTMENTS!B:B,1,0)</f>
        <v>DEV_GROUP_6</v>
      </c>
    </row>
    <row r="7341" spans="1:10" hidden="1" x14ac:dyDescent="0.2">
      <c r="A7341" s="326" t="s">
        <v>15885</v>
      </c>
      <c r="B7341" s="326" t="s">
        <v>10</v>
      </c>
      <c r="C7341" s="326">
        <v>5</v>
      </c>
      <c r="D7341" s="326" t="s">
        <v>128</v>
      </c>
      <c r="E7341" s="323">
        <v>5000</v>
      </c>
      <c r="F7341" s="35" t="s">
        <v>303</v>
      </c>
      <c r="G7341" s="326" t="s">
        <v>15540</v>
      </c>
      <c r="H7341" s="350">
        <f t="shared" si="115"/>
        <v>3654038.3800000008</v>
      </c>
      <c r="I7341" s="326" t="s">
        <v>15594</v>
      </c>
      <c r="J7341" s="42" t="str">
        <f>VLOOKUP(D7341,DEPARTMENTS!B:B,1,0)</f>
        <v>DEV_GROUP_5</v>
      </c>
    </row>
    <row r="7342" spans="1:10" hidden="1" x14ac:dyDescent="0.2">
      <c r="A7342" s="326" t="s">
        <v>15886</v>
      </c>
      <c r="B7342" s="326" t="s">
        <v>10</v>
      </c>
      <c r="C7342" s="326">
        <v>5</v>
      </c>
      <c r="D7342" s="326" t="s">
        <v>158</v>
      </c>
      <c r="E7342" s="323">
        <v>50000</v>
      </c>
      <c r="F7342" s="35" t="s">
        <v>303</v>
      </c>
      <c r="G7342" s="326" t="s">
        <v>15540</v>
      </c>
      <c r="H7342" s="350">
        <f t="shared" si="115"/>
        <v>3704038.3800000008</v>
      </c>
      <c r="I7342" s="326" t="s">
        <v>15595</v>
      </c>
      <c r="J7342" s="42" t="str">
        <f>VLOOKUP(D7342,DEPARTMENTS!B:B,1,0)</f>
        <v>DEV_GROUP_26</v>
      </c>
    </row>
    <row r="7343" spans="1:10" hidden="1" x14ac:dyDescent="0.2">
      <c r="A7343" s="326" t="s">
        <v>15887</v>
      </c>
      <c r="B7343" s="326" t="s">
        <v>10</v>
      </c>
      <c r="C7343" s="326">
        <v>5</v>
      </c>
      <c r="D7343" s="326" t="s">
        <v>118</v>
      </c>
      <c r="E7343" s="323">
        <v>500</v>
      </c>
      <c r="F7343" s="35" t="s">
        <v>303</v>
      </c>
      <c r="G7343" s="326" t="s">
        <v>15540</v>
      </c>
      <c r="H7343" s="350">
        <f t="shared" si="115"/>
        <v>3704538.3800000008</v>
      </c>
      <c r="I7343" s="326" t="s">
        <v>15596</v>
      </c>
      <c r="J7343" s="42" t="str">
        <f>VLOOKUP(D7343,DEPARTMENTS!B:B,1,0)</f>
        <v>DEV_GROUP_3</v>
      </c>
    </row>
    <row r="7344" spans="1:10" hidden="1" x14ac:dyDescent="0.2">
      <c r="A7344" s="326" t="s">
        <v>15888</v>
      </c>
      <c r="B7344" s="326" t="s">
        <v>10</v>
      </c>
      <c r="C7344" s="326">
        <v>5</v>
      </c>
      <c r="D7344" s="326" t="s">
        <v>156</v>
      </c>
      <c r="E7344" s="323">
        <v>1000</v>
      </c>
      <c r="F7344" s="35" t="s">
        <v>303</v>
      </c>
      <c r="G7344" s="326" t="s">
        <v>15540</v>
      </c>
      <c r="H7344" s="350">
        <f t="shared" si="115"/>
        <v>3705538.3800000008</v>
      </c>
      <c r="I7344" s="326" t="s">
        <v>15597</v>
      </c>
      <c r="J7344" s="42" t="str">
        <f>VLOOKUP(D7344,DEPARTMENTS!B:B,1,0)</f>
        <v>DEV_GROUP_39</v>
      </c>
    </row>
    <row r="7345" spans="1:10" hidden="1" x14ac:dyDescent="0.2">
      <c r="A7345" s="326" t="s">
        <v>15889</v>
      </c>
      <c r="B7345" s="326" t="s">
        <v>10</v>
      </c>
      <c r="C7345" s="326">
        <v>5</v>
      </c>
      <c r="D7345" s="326" t="s">
        <v>24</v>
      </c>
      <c r="E7345" s="323">
        <v>100</v>
      </c>
      <c r="F7345" s="35" t="s">
        <v>303</v>
      </c>
      <c r="G7345" s="326" t="s">
        <v>15540</v>
      </c>
      <c r="H7345" s="350">
        <f t="shared" si="115"/>
        <v>3705638.3800000008</v>
      </c>
      <c r="I7345" s="326" t="s">
        <v>15598</v>
      </c>
      <c r="J7345" s="42" t="str">
        <f>VLOOKUP(D7345,DEPARTMENTS!B:B,1,0)</f>
        <v>ENVELOPES</v>
      </c>
    </row>
    <row r="7346" spans="1:10" hidden="1" x14ac:dyDescent="0.2">
      <c r="A7346" s="326" t="s">
        <v>15890</v>
      </c>
      <c r="B7346" s="326" t="s">
        <v>10</v>
      </c>
      <c r="C7346" s="326">
        <v>5</v>
      </c>
      <c r="D7346" s="326" t="s">
        <v>24</v>
      </c>
      <c r="E7346" s="323">
        <v>100</v>
      </c>
      <c r="F7346" s="35" t="s">
        <v>303</v>
      </c>
      <c r="G7346" s="326" t="s">
        <v>15540</v>
      </c>
      <c r="H7346" s="350">
        <f t="shared" si="115"/>
        <v>3705738.3800000008</v>
      </c>
      <c r="I7346" s="326" t="s">
        <v>15599</v>
      </c>
      <c r="J7346" s="42" t="str">
        <f>VLOOKUP(D7346,DEPARTMENTS!B:B,1,0)</f>
        <v>ENVELOPES</v>
      </c>
    </row>
    <row r="7347" spans="1:10" hidden="1" x14ac:dyDescent="0.2">
      <c r="A7347" s="326" t="s">
        <v>15891</v>
      </c>
      <c r="B7347" s="326" t="s">
        <v>10</v>
      </c>
      <c r="C7347" s="326">
        <v>5</v>
      </c>
      <c r="D7347" s="326" t="s">
        <v>24</v>
      </c>
      <c r="E7347" s="323">
        <v>100</v>
      </c>
      <c r="F7347" s="35" t="s">
        <v>303</v>
      </c>
      <c r="G7347" s="326" t="s">
        <v>15540</v>
      </c>
      <c r="H7347" s="350">
        <f t="shared" si="115"/>
        <v>3705838.3800000008</v>
      </c>
      <c r="I7347" s="326" t="s">
        <v>15600</v>
      </c>
      <c r="J7347" s="42" t="str">
        <f>VLOOKUP(D7347,DEPARTMENTS!B:B,1,0)</f>
        <v>ENVELOPES</v>
      </c>
    </row>
    <row r="7348" spans="1:10" hidden="1" x14ac:dyDescent="0.2">
      <c r="A7348" s="326" t="s">
        <v>15892</v>
      </c>
      <c r="B7348" s="326" t="s">
        <v>10</v>
      </c>
      <c r="C7348" s="326">
        <v>5</v>
      </c>
      <c r="D7348" s="326" t="s">
        <v>148</v>
      </c>
      <c r="E7348" s="323">
        <v>300</v>
      </c>
      <c r="F7348" s="35" t="s">
        <v>303</v>
      </c>
      <c r="G7348" s="326" t="s">
        <v>15540</v>
      </c>
      <c r="H7348" s="350">
        <f t="shared" si="115"/>
        <v>3706138.3800000008</v>
      </c>
      <c r="I7348" s="326" t="s">
        <v>15601</v>
      </c>
      <c r="J7348" s="42" t="str">
        <f>VLOOKUP(D7348,DEPARTMENTS!B:B,1,0)</f>
        <v>DEV_GROUP_NA</v>
      </c>
    </row>
    <row r="7349" spans="1:10" hidden="1" x14ac:dyDescent="0.2">
      <c r="A7349" s="326" t="s">
        <v>15893</v>
      </c>
      <c r="B7349" s="326" t="s">
        <v>10</v>
      </c>
      <c r="C7349" s="326">
        <v>5</v>
      </c>
      <c r="D7349" s="326" t="s">
        <v>138</v>
      </c>
      <c r="E7349" s="323">
        <v>1000</v>
      </c>
      <c r="F7349" s="35" t="s">
        <v>303</v>
      </c>
      <c r="G7349" s="326" t="s">
        <v>15540</v>
      </c>
      <c r="H7349" s="350">
        <f t="shared" si="115"/>
        <v>3707138.3800000008</v>
      </c>
      <c r="I7349" s="326" t="s">
        <v>15602</v>
      </c>
      <c r="J7349" s="42" t="str">
        <f>VLOOKUP(D7349,DEPARTMENTS!B:B,1,0)</f>
        <v>DEV_GROUP_4</v>
      </c>
    </row>
    <row r="7350" spans="1:10" hidden="1" x14ac:dyDescent="0.2">
      <c r="A7350" s="326" t="s">
        <v>15894</v>
      </c>
      <c r="B7350" s="326" t="s">
        <v>10</v>
      </c>
      <c r="C7350" s="326">
        <v>5</v>
      </c>
      <c r="D7350" s="326" t="s">
        <v>24</v>
      </c>
      <c r="E7350" s="323">
        <v>100</v>
      </c>
      <c r="F7350" s="35" t="s">
        <v>303</v>
      </c>
      <c r="G7350" s="326" t="s">
        <v>15540</v>
      </c>
      <c r="H7350" s="350">
        <f t="shared" si="115"/>
        <v>3707238.3800000008</v>
      </c>
      <c r="I7350" s="326" t="s">
        <v>15603</v>
      </c>
      <c r="J7350" s="42" t="str">
        <f>VLOOKUP(D7350,DEPARTMENTS!B:B,1,0)</f>
        <v>ENVELOPES</v>
      </c>
    </row>
    <row r="7351" spans="1:10" hidden="1" x14ac:dyDescent="0.2">
      <c r="A7351" s="326" t="s">
        <v>15895</v>
      </c>
      <c r="B7351" s="326" t="s">
        <v>10</v>
      </c>
      <c r="C7351" s="326">
        <v>5</v>
      </c>
      <c r="D7351" s="326" t="s">
        <v>24</v>
      </c>
      <c r="E7351" s="323">
        <v>100</v>
      </c>
      <c r="F7351" s="35" t="s">
        <v>303</v>
      </c>
      <c r="G7351" s="326" t="s">
        <v>15540</v>
      </c>
      <c r="H7351" s="350">
        <f t="shared" si="115"/>
        <v>3707338.3800000008</v>
      </c>
      <c r="I7351" s="326" t="s">
        <v>15604</v>
      </c>
      <c r="J7351" s="42" t="str">
        <f>VLOOKUP(D7351,DEPARTMENTS!B:B,1,0)</f>
        <v>ENVELOPES</v>
      </c>
    </row>
    <row r="7352" spans="1:10" hidden="1" x14ac:dyDescent="0.2">
      <c r="A7352" s="326" t="s">
        <v>15896</v>
      </c>
      <c r="B7352" s="326" t="s">
        <v>10</v>
      </c>
      <c r="C7352" s="326">
        <v>5</v>
      </c>
      <c r="D7352" s="326" t="s">
        <v>146</v>
      </c>
      <c r="E7352" s="323">
        <v>500</v>
      </c>
      <c r="F7352" s="35" t="s">
        <v>303</v>
      </c>
      <c r="G7352" s="326" t="s">
        <v>15540</v>
      </c>
      <c r="H7352" s="350">
        <f t="shared" si="115"/>
        <v>3707838.3800000008</v>
      </c>
      <c r="I7352" s="326" t="s">
        <v>15605</v>
      </c>
      <c r="J7352" s="42" t="str">
        <f>VLOOKUP(D7352,DEPARTMENTS!B:B,1,0)</f>
        <v>DEV_GROUP_18</v>
      </c>
    </row>
    <row r="7353" spans="1:10" hidden="1" x14ac:dyDescent="0.2">
      <c r="A7353" s="326" t="s">
        <v>15897</v>
      </c>
      <c r="B7353" s="326" t="s">
        <v>10</v>
      </c>
      <c r="C7353" s="326">
        <v>5</v>
      </c>
      <c r="D7353" s="326" t="s">
        <v>24</v>
      </c>
      <c r="E7353" s="323">
        <v>100</v>
      </c>
      <c r="F7353" s="35" t="s">
        <v>303</v>
      </c>
      <c r="G7353" s="326" t="s">
        <v>15540</v>
      </c>
      <c r="H7353" s="350">
        <f t="shared" si="115"/>
        <v>3707938.3800000008</v>
      </c>
      <c r="I7353" s="326" t="s">
        <v>15606</v>
      </c>
      <c r="J7353" s="42" t="str">
        <f>VLOOKUP(D7353,DEPARTMENTS!B:B,1,0)</f>
        <v>ENVELOPES</v>
      </c>
    </row>
    <row r="7354" spans="1:10" hidden="1" x14ac:dyDescent="0.2">
      <c r="A7354" s="326" t="s">
        <v>15898</v>
      </c>
      <c r="B7354" s="326" t="s">
        <v>10</v>
      </c>
      <c r="C7354" s="326">
        <v>5</v>
      </c>
      <c r="D7354" s="326" t="s">
        <v>128</v>
      </c>
      <c r="E7354" s="323">
        <v>500</v>
      </c>
      <c r="F7354" s="35" t="s">
        <v>303</v>
      </c>
      <c r="G7354" s="326" t="s">
        <v>15540</v>
      </c>
      <c r="H7354" s="350">
        <f t="shared" si="115"/>
        <v>3708438.3800000008</v>
      </c>
      <c r="I7354" s="326" t="s">
        <v>15607</v>
      </c>
      <c r="J7354" s="42" t="str">
        <f>VLOOKUP(D7354,DEPARTMENTS!B:B,1,0)</f>
        <v>DEV_GROUP_5</v>
      </c>
    </row>
    <row r="7355" spans="1:10" hidden="1" x14ac:dyDescent="0.2">
      <c r="A7355" s="326" t="s">
        <v>15899</v>
      </c>
      <c r="B7355" s="326" t="s">
        <v>10</v>
      </c>
      <c r="C7355" s="326">
        <v>5</v>
      </c>
      <c r="D7355" s="326" t="s">
        <v>116</v>
      </c>
      <c r="E7355" s="323">
        <v>2000</v>
      </c>
      <c r="F7355" s="35" t="s">
        <v>303</v>
      </c>
      <c r="G7355" s="326" t="s">
        <v>15540</v>
      </c>
      <c r="H7355" s="350">
        <f t="shared" si="115"/>
        <v>3710438.3800000008</v>
      </c>
      <c r="I7355" s="326" t="s">
        <v>15608</v>
      </c>
      <c r="J7355" s="42" t="str">
        <f>VLOOKUP(D7355,DEPARTMENTS!B:B,1,0)</f>
        <v>DEV_GROUP_15</v>
      </c>
    </row>
    <row r="7356" spans="1:10" hidden="1" x14ac:dyDescent="0.2">
      <c r="A7356" s="326" t="s">
        <v>15900</v>
      </c>
      <c r="B7356" s="326" t="s">
        <v>10</v>
      </c>
      <c r="C7356" s="326">
        <v>5</v>
      </c>
      <c r="D7356" s="326" t="s">
        <v>24</v>
      </c>
      <c r="E7356" s="323">
        <v>100</v>
      </c>
      <c r="F7356" s="35" t="s">
        <v>303</v>
      </c>
      <c r="G7356" s="326" t="s">
        <v>15540</v>
      </c>
      <c r="H7356" s="350">
        <f t="shared" si="115"/>
        <v>3710538.3800000008</v>
      </c>
      <c r="I7356" s="326" t="s">
        <v>15609</v>
      </c>
      <c r="J7356" s="42" t="str">
        <f>VLOOKUP(D7356,DEPARTMENTS!B:B,1,0)</f>
        <v>ENVELOPES</v>
      </c>
    </row>
    <row r="7357" spans="1:10" hidden="1" x14ac:dyDescent="0.2">
      <c r="A7357" s="326" t="s">
        <v>15901</v>
      </c>
      <c r="B7357" s="326" t="s">
        <v>10</v>
      </c>
      <c r="C7357" s="326">
        <v>5</v>
      </c>
      <c r="D7357" s="326" t="s">
        <v>180</v>
      </c>
      <c r="E7357" s="323">
        <v>1000</v>
      </c>
      <c r="F7357" s="35" t="s">
        <v>303</v>
      </c>
      <c r="G7357" s="326" t="s">
        <v>15540</v>
      </c>
      <c r="H7357" s="350">
        <f t="shared" si="115"/>
        <v>3711538.3800000008</v>
      </c>
      <c r="I7357" s="326" t="s">
        <v>15610</v>
      </c>
      <c r="J7357" s="42" t="str">
        <f>VLOOKUP(D7357,DEPARTMENTS!B:B,1,0)</f>
        <v>DEV_GROUP_28</v>
      </c>
    </row>
    <row r="7358" spans="1:10" hidden="1" x14ac:dyDescent="0.2">
      <c r="A7358" s="326" t="s">
        <v>15902</v>
      </c>
      <c r="B7358" s="326" t="s">
        <v>10</v>
      </c>
      <c r="C7358" s="326">
        <v>5</v>
      </c>
      <c r="D7358" s="326" t="s">
        <v>124</v>
      </c>
      <c r="E7358" s="323">
        <v>600</v>
      </c>
      <c r="F7358" s="35" t="s">
        <v>303</v>
      </c>
      <c r="G7358" s="326" t="s">
        <v>15540</v>
      </c>
      <c r="H7358" s="350">
        <f t="shared" si="115"/>
        <v>3712138.3800000008</v>
      </c>
      <c r="I7358" s="326" t="s">
        <v>15611</v>
      </c>
      <c r="J7358" s="42" t="str">
        <f>VLOOKUP(D7358,DEPARTMENTS!B:B,1,0)</f>
        <v>DEV_GROUP_7</v>
      </c>
    </row>
    <row r="7359" spans="1:10" hidden="1" x14ac:dyDescent="0.2">
      <c r="A7359" s="326" t="s">
        <v>15903</v>
      </c>
      <c r="B7359" s="326" t="s">
        <v>10</v>
      </c>
      <c r="C7359" s="326">
        <v>5</v>
      </c>
      <c r="D7359" s="326" t="s">
        <v>144</v>
      </c>
      <c r="E7359" s="323">
        <v>500</v>
      </c>
      <c r="F7359" s="35" t="s">
        <v>303</v>
      </c>
      <c r="G7359" s="326" t="s">
        <v>15540</v>
      </c>
      <c r="H7359" s="350">
        <f t="shared" si="115"/>
        <v>3712638.3800000008</v>
      </c>
      <c r="I7359" s="326" t="s">
        <v>15612</v>
      </c>
      <c r="J7359" s="42" t="str">
        <f>VLOOKUP(D7359,DEPARTMENTS!B:B,1,0)</f>
        <v>DEV_GROUP_2</v>
      </c>
    </row>
    <row r="7360" spans="1:10" hidden="1" x14ac:dyDescent="0.2">
      <c r="A7360" s="326" t="s">
        <v>15904</v>
      </c>
      <c r="B7360" s="326" t="s">
        <v>10</v>
      </c>
      <c r="C7360" s="326">
        <v>5</v>
      </c>
      <c r="D7360" s="326" t="s">
        <v>172</v>
      </c>
      <c r="E7360" s="323">
        <v>500</v>
      </c>
      <c r="F7360" s="35" t="s">
        <v>303</v>
      </c>
      <c r="G7360" s="326" t="s">
        <v>15540</v>
      </c>
      <c r="H7360" s="350">
        <f t="shared" si="115"/>
        <v>3713138.3800000008</v>
      </c>
      <c r="I7360" s="326" t="s">
        <v>15613</v>
      </c>
      <c r="J7360" s="42" t="str">
        <f>VLOOKUP(D7360,DEPARTMENTS!B:B,1,0)</f>
        <v>DEV_GROUP_25</v>
      </c>
    </row>
    <row r="7361" spans="1:10" x14ac:dyDescent="0.2">
      <c r="A7361" s="326" t="s">
        <v>15905</v>
      </c>
      <c r="B7361" s="326" t="s">
        <v>10</v>
      </c>
      <c r="C7361" s="326">
        <v>5</v>
      </c>
      <c r="D7361" s="326" t="s">
        <v>112</v>
      </c>
      <c r="E7361" s="323">
        <v>1500</v>
      </c>
      <c r="F7361" s="35" t="s">
        <v>303</v>
      </c>
      <c r="G7361" s="326" t="s">
        <v>15540</v>
      </c>
      <c r="H7361" s="350">
        <f t="shared" si="115"/>
        <v>3714638.3800000008</v>
      </c>
      <c r="I7361" s="326" t="s">
        <v>15614</v>
      </c>
      <c r="J7361" s="42" t="str">
        <f>VLOOKUP(D7361,DEPARTMENTS!B:B,1,0)</f>
        <v>DEV_GROUP_13</v>
      </c>
    </row>
    <row r="7362" spans="1:10" hidden="1" x14ac:dyDescent="0.2">
      <c r="A7362" s="326" t="s">
        <v>15906</v>
      </c>
      <c r="B7362" s="326" t="s">
        <v>10</v>
      </c>
      <c r="C7362" s="326">
        <v>5</v>
      </c>
      <c r="D7362" s="326" t="s">
        <v>146</v>
      </c>
      <c r="E7362" s="323">
        <v>500</v>
      </c>
      <c r="F7362" s="35" t="s">
        <v>303</v>
      </c>
      <c r="G7362" s="326" t="s">
        <v>15540</v>
      </c>
      <c r="H7362" s="350">
        <f t="shared" si="115"/>
        <v>3715138.3800000008</v>
      </c>
      <c r="I7362" s="326" t="s">
        <v>15615</v>
      </c>
      <c r="J7362" s="42" t="str">
        <f>VLOOKUP(D7362,DEPARTMENTS!B:B,1,0)</f>
        <v>DEV_GROUP_18</v>
      </c>
    </row>
    <row r="7363" spans="1:10" hidden="1" x14ac:dyDescent="0.2">
      <c r="A7363" s="326" t="s">
        <v>15907</v>
      </c>
      <c r="B7363" s="326" t="s">
        <v>10</v>
      </c>
      <c r="C7363" s="326">
        <v>5</v>
      </c>
      <c r="D7363" s="326" t="s">
        <v>134</v>
      </c>
      <c r="E7363" s="323">
        <v>500</v>
      </c>
      <c r="F7363" s="35" t="s">
        <v>303</v>
      </c>
      <c r="G7363" s="326" t="s">
        <v>15540</v>
      </c>
      <c r="H7363" s="350">
        <f t="shared" si="115"/>
        <v>3715638.3800000008</v>
      </c>
      <c r="I7363" s="326" t="s">
        <v>15616</v>
      </c>
      <c r="J7363" s="42" t="str">
        <f>VLOOKUP(D7363,DEPARTMENTS!B:B,1,0)</f>
        <v>DEV_GROUP_12</v>
      </c>
    </row>
    <row r="7364" spans="1:10" hidden="1" x14ac:dyDescent="0.2">
      <c r="A7364" s="326" t="s">
        <v>15908</v>
      </c>
      <c r="B7364" s="326" t="s">
        <v>10</v>
      </c>
      <c r="C7364" s="326">
        <v>5</v>
      </c>
      <c r="D7364" s="326" t="s">
        <v>150</v>
      </c>
      <c r="E7364" s="323">
        <v>200</v>
      </c>
      <c r="F7364" s="35" t="s">
        <v>303</v>
      </c>
      <c r="G7364" s="326" t="s">
        <v>15540</v>
      </c>
      <c r="H7364" s="350">
        <f t="shared" si="115"/>
        <v>3715838.3800000008</v>
      </c>
      <c r="I7364" s="326" t="s">
        <v>15617</v>
      </c>
      <c r="J7364" s="42" t="str">
        <f>VLOOKUP(D7364,DEPARTMENTS!B:B,1,0)</f>
        <v>DEV_GROUP_40</v>
      </c>
    </row>
    <row r="7365" spans="1:10" hidden="1" x14ac:dyDescent="0.2">
      <c r="A7365" s="326" t="s">
        <v>15909</v>
      </c>
      <c r="B7365" s="326" t="s">
        <v>10</v>
      </c>
      <c r="C7365" s="326">
        <v>5</v>
      </c>
      <c r="D7365" s="326" t="s">
        <v>134</v>
      </c>
      <c r="E7365" s="323">
        <v>500</v>
      </c>
      <c r="F7365" s="35" t="s">
        <v>303</v>
      </c>
      <c r="G7365" s="326" t="s">
        <v>15540</v>
      </c>
      <c r="H7365" s="350">
        <f t="shared" si="115"/>
        <v>3716338.3800000008</v>
      </c>
      <c r="I7365" s="326" t="s">
        <v>15618</v>
      </c>
      <c r="J7365" s="42" t="str">
        <f>VLOOKUP(D7365,DEPARTMENTS!B:B,1,0)</f>
        <v>DEV_GROUP_12</v>
      </c>
    </row>
    <row r="7366" spans="1:10" hidden="1" x14ac:dyDescent="0.2">
      <c r="A7366" s="326" t="s">
        <v>15910</v>
      </c>
      <c r="B7366" s="326" t="s">
        <v>10</v>
      </c>
      <c r="C7366" s="326">
        <v>5</v>
      </c>
      <c r="D7366" s="326" t="s">
        <v>180</v>
      </c>
      <c r="E7366" s="323">
        <v>100</v>
      </c>
      <c r="F7366" s="35" t="s">
        <v>303</v>
      </c>
      <c r="G7366" s="326" t="s">
        <v>15540</v>
      </c>
      <c r="H7366" s="350">
        <f t="shared" si="115"/>
        <v>3716438.3800000008</v>
      </c>
      <c r="I7366" s="326" t="s">
        <v>15619</v>
      </c>
      <c r="J7366" s="42" t="str">
        <f>VLOOKUP(D7366,DEPARTMENTS!B:B,1,0)</f>
        <v>DEV_GROUP_28</v>
      </c>
    </row>
    <row r="7367" spans="1:10" hidden="1" x14ac:dyDescent="0.2">
      <c r="A7367" s="326" t="s">
        <v>15911</v>
      </c>
      <c r="B7367" s="326" t="s">
        <v>10</v>
      </c>
      <c r="C7367" s="326">
        <v>5</v>
      </c>
      <c r="D7367" s="326" t="s">
        <v>126</v>
      </c>
      <c r="E7367" s="323">
        <v>500</v>
      </c>
      <c r="F7367" s="35" t="s">
        <v>303</v>
      </c>
      <c r="G7367" s="326" t="s">
        <v>15540</v>
      </c>
      <c r="H7367" s="350">
        <f t="shared" si="115"/>
        <v>3716938.3800000008</v>
      </c>
      <c r="I7367" s="326" t="s">
        <v>15620</v>
      </c>
      <c r="J7367" s="42" t="str">
        <f>VLOOKUP(D7367,DEPARTMENTS!B:B,1,0)</f>
        <v>DEV_GROUP_6</v>
      </c>
    </row>
    <row r="7368" spans="1:10" hidden="1" x14ac:dyDescent="0.2">
      <c r="A7368" s="326" t="s">
        <v>15912</v>
      </c>
      <c r="B7368" s="326" t="s">
        <v>10</v>
      </c>
      <c r="C7368" s="326">
        <v>5</v>
      </c>
      <c r="D7368" s="326" t="s">
        <v>136</v>
      </c>
      <c r="E7368" s="323">
        <v>500</v>
      </c>
      <c r="F7368" s="35" t="s">
        <v>303</v>
      </c>
      <c r="G7368" s="326" t="s">
        <v>15540</v>
      </c>
      <c r="H7368" s="350">
        <f t="shared" si="115"/>
        <v>3717438.3800000008</v>
      </c>
      <c r="I7368" s="326" t="s">
        <v>15621</v>
      </c>
      <c r="J7368" s="42" t="str">
        <f>VLOOKUP(D7368,DEPARTMENTS!B:B,1,0)</f>
        <v>DEV_GROUP_32</v>
      </c>
    </row>
    <row r="7369" spans="1:10" hidden="1" x14ac:dyDescent="0.2">
      <c r="A7369" s="326" t="s">
        <v>15913</v>
      </c>
      <c r="B7369" s="326" t="s">
        <v>10</v>
      </c>
      <c r="C7369" s="326">
        <v>5</v>
      </c>
      <c r="D7369" s="326" t="s">
        <v>154</v>
      </c>
      <c r="E7369" s="323">
        <v>500</v>
      </c>
      <c r="F7369" s="35" t="s">
        <v>303</v>
      </c>
      <c r="G7369" s="326" t="s">
        <v>15540</v>
      </c>
      <c r="H7369" s="350">
        <f t="shared" si="115"/>
        <v>3717938.3800000008</v>
      </c>
      <c r="I7369" s="326" t="s">
        <v>15622</v>
      </c>
      <c r="J7369" s="42" t="str">
        <f>VLOOKUP(D7369,DEPARTMENTS!B:B,1,0)</f>
        <v>DEV_GROUP_10</v>
      </c>
    </row>
    <row r="7370" spans="1:10" hidden="1" x14ac:dyDescent="0.2">
      <c r="A7370" s="326" t="s">
        <v>15914</v>
      </c>
      <c r="B7370" s="326" t="s">
        <v>10</v>
      </c>
      <c r="C7370" s="326">
        <v>5</v>
      </c>
      <c r="D7370" s="326" t="s">
        <v>114</v>
      </c>
      <c r="E7370" s="323">
        <v>500</v>
      </c>
      <c r="F7370" s="35" t="s">
        <v>303</v>
      </c>
      <c r="G7370" s="326" t="s">
        <v>15540</v>
      </c>
      <c r="H7370" s="350">
        <f t="shared" si="115"/>
        <v>3718438.3800000008</v>
      </c>
      <c r="I7370" s="326" t="s">
        <v>15623</v>
      </c>
      <c r="J7370" s="42" t="str">
        <f>VLOOKUP(D7370,DEPARTMENTS!B:B,1,0)</f>
        <v>DEV_GROUP_1</v>
      </c>
    </row>
    <row r="7371" spans="1:10" hidden="1" x14ac:dyDescent="0.2">
      <c r="A7371" s="326" t="s">
        <v>15915</v>
      </c>
      <c r="B7371" s="326" t="s">
        <v>10</v>
      </c>
      <c r="C7371" s="326">
        <v>5</v>
      </c>
      <c r="D7371" s="326" t="s">
        <v>160</v>
      </c>
      <c r="E7371" s="323">
        <v>500</v>
      </c>
      <c r="F7371" s="35" t="s">
        <v>303</v>
      </c>
      <c r="G7371" s="326" t="s">
        <v>15540</v>
      </c>
      <c r="H7371" s="350">
        <f t="shared" si="115"/>
        <v>3718938.3800000008</v>
      </c>
      <c r="I7371" s="326" t="s">
        <v>15624</v>
      </c>
      <c r="J7371" s="42" t="str">
        <f>VLOOKUP(D7371,DEPARTMENTS!B:B,1,0)</f>
        <v>DEV_GROUP_20</v>
      </c>
    </row>
    <row r="7372" spans="1:10" hidden="1" x14ac:dyDescent="0.2">
      <c r="A7372" s="326" t="s">
        <v>15916</v>
      </c>
      <c r="B7372" s="326" t="s">
        <v>10</v>
      </c>
      <c r="C7372" s="326">
        <v>5</v>
      </c>
      <c r="D7372" s="326" t="s">
        <v>120</v>
      </c>
      <c r="E7372" s="323">
        <v>200</v>
      </c>
      <c r="F7372" s="35" t="s">
        <v>303</v>
      </c>
      <c r="G7372" s="326" t="s">
        <v>15540</v>
      </c>
      <c r="H7372" s="350">
        <f t="shared" si="115"/>
        <v>3719138.3800000008</v>
      </c>
      <c r="I7372" s="326" t="s">
        <v>15625</v>
      </c>
      <c r="J7372" s="42" t="str">
        <f>VLOOKUP(D7372,DEPARTMENTS!B:B,1,0)</f>
        <v>DEV_GROUP_17</v>
      </c>
    </row>
    <row r="7373" spans="1:10" hidden="1" x14ac:dyDescent="0.2">
      <c r="A7373" s="326" t="s">
        <v>15917</v>
      </c>
      <c r="B7373" s="326" t="s">
        <v>10</v>
      </c>
      <c r="C7373" s="326">
        <v>5</v>
      </c>
      <c r="D7373" s="326" t="s">
        <v>148</v>
      </c>
      <c r="E7373" s="323">
        <v>50</v>
      </c>
      <c r="F7373" s="35" t="s">
        <v>303</v>
      </c>
      <c r="G7373" s="326" t="s">
        <v>15540</v>
      </c>
      <c r="H7373" s="350">
        <f t="shared" si="115"/>
        <v>3719188.3800000008</v>
      </c>
      <c r="I7373" s="326" t="s">
        <v>15626</v>
      </c>
      <c r="J7373" s="42" t="str">
        <f>VLOOKUP(D7373,DEPARTMENTS!B:B,1,0)</f>
        <v>DEV_GROUP_NA</v>
      </c>
    </row>
    <row r="7374" spans="1:10" hidden="1" x14ac:dyDescent="0.2">
      <c r="A7374" s="326" t="s">
        <v>15918</v>
      </c>
      <c r="B7374" s="326" t="s">
        <v>10</v>
      </c>
      <c r="C7374" s="326">
        <v>5</v>
      </c>
      <c r="D7374" s="326" t="s">
        <v>134</v>
      </c>
      <c r="E7374" s="323">
        <v>1000</v>
      </c>
      <c r="F7374" s="35" t="s">
        <v>303</v>
      </c>
      <c r="G7374" s="326" t="s">
        <v>15540</v>
      </c>
      <c r="H7374" s="350">
        <f t="shared" si="115"/>
        <v>3720188.3800000008</v>
      </c>
      <c r="I7374" s="326" t="s">
        <v>15627</v>
      </c>
      <c r="J7374" s="42" t="str">
        <f>VLOOKUP(D7374,DEPARTMENTS!B:B,1,0)</f>
        <v>DEV_GROUP_12</v>
      </c>
    </row>
    <row r="7375" spans="1:10" hidden="1" x14ac:dyDescent="0.2">
      <c r="A7375" s="326" t="s">
        <v>15919</v>
      </c>
      <c r="B7375" s="326" t="s">
        <v>10</v>
      </c>
      <c r="C7375" s="326">
        <v>5</v>
      </c>
      <c r="D7375" s="326" t="s">
        <v>142</v>
      </c>
      <c r="E7375" s="323">
        <v>100</v>
      </c>
      <c r="F7375" s="35" t="s">
        <v>303</v>
      </c>
      <c r="G7375" s="326" t="s">
        <v>15540</v>
      </c>
      <c r="H7375" s="350">
        <f t="shared" si="115"/>
        <v>3720288.3800000008</v>
      </c>
      <c r="I7375" s="326" t="s">
        <v>15628</v>
      </c>
      <c r="J7375" s="42" t="str">
        <f>VLOOKUP(D7375,DEPARTMENTS!B:B,1,0)</f>
        <v>DEV_GROUP_8</v>
      </c>
    </row>
    <row r="7376" spans="1:10" hidden="1" x14ac:dyDescent="0.2">
      <c r="A7376" s="326" t="s">
        <v>15920</v>
      </c>
      <c r="B7376" s="326" t="s">
        <v>10</v>
      </c>
      <c r="C7376" s="326">
        <v>5</v>
      </c>
      <c r="D7376" s="326" t="s">
        <v>128</v>
      </c>
      <c r="E7376" s="323">
        <v>250</v>
      </c>
      <c r="F7376" s="35" t="s">
        <v>303</v>
      </c>
      <c r="G7376" s="326" t="s">
        <v>15540</v>
      </c>
      <c r="H7376" s="350">
        <f t="shared" si="115"/>
        <v>3720538.3800000008</v>
      </c>
      <c r="I7376" s="326" t="s">
        <v>15629</v>
      </c>
      <c r="J7376" s="42" t="str">
        <f>VLOOKUP(D7376,DEPARTMENTS!B:B,1,0)</f>
        <v>DEV_GROUP_5</v>
      </c>
    </row>
    <row r="7377" spans="1:10" hidden="1" x14ac:dyDescent="0.2">
      <c r="A7377" s="326" t="s">
        <v>15921</v>
      </c>
      <c r="B7377" s="326" t="s">
        <v>10</v>
      </c>
      <c r="C7377" s="326">
        <v>5</v>
      </c>
      <c r="D7377" s="326" t="s">
        <v>162</v>
      </c>
      <c r="E7377" s="323">
        <v>200</v>
      </c>
      <c r="F7377" s="35" t="s">
        <v>303</v>
      </c>
      <c r="G7377" s="326" t="s">
        <v>15540</v>
      </c>
      <c r="H7377" s="350">
        <f t="shared" si="115"/>
        <v>3720738.3800000008</v>
      </c>
      <c r="I7377" s="326" t="s">
        <v>15630</v>
      </c>
      <c r="J7377" s="42" t="str">
        <f>VLOOKUP(D7377,DEPARTMENTS!B:B,1,0)</f>
        <v>DEV_GROUP_14</v>
      </c>
    </row>
    <row r="7378" spans="1:10" hidden="1" x14ac:dyDescent="0.2">
      <c r="A7378" s="326" t="s">
        <v>15922</v>
      </c>
      <c r="B7378" s="326" t="s">
        <v>10</v>
      </c>
      <c r="C7378" s="326">
        <v>5</v>
      </c>
      <c r="D7378" s="326" t="s">
        <v>148</v>
      </c>
      <c r="E7378" s="323">
        <v>50</v>
      </c>
      <c r="F7378" s="35" t="s">
        <v>303</v>
      </c>
      <c r="G7378" s="326" t="s">
        <v>15540</v>
      </c>
      <c r="H7378" s="350">
        <f t="shared" si="115"/>
        <v>3720788.3800000008</v>
      </c>
      <c r="I7378" s="326" t="s">
        <v>15631</v>
      </c>
      <c r="J7378" s="42" t="str">
        <f>VLOOKUP(D7378,DEPARTMENTS!B:B,1,0)</f>
        <v>DEV_GROUP_NA</v>
      </c>
    </row>
    <row r="7379" spans="1:10" hidden="1" x14ac:dyDescent="0.2">
      <c r="A7379" s="326" t="s">
        <v>15923</v>
      </c>
      <c r="B7379" s="326" t="s">
        <v>10</v>
      </c>
      <c r="C7379" s="326">
        <v>5</v>
      </c>
      <c r="D7379" s="326" t="s">
        <v>191</v>
      </c>
      <c r="E7379" s="323">
        <v>100</v>
      </c>
      <c r="F7379" s="35" t="s">
        <v>303</v>
      </c>
      <c r="G7379" s="326" t="s">
        <v>15540</v>
      </c>
      <c r="H7379" s="350">
        <f t="shared" si="115"/>
        <v>3720888.3800000008</v>
      </c>
      <c r="I7379" s="326" t="s">
        <v>15632</v>
      </c>
      <c r="J7379" s="42" t="str">
        <f>VLOOKUP(D7379,DEPARTMENTS!B:B,1,0)</f>
        <v>DEV_GROUP_VISITORS</v>
      </c>
    </row>
    <row r="7380" spans="1:10" hidden="1" x14ac:dyDescent="0.2">
      <c r="A7380" s="326" t="s">
        <v>15924</v>
      </c>
      <c r="B7380" s="326" t="s">
        <v>10</v>
      </c>
      <c r="C7380" s="326">
        <v>5</v>
      </c>
      <c r="D7380" s="326" t="s">
        <v>116</v>
      </c>
      <c r="E7380" s="323">
        <v>1000</v>
      </c>
      <c r="F7380" s="35" t="s">
        <v>303</v>
      </c>
      <c r="G7380" s="326" t="s">
        <v>15540</v>
      </c>
      <c r="H7380" s="350">
        <f t="shared" si="115"/>
        <v>3721888.3800000008</v>
      </c>
      <c r="I7380" s="326" t="s">
        <v>15633</v>
      </c>
      <c r="J7380" s="42" t="str">
        <f>VLOOKUP(D7380,DEPARTMENTS!B:B,1,0)</f>
        <v>DEV_GROUP_15</v>
      </c>
    </row>
    <row r="7381" spans="1:10" hidden="1" x14ac:dyDescent="0.2">
      <c r="A7381" s="326" t="s">
        <v>15925</v>
      </c>
      <c r="B7381" s="326" t="s">
        <v>10</v>
      </c>
      <c r="C7381" s="326">
        <v>5</v>
      </c>
      <c r="D7381" s="326" t="s">
        <v>126</v>
      </c>
      <c r="E7381" s="323">
        <v>300</v>
      </c>
      <c r="F7381" s="35" t="s">
        <v>303</v>
      </c>
      <c r="G7381" s="326" t="s">
        <v>15540</v>
      </c>
      <c r="H7381" s="350">
        <f t="shared" si="115"/>
        <v>3722188.3800000008</v>
      </c>
      <c r="I7381" s="326" t="s">
        <v>15634</v>
      </c>
      <c r="J7381" s="42" t="str">
        <f>VLOOKUP(D7381,DEPARTMENTS!B:B,1,0)</f>
        <v>DEV_GROUP_6</v>
      </c>
    </row>
    <row r="7382" spans="1:10" hidden="1" x14ac:dyDescent="0.2">
      <c r="A7382" s="326" t="s">
        <v>15926</v>
      </c>
      <c r="B7382" s="326" t="s">
        <v>10</v>
      </c>
      <c r="C7382" s="326">
        <v>5</v>
      </c>
      <c r="D7382" s="326" t="s">
        <v>132</v>
      </c>
      <c r="E7382" s="323">
        <v>400</v>
      </c>
      <c r="F7382" s="35" t="s">
        <v>303</v>
      </c>
      <c r="G7382" s="326" t="s">
        <v>15540</v>
      </c>
      <c r="H7382" s="350">
        <f t="shared" ref="H7382:H7445" si="116">H7381+E7382</f>
        <v>3722588.3800000008</v>
      </c>
      <c r="I7382" s="326" t="s">
        <v>15635</v>
      </c>
      <c r="J7382" s="42" t="str">
        <f>VLOOKUP(D7382,DEPARTMENTS!B:B,1,0)</f>
        <v>DEV_GROUP_41</v>
      </c>
    </row>
    <row r="7383" spans="1:10" hidden="1" x14ac:dyDescent="0.2">
      <c r="A7383" s="326" t="s">
        <v>15927</v>
      </c>
      <c r="B7383" s="326" t="s">
        <v>10</v>
      </c>
      <c r="C7383" s="326">
        <v>5</v>
      </c>
      <c r="D7383" s="326" t="s">
        <v>142</v>
      </c>
      <c r="E7383" s="323">
        <v>500</v>
      </c>
      <c r="F7383" s="35" t="s">
        <v>303</v>
      </c>
      <c r="G7383" s="326" t="s">
        <v>15540</v>
      </c>
      <c r="H7383" s="350">
        <f t="shared" si="116"/>
        <v>3723088.3800000008</v>
      </c>
      <c r="I7383" s="326" t="s">
        <v>15636</v>
      </c>
      <c r="J7383" s="42" t="str">
        <f>VLOOKUP(D7383,DEPARTMENTS!B:B,1,0)</f>
        <v>DEV_GROUP_8</v>
      </c>
    </row>
    <row r="7384" spans="1:10" hidden="1" x14ac:dyDescent="0.2">
      <c r="A7384" s="326" t="s">
        <v>15928</v>
      </c>
      <c r="B7384" s="326" t="s">
        <v>10</v>
      </c>
      <c r="C7384" s="326">
        <v>5</v>
      </c>
      <c r="D7384" s="326" t="s">
        <v>134</v>
      </c>
      <c r="E7384" s="323">
        <v>1000</v>
      </c>
      <c r="F7384" s="35" t="s">
        <v>303</v>
      </c>
      <c r="G7384" s="326" t="s">
        <v>15540</v>
      </c>
      <c r="H7384" s="350">
        <f t="shared" si="116"/>
        <v>3724088.3800000008</v>
      </c>
      <c r="I7384" s="326" t="s">
        <v>15637</v>
      </c>
      <c r="J7384" s="42" t="str">
        <f>VLOOKUP(D7384,DEPARTMENTS!B:B,1,0)</f>
        <v>DEV_GROUP_12</v>
      </c>
    </row>
    <row r="7385" spans="1:10" hidden="1" x14ac:dyDescent="0.2">
      <c r="A7385" s="326" t="s">
        <v>15929</v>
      </c>
      <c r="B7385" s="326" t="s">
        <v>10</v>
      </c>
      <c r="C7385" s="326">
        <v>5</v>
      </c>
      <c r="D7385" s="326" t="s">
        <v>160</v>
      </c>
      <c r="E7385" s="323">
        <v>500</v>
      </c>
      <c r="F7385" s="35" t="s">
        <v>303</v>
      </c>
      <c r="G7385" s="326" t="s">
        <v>15540</v>
      </c>
      <c r="H7385" s="350">
        <f t="shared" si="116"/>
        <v>3724588.3800000008</v>
      </c>
      <c r="I7385" s="326" t="s">
        <v>15638</v>
      </c>
      <c r="J7385" s="42" t="str">
        <f>VLOOKUP(D7385,DEPARTMENTS!B:B,1,0)</f>
        <v>DEV_GROUP_20</v>
      </c>
    </row>
    <row r="7386" spans="1:10" hidden="1" x14ac:dyDescent="0.2">
      <c r="A7386" s="326" t="s">
        <v>15930</v>
      </c>
      <c r="B7386" s="326" t="s">
        <v>10</v>
      </c>
      <c r="C7386" s="326">
        <v>5</v>
      </c>
      <c r="D7386" s="326" t="s">
        <v>174</v>
      </c>
      <c r="E7386" s="323">
        <v>2000</v>
      </c>
      <c r="F7386" s="35" t="s">
        <v>303</v>
      </c>
      <c r="G7386" s="326" t="s">
        <v>15540</v>
      </c>
      <c r="H7386" s="350">
        <f t="shared" si="116"/>
        <v>3726588.3800000008</v>
      </c>
      <c r="I7386" s="326" t="s">
        <v>15639</v>
      </c>
      <c r="J7386" s="42" t="str">
        <f>VLOOKUP(D7386,DEPARTMENTS!B:B,1,0)</f>
        <v>DEV_GROUP_21</v>
      </c>
    </row>
    <row r="7387" spans="1:10" hidden="1" x14ac:dyDescent="0.2">
      <c r="A7387" s="326" t="s">
        <v>15931</v>
      </c>
      <c r="B7387" s="326" t="s">
        <v>10</v>
      </c>
      <c r="C7387" s="326">
        <v>5</v>
      </c>
      <c r="D7387" s="326" t="s">
        <v>126</v>
      </c>
      <c r="E7387" s="323">
        <v>500</v>
      </c>
      <c r="F7387" s="35" t="s">
        <v>303</v>
      </c>
      <c r="G7387" s="326" t="s">
        <v>15540</v>
      </c>
      <c r="H7387" s="350">
        <f t="shared" si="116"/>
        <v>3727088.3800000008</v>
      </c>
      <c r="I7387" s="326" t="s">
        <v>15640</v>
      </c>
      <c r="J7387" s="42" t="str">
        <f>VLOOKUP(D7387,DEPARTMENTS!B:B,1,0)</f>
        <v>DEV_GROUP_6</v>
      </c>
    </row>
    <row r="7388" spans="1:10" hidden="1" x14ac:dyDescent="0.2">
      <c r="A7388" s="326" t="s">
        <v>15932</v>
      </c>
      <c r="B7388" s="326" t="s">
        <v>10</v>
      </c>
      <c r="C7388" s="326">
        <v>5</v>
      </c>
      <c r="D7388" s="326" t="s">
        <v>148</v>
      </c>
      <c r="E7388" s="323">
        <v>50</v>
      </c>
      <c r="F7388" s="35" t="s">
        <v>303</v>
      </c>
      <c r="G7388" s="326" t="s">
        <v>15540</v>
      </c>
      <c r="H7388" s="350">
        <f t="shared" si="116"/>
        <v>3727138.3800000008</v>
      </c>
      <c r="I7388" s="326" t="s">
        <v>15641</v>
      </c>
      <c r="J7388" s="42" t="str">
        <f>VLOOKUP(D7388,DEPARTMENTS!B:B,1,0)</f>
        <v>DEV_GROUP_NA</v>
      </c>
    </row>
    <row r="7389" spans="1:10" hidden="1" x14ac:dyDescent="0.2">
      <c r="A7389" s="326" t="s">
        <v>15933</v>
      </c>
      <c r="B7389" s="326" t="s">
        <v>10</v>
      </c>
      <c r="C7389" s="326">
        <v>5</v>
      </c>
      <c r="D7389" s="326" t="s">
        <v>116</v>
      </c>
      <c r="E7389" s="323">
        <v>200</v>
      </c>
      <c r="F7389" s="35" t="s">
        <v>303</v>
      </c>
      <c r="G7389" s="326" t="s">
        <v>15540</v>
      </c>
      <c r="H7389" s="350">
        <f t="shared" si="116"/>
        <v>3727338.3800000008</v>
      </c>
      <c r="I7389" s="326" t="s">
        <v>15642</v>
      </c>
      <c r="J7389" s="42" t="str">
        <f>VLOOKUP(D7389,DEPARTMENTS!B:B,1,0)</f>
        <v>DEV_GROUP_15</v>
      </c>
    </row>
    <row r="7390" spans="1:10" hidden="1" x14ac:dyDescent="0.2">
      <c r="A7390" s="326" t="s">
        <v>15934</v>
      </c>
      <c r="B7390" s="326" t="s">
        <v>10</v>
      </c>
      <c r="C7390" s="326">
        <v>5</v>
      </c>
      <c r="D7390" s="326" t="s">
        <v>126</v>
      </c>
      <c r="E7390" s="323">
        <v>500</v>
      </c>
      <c r="F7390" s="35" t="s">
        <v>303</v>
      </c>
      <c r="G7390" s="326" t="s">
        <v>15540</v>
      </c>
      <c r="H7390" s="350">
        <f t="shared" si="116"/>
        <v>3727838.3800000008</v>
      </c>
      <c r="I7390" s="326" t="s">
        <v>15643</v>
      </c>
      <c r="J7390" s="42" t="str">
        <f>VLOOKUP(D7390,DEPARTMENTS!B:B,1,0)</f>
        <v>DEV_GROUP_6</v>
      </c>
    </row>
    <row r="7391" spans="1:10" hidden="1" x14ac:dyDescent="0.2">
      <c r="A7391" s="326" t="s">
        <v>15935</v>
      </c>
      <c r="B7391" s="326" t="s">
        <v>10</v>
      </c>
      <c r="C7391" s="326">
        <v>5</v>
      </c>
      <c r="D7391" s="326" t="s">
        <v>122</v>
      </c>
      <c r="E7391" s="323">
        <v>500</v>
      </c>
      <c r="F7391" s="35" t="s">
        <v>303</v>
      </c>
      <c r="G7391" s="326" t="s">
        <v>15540</v>
      </c>
      <c r="H7391" s="350">
        <f t="shared" si="116"/>
        <v>3728338.3800000008</v>
      </c>
      <c r="I7391" s="326" t="s">
        <v>15644</v>
      </c>
      <c r="J7391" s="42" t="str">
        <f>VLOOKUP(D7391,DEPARTMENTS!B:B,1,0)</f>
        <v>DEV_GROUP_16</v>
      </c>
    </row>
    <row r="7392" spans="1:10" hidden="1" x14ac:dyDescent="0.2">
      <c r="A7392" s="326" t="s">
        <v>15936</v>
      </c>
      <c r="B7392" s="326" t="s">
        <v>10</v>
      </c>
      <c r="C7392" s="326">
        <v>5</v>
      </c>
      <c r="D7392" s="326" t="s">
        <v>148</v>
      </c>
      <c r="E7392" s="323">
        <v>100</v>
      </c>
      <c r="F7392" s="35" t="s">
        <v>303</v>
      </c>
      <c r="G7392" s="326" t="s">
        <v>15540</v>
      </c>
      <c r="H7392" s="350">
        <f t="shared" si="116"/>
        <v>3728438.3800000008</v>
      </c>
      <c r="I7392" s="326" t="s">
        <v>15645</v>
      </c>
      <c r="J7392" s="42" t="str">
        <f>VLOOKUP(D7392,DEPARTMENTS!B:B,1,0)</f>
        <v>DEV_GROUP_NA</v>
      </c>
    </row>
    <row r="7393" spans="1:10" hidden="1" x14ac:dyDescent="0.2">
      <c r="A7393" s="326" t="s">
        <v>15937</v>
      </c>
      <c r="B7393" s="326" t="s">
        <v>10</v>
      </c>
      <c r="C7393" s="326">
        <v>5</v>
      </c>
      <c r="D7393" s="326" t="s">
        <v>146</v>
      </c>
      <c r="E7393" s="323">
        <v>1000</v>
      </c>
      <c r="F7393" s="35" t="s">
        <v>303</v>
      </c>
      <c r="G7393" s="326" t="s">
        <v>15540</v>
      </c>
      <c r="H7393" s="350">
        <f t="shared" si="116"/>
        <v>3729438.3800000008</v>
      </c>
      <c r="I7393" s="326" t="s">
        <v>15646</v>
      </c>
      <c r="J7393" s="42" t="str">
        <f>VLOOKUP(D7393,DEPARTMENTS!B:B,1,0)</f>
        <v>DEV_GROUP_18</v>
      </c>
    </row>
    <row r="7394" spans="1:10" hidden="1" x14ac:dyDescent="0.2">
      <c r="A7394" s="326" t="s">
        <v>15938</v>
      </c>
      <c r="B7394" s="326" t="s">
        <v>10</v>
      </c>
      <c r="C7394" s="326">
        <v>5</v>
      </c>
      <c r="D7394" s="326" t="s">
        <v>172</v>
      </c>
      <c r="E7394" s="323">
        <v>100</v>
      </c>
      <c r="F7394" s="35" t="s">
        <v>303</v>
      </c>
      <c r="G7394" s="326" t="s">
        <v>15540</v>
      </c>
      <c r="H7394" s="350">
        <f t="shared" si="116"/>
        <v>3729538.3800000008</v>
      </c>
      <c r="I7394" s="326" t="s">
        <v>15647</v>
      </c>
      <c r="J7394" s="42" t="str">
        <f>VLOOKUP(D7394,DEPARTMENTS!B:B,1,0)</f>
        <v>DEV_GROUP_25</v>
      </c>
    </row>
    <row r="7395" spans="1:10" hidden="1" x14ac:dyDescent="0.2">
      <c r="A7395" s="326" t="s">
        <v>15939</v>
      </c>
      <c r="B7395" s="326" t="s">
        <v>10</v>
      </c>
      <c r="C7395" s="326">
        <v>5</v>
      </c>
      <c r="D7395" s="326" t="s">
        <v>162</v>
      </c>
      <c r="E7395" s="323">
        <v>100</v>
      </c>
      <c r="F7395" s="35" t="s">
        <v>303</v>
      </c>
      <c r="G7395" s="326" t="s">
        <v>15540</v>
      </c>
      <c r="H7395" s="350">
        <f t="shared" si="116"/>
        <v>3729638.3800000008</v>
      </c>
      <c r="I7395" s="326" t="s">
        <v>15648</v>
      </c>
      <c r="J7395" s="42" t="str">
        <f>VLOOKUP(D7395,DEPARTMENTS!B:B,1,0)</f>
        <v>DEV_GROUP_14</v>
      </c>
    </row>
    <row r="7396" spans="1:10" hidden="1" x14ac:dyDescent="0.2">
      <c r="A7396" s="326" t="s">
        <v>15940</v>
      </c>
      <c r="B7396" s="326" t="s">
        <v>10</v>
      </c>
      <c r="C7396" s="326">
        <v>5</v>
      </c>
      <c r="D7396" s="326" t="s">
        <v>116</v>
      </c>
      <c r="E7396" s="323">
        <v>2000</v>
      </c>
      <c r="F7396" s="35" t="s">
        <v>303</v>
      </c>
      <c r="G7396" s="326" t="s">
        <v>15540</v>
      </c>
      <c r="H7396" s="350">
        <f t="shared" si="116"/>
        <v>3731638.3800000008</v>
      </c>
      <c r="I7396" s="326" t="s">
        <v>15649</v>
      </c>
      <c r="J7396" s="42" t="str">
        <f>VLOOKUP(D7396,DEPARTMENTS!B:B,1,0)</f>
        <v>DEV_GROUP_15</v>
      </c>
    </row>
    <row r="7397" spans="1:10" hidden="1" x14ac:dyDescent="0.2">
      <c r="A7397" s="326" t="s">
        <v>15941</v>
      </c>
      <c r="B7397" s="326" t="s">
        <v>10</v>
      </c>
      <c r="C7397" s="326">
        <v>5</v>
      </c>
      <c r="D7397" s="326" t="s">
        <v>134</v>
      </c>
      <c r="E7397" s="323">
        <v>400</v>
      </c>
      <c r="F7397" s="35" t="s">
        <v>303</v>
      </c>
      <c r="G7397" s="326" t="s">
        <v>15540</v>
      </c>
      <c r="H7397" s="350">
        <f t="shared" si="116"/>
        <v>3732038.3800000008</v>
      </c>
      <c r="I7397" s="326" t="s">
        <v>15650</v>
      </c>
      <c r="J7397" s="42" t="str">
        <f>VLOOKUP(D7397,DEPARTMENTS!B:B,1,0)</f>
        <v>DEV_GROUP_12</v>
      </c>
    </row>
    <row r="7398" spans="1:10" hidden="1" x14ac:dyDescent="0.2">
      <c r="A7398" s="326" t="s">
        <v>15942</v>
      </c>
      <c r="B7398" s="326" t="s">
        <v>10</v>
      </c>
      <c r="C7398" s="326">
        <v>5</v>
      </c>
      <c r="D7398" s="326" t="s">
        <v>144</v>
      </c>
      <c r="E7398" s="323">
        <v>500</v>
      </c>
      <c r="F7398" s="35" t="s">
        <v>303</v>
      </c>
      <c r="G7398" s="326" t="s">
        <v>15540</v>
      </c>
      <c r="H7398" s="350">
        <f t="shared" si="116"/>
        <v>3732538.3800000008</v>
      </c>
      <c r="I7398" s="326" t="s">
        <v>15651</v>
      </c>
      <c r="J7398" s="42" t="str">
        <f>VLOOKUP(D7398,DEPARTMENTS!B:B,1,0)</f>
        <v>DEV_GROUP_2</v>
      </c>
    </row>
    <row r="7399" spans="1:10" hidden="1" x14ac:dyDescent="0.2">
      <c r="A7399" s="326" t="s">
        <v>15943</v>
      </c>
      <c r="B7399" s="326" t="s">
        <v>10</v>
      </c>
      <c r="C7399" s="326">
        <v>5</v>
      </c>
      <c r="D7399" s="326" t="s">
        <v>130</v>
      </c>
      <c r="E7399" s="323">
        <v>1000</v>
      </c>
      <c r="F7399" s="35" t="s">
        <v>303</v>
      </c>
      <c r="G7399" s="326" t="s">
        <v>15540</v>
      </c>
      <c r="H7399" s="350">
        <f t="shared" si="116"/>
        <v>3733538.3800000008</v>
      </c>
      <c r="I7399" s="326" t="s">
        <v>15652</v>
      </c>
      <c r="J7399" s="42" t="str">
        <f>VLOOKUP(D7399,DEPARTMENTS!B:B,1,0)</f>
        <v>DEV_GROUP_11</v>
      </c>
    </row>
    <row r="7400" spans="1:10" hidden="1" x14ac:dyDescent="0.2">
      <c r="A7400" s="326" t="s">
        <v>15944</v>
      </c>
      <c r="B7400" s="326" t="s">
        <v>10</v>
      </c>
      <c r="C7400" s="326">
        <v>5</v>
      </c>
      <c r="D7400" s="326" t="s">
        <v>118</v>
      </c>
      <c r="E7400" s="323">
        <v>600</v>
      </c>
      <c r="F7400" s="35" t="s">
        <v>303</v>
      </c>
      <c r="G7400" s="326" t="s">
        <v>15540</v>
      </c>
      <c r="H7400" s="350">
        <f t="shared" si="116"/>
        <v>3734138.3800000008</v>
      </c>
      <c r="I7400" s="326" t="s">
        <v>15653</v>
      </c>
      <c r="J7400" s="42" t="str">
        <f>VLOOKUP(D7400,DEPARTMENTS!B:B,1,0)</f>
        <v>DEV_GROUP_3</v>
      </c>
    </row>
    <row r="7401" spans="1:10" hidden="1" x14ac:dyDescent="0.2">
      <c r="A7401" s="326" t="s">
        <v>15945</v>
      </c>
      <c r="B7401" s="326" t="s">
        <v>10</v>
      </c>
      <c r="C7401" s="326">
        <v>5</v>
      </c>
      <c r="D7401" s="326" t="s">
        <v>146</v>
      </c>
      <c r="E7401" s="323">
        <v>1000</v>
      </c>
      <c r="F7401" s="35" t="s">
        <v>303</v>
      </c>
      <c r="G7401" s="326" t="s">
        <v>15540</v>
      </c>
      <c r="H7401" s="350">
        <f t="shared" si="116"/>
        <v>3735138.3800000008</v>
      </c>
      <c r="I7401" s="326" t="s">
        <v>15654</v>
      </c>
      <c r="J7401" s="42" t="str">
        <f>VLOOKUP(D7401,DEPARTMENTS!B:B,1,0)</f>
        <v>DEV_GROUP_18</v>
      </c>
    </row>
    <row r="7402" spans="1:10" hidden="1" x14ac:dyDescent="0.2">
      <c r="A7402" s="326" t="s">
        <v>15946</v>
      </c>
      <c r="B7402" s="326" t="s">
        <v>10</v>
      </c>
      <c r="C7402" s="326">
        <v>5</v>
      </c>
      <c r="D7402" s="326" t="s">
        <v>170</v>
      </c>
      <c r="E7402" s="323">
        <v>1000</v>
      </c>
      <c r="F7402" s="35" t="s">
        <v>303</v>
      </c>
      <c r="G7402" s="326" t="s">
        <v>15540</v>
      </c>
      <c r="H7402" s="350">
        <f t="shared" si="116"/>
        <v>3736138.3800000008</v>
      </c>
      <c r="I7402" s="326" t="s">
        <v>15655</v>
      </c>
      <c r="J7402" s="42" t="str">
        <f>VLOOKUP(D7402,DEPARTMENTS!B:B,1,0)</f>
        <v>DEV_GROUP_24</v>
      </c>
    </row>
    <row r="7403" spans="1:10" hidden="1" x14ac:dyDescent="0.2">
      <c r="A7403" s="326" t="s">
        <v>15947</v>
      </c>
      <c r="B7403" s="326" t="s">
        <v>10</v>
      </c>
      <c r="C7403" s="326">
        <v>5</v>
      </c>
      <c r="D7403" s="326" t="s">
        <v>132</v>
      </c>
      <c r="E7403" s="323">
        <v>200</v>
      </c>
      <c r="F7403" s="35" t="s">
        <v>303</v>
      </c>
      <c r="G7403" s="326" t="s">
        <v>15540</v>
      </c>
      <c r="H7403" s="350">
        <f t="shared" si="116"/>
        <v>3736338.3800000008</v>
      </c>
      <c r="I7403" s="326" t="s">
        <v>15656</v>
      </c>
      <c r="J7403" s="42" t="str">
        <f>VLOOKUP(D7403,DEPARTMENTS!B:B,1,0)</f>
        <v>DEV_GROUP_41</v>
      </c>
    </row>
    <row r="7404" spans="1:10" hidden="1" x14ac:dyDescent="0.2">
      <c r="A7404" s="326" t="s">
        <v>15948</v>
      </c>
      <c r="B7404" s="326" t="s">
        <v>10</v>
      </c>
      <c r="C7404" s="326">
        <v>5</v>
      </c>
      <c r="D7404" s="326" t="s">
        <v>174</v>
      </c>
      <c r="E7404" s="323">
        <v>1000</v>
      </c>
      <c r="F7404" s="35" t="s">
        <v>303</v>
      </c>
      <c r="G7404" s="326" t="s">
        <v>15540</v>
      </c>
      <c r="H7404" s="350">
        <f t="shared" si="116"/>
        <v>3737338.3800000008</v>
      </c>
      <c r="I7404" s="326" t="s">
        <v>15657</v>
      </c>
      <c r="J7404" s="42" t="str">
        <f>VLOOKUP(D7404,DEPARTMENTS!B:B,1,0)</f>
        <v>DEV_GROUP_21</v>
      </c>
    </row>
    <row r="7405" spans="1:10" hidden="1" x14ac:dyDescent="0.2">
      <c r="A7405" s="326" t="s">
        <v>15949</v>
      </c>
      <c r="B7405" s="326" t="s">
        <v>10</v>
      </c>
      <c r="C7405" s="326">
        <v>5</v>
      </c>
      <c r="D7405" s="326" t="s">
        <v>140</v>
      </c>
      <c r="E7405" s="323">
        <v>300</v>
      </c>
      <c r="F7405" s="35" t="s">
        <v>303</v>
      </c>
      <c r="G7405" s="326" t="s">
        <v>15540</v>
      </c>
      <c r="H7405" s="350">
        <f t="shared" si="116"/>
        <v>3737638.3800000008</v>
      </c>
      <c r="I7405" s="326" t="s">
        <v>15658</v>
      </c>
      <c r="J7405" s="42" t="str">
        <f>VLOOKUP(D7405,DEPARTMENTS!B:B,1,0)</f>
        <v>DEV_GROUP_19</v>
      </c>
    </row>
    <row r="7406" spans="1:10" hidden="1" x14ac:dyDescent="0.2">
      <c r="A7406" s="326" t="s">
        <v>15950</v>
      </c>
      <c r="B7406" s="326" t="s">
        <v>10</v>
      </c>
      <c r="C7406" s="326">
        <v>5</v>
      </c>
      <c r="D7406" s="326" t="s">
        <v>144</v>
      </c>
      <c r="E7406" s="323">
        <v>1300</v>
      </c>
      <c r="F7406" s="35" t="s">
        <v>303</v>
      </c>
      <c r="G7406" s="326" t="s">
        <v>15540</v>
      </c>
      <c r="H7406" s="350">
        <f t="shared" si="116"/>
        <v>3738938.3800000008</v>
      </c>
      <c r="I7406" s="326" t="s">
        <v>15659</v>
      </c>
      <c r="J7406" s="42" t="str">
        <f>VLOOKUP(D7406,DEPARTMENTS!B:B,1,0)</f>
        <v>DEV_GROUP_2</v>
      </c>
    </row>
    <row r="7407" spans="1:10" hidden="1" x14ac:dyDescent="0.2">
      <c r="A7407" s="326" t="s">
        <v>15951</v>
      </c>
      <c r="B7407" s="326" t="s">
        <v>10</v>
      </c>
      <c r="C7407" s="326">
        <v>5</v>
      </c>
      <c r="D7407" s="326" t="s">
        <v>124</v>
      </c>
      <c r="E7407" s="323">
        <v>100</v>
      </c>
      <c r="F7407" s="35" t="s">
        <v>303</v>
      </c>
      <c r="G7407" s="326" t="s">
        <v>15540</v>
      </c>
      <c r="H7407" s="350">
        <f t="shared" si="116"/>
        <v>3739038.3800000008</v>
      </c>
      <c r="I7407" s="326" t="s">
        <v>15660</v>
      </c>
      <c r="J7407" s="42" t="str">
        <f>VLOOKUP(D7407,DEPARTMENTS!B:B,1,0)</f>
        <v>DEV_GROUP_7</v>
      </c>
    </row>
    <row r="7408" spans="1:10" hidden="1" x14ac:dyDescent="0.2">
      <c r="A7408" s="326" t="s">
        <v>15952</v>
      </c>
      <c r="B7408" s="326" t="s">
        <v>10</v>
      </c>
      <c r="C7408" s="326">
        <v>5</v>
      </c>
      <c r="D7408" s="326" t="s">
        <v>140</v>
      </c>
      <c r="E7408" s="323">
        <v>500</v>
      </c>
      <c r="F7408" s="35" t="s">
        <v>303</v>
      </c>
      <c r="G7408" s="326" t="s">
        <v>15540</v>
      </c>
      <c r="H7408" s="350">
        <f t="shared" si="116"/>
        <v>3739538.3800000008</v>
      </c>
      <c r="I7408" s="326" t="s">
        <v>15661</v>
      </c>
      <c r="J7408" s="42" t="str">
        <f>VLOOKUP(D7408,DEPARTMENTS!B:B,1,0)</f>
        <v>DEV_GROUP_19</v>
      </c>
    </row>
    <row r="7409" spans="1:10" hidden="1" x14ac:dyDescent="0.2">
      <c r="A7409" s="326" t="s">
        <v>15953</v>
      </c>
      <c r="B7409" s="326" t="s">
        <v>10</v>
      </c>
      <c r="C7409" s="326">
        <v>5</v>
      </c>
      <c r="D7409" s="326" t="s">
        <v>140</v>
      </c>
      <c r="E7409" s="323">
        <v>500</v>
      </c>
      <c r="F7409" s="35" t="s">
        <v>303</v>
      </c>
      <c r="G7409" s="326" t="s">
        <v>15540</v>
      </c>
      <c r="H7409" s="350">
        <f t="shared" si="116"/>
        <v>3740038.3800000008</v>
      </c>
      <c r="I7409" s="326" t="s">
        <v>15662</v>
      </c>
      <c r="J7409" s="42" t="str">
        <f>VLOOKUP(D7409,DEPARTMENTS!B:B,1,0)</f>
        <v>DEV_GROUP_19</v>
      </c>
    </row>
    <row r="7410" spans="1:10" hidden="1" x14ac:dyDescent="0.2">
      <c r="A7410" s="326" t="s">
        <v>15954</v>
      </c>
      <c r="B7410" s="326" t="s">
        <v>10</v>
      </c>
      <c r="C7410" s="326">
        <v>5</v>
      </c>
      <c r="D7410" s="326" t="s">
        <v>138</v>
      </c>
      <c r="E7410" s="323">
        <v>5000</v>
      </c>
      <c r="F7410" s="35" t="s">
        <v>303</v>
      </c>
      <c r="G7410" s="326" t="s">
        <v>15540</v>
      </c>
      <c r="H7410" s="350">
        <f t="shared" si="116"/>
        <v>3745038.3800000008</v>
      </c>
      <c r="I7410" s="326" t="s">
        <v>15663</v>
      </c>
      <c r="J7410" s="42" t="str">
        <f>VLOOKUP(D7410,DEPARTMENTS!B:B,1,0)</f>
        <v>DEV_GROUP_4</v>
      </c>
    </row>
    <row r="7411" spans="1:10" x14ac:dyDescent="0.2">
      <c r="A7411" s="326" t="s">
        <v>15955</v>
      </c>
      <c r="B7411" s="326" t="s">
        <v>10</v>
      </c>
      <c r="C7411" s="326">
        <v>5</v>
      </c>
      <c r="D7411" s="326" t="s">
        <v>112</v>
      </c>
      <c r="E7411" s="323">
        <v>100</v>
      </c>
      <c r="F7411" s="35" t="s">
        <v>303</v>
      </c>
      <c r="G7411" s="326" t="s">
        <v>15540</v>
      </c>
      <c r="H7411" s="350">
        <f t="shared" si="116"/>
        <v>3745138.3800000008</v>
      </c>
      <c r="I7411" s="326" t="s">
        <v>15664</v>
      </c>
      <c r="J7411" s="42" t="str">
        <f>VLOOKUP(D7411,DEPARTMENTS!B:B,1,0)</f>
        <v>DEV_GROUP_13</v>
      </c>
    </row>
    <row r="7412" spans="1:10" hidden="1" x14ac:dyDescent="0.2">
      <c r="A7412" s="326" t="s">
        <v>15956</v>
      </c>
      <c r="B7412" s="326" t="s">
        <v>10</v>
      </c>
      <c r="C7412" s="326">
        <v>5</v>
      </c>
      <c r="D7412" s="326" t="s">
        <v>160</v>
      </c>
      <c r="E7412" s="323">
        <v>200</v>
      </c>
      <c r="F7412" s="35" t="s">
        <v>303</v>
      </c>
      <c r="G7412" s="326" t="s">
        <v>15540</v>
      </c>
      <c r="H7412" s="350">
        <f t="shared" si="116"/>
        <v>3745338.3800000008</v>
      </c>
      <c r="I7412" s="326" t="s">
        <v>15665</v>
      </c>
      <c r="J7412" s="42" t="str">
        <f>VLOOKUP(D7412,DEPARTMENTS!B:B,1,0)</f>
        <v>DEV_GROUP_20</v>
      </c>
    </row>
    <row r="7413" spans="1:10" hidden="1" x14ac:dyDescent="0.2">
      <c r="A7413" s="326" t="s">
        <v>15957</v>
      </c>
      <c r="B7413" s="326" t="s">
        <v>10</v>
      </c>
      <c r="C7413" s="326">
        <v>5</v>
      </c>
      <c r="D7413" s="326" t="s">
        <v>180</v>
      </c>
      <c r="E7413" s="323">
        <v>50</v>
      </c>
      <c r="F7413" s="35" t="s">
        <v>303</v>
      </c>
      <c r="G7413" s="326" t="s">
        <v>15540</v>
      </c>
      <c r="H7413" s="350">
        <f t="shared" si="116"/>
        <v>3745388.3800000008</v>
      </c>
      <c r="I7413" s="326" t="s">
        <v>15666</v>
      </c>
      <c r="J7413" s="42" t="str">
        <f>VLOOKUP(D7413,DEPARTMENTS!B:B,1,0)</f>
        <v>DEV_GROUP_28</v>
      </c>
    </row>
    <row r="7414" spans="1:10" hidden="1" x14ac:dyDescent="0.2">
      <c r="A7414" s="326" t="s">
        <v>15958</v>
      </c>
      <c r="B7414" s="326" t="s">
        <v>10</v>
      </c>
      <c r="C7414" s="326">
        <v>5</v>
      </c>
      <c r="D7414" s="326" t="s">
        <v>128</v>
      </c>
      <c r="E7414" s="323">
        <v>5000</v>
      </c>
      <c r="F7414" s="35" t="s">
        <v>303</v>
      </c>
      <c r="G7414" s="326" t="s">
        <v>15540</v>
      </c>
      <c r="H7414" s="350">
        <f t="shared" si="116"/>
        <v>3750388.3800000008</v>
      </c>
      <c r="I7414" s="326" t="s">
        <v>15667</v>
      </c>
      <c r="J7414" s="42" t="str">
        <f>VLOOKUP(D7414,DEPARTMENTS!B:B,1,0)</f>
        <v>DEV_GROUP_5</v>
      </c>
    </row>
    <row r="7415" spans="1:10" hidden="1" x14ac:dyDescent="0.2">
      <c r="A7415" s="326" t="s">
        <v>15959</v>
      </c>
      <c r="B7415" s="326" t="s">
        <v>10</v>
      </c>
      <c r="C7415" s="326">
        <v>5</v>
      </c>
      <c r="D7415" s="326" t="s">
        <v>174</v>
      </c>
      <c r="E7415" s="323">
        <v>200</v>
      </c>
      <c r="F7415" s="35" t="s">
        <v>303</v>
      </c>
      <c r="G7415" s="326" t="s">
        <v>15540</v>
      </c>
      <c r="H7415" s="350">
        <f t="shared" si="116"/>
        <v>3750588.3800000008</v>
      </c>
      <c r="I7415" s="326" t="s">
        <v>15668</v>
      </c>
      <c r="J7415" s="42" t="str">
        <f>VLOOKUP(D7415,DEPARTMENTS!B:B,1,0)</f>
        <v>DEV_GROUP_21</v>
      </c>
    </row>
    <row r="7416" spans="1:10" hidden="1" x14ac:dyDescent="0.2">
      <c r="A7416" s="326" t="s">
        <v>15960</v>
      </c>
      <c r="B7416" s="326" t="s">
        <v>10</v>
      </c>
      <c r="C7416" s="326">
        <v>5</v>
      </c>
      <c r="D7416" s="326" t="s">
        <v>132</v>
      </c>
      <c r="E7416" s="323">
        <v>3000</v>
      </c>
      <c r="F7416" s="35" t="s">
        <v>303</v>
      </c>
      <c r="G7416" s="326" t="s">
        <v>15540</v>
      </c>
      <c r="H7416" s="350">
        <f t="shared" si="116"/>
        <v>3753588.3800000008</v>
      </c>
      <c r="I7416" s="326" t="s">
        <v>15669</v>
      </c>
      <c r="J7416" s="42" t="str">
        <f>VLOOKUP(D7416,DEPARTMENTS!B:B,1,0)</f>
        <v>DEV_GROUP_41</v>
      </c>
    </row>
    <row r="7417" spans="1:10" hidden="1" x14ac:dyDescent="0.2">
      <c r="A7417" s="326" t="s">
        <v>15961</v>
      </c>
      <c r="B7417" s="326" t="s">
        <v>10</v>
      </c>
      <c r="C7417" s="326">
        <v>5</v>
      </c>
      <c r="D7417" s="326" t="s">
        <v>132</v>
      </c>
      <c r="E7417" s="323">
        <v>50</v>
      </c>
      <c r="F7417" s="35" t="s">
        <v>303</v>
      </c>
      <c r="G7417" s="326" t="s">
        <v>15540</v>
      </c>
      <c r="H7417" s="350">
        <f t="shared" si="116"/>
        <v>3753638.3800000008</v>
      </c>
      <c r="I7417" s="326" t="s">
        <v>15670</v>
      </c>
      <c r="J7417" s="42" t="str">
        <f>VLOOKUP(D7417,DEPARTMENTS!B:B,1,0)</f>
        <v>DEV_GROUP_41</v>
      </c>
    </row>
    <row r="7418" spans="1:10" hidden="1" x14ac:dyDescent="0.2">
      <c r="A7418" s="326" t="s">
        <v>15962</v>
      </c>
      <c r="B7418" s="326" t="s">
        <v>10</v>
      </c>
      <c r="C7418" s="326">
        <v>5</v>
      </c>
      <c r="D7418" s="326" t="s">
        <v>158</v>
      </c>
      <c r="E7418" s="323">
        <v>1000</v>
      </c>
      <c r="F7418" s="35" t="s">
        <v>303</v>
      </c>
      <c r="G7418" s="326" t="s">
        <v>15540</v>
      </c>
      <c r="H7418" s="350">
        <f t="shared" si="116"/>
        <v>3754638.3800000008</v>
      </c>
      <c r="I7418" s="326" t="s">
        <v>15671</v>
      </c>
      <c r="J7418" s="42" t="str">
        <f>VLOOKUP(D7418,DEPARTMENTS!B:B,1,0)</f>
        <v>DEV_GROUP_26</v>
      </c>
    </row>
    <row r="7419" spans="1:10" hidden="1" x14ac:dyDescent="0.2">
      <c r="A7419" s="326" t="s">
        <v>15963</v>
      </c>
      <c r="B7419" s="326" t="s">
        <v>10</v>
      </c>
      <c r="C7419" s="326">
        <v>5</v>
      </c>
      <c r="D7419" s="326" t="s">
        <v>146</v>
      </c>
      <c r="E7419" s="323">
        <v>1000</v>
      </c>
      <c r="F7419" s="35" t="s">
        <v>303</v>
      </c>
      <c r="G7419" s="326" t="s">
        <v>15540</v>
      </c>
      <c r="H7419" s="350">
        <f t="shared" si="116"/>
        <v>3755638.3800000008</v>
      </c>
      <c r="I7419" s="326" t="s">
        <v>15672</v>
      </c>
      <c r="J7419" s="42" t="str">
        <f>VLOOKUP(D7419,DEPARTMENTS!B:B,1,0)</f>
        <v>DEV_GROUP_18</v>
      </c>
    </row>
    <row r="7420" spans="1:10" hidden="1" x14ac:dyDescent="0.2">
      <c r="A7420" s="326" t="s">
        <v>15964</v>
      </c>
      <c r="B7420" s="326" t="s">
        <v>10</v>
      </c>
      <c r="C7420" s="326">
        <v>5</v>
      </c>
      <c r="D7420" s="326" t="s">
        <v>124</v>
      </c>
      <c r="E7420" s="323">
        <v>500</v>
      </c>
      <c r="F7420" s="35" t="s">
        <v>303</v>
      </c>
      <c r="G7420" s="326" t="s">
        <v>15540</v>
      </c>
      <c r="H7420" s="350">
        <f t="shared" si="116"/>
        <v>3756138.3800000008</v>
      </c>
      <c r="I7420" s="326" t="s">
        <v>15673</v>
      </c>
      <c r="J7420" s="42" t="str">
        <f>VLOOKUP(D7420,DEPARTMENTS!B:B,1,0)</f>
        <v>DEV_GROUP_7</v>
      </c>
    </row>
    <row r="7421" spans="1:10" hidden="1" x14ac:dyDescent="0.2">
      <c r="A7421" s="326" t="s">
        <v>15965</v>
      </c>
      <c r="B7421" s="326" t="s">
        <v>10</v>
      </c>
      <c r="C7421" s="326">
        <v>5</v>
      </c>
      <c r="D7421" s="326" t="s">
        <v>162</v>
      </c>
      <c r="E7421" s="323">
        <v>100</v>
      </c>
      <c r="F7421" s="35" t="s">
        <v>303</v>
      </c>
      <c r="G7421" s="326" t="s">
        <v>15540</v>
      </c>
      <c r="H7421" s="350">
        <f t="shared" si="116"/>
        <v>3756238.3800000008</v>
      </c>
      <c r="I7421" s="326" t="s">
        <v>15674</v>
      </c>
      <c r="J7421" s="42" t="str">
        <f>VLOOKUP(D7421,DEPARTMENTS!B:B,1,0)</f>
        <v>DEV_GROUP_14</v>
      </c>
    </row>
    <row r="7422" spans="1:10" hidden="1" x14ac:dyDescent="0.2">
      <c r="A7422" s="326" t="s">
        <v>15966</v>
      </c>
      <c r="B7422" s="326" t="s">
        <v>10</v>
      </c>
      <c r="C7422" s="326">
        <v>5</v>
      </c>
      <c r="D7422" s="326" t="s">
        <v>116</v>
      </c>
      <c r="E7422" s="323">
        <v>500</v>
      </c>
      <c r="F7422" s="35" t="s">
        <v>303</v>
      </c>
      <c r="G7422" s="326" t="s">
        <v>15540</v>
      </c>
      <c r="H7422" s="350">
        <f t="shared" si="116"/>
        <v>3756738.3800000008</v>
      </c>
      <c r="I7422" s="326" t="s">
        <v>15675</v>
      </c>
      <c r="J7422" s="42" t="str">
        <f>VLOOKUP(D7422,DEPARTMENTS!B:B,1,0)</f>
        <v>DEV_GROUP_15</v>
      </c>
    </row>
    <row r="7423" spans="1:10" hidden="1" x14ac:dyDescent="0.2">
      <c r="A7423" s="326" t="s">
        <v>15967</v>
      </c>
      <c r="B7423" s="326" t="s">
        <v>10</v>
      </c>
      <c r="C7423" s="326">
        <v>5</v>
      </c>
      <c r="D7423" s="326" t="s">
        <v>160</v>
      </c>
      <c r="E7423" s="323">
        <v>1000</v>
      </c>
      <c r="F7423" s="35" t="s">
        <v>303</v>
      </c>
      <c r="G7423" s="326" t="s">
        <v>15540</v>
      </c>
      <c r="H7423" s="350">
        <f t="shared" si="116"/>
        <v>3757738.3800000008</v>
      </c>
      <c r="I7423" s="326" t="s">
        <v>15676</v>
      </c>
      <c r="J7423" s="42" t="str">
        <f>VLOOKUP(D7423,DEPARTMENTS!B:B,1,0)</f>
        <v>DEV_GROUP_20</v>
      </c>
    </row>
    <row r="7424" spans="1:10" hidden="1" x14ac:dyDescent="0.2">
      <c r="A7424" s="326" t="s">
        <v>15968</v>
      </c>
      <c r="B7424" s="326" t="s">
        <v>10</v>
      </c>
      <c r="C7424" s="326">
        <v>5</v>
      </c>
      <c r="D7424" s="326" t="s">
        <v>130</v>
      </c>
      <c r="E7424" s="323">
        <v>300</v>
      </c>
      <c r="F7424" s="35" t="s">
        <v>303</v>
      </c>
      <c r="G7424" s="326" t="s">
        <v>15540</v>
      </c>
      <c r="H7424" s="350">
        <f t="shared" si="116"/>
        <v>3758038.3800000008</v>
      </c>
      <c r="I7424" s="326" t="s">
        <v>15677</v>
      </c>
      <c r="J7424" s="42" t="str">
        <f>VLOOKUP(D7424,DEPARTMENTS!B:B,1,0)</f>
        <v>DEV_GROUP_11</v>
      </c>
    </row>
    <row r="7425" spans="1:10" hidden="1" x14ac:dyDescent="0.2">
      <c r="A7425" s="326" t="s">
        <v>15969</v>
      </c>
      <c r="B7425" s="326" t="s">
        <v>10</v>
      </c>
      <c r="C7425" s="326">
        <v>5</v>
      </c>
      <c r="D7425" s="326" t="s">
        <v>122</v>
      </c>
      <c r="E7425" s="323">
        <v>5000</v>
      </c>
      <c r="F7425" s="35" t="s">
        <v>303</v>
      </c>
      <c r="G7425" s="326" t="s">
        <v>15540</v>
      </c>
      <c r="H7425" s="350">
        <f t="shared" si="116"/>
        <v>3763038.3800000008</v>
      </c>
      <c r="I7425" s="326" t="s">
        <v>15678</v>
      </c>
      <c r="J7425" s="42" t="str">
        <f>VLOOKUP(D7425,DEPARTMENTS!B:B,1,0)</f>
        <v>DEV_GROUP_16</v>
      </c>
    </row>
    <row r="7426" spans="1:10" hidden="1" x14ac:dyDescent="0.2">
      <c r="A7426" s="326" t="s">
        <v>15970</v>
      </c>
      <c r="B7426" s="326" t="s">
        <v>10</v>
      </c>
      <c r="C7426" s="326">
        <v>5</v>
      </c>
      <c r="D7426" s="326" t="s">
        <v>192</v>
      </c>
      <c r="E7426" s="323">
        <v>300</v>
      </c>
      <c r="F7426" s="35" t="s">
        <v>303</v>
      </c>
      <c r="G7426" s="326" t="s">
        <v>15540</v>
      </c>
      <c r="H7426" s="350">
        <f t="shared" si="116"/>
        <v>3763338.3800000008</v>
      </c>
      <c r="I7426" s="326" t="s">
        <v>15679</v>
      </c>
      <c r="J7426" s="42" t="str">
        <f>VLOOKUP(D7426,DEPARTMENTS!B:B,1,0)</f>
        <v>DEV_GROUP_31</v>
      </c>
    </row>
    <row r="7427" spans="1:10" hidden="1" x14ac:dyDescent="0.2">
      <c r="A7427" s="326" t="s">
        <v>15971</v>
      </c>
      <c r="B7427" s="326" t="s">
        <v>10</v>
      </c>
      <c r="C7427" s="326">
        <v>5</v>
      </c>
      <c r="D7427" s="326" t="s">
        <v>140</v>
      </c>
      <c r="E7427" s="323">
        <v>300</v>
      </c>
      <c r="F7427" s="35" t="s">
        <v>303</v>
      </c>
      <c r="G7427" s="326" t="s">
        <v>15540</v>
      </c>
      <c r="H7427" s="350">
        <f t="shared" si="116"/>
        <v>3763638.3800000008</v>
      </c>
      <c r="I7427" s="326" t="s">
        <v>15680</v>
      </c>
      <c r="J7427" s="42" t="str">
        <f>VLOOKUP(D7427,DEPARTMENTS!B:B,1,0)</f>
        <v>DEV_GROUP_19</v>
      </c>
    </row>
    <row r="7428" spans="1:10" hidden="1" x14ac:dyDescent="0.2">
      <c r="A7428" s="326" t="s">
        <v>15972</v>
      </c>
      <c r="B7428" s="326" t="s">
        <v>10</v>
      </c>
      <c r="C7428" s="326">
        <v>5</v>
      </c>
      <c r="D7428" s="326" t="s">
        <v>191</v>
      </c>
      <c r="E7428" s="323">
        <v>150</v>
      </c>
      <c r="F7428" s="35" t="s">
        <v>303</v>
      </c>
      <c r="G7428" s="326" t="s">
        <v>15540</v>
      </c>
      <c r="H7428" s="350">
        <f t="shared" si="116"/>
        <v>3763788.3800000008</v>
      </c>
      <c r="I7428" s="326" t="s">
        <v>15681</v>
      </c>
      <c r="J7428" s="42" t="str">
        <f>VLOOKUP(D7428,DEPARTMENTS!B:B,1,0)</f>
        <v>DEV_GROUP_VISITORS</v>
      </c>
    </row>
    <row r="7429" spans="1:10" hidden="1" x14ac:dyDescent="0.2">
      <c r="A7429" s="326" t="s">
        <v>15973</v>
      </c>
      <c r="B7429" s="326" t="s">
        <v>10</v>
      </c>
      <c r="C7429" s="326">
        <v>5</v>
      </c>
      <c r="D7429" s="326" t="s">
        <v>191</v>
      </c>
      <c r="E7429" s="323">
        <v>100</v>
      </c>
      <c r="F7429" s="35" t="s">
        <v>303</v>
      </c>
      <c r="G7429" s="326" t="s">
        <v>15540</v>
      </c>
      <c r="H7429" s="350">
        <f t="shared" si="116"/>
        <v>3763888.3800000008</v>
      </c>
      <c r="I7429" s="326" t="s">
        <v>15682</v>
      </c>
      <c r="J7429" s="42" t="str">
        <f>VLOOKUP(D7429,DEPARTMENTS!B:B,1,0)</f>
        <v>DEV_GROUP_VISITORS</v>
      </c>
    </row>
    <row r="7430" spans="1:10" x14ac:dyDescent="0.2">
      <c r="A7430" s="326" t="s">
        <v>15974</v>
      </c>
      <c r="B7430" s="326" t="s">
        <v>10</v>
      </c>
      <c r="C7430" s="326">
        <v>5</v>
      </c>
      <c r="D7430" s="326" t="s">
        <v>112</v>
      </c>
      <c r="E7430" s="323">
        <v>600</v>
      </c>
      <c r="F7430" s="35" t="s">
        <v>303</v>
      </c>
      <c r="G7430" s="326" t="s">
        <v>15540</v>
      </c>
      <c r="H7430" s="350">
        <f t="shared" si="116"/>
        <v>3764488.3800000008</v>
      </c>
      <c r="I7430" s="326" t="s">
        <v>15683</v>
      </c>
      <c r="J7430" s="42" t="str">
        <f>VLOOKUP(D7430,DEPARTMENTS!B:B,1,0)</f>
        <v>DEV_GROUP_13</v>
      </c>
    </row>
    <row r="7431" spans="1:10" hidden="1" x14ac:dyDescent="0.2">
      <c r="A7431" s="326" t="s">
        <v>15975</v>
      </c>
      <c r="B7431" s="326" t="s">
        <v>10</v>
      </c>
      <c r="C7431" s="326">
        <v>5</v>
      </c>
      <c r="D7431" s="326" t="s">
        <v>191</v>
      </c>
      <c r="E7431" s="323">
        <v>100</v>
      </c>
      <c r="F7431" s="35" t="s">
        <v>303</v>
      </c>
      <c r="G7431" s="326" t="s">
        <v>15540</v>
      </c>
      <c r="H7431" s="350">
        <f t="shared" si="116"/>
        <v>3764588.3800000008</v>
      </c>
      <c r="I7431" s="326" t="s">
        <v>15684</v>
      </c>
      <c r="J7431" s="42" t="str">
        <f>VLOOKUP(D7431,DEPARTMENTS!B:B,1,0)</f>
        <v>DEV_GROUP_VISITORS</v>
      </c>
    </row>
    <row r="7432" spans="1:10" hidden="1" x14ac:dyDescent="0.2">
      <c r="A7432" s="326" t="s">
        <v>15976</v>
      </c>
      <c r="B7432" s="326" t="s">
        <v>10</v>
      </c>
      <c r="C7432" s="326">
        <v>5</v>
      </c>
      <c r="D7432" s="326" t="s">
        <v>170</v>
      </c>
      <c r="E7432" s="323">
        <v>1000</v>
      </c>
      <c r="F7432" s="35" t="s">
        <v>303</v>
      </c>
      <c r="G7432" s="326" t="s">
        <v>15540</v>
      </c>
      <c r="H7432" s="350">
        <f t="shared" si="116"/>
        <v>3765588.3800000008</v>
      </c>
      <c r="I7432" s="326" t="s">
        <v>15685</v>
      </c>
      <c r="J7432" s="42" t="str">
        <f>VLOOKUP(D7432,DEPARTMENTS!B:B,1,0)</f>
        <v>DEV_GROUP_24</v>
      </c>
    </row>
    <row r="7433" spans="1:10" hidden="1" x14ac:dyDescent="0.2">
      <c r="A7433" s="326" t="s">
        <v>15977</v>
      </c>
      <c r="B7433" s="326" t="s">
        <v>10</v>
      </c>
      <c r="C7433" s="326">
        <v>5</v>
      </c>
      <c r="D7433" s="326" t="s">
        <v>170</v>
      </c>
      <c r="E7433" s="323">
        <v>100</v>
      </c>
      <c r="F7433" s="35" t="s">
        <v>303</v>
      </c>
      <c r="G7433" s="326" t="s">
        <v>15540</v>
      </c>
      <c r="H7433" s="350">
        <f t="shared" si="116"/>
        <v>3765688.3800000008</v>
      </c>
      <c r="I7433" s="326" t="s">
        <v>15686</v>
      </c>
      <c r="J7433" s="42" t="str">
        <f>VLOOKUP(D7433,DEPARTMENTS!B:B,1,0)</f>
        <v>DEV_GROUP_24</v>
      </c>
    </row>
    <row r="7434" spans="1:10" hidden="1" x14ac:dyDescent="0.2">
      <c r="A7434" s="326" t="s">
        <v>15978</v>
      </c>
      <c r="B7434" s="326" t="s">
        <v>10</v>
      </c>
      <c r="C7434" s="326">
        <v>5</v>
      </c>
      <c r="D7434" s="326" t="s">
        <v>134</v>
      </c>
      <c r="E7434" s="323">
        <v>1000</v>
      </c>
      <c r="F7434" s="35" t="s">
        <v>303</v>
      </c>
      <c r="G7434" s="326" t="s">
        <v>15540</v>
      </c>
      <c r="H7434" s="350">
        <f t="shared" si="116"/>
        <v>3766688.3800000008</v>
      </c>
      <c r="I7434" s="326" t="s">
        <v>15687</v>
      </c>
      <c r="J7434" s="42" t="str">
        <f>VLOOKUP(D7434,DEPARTMENTS!B:B,1,0)</f>
        <v>DEV_GROUP_12</v>
      </c>
    </row>
    <row r="7435" spans="1:10" hidden="1" x14ac:dyDescent="0.2">
      <c r="A7435" s="326" t="s">
        <v>15979</v>
      </c>
      <c r="B7435" s="326" t="s">
        <v>10</v>
      </c>
      <c r="C7435" s="326">
        <v>5</v>
      </c>
      <c r="D7435" s="326" t="s">
        <v>132</v>
      </c>
      <c r="E7435" s="323">
        <v>100</v>
      </c>
      <c r="F7435" s="35" t="s">
        <v>303</v>
      </c>
      <c r="G7435" s="326" t="s">
        <v>15540</v>
      </c>
      <c r="H7435" s="350">
        <f t="shared" si="116"/>
        <v>3766788.3800000008</v>
      </c>
      <c r="I7435" s="326" t="s">
        <v>15688</v>
      </c>
      <c r="J7435" s="42" t="str">
        <f>VLOOKUP(D7435,DEPARTMENTS!B:B,1,0)</f>
        <v>DEV_GROUP_41</v>
      </c>
    </row>
    <row r="7436" spans="1:10" hidden="1" x14ac:dyDescent="0.2">
      <c r="A7436" s="326" t="s">
        <v>15980</v>
      </c>
      <c r="B7436" s="326" t="s">
        <v>10</v>
      </c>
      <c r="C7436" s="326">
        <v>5</v>
      </c>
      <c r="D7436" s="326" t="s">
        <v>166</v>
      </c>
      <c r="E7436" s="323">
        <v>3000</v>
      </c>
      <c r="F7436" s="35" t="s">
        <v>303</v>
      </c>
      <c r="G7436" s="326" t="s">
        <v>15540</v>
      </c>
      <c r="H7436" s="350">
        <f t="shared" si="116"/>
        <v>3769788.3800000008</v>
      </c>
      <c r="I7436" s="326" t="s">
        <v>15689</v>
      </c>
      <c r="J7436" s="42" t="str">
        <f>VLOOKUP(D7436,DEPARTMENTS!B:B,1,0)</f>
        <v>DEV_GROUP_30</v>
      </c>
    </row>
    <row r="7437" spans="1:10" hidden="1" x14ac:dyDescent="0.2">
      <c r="A7437" s="326" t="s">
        <v>15981</v>
      </c>
      <c r="B7437" s="326" t="s">
        <v>10</v>
      </c>
      <c r="C7437" s="326">
        <v>5</v>
      </c>
      <c r="D7437" s="326" t="s">
        <v>122</v>
      </c>
      <c r="E7437" s="323">
        <v>400</v>
      </c>
      <c r="F7437" s="35" t="s">
        <v>303</v>
      </c>
      <c r="G7437" s="326" t="s">
        <v>15540</v>
      </c>
      <c r="H7437" s="350">
        <f t="shared" si="116"/>
        <v>3770188.3800000008</v>
      </c>
      <c r="I7437" s="326" t="s">
        <v>15690</v>
      </c>
      <c r="J7437" s="42" t="str">
        <f>VLOOKUP(D7437,DEPARTMENTS!B:B,1,0)</f>
        <v>DEV_GROUP_16</v>
      </c>
    </row>
    <row r="7438" spans="1:10" hidden="1" x14ac:dyDescent="0.2">
      <c r="A7438" s="326" t="s">
        <v>15982</v>
      </c>
      <c r="B7438" s="326" t="s">
        <v>10</v>
      </c>
      <c r="C7438" s="326">
        <v>5</v>
      </c>
      <c r="D7438" s="326" t="s">
        <v>191</v>
      </c>
      <c r="E7438" s="323">
        <v>50</v>
      </c>
      <c r="F7438" s="35" t="s">
        <v>303</v>
      </c>
      <c r="G7438" s="326" t="s">
        <v>15540</v>
      </c>
      <c r="H7438" s="350">
        <f t="shared" si="116"/>
        <v>3770238.3800000008</v>
      </c>
      <c r="I7438" s="326" t="s">
        <v>15691</v>
      </c>
      <c r="J7438" s="42" t="str">
        <f>VLOOKUP(D7438,DEPARTMENTS!B:B,1,0)</f>
        <v>DEV_GROUP_VISITORS</v>
      </c>
    </row>
    <row r="7439" spans="1:10" hidden="1" x14ac:dyDescent="0.2">
      <c r="A7439" s="326" t="s">
        <v>15983</v>
      </c>
      <c r="B7439" s="326" t="s">
        <v>10</v>
      </c>
      <c r="C7439" s="326">
        <v>5</v>
      </c>
      <c r="D7439" s="326" t="s">
        <v>124</v>
      </c>
      <c r="E7439" s="323">
        <v>1000</v>
      </c>
      <c r="F7439" s="35" t="s">
        <v>303</v>
      </c>
      <c r="G7439" s="326" t="s">
        <v>15540</v>
      </c>
      <c r="H7439" s="350">
        <f t="shared" si="116"/>
        <v>3771238.3800000008</v>
      </c>
      <c r="I7439" s="326" t="s">
        <v>15692</v>
      </c>
      <c r="J7439" s="42" t="str">
        <f>VLOOKUP(D7439,DEPARTMENTS!B:B,1,0)</f>
        <v>DEV_GROUP_7</v>
      </c>
    </row>
    <row r="7440" spans="1:10" hidden="1" x14ac:dyDescent="0.2">
      <c r="A7440" s="326" t="s">
        <v>15984</v>
      </c>
      <c r="B7440" s="326" t="s">
        <v>10</v>
      </c>
      <c r="C7440" s="326">
        <v>5</v>
      </c>
      <c r="D7440" s="326" t="s">
        <v>172</v>
      </c>
      <c r="E7440" s="323">
        <v>500</v>
      </c>
      <c r="F7440" s="35" t="s">
        <v>303</v>
      </c>
      <c r="G7440" s="326" t="s">
        <v>15540</v>
      </c>
      <c r="H7440" s="350">
        <f t="shared" si="116"/>
        <v>3771738.3800000008</v>
      </c>
      <c r="I7440" s="326" t="s">
        <v>15693</v>
      </c>
      <c r="J7440" s="42" t="str">
        <f>VLOOKUP(D7440,DEPARTMENTS!B:B,1,0)</f>
        <v>DEV_GROUP_25</v>
      </c>
    </row>
    <row r="7441" spans="1:10" hidden="1" x14ac:dyDescent="0.2">
      <c r="A7441" s="326" t="s">
        <v>15985</v>
      </c>
      <c r="B7441" s="326" t="s">
        <v>10</v>
      </c>
      <c r="C7441" s="326">
        <v>5</v>
      </c>
      <c r="D7441" s="326" t="s">
        <v>170</v>
      </c>
      <c r="E7441" s="323">
        <v>200</v>
      </c>
      <c r="F7441" s="35" t="s">
        <v>303</v>
      </c>
      <c r="G7441" s="326" t="s">
        <v>15540</v>
      </c>
      <c r="H7441" s="350">
        <f t="shared" si="116"/>
        <v>3771938.3800000008</v>
      </c>
      <c r="I7441" s="326" t="s">
        <v>15694</v>
      </c>
      <c r="J7441" s="42" t="str">
        <f>VLOOKUP(D7441,DEPARTMENTS!B:B,1,0)</f>
        <v>DEV_GROUP_24</v>
      </c>
    </row>
    <row r="7442" spans="1:10" hidden="1" x14ac:dyDescent="0.2">
      <c r="A7442" s="326" t="s">
        <v>15986</v>
      </c>
      <c r="B7442" s="326" t="s">
        <v>10</v>
      </c>
      <c r="C7442" s="326">
        <v>5</v>
      </c>
      <c r="D7442" s="326" t="s">
        <v>178</v>
      </c>
      <c r="E7442" s="323">
        <v>2000</v>
      </c>
      <c r="F7442" s="35" t="s">
        <v>303</v>
      </c>
      <c r="G7442" s="326" t="s">
        <v>15540</v>
      </c>
      <c r="H7442" s="350">
        <f t="shared" si="116"/>
        <v>3773938.3800000008</v>
      </c>
      <c r="I7442" s="326" t="s">
        <v>15695</v>
      </c>
      <c r="J7442" s="42" t="str">
        <f>VLOOKUP(D7442,DEPARTMENTS!B:B,1,0)</f>
        <v>DEV_GROUP_34</v>
      </c>
    </row>
    <row r="7443" spans="1:10" hidden="1" x14ac:dyDescent="0.2">
      <c r="A7443" s="326" t="s">
        <v>15987</v>
      </c>
      <c r="B7443" s="326" t="s">
        <v>10</v>
      </c>
      <c r="C7443" s="326">
        <v>5</v>
      </c>
      <c r="D7443" s="326" t="s">
        <v>132</v>
      </c>
      <c r="E7443" s="323">
        <v>50</v>
      </c>
      <c r="F7443" s="35" t="s">
        <v>303</v>
      </c>
      <c r="G7443" s="326" t="s">
        <v>15540</v>
      </c>
      <c r="H7443" s="350">
        <f t="shared" si="116"/>
        <v>3773988.3800000008</v>
      </c>
      <c r="I7443" s="326" t="s">
        <v>15696</v>
      </c>
      <c r="J7443" s="42" t="str">
        <f>VLOOKUP(D7443,DEPARTMENTS!B:B,1,0)</f>
        <v>DEV_GROUP_41</v>
      </c>
    </row>
    <row r="7444" spans="1:10" hidden="1" x14ac:dyDescent="0.2">
      <c r="A7444" s="326" t="s">
        <v>15988</v>
      </c>
      <c r="B7444" s="326" t="s">
        <v>10</v>
      </c>
      <c r="C7444" s="326">
        <v>5</v>
      </c>
      <c r="D7444" s="326" t="s">
        <v>116</v>
      </c>
      <c r="E7444" s="323">
        <v>300</v>
      </c>
      <c r="F7444" s="35" t="s">
        <v>303</v>
      </c>
      <c r="G7444" s="326" t="s">
        <v>15540</v>
      </c>
      <c r="H7444" s="350">
        <f t="shared" si="116"/>
        <v>3774288.3800000008</v>
      </c>
      <c r="I7444" s="326" t="s">
        <v>15697</v>
      </c>
      <c r="J7444" s="42" t="str">
        <f>VLOOKUP(D7444,DEPARTMENTS!B:B,1,0)</f>
        <v>DEV_GROUP_15</v>
      </c>
    </row>
    <row r="7445" spans="1:10" hidden="1" x14ac:dyDescent="0.2">
      <c r="A7445" s="326" t="s">
        <v>15989</v>
      </c>
      <c r="B7445" s="326" t="s">
        <v>10</v>
      </c>
      <c r="C7445" s="326">
        <v>5</v>
      </c>
      <c r="D7445" s="326" t="s">
        <v>184</v>
      </c>
      <c r="E7445" s="323">
        <v>1000</v>
      </c>
      <c r="F7445" s="35" t="s">
        <v>303</v>
      </c>
      <c r="G7445" s="326" t="s">
        <v>15540</v>
      </c>
      <c r="H7445" s="350">
        <f t="shared" si="116"/>
        <v>3775288.3800000008</v>
      </c>
      <c r="I7445" s="326" t="s">
        <v>15698</v>
      </c>
      <c r="J7445" s="42" t="str">
        <f>VLOOKUP(D7445,DEPARTMENTS!B:B,1,0)</f>
        <v>DEV_GROUP_27</v>
      </c>
    </row>
    <row r="7446" spans="1:10" hidden="1" x14ac:dyDescent="0.2">
      <c r="A7446" s="326" t="s">
        <v>15990</v>
      </c>
      <c r="B7446" s="326" t="s">
        <v>10</v>
      </c>
      <c r="C7446" s="326">
        <v>5</v>
      </c>
      <c r="D7446" s="326" t="s">
        <v>170</v>
      </c>
      <c r="E7446" s="323">
        <v>300</v>
      </c>
      <c r="F7446" s="35" t="s">
        <v>303</v>
      </c>
      <c r="G7446" s="326" t="s">
        <v>15540</v>
      </c>
      <c r="H7446" s="350">
        <f t="shared" ref="H7446:H7509" si="117">H7445+E7446</f>
        <v>3775588.3800000008</v>
      </c>
      <c r="I7446" s="326" t="s">
        <v>15699</v>
      </c>
      <c r="J7446" s="42" t="str">
        <f>VLOOKUP(D7446,DEPARTMENTS!B:B,1,0)</f>
        <v>DEV_GROUP_24</v>
      </c>
    </row>
    <row r="7447" spans="1:10" hidden="1" x14ac:dyDescent="0.2">
      <c r="A7447" s="326" t="s">
        <v>15991</v>
      </c>
      <c r="B7447" s="326" t="s">
        <v>10</v>
      </c>
      <c r="C7447" s="326">
        <v>5</v>
      </c>
      <c r="D7447" s="326" t="s">
        <v>188</v>
      </c>
      <c r="E7447" s="323">
        <v>1000</v>
      </c>
      <c r="F7447" s="35" t="s">
        <v>303</v>
      </c>
      <c r="G7447" s="326" t="s">
        <v>15540</v>
      </c>
      <c r="H7447" s="350">
        <f t="shared" si="117"/>
        <v>3776588.3800000008</v>
      </c>
      <c r="I7447" s="326" t="s">
        <v>15700</v>
      </c>
      <c r="J7447" s="42" t="str">
        <f>VLOOKUP(D7447,DEPARTMENTS!B:B,1,0)</f>
        <v>DEV_GROUP_38</v>
      </c>
    </row>
    <row r="7448" spans="1:10" hidden="1" x14ac:dyDescent="0.2">
      <c r="A7448" s="326" t="s">
        <v>15992</v>
      </c>
      <c r="B7448" s="326" t="s">
        <v>10</v>
      </c>
      <c r="C7448" s="326">
        <v>5</v>
      </c>
      <c r="D7448" s="326" t="s">
        <v>191</v>
      </c>
      <c r="E7448" s="323">
        <v>50</v>
      </c>
      <c r="F7448" s="35" t="s">
        <v>303</v>
      </c>
      <c r="G7448" s="326" t="s">
        <v>15540</v>
      </c>
      <c r="H7448" s="350">
        <f t="shared" si="117"/>
        <v>3776638.3800000008</v>
      </c>
      <c r="I7448" s="326" t="s">
        <v>15701</v>
      </c>
      <c r="J7448" s="42" t="str">
        <f>VLOOKUP(D7448,DEPARTMENTS!B:B,1,0)</f>
        <v>DEV_GROUP_VISITORS</v>
      </c>
    </row>
    <row r="7449" spans="1:10" hidden="1" x14ac:dyDescent="0.2">
      <c r="A7449" s="326" t="s">
        <v>15993</v>
      </c>
      <c r="B7449" s="326" t="s">
        <v>10</v>
      </c>
      <c r="C7449" s="326">
        <v>5</v>
      </c>
      <c r="D7449" s="326" t="s">
        <v>191</v>
      </c>
      <c r="E7449" s="323">
        <v>100</v>
      </c>
      <c r="F7449" s="35" t="s">
        <v>303</v>
      </c>
      <c r="G7449" s="326" t="s">
        <v>15540</v>
      </c>
      <c r="H7449" s="350">
        <f t="shared" si="117"/>
        <v>3776738.3800000008</v>
      </c>
      <c r="I7449" s="326" t="s">
        <v>15702</v>
      </c>
      <c r="J7449" s="42" t="str">
        <f>VLOOKUP(D7449,DEPARTMENTS!B:B,1,0)</f>
        <v>DEV_GROUP_VISITORS</v>
      </c>
    </row>
    <row r="7450" spans="1:10" hidden="1" x14ac:dyDescent="0.2">
      <c r="A7450" s="326" t="s">
        <v>15994</v>
      </c>
      <c r="B7450" s="326" t="s">
        <v>10</v>
      </c>
      <c r="C7450" s="326">
        <v>5</v>
      </c>
      <c r="D7450" s="326" t="s">
        <v>191</v>
      </c>
      <c r="E7450" s="323">
        <v>100</v>
      </c>
      <c r="F7450" s="35" t="s">
        <v>303</v>
      </c>
      <c r="G7450" s="326" t="s">
        <v>15540</v>
      </c>
      <c r="H7450" s="350">
        <f t="shared" si="117"/>
        <v>3776838.3800000008</v>
      </c>
      <c r="I7450" s="326" t="s">
        <v>15703</v>
      </c>
      <c r="J7450" s="42" t="str">
        <f>VLOOKUP(D7450,DEPARTMENTS!B:B,1,0)</f>
        <v>DEV_GROUP_VISITORS</v>
      </c>
    </row>
    <row r="7451" spans="1:10" hidden="1" x14ac:dyDescent="0.2">
      <c r="A7451" s="326" t="s">
        <v>15995</v>
      </c>
      <c r="B7451" s="326" t="s">
        <v>10</v>
      </c>
      <c r="C7451" s="326">
        <v>5</v>
      </c>
      <c r="D7451" s="326" t="s">
        <v>191</v>
      </c>
      <c r="E7451" s="323">
        <v>150</v>
      </c>
      <c r="F7451" s="35" t="s">
        <v>303</v>
      </c>
      <c r="G7451" s="326" t="s">
        <v>15540</v>
      </c>
      <c r="H7451" s="350">
        <f t="shared" si="117"/>
        <v>3776988.3800000008</v>
      </c>
      <c r="I7451" s="326" t="s">
        <v>15704</v>
      </c>
      <c r="J7451" s="42" t="str">
        <f>VLOOKUP(D7451,DEPARTMENTS!B:B,1,0)</f>
        <v>DEV_GROUP_VISITORS</v>
      </c>
    </row>
    <row r="7452" spans="1:10" hidden="1" x14ac:dyDescent="0.2">
      <c r="A7452" s="326" t="s">
        <v>15996</v>
      </c>
      <c r="B7452" s="326" t="s">
        <v>10</v>
      </c>
      <c r="C7452" s="326">
        <v>5</v>
      </c>
      <c r="D7452" s="326" t="s">
        <v>24</v>
      </c>
      <c r="E7452" s="323">
        <v>100</v>
      </c>
      <c r="F7452" s="35" t="s">
        <v>303</v>
      </c>
      <c r="G7452" s="326" t="s">
        <v>15540</v>
      </c>
      <c r="H7452" s="350">
        <f t="shared" si="117"/>
        <v>3777088.3800000008</v>
      </c>
      <c r="I7452" s="326" t="s">
        <v>15705</v>
      </c>
      <c r="J7452" s="42" t="str">
        <f>VLOOKUP(D7452,DEPARTMENTS!B:B,1,0)</f>
        <v>ENVELOPES</v>
      </c>
    </row>
    <row r="7453" spans="1:10" hidden="1" x14ac:dyDescent="0.2">
      <c r="A7453" s="326" t="s">
        <v>15997</v>
      </c>
      <c r="B7453" s="326" t="s">
        <v>10</v>
      </c>
      <c r="C7453" s="326">
        <v>5</v>
      </c>
      <c r="D7453" s="326" t="s">
        <v>152</v>
      </c>
      <c r="E7453" s="323">
        <v>100</v>
      </c>
      <c r="F7453" s="35" t="s">
        <v>303</v>
      </c>
      <c r="G7453" s="326" t="s">
        <v>15540</v>
      </c>
      <c r="H7453" s="350">
        <f t="shared" si="117"/>
        <v>3777188.3800000008</v>
      </c>
      <c r="I7453" s="326" t="s">
        <v>15706</v>
      </c>
      <c r="J7453" s="42" t="str">
        <f>VLOOKUP(D7453,DEPARTMENTS!B:B,1,0)</f>
        <v>DEV_GROUP_9</v>
      </c>
    </row>
    <row r="7454" spans="1:10" hidden="1" x14ac:dyDescent="0.2">
      <c r="A7454" s="326" t="s">
        <v>15998</v>
      </c>
      <c r="B7454" s="326" t="s">
        <v>10</v>
      </c>
      <c r="C7454" s="326">
        <v>5</v>
      </c>
      <c r="D7454" s="326" t="s">
        <v>191</v>
      </c>
      <c r="E7454" s="323">
        <v>500</v>
      </c>
      <c r="F7454" s="35" t="s">
        <v>303</v>
      </c>
      <c r="G7454" s="326" t="s">
        <v>15540</v>
      </c>
      <c r="H7454" s="350">
        <f t="shared" si="117"/>
        <v>3777688.3800000008</v>
      </c>
      <c r="I7454" s="326" t="s">
        <v>15707</v>
      </c>
      <c r="J7454" s="42" t="str">
        <f>VLOOKUP(D7454,DEPARTMENTS!B:B,1,0)</f>
        <v>DEV_GROUP_VISITORS</v>
      </c>
    </row>
    <row r="7455" spans="1:10" x14ac:dyDescent="0.2">
      <c r="A7455" s="326" t="s">
        <v>15999</v>
      </c>
      <c r="B7455" s="326" t="s">
        <v>10</v>
      </c>
      <c r="C7455" s="326">
        <v>5</v>
      </c>
      <c r="D7455" s="326" t="s">
        <v>112</v>
      </c>
      <c r="E7455" s="323">
        <v>1000</v>
      </c>
      <c r="F7455" s="35" t="s">
        <v>303</v>
      </c>
      <c r="G7455" s="326" t="s">
        <v>15540</v>
      </c>
      <c r="H7455" s="350">
        <f t="shared" si="117"/>
        <v>3778688.3800000008</v>
      </c>
      <c r="I7455" s="326" t="s">
        <v>15708</v>
      </c>
      <c r="J7455" s="42" t="str">
        <f>VLOOKUP(D7455,DEPARTMENTS!B:B,1,0)</f>
        <v>DEV_GROUP_13</v>
      </c>
    </row>
    <row r="7456" spans="1:10" hidden="1" x14ac:dyDescent="0.2">
      <c r="A7456" s="326" t="s">
        <v>16000</v>
      </c>
      <c r="B7456" s="326" t="s">
        <v>10</v>
      </c>
      <c r="C7456" s="326">
        <v>5</v>
      </c>
      <c r="D7456" s="326" t="s">
        <v>191</v>
      </c>
      <c r="E7456" s="323">
        <v>50</v>
      </c>
      <c r="F7456" s="35" t="s">
        <v>303</v>
      </c>
      <c r="G7456" s="326" t="s">
        <v>15540</v>
      </c>
      <c r="H7456" s="350">
        <f t="shared" si="117"/>
        <v>3778738.3800000008</v>
      </c>
      <c r="I7456" s="326" t="s">
        <v>15709</v>
      </c>
      <c r="J7456" s="42" t="str">
        <f>VLOOKUP(D7456,DEPARTMENTS!B:B,1,0)</f>
        <v>DEV_GROUP_VISITORS</v>
      </c>
    </row>
    <row r="7457" spans="1:10" hidden="1" x14ac:dyDescent="0.2">
      <c r="A7457" s="326" t="s">
        <v>16001</v>
      </c>
      <c r="B7457" s="326" t="s">
        <v>10</v>
      </c>
      <c r="C7457" s="326">
        <v>5</v>
      </c>
      <c r="D7457" s="326" t="s">
        <v>130</v>
      </c>
      <c r="E7457" s="323">
        <v>500</v>
      </c>
      <c r="F7457" s="35" t="s">
        <v>303</v>
      </c>
      <c r="G7457" s="326" t="s">
        <v>15540</v>
      </c>
      <c r="H7457" s="350">
        <f t="shared" si="117"/>
        <v>3779238.3800000008</v>
      </c>
      <c r="I7457" s="326" t="s">
        <v>15710</v>
      </c>
      <c r="J7457" s="42" t="str">
        <f>VLOOKUP(D7457,DEPARTMENTS!B:B,1,0)</f>
        <v>DEV_GROUP_11</v>
      </c>
    </row>
    <row r="7458" spans="1:10" hidden="1" x14ac:dyDescent="0.2">
      <c r="A7458" s="326" t="s">
        <v>16002</v>
      </c>
      <c r="B7458" s="326" t="s">
        <v>10</v>
      </c>
      <c r="C7458" s="326">
        <v>5</v>
      </c>
      <c r="D7458" s="326" t="s">
        <v>184</v>
      </c>
      <c r="E7458" s="323">
        <v>150</v>
      </c>
      <c r="F7458" s="35" t="s">
        <v>303</v>
      </c>
      <c r="G7458" s="326" t="s">
        <v>15540</v>
      </c>
      <c r="H7458" s="350">
        <f t="shared" si="117"/>
        <v>3779388.3800000008</v>
      </c>
      <c r="I7458" s="326" t="s">
        <v>15711</v>
      </c>
      <c r="J7458" s="42" t="str">
        <f>VLOOKUP(D7458,DEPARTMENTS!B:B,1,0)</f>
        <v>DEV_GROUP_27</v>
      </c>
    </row>
    <row r="7459" spans="1:10" hidden="1" x14ac:dyDescent="0.2">
      <c r="A7459" s="326" t="s">
        <v>16003</v>
      </c>
      <c r="B7459" s="326" t="s">
        <v>10</v>
      </c>
      <c r="C7459" s="326">
        <v>5</v>
      </c>
      <c r="D7459" s="326" t="s">
        <v>178</v>
      </c>
      <c r="E7459" s="323">
        <v>500</v>
      </c>
      <c r="F7459" s="35" t="s">
        <v>303</v>
      </c>
      <c r="G7459" s="326" t="s">
        <v>15540</v>
      </c>
      <c r="H7459" s="350">
        <f t="shared" si="117"/>
        <v>3779888.3800000008</v>
      </c>
      <c r="I7459" s="326" t="s">
        <v>15712</v>
      </c>
      <c r="J7459" s="42" t="str">
        <f>VLOOKUP(D7459,DEPARTMENTS!B:B,1,0)</f>
        <v>DEV_GROUP_34</v>
      </c>
    </row>
    <row r="7460" spans="1:10" hidden="1" x14ac:dyDescent="0.2">
      <c r="A7460" s="326" t="s">
        <v>16004</v>
      </c>
      <c r="B7460" s="326" t="s">
        <v>10</v>
      </c>
      <c r="C7460" s="326">
        <v>5</v>
      </c>
      <c r="D7460" s="326" t="s">
        <v>168</v>
      </c>
      <c r="E7460" s="323">
        <v>150</v>
      </c>
      <c r="F7460" s="35" t="s">
        <v>303</v>
      </c>
      <c r="G7460" s="326" t="s">
        <v>15540</v>
      </c>
      <c r="H7460" s="350">
        <f t="shared" si="117"/>
        <v>3780038.3800000008</v>
      </c>
      <c r="I7460" s="326" t="s">
        <v>15713</v>
      </c>
      <c r="J7460" s="42" t="str">
        <f>VLOOKUP(D7460,DEPARTMENTS!B:B,1,0)</f>
        <v>DEV_GROUP_35</v>
      </c>
    </row>
    <row r="7461" spans="1:10" hidden="1" x14ac:dyDescent="0.2">
      <c r="A7461" s="326" t="s">
        <v>16005</v>
      </c>
      <c r="B7461" s="326" t="s">
        <v>10</v>
      </c>
      <c r="C7461" s="326">
        <v>5</v>
      </c>
      <c r="D7461" s="326" t="s">
        <v>154</v>
      </c>
      <c r="E7461" s="323">
        <v>300</v>
      </c>
      <c r="F7461" s="35" t="s">
        <v>303</v>
      </c>
      <c r="G7461" s="326" t="s">
        <v>15540</v>
      </c>
      <c r="H7461" s="350">
        <f t="shared" si="117"/>
        <v>3780338.3800000008</v>
      </c>
      <c r="I7461" s="326" t="s">
        <v>15714</v>
      </c>
      <c r="J7461" s="42" t="str">
        <f>VLOOKUP(D7461,DEPARTMENTS!B:B,1,0)</f>
        <v>DEV_GROUP_10</v>
      </c>
    </row>
    <row r="7462" spans="1:10" hidden="1" x14ac:dyDescent="0.2">
      <c r="A7462" s="326" t="s">
        <v>16006</v>
      </c>
      <c r="B7462" s="326" t="s">
        <v>10</v>
      </c>
      <c r="C7462" s="326">
        <v>5</v>
      </c>
      <c r="D7462" s="326" t="s">
        <v>130</v>
      </c>
      <c r="E7462" s="323">
        <v>500</v>
      </c>
      <c r="F7462" s="35" t="s">
        <v>303</v>
      </c>
      <c r="G7462" s="326" t="s">
        <v>15540</v>
      </c>
      <c r="H7462" s="350">
        <f t="shared" si="117"/>
        <v>3780838.3800000008</v>
      </c>
      <c r="I7462" s="326" t="s">
        <v>15715</v>
      </c>
      <c r="J7462" s="42" t="str">
        <f>VLOOKUP(D7462,DEPARTMENTS!B:B,1,0)</f>
        <v>DEV_GROUP_11</v>
      </c>
    </row>
    <row r="7463" spans="1:10" hidden="1" x14ac:dyDescent="0.2">
      <c r="A7463" s="326" t="s">
        <v>16007</v>
      </c>
      <c r="B7463" s="326" t="s">
        <v>10</v>
      </c>
      <c r="C7463" s="326">
        <v>5</v>
      </c>
      <c r="D7463" s="326" t="s">
        <v>148</v>
      </c>
      <c r="E7463" s="323">
        <v>50</v>
      </c>
      <c r="F7463" s="35" t="s">
        <v>303</v>
      </c>
      <c r="G7463" s="326" t="s">
        <v>15540</v>
      </c>
      <c r="H7463" s="350">
        <f t="shared" si="117"/>
        <v>3780888.3800000008</v>
      </c>
      <c r="I7463" s="326" t="s">
        <v>15716</v>
      </c>
      <c r="J7463" s="42" t="str">
        <f>VLOOKUP(D7463,DEPARTMENTS!B:B,1,0)</f>
        <v>DEV_GROUP_NA</v>
      </c>
    </row>
    <row r="7464" spans="1:10" hidden="1" x14ac:dyDescent="0.2">
      <c r="A7464" s="326" t="s">
        <v>16008</v>
      </c>
      <c r="B7464" s="326" t="s">
        <v>10</v>
      </c>
      <c r="C7464" s="326">
        <v>5</v>
      </c>
      <c r="D7464" s="326" t="s">
        <v>191</v>
      </c>
      <c r="E7464" s="323">
        <v>50</v>
      </c>
      <c r="F7464" s="35" t="s">
        <v>303</v>
      </c>
      <c r="G7464" s="326" t="s">
        <v>15540</v>
      </c>
      <c r="H7464" s="350">
        <f t="shared" si="117"/>
        <v>3780938.3800000008</v>
      </c>
      <c r="I7464" s="326" t="s">
        <v>15717</v>
      </c>
      <c r="J7464" s="42" t="str">
        <f>VLOOKUP(D7464,DEPARTMENTS!B:B,1,0)</f>
        <v>DEV_GROUP_VISITORS</v>
      </c>
    </row>
    <row r="7465" spans="1:10" hidden="1" x14ac:dyDescent="0.2">
      <c r="A7465" s="326" t="s">
        <v>16009</v>
      </c>
      <c r="B7465" s="326" t="s">
        <v>10</v>
      </c>
      <c r="C7465" s="326">
        <v>5</v>
      </c>
      <c r="D7465" s="326" t="s">
        <v>191</v>
      </c>
      <c r="E7465" s="323">
        <v>50</v>
      </c>
      <c r="F7465" s="35" t="s">
        <v>303</v>
      </c>
      <c r="G7465" s="326" t="s">
        <v>15540</v>
      </c>
      <c r="H7465" s="350">
        <f t="shared" si="117"/>
        <v>3780988.3800000008</v>
      </c>
      <c r="I7465" s="326" t="s">
        <v>15718</v>
      </c>
      <c r="J7465" s="42" t="str">
        <f>VLOOKUP(D7465,DEPARTMENTS!B:B,1,0)</f>
        <v>DEV_GROUP_VISITORS</v>
      </c>
    </row>
    <row r="7466" spans="1:10" hidden="1" x14ac:dyDescent="0.2">
      <c r="A7466" s="326" t="s">
        <v>16010</v>
      </c>
      <c r="B7466" s="326" t="s">
        <v>10</v>
      </c>
      <c r="C7466" s="326">
        <v>5</v>
      </c>
      <c r="D7466" s="326" t="s">
        <v>124</v>
      </c>
      <c r="E7466" s="323">
        <v>300</v>
      </c>
      <c r="F7466" s="35" t="s">
        <v>303</v>
      </c>
      <c r="G7466" s="326" t="s">
        <v>15540</v>
      </c>
      <c r="H7466" s="350">
        <f t="shared" si="117"/>
        <v>3781288.3800000008</v>
      </c>
      <c r="I7466" s="326" t="s">
        <v>15719</v>
      </c>
      <c r="J7466" s="42" t="str">
        <f>VLOOKUP(D7466,DEPARTMENTS!B:B,1,0)</f>
        <v>DEV_GROUP_7</v>
      </c>
    </row>
    <row r="7467" spans="1:10" hidden="1" x14ac:dyDescent="0.2">
      <c r="A7467" s="326" t="s">
        <v>16011</v>
      </c>
      <c r="B7467" s="326" t="s">
        <v>10</v>
      </c>
      <c r="C7467" s="326">
        <v>5</v>
      </c>
      <c r="D7467" s="326" t="s">
        <v>160</v>
      </c>
      <c r="E7467" s="323">
        <v>500</v>
      </c>
      <c r="F7467" s="35" t="s">
        <v>303</v>
      </c>
      <c r="G7467" s="326" t="s">
        <v>15540</v>
      </c>
      <c r="H7467" s="350">
        <f t="shared" si="117"/>
        <v>3781788.3800000008</v>
      </c>
      <c r="I7467" s="326" t="s">
        <v>15720</v>
      </c>
      <c r="J7467" s="42" t="str">
        <f>VLOOKUP(D7467,DEPARTMENTS!B:B,1,0)</f>
        <v>DEV_GROUP_20</v>
      </c>
    </row>
    <row r="7468" spans="1:10" hidden="1" x14ac:dyDescent="0.2">
      <c r="A7468" s="326" t="s">
        <v>16012</v>
      </c>
      <c r="B7468" s="326" t="s">
        <v>10</v>
      </c>
      <c r="C7468" s="326">
        <v>5</v>
      </c>
      <c r="D7468" s="326" t="s">
        <v>191</v>
      </c>
      <c r="E7468" s="323">
        <v>100</v>
      </c>
      <c r="F7468" s="35" t="s">
        <v>303</v>
      </c>
      <c r="G7468" s="326" t="s">
        <v>15540</v>
      </c>
      <c r="H7468" s="350">
        <f t="shared" si="117"/>
        <v>3781888.3800000008</v>
      </c>
      <c r="I7468" s="326" t="s">
        <v>15721</v>
      </c>
      <c r="J7468" s="42" t="str">
        <f>VLOOKUP(D7468,DEPARTMENTS!B:B,1,0)</f>
        <v>DEV_GROUP_VISITORS</v>
      </c>
    </row>
    <row r="7469" spans="1:10" hidden="1" x14ac:dyDescent="0.2">
      <c r="A7469" s="326" t="s">
        <v>16013</v>
      </c>
      <c r="B7469" s="326" t="s">
        <v>10</v>
      </c>
      <c r="C7469" s="326">
        <v>5</v>
      </c>
      <c r="D7469" s="326" t="s">
        <v>166</v>
      </c>
      <c r="E7469" s="323">
        <v>500</v>
      </c>
      <c r="F7469" s="35" t="s">
        <v>303</v>
      </c>
      <c r="G7469" s="326" t="s">
        <v>15540</v>
      </c>
      <c r="H7469" s="350">
        <f t="shared" si="117"/>
        <v>3782388.3800000008</v>
      </c>
      <c r="I7469" s="326" t="s">
        <v>15722</v>
      </c>
      <c r="J7469" s="42" t="str">
        <f>VLOOKUP(D7469,DEPARTMENTS!B:B,1,0)</f>
        <v>DEV_GROUP_30</v>
      </c>
    </row>
    <row r="7470" spans="1:10" hidden="1" x14ac:dyDescent="0.2">
      <c r="A7470" s="326" t="s">
        <v>16014</v>
      </c>
      <c r="B7470" s="326" t="s">
        <v>10</v>
      </c>
      <c r="C7470" s="326">
        <v>5</v>
      </c>
      <c r="D7470" s="326" t="s">
        <v>191</v>
      </c>
      <c r="E7470" s="323">
        <v>200</v>
      </c>
      <c r="F7470" s="35" t="s">
        <v>303</v>
      </c>
      <c r="G7470" s="326" t="s">
        <v>15540</v>
      </c>
      <c r="H7470" s="350">
        <f t="shared" si="117"/>
        <v>3782588.3800000008</v>
      </c>
      <c r="I7470" s="326" t="s">
        <v>15723</v>
      </c>
      <c r="J7470" s="42" t="str">
        <f>VLOOKUP(D7470,DEPARTMENTS!B:B,1,0)</f>
        <v>DEV_GROUP_VISITORS</v>
      </c>
    </row>
    <row r="7471" spans="1:10" hidden="1" x14ac:dyDescent="0.2">
      <c r="A7471" s="326" t="s">
        <v>16015</v>
      </c>
      <c r="B7471" s="326" t="s">
        <v>10</v>
      </c>
      <c r="C7471" s="326">
        <v>5</v>
      </c>
      <c r="D7471" s="326" t="s">
        <v>166</v>
      </c>
      <c r="E7471" s="323">
        <v>500</v>
      </c>
      <c r="F7471" s="35" t="s">
        <v>303</v>
      </c>
      <c r="G7471" s="326" t="s">
        <v>15540</v>
      </c>
      <c r="H7471" s="350">
        <f t="shared" si="117"/>
        <v>3783088.3800000008</v>
      </c>
      <c r="I7471" s="326" t="s">
        <v>15724</v>
      </c>
      <c r="J7471" s="42" t="str">
        <f>VLOOKUP(D7471,DEPARTMENTS!B:B,1,0)</f>
        <v>DEV_GROUP_30</v>
      </c>
    </row>
    <row r="7472" spans="1:10" hidden="1" x14ac:dyDescent="0.2">
      <c r="A7472" s="326" t="s">
        <v>16016</v>
      </c>
      <c r="B7472" s="326" t="s">
        <v>10</v>
      </c>
      <c r="C7472" s="326">
        <v>5</v>
      </c>
      <c r="D7472" s="326" t="s">
        <v>172</v>
      </c>
      <c r="E7472" s="323">
        <v>500</v>
      </c>
      <c r="F7472" s="35" t="s">
        <v>303</v>
      </c>
      <c r="G7472" s="326" t="s">
        <v>15540</v>
      </c>
      <c r="H7472" s="350">
        <f t="shared" si="117"/>
        <v>3783588.3800000008</v>
      </c>
      <c r="I7472" s="326" t="s">
        <v>15725</v>
      </c>
      <c r="J7472" s="42" t="str">
        <f>VLOOKUP(D7472,DEPARTMENTS!B:B,1,0)</f>
        <v>DEV_GROUP_25</v>
      </c>
    </row>
    <row r="7473" spans="1:10" hidden="1" x14ac:dyDescent="0.2">
      <c r="A7473" s="326" t="s">
        <v>16017</v>
      </c>
      <c r="B7473" s="326" t="s">
        <v>10</v>
      </c>
      <c r="C7473" s="326">
        <v>5</v>
      </c>
      <c r="D7473" s="326" t="s">
        <v>152</v>
      </c>
      <c r="E7473" s="323">
        <v>100</v>
      </c>
      <c r="F7473" s="35" t="s">
        <v>303</v>
      </c>
      <c r="G7473" s="326" t="s">
        <v>15540</v>
      </c>
      <c r="H7473" s="350">
        <f t="shared" si="117"/>
        <v>3783688.3800000008</v>
      </c>
      <c r="I7473" s="326" t="s">
        <v>15726</v>
      </c>
      <c r="J7473" s="42" t="str">
        <f>VLOOKUP(D7473,DEPARTMENTS!B:B,1,0)</f>
        <v>DEV_GROUP_9</v>
      </c>
    </row>
    <row r="7474" spans="1:10" hidden="1" x14ac:dyDescent="0.2">
      <c r="A7474" s="326" t="s">
        <v>16018</v>
      </c>
      <c r="B7474" s="326" t="s">
        <v>10</v>
      </c>
      <c r="C7474" s="326">
        <v>5</v>
      </c>
      <c r="D7474" s="326" t="s">
        <v>148</v>
      </c>
      <c r="E7474" s="323">
        <v>200</v>
      </c>
      <c r="F7474" s="35" t="s">
        <v>303</v>
      </c>
      <c r="G7474" s="326" t="s">
        <v>15540</v>
      </c>
      <c r="H7474" s="350">
        <f t="shared" si="117"/>
        <v>3783888.3800000008</v>
      </c>
      <c r="I7474" s="326" t="s">
        <v>15727</v>
      </c>
      <c r="J7474" s="42" t="str">
        <f>VLOOKUP(D7474,DEPARTMENTS!B:B,1,0)</f>
        <v>DEV_GROUP_NA</v>
      </c>
    </row>
    <row r="7475" spans="1:10" hidden="1" x14ac:dyDescent="0.2">
      <c r="A7475" s="326" t="s">
        <v>16019</v>
      </c>
      <c r="B7475" s="326" t="s">
        <v>10</v>
      </c>
      <c r="C7475" s="326">
        <v>5</v>
      </c>
      <c r="D7475" s="326" t="s">
        <v>176</v>
      </c>
      <c r="E7475" s="323">
        <v>500</v>
      </c>
      <c r="F7475" s="35" t="s">
        <v>303</v>
      </c>
      <c r="G7475" s="326" t="s">
        <v>15540</v>
      </c>
      <c r="H7475" s="350">
        <f t="shared" si="117"/>
        <v>3784388.3800000008</v>
      </c>
      <c r="I7475" s="326" t="s">
        <v>15728</v>
      </c>
      <c r="J7475" s="42" t="str">
        <f>VLOOKUP(D7475,DEPARTMENTS!B:B,1,0)</f>
        <v>DEV_GROUP_33</v>
      </c>
    </row>
    <row r="7476" spans="1:10" hidden="1" x14ac:dyDescent="0.2">
      <c r="A7476" s="326" t="s">
        <v>16020</v>
      </c>
      <c r="B7476" s="326" t="s">
        <v>10</v>
      </c>
      <c r="C7476" s="326">
        <v>5</v>
      </c>
      <c r="D7476" s="326" t="s">
        <v>116</v>
      </c>
      <c r="E7476" s="323">
        <v>500</v>
      </c>
      <c r="F7476" s="35" t="s">
        <v>303</v>
      </c>
      <c r="G7476" s="326" t="s">
        <v>15540</v>
      </c>
      <c r="H7476" s="350">
        <f t="shared" si="117"/>
        <v>3784888.3800000008</v>
      </c>
      <c r="I7476" s="326" t="s">
        <v>15729</v>
      </c>
      <c r="J7476" s="42" t="str">
        <f>VLOOKUP(D7476,DEPARTMENTS!B:B,1,0)</f>
        <v>DEV_GROUP_15</v>
      </c>
    </row>
    <row r="7477" spans="1:10" hidden="1" x14ac:dyDescent="0.2">
      <c r="A7477" s="326" t="s">
        <v>16021</v>
      </c>
      <c r="B7477" s="326" t="s">
        <v>10</v>
      </c>
      <c r="C7477" s="326">
        <v>5</v>
      </c>
      <c r="D7477" s="326" t="s">
        <v>138</v>
      </c>
      <c r="E7477" s="323">
        <v>500</v>
      </c>
      <c r="F7477" s="35" t="s">
        <v>303</v>
      </c>
      <c r="G7477" s="326" t="s">
        <v>15540</v>
      </c>
      <c r="H7477" s="350">
        <f t="shared" si="117"/>
        <v>3785388.3800000008</v>
      </c>
      <c r="I7477" s="326" t="s">
        <v>15730</v>
      </c>
      <c r="J7477" s="42" t="str">
        <f>VLOOKUP(D7477,DEPARTMENTS!B:B,1,0)</f>
        <v>DEV_GROUP_4</v>
      </c>
    </row>
    <row r="7478" spans="1:10" hidden="1" x14ac:dyDescent="0.2">
      <c r="A7478" s="326" t="s">
        <v>16022</v>
      </c>
      <c r="B7478" s="326" t="s">
        <v>10</v>
      </c>
      <c r="C7478" s="326">
        <v>5</v>
      </c>
      <c r="D7478" s="326" t="s">
        <v>124</v>
      </c>
      <c r="E7478" s="323">
        <v>200</v>
      </c>
      <c r="F7478" s="35" t="s">
        <v>303</v>
      </c>
      <c r="G7478" s="326" t="s">
        <v>15540</v>
      </c>
      <c r="H7478" s="350">
        <f t="shared" si="117"/>
        <v>3785588.3800000008</v>
      </c>
      <c r="I7478" s="326" t="s">
        <v>15731</v>
      </c>
      <c r="J7478" s="42" t="str">
        <f>VLOOKUP(D7478,DEPARTMENTS!B:B,1,0)</f>
        <v>DEV_GROUP_7</v>
      </c>
    </row>
    <row r="7479" spans="1:10" x14ac:dyDescent="0.2">
      <c r="A7479" s="326" t="s">
        <v>16023</v>
      </c>
      <c r="B7479" s="326" t="s">
        <v>10</v>
      </c>
      <c r="C7479" s="326">
        <v>5</v>
      </c>
      <c r="D7479" s="326" t="s">
        <v>112</v>
      </c>
      <c r="E7479" s="323">
        <v>300</v>
      </c>
      <c r="F7479" s="35" t="s">
        <v>303</v>
      </c>
      <c r="G7479" s="326" t="s">
        <v>15540</v>
      </c>
      <c r="H7479" s="350">
        <f t="shared" si="117"/>
        <v>3785888.3800000008</v>
      </c>
      <c r="I7479" s="326" t="s">
        <v>15732</v>
      </c>
      <c r="J7479" s="42" t="str">
        <f>VLOOKUP(D7479,DEPARTMENTS!B:B,1,0)</f>
        <v>DEV_GROUP_13</v>
      </c>
    </row>
    <row r="7480" spans="1:10" hidden="1" x14ac:dyDescent="0.2">
      <c r="A7480" s="326" t="s">
        <v>16024</v>
      </c>
      <c r="B7480" s="326" t="s">
        <v>10</v>
      </c>
      <c r="C7480" s="326">
        <v>5</v>
      </c>
      <c r="D7480" s="326" t="s">
        <v>191</v>
      </c>
      <c r="E7480" s="323">
        <v>50</v>
      </c>
      <c r="F7480" s="35" t="s">
        <v>303</v>
      </c>
      <c r="G7480" s="326" t="s">
        <v>15540</v>
      </c>
      <c r="H7480" s="350">
        <f t="shared" si="117"/>
        <v>3785938.3800000008</v>
      </c>
      <c r="I7480" s="326" t="s">
        <v>15733</v>
      </c>
      <c r="J7480" s="42" t="str">
        <f>VLOOKUP(D7480,DEPARTMENTS!B:B,1,0)</f>
        <v>DEV_GROUP_VISITORS</v>
      </c>
    </row>
    <row r="7481" spans="1:10" hidden="1" x14ac:dyDescent="0.2">
      <c r="A7481" s="326" t="s">
        <v>16025</v>
      </c>
      <c r="B7481" s="326" t="s">
        <v>10</v>
      </c>
      <c r="C7481" s="326">
        <v>5</v>
      </c>
      <c r="D7481" s="326" t="s">
        <v>146</v>
      </c>
      <c r="E7481" s="323">
        <v>500</v>
      </c>
      <c r="F7481" s="35" t="s">
        <v>303</v>
      </c>
      <c r="G7481" s="326" t="s">
        <v>15540</v>
      </c>
      <c r="H7481" s="350">
        <f t="shared" si="117"/>
        <v>3786438.3800000008</v>
      </c>
      <c r="I7481" s="326" t="s">
        <v>15734</v>
      </c>
      <c r="J7481" s="42" t="str">
        <f>VLOOKUP(D7481,DEPARTMENTS!B:B,1,0)</f>
        <v>DEV_GROUP_18</v>
      </c>
    </row>
    <row r="7482" spans="1:10" hidden="1" x14ac:dyDescent="0.2">
      <c r="A7482" s="326" t="s">
        <v>16026</v>
      </c>
      <c r="B7482" s="326" t="s">
        <v>10</v>
      </c>
      <c r="C7482" s="326">
        <v>5</v>
      </c>
      <c r="D7482" s="326" t="s">
        <v>184</v>
      </c>
      <c r="E7482" s="323">
        <v>200</v>
      </c>
      <c r="F7482" s="35" t="s">
        <v>303</v>
      </c>
      <c r="G7482" s="326" t="s">
        <v>15540</v>
      </c>
      <c r="H7482" s="350">
        <f t="shared" si="117"/>
        <v>3786638.3800000008</v>
      </c>
      <c r="I7482" s="326" t="s">
        <v>15735</v>
      </c>
      <c r="J7482" s="42" t="str">
        <f>VLOOKUP(D7482,DEPARTMENTS!B:B,1,0)</f>
        <v>DEV_GROUP_27</v>
      </c>
    </row>
    <row r="7483" spans="1:10" hidden="1" x14ac:dyDescent="0.2">
      <c r="A7483" s="326" t="s">
        <v>16027</v>
      </c>
      <c r="B7483" s="326" t="s">
        <v>10</v>
      </c>
      <c r="C7483" s="326">
        <v>5</v>
      </c>
      <c r="D7483" s="326" t="s">
        <v>172</v>
      </c>
      <c r="E7483" s="323">
        <v>500</v>
      </c>
      <c r="F7483" s="35" t="s">
        <v>303</v>
      </c>
      <c r="G7483" s="326" t="s">
        <v>15540</v>
      </c>
      <c r="H7483" s="350">
        <f t="shared" si="117"/>
        <v>3787138.3800000008</v>
      </c>
      <c r="I7483" s="326" t="s">
        <v>15736</v>
      </c>
      <c r="J7483" s="42" t="str">
        <f>VLOOKUP(D7483,DEPARTMENTS!B:B,1,0)</f>
        <v>DEV_GROUP_25</v>
      </c>
    </row>
    <row r="7484" spans="1:10" hidden="1" x14ac:dyDescent="0.2">
      <c r="A7484" s="326" t="s">
        <v>16028</v>
      </c>
      <c r="B7484" s="326" t="s">
        <v>10</v>
      </c>
      <c r="C7484" s="326">
        <v>5</v>
      </c>
      <c r="D7484" s="326" t="s">
        <v>191</v>
      </c>
      <c r="E7484" s="323">
        <v>10</v>
      </c>
      <c r="F7484" s="35" t="s">
        <v>303</v>
      </c>
      <c r="G7484" s="326" t="s">
        <v>15540</v>
      </c>
      <c r="H7484" s="350">
        <f t="shared" si="117"/>
        <v>3787148.3800000008</v>
      </c>
      <c r="I7484" s="326" t="s">
        <v>15737</v>
      </c>
      <c r="J7484" s="42" t="str">
        <f>VLOOKUP(D7484,DEPARTMENTS!B:B,1,0)</f>
        <v>DEV_GROUP_VISITORS</v>
      </c>
    </row>
    <row r="7485" spans="1:10" hidden="1" x14ac:dyDescent="0.2">
      <c r="A7485" s="326" t="s">
        <v>16029</v>
      </c>
      <c r="B7485" s="326" t="s">
        <v>10</v>
      </c>
      <c r="C7485" s="326">
        <v>5</v>
      </c>
      <c r="D7485" s="326" t="s">
        <v>132</v>
      </c>
      <c r="E7485" s="323">
        <v>600</v>
      </c>
      <c r="F7485" s="35" t="s">
        <v>303</v>
      </c>
      <c r="G7485" s="326" t="s">
        <v>15540</v>
      </c>
      <c r="H7485" s="350">
        <f t="shared" si="117"/>
        <v>3787748.3800000008</v>
      </c>
      <c r="I7485" s="326" t="s">
        <v>15738</v>
      </c>
      <c r="J7485" s="42" t="str">
        <f>VLOOKUP(D7485,DEPARTMENTS!B:B,1,0)</f>
        <v>DEV_GROUP_41</v>
      </c>
    </row>
    <row r="7486" spans="1:10" hidden="1" x14ac:dyDescent="0.2">
      <c r="A7486" s="326" t="s">
        <v>16030</v>
      </c>
      <c r="B7486" s="326" t="s">
        <v>10</v>
      </c>
      <c r="C7486" s="326">
        <v>5</v>
      </c>
      <c r="D7486" s="326" t="s">
        <v>130</v>
      </c>
      <c r="E7486" s="323">
        <v>200</v>
      </c>
      <c r="F7486" s="35" t="s">
        <v>303</v>
      </c>
      <c r="G7486" s="326" t="s">
        <v>15540</v>
      </c>
      <c r="H7486" s="350">
        <f t="shared" si="117"/>
        <v>3787948.3800000008</v>
      </c>
      <c r="I7486" s="326" t="s">
        <v>15739</v>
      </c>
      <c r="J7486" s="42" t="str">
        <f>VLOOKUP(D7486,DEPARTMENTS!B:B,1,0)</f>
        <v>DEV_GROUP_11</v>
      </c>
    </row>
    <row r="7487" spans="1:10" hidden="1" x14ac:dyDescent="0.2">
      <c r="A7487" s="326" t="s">
        <v>16031</v>
      </c>
      <c r="B7487" s="326" t="s">
        <v>10</v>
      </c>
      <c r="C7487" s="326">
        <v>5</v>
      </c>
      <c r="D7487" s="326" t="s">
        <v>146</v>
      </c>
      <c r="E7487" s="323">
        <v>100</v>
      </c>
      <c r="F7487" s="35" t="s">
        <v>303</v>
      </c>
      <c r="G7487" s="326" t="s">
        <v>15540</v>
      </c>
      <c r="H7487" s="350">
        <f t="shared" si="117"/>
        <v>3788048.3800000008</v>
      </c>
      <c r="I7487" s="326" t="s">
        <v>15740</v>
      </c>
      <c r="J7487" s="42" t="str">
        <f>VLOOKUP(D7487,DEPARTMENTS!B:B,1,0)</f>
        <v>DEV_GROUP_18</v>
      </c>
    </row>
    <row r="7488" spans="1:10" hidden="1" x14ac:dyDescent="0.2">
      <c r="A7488" s="326" t="s">
        <v>16032</v>
      </c>
      <c r="B7488" s="326" t="s">
        <v>10</v>
      </c>
      <c r="C7488" s="326">
        <v>5</v>
      </c>
      <c r="D7488" s="326" t="s">
        <v>124</v>
      </c>
      <c r="E7488" s="323">
        <v>200</v>
      </c>
      <c r="F7488" s="35" t="s">
        <v>303</v>
      </c>
      <c r="G7488" s="326" t="s">
        <v>15540</v>
      </c>
      <c r="H7488" s="350">
        <f t="shared" si="117"/>
        <v>3788248.3800000008</v>
      </c>
      <c r="I7488" s="326" t="s">
        <v>15741</v>
      </c>
      <c r="J7488" s="42" t="str">
        <f>VLOOKUP(D7488,DEPARTMENTS!B:B,1,0)</f>
        <v>DEV_GROUP_7</v>
      </c>
    </row>
    <row r="7489" spans="1:10" hidden="1" x14ac:dyDescent="0.2">
      <c r="A7489" s="326" t="s">
        <v>16033</v>
      </c>
      <c r="B7489" s="326" t="s">
        <v>10</v>
      </c>
      <c r="C7489" s="326">
        <v>5</v>
      </c>
      <c r="D7489" s="326" t="s">
        <v>191</v>
      </c>
      <c r="E7489" s="323">
        <v>400</v>
      </c>
      <c r="F7489" s="35" t="s">
        <v>303</v>
      </c>
      <c r="G7489" s="326" t="s">
        <v>15540</v>
      </c>
      <c r="H7489" s="350">
        <f t="shared" si="117"/>
        <v>3788648.3800000008</v>
      </c>
      <c r="I7489" s="326" t="s">
        <v>15742</v>
      </c>
      <c r="J7489" s="42" t="str">
        <f>VLOOKUP(D7489,DEPARTMENTS!B:B,1,0)</f>
        <v>DEV_GROUP_VISITORS</v>
      </c>
    </row>
    <row r="7490" spans="1:10" hidden="1" x14ac:dyDescent="0.2">
      <c r="A7490" s="326" t="s">
        <v>16034</v>
      </c>
      <c r="B7490" s="326" t="s">
        <v>10</v>
      </c>
      <c r="C7490" s="326">
        <v>5</v>
      </c>
      <c r="D7490" s="326" t="s">
        <v>150</v>
      </c>
      <c r="E7490" s="323">
        <v>200</v>
      </c>
      <c r="F7490" s="35" t="s">
        <v>303</v>
      </c>
      <c r="G7490" s="326" t="s">
        <v>15540</v>
      </c>
      <c r="H7490" s="350">
        <f t="shared" si="117"/>
        <v>3788848.3800000008</v>
      </c>
      <c r="I7490" s="326" t="s">
        <v>15743</v>
      </c>
      <c r="J7490" s="42" t="str">
        <f>VLOOKUP(D7490,DEPARTMENTS!B:B,1,0)</f>
        <v>DEV_GROUP_40</v>
      </c>
    </row>
    <row r="7491" spans="1:10" hidden="1" x14ac:dyDescent="0.2">
      <c r="A7491" s="326" t="s">
        <v>16035</v>
      </c>
      <c r="B7491" s="326" t="s">
        <v>10</v>
      </c>
      <c r="C7491" s="326">
        <v>5</v>
      </c>
      <c r="D7491" s="326" t="s">
        <v>142</v>
      </c>
      <c r="E7491" s="323">
        <v>2000</v>
      </c>
      <c r="F7491" s="35" t="s">
        <v>303</v>
      </c>
      <c r="G7491" s="326" t="s">
        <v>15540</v>
      </c>
      <c r="H7491" s="350">
        <f t="shared" si="117"/>
        <v>3790848.3800000008</v>
      </c>
      <c r="I7491" s="326" t="s">
        <v>15744</v>
      </c>
      <c r="J7491" s="42" t="str">
        <f>VLOOKUP(D7491,DEPARTMENTS!B:B,1,0)</f>
        <v>DEV_GROUP_8</v>
      </c>
    </row>
    <row r="7492" spans="1:10" hidden="1" x14ac:dyDescent="0.2">
      <c r="A7492" s="326" t="s">
        <v>16036</v>
      </c>
      <c r="B7492" s="326" t="s">
        <v>10</v>
      </c>
      <c r="C7492" s="326">
        <v>5</v>
      </c>
      <c r="D7492" s="326" t="s">
        <v>168</v>
      </c>
      <c r="E7492" s="323">
        <v>250</v>
      </c>
      <c r="F7492" s="35" t="s">
        <v>303</v>
      </c>
      <c r="G7492" s="326" t="s">
        <v>15540</v>
      </c>
      <c r="H7492" s="350">
        <f t="shared" si="117"/>
        <v>3791098.3800000008</v>
      </c>
      <c r="I7492" s="326" t="s">
        <v>15745</v>
      </c>
      <c r="J7492" s="42" t="str">
        <f>VLOOKUP(D7492,DEPARTMENTS!B:B,1,0)</f>
        <v>DEV_GROUP_35</v>
      </c>
    </row>
    <row r="7493" spans="1:10" hidden="1" x14ac:dyDescent="0.2">
      <c r="A7493" s="326" t="s">
        <v>16037</v>
      </c>
      <c r="B7493" s="326" t="s">
        <v>10</v>
      </c>
      <c r="C7493" s="326">
        <v>5</v>
      </c>
      <c r="D7493" s="326" t="s">
        <v>178</v>
      </c>
      <c r="E7493" s="323">
        <v>500</v>
      </c>
      <c r="F7493" s="35" t="s">
        <v>303</v>
      </c>
      <c r="G7493" s="326" t="s">
        <v>15540</v>
      </c>
      <c r="H7493" s="350">
        <f t="shared" si="117"/>
        <v>3791598.3800000008</v>
      </c>
      <c r="I7493" s="326" t="s">
        <v>15746</v>
      </c>
      <c r="J7493" s="42" t="str">
        <f>VLOOKUP(D7493,DEPARTMENTS!B:B,1,0)</f>
        <v>DEV_GROUP_34</v>
      </c>
    </row>
    <row r="7494" spans="1:10" hidden="1" x14ac:dyDescent="0.2">
      <c r="A7494" s="326" t="s">
        <v>16038</v>
      </c>
      <c r="B7494" s="326" t="s">
        <v>10</v>
      </c>
      <c r="C7494" s="326">
        <v>5</v>
      </c>
      <c r="D7494" s="326" t="s">
        <v>132</v>
      </c>
      <c r="E7494" s="323">
        <v>400</v>
      </c>
      <c r="F7494" s="35" t="s">
        <v>303</v>
      </c>
      <c r="G7494" s="326" t="s">
        <v>15540</v>
      </c>
      <c r="H7494" s="350">
        <f t="shared" si="117"/>
        <v>3791998.3800000008</v>
      </c>
      <c r="I7494" s="326" t="s">
        <v>15747</v>
      </c>
      <c r="J7494" s="42" t="str">
        <f>VLOOKUP(D7494,DEPARTMENTS!B:B,1,0)</f>
        <v>DEV_GROUP_41</v>
      </c>
    </row>
    <row r="7495" spans="1:10" hidden="1" x14ac:dyDescent="0.2">
      <c r="A7495" s="326" t="s">
        <v>16039</v>
      </c>
      <c r="B7495" s="326" t="s">
        <v>10</v>
      </c>
      <c r="C7495" s="326">
        <v>5</v>
      </c>
      <c r="D7495" s="326" t="s">
        <v>150</v>
      </c>
      <c r="E7495" s="323">
        <v>300</v>
      </c>
      <c r="F7495" s="35" t="s">
        <v>303</v>
      </c>
      <c r="G7495" s="326" t="s">
        <v>15540</v>
      </c>
      <c r="H7495" s="350">
        <f t="shared" si="117"/>
        <v>3792298.3800000008</v>
      </c>
      <c r="I7495" s="326" t="s">
        <v>15748</v>
      </c>
      <c r="J7495" s="42" t="str">
        <f>VLOOKUP(D7495,DEPARTMENTS!B:B,1,0)</f>
        <v>DEV_GROUP_40</v>
      </c>
    </row>
    <row r="7496" spans="1:10" hidden="1" x14ac:dyDescent="0.2">
      <c r="A7496" s="326" t="s">
        <v>16040</v>
      </c>
      <c r="B7496" s="326" t="s">
        <v>10</v>
      </c>
      <c r="C7496" s="326">
        <v>5</v>
      </c>
      <c r="D7496" s="326" t="s">
        <v>150</v>
      </c>
      <c r="E7496" s="323">
        <v>200</v>
      </c>
      <c r="F7496" s="35" t="s">
        <v>303</v>
      </c>
      <c r="G7496" s="326" t="s">
        <v>15540</v>
      </c>
      <c r="H7496" s="350">
        <f t="shared" si="117"/>
        <v>3792498.3800000008</v>
      </c>
      <c r="I7496" s="326" t="s">
        <v>15749</v>
      </c>
      <c r="J7496" s="42" t="str">
        <f>VLOOKUP(D7496,DEPARTMENTS!B:B,1,0)</f>
        <v>DEV_GROUP_40</v>
      </c>
    </row>
    <row r="7497" spans="1:10" hidden="1" x14ac:dyDescent="0.2">
      <c r="A7497" s="326" t="s">
        <v>16041</v>
      </c>
      <c r="B7497" s="326" t="s">
        <v>10</v>
      </c>
      <c r="C7497" s="326">
        <v>5</v>
      </c>
      <c r="D7497" s="326" t="s">
        <v>130</v>
      </c>
      <c r="E7497" s="323">
        <v>500</v>
      </c>
      <c r="F7497" s="35" t="s">
        <v>303</v>
      </c>
      <c r="G7497" s="326" t="s">
        <v>15540</v>
      </c>
      <c r="H7497" s="350">
        <f t="shared" si="117"/>
        <v>3792998.3800000008</v>
      </c>
      <c r="I7497" s="326" t="s">
        <v>15750</v>
      </c>
      <c r="J7497" s="42" t="str">
        <f>VLOOKUP(D7497,DEPARTMENTS!B:B,1,0)</f>
        <v>DEV_GROUP_11</v>
      </c>
    </row>
    <row r="7498" spans="1:10" hidden="1" x14ac:dyDescent="0.2">
      <c r="A7498" s="326" t="s">
        <v>16042</v>
      </c>
      <c r="B7498" s="326" t="s">
        <v>10</v>
      </c>
      <c r="C7498" s="326">
        <v>5</v>
      </c>
      <c r="D7498" s="326" t="s">
        <v>152</v>
      </c>
      <c r="E7498" s="323">
        <v>150</v>
      </c>
      <c r="F7498" s="35" t="s">
        <v>303</v>
      </c>
      <c r="G7498" s="326" t="s">
        <v>15540</v>
      </c>
      <c r="H7498" s="350">
        <f t="shared" si="117"/>
        <v>3793148.3800000008</v>
      </c>
      <c r="I7498" s="326" t="s">
        <v>15751</v>
      </c>
      <c r="J7498" s="42" t="str">
        <f>VLOOKUP(D7498,DEPARTMENTS!B:B,1,0)</f>
        <v>DEV_GROUP_9</v>
      </c>
    </row>
    <row r="7499" spans="1:10" hidden="1" x14ac:dyDescent="0.2">
      <c r="A7499" s="326" t="s">
        <v>16043</v>
      </c>
      <c r="B7499" s="326" t="s">
        <v>10</v>
      </c>
      <c r="C7499" s="326">
        <v>5</v>
      </c>
      <c r="D7499" s="326" t="s">
        <v>168</v>
      </c>
      <c r="E7499" s="323">
        <v>500</v>
      </c>
      <c r="F7499" s="35" t="s">
        <v>303</v>
      </c>
      <c r="G7499" s="326" t="s">
        <v>15540</v>
      </c>
      <c r="H7499" s="350">
        <f t="shared" si="117"/>
        <v>3793648.3800000008</v>
      </c>
      <c r="I7499" s="326" t="s">
        <v>15752</v>
      </c>
      <c r="J7499" s="42" t="str">
        <f>VLOOKUP(D7499,DEPARTMENTS!B:B,1,0)</f>
        <v>DEV_GROUP_35</v>
      </c>
    </row>
    <row r="7500" spans="1:10" hidden="1" x14ac:dyDescent="0.2">
      <c r="A7500" s="326" t="s">
        <v>16044</v>
      </c>
      <c r="B7500" s="326" t="s">
        <v>10</v>
      </c>
      <c r="C7500" s="326">
        <v>5</v>
      </c>
      <c r="D7500" s="326" t="s">
        <v>191</v>
      </c>
      <c r="E7500" s="323">
        <v>50</v>
      </c>
      <c r="F7500" s="35" t="s">
        <v>303</v>
      </c>
      <c r="G7500" s="326" t="s">
        <v>15540</v>
      </c>
      <c r="H7500" s="350">
        <f t="shared" si="117"/>
        <v>3793698.3800000008</v>
      </c>
      <c r="I7500" s="326" t="s">
        <v>15753</v>
      </c>
      <c r="J7500" s="42" t="str">
        <f>VLOOKUP(D7500,DEPARTMENTS!B:B,1,0)</f>
        <v>DEV_GROUP_VISITORS</v>
      </c>
    </row>
    <row r="7501" spans="1:10" hidden="1" x14ac:dyDescent="0.2">
      <c r="A7501" s="326" t="s">
        <v>16045</v>
      </c>
      <c r="B7501" s="326" t="s">
        <v>10</v>
      </c>
      <c r="C7501" s="326">
        <v>5</v>
      </c>
      <c r="D7501" s="326" t="s">
        <v>124</v>
      </c>
      <c r="E7501" s="323">
        <v>2000</v>
      </c>
      <c r="F7501" s="35" t="s">
        <v>303</v>
      </c>
      <c r="G7501" s="326" t="s">
        <v>15540</v>
      </c>
      <c r="H7501" s="350">
        <f t="shared" si="117"/>
        <v>3795698.3800000008</v>
      </c>
      <c r="I7501" s="326" t="s">
        <v>15754</v>
      </c>
      <c r="J7501" s="42" t="str">
        <f>VLOOKUP(D7501,DEPARTMENTS!B:B,1,0)</f>
        <v>DEV_GROUP_7</v>
      </c>
    </row>
    <row r="7502" spans="1:10" hidden="1" x14ac:dyDescent="0.2">
      <c r="A7502" s="326" t="s">
        <v>16046</v>
      </c>
      <c r="B7502" s="326" t="s">
        <v>10</v>
      </c>
      <c r="C7502" s="326">
        <v>5</v>
      </c>
      <c r="D7502" s="326" t="s">
        <v>130</v>
      </c>
      <c r="E7502" s="323">
        <v>300</v>
      </c>
      <c r="F7502" s="35" t="s">
        <v>303</v>
      </c>
      <c r="G7502" s="326" t="s">
        <v>15540</v>
      </c>
      <c r="H7502" s="350">
        <f t="shared" si="117"/>
        <v>3795998.3800000008</v>
      </c>
      <c r="I7502" s="326" t="s">
        <v>15755</v>
      </c>
      <c r="J7502" s="42" t="str">
        <f>VLOOKUP(D7502,DEPARTMENTS!B:B,1,0)</f>
        <v>DEV_GROUP_11</v>
      </c>
    </row>
    <row r="7503" spans="1:10" hidden="1" x14ac:dyDescent="0.2">
      <c r="A7503" s="326" t="s">
        <v>16047</v>
      </c>
      <c r="B7503" s="326" t="s">
        <v>10</v>
      </c>
      <c r="C7503" s="326">
        <v>5</v>
      </c>
      <c r="D7503" s="326" t="s">
        <v>120</v>
      </c>
      <c r="E7503" s="323">
        <v>200</v>
      </c>
      <c r="F7503" s="35" t="s">
        <v>303</v>
      </c>
      <c r="G7503" s="326" t="s">
        <v>15540</v>
      </c>
      <c r="H7503" s="350">
        <f t="shared" si="117"/>
        <v>3796198.3800000008</v>
      </c>
      <c r="I7503" s="326" t="s">
        <v>15756</v>
      </c>
      <c r="J7503" s="42" t="str">
        <f>VLOOKUP(D7503,DEPARTMENTS!B:B,1,0)</f>
        <v>DEV_GROUP_17</v>
      </c>
    </row>
    <row r="7504" spans="1:10" hidden="1" x14ac:dyDescent="0.2">
      <c r="A7504" s="326" t="s">
        <v>16048</v>
      </c>
      <c r="B7504" s="326" t="s">
        <v>10</v>
      </c>
      <c r="C7504" s="326">
        <v>5</v>
      </c>
      <c r="D7504" s="326" t="s">
        <v>140</v>
      </c>
      <c r="E7504" s="323">
        <v>1000</v>
      </c>
      <c r="F7504" s="35" t="s">
        <v>303</v>
      </c>
      <c r="G7504" s="326" t="s">
        <v>15540</v>
      </c>
      <c r="H7504" s="350">
        <f t="shared" si="117"/>
        <v>3797198.3800000008</v>
      </c>
      <c r="I7504" s="326" t="s">
        <v>15757</v>
      </c>
      <c r="J7504" s="42" t="str">
        <f>VLOOKUP(D7504,DEPARTMENTS!B:B,1,0)</f>
        <v>DEV_GROUP_19</v>
      </c>
    </row>
    <row r="7505" spans="1:10" hidden="1" x14ac:dyDescent="0.2">
      <c r="A7505" s="326" t="s">
        <v>16049</v>
      </c>
      <c r="B7505" s="326" t="s">
        <v>10</v>
      </c>
      <c r="C7505" s="326">
        <v>5</v>
      </c>
      <c r="D7505" s="326" t="s">
        <v>142</v>
      </c>
      <c r="E7505" s="323">
        <v>2000</v>
      </c>
      <c r="F7505" s="35" t="s">
        <v>303</v>
      </c>
      <c r="G7505" s="326" t="s">
        <v>15540</v>
      </c>
      <c r="H7505" s="350">
        <f t="shared" si="117"/>
        <v>3799198.3800000008</v>
      </c>
      <c r="I7505" s="326" t="s">
        <v>15758</v>
      </c>
      <c r="J7505" s="42" t="str">
        <f>VLOOKUP(D7505,DEPARTMENTS!B:B,1,0)</f>
        <v>DEV_GROUP_8</v>
      </c>
    </row>
    <row r="7506" spans="1:10" hidden="1" x14ac:dyDescent="0.2">
      <c r="A7506" s="326" t="s">
        <v>16050</v>
      </c>
      <c r="B7506" s="326" t="s">
        <v>10</v>
      </c>
      <c r="C7506" s="326">
        <v>5</v>
      </c>
      <c r="D7506" s="326" t="s">
        <v>138</v>
      </c>
      <c r="E7506" s="323">
        <v>100</v>
      </c>
      <c r="F7506" s="35" t="s">
        <v>303</v>
      </c>
      <c r="G7506" s="326" t="s">
        <v>15540</v>
      </c>
      <c r="H7506" s="350">
        <f t="shared" si="117"/>
        <v>3799298.3800000008</v>
      </c>
      <c r="I7506" s="326" t="s">
        <v>15759</v>
      </c>
      <c r="J7506" s="42" t="str">
        <f>VLOOKUP(D7506,DEPARTMENTS!B:B,1,0)</f>
        <v>DEV_GROUP_4</v>
      </c>
    </row>
    <row r="7507" spans="1:10" hidden="1" x14ac:dyDescent="0.2">
      <c r="A7507" s="326" t="s">
        <v>16051</v>
      </c>
      <c r="B7507" s="326" t="s">
        <v>10</v>
      </c>
      <c r="C7507" s="326">
        <v>5</v>
      </c>
      <c r="D7507" s="326" t="s">
        <v>191</v>
      </c>
      <c r="E7507" s="323">
        <v>200</v>
      </c>
      <c r="F7507" s="35" t="s">
        <v>303</v>
      </c>
      <c r="G7507" s="326" t="s">
        <v>15540</v>
      </c>
      <c r="H7507" s="350">
        <f t="shared" si="117"/>
        <v>3799498.3800000008</v>
      </c>
      <c r="I7507" s="326" t="s">
        <v>15760</v>
      </c>
      <c r="J7507" s="42" t="str">
        <f>VLOOKUP(D7507,DEPARTMENTS!B:B,1,0)</f>
        <v>DEV_GROUP_VISITORS</v>
      </c>
    </row>
    <row r="7508" spans="1:10" hidden="1" x14ac:dyDescent="0.2">
      <c r="A7508" s="326" t="s">
        <v>16052</v>
      </c>
      <c r="B7508" s="326" t="s">
        <v>10</v>
      </c>
      <c r="C7508" s="326">
        <v>5</v>
      </c>
      <c r="D7508" s="326" t="s">
        <v>191</v>
      </c>
      <c r="E7508" s="323">
        <v>100</v>
      </c>
      <c r="F7508" s="35" t="s">
        <v>303</v>
      </c>
      <c r="G7508" s="326" t="s">
        <v>15540</v>
      </c>
      <c r="H7508" s="350">
        <f t="shared" si="117"/>
        <v>3799598.3800000008</v>
      </c>
      <c r="I7508" s="326" t="s">
        <v>15761</v>
      </c>
      <c r="J7508" s="42" t="str">
        <f>VLOOKUP(D7508,DEPARTMENTS!B:B,1,0)</f>
        <v>DEV_GROUP_VISITORS</v>
      </c>
    </row>
    <row r="7509" spans="1:10" hidden="1" x14ac:dyDescent="0.2">
      <c r="A7509" s="326" t="s">
        <v>16053</v>
      </c>
      <c r="B7509" s="326" t="s">
        <v>10</v>
      </c>
      <c r="C7509" s="326">
        <v>5</v>
      </c>
      <c r="D7509" s="326" t="s">
        <v>156</v>
      </c>
      <c r="E7509" s="323">
        <v>500</v>
      </c>
      <c r="F7509" s="35" t="s">
        <v>303</v>
      </c>
      <c r="G7509" s="326" t="s">
        <v>15540</v>
      </c>
      <c r="H7509" s="350">
        <f t="shared" si="117"/>
        <v>3800098.3800000008</v>
      </c>
      <c r="I7509" s="326" t="s">
        <v>15762</v>
      </c>
      <c r="J7509" s="42" t="str">
        <f>VLOOKUP(D7509,DEPARTMENTS!B:B,1,0)</f>
        <v>DEV_GROUP_39</v>
      </c>
    </row>
    <row r="7510" spans="1:10" hidden="1" x14ac:dyDescent="0.2">
      <c r="A7510" s="326" t="s">
        <v>16054</v>
      </c>
      <c r="B7510" s="326" t="s">
        <v>10</v>
      </c>
      <c r="C7510" s="326">
        <v>5</v>
      </c>
      <c r="D7510" s="326" t="s">
        <v>132</v>
      </c>
      <c r="E7510" s="323">
        <v>200</v>
      </c>
      <c r="F7510" s="35" t="s">
        <v>303</v>
      </c>
      <c r="G7510" s="326" t="s">
        <v>15540</v>
      </c>
      <c r="H7510" s="350">
        <f t="shared" ref="H7510:H7573" si="118">H7509+E7510</f>
        <v>3800298.3800000008</v>
      </c>
      <c r="I7510" s="326" t="s">
        <v>15763</v>
      </c>
      <c r="J7510" s="42" t="str">
        <f>VLOOKUP(D7510,DEPARTMENTS!B:B,1,0)</f>
        <v>DEV_GROUP_41</v>
      </c>
    </row>
    <row r="7511" spans="1:10" hidden="1" x14ac:dyDescent="0.2">
      <c r="A7511" s="326" t="s">
        <v>16055</v>
      </c>
      <c r="B7511" s="326" t="s">
        <v>10</v>
      </c>
      <c r="C7511" s="326">
        <v>5</v>
      </c>
      <c r="D7511" s="326" t="s">
        <v>166</v>
      </c>
      <c r="E7511" s="323">
        <v>3000</v>
      </c>
      <c r="F7511" s="35" t="s">
        <v>303</v>
      </c>
      <c r="G7511" s="326" t="s">
        <v>15540</v>
      </c>
      <c r="H7511" s="350">
        <f t="shared" si="118"/>
        <v>3803298.3800000008</v>
      </c>
      <c r="I7511" s="326" t="s">
        <v>15764</v>
      </c>
      <c r="J7511" s="42" t="str">
        <f>VLOOKUP(D7511,DEPARTMENTS!B:B,1,0)</f>
        <v>DEV_GROUP_30</v>
      </c>
    </row>
    <row r="7512" spans="1:10" hidden="1" x14ac:dyDescent="0.2">
      <c r="A7512" s="326" t="s">
        <v>16056</v>
      </c>
      <c r="B7512" s="326" t="s">
        <v>10</v>
      </c>
      <c r="C7512" s="326">
        <v>5</v>
      </c>
      <c r="D7512" s="326" t="s">
        <v>184</v>
      </c>
      <c r="E7512" s="323">
        <v>100</v>
      </c>
      <c r="F7512" s="35" t="s">
        <v>303</v>
      </c>
      <c r="G7512" s="326" t="s">
        <v>15540</v>
      </c>
      <c r="H7512" s="350">
        <f t="shared" si="118"/>
        <v>3803398.3800000008</v>
      </c>
      <c r="I7512" s="326" t="s">
        <v>15765</v>
      </c>
      <c r="J7512" s="42" t="str">
        <f>VLOOKUP(D7512,DEPARTMENTS!B:B,1,0)</f>
        <v>DEV_GROUP_27</v>
      </c>
    </row>
    <row r="7513" spans="1:10" hidden="1" x14ac:dyDescent="0.2">
      <c r="A7513" s="326" t="s">
        <v>16057</v>
      </c>
      <c r="B7513" s="326" t="s">
        <v>10</v>
      </c>
      <c r="C7513" s="326">
        <v>5</v>
      </c>
      <c r="D7513" s="326" t="s">
        <v>144</v>
      </c>
      <c r="E7513" s="323">
        <v>800</v>
      </c>
      <c r="F7513" s="35" t="s">
        <v>303</v>
      </c>
      <c r="G7513" s="326" t="s">
        <v>15540</v>
      </c>
      <c r="H7513" s="350">
        <f t="shared" si="118"/>
        <v>3804198.3800000008</v>
      </c>
      <c r="I7513" s="326" t="s">
        <v>15766</v>
      </c>
      <c r="J7513" s="42" t="str">
        <f>VLOOKUP(D7513,DEPARTMENTS!B:B,1,0)</f>
        <v>DEV_GROUP_2</v>
      </c>
    </row>
    <row r="7514" spans="1:10" hidden="1" x14ac:dyDescent="0.2">
      <c r="A7514" s="326" t="s">
        <v>16058</v>
      </c>
      <c r="B7514" s="326" t="s">
        <v>10</v>
      </c>
      <c r="C7514" s="326">
        <v>5</v>
      </c>
      <c r="D7514" s="326" t="s">
        <v>120</v>
      </c>
      <c r="E7514" s="323">
        <v>2000</v>
      </c>
      <c r="F7514" s="35" t="s">
        <v>303</v>
      </c>
      <c r="G7514" s="326" t="s">
        <v>15540</v>
      </c>
      <c r="H7514" s="350">
        <f t="shared" si="118"/>
        <v>3806198.3800000008</v>
      </c>
      <c r="I7514" s="326" t="s">
        <v>15767</v>
      </c>
      <c r="J7514" s="42" t="str">
        <f>VLOOKUP(D7514,DEPARTMENTS!B:B,1,0)</f>
        <v>DEV_GROUP_17</v>
      </c>
    </row>
    <row r="7515" spans="1:10" hidden="1" x14ac:dyDescent="0.2">
      <c r="A7515" s="326" t="s">
        <v>16059</v>
      </c>
      <c r="B7515" s="326" t="s">
        <v>10</v>
      </c>
      <c r="C7515" s="326">
        <v>5</v>
      </c>
      <c r="D7515" s="326" t="s">
        <v>132</v>
      </c>
      <c r="E7515" s="323">
        <v>200</v>
      </c>
      <c r="F7515" s="35" t="s">
        <v>303</v>
      </c>
      <c r="G7515" s="326" t="s">
        <v>15540</v>
      </c>
      <c r="H7515" s="350">
        <f t="shared" si="118"/>
        <v>3806398.3800000008</v>
      </c>
      <c r="I7515" s="326" t="s">
        <v>15768</v>
      </c>
      <c r="J7515" s="42" t="str">
        <f>VLOOKUP(D7515,DEPARTMENTS!B:B,1,0)</f>
        <v>DEV_GROUP_41</v>
      </c>
    </row>
    <row r="7516" spans="1:10" hidden="1" x14ac:dyDescent="0.2">
      <c r="A7516" s="326" t="s">
        <v>16060</v>
      </c>
      <c r="B7516" s="326" t="s">
        <v>10</v>
      </c>
      <c r="C7516" s="326">
        <v>5</v>
      </c>
      <c r="D7516" s="326" t="s">
        <v>152</v>
      </c>
      <c r="E7516" s="323">
        <v>1000</v>
      </c>
      <c r="F7516" s="35" t="s">
        <v>303</v>
      </c>
      <c r="G7516" s="326" t="s">
        <v>15540</v>
      </c>
      <c r="H7516" s="350">
        <f t="shared" si="118"/>
        <v>3807398.3800000008</v>
      </c>
      <c r="I7516" s="326" t="s">
        <v>15769</v>
      </c>
      <c r="J7516" s="42" t="str">
        <f>VLOOKUP(D7516,DEPARTMENTS!B:B,1,0)</f>
        <v>DEV_GROUP_9</v>
      </c>
    </row>
    <row r="7517" spans="1:10" hidden="1" x14ac:dyDescent="0.2">
      <c r="A7517" s="326" t="s">
        <v>16061</v>
      </c>
      <c r="B7517" s="326" t="s">
        <v>10</v>
      </c>
      <c r="C7517" s="326">
        <v>5</v>
      </c>
      <c r="D7517" s="326" t="s">
        <v>146</v>
      </c>
      <c r="E7517" s="323">
        <v>800</v>
      </c>
      <c r="F7517" s="35" t="s">
        <v>303</v>
      </c>
      <c r="G7517" s="326" t="s">
        <v>15540</v>
      </c>
      <c r="H7517" s="350">
        <f t="shared" si="118"/>
        <v>3808198.3800000008</v>
      </c>
      <c r="I7517" s="326" t="s">
        <v>15770</v>
      </c>
      <c r="J7517" s="42" t="str">
        <f>VLOOKUP(D7517,DEPARTMENTS!B:B,1,0)</f>
        <v>DEV_GROUP_18</v>
      </c>
    </row>
    <row r="7518" spans="1:10" hidden="1" x14ac:dyDescent="0.2">
      <c r="A7518" s="326" t="s">
        <v>16062</v>
      </c>
      <c r="B7518" s="326" t="s">
        <v>10</v>
      </c>
      <c r="C7518" s="326">
        <v>5</v>
      </c>
      <c r="D7518" s="326" t="s">
        <v>126</v>
      </c>
      <c r="E7518" s="323">
        <v>500</v>
      </c>
      <c r="F7518" s="35" t="s">
        <v>303</v>
      </c>
      <c r="G7518" s="326" t="s">
        <v>15540</v>
      </c>
      <c r="H7518" s="350">
        <f t="shared" si="118"/>
        <v>3808698.3800000008</v>
      </c>
      <c r="I7518" s="326" t="s">
        <v>15771</v>
      </c>
      <c r="J7518" s="42" t="str">
        <f>VLOOKUP(D7518,DEPARTMENTS!B:B,1,0)</f>
        <v>DEV_GROUP_6</v>
      </c>
    </row>
    <row r="7519" spans="1:10" hidden="1" x14ac:dyDescent="0.2">
      <c r="A7519" s="326" t="s">
        <v>16063</v>
      </c>
      <c r="B7519" s="326" t="s">
        <v>10</v>
      </c>
      <c r="C7519" s="326">
        <v>5</v>
      </c>
      <c r="D7519" s="326" t="s">
        <v>132</v>
      </c>
      <c r="E7519" s="323">
        <v>200</v>
      </c>
      <c r="F7519" s="35" t="s">
        <v>303</v>
      </c>
      <c r="G7519" s="326" t="s">
        <v>15540</v>
      </c>
      <c r="H7519" s="350">
        <f t="shared" si="118"/>
        <v>3808898.3800000008</v>
      </c>
      <c r="I7519" s="326" t="s">
        <v>15772</v>
      </c>
      <c r="J7519" s="42" t="str">
        <f>VLOOKUP(D7519,DEPARTMENTS!B:B,1,0)</f>
        <v>DEV_GROUP_41</v>
      </c>
    </row>
    <row r="7520" spans="1:10" hidden="1" x14ac:dyDescent="0.2">
      <c r="A7520" s="326" t="s">
        <v>16064</v>
      </c>
      <c r="B7520" s="326" t="s">
        <v>10</v>
      </c>
      <c r="C7520" s="326">
        <v>5</v>
      </c>
      <c r="D7520" s="326" t="s">
        <v>120</v>
      </c>
      <c r="E7520" s="323">
        <v>50</v>
      </c>
      <c r="F7520" s="35" t="s">
        <v>303</v>
      </c>
      <c r="G7520" s="326" t="s">
        <v>15540</v>
      </c>
      <c r="H7520" s="350">
        <f t="shared" si="118"/>
        <v>3808948.3800000008</v>
      </c>
      <c r="I7520" s="326" t="s">
        <v>15773</v>
      </c>
      <c r="J7520" s="42" t="str">
        <f>VLOOKUP(D7520,DEPARTMENTS!B:B,1,0)</f>
        <v>DEV_GROUP_17</v>
      </c>
    </row>
    <row r="7521" spans="1:10" hidden="1" x14ac:dyDescent="0.2">
      <c r="A7521" s="326" t="s">
        <v>16065</v>
      </c>
      <c r="B7521" s="326" t="s">
        <v>10</v>
      </c>
      <c r="C7521" s="326">
        <v>5</v>
      </c>
      <c r="D7521" s="326" t="s">
        <v>184</v>
      </c>
      <c r="E7521" s="323">
        <v>1500</v>
      </c>
      <c r="F7521" s="35" t="s">
        <v>303</v>
      </c>
      <c r="G7521" s="326" t="s">
        <v>15540</v>
      </c>
      <c r="H7521" s="350">
        <f t="shared" si="118"/>
        <v>3810448.3800000008</v>
      </c>
      <c r="I7521" s="326" t="s">
        <v>15774</v>
      </c>
      <c r="J7521" s="42" t="str">
        <f>VLOOKUP(D7521,DEPARTMENTS!B:B,1,0)</f>
        <v>DEV_GROUP_27</v>
      </c>
    </row>
    <row r="7522" spans="1:10" hidden="1" x14ac:dyDescent="0.2">
      <c r="A7522" s="326" t="s">
        <v>16066</v>
      </c>
      <c r="B7522" s="326" t="s">
        <v>10</v>
      </c>
      <c r="C7522" s="326">
        <v>5</v>
      </c>
      <c r="D7522" s="326" t="s">
        <v>120</v>
      </c>
      <c r="E7522" s="323">
        <v>1000</v>
      </c>
      <c r="F7522" s="35" t="s">
        <v>303</v>
      </c>
      <c r="G7522" s="326" t="s">
        <v>15540</v>
      </c>
      <c r="H7522" s="350">
        <f t="shared" si="118"/>
        <v>3811448.3800000008</v>
      </c>
      <c r="I7522" s="326" t="s">
        <v>15775</v>
      </c>
      <c r="J7522" s="42" t="str">
        <f>VLOOKUP(D7522,DEPARTMENTS!B:B,1,0)</f>
        <v>DEV_GROUP_17</v>
      </c>
    </row>
    <row r="7523" spans="1:10" hidden="1" x14ac:dyDescent="0.2">
      <c r="A7523" s="326" t="s">
        <v>16067</v>
      </c>
      <c r="B7523" s="326" t="s">
        <v>10</v>
      </c>
      <c r="C7523" s="326">
        <v>5</v>
      </c>
      <c r="D7523" s="326" t="s">
        <v>142</v>
      </c>
      <c r="E7523" s="323">
        <v>1000</v>
      </c>
      <c r="F7523" s="35" t="s">
        <v>303</v>
      </c>
      <c r="G7523" s="326" t="s">
        <v>15540</v>
      </c>
      <c r="H7523" s="350">
        <f t="shared" si="118"/>
        <v>3812448.3800000008</v>
      </c>
      <c r="I7523" s="326" t="s">
        <v>15776</v>
      </c>
      <c r="J7523" s="42" t="str">
        <f>VLOOKUP(D7523,DEPARTMENTS!B:B,1,0)</f>
        <v>DEV_GROUP_8</v>
      </c>
    </row>
    <row r="7524" spans="1:10" hidden="1" x14ac:dyDescent="0.2">
      <c r="A7524" s="326" t="s">
        <v>16068</v>
      </c>
      <c r="B7524" s="326" t="s">
        <v>10</v>
      </c>
      <c r="C7524" s="326">
        <v>5</v>
      </c>
      <c r="D7524" s="326" t="s">
        <v>174</v>
      </c>
      <c r="E7524" s="323">
        <v>500</v>
      </c>
      <c r="F7524" s="35" t="s">
        <v>303</v>
      </c>
      <c r="G7524" s="326" t="s">
        <v>15540</v>
      </c>
      <c r="H7524" s="350">
        <f t="shared" si="118"/>
        <v>3812948.3800000008</v>
      </c>
      <c r="I7524" s="326" t="s">
        <v>15777</v>
      </c>
      <c r="J7524" s="42" t="str">
        <f>VLOOKUP(D7524,DEPARTMENTS!B:B,1,0)</f>
        <v>DEV_GROUP_21</v>
      </c>
    </row>
    <row r="7525" spans="1:10" hidden="1" x14ac:dyDescent="0.2">
      <c r="A7525" s="326" t="s">
        <v>16069</v>
      </c>
      <c r="B7525" s="326" t="s">
        <v>10</v>
      </c>
      <c r="C7525" s="326">
        <v>5</v>
      </c>
      <c r="D7525" s="326" t="s">
        <v>182</v>
      </c>
      <c r="E7525" s="323">
        <v>1000</v>
      </c>
      <c r="F7525" s="35" t="s">
        <v>303</v>
      </c>
      <c r="G7525" s="326" t="s">
        <v>15540</v>
      </c>
      <c r="H7525" s="350">
        <f t="shared" si="118"/>
        <v>3813948.3800000008</v>
      </c>
      <c r="I7525" s="326" t="s">
        <v>15778</v>
      </c>
      <c r="J7525" s="42" t="str">
        <f>VLOOKUP(D7525,DEPARTMENTS!B:B,1,0)</f>
        <v>DEV_GROUP_23</v>
      </c>
    </row>
    <row r="7526" spans="1:10" hidden="1" x14ac:dyDescent="0.2">
      <c r="A7526" s="326" t="s">
        <v>16070</v>
      </c>
      <c r="B7526" s="326" t="s">
        <v>10</v>
      </c>
      <c r="C7526" s="326">
        <v>5</v>
      </c>
      <c r="D7526" s="326" t="s">
        <v>170</v>
      </c>
      <c r="E7526" s="323">
        <v>500</v>
      </c>
      <c r="F7526" s="35" t="s">
        <v>303</v>
      </c>
      <c r="G7526" s="326" t="s">
        <v>15540</v>
      </c>
      <c r="H7526" s="350">
        <f t="shared" si="118"/>
        <v>3814448.3800000008</v>
      </c>
      <c r="I7526" s="326" t="s">
        <v>15779</v>
      </c>
      <c r="J7526" s="42" t="str">
        <f>VLOOKUP(D7526,DEPARTMENTS!B:B,1,0)</f>
        <v>DEV_GROUP_24</v>
      </c>
    </row>
    <row r="7527" spans="1:10" hidden="1" x14ac:dyDescent="0.2">
      <c r="A7527" s="326" t="s">
        <v>16071</v>
      </c>
      <c r="B7527" s="326" t="s">
        <v>10</v>
      </c>
      <c r="C7527" s="326">
        <v>5</v>
      </c>
      <c r="D7527" s="326" t="s">
        <v>150</v>
      </c>
      <c r="E7527" s="323">
        <v>200</v>
      </c>
      <c r="F7527" s="35" t="s">
        <v>303</v>
      </c>
      <c r="G7527" s="326" t="s">
        <v>15540</v>
      </c>
      <c r="H7527" s="350">
        <f t="shared" si="118"/>
        <v>3814648.3800000008</v>
      </c>
      <c r="I7527" s="326" t="s">
        <v>15780</v>
      </c>
      <c r="J7527" s="42" t="str">
        <f>VLOOKUP(D7527,DEPARTMENTS!B:B,1,0)</f>
        <v>DEV_GROUP_40</v>
      </c>
    </row>
    <row r="7528" spans="1:10" hidden="1" x14ac:dyDescent="0.2">
      <c r="A7528" s="326" t="s">
        <v>16072</v>
      </c>
      <c r="B7528" s="326" t="s">
        <v>10</v>
      </c>
      <c r="C7528" s="326">
        <v>5</v>
      </c>
      <c r="D7528" s="326" t="s">
        <v>191</v>
      </c>
      <c r="E7528" s="323">
        <v>50</v>
      </c>
      <c r="F7528" s="35" t="s">
        <v>303</v>
      </c>
      <c r="G7528" s="326" t="s">
        <v>15540</v>
      </c>
      <c r="H7528" s="350">
        <f t="shared" si="118"/>
        <v>3814698.3800000008</v>
      </c>
      <c r="I7528" s="326" t="s">
        <v>15781</v>
      </c>
      <c r="J7528" s="42" t="str">
        <f>VLOOKUP(D7528,DEPARTMENTS!B:B,1,0)</f>
        <v>DEV_GROUP_VISITORS</v>
      </c>
    </row>
    <row r="7529" spans="1:10" hidden="1" x14ac:dyDescent="0.2">
      <c r="A7529" s="326" t="s">
        <v>16073</v>
      </c>
      <c r="B7529" s="326" t="s">
        <v>10</v>
      </c>
      <c r="C7529" s="326">
        <v>5</v>
      </c>
      <c r="D7529" s="326" t="s">
        <v>134</v>
      </c>
      <c r="E7529" s="323">
        <v>200</v>
      </c>
      <c r="F7529" s="35" t="s">
        <v>303</v>
      </c>
      <c r="G7529" s="326" t="s">
        <v>15540</v>
      </c>
      <c r="H7529" s="350">
        <f t="shared" si="118"/>
        <v>3814898.3800000008</v>
      </c>
      <c r="I7529" s="326" t="s">
        <v>15782</v>
      </c>
      <c r="J7529" s="42" t="str">
        <f>VLOOKUP(D7529,DEPARTMENTS!B:B,1,0)</f>
        <v>DEV_GROUP_12</v>
      </c>
    </row>
    <row r="7530" spans="1:10" hidden="1" x14ac:dyDescent="0.2">
      <c r="A7530" s="326" t="s">
        <v>16074</v>
      </c>
      <c r="B7530" s="326" t="s">
        <v>10</v>
      </c>
      <c r="C7530" s="326">
        <v>5</v>
      </c>
      <c r="D7530" s="326" t="s">
        <v>132</v>
      </c>
      <c r="E7530" s="323">
        <v>400</v>
      </c>
      <c r="F7530" s="35" t="s">
        <v>303</v>
      </c>
      <c r="G7530" s="326" t="s">
        <v>15540</v>
      </c>
      <c r="H7530" s="350">
        <f t="shared" si="118"/>
        <v>3815298.3800000008</v>
      </c>
      <c r="I7530" s="326" t="s">
        <v>15783</v>
      </c>
      <c r="J7530" s="42" t="str">
        <f>VLOOKUP(D7530,DEPARTMENTS!B:B,1,0)</f>
        <v>DEV_GROUP_41</v>
      </c>
    </row>
    <row r="7531" spans="1:10" hidden="1" x14ac:dyDescent="0.2">
      <c r="A7531" s="326" t="s">
        <v>16075</v>
      </c>
      <c r="B7531" s="326" t="s">
        <v>10</v>
      </c>
      <c r="C7531" s="326">
        <v>5</v>
      </c>
      <c r="D7531" s="326" t="s">
        <v>166</v>
      </c>
      <c r="E7531" s="323">
        <v>500</v>
      </c>
      <c r="F7531" s="35" t="s">
        <v>303</v>
      </c>
      <c r="G7531" s="326" t="s">
        <v>15540</v>
      </c>
      <c r="H7531" s="350">
        <f t="shared" si="118"/>
        <v>3815798.3800000008</v>
      </c>
      <c r="I7531" s="326" t="s">
        <v>15784</v>
      </c>
      <c r="J7531" s="42" t="str">
        <f>VLOOKUP(D7531,DEPARTMENTS!B:B,1,0)</f>
        <v>DEV_GROUP_30</v>
      </c>
    </row>
    <row r="7532" spans="1:10" hidden="1" x14ac:dyDescent="0.2">
      <c r="A7532" s="326" t="s">
        <v>16076</v>
      </c>
      <c r="B7532" s="326" t="s">
        <v>10</v>
      </c>
      <c r="C7532" s="326">
        <v>5</v>
      </c>
      <c r="D7532" s="326" t="s">
        <v>186</v>
      </c>
      <c r="E7532" s="323">
        <v>200</v>
      </c>
      <c r="F7532" s="35" t="s">
        <v>303</v>
      </c>
      <c r="G7532" s="326" t="s">
        <v>15540</v>
      </c>
      <c r="H7532" s="350">
        <f t="shared" si="118"/>
        <v>3815998.3800000008</v>
      </c>
      <c r="I7532" s="326" t="s">
        <v>15785</v>
      </c>
      <c r="J7532" s="42" t="str">
        <f>VLOOKUP(D7532,DEPARTMENTS!B:B,1,0)</f>
        <v>DEV_GROUP_37</v>
      </c>
    </row>
    <row r="7533" spans="1:10" hidden="1" x14ac:dyDescent="0.2">
      <c r="A7533" s="326" t="s">
        <v>16077</v>
      </c>
      <c r="B7533" s="326" t="s">
        <v>10</v>
      </c>
      <c r="C7533" s="326">
        <v>5</v>
      </c>
      <c r="D7533" s="326" t="s">
        <v>132</v>
      </c>
      <c r="E7533" s="323">
        <v>1000</v>
      </c>
      <c r="F7533" s="35" t="s">
        <v>303</v>
      </c>
      <c r="G7533" s="326" t="s">
        <v>15540</v>
      </c>
      <c r="H7533" s="350">
        <f t="shared" si="118"/>
        <v>3816998.3800000008</v>
      </c>
      <c r="I7533" s="326" t="s">
        <v>15786</v>
      </c>
      <c r="J7533" s="42" t="str">
        <f>VLOOKUP(D7533,DEPARTMENTS!B:B,1,0)</f>
        <v>DEV_GROUP_41</v>
      </c>
    </row>
    <row r="7534" spans="1:10" hidden="1" x14ac:dyDescent="0.2">
      <c r="A7534" s="326" t="s">
        <v>16078</v>
      </c>
      <c r="B7534" s="326" t="s">
        <v>10</v>
      </c>
      <c r="C7534" s="326">
        <v>5</v>
      </c>
      <c r="D7534" s="326" t="s">
        <v>124</v>
      </c>
      <c r="E7534" s="323">
        <v>2000</v>
      </c>
      <c r="F7534" s="35" t="s">
        <v>303</v>
      </c>
      <c r="G7534" s="326" t="s">
        <v>15540</v>
      </c>
      <c r="H7534" s="350">
        <f t="shared" si="118"/>
        <v>3818998.3800000008</v>
      </c>
      <c r="I7534" s="326" t="s">
        <v>15787</v>
      </c>
      <c r="J7534" s="42" t="str">
        <f>VLOOKUP(D7534,DEPARTMENTS!B:B,1,0)</f>
        <v>DEV_GROUP_7</v>
      </c>
    </row>
    <row r="7535" spans="1:10" x14ac:dyDescent="0.2">
      <c r="A7535" s="326" t="s">
        <v>16079</v>
      </c>
      <c r="B7535" s="326" t="s">
        <v>10</v>
      </c>
      <c r="C7535" s="326">
        <v>5</v>
      </c>
      <c r="D7535" s="326" t="s">
        <v>112</v>
      </c>
      <c r="E7535" s="323">
        <v>500</v>
      </c>
      <c r="F7535" s="35" t="s">
        <v>303</v>
      </c>
      <c r="G7535" s="326" t="s">
        <v>15540</v>
      </c>
      <c r="H7535" s="350">
        <f t="shared" si="118"/>
        <v>3819498.3800000008</v>
      </c>
      <c r="I7535" s="326" t="s">
        <v>15788</v>
      </c>
      <c r="J7535" s="42" t="str">
        <f>VLOOKUP(D7535,DEPARTMENTS!B:B,1,0)</f>
        <v>DEV_GROUP_13</v>
      </c>
    </row>
    <row r="7536" spans="1:10" hidden="1" x14ac:dyDescent="0.2">
      <c r="A7536" s="326" t="s">
        <v>16080</v>
      </c>
      <c r="B7536" s="326" t="s">
        <v>10</v>
      </c>
      <c r="C7536" s="326">
        <v>5</v>
      </c>
      <c r="D7536" s="326" t="s">
        <v>120</v>
      </c>
      <c r="E7536" s="323">
        <v>500</v>
      </c>
      <c r="F7536" s="35" t="s">
        <v>303</v>
      </c>
      <c r="G7536" s="326" t="s">
        <v>15540</v>
      </c>
      <c r="H7536" s="350">
        <f t="shared" si="118"/>
        <v>3819998.3800000008</v>
      </c>
      <c r="I7536" s="326" t="s">
        <v>15789</v>
      </c>
      <c r="J7536" s="42" t="str">
        <f>VLOOKUP(D7536,DEPARTMENTS!B:B,1,0)</f>
        <v>DEV_GROUP_17</v>
      </c>
    </row>
    <row r="7537" spans="1:10" hidden="1" x14ac:dyDescent="0.2">
      <c r="A7537" s="326" t="s">
        <v>16081</v>
      </c>
      <c r="B7537" s="326" t="s">
        <v>10</v>
      </c>
      <c r="C7537" s="326">
        <v>5</v>
      </c>
      <c r="D7537" s="326" t="s">
        <v>24</v>
      </c>
      <c r="E7537" s="323">
        <v>300</v>
      </c>
      <c r="F7537" s="35" t="s">
        <v>303</v>
      </c>
      <c r="G7537" s="326" t="s">
        <v>15540</v>
      </c>
      <c r="H7537" s="350">
        <f t="shared" si="118"/>
        <v>3820298.3800000008</v>
      </c>
      <c r="I7537" s="326" t="s">
        <v>15790</v>
      </c>
      <c r="J7537" s="42" t="str">
        <f>VLOOKUP(D7537,DEPARTMENTS!B:B,1,0)</f>
        <v>ENVELOPES</v>
      </c>
    </row>
    <row r="7538" spans="1:10" x14ac:dyDescent="0.2">
      <c r="A7538" s="326" t="s">
        <v>16082</v>
      </c>
      <c r="B7538" s="326" t="s">
        <v>10</v>
      </c>
      <c r="C7538" s="326">
        <v>5</v>
      </c>
      <c r="D7538" s="326" t="s">
        <v>112</v>
      </c>
      <c r="E7538" s="323">
        <v>500</v>
      </c>
      <c r="F7538" s="35" t="s">
        <v>303</v>
      </c>
      <c r="G7538" s="326" t="s">
        <v>15540</v>
      </c>
      <c r="H7538" s="350">
        <f t="shared" si="118"/>
        <v>3820798.3800000008</v>
      </c>
      <c r="I7538" s="326" t="s">
        <v>15791</v>
      </c>
      <c r="J7538" s="42" t="str">
        <f>VLOOKUP(D7538,DEPARTMENTS!B:B,1,0)</f>
        <v>DEV_GROUP_13</v>
      </c>
    </row>
    <row r="7539" spans="1:10" hidden="1" x14ac:dyDescent="0.2">
      <c r="A7539" s="326" t="s">
        <v>16083</v>
      </c>
      <c r="B7539" s="326" t="s">
        <v>10</v>
      </c>
      <c r="C7539" s="326">
        <v>5</v>
      </c>
      <c r="D7539" s="326" t="s">
        <v>114</v>
      </c>
      <c r="E7539" s="323">
        <v>2000</v>
      </c>
      <c r="F7539" s="35" t="s">
        <v>303</v>
      </c>
      <c r="G7539" s="326" t="s">
        <v>15540</v>
      </c>
      <c r="H7539" s="350">
        <f t="shared" si="118"/>
        <v>3822798.3800000008</v>
      </c>
      <c r="I7539" s="326" t="s">
        <v>15792</v>
      </c>
      <c r="J7539" s="42" t="str">
        <f>VLOOKUP(D7539,DEPARTMENTS!B:B,1,0)</f>
        <v>DEV_GROUP_1</v>
      </c>
    </row>
    <row r="7540" spans="1:10" hidden="1" x14ac:dyDescent="0.2">
      <c r="A7540" s="326" t="s">
        <v>16084</v>
      </c>
      <c r="B7540" s="326" t="s">
        <v>10</v>
      </c>
      <c r="C7540" s="326">
        <v>5</v>
      </c>
      <c r="D7540" s="326" t="s">
        <v>150</v>
      </c>
      <c r="E7540" s="323">
        <v>200</v>
      </c>
      <c r="F7540" s="35" t="s">
        <v>303</v>
      </c>
      <c r="G7540" s="326" t="s">
        <v>15540</v>
      </c>
      <c r="H7540" s="350">
        <f t="shared" si="118"/>
        <v>3822998.3800000008</v>
      </c>
      <c r="I7540" s="326" t="s">
        <v>15793</v>
      </c>
      <c r="J7540" s="42" t="str">
        <f>VLOOKUP(D7540,DEPARTMENTS!B:B,1,0)</f>
        <v>DEV_GROUP_40</v>
      </c>
    </row>
    <row r="7541" spans="1:10" hidden="1" x14ac:dyDescent="0.2">
      <c r="A7541" s="326" t="s">
        <v>16085</v>
      </c>
      <c r="B7541" s="326" t="s">
        <v>10</v>
      </c>
      <c r="C7541" s="326">
        <v>5</v>
      </c>
      <c r="D7541" s="326" t="s">
        <v>152</v>
      </c>
      <c r="E7541" s="323">
        <v>5000</v>
      </c>
      <c r="F7541" s="35" t="s">
        <v>303</v>
      </c>
      <c r="G7541" s="326" t="s">
        <v>15540</v>
      </c>
      <c r="H7541" s="350">
        <f t="shared" si="118"/>
        <v>3827998.3800000008</v>
      </c>
      <c r="I7541" s="326" t="s">
        <v>15794</v>
      </c>
      <c r="J7541" s="42" t="str">
        <f>VLOOKUP(D7541,DEPARTMENTS!B:B,1,0)</f>
        <v>DEV_GROUP_9</v>
      </c>
    </row>
    <row r="7542" spans="1:10" hidden="1" x14ac:dyDescent="0.2">
      <c r="A7542" s="326" t="s">
        <v>16086</v>
      </c>
      <c r="B7542" s="326" t="s">
        <v>10</v>
      </c>
      <c r="C7542" s="326">
        <v>5</v>
      </c>
      <c r="D7542" s="326" t="s">
        <v>24</v>
      </c>
      <c r="E7542" s="323">
        <v>5000</v>
      </c>
      <c r="F7542" s="35" t="s">
        <v>303</v>
      </c>
      <c r="G7542" s="326" t="s">
        <v>15540</v>
      </c>
      <c r="H7542" s="350">
        <f t="shared" si="118"/>
        <v>3832998.3800000008</v>
      </c>
      <c r="I7542" s="326" t="s">
        <v>15795</v>
      </c>
      <c r="J7542" s="42" t="str">
        <f>VLOOKUP(D7542,DEPARTMENTS!B:B,1,0)</f>
        <v>ENVELOPES</v>
      </c>
    </row>
    <row r="7543" spans="1:10" hidden="1" x14ac:dyDescent="0.2">
      <c r="A7543" s="326" t="s">
        <v>16087</v>
      </c>
      <c r="B7543" s="326" t="s">
        <v>10</v>
      </c>
      <c r="C7543" s="326">
        <v>5</v>
      </c>
      <c r="D7543" s="326" t="s">
        <v>168</v>
      </c>
      <c r="E7543" s="323">
        <v>1500</v>
      </c>
      <c r="F7543" s="35" t="s">
        <v>303</v>
      </c>
      <c r="G7543" s="326" t="s">
        <v>15540</v>
      </c>
      <c r="H7543" s="350">
        <f t="shared" si="118"/>
        <v>3834498.3800000008</v>
      </c>
      <c r="I7543" s="326" t="s">
        <v>15796</v>
      </c>
      <c r="J7543" s="42" t="str">
        <f>VLOOKUP(D7543,DEPARTMENTS!B:B,1,0)</f>
        <v>DEV_GROUP_35</v>
      </c>
    </row>
    <row r="7544" spans="1:10" hidden="1" x14ac:dyDescent="0.2">
      <c r="A7544" s="326" t="s">
        <v>16088</v>
      </c>
      <c r="B7544" s="326" t="s">
        <v>10</v>
      </c>
      <c r="C7544" s="326">
        <v>5</v>
      </c>
      <c r="D7544" s="326" t="s">
        <v>186</v>
      </c>
      <c r="E7544" s="323">
        <v>500</v>
      </c>
      <c r="F7544" s="35" t="s">
        <v>303</v>
      </c>
      <c r="G7544" s="326" t="s">
        <v>15540</v>
      </c>
      <c r="H7544" s="350">
        <f t="shared" si="118"/>
        <v>3834998.3800000008</v>
      </c>
      <c r="I7544" s="326" t="s">
        <v>15797</v>
      </c>
      <c r="J7544" s="42" t="str">
        <f>VLOOKUP(D7544,DEPARTMENTS!B:B,1,0)</f>
        <v>DEV_GROUP_37</v>
      </c>
    </row>
    <row r="7545" spans="1:10" hidden="1" x14ac:dyDescent="0.2">
      <c r="A7545" s="326" t="s">
        <v>16089</v>
      </c>
      <c r="B7545" s="326" t="s">
        <v>10</v>
      </c>
      <c r="C7545" s="326">
        <v>5</v>
      </c>
      <c r="D7545" s="326" t="s">
        <v>150</v>
      </c>
      <c r="E7545" s="323">
        <v>1500</v>
      </c>
      <c r="F7545" s="35" t="s">
        <v>303</v>
      </c>
      <c r="G7545" s="326" t="s">
        <v>15540</v>
      </c>
      <c r="H7545" s="350">
        <f t="shared" si="118"/>
        <v>3836498.3800000008</v>
      </c>
      <c r="I7545" s="326" t="s">
        <v>15798</v>
      </c>
      <c r="J7545" s="42" t="str">
        <f>VLOOKUP(D7545,DEPARTMENTS!B:B,1,0)</f>
        <v>DEV_GROUP_40</v>
      </c>
    </row>
    <row r="7546" spans="1:10" hidden="1" x14ac:dyDescent="0.2">
      <c r="A7546" s="326" t="s">
        <v>16090</v>
      </c>
      <c r="B7546" s="326" t="s">
        <v>10</v>
      </c>
      <c r="C7546" s="326">
        <v>5</v>
      </c>
      <c r="D7546" s="326" t="s">
        <v>150</v>
      </c>
      <c r="E7546" s="323">
        <v>1000</v>
      </c>
      <c r="F7546" s="35" t="s">
        <v>303</v>
      </c>
      <c r="G7546" s="326" t="s">
        <v>15540</v>
      </c>
      <c r="H7546" s="350">
        <f t="shared" si="118"/>
        <v>3837498.3800000008</v>
      </c>
      <c r="I7546" s="326" t="s">
        <v>15799</v>
      </c>
      <c r="J7546" s="42" t="str">
        <f>VLOOKUP(D7546,DEPARTMENTS!B:B,1,0)</f>
        <v>DEV_GROUP_40</v>
      </c>
    </row>
    <row r="7547" spans="1:10" hidden="1" x14ac:dyDescent="0.2">
      <c r="A7547" s="326" t="s">
        <v>16091</v>
      </c>
      <c r="B7547" s="326" t="s">
        <v>10</v>
      </c>
      <c r="C7547" s="326">
        <v>5</v>
      </c>
      <c r="D7547" s="326" t="s">
        <v>122</v>
      </c>
      <c r="E7547" s="323">
        <v>3000</v>
      </c>
      <c r="F7547" s="35" t="s">
        <v>303</v>
      </c>
      <c r="G7547" s="326" t="s">
        <v>15540</v>
      </c>
      <c r="H7547" s="350">
        <f t="shared" si="118"/>
        <v>3840498.3800000008</v>
      </c>
      <c r="I7547" s="326" t="s">
        <v>15800</v>
      </c>
      <c r="J7547" s="42" t="str">
        <f>VLOOKUP(D7547,DEPARTMENTS!B:B,1,0)</f>
        <v>DEV_GROUP_16</v>
      </c>
    </row>
    <row r="7548" spans="1:10" hidden="1" x14ac:dyDescent="0.2">
      <c r="A7548" s="326" t="s">
        <v>16092</v>
      </c>
      <c r="B7548" s="326" t="s">
        <v>10</v>
      </c>
      <c r="C7548" s="326">
        <v>5</v>
      </c>
      <c r="D7548" s="326" t="s">
        <v>154</v>
      </c>
      <c r="E7548" s="323">
        <v>1500</v>
      </c>
      <c r="F7548" s="35" t="s">
        <v>303</v>
      </c>
      <c r="G7548" s="326" t="s">
        <v>15540</v>
      </c>
      <c r="H7548" s="350">
        <f t="shared" si="118"/>
        <v>3841998.3800000008</v>
      </c>
      <c r="I7548" s="326" t="s">
        <v>15801</v>
      </c>
      <c r="J7548" s="42" t="str">
        <f>VLOOKUP(D7548,DEPARTMENTS!B:B,1,0)</f>
        <v>DEV_GROUP_10</v>
      </c>
    </row>
    <row r="7549" spans="1:10" hidden="1" x14ac:dyDescent="0.2">
      <c r="A7549" s="326" t="s">
        <v>16093</v>
      </c>
      <c r="B7549" s="326" t="s">
        <v>10</v>
      </c>
      <c r="C7549" s="326">
        <v>5</v>
      </c>
      <c r="D7549" s="326" t="s">
        <v>182</v>
      </c>
      <c r="E7549" s="323">
        <v>600</v>
      </c>
      <c r="F7549" s="35" t="s">
        <v>303</v>
      </c>
      <c r="G7549" s="326" t="s">
        <v>15540</v>
      </c>
      <c r="H7549" s="350">
        <f t="shared" si="118"/>
        <v>3842598.3800000008</v>
      </c>
      <c r="I7549" s="326" t="s">
        <v>15802</v>
      </c>
      <c r="J7549" s="42" t="str">
        <f>VLOOKUP(D7549,DEPARTMENTS!B:B,1,0)</f>
        <v>DEV_GROUP_23</v>
      </c>
    </row>
    <row r="7550" spans="1:10" x14ac:dyDescent="0.2">
      <c r="A7550" s="326" t="s">
        <v>16094</v>
      </c>
      <c r="B7550" s="326" t="s">
        <v>10</v>
      </c>
      <c r="C7550" s="326">
        <v>5</v>
      </c>
      <c r="D7550" s="326" t="s">
        <v>112</v>
      </c>
      <c r="E7550" s="323">
        <v>500</v>
      </c>
      <c r="F7550" s="35" t="s">
        <v>303</v>
      </c>
      <c r="G7550" s="326" t="s">
        <v>15540</v>
      </c>
      <c r="H7550" s="350">
        <f t="shared" si="118"/>
        <v>3843098.3800000008</v>
      </c>
      <c r="I7550" s="326" t="s">
        <v>15803</v>
      </c>
      <c r="J7550" s="42" t="str">
        <f>VLOOKUP(D7550,DEPARTMENTS!B:B,1,0)</f>
        <v>DEV_GROUP_13</v>
      </c>
    </row>
    <row r="7551" spans="1:10" hidden="1" x14ac:dyDescent="0.2">
      <c r="A7551" s="326" t="s">
        <v>16095</v>
      </c>
      <c r="B7551" s="326" t="s">
        <v>10</v>
      </c>
      <c r="C7551" s="326">
        <v>5</v>
      </c>
      <c r="D7551" s="326" t="s">
        <v>172</v>
      </c>
      <c r="E7551" s="323">
        <v>500</v>
      </c>
      <c r="F7551" s="35" t="s">
        <v>303</v>
      </c>
      <c r="G7551" s="326" t="s">
        <v>15540</v>
      </c>
      <c r="H7551" s="350">
        <f t="shared" si="118"/>
        <v>3843598.3800000008</v>
      </c>
      <c r="I7551" s="326" t="s">
        <v>15804</v>
      </c>
      <c r="J7551" s="42" t="str">
        <f>VLOOKUP(D7551,DEPARTMENTS!B:B,1,0)</f>
        <v>DEV_GROUP_25</v>
      </c>
    </row>
    <row r="7552" spans="1:10" hidden="1" x14ac:dyDescent="0.2">
      <c r="A7552" s="326" t="s">
        <v>16096</v>
      </c>
      <c r="B7552" s="326" t="s">
        <v>10</v>
      </c>
      <c r="C7552" s="326">
        <v>5</v>
      </c>
      <c r="D7552" s="326" t="s">
        <v>24</v>
      </c>
      <c r="E7552" s="323">
        <v>100</v>
      </c>
      <c r="F7552" s="35" t="s">
        <v>303</v>
      </c>
      <c r="G7552" s="326" t="s">
        <v>15540</v>
      </c>
      <c r="H7552" s="350">
        <f t="shared" si="118"/>
        <v>3843698.3800000008</v>
      </c>
      <c r="I7552" s="326" t="s">
        <v>15805</v>
      </c>
      <c r="J7552" s="42" t="str">
        <f>VLOOKUP(D7552,DEPARTMENTS!B:B,1,0)</f>
        <v>ENVELOPES</v>
      </c>
    </row>
    <row r="7553" spans="1:10" hidden="1" x14ac:dyDescent="0.2">
      <c r="A7553" s="326" t="s">
        <v>16097</v>
      </c>
      <c r="B7553" s="326" t="s">
        <v>10</v>
      </c>
      <c r="C7553" s="326">
        <v>5</v>
      </c>
      <c r="D7553" s="326" t="s">
        <v>24</v>
      </c>
      <c r="E7553" s="323">
        <v>250</v>
      </c>
      <c r="F7553" s="35" t="s">
        <v>303</v>
      </c>
      <c r="G7553" s="326" t="s">
        <v>15540</v>
      </c>
      <c r="H7553" s="350">
        <f t="shared" si="118"/>
        <v>3843948.3800000008</v>
      </c>
      <c r="I7553" s="326" t="s">
        <v>15806</v>
      </c>
      <c r="J7553" s="42" t="str">
        <f>VLOOKUP(D7553,DEPARTMENTS!B:B,1,0)</f>
        <v>ENVELOPES</v>
      </c>
    </row>
    <row r="7554" spans="1:10" hidden="1" x14ac:dyDescent="0.2">
      <c r="A7554" s="326" t="s">
        <v>16098</v>
      </c>
      <c r="B7554" s="326" t="s">
        <v>10</v>
      </c>
      <c r="C7554" s="326">
        <v>5</v>
      </c>
      <c r="D7554" s="326" t="s">
        <v>166</v>
      </c>
      <c r="E7554" s="323">
        <v>300</v>
      </c>
      <c r="F7554" s="35" t="s">
        <v>303</v>
      </c>
      <c r="G7554" s="326" t="s">
        <v>15540</v>
      </c>
      <c r="H7554" s="350">
        <f t="shared" si="118"/>
        <v>3844248.3800000008</v>
      </c>
      <c r="I7554" s="326" t="s">
        <v>15807</v>
      </c>
      <c r="J7554" s="42" t="str">
        <f>VLOOKUP(D7554,DEPARTMENTS!B:B,1,0)</f>
        <v>DEV_GROUP_30</v>
      </c>
    </row>
    <row r="7555" spans="1:10" hidden="1" x14ac:dyDescent="0.2">
      <c r="A7555" s="326" t="s">
        <v>16099</v>
      </c>
      <c r="B7555" s="326" t="s">
        <v>10</v>
      </c>
      <c r="C7555" s="326">
        <v>5</v>
      </c>
      <c r="D7555" s="326" t="s">
        <v>24</v>
      </c>
      <c r="E7555" s="323">
        <v>100</v>
      </c>
      <c r="F7555" s="35" t="s">
        <v>303</v>
      </c>
      <c r="G7555" s="326" t="s">
        <v>15540</v>
      </c>
      <c r="H7555" s="350">
        <f t="shared" si="118"/>
        <v>3844348.3800000008</v>
      </c>
      <c r="I7555" s="326" t="s">
        <v>15808</v>
      </c>
      <c r="J7555" s="42" t="str">
        <f>VLOOKUP(D7555,DEPARTMENTS!B:B,1,0)</f>
        <v>ENVELOPES</v>
      </c>
    </row>
    <row r="7556" spans="1:10" hidden="1" x14ac:dyDescent="0.2">
      <c r="A7556" s="326" t="s">
        <v>16100</v>
      </c>
      <c r="B7556" s="326" t="s">
        <v>10</v>
      </c>
      <c r="C7556" s="326">
        <v>5</v>
      </c>
      <c r="D7556" s="326" t="s">
        <v>24</v>
      </c>
      <c r="E7556" s="323">
        <v>100</v>
      </c>
      <c r="F7556" s="35" t="s">
        <v>303</v>
      </c>
      <c r="G7556" s="326" t="s">
        <v>15540</v>
      </c>
      <c r="H7556" s="350">
        <f t="shared" si="118"/>
        <v>3844448.3800000008</v>
      </c>
      <c r="I7556" s="326" t="s">
        <v>15809</v>
      </c>
      <c r="J7556" s="42" t="str">
        <f>VLOOKUP(D7556,DEPARTMENTS!B:B,1,0)</f>
        <v>ENVELOPES</v>
      </c>
    </row>
    <row r="7557" spans="1:10" hidden="1" x14ac:dyDescent="0.2">
      <c r="A7557" s="326" t="s">
        <v>16101</v>
      </c>
      <c r="B7557" s="326" t="s">
        <v>10</v>
      </c>
      <c r="C7557" s="326">
        <v>5</v>
      </c>
      <c r="D7557" s="326" t="s">
        <v>24</v>
      </c>
      <c r="E7557" s="323">
        <v>100</v>
      </c>
      <c r="F7557" s="35" t="s">
        <v>303</v>
      </c>
      <c r="G7557" s="326" t="s">
        <v>15540</v>
      </c>
      <c r="H7557" s="350">
        <f t="shared" si="118"/>
        <v>3844548.3800000008</v>
      </c>
      <c r="I7557" s="326" t="s">
        <v>15810</v>
      </c>
      <c r="J7557" s="42" t="str">
        <f>VLOOKUP(D7557,DEPARTMENTS!B:B,1,0)</f>
        <v>ENVELOPES</v>
      </c>
    </row>
    <row r="7558" spans="1:10" hidden="1" x14ac:dyDescent="0.2">
      <c r="A7558" s="326" t="s">
        <v>16102</v>
      </c>
      <c r="B7558" s="326" t="s">
        <v>10</v>
      </c>
      <c r="C7558" s="326">
        <v>5</v>
      </c>
      <c r="D7558" s="326" t="s">
        <v>24</v>
      </c>
      <c r="E7558" s="323">
        <v>500</v>
      </c>
      <c r="F7558" s="35" t="s">
        <v>303</v>
      </c>
      <c r="G7558" s="326" t="s">
        <v>15540</v>
      </c>
      <c r="H7558" s="350">
        <f t="shared" si="118"/>
        <v>3845048.3800000008</v>
      </c>
      <c r="I7558" s="326" t="s">
        <v>15811</v>
      </c>
      <c r="J7558" s="42" t="str">
        <f>VLOOKUP(D7558,DEPARTMENTS!B:B,1,0)</f>
        <v>ENVELOPES</v>
      </c>
    </row>
    <row r="7559" spans="1:10" hidden="1" x14ac:dyDescent="0.2">
      <c r="A7559" s="326" t="s">
        <v>16103</v>
      </c>
      <c r="B7559" s="326" t="s">
        <v>10</v>
      </c>
      <c r="C7559" s="326">
        <v>5</v>
      </c>
      <c r="D7559" s="326" t="s">
        <v>24</v>
      </c>
      <c r="E7559" s="323">
        <v>50</v>
      </c>
      <c r="F7559" s="35" t="s">
        <v>303</v>
      </c>
      <c r="G7559" s="326" t="s">
        <v>15540</v>
      </c>
      <c r="H7559" s="350">
        <f t="shared" si="118"/>
        <v>3845098.3800000008</v>
      </c>
      <c r="I7559" s="326" t="s">
        <v>15812</v>
      </c>
      <c r="J7559" s="42" t="str">
        <f>VLOOKUP(D7559,DEPARTMENTS!B:B,1,0)</f>
        <v>ENVELOPES</v>
      </c>
    </row>
    <row r="7560" spans="1:10" hidden="1" x14ac:dyDescent="0.2">
      <c r="A7560" s="326" t="s">
        <v>16104</v>
      </c>
      <c r="B7560" s="326" t="s">
        <v>10</v>
      </c>
      <c r="C7560" s="326">
        <v>5</v>
      </c>
      <c r="D7560" s="326" t="s">
        <v>24</v>
      </c>
      <c r="E7560" s="323">
        <v>200</v>
      </c>
      <c r="F7560" s="35" t="s">
        <v>303</v>
      </c>
      <c r="G7560" s="326" t="s">
        <v>15540</v>
      </c>
      <c r="H7560" s="350">
        <f t="shared" si="118"/>
        <v>3845298.3800000008</v>
      </c>
      <c r="I7560" s="326" t="s">
        <v>15813</v>
      </c>
      <c r="J7560" s="42" t="str">
        <f>VLOOKUP(D7560,DEPARTMENTS!B:B,1,0)</f>
        <v>ENVELOPES</v>
      </c>
    </row>
    <row r="7561" spans="1:10" hidden="1" x14ac:dyDescent="0.2">
      <c r="A7561" s="326" t="s">
        <v>16105</v>
      </c>
      <c r="B7561" s="326" t="s">
        <v>10</v>
      </c>
      <c r="C7561" s="326">
        <v>5</v>
      </c>
      <c r="D7561" s="326" t="s">
        <v>24</v>
      </c>
      <c r="E7561" s="323">
        <v>200</v>
      </c>
      <c r="F7561" s="35" t="s">
        <v>303</v>
      </c>
      <c r="G7561" s="326" t="s">
        <v>15540</v>
      </c>
      <c r="H7561" s="350">
        <f t="shared" si="118"/>
        <v>3845498.3800000008</v>
      </c>
      <c r="I7561" s="326" t="s">
        <v>15814</v>
      </c>
      <c r="J7561" s="42" t="str">
        <f>VLOOKUP(D7561,DEPARTMENTS!B:B,1,0)</f>
        <v>ENVELOPES</v>
      </c>
    </row>
    <row r="7562" spans="1:10" hidden="1" x14ac:dyDescent="0.2">
      <c r="A7562" s="326" t="s">
        <v>16106</v>
      </c>
      <c r="B7562" s="326" t="s">
        <v>10</v>
      </c>
      <c r="C7562" s="326">
        <v>5</v>
      </c>
      <c r="D7562" s="326" t="s">
        <v>24</v>
      </c>
      <c r="E7562" s="323">
        <v>500</v>
      </c>
      <c r="F7562" s="35" t="s">
        <v>303</v>
      </c>
      <c r="G7562" s="326" t="s">
        <v>15540</v>
      </c>
      <c r="H7562" s="350">
        <f t="shared" si="118"/>
        <v>3845998.3800000008</v>
      </c>
      <c r="I7562" s="326" t="s">
        <v>15815</v>
      </c>
      <c r="J7562" s="42" t="str">
        <f>VLOOKUP(D7562,DEPARTMENTS!B:B,1,0)</f>
        <v>ENVELOPES</v>
      </c>
    </row>
    <row r="7563" spans="1:10" hidden="1" x14ac:dyDescent="0.2">
      <c r="A7563" s="326" t="s">
        <v>16107</v>
      </c>
      <c r="B7563" s="326" t="s">
        <v>10</v>
      </c>
      <c r="C7563" s="326">
        <v>5</v>
      </c>
      <c r="D7563" s="326" t="s">
        <v>24</v>
      </c>
      <c r="E7563" s="323">
        <v>50</v>
      </c>
      <c r="F7563" s="35" t="s">
        <v>303</v>
      </c>
      <c r="G7563" s="326" t="s">
        <v>15540</v>
      </c>
      <c r="H7563" s="350">
        <f t="shared" si="118"/>
        <v>3846048.3800000008</v>
      </c>
      <c r="I7563" s="326" t="s">
        <v>15816</v>
      </c>
      <c r="J7563" s="42" t="str">
        <f>VLOOKUP(D7563,DEPARTMENTS!B:B,1,0)</f>
        <v>ENVELOPES</v>
      </c>
    </row>
    <row r="7564" spans="1:10" hidden="1" x14ac:dyDescent="0.2">
      <c r="A7564" s="326" t="s">
        <v>16108</v>
      </c>
      <c r="B7564" s="326" t="s">
        <v>10</v>
      </c>
      <c r="C7564" s="326">
        <v>5</v>
      </c>
      <c r="D7564" s="326" t="s">
        <v>24</v>
      </c>
      <c r="E7564" s="323">
        <v>1000</v>
      </c>
      <c r="F7564" s="35" t="s">
        <v>303</v>
      </c>
      <c r="G7564" s="326" t="s">
        <v>15540</v>
      </c>
      <c r="H7564" s="350">
        <f t="shared" si="118"/>
        <v>3847048.3800000008</v>
      </c>
      <c r="I7564" s="326" t="s">
        <v>15817</v>
      </c>
      <c r="J7564" s="42" t="str">
        <f>VLOOKUP(D7564,DEPARTMENTS!B:B,1,0)</f>
        <v>ENVELOPES</v>
      </c>
    </row>
    <row r="7565" spans="1:10" hidden="1" x14ac:dyDescent="0.2">
      <c r="A7565" s="326" t="s">
        <v>16109</v>
      </c>
      <c r="B7565" s="326" t="s">
        <v>10</v>
      </c>
      <c r="C7565" s="326">
        <v>5</v>
      </c>
      <c r="D7565" s="326" t="s">
        <v>24</v>
      </c>
      <c r="E7565" s="323">
        <v>100</v>
      </c>
      <c r="F7565" s="35" t="s">
        <v>303</v>
      </c>
      <c r="G7565" s="326" t="s">
        <v>15540</v>
      </c>
      <c r="H7565" s="350">
        <f t="shared" si="118"/>
        <v>3847148.3800000008</v>
      </c>
      <c r="I7565" s="326" t="s">
        <v>15818</v>
      </c>
      <c r="J7565" s="42" t="str">
        <f>VLOOKUP(D7565,DEPARTMENTS!B:B,1,0)</f>
        <v>ENVELOPES</v>
      </c>
    </row>
    <row r="7566" spans="1:10" hidden="1" x14ac:dyDescent="0.2">
      <c r="A7566" s="326" t="s">
        <v>16110</v>
      </c>
      <c r="B7566" s="326" t="s">
        <v>10</v>
      </c>
      <c r="C7566" s="326">
        <v>5</v>
      </c>
      <c r="D7566" s="326" t="s">
        <v>23</v>
      </c>
      <c r="E7566" s="323">
        <v>30</v>
      </c>
      <c r="F7566" s="35" t="s">
        <v>303</v>
      </c>
      <c r="G7566" s="326" t="s">
        <v>15540</v>
      </c>
      <c r="H7566" s="350">
        <f t="shared" si="118"/>
        <v>3847178.3800000008</v>
      </c>
      <c r="I7566" s="326" t="s">
        <v>15819</v>
      </c>
      <c r="J7566" s="42" t="str">
        <f>VLOOKUP(D7566,DEPARTMENTS!B:B,1,0)</f>
        <v>LOCAL CHURCH BUDGET</v>
      </c>
    </row>
    <row r="7567" spans="1:10" hidden="1" x14ac:dyDescent="0.2">
      <c r="A7567" s="326" t="s">
        <v>348</v>
      </c>
      <c r="B7567" s="326" t="s">
        <v>10</v>
      </c>
      <c r="C7567" s="326">
        <v>5</v>
      </c>
      <c r="D7567" s="326" t="s">
        <v>24</v>
      </c>
      <c r="E7567" s="323">
        <v>50</v>
      </c>
      <c r="F7567" s="35" t="s">
        <v>303</v>
      </c>
      <c r="G7567" s="326" t="s">
        <v>15540</v>
      </c>
      <c r="H7567" s="350">
        <f t="shared" si="118"/>
        <v>3847228.3800000008</v>
      </c>
      <c r="I7567" s="326" t="s">
        <v>15820</v>
      </c>
      <c r="J7567" s="42" t="str">
        <f>VLOOKUP(D7567,DEPARTMENTS!B:B,1,0)</f>
        <v>ENVELOPES</v>
      </c>
    </row>
    <row r="7568" spans="1:10" hidden="1" x14ac:dyDescent="0.2">
      <c r="A7568" s="326" t="s">
        <v>16111</v>
      </c>
      <c r="B7568" s="326" t="s">
        <v>10</v>
      </c>
      <c r="C7568" s="326">
        <v>5</v>
      </c>
      <c r="D7568" s="326" t="s">
        <v>24</v>
      </c>
      <c r="E7568" s="323">
        <v>50</v>
      </c>
      <c r="F7568" s="35" t="s">
        <v>303</v>
      </c>
      <c r="G7568" s="326" t="s">
        <v>15540</v>
      </c>
      <c r="H7568" s="350">
        <f t="shared" si="118"/>
        <v>3847278.3800000008</v>
      </c>
      <c r="I7568" s="326" t="s">
        <v>15821</v>
      </c>
      <c r="J7568" s="42" t="str">
        <f>VLOOKUP(D7568,DEPARTMENTS!B:B,1,0)</f>
        <v>ENVELOPES</v>
      </c>
    </row>
    <row r="7569" spans="1:10" hidden="1" x14ac:dyDescent="0.2">
      <c r="A7569" s="326" t="s">
        <v>16112</v>
      </c>
      <c r="B7569" s="326" t="s">
        <v>10</v>
      </c>
      <c r="C7569" s="326">
        <v>5</v>
      </c>
      <c r="D7569" s="326" t="s">
        <v>24</v>
      </c>
      <c r="E7569" s="323">
        <v>50</v>
      </c>
      <c r="F7569" s="35" t="s">
        <v>303</v>
      </c>
      <c r="G7569" s="326" t="s">
        <v>15540</v>
      </c>
      <c r="H7569" s="350">
        <f t="shared" si="118"/>
        <v>3847328.3800000008</v>
      </c>
      <c r="I7569" s="326" t="s">
        <v>15822</v>
      </c>
      <c r="J7569" s="42" t="str">
        <f>VLOOKUP(D7569,DEPARTMENTS!B:B,1,0)</f>
        <v>ENVELOPES</v>
      </c>
    </row>
    <row r="7570" spans="1:10" hidden="1" x14ac:dyDescent="0.2">
      <c r="A7570" s="326" t="s">
        <v>16113</v>
      </c>
      <c r="B7570" s="326" t="s">
        <v>10</v>
      </c>
      <c r="C7570" s="326">
        <v>5</v>
      </c>
      <c r="D7570" s="326" t="s">
        <v>24</v>
      </c>
      <c r="E7570" s="323">
        <v>100</v>
      </c>
      <c r="F7570" s="35" t="s">
        <v>303</v>
      </c>
      <c r="G7570" s="326" t="s">
        <v>15540</v>
      </c>
      <c r="H7570" s="350">
        <f t="shared" si="118"/>
        <v>3847428.3800000008</v>
      </c>
      <c r="I7570" s="326" t="s">
        <v>15823</v>
      </c>
      <c r="J7570" s="42" t="str">
        <f>VLOOKUP(D7570,DEPARTMENTS!B:B,1,0)</f>
        <v>ENVELOPES</v>
      </c>
    </row>
    <row r="7571" spans="1:10" hidden="1" x14ac:dyDescent="0.2">
      <c r="A7571" s="326" t="s">
        <v>16114</v>
      </c>
      <c r="B7571" s="326" t="s">
        <v>10</v>
      </c>
      <c r="C7571" s="326">
        <v>5</v>
      </c>
      <c r="D7571" s="326" t="s">
        <v>24</v>
      </c>
      <c r="E7571" s="323">
        <v>50</v>
      </c>
      <c r="F7571" s="35" t="s">
        <v>303</v>
      </c>
      <c r="G7571" s="326" t="s">
        <v>15540</v>
      </c>
      <c r="H7571" s="350">
        <f t="shared" si="118"/>
        <v>3847478.3800000008</v>
      </c>
      <c r="I7571" s="326" t="s">
        <v>15824</v>
      </c>
      <c r="J7571" s="42" t="str">
        <f>VLOOKUP(D7571,DEPARTMENTS!B:B,1,0)</f>
        <v>ENVELOPES</v>
      </c>
    </row>
    <row r="7572" spans="1:10" hidden="1" x14ac:dyDescent="0.2">
      <c r="A7572" s="326" t="s">
        <v>16115</v>
      </c>
      <c r="B7572" s="326" t="s">
        <v>10</v>
      </c>
      <c r="C7572" s="326">
        <v>5</v>
      </c>
      <c r="D7572" s="326" t="s">
        <v>24</v>
      </c>
      <c r="E7572" s="323">
        <v>200</v>
      </c>
      <c r="F7572" s="35" t="s">
        <v>303</v>
      </c>
      <c r="G7572" s="326" t="s">
        <v>15540</v>
      </c>
      <c r="H7572" s="350">
        <f t="shared" si="118"/>
        <v>3847678.3800000008</v>
      </c>
      <c r="I7572" s="326" t="s">
        <v>15825</v>
      </c>
      <c r="J7572" s="42" t="str">
        <f>VLOOKUP(D7572,DEPARTMENTS!B:B,1,0)</f>
        <v>ENVELOPES</v>
      </c>
    </row>
    <row r="7573" spans="1:10" hidden="1" x14ac:dyDescent="0.2">
      <c r="A7573" s="326" t="s">
        <v>16116</v>
      </c>
      <c r="B7573" s="326" t="s">
        <v>10</v>
      </c>
      <c r="C7573" s="326">
        <v>5</v>
      </c>
      <c r="D7573" s="326" t="s">
        <v>23</v>
      </c>
      <c r="E7573" s="323">
        <v>20</v>
      </c>
      <c r="F7573" s="35" t="s">
        <v>303</v>
      </c>
      <c r="G7573" s="326" t="s">
        <v>15540</v>
      </c>
      <c r="H7573" s="350">
        <f t="shared" si="118"/>
        <v>3847698.3800000008</v>
      </c>
      <c r="I7573" s="326" t="s">
        <v>15826</v>
      </c>
      <c r="J7573" s="42" t="str">
        <f>VLOOKUP(D7573,DEPARTMENTS!B:B,1,0)</f>
        <v>LOCAL CHURCH BUDGET</v>
      </c>
    </row>
    <row r="7574" spans="1:10" hidden="1" x14ac:dyDescent="0.2">
      <c r="A7574" s="326" t="s">
        <v>16117</v>
      </c>
      <c r="B7574" s="326" t="s">
        <v>10</v>
      </c>
      <c r="C7574" s="326">
        <v>5</v>
      </c>
      <c r="D7574" s="326" t="s">
        <v>24</v>
      </c>
      <c r="E7574" s="323">
        <v>50</v>
      </c>
      <c r="F7574" s="35" t="s">
        <v>303</v>
      </c>
      <c r="G7574" s="326" t="s">
        <v>15540</v>
      </c>
      <c r="H7574" s="350">
        <f t="shared" ref="H7574:H7637" si="119">H7573+E7574</f>
        <v>3847748.3800000008</v>
      </c>
      <c r="I7574" s="326" t="s">
        <v>15827</v>
      </c>
      <c r="J7574" s="42" t="str">
        <f>VLOOKUP(D7574,DEPARTMENTS!B:B,1,0)</f>
        <v>ENVELOPES</v>
      </c>
    </row>
    <row r="7575" spans="1:10" hidden="1" x14ac:dyDescent="0.2">
      <c r="A7575" s="326" t="s">
        <v>16118</v>
      </c>
      <c r="B7575" s="326" t="s">
        <v>10</v>
      </c>
      <c r="C7575" s="326">
        <v>5</v>
      </c>
      <c r="D7575" s="326" t="s">
        <v>24</v>
      </c>
      <c r="E7575" s="323">
        <v>50</v>
      </c>
      <c r="F7575" s="35" t="s">
        <v>303</v>
      </c>
      <c r="G7575" s="326" t="s">
        <v>15540</v>
      </c>
      <c r="H7575" s="350">
        <f t="shared" si="119"/>
        <v>3847798.3800000008</v>
      </c>
      <c r="I7575" s="326" t="s">
        <v>15828</v>
      </c>
      <c r="J7575" s="42" t="str">
        <f>VLOOKUP(D7575,DEPARTMENTS!B:B,1,0)</f>
        <v>ENVELOPES</v>
      </c>
    </row>
    <row r="7576" spans="1:10" hidden="1" x14ac:dyDescent="0.2">
      <c r="A7576" s="326" t="s">
        <v>16119</v>
      </c>
      <c r="B7576" s="326" t="s">
        <v>10</v>
      </c>
      <c r="C7576" s="326">
        <v>5</v>
      </c>
      <c r="D7576" s="326" t="s">
        <v>24</v>
      </c>
      <c r="E7576" s="323">
        <v>150</v>
      </c>
      <c r="F7576" s="35" t="s">
        <v>303</v>
      </c>
      <c r="G7576" s="326" t="s">
        <v>15540</v>
      </c>
      <c r="H7576" s="350">
        <f t="shared" si="119"/>
        <v>3847948.3800000008</v>
      </c>
      <c r="I7576" s="326" t="s">
        <v>15829</v>
      </c>
      <c r="J7576" s="42" t="str">
        <f>VLOOKUP(D7576,DEPARTMENTS!B:B,1,0)</f>
        <v>ENVELOPES</v>
      </c>
    </row>
    <row r="7577" spans="1:10" hidden="1" x14ac:dyDescent="0.2">
      <c r="A7577" s="326" t="s">
        <v>16120</v>
      </c>
      <c r="B7577" s="326" t="s">
        <v>10</v>
      </c>
      <c r="C7577" s="326">
        <v>5</v>
      </c>
      <c r="D7577" s="326" t="s">
        <v>24</v>
      </c>
      <c r="E7577" s="323">
        <v>50</v>
      </c>
      <c r="F7577" s="35" t="s">
        <v>303</v>
      </c>
      <c r="G7577" s="326" t="s">
        <v>15540</v>
      </c>
      <c r="H7577" s="350">
        <f t="shared" si="119"/>
        <v>3847998.3800000008</v>
      </c>
      <c r="I7577" s="326" t="s">
        <v>15830</v>
      </c>
      <c r="J7577" s="42" t="str">
        <f>VLOOKUP(D7577,DEPARTMENTS!B:B,1,0)</f>
        <v>ENVELOPES</v>
      </c>
    </row>
    <row r="7578" spans="1:10" hidden="1" x14ac:dyDescent="0.2">
      <c r="A7578" s="326" t="s">
        <v>16121</v>
      </c>
      <c r="B7578" s="326" t="s">
        <v>10</v>
      </c>
      <c r="C7578" s="326">
        <v>5</v>
      </c>
      <c r="D7578" s="326" t="s">
        <v>24</v>
      </c>
      <c r="E7578" s="323">
        <v>50</v>
      </c>
      <c r="F7578" s="35" t="s">
        <v>303</v>
      </c>
      <c r="G7578" s="326" t="s">
        <v>15540</v>
      </c>
      <c r="H7578" s="350">
        <f t="shared" si="119"/>
        <v>3848048.3800000008</v>
      </c>
      <c r="I7578" s="326" t="s">
        <v>15831</v>
      </c>
      <c r="J7578" s="42" t="str">
        <f>VLOOKUP(D7578,DEPARTMENTS!B:B,1,0)</f>
        <v>ENVELOPES</v>
      </c>
    </row>
    <row r="7579" spans="1:10" hidden="1" x14ac:dyDescent="0.2">
      <c r="A7579" s="326" t="s">
        <v>16122</v>
      </c>
      <c r="B7579" s="326" t="s">
        <v>10</v>
      </c>
      <c r="C7579" s="326">
        <v>5</v>
      </c>
      <c r="D7579" s="326" t="s">
        <v>24</v>
      </c>
      <c r="E7579" s="323">
        <v>100</v>
      </c>
      <c r="F7579" s="35" t="s">
        <v>303</v>
      </c>
      <c r="G7579" s="326" t="s">
        <v>15540</v>
      </c>
      <c r="H7579" s="350">
        <f t="shared" si="119"/>
        <v>3848148.3800000008</v>
      </c>
      <c r="I7579" s="326" t="s">
        <v>15832</v>
      </c>
      <c r="J7579" s="42" t="str">
        <f>VLOOKUP(D7579,DEPARTMENTS!B:B,1,0)</f>
        <v>ENVELOPES</v>
      </c>
    </row>
    <row r="7580" spans="1:10" hidden="1" x14ac:dyDescent="0.2">
      <c r="A7580" s="326" t="s">
        <v>16123</v>
      </c>
      <c r="B7580" s="326" t="s">
        <v>10</v>
      </c>
      <c r="C7580" s="326">
        <v>5</v>
      </c>
      <c r="D7580" s="326" t="s">
        <v>24</v>
      </c>
      <c r="E7580" s="323">
        <v>30</v>
      </c>
      <c r="F7580" s="35" t="s">
        <v>303</v>
      </c>
      <c r="G7580" s="326" t="s">
        <v>15540</v>
      </c>
      <c r="H7580" s="350">
        <f t="shared" si="119"/>
        <v>3848178.3800000008</v>
      </c>
      <c r="I7580" s="326" t="s">
        <v>15833</v>
      </c>
      <c r="J7580" s="42" t="str">
        <f>VLOOKUP(D7580,DEPARTMENTS!B:B,1,0)</f>
        <v>ENVELOPES</v>
      </c>
    </row>
    <row r="7581" spans="1:10" hidden="1" x14ac:dyDescent="0.2">
      <c r="A7581" s="326" t="s">
        <v>16124</v>
      </c>
      <c r="B7581" s="326" t="s">
        <v>10</v>
      </c>
      <c r="C7581" s="326">
        <v>5</v>
      </c>
      <c r="D7581" s="326" t="s">
        <v>24</v>
      </c>
      <c r="E7581" s="323">
        <v>20</v>
      </c>
      <c r="F7581" s="35" t="s">
        <v>303</v>
      </c>
      <c r="G7581" s="326" t="s">
        <v>15540</v>
      </c>
      <c r="H7581" s="350">
        <f t="shared" si="119"/>
        <v>3848198.3800000008</v>
      </c>
      <c r="I7581" s="326" t="s">
        <v>15834</v>
      </c>
      <c r="J7581" s="42" t="str">
        <f>VLOOKUP(D7581,DEPARTMENTS!B:B,1,0)</f>
        <v>ENVELOPES</v>
      </c>
    </row>
    <row r="7582" spans="1:10" hidden="1" x14ac:dyDescent="0.2">
      <c r="A7582" s="326" t="s">
        <v>16125</v>
      </c>
      <c r="B7582" s="326" t="s">
        <v>10</v>
      </c>
      <c r="C7582" s="326">
        <v>5</v>
      </c>
      <c r="D7582" s="326" t="s">
        <v>24</v>
      </c>
      <c r="E7582" s="323">
        <v>50</v>
      </c>
      <c r="F7582" s="35" t="s">
        <v>303</v>
      </c>
      <c r="G7582" s="326" t="s">
        <v>15540</v>
      </c>
      <c r="H7582" s="350">
        <f t="shared" si="119"/>
        <v>3848248.3800000008</v>
      </c>
      <c r="I7582" s="326" t="s">
        <v>15835</v>
      </c>
      <c r="J7582" s="42" t="str">
        <f>VLOOKUP(D7582,DEPARTMENTS!B:B,1,0)</f>
        <v>ENVELOPES</v>
      </c>
    </row>
    <row r="7583" spans="1:10" hidden="1" x14ac:dyDescent="0.2">
      <c r="A7583" s="326" t="s">
        <v>16126</v>
      </c>
      <c r="B7583" s="326" t="s">
        <v>10</v>
      </c>
      <c r="C7583" s="326">
        <v>5</v>
      </c>
      <c r="D7583" s="326" t="s">
        <v>24</v>
      </c>
      <c r="E7583" s="323">
        <v>50</v>
      </c>
      <c r="F7583" s="35" t="s">
        <v>303</v>
      </c>
      <c r="G7583" s="326" t="s">
        <v>15540</v>
      </c>
      <c r="H7583" s="350">
        <f t="shared" si="119"/>
        <v>3848298.3800000008</v>
      </c>
      <c r="I7583" s="326" t="s">
        <v>15836</v>
      </c>
      <c r="J7583" s="42" t="str">
        <f>VLOOKUP(D7583,DEPARTMENTS!B:B,1,0)</f>
        <v>ENVELOPES</v>
      </c>
    </row>
    <row r="7584" spans="1:10" hidden="1" x14ac:dyDescent="0.2">
      <c r="A7584" s="326" t="s">
        <v>16127</v>
      </c>
      <c r="B7584" s="326" t="s">
        <v>10</v>
      </c>
      <c r="C7584" s="326">
        <v>5</v>
      </c>
      <c r="D7584" s="326" t="s">
        <v>164</v>
      </c>
      <c r="E7584" s="323">
        <v>1000</v>
      </c>
      <c r="F7584" s="35" t="s">
        <v>303</v>
      </c>
      <c r="G7584" s="326" t="s">
        <v>15540</v>
      </c>
      <c r="H7584" s="350">
        <f t="shared" si="119"/>
        <v>3849298.3800000008</v>
      </c>
      <c r="I7584" s="326" t="s">
        <v>15837</v>
      </c>
      <c r="J7584" s="42" t="str">
        <f>VLOOKUP(D7584,DEPARTMENTS!B:B,1,0)</f>
        <v>DEV_GROUP_22</v>
      </c>
    </row>
    <row r="7585" spans="1:10" hidden="1" x14ac:dyDescent="0.2">
      <c r="A7585" s="326" t="s">
        <v>16128</v>
      </c>
      <c r="B7585" s="326" t="s">
        <v>10</v>
      </c>
      <c r="C7585" s="326">
        <v>5</v>
      </c>
      <c r="D7585" s="326" t="s">
        <v>24</v>
      </c>
      <c r="E7585" s="323">
        <v>50</v>
      </c>
      <c r="F7585" s="35" t="s">
        <v>303</v>
      </c>
      <c r="G7585" s="326" t="s">
        <v>15540</v>
      </c>
      <c r="H7585" s="350">
        <f t="shared" si="119"/>
        <v>3849348.3800000008</v>
      </c>
      <c r="I7585" s="326" t="s">
        <v>15838</v>
      </c>
      <c r="J7585" s="42" t="str">
        <f>VLOOKUP(D7585,DEPARTMENTS!B:B,1,0)</f>
        <v>ENVELOPES</v>
      </c>
    </row>
    <row r="7586" spans="1:10" hidden="1" x14ac:dyDescent="0.2">
      <c r="A7586" s="326" t="s">
        <v>16129</v>
      </c>
      <c r="B7586" s="326" t="s">
        <v>10</v>
      </c>
      <c r="C7586" s="326">
        <v>5</v>
      </c>
      <c r="D7586" s="326" t="s">
        <v>24</v>
      </c>
      <c r="E7586" s="323">
        <v>50</v>
      </c>
      <c r="F7586" s="35" t="s">
        <v>303</v>
      </c>
      <c r="G7586" s="326" t="s">
        <v>15540</v>
      </c>
      <c r="H7586" s="350">
        <f t="shared" si="119"/>
        <v>3849398.3800000008</v>
      </c>
      <c r="I7586" s="326" t="s">
        <v>15839</v>
      </c>
      <c r="J7586" s="42" t="str">
        <f>VLOOKUP(D7586,DEPARTMENTS!B:B,1,0)</f>
        <v>ENVELOPES</v>
      </c>
    </row>
    <row r="7587" spans="1:10" hidden="1" x14ac:dyDescent="0.2">
      <c r="A7587" s="326" t="s">
        <v>16130</v>
      </c>
      <c r="B7587" s="326" t="s">
        <v>10</v>
      </c>
      <c r="C7587" s="326">
        <v>5</v>
      </c>
      <c r="D7587" s="326" t="s">
        <v>24</v>
      </c>
      <c r="E7587" s="323">
        <v>100</v>
      </c>
      <c r="F7587" s="35" t="s">
        <v>303</v>
      </c>
      <c r="G7587" s="326" t="s">
        <v>15540</v>
      </c>
      <c r="H7587" s="350">
        <f t="shared" si="119"/>
        <v>3849498.3800000008</v>
      </c>
      <c r="I7587" s="326" t="s">
        <v>15840</v>
      </c>
      <c r="J7587" s="42" t="str">
        <f>VLOOKUP(D7587,DEPARTMENTS!B:B,1,0)</f>
        <v>ENVELOPES</v>
      </c>
    </row>
    <row r="7588" spans="1:10" hidden="1" x14ac:dyDescent="0.2">
      <c r="A7588" s="326" t="s">
        <v>16131</v>
      </c>
      <c r="B7588" s="326" t="s">
        <v>10</v>
      </c>
      <c r="C7588" s="326">
        <v>5</v>
      </c>
      <c r="D7588" s="326" t="s">
        <v>24</v>
      </c>
      <c r="E7588" s="323">
        <v>50</v>
      </c>
      <c r="F7588" s="35" t="s">
        <v>303</v>
      </c>
      <c r="G7588" s="326" t="s">
        <v>15540</v>
      </c>
      <c r="H7588" s="350">
        <f t="shared" si="119"/>
        <v>3849548.3800000008</v>
      </c>
      <c r="I7588" s="326" t="s">
        <v>15841</v>
      </c>
      <c r="J7588" s="42" t="str">
        <f>VLOOKUP(D7588,DEPARTMENTS!B:B,1,0)</f>
        <v>ENVELOPES</v>
      </c>
    </row>
    <row r="7589" spans="1:10" hidden="1" x14ac:dyDescent="0.2">
      <c r="A7589" s="326" t="s">
        <v>16132</v>
      </c>
      <c r="B7589" s="326" t="s">
        <v>10</v>
      </c>
      <c r="C7589" s="326">
        <v>5</v>
      </c>
      <c r="D7589" s="326" t="s">
        <v>24</v>
      </c>
      <c r="E7589" s="323">
        <v>50</v>
      </c>
      <c r="F7589" s="35" t="s">
        <v>303</v>
      </c>
      <c r="G7589" s="326" t="s">
        <v>15540</v>
      </c>
      <c r="H7589" s="350">
        <f t="shared" si="119"/>
        <v>3849598.3800000008</v>
      </c>
      <c r="I7589" s="326" t="s">
        <v>15842</v>
      </c>
      <c r="J7589" s="42" t="str">
        <f>VLOOKUP(D7589,DEPARTMENTS!B:B,1,0)</f>
        <v>ENVELOPES</v>
      </c>
    </row>
    <row r="7590" spans="1:10" hidden="1" x14ac:dyDescent="0.2">
      <c r="A7590" s="326" t="s">
        <v>16133</v>
      </c>
      <c r="B7590" s="326" t="s">
        <v>10</v>
      </c>
      <c r="C7590" s="326">
        <v>5</v>
      </c>
      <c r="D7590" s="326" t="s">
        <v>24</v>
      </c>
      <c r="E7590" s="323">
        <v>50</v>
      </c>
      <c r="F7590" s="35" t="s">
        <v>303</v>
      </c>
      <c r="G7590" s="326" t="s">
        <v>15540</v>
      </c>
      <c r="H7590" s="350">
        <f t="shared" si="119"/>
        <v>3849648.3800000008</v>
      </c>
      <c r="I7590" s="326" t="s">
        <v>15843</v>
      </c>
      <c r="J7590" s="42" t="str">
        <f>VLOOKUP(D7590,DEPARTMENTS!B:B,1,0)</f>
        <v>ENVELOPES</v>
      </c>
    </row>
    <row r="7591" spans="1:10" hidden="1" x14ac:dyDescent="0.2">
      <c r="A7591" s="326" t="s">
        <v>16134</v>
      </c>
      <c r="B7591" s="326" t="s">
        <v>10</v>
      </c>
      <c r="C7591" s="326">
        <v>5</v>
      </c>
      <c r="D7591" s="326" t="s">
        <v>24</v>
      </c>
      <c r="E7591" s="323">
        <v>300</v>
      </c>
      <c r="F7591" s="35" t="s">
        <v>303</v>
      </c>
      <c r="G7591" s="326" t="s">
        <v>15540</v>
      </c>
      <c r="H7591" s="350">
        <f t="shared" si="119"/>
        <v>3849948.3800000008</v>
      </c>
      <c r="I7591" s="326" t="s">
        <v>15844</v>
      </c>
      <c r="J7591" s="42" t="str">
        <f>VLOOKUP(D7591,DEPARTMENTS!B:B,1,0)</f>
        <v>ENVELOPES</v>
      </c>
    </row>
    <row r="7592" spans="1:10" hidden="1" x14ac:dyDescent="0.2">
      <c r="A7592" s="326" t="s">
        <v>16135</v>
      </c>
      <c r="B7592" s="326" t="s">
        <v>10</v>
      </c>
      <c r="C7592" s="326">
        <v>5</v>
      </c>
      <c r="D7592" s="326" t="s">
        <v>24</v>
      </c>
      <c r="E7592" s="323">
        <v>50</v>
      </c>
      <c r="F7592" s="35" t="s">
        <v>303</v>
      </c>
      <c r="G7592" s="326" t="s">
        <v>15540</v>
      </c>
      <c r="H7592" s="350">
        <f t="shared" si="119"/>
        <v>3849998.3800000008</v>
      </c>
      <c r="I7592" s="326" t="s">
        <v>15845</v>
      </c>
      <c r="J7592" s="42" t="str">
        <f>VLOOKUP(D7592,DEPARTMENTS!B:B,1,0)</f>
        <v>ENVELOPES</v>
      </c>
    </row>
    <row r="7593" spans="1:10" hidden="1" x14ac:dyDescent="0.2">
      <c r="A7593" s="326" t="s">
        <v>16136</v>
      </c>
      <c r="B7593" s="326" t="s">
        <v>10</v>
      </c>
      <c r="C7593" s="326">
        <v>5</v>
      </c>
      <c r="D7593" s="326" t="s">
        <v>24</v>
      </c>
      <c r="E7593" s="323">
        <v>100</v>
      </c>
      <c r="F7593" s="35" t="s">
        <v>303</v>
      </c>
      <c r="G7593" s="326" t="s">
        <v>15540</v>
      </c>
      <c r="H7593" s="350">
        <f t="shared" si="119"/>
        <v>3850098.3800000008</v>
      </c>
      <c r="I7593" s="326" t="s">
        <v>15846</v>
      </c>
      <c r="J7593" s="42" t="str">
        <f>VLOOKUP(D7593,DEPARTMENTS!B:B,1,0)</f>
        <v>ENVELOPES</v>
      </c>
    </row>
    <row r="7594" spans="1:10" hidden="1" x14ac:dyDescent="0.2">
      <c r="A7594" s="326" t="s">
        <v>16137</v>
      </c>
      <c r="B7594" s="326" t="s">
        <v>10</v>
      </c>
      <c r="C7594" s="326">
        <v>5</v>
      </c>
      <c r="D7594" s="326" t="s">
        <v>24</v>
      </c>
      <c r="E7594" s="323">
        <v>50</v>
      </c>
      <c r="F7594" s="35" t="s">
        <v>303</v>
      </c>
      <c r="G7594" s="326" t="s">
        <v>15540</v>
      </c>
      <c r="H7594" s="350">
        <f t="shared" si="119"/>
        <v>3850148.3800000008</v>
      </c>
      <c r="I7594" s="326" t="s">
        <v>15847</v>
      </c>
      <c r="J7594" s="42" t="str">
        <f>VLOOKUP(D7594,DEPARTMENTS!B:B,1,0)</f>
        <v>ENVELOPES</v>
      </c>
    </row>
    <row r="7595" spans="1:10" hidden="1" x14ac:dyDescent="0.2">
      <c r="A7595" s="326" t="s">
        <v>16138</v>
      </c>
      <c r="B7595" s="326" t="s">
        <v>10</v>
      </c>
      <c r="C7595" s="326">
        <v>5</v>
      </c>
      <c r="D7595" s="326" t="s">
        <v>24</v>
      </c>
      <c r="E7595" s="323">
        <v>100</v>
      </c>
      <c r="F7595" s="35" t="s">
        <v>303</v>
      </c>
      <c r="G7595" s="326" t="s">
        <v>15540</v>
      </c>
      <c r="H7595" s="350">
        <f t="shared" si="119"/>
        <v>3850248.3800000008</v>
      </c>
      <c r="I7595" s="326" t="s">
        <v>15848</v>
      </c>
      <c r="J7595" s="42" t="str">
        <f>VLOOKUP(D7595,DEPARTMENTS!B:B,1,0)</f>
        <v>ENVELOPES</v>
      </c>
    </row>
    <row r="7596" spans="1:10" hidden="1" x14ac:dyDescent="0.2">
      <c r="A7596" s="326" t="s">
        <v>16139</v>
      </c>
      <c r="B7596" s="326" t="s">
        <v>10</v>
      </c>
      <c r="C7596" s="326">
        <v>5</v>
      </c>
      <c r="D7596" s="326" t="s">
        <v>114</v>
      </c>
      <c r="E7596" s="323">
        <v>500</v>
      </c>
      <c r="F7596" s="35" t="s">
        <v>303</v>
      </c>
      <c r="G7596" s="326" t="s">
        <v>15540</v>
      </c>
      <c r="H7596" s="350">
        <f t="shared" si="119"/>
        <v>3850748.3800000008</v>
      </c>
      <c r="I7596" s="326" t="s">
        <v>15849</v>
      </c>
      <c r="J7596" s="42" t="str">
        <f>VLOOKUP(D7596,DEPARTMENTS!B:B,1,0)</f>
        <v>DEV_GROUP_1</v>
      </c>
    </row>
    <row r="7597" spans="1:10" hidden="1" x14ac:dyDescent="0.2">
      <c r="A7597" s="326" t="s">
        <v>16140</v>
      </c>
      <c r="B7597" s="326" t="s">
        <v>10</v>
      </c>
      <c r="C7597" s="326">
        <v>5</v>
      </c>
      <c r="D7597" s="326" t="s">
        <v>24</v>
      </c>
      <c r="E7597" s="323">
        <v>50</v>
      </c>
      <c r="F7597" s="35" t="s">
        <v>303</v>
      </c>
      <c r="G7597" s="326" t="s">
        <v>15540</v>
      </c>
      <c r="H7597" s="350">
        <f t="shared" si="119"/>
        <v>3850798.3800000008</v>
      </c>
      <c r="I7597" s="326" t="s">
        <v>15850</v>
      </c>
      <c r="J7597" s="42" t="str">
        <f>VLOOKUP(D7597,DEPARTMENTS!B:B,1,0)</f>
        <v>ENVELOPES</v>
      </c>
    </row>
    <row r="7598" spans="1:10" hidden="1" x14ac:dyDescent="0.2">
      <c r="A7598" s="326" t="s">
        <v>16141</v>
      </c>
      <c r="B7598" s="326" t="s">
        <v>10</v>
      </c>
      <c r="C7598" s="326">
        <v>5</v>
      </c>
      <c r="D7598" s="326" t="s">
        <v>24</v>
      </c>
      <c r="E7598" s="323">
        <v>20</v>
      </c>
      <c r="F7598" s="35" t="s">
        <v>303</v>
      </c>
      <c r="G7598" s="326" t="s">
        <v>15540</v>
      </c>
      <c r="H7598" s="350">
        <f t="shared" si="119"/>
        <v>3850818.3800000008</v>
      </c>
      <c r="I7598" s="326" t="s">
        <v>15851</v>
      </c>
      <c r="J7598" s="42" t="str">
        <f>VLOOKUP(D7598,DEPARTMENTS!B:B,1,0)</f>
        <v>ENVELOPES</v>
      </c>
    </row>
    <row r="7599" spans="1:10" hidden="1" x14ac:dyDescent="0.2">
      <c r="A7599" s="326" t="s">
        <v>16142</v>
      </c>
      <c r="B7599" s="326" t="s">
        <v>10</v>
      </c>
      <c r="C7599" s="326">
        <v>5</v>
      </c>
      <c r="D7599" s="326" t="s">
        <v>24</v>
      </c>
      <c r="E7599" s="323">
        <v>1500</v>
      </c>
      <c r="F7599" s="35" t="s">
        <v>303</v>
      </c>
      <c r="G7599" s="326" t="s">
        <v>15540</v>
      </c>
      <c r="H7599" s="350">
        <f t="shared" si="119"/>
        <v>3852318.3800000008</v>
      </c>
      <c r="I7599" s="326" t="s">
        <v>15852</v>
      </c>
      <c r="J7599" s="42" t="str">
        <f>VLOOKUP(D7599,DEPARTMENTS!B:B,1,0)</f>
        <v>ENVELOPES</v>
      </c>
    </row>
    <row r="7600" spans="1:10" hidden="1" x14ac:dyDescent="0.2">
      <c r="A7600" s="326" t="s">
        <v>16143</v>
      </c>
      <c r="B7600" s="326" t="s">
        <v>10</v>
      </c>
      <c r="C7600" s="326">
        <v>5</v>
      </c>
      <c r="D7600" s="326" t="s">
        <v>24</v>
      </c>
      <c r="E7600" s="323">
        <v>200</v>
      </c>
      <c r="F7600" s="35" t="s">
        <v>303</v>
      </c>
      <c r="G7600" s="326" t="s">
        <v>15540</v>
      </c>
      <c r="H7600" s="350">
        <f t="shared" si="119"/>
        <v>3852518.3800000008</v>
      </c>
      <c r="I7600" s="326" t="s">
        <v>15853</v>
      </c>
      <c r="J7600" s="42" t="str">
        <f>VLOOKUP(D7600,DEPARTMENTS!B:B,1,0)</f>
        <v>ENVELOPES</v>
      </c>
    </row>
    <row r="7601" spans="1:10" hidden="1" x14ac:dyDescent="0.2">
      <c r="A7601" s="326" t="s">
        <v>16144</v>
      </c>
      <c r="B7601" s="326" t="s">
        <v>10</v>
      </c>
      <c r="C7601" s="326">
        <v>5</v>
      </c>
      <c r="D7601" s="326" t="s">
        <v>24</v>
      </c>
      <c r="E7601" s="323">
        <v>100</v>
      </c>
      <c r="F7601" s="35" t="s">
        <v>303</v>
      </c>
      <c r="G7601" s="326" t="s">
        <v>15540</v>
      </c>
      <c r="H7601" s="350">
        <f t="shared" si="119"/>
        <v>3852618.3800000008</v>
      </c>
      <c r="I7601" s="326" t="s">
        <v>15854</v>
      </c>
      <c r="J7601" s="42" t="str">
        <f>VLOOKUP(D7601,DEPARTMENTS!B:B,1,0)</f>
        <v>ENVELOPES</v>
      </c>
    </row>
    <row r="7602" spans="1:10" hidden="1" x14ac:dyDescent="0.2">
      <c r="A7602" s="326" t="s">
        <v>16145</v>
      </c>
      <c r="B7602" s="326" t="s">
        <v>10</v>
      </c>
      <c r="C7602" s="326">
        <v>5</v>
      </c>
      <c r="D7602" s="326" t="s">
        <v>24</v>
      </c>
      <c r="E7602" s="323">
        <v>1000</v>
      </c>
      <c r="F7602" s="35" t="s">
        <v>303</v>
      </c>
      <c r="G7602" s="326" t="s">
        <v>15540</v>
      </c>
      <c r="H7602" s="350">
        <f t="shared" si="119"/>
        <v>3853618.3800000008</v>
      </c>
      <c r="I7602" s="326" t="s">
        <v>15855</v>
      </c>
      <c r="J7602" s="42" t="str">
        <f>VLOOKUP(D7602,DEPARTMENTS!B:B,1,0)</f>
        <v>ENVELOPES</v>
      </c>
    </row>
    <row r="7603" spans="1:10" hidden="1" x14ac:dyDescent="0.2">
      <c r="A7603" s="326" t="s">
        <v>16146</v>
      </c>
      <c r="B7603" s="326" t="s">
        <v>10</v>
      </c>
      <c r="C7603" s="326">
        <v>5</v>
      </c>
      <c r="D7603" s="326" t="s">
        <v>24</v>
      </c>
      <c r="E7603" s="323">
        <v>2973</v>
      </c>
      <c r="F7603" s="35" t="s">
        <v>303</v>
      </c>
      <c r="G7603" s="326" t="s">
        <v>15540</v>
      </c>
      <c r="H7603" s="350">
        <f t="shared" si="119"/>
        <v>3856591.3800000008</v>
      </c>
      <c r="I7603" s="326" t="s">
        <v>15856</v>
      </c>
      <c r="J7603" s="42" t="str">
        <f>VLOOKUP(D7603,DEPARTMENTS!B:B,1,0)</f>
        <v>ENVELOPES</v>
      </c>
    </row>
    <row r="7604" spans="1:10" hidden="1" x14ac:dyDescent="0.2">
      <c r="A7604" s="326" t="s">
        <v>16147</v>
      </c>
      <c r="B7604" s="326" t="s">
        <v>10</v>
      </c>
      <c r="C7604" s="326">
        <v>5</v>
      </c>
      <c r="D7604" s="326" t="s">
        <v>24</v>
      </c>
      <c r="E7604" s="323">
        <v>50</v>
      </c>
      <c r="F7604" s="35" t="s">
        <v>303</v>
      </c>
      <c r="G7604" s="326" t="s">
        <v>15540</v>
      </c>
      <c r="H7604" s="350">
        <f t="shared" si="119"/>
        <v>3856641.3800000008</v>
      </c>
      <c r="I7604" s="326" t="s">
        <v>15857</v>
      </c>
      <c r="J7604" s="42" t="str">
        <f>VLOOKUP(D7604,DEPARTMENTS!B:B,1,0)</f>
        <v>ENVELOPES</v>
      </c>
    </row>
    <row r="7605" spans="1:10" hidden="1" x14ac:dyDescent="0.2">
      <c r="A7605" s="326" t="s">
        <v>16148</v>
      </c>
      <c r="B7605" s="326" t="s">
        <v>10</v>
      </c>
      <c r="C7605" s="326">
        <v>5</v>
      </c>
      <c r="D7605" s="326" t="s">
        <v>24</v>
      </c>
      <c r="E7605" s="323">
        <v>50</v>
      </c>
      <c r="F7605" s="35" t="s">
        <v>303</v>
      </c>
      <c r="G7605" s="326" t="s">
        <v>15540</v>
      </c>
      <c r="H7605" s="350">
        <f t="shared" si="119"/>
        <v>3856691.3800000008</v>
      </c>
      <c r="I7605" s="326" t="s">
        <v>15858</v>
      </c>
      <c r="J7605" s="42" t="str">
        <f>VLOOKUP(D7605,DEPARTMENTS!B:B,1,0)</f>
        <v>ENVELOPES</v>
      </c>
    </row>
    <row r="7606" spans="1:10" hidden="1" x14ac:dyDescent="0.2">
      <c r="A7606" s="326" t="s">
        <v>16149</v>
      </c>
      <c r="B7606" s="326" t="s">
        <v>10</v>
      </c>
      <c r="C7606" s="326">
        <v>5</v>
      </c>
      <c r="D7606" s="326" t="s">
        <v>24</v>
      </c>
      <c r="E7606" s="323">
        <v>5650</v>
      </c>
      <c r="F7606" s="35" t="s">
        <v>303</v>
      </c>
      <c r="G7606" s="326" t="s">
        <v>15540</v>
      </c>
      <c r="H7606" s="350">
        <f t="shared" si="119"/>
        <v>3862341.3800000008</v>
      </c>
      <c r="I7606" s="326" t="s">
        <v>15859</v>
      </c>
      <c r="J7606" s="42" t="str">
        <f>VLOOKUP(D7606,DEPARTMENTS!B:B,1,0)</f>
        <v>ENVELOPES</v>
      </c>
    </row>
    <row r="7607" spans="1:10" hidden="1" x14ac:dyDescent="0.2">
      <c r="A7607" s="326" t="s">
        <v>16150</v>
      </c>
      <c r="B7607" s="326" t="s">
        <v>10</v>
      </c>
      <c r="C7607" s="326">
        <v>5</v>
      </c>
      <c r="D7607" s="326" t="s">
        <v>24</v>
      </c>
      <c r="E7607" s="323">
        <v>30</v>
      </c>
      <c r="F7607" s="35" t="s">
        <v>303</v>
      </c>
      <c r="G7607" s="326" t="s">
        <v>15540</v>
      </c>
      <c r="H7607" s="350">
        <f t="shared" si="119"/>
        <v>3862371.3800000008</v>
      </c>
      <c r="I7607" s="326" t="s">
        <v>15860</v>
      </c>
      <c r="J7607" s="42" t="str">
        <f>VLOOKUP(D7607,DEPARTMENTS!B:B,1,0)</f>
        <v>ENVELOPES</v>
      </c>
    </row>
    <row r="7608" spans="1:10" hidden="1" x14ac:dyDescent="0.2">
      <c r="A7608" s="326" t="s">
        <v>16151</v>
      </c>
      <c r="B7608" s="326" t="s">
        <v>10</v>
      </c>
      <c r="C7608" s="326">
        <v>5</v>
      </c>
      <c r="D7608" s="326" t="s">
        <v>24</v>
      </c>
      <c r="E7608" s="323">
        <v>40</v>
      </c>
      <c r="F7608" s="35" t="s">
        <v>303</v>
      </c>
      <c r="G7608" s="326" t="s">
        <v>15540</v>
      </c>
      <c r="H7608" s="350">
        <f t="shared" si="119"/>
        <v>3862411.3800000008</v>
      </c>
      <c r="I7608" s="326" t="s">
        <v>15861</v>
      </c>
      <c r="J7608" s="42" t="str">
        <f>VLOOKUP(D7608,DEPARTMENTS!B:B,1,0)</f>
        <v>ENVELOPES</v>
      </c>
    </row>
    <row r="7609" spans="1:10" hidden="1" x14ac:dyDescent="0.2">
      <c r="A7609" s="326" t="s">
        <v>16152</v>
      </c>
      <c r="B7609" s="326" t="s">
        <v>10</v>
      </c>
      <c r="C7609" s="326">
        <v>5</v>
      </c>
      <c r="D7609" s="326" t="s">
        <v>24</v>
      </c>
      <c r="E7609" s="323">
        <v>20</v>
      </c>
      <c r="F7609" s="35" t="s">
        <v>303</v>
      </c>
      <c r="G7609" s="326" t="s">
        <v>15540</v>
      </c>
      <c r="H7609" s="350">
        <f t="shared" si="119"/>
        <v>3862431.3800000008</v>
      </c>
      <c r="I7609" s="326" t="s">
        <v>15862</v>
      </c>
      <c r="J7609" s="42" t="str">
        <f>VLOOKUP(D7609,DEPARTMENTS!B:B,1,0)</f>
        <v>ENVELOPES</v>
      </c>
    </row>
    <row r="7610" spans="1:10" hidden="1" x14ac:dyDescent="0.2">
      <c r="A7610" s="326" t="s">
        <v>16153</v>
      </c>
      <c r="B7610" s="326" t="s">
        <v>10</v>
      </c>
      <c r="C7610" s="326">
        <v>5</v>
      </c>
      <c r="D7610" s="326" t="s">
        <v>24</v>
      </c>
      <c r="E7610" s="323">
        <v>50</v>
      </c>
      <c r="F7610" s="35" t="s">
        <v>303</v>
      </c>
      <c r="G7610" s="326" t="s">
        <v>15540</v>
      </c>
      <c r="H7610" s="350">
        <f t="shared" si="119"/>
        <v>3862481.3800000008</v>
      </c>
      <c r="I7610" s="326" t="s">
        <v>15863</v>
      </c>
      <c r="J7610" s="42" t="str">
        <f>VLOOKUP(D7610,DEPARTMENTS!B:B,1,0)</f>
        <v>ENVELOPES</v>
      </c>
    </row>
    <row r="7611" spans="1:10" hidden="1" x14ac:dyDescent="0.2">
      <c r="A7611" s="326" t="s">
        <v>16154</v>
      </c>
      <c r="B7611" s="326" t="s">
        <v>10</v>
      </c>
      <c r="C7611" s="326">
        <v>5</v>
      </c>
      <c r="D7611" s="326" t="s">
        <v>24</v>
      </c>
      <c r="E7611" s="323">
        <v>500</v>
      </c>
      <c r="F7611" s="35" t="s">
        <v>303</v>
      </c>
      <c r="G7611" s="326" t="s">
        <v>15540</v>
      </c>
      <c r="H7611" s="350">
        <f t="shared" si="119"/>
        <v>3862981.3800000008</v>
      </c>
      <c r="I7611" s="326" t="s">
        <v>15864</v>
      </c>
      <c r="J7611" s="42" t="str">
        <f>VLOOKUP(D7611,DEPARTMENTS!B:B,1,0)</f>
        <v>ENVELOPES</v>
      </c>
    </row>
    <row r="7612" spans="1:10" hidden="1" x14ac:dyDescent="0.2">
      <c r="A7612" s="326" t="s">
        <v>16155</v>
      </c>
      <c r="B7612" s="326" t="s">
        <v>10</v>
      </c>
      <c r="C7612" s="326">
        <v>5</v>
      </c>
      <c r="D7612" s="326" t="s">
        <v>24</v>
      </c>
      <c r="E7612" s="323">
        <v>200</v>
      </c>
      <c r="F7612" s="35" t="s">
        <v>303</v>
      </c>
      <c r="G7612" s="326" t="s">
        <v>15540</v>
      </c>
      <c r="H7612" s="350">
        <f t="shared" si="119"/>
        <v>3863181.3800000008</v>
      </c>
      <c r="I7612" s="326" t="s">
        <v>15865</v>
      </c>
      <c r="J7612" s="42" t="str">
        <f>VLOOKUP(D7612,DEPARTMENTS!B:B,1,0)</f>
        <v>ENVELOPES</v>
      </c>
    </row>
    <row r="7613" spans="1:10" hidden="1" x14ac:dyDescent="0.2">
      <c r="A7613" s="326" t="s">
        <v>16156</v>
      </c>
      <c r="B7613" s="326" t="s">
        <v>10</v>
      </c>
      <c r="C7613" s="326">
        <v>5</v>
      </c>
      <c r="D7613" s="326" t="s">
        <v>24</v>
      </c>
      <c r="E7613" s="323">
        <v>100</v>
      </c>
      <c r="F7613" s="35" t="s">
        <v>303</v>
      </c>
      <c r="G7613" s="326" t="s">
        <v>15540</v>
      </c>
      <c r="H7613" s="350">
        <f t="shared" si="119"/>
        <v>3863281.3800000008</v>
      </c>
      <c r="I7613" s="326" t="s">
        <v>15866</v>
      </c>
      <c r="J7613" s="42" t="str">
        <f>VLOOKUP(D7613,DEPARTMENTS!B:B,1,0)</f>
        <v>ENVELOPES</v>
      </c>
    </row>
    <row r="7614" spans="1:10" hidden="1" x14ac:dyDescent="0.2">
      <c r="A7614" s="326" t="s">
        <v>16157</v>
      </c>
      <c r="B7614" s="326" t="s">
        <v>10</v>
      </c>
      <c r="C7614" s="326">
        <v>5</v>
      </c>
      <c r="D7614" s="326" t="s">
        <v>136</v>
      </c>
      <c r="E7614" s="323">
        <v>5000</v>
      </c>
      <c r="F7614" s="35" t="s">
        <v>303</v>
      </c>
      <c r="G7614" s="326" t="s">
        <v>15540</v>
      </c>
      <c r="H7614" s="350">
        <f t="shared" si="119"/>
        <v>3868281.3800000008</v>
      </c>
      <c r="I7614" s="326" t="s">
        <v>15867</v>
      </c>
      <c r="J7614" s="42" t="str">
        <f>VLOOKUP(D7614,DEPARTMENTS!B:B,1,0)</f>
        <v>DEV_GROUP_32</v>
      </c>
    </row>
    <row r="7615" spans="1:10" hidden="1" x14ac:dyDescent="0.2">
      <c r="A7615" s="326" t="s">
        <v>16158</v>
      </c>
      <c r="B7615" s="326" t="s">
        <v>10</v>
      </c>
      <c r="C7615" s="326">
        <v>5</v>
      </c>
      <c r="D7615" s="326" t="s">
        <v>24</v>
      </c>
      <c r="E7615" s="323">
        <v>200</v>
      </c>
      <c r="F7615" s="35" t="s">
        <v>303</v>
      </c>
      <c r="G7615" s="326" t="s">
        <v>15540</v>
      </c>
      <c r="H7615" s="350">
        <f t="shared" si="119"/>
        <v>3868481.3800000008</v>
      </c>
      <c r="I7615" s="326" t="s">
        <v>15868</v>
      </c>
      <c r="J7615" s="42" t="str">
        <f>VLOOKUP(D7615,DEPARTMENTS!B:B,1,0)</f>
        <v>ENVELOPES</v>
      </c>
    </row>
    <row r="7616" spans="1:10" hidden="1" x14ac:dyDescent="0.2">
      <c r="A7616" s="326" t="s">
        <v>16159</v>
      </c>
      <c r="B7616" s="326" t="s">
        <v>10</v>
      </c>
      <c r="C7616" s="326">
        <v>5</v>
      </c>
      <c r="D7616" s="326" t="s">
        <v>136</v>
      </c>
      <c r="E7616" s="323">
        <v>5000</v>
      </c>
      <c r="F7616" s="35" t="s">
        <v>303</v>
      </c>
      <c r="G7616" s="326" t="s">
        <v>15540</v>
      </c>
      <c r="H7616" s="350">
        <f t="shared" si="119"/>
        <v>3873481.3800000008</v>
      </c>
      <c r="I7616" s="326" t="s">
        <v>15869</v>
      </c>
      <c r="J7616" s="42" t="str">
        <f>VLOOKUP(D7616,DEPARTMENTS!B:B,1,0)</f>
        <v>DEV_GROUP_32</v>
      </c>
    </row>
    <row r="7617" spans="1:10" hidden="1" x14ac:dyDescent="0.2">
      <c r="A7617" s="326" t="s">
        <v>16160</v>
      </c>
      <c r="B7617" s="326" t="s">
        <v>10</v>
      </c>
      <c r="C7617" s="326">
        <v>5</v>
      </c>
      <c r="D7617" s="326" t="s">
        <v>24</v>
      </c>
      <c r="E7617" s="323">
        <v>4369</v>
      </c>
      <c r="F7617" s="35" t="s">
        <v>303</v>
      </c>
      <c r="G7617" s="326" t="s">
        <v>15540</v>
      </c>
      <c r="H7617" s="350">
        <f t="shared" si="119"/>
        <v>3877850.3800000008</v>
      </c>
      <c r="I7617" s="326" t="s">
        <v>15870</v>
      </c>
      <c r="J7617" s="42" t="str">
        <f>VLOOKUP(D7617,DEPARTMENTS!B:B,1,0)</f>
        <v>ENVELOPES</v>
      </c>
    </row>
    <row r="7618" spans="1:10" hidden="1" x14ac:dyDescent="0.2">
      <c r="A7618" s="326" t="s">
        <v>16161</v>
      </c>
      <c r="B7618" s="326" t="s">
        <v>10</v>
      </c>
      <c r="C7618" s="326">
        <v>5</v>
      </c>
      <c r="D7618" s="326" t="s">
        <v>136</v>
      </c>
      <c r="E7618" s="323">
        <v>2000</v>
      </c>
      <c r="F7618" s="35" t="s">
        <v>303</v>
      </c>
      <c r="G7618" s="326" t="s">
        <v>15540</v>
      </c>
      <c r="H7618" s="350">
        <f t="shared" si="119"/>
        <v>3879850.3800000008</v>
      </c>
      <c r="I7618" s="326" t="s">
        <v>15871</v>
      </c>
      <c r="J7618" s="42" t="str">
        <f>VLOOKUP(D7618,DEPARTMENTS!B:B,1,0)</f>
        <v>DEV_GROUP_32</v>
      </c>
    </row>
    <row r="7619" spans="1:10" hidden="1" x14ac:dyDescent="0.2">
      <c r="A7619" s="326" t="s">
        <v>16162</v>
      </c>
      <c r="B7619" s="326" t="s">
        <v>10</v>
      </c>
      <c r="C7619" s="326">
        <v>5</v>
      </c>
      <c r="D7619" s="326" t="s">
        <v>24</v>
      </c>
      <c r="E7619" s="323">
        <v>50</v>
      </c>
      <c r="F7619" s="35" t="s">
        <v>303</v>
      </c>
      <c r="G7619" s="326" t="s">
        <v>15540</v>
      </c>
      <c r="H7619" s="350">
        <f t="shared" si="119"/>
        <v>3879900.3800000008</v>
      </c>
      <c r="I7619" s="326" t="s">
        <v>15872</v>
      </c>
      <c r="J7619" s="42" t="str">
        <f>VLOOKUP(D7619,DEPARTMENTS!B:B,1,0)</f>
        <v>ENVELOPES</v>
      </c>
    </row>
    <row r="7620" spans="1:10" hidden="1" x14ac:dyDescent="0.2">
      <c r="A7620" s="326" t="s">
        <v>16163</v>
      </c>
      <c r="B7620" s="326" t="s">
        <v>10</v>
      </c>
      <c r="C7620" s="326">
        <v>5</v>
      </c>
      <c r="D7620" s="326" t="s">
        <v>24</v>
      </c>
      <c r="E7620" s="323">
        <v>50</v>
      </c>
      <c r="F7620" s="35" t="s">
        <v>303</v>
      </c>
      <c r="G7620" s="326" t="s">
        <v>15540</v>
      </c>
      <c r="H7620" s="350">
        <f t="shared" si="119"/>
        <v>3879950.3800000008</v>
      </c>
      <c r="I7620" s="326" t="s">
        <v>15873</v>
      </c>
      <c r="J7620" s="42" t="str">
        <f>VLOOKUP(D7620,DEPARTMENTS!B:B,1,0)</f>
        <v>ENVELOPES</v>
      </c>
    </row>
    <row r="7621" spans="1:10" hidden="1" x14ac:dyDescent="0.2">
      <c r="A7621" s="326" t="s">
        <v>16164</v>
      </c>
      <c r="B7621" s="326" t="s">
        <v>10</v>
      </c>
      <c r="C7621" s="326">
        <v>5</v>
      </c>
      <c r="D7621" s="326" t="s">
        <v>122</v>
      </c>
      <c r="E7621" s="323">
        <v>5000</v>
      </c>
      <c r="F7621" s="35" t="s">
        <v>303</v>
      </c>
      <c r="G7621" s="326" t="s">
        <v>15540</v>
      </c>
      <c r="H7621" s="350">
        <f t="shared" si="119"/>
        <v>3884950.3800000008</v>
      </c>
      <c r="I7621" s="326" t="s">
        <v>15874</v>
      </c>
      <c r="J7621" s="42" t="str">
        <f>VLOOKUP(D7621,DEPARTMENTS!B:B,1,0)</f>
        <v>DEV_GROUP_16</v>
      </c>
    </row>
    <row r="7622" spans="1:10" hidden="1" x14ac:dyDescent="0.2">
      <c r="A7622" s="326" t="s">
        <v>16165</v>
      </c>
      <c r="B7622" s="326" t="s">
        <v>10</v>
      </c>
      <c r="C7622" s="326">
        <v>5</v>
      </c>
      <c r="D7622" s="326" t="s">
        <v>156</v>
      </c>
      <c r="E7622" s="323">
        <v>1000</v>
      </c>
      <c r="F7622" s="35" t="s">
        <v>303</v>
      </c>
      <c r="G7622" s="326" t="s">
        <v>15540</v>
      </c>
      <c r="H7622" s="350">
        <f t="shared" si="119"/>
        <v>3885950.3800000008</v>
      </c>
      <c r="I7622" s="326" t="s">
        <v>15875</v>
      </c>
      <c r="J7622" s="42" t="str">
        <f>VLOOKUP(D7622,DEPARTMENTS!B:B,1,0)</f>
        <v>DEV_GROUP_39</v>
      </c>
    </row>
    <row r="7623" spans="1:10" hidden="1" x14ac:dyDescent="0.2">
      <c r="A7623" s="326" t="s">
        <v>16166</v>
      </c>
      <c r="B7623" s="326" t="s">
        <v>10</v>
      </c>
      <c r="C7623" s="326">
        <v>5</v>
      </c>
      <c r="D7623" s="326" t="s">
        <v>150</v>
      </c>
      <c r="E7623" s="323">
        <v>300</v>
      </c>
      <c r="F7623" s="35" t="s">
        <v>303</v>
      </c>
      <c r="G7623" s="326" t="s">
        <v>15540</v>
      </c>
      <c r="H7623" s="350">
        <f t="shared" si="119"/>
        <v>3886250.3800000008</v>
      </c>
      <c r="I7623" s="326" t="s">
        <v>15876</v>
      </c>
      <c r="J7623" s="42" t="str">
        <f>VLOOKUP(D7623,DEPARTMENTS!B:B,1,0)</f>
        <v>DEV_GROUP_40</v>
      </c>
    </row>
    <row r="7624" spans="1:10" hidden="1" x14ac:dyDescent="0.2">
      <c r="A7624" s="326" t="s">
        <v>16167</v>
      </c>
      <c r="B7624" s="326" t="s">
        <v>10</v>
      </c>
      <c r="C7624" s="326">
        <v>5</v>
      </c>
      <c r="D7624" s="326" t="s">
        <v>132</v>
      </c>
      <c r="E7624" s="323">
        <v>200</v>
      </c>
      <c r="F7624" s="35" t="s">
        <v>303</v>
      </c>
      <c r="G7624" s="326" t="s">
        <v>15540</v>
      </c>
      <c r="H7624" s="350">
        <f t="shared" si="119"/>
        <v>3886450.3800000008</v>
      </c>
      <c r="I7624" s="326" t="s">
        <v>15877</v>
      </c>
      <c r="J7624" s="42" t="str">
        <f>VLOOKUP(D7624,DEPARTMENTS!B:B,1,0)</f>
        <v>DEV_GROUP_41</v>
      </c>
    </row>
    <row r="7625" spans="1:10" hidden="1" x14ac:dyDescent="0.2">
      <c r="A7625" s="326" t="s">
        <v>16168</v>
      </c>
      <c r="B7625" s="326" t="s">
        <v>10</v>
      </c>
      <c r="C7625" s="326">
        <v>5</v>
      </c>
      <c r="D7625" s="326" t="s">
        <v>24</v>
      </c>
      <c r="E7625" s="323">
        <v>3805</v>
      </c>
      <c r="F7625" s="35" t="s">
        <v>303</v>
      </c>
      <c r="G7625" s="326" t="s">
        <v>15540</v>
      </c>
      <c r="H7625" s="350">
        <f t="shared" si="119"/>
        <v>3890255.3800000008</v>
      </c>
      <c r="I7625" s="326" t="s">
        <v>15878</v>
      </c>
      <c r="J7625" s="42" t="str">
        <f>VLOOKUP(D7625,DEPARTMENTS!B:B,1,0)</f>
        <v>ENVELOPES</v>
      </c>
    </row>
    <row r="7626" spans="1:10" hidden="1" x14ac:dyDescent="0.2">
      <c r="A7626" s="326" t="s">
        <v>16169</v>
      </c>
      <c r="B7626" s="326" t="s">
        <v>10</v>
      </c>
      <c r="C7626" s="326">
        <v>5</v>
      </c>
      <c r="D7626" s="326" t="s">
        <v>134</v>
      </c>
      <c r="E7626" s="323">
        <v>1000</v>
      </c>
      <c r="F7626" s="35" t="s">
        <v>303</v>
      </c>
      <c r="G7626" s="326" t="s">
        <v>15540</v>
      </c>
      <c r="H7626" s="350">
        <f t="shared" si="119"/>
        <v>3891255.3800000008</v>
      </c>
      <c r="I7626" s="326" t="s">
        <v>15879</v>
      </c>
      <c r="J7626" s="42" t="str">
        <f>VLOOKUP(D7626,DEPARTMENTS!B:B,1,0)</f>
        <v>DEV_GROUP_12</v>
      </c>
    </row>
    <row r="7627" spans="1:10" hidden="1" x14ac:dyDescent="0.2">
      <c r="A7627" s="326" t="s">
        <v>16170</v>
      </c>
      <c r="B7627" s="326" t="s">
        <v>10</v>
      </c>
      <c r="C7627" s="326">
        <v>5</v>
      </c>
      <c r="D7627" s="326" t="s">
        <v>182</v>
      </c>
      <c r="E7627" s="323">
        <v>500</v>
      </c>
      <c r="F7627" s="35" t="s">
        <v>303</v>
      </c>
      <c r="G7627" s="326" t="s">
        <v>15540</v>
      </c>
      <c r="H7627" s="350">
        <f t="shared" si="119"/>
        <v>3891755.3800000008</v>
      </c>
      <c r="I7627" s="326" t="s">
        <v>15880</v>
      </c>
      <c r="J7627" s="42" t="str">
        <f>VLOOKUP(D7627,DEPARTMENTS!B:B,1,0)</f>
        <v>DEV_GROUP_23</v>
      </c>
    </row>
    <row r="7628" spans="1:10" hidden="1" x14ac:dyDescent="0.2">
      <c r="A7628" s="326" t="s">
        <v>16171</v>
      </c>
      <c r="B7628" s="326" t="s">
        <v>10</v>
      </c>
      <c r="C7628" s="326">
        <v>5</v>
      </c>
      <c r="D7628" s="326" t="s">
        <v>152</v>
      </c>
      <c r="E7628" s="323">
        <v>500</v>
      </c>
      <c r="F7628" s="35" t="s">
        <v>303</v>
      </c>
      <c r="G7628" s="326" t="s">
        <v>15540</v>
      </c>
      <c r="H7628" s="350">
        <f t="shared" si="119"/>
        <v>3892255.3800000008</v>
      </c>
      <c r="I7628" s="326" t="s">
        <v>15881</v>
      </c>
      <c r="J7628" s="42" t="str">
        <f>VLOOKUP(D7628,DEPARTMENTS!B:B,1,0)</f>
        <v>DEV_GROUP_9</v>
      </c>
    </row>
    <row r="7629" spans="1:10" hidden="1" x14ac:dyDescent="0.2">
      <c r="A7629" s="326" t="s">
        <v>16213</v>
      </c>
      <c r="B7629" s="326" t="s">
        <v>10</v>
      </c>
      <c r="C7629" s="326">
        <v>5</v>
      </c>
      <c r="D7629" s="326" t="s">
        <v>24</v>
      </c>
      <c r="E7629" s="323">
        <v>10</v>
      </c>
      <c r="F7629" s="35" t="s">
        <v>303</v>
      </c>
      <c r="G7629" s="326" t="s">
        <v>15540</v>
      </c>
      <c r="H7629" s="350">
        <f t="shared" si="119"/>
        <v>3892265.3800000008</v>
      </c>
      <c r="I7629" s="326" t="s">
        <v>16182</v>
      </c>
      <c r="J7629" s="42" t="str">
        <f>VLOOKUP(D7629,DEPARTMENTS!B:B,1,0)</f>
        <v>ENVELOPES</v>
      </c>
    </row>
    <row r="7630" spans="1:10" hidden="1" x14ac:dyDescent="0.2">
      <c r="A7630" s="326" t="s">
        <v>16214</v>
      </c>
      <c r="B7630" s="326" t="s">
        <v>10</v>
      </c>
      <c r="C7630" s="326">
        <v>5</v>
      </c>
      <c r="D7630" s="326" t="s">
        <v>182</v>
      </c>
      <c r="E7630" s="323">
        <v>1000</v>
      </c>
      <c r="F7630" s="35" t="s">
        <v>303</v>
      </c>
      <c r="G7630" s="326" t="s">
        <v>15540</v>
      </c>
      <c r="H7630" s="350">
        <f t="shared" si="119"/>
        <v>3893265.3800000008</v>
      </c>
      <c r="I7630" s="326" t="s">
        <v>16183</v>
      </c>
      <c r="J7630" s="42" t="str">
        <f>VLOOKUP(D7630,DEPARTMENTS!B:B,1,0)</f>
        <v>DEV_GROUP_23</v>
      </c>
    </row>
    <row r="7631" spans="1:10" hidden="1" x14ac:dyDescent="0.2">
      <c r="A7631" s="326" t="s">
        <v>16215</v>
      </c>
      <c r="B7631" s="326" t="s">
        <v>10</v>
      </c>
      <c r="C7631" s="326">
        <v>5</v>
      </c>
      <c r="D7631" s="326" t="s">
        <v>124</v>
      </c>
      <c r="E7631" s="323">
        <v>2000</v>
      </c>
      <c r="F7631" s="35" t="s">
        <v>303</v>
      </c>
      <c r="G7631" s="326" t="s">
        <v>15540</v>
      </c>
      <c r="H7631" s="350">
        <f t="shared" si="119"/>
        <v>3895265.3800000008</v>
      </c>
      <c r="I7631" s="326" t="s">
        <v>16184</v>
      </c>
      <c r="J7631" s="42" t="str">
        <f>VLOOKUP(D7631,DEPARTMENTS!B:B,1,0)</f>
        <v>DEV_GROUP_7</v>
      </c>
    </row>
    <row r="7632" spans="1:10" hidden="1" x14ac:dyDescent="0.2">
      <c r="A7632" s="326" t="s">
        <v>16216</v>
      </c>
      <c r="B7632" s="326" t="s">
        <v>10</v>
      </c>
      <c r="C7632" s="326">
        <v>5</v>
      </c>
      <c r="D7632" s="326" t="s">
        <v>114</v>
      </c>
      <c r="E7632" s="323">
        <v>1500</v>
      </c>
      <c r="F7632" s="35" t="s">
        <v>303</v>
      </c>
      <c r="G7632" s="326" t="s">
        <v>15540</v>
      </c>
      <c r="H7632" s="350">
        <f t="shared" si="119"/>
        <v>3896765.3800000008</v>
      </c>
      <c r="I7632" s="326" t="s">
        <v>16185</v>
      </c>
      <c r="J7632" s="42" t="str">
        <f>VLOOKUP(D7632,DEPARTMENTS!B:B,1,0)</f>
        <v>DEV_GROUP_1</v>
      </c>
    </row>
    <row r="7633" spans="1:10" hidden="1" x14ac:dyDescent="0.2">
      <c r="A7633" s="326" t="s">
        <v>16217</v>
      </c>
      <c r="B7633" s="326" t="s">
        <v>10</v>
      </c>
      <c r="C7633" s="326">
        <v>5</v>
      </c>
      <c r="D7633" s="326" t="s">
        <v>120</v>
      </c>
      <c r="E7633" s="323">
        <v>5750</v>
      </c>
      <c r="F7633" s="35" t="s">
        <v>303</v>
      </c>
      <c r="G7633" s="326" t="s">
        <v>15540</v>
      </c>
      <c r="H7633" s="350">
        <f t="shared" si="119"/>
        <v>3902515.3800000008</v>
      </c>
      <c r="I7633" s="326" t="s">
        <v>16186</v>
      </c>
      <c r="J7633" s="42" t="str">
        <f>VLOOKUP(D7633,DEPARTMENTS!B:B,1,0)</f>
        <v>DEV_GROUP_17</v>
      </c>
    </row>
    <row r="7634" spans="1:10" hidden="1" x14ac:dyDescent="0.2">
      <c r="A7634" s="326" t="s">
        <v>16218</v>
      </c>
      <c r="B7634" s="326" t="s">
        <v>10</v>
      </c>
      <c r="C7634" s="326">
        <v>5</v>
      </c>
      <c r="D7634" s="326" t="s">
        <v>166</v>
      </c>
      <c r="E7634" s="323">
        <v>250</v>
      </c>
      <c r="F7634" s="35" t="s">
        <v>303</v>
      </c>
      <c r="G7634" s="326" t="s">
        <v>15540</v>
      </c>
      <c r="H7634" s="350">
        <f t="shared" si="119"/>
        <v>3902765.3800000008</v>
      </c>
      <c r="I7634" s="326" t="s">
        <v>16187</v>
      </c>
      <c r="J7634" s="42" t="str">
        <f>VLOOKUP(D7634,DEPARTMENTS!B:B,1,0)</f>
        <v>DEV_GROUP_30</v>
      </c>
    </row>
    <row r="7635" spans="1:10" hidden="1" x14ac:dyDescent="0.2">
      <c r="A7635" s="326" t="s">
        <v>16219</v>
      </c>
      <c r="B7635" s="326" t="s">
        <v>10</v>
      </c>
      <c r="C7635" s="326">
        <v>5</v>
      </c>
      <c r="D7635" s="326" t="s">
        <v>24</v>
      </c>
      <c r="E7635" s="323">
        <v>8100</v>
      </c>
      <c r="F7635" s="35" t="s">
        <v>303</v>
      </c>
      <c r="G7635" s="326" t="s">
        <v>15540</v>
      </c>
      <c r="H7635" s="350">
        <f t="shared" si="119"/>
        <v>3910865.3800000008</v>
      </c>
      <c r="I7635" s="326" t="s">
        <v>16188</v>
      </c>
      <c r="J7635" s="42" t="str">
        <f>VLOOKUP(D7635,DEPARTMENTS!B:B,1,0)</f>
        <v>ENVELOPES</v>
      </c>
    </row>
    <row r="7636" spans="1:10" hidden="1" x14ac:dyDescent="0.2">
      <c r="A7636" s="326" t="s">
        <v>16220</v>
      </c>
      <c r="B7636" s="326" t="s">
        <v>10</v>
      </c>
      <c r="C7636" s="326">
        <v>5</v>
      </c>
      <c r="D7636" s="326" t="s">
        <v>184</v>
      </c>
      <c r="E7636" s="323">
        <v>1500</v>
      </c>
      <c r="F7636" s="35" t="s">
        <v>303</v>
      </c>
      <c r="G7636" s="326" t="s">
        <v>15540</v>
      </c>
      <c r="H7636" s="350">
        <f t="shared" si="119"/>
        <v>3912365.3800000008</v>
      </c>
      <c r="I7636" s="326" t="s">
        <v>16189</v>
      </c>
      <c r="J7636" s="42" t="str">
        <f>VLOOKUP(D7636,DEPARTMENTS!B:B,1,0)</f>
        <v>DEV_GROUP_27</v>
      </c>
    </row>
    <row r="7637" spans="1:10" hidden="1" x14ac:dyDescent="0.2">
      <c r="A7637" s="326" t="s">
        <v>16221</v>
      </c>
      <c r="B7637" s="326" t="s">
        <v>10</v>
      </c>
      <c r="C7637" s="326">
        <v>5</v>
      </c>
      <c r="D7637" s="326" t="s">
        <v>24</v>
      </c>
      <c r="E7637" s="323">
        <v>250</v>
      </c>
      <c r="F7637" s="35" t="s">
        <v>303</v>
      </c>
      <c r="G7637" s="326" t="s">
        <v>15540</v>
      </c>
      <c r="H7637" s="350">
        <f t="shared" si="119"/>
        <v>3912615.3800000008</v>
      </c>
      <c r="I7637" s="326" t="s">
        <v>16190</v>
      </c>
      <c r="J7637" s="42" t="str">
        <f>VLOOKUP(D7637,DEPARTMENTS!B:B,1,0)</f>
        <v>ENVELOPES</v>
      </c>
    </row>
    <row r="7638" spans="1:10" hidden="1" x14ac:dyDescent="0.2">
      <c r="A7638" s="326" t="s">
        <v>16222</v>
      </c>
      <c r="B7638" s="326" t="s">
        <v>10</v>
      </c>
      <c r="C7638" s="326">
        <v>5</v>
      </c>
      <c r="D7638" s="326" t="s">
        <v>76</v>
      </c>
      <c r="E7638" s="323">
        <v>16000</v>
      </c>
      <c r="F7638" s="35" t="s">
        <v>109</v>
      </c>
      <c r="G7638" s="326" t="s">
        <v>16244</v>
      </c>
      <c r="H7638" s="350">
        <f t="shared" ref="H7638:H7701" si="120">H7637+E7638</f>
        <v>3928615.3800000008</v>
      </c>
      <c r="I7638" s="326" t="s">
        <v>16191</v>
      </c>
      <c r="J7638" s="42" t="str">
        <f>VLOOKUP(D7638,DEPARTMENTS!B:B,1,0)</f>
        <v>DEPOSIT</v>
      </c>
    </row>
    <row r="7639" spans="1:10" hidden="1" x14ac:dyDescent="0.2">
      <c r="A7639" s="326" t="s">
        <v>16223</v>
      </c>
      <c r="B7639" s="326" t="s">
        <v>10</v>
      </c>
      <c r="C7639" s="326">
        <v>5</v>
      </c>
      <c r="D7639" s="326" t="s">
        <v>76</v>
      </c>
      <c r="E7639" s="323">
        <v>3000</v>
      </c>
      <c r="F7639" s="35" t="s">
        <v>109</v>
      </c>
      <c r="G7639" s="326" t="s">
        <v>16244</v>
      </c>
      <c r="H7639" s="350">
        <f t="shared" si="120"/>
        <v>3931615.3800000008</v>
      </c>
      <c r="I7639" s="326" t="s">
        <v>16192</v>
      </c>
      <c r="J7639" s="42" t="str">
        <f>VLOOKUP(D7639,DEPARTMENTS!B:B,1,0)</f>
        <v>DEPOSIT</v>
      </c>
    </row>
    <row r="7640" spans="1:10" hidden="1" x14ac:dyDescent="0.2">
      <c r="A7640" s="326" t="s">
        <v>16224</v>
      </c>
      <c r="B7640" s="326" t="s">
        <v>10</v>
      </c>
      <c r="C7640" s="326">
        <v>5</v>
      </c>
      <c r="D7640" s="326" t="s">
        <v>184</v>
      </c>
      <c r="E7640" s="323">
        <v>1000</v>
      </c>
      <c r="F7640" s="35" t="s">
        <v>303</v>
      </c>
      <c r="G7640" s="326" t="s">
        <v>16244</v>
      </c>
      <c r="H7640" s="350">
        <f t="shared" si="120"/>
        <v>3932615.3800000008</v>
      </c>
      <c r="I7640" s="326" t="s">
        <v>16193</v>
      </c>
      <c r="J7640" s="42" t="str">
        <f>VLOOKUP(D7640,DEPARTMENTS!B:B,1,0)</f>
        <v>DEV_GROUP_27</v>
      </c>
    </row>
    <row r="7641" spans="1:10" hidden="1" x14ac:dyDescent="0.2">
      <c r="A7641" s="326" t="s">
        <v>16225</v>
      </c>
      <c r="B7641" s="326" t="s">
        <v>10</v>
      </c>
      <c r="C7641" s="326">
        <v>5</v>
      </c>
      <c r="D7641" s="326" t="s">
        <v>120</v>
      </c>
      <c r="E7641" s="323">
        <v>100</v>
      </c>
      <c r="F7641" s="35" t="s">
        <v>303</v>
      </c>
      <c r="G7641" s="326" t="s">
        <v>16244</v>
      </c>
      <c r="H7641" s="350">
        <f t="shared" si="120"/>
        <v>3932715.3800000008</v>
      </c>
      <c r="I7641" s="326" t="s">
        <v>16194</v>
      </c>
      <c r="J7641" s="42" t="str">
        <f>VLOOKUP(D7641,DEPARTMENTS!B:B,1,0)</f>
        <v>DEV_GROUP_17</v>
      </c>
    </row>
    <row r="7642" spans="1:10" hidden="1" x14ac:dyDescent="0.2">
      <c r="A7642" s="326" t="s">
        <v>16226</v>
      </c>
      <c r="B7642" s="326" t="s">
        <v>10</v>
      </c>
      <c r="C7642" s="326">
        <v>5</v>
      </c>
      <c r="D7642" s="326" t="s">
        <v>120</v>
      </c>
      <c r="E7642" s="323">
        <v>1200</v>
      </c>
      <c r="F7642" s="35" t="s">
        <v>303</v>
      </c>
      <c r="G7642" s="326" t="s">
        <v>16244</v>
      </c>
      <c r="H7642" s="350">
        <f t="shared" si="120"/>
        <v>3933915.3800000008</v>
      </c>
      <c r="I7642" s="326" t="s">
        <v>16195</v>
      </c>
      <c r="J7642" s="42" t="str">
        <f>VLOOKUP(D7642,DEPARTMENTS!B:B,1,0)</f>
        <v>DEV_GROUP_17</v>
      </c>
    </row>
    <row r="7643" spans="1:10" hidden="1" x14ac:dyDescent="0.2">
      <c r="A7643" s="326" t="s">
        <v>16227</v>
      </c>
      <c r="B7643" s="326" t="s">
        <v>10</v>
      </c>
      <c r="C7643" s="326">
        <v>5</v>
      </c>
      <c r="D7643" s="326" t="s">
        <v>160</v>
      </c>
      <c r="E7643" s="323">
        <v>500</v>
      </c>
      <c r="F7643" s="35" t="s">
        <v>303</v>
      </c>
      <c r="G7643" s="326" t="s">
        <v>16244</v>
      </c>
      <c r="H7643" s="350">
        <f t="shared" si="120"/>
        <v>3934415.3800000008</v>
      </c>
      <c r="I7643" s="326" t="s">
        <v>16196</v>
      </c>
      <c r="J7643" s="42" t="str">
        <f>VLOOKUP(D7643,DEPARTMENTS!B:B,1,0)</f>
        <v>DEV_GROUP_20</v>
      </c>
    </row>
    <row r="7644" spans="1:10" hidden="1" x14ac:dyDescent="0.2">
      <c r="A7644" s="326" t="s">
        <v>16228</v>
      </c>
      <c r="B7644" s="326" t="s">
        <v>10</v>
      </c>
      <c r="C7644" s="326">
        <v>5</v>
      </c>
      <c r="D7644" s="326" t="s">
        <v>160</v>
      </c>
      <c r="E7644" s="323">
        <v>200</v>
      </c>
      <c r="F7644" s="35" t="s">
        <v>303</v>
      </c>
      <c r="G7644" s="326" t="s">
        <v>16244</v>
      </c>
      <c r="H7644" s="350">
        <f t="shared" si="120"/>
        <v>3934615.3800000008</v>
      </c>
      <c r="I7644" s="326" t="s">
        <v>16197</v>
      </c>
      <c r="J7644" s="42" t="str">
        <f>VLOOKUP(D7644,DEPARTMENTS!B:B,1,0)</f>
        <v>DEV_GROUP_20</v>
      </c>
    </row>
    <row r="7645" spans="1:10" hidden="1" x14ac:dyDescent="0.2">
      <c r="A7645" s="326" t="s">
        <v>16229</v>
      </c>
      <c r="B7645" s="326" t="s">
        <v>10</v>
      </c>
      <c r="C7645" s="326">
        <v>5</v>
      </c>
      <c r="D7645" s="326" t="s">
        <v>160</v>
      </c>
      <c r="E7645" s="323">
        <v>200</v>
      </c>
      <c r="F7645" s="35" t="s">
        <v>303</v>
      </c>
      <c r="G7645" s="326" t="s">
        <v>16244</v>
      </c>
      <c r="H7645" s="350">
        <f t="shared" si="120"/>
        <v>3934815.3800000008</v>
      </c>
      <c r="I7645" s="326" t="s">
        <v>16198</v>
      </c>
      <c r="J7645" s="42" t="str">
        <f>VLOOKUP(D7645,DEPARTMENTS!B:B,1,0)</f>
        <v>DEV_GROUP_20</v>
      </c>
    </row>
    <row r="7646" spans="1:10" hidden="1" x14ac:dyDescent="0.2">
      <c r="A7646" s="326" t="s">
        <v>16230</v>
      </c>
      <c r="B7646" s="326" t="s">
        <v>10</v>
      </c>
      <c r="C7646" s="326">
        <v>5</v>
      </c>
      <c r="D7646" s="326" t="s">
        <v>152</v>
      </c>
      <c r="E7646" s="323">
        <v>1000</v>
      </c>
      <c r="F7646" s="35" t="s">
        <v>303</v>
      </c>
      <c r="G7646" s="326" t="s">
        <v>16244</v>
      </c>
      <c r="H7646" s="350">
        <f t="shared" si="120"/>
        <v>3935815.3800000008</v>
      </c>
      <c r="I7646" s="326" t="s">
        <v>16199</v>
      </c>
      <c r="J7646" s="42" t="str">
        <f>VLOOKUP(D7646,DEPARTMENTS!B:B,1,0)</f>
        <v>DEV_GROUP_9</v>
      </c>
    </row>
    <row r="7647" spans="1:10" hidden="1" x14ac:dyDescent="0.2">
      <c r="A7647" s="326" t="s">
        <v>16231</v>
      </c>
      <c r="B7647" s="326" t="s">
        <v>10</v>
      </c>
      <c r="C7647" s="326">
        <v>5</v>
      </c>
      <c r="D7647" s="326" t="s">
        <v>12867</v>
      </c>
      <c r="E7647" s="323">
        <v>5780</v>
      </c>
      <c r="F7647" s="35" t="s">
        <v>303</v>
      </c>
      <c r="G7647" s="326" t="s">
        <v>16244</v>
      </c>
      <c r="H7647" s="350">
        <f t="shared" si="120"/>
        <v>3941595.3800000008</v>
      </c>
      <c r="I7647" s="326" t="s">
        <v>16200</v>
      </c>
      <c r="J7647" s="42" t="str">
        <f>VLOOKUP(D7647,DEPARTMENTS!B:B,1,0)</f>
        <v>CHURCH_CHOIR_WELFARE</v>
      </c>
    </row>
    <row r="7648" spans="1:10" hidden="1" x14ac:dyDescent="0.2">
      <c r="A7648" s="326" t="s">
        <v>16232</v>
      </c>
      <c r="B7648" s="326" t="s">
        <v>10</v>
      </c>
      <c r="C7648" s="326">
        <v>5</v>
      </c>
      <c r="D7648" s="326" t="s">
        <v>24</v>
      </c>
      <c r="E7648" s="323">
        <v>23000</v>
      </c>
      <c r="F7648" s="35" t="s">
        <v>303</v>
      </c>
      <c r="G7648" s="326" t="s">
        <v>16244</v>
      </c>
      <c r="H7648" s="350">
        <f t="shared" si="120"/>
        <v>3964595.3800000008</v>
      </c>
      <c r="I7648" s="326" t="s">
        <v>16201</v>
      </c>
      <c r="J7648" s="42" t="str">
        <f>VLOOKUP(D7648,DEPARTMENTS!B:B,1,0)</f>
        <v>ENVELOPES</v>
      </c>
    </row>
    <row r="7649" spans="1:10" hidden="1" x14ac:dyDescent="0.2">
      <c r="A7649" s="326" t="s">
        <v>16233</v>
      </c>
      <c r="B7649" s="326" t="s">
        <v>10</v>
      </c>
      <c r="C7649" s="326">
        <v>5</v>
      </c>
      <c r="D7649" s="326" t="s">
        <v>120</v>
      </c>
      <c r="E7649" s="323">
        <v>200</v>
      </c>
      <c r="F7649" s="35" t="s">
        <v>303</v>
      </c>
      <c r="G7649" s="326" t="s">
        <v>16244</v>
      </c>
      <c r="H7649" s="350">
        <f t="shared" si="120"/>
        <v>3964795.3800000008</v>
      </c>
      <c r="I7649" s="326" t="s">
        <v>16202</v>
      </c>
      <c r="J7649" s="42" t="str">
        <f>VLOOKUP(D7649,DEPARTMENTS!B:B,1,0)</f>
        <v>DEV_GROUP_17</v>
      </c>
    </row>
    <row r="7650" spans="1:10" hidden="1" x14ac:dyDescent="0.2">
      <c r="A7650" s="326" t="s">
        <v>16234</v>
      </c>
      <c r="B7650" s="326" t="s">
        <v>10</v>
      </c>
      <c r="C7650" s="326">
        <v>5</v>
      </c>
      <c r="D7650" s="326" t="s">
        <v>74</v>
      </c>
      <c r="E7650" s="323">
        <v>-1200</v>
      </c>
      <c r="F7650" s="35" t="s">
        <v>109</v>
      </c>
      <c r="G7650" s="326" t="s">
        <v>16244</v>
      </c>
      <c r="H7650" s="350">
        <f t="shared" si="120"/>
        <v>3963595.3800000008</v>
      </c>
      <c r="I7650" s="326" t="s">
        <v>16203</v>
      </c>
      <c r="J7650" s="42" t="str">
        <f>VLOOKUP(D7650,DEPARTMENTS!B:B,1,0)</f>
        <v>CHARGES</v>
      </c>
    </row>
    <row r="7651" spans="1:10" hidden="1" x14ac:dyDescent="0.2">
      <c r="A7651" s="326" t="s">
        <v>16235</v>
      </c>
      <c r="B7651" s="326" t="s">
        <v>10</v>
      </c>
      <c r="C7651" s="326">
        <v>5</v>
      </c>
      <c r="D7651" s="326" t="s">
        <v>160</v>
      </c>
      <c r="E7651" s="323">
        <v>200</v>
      </c>
      <c r="F7651" s="35" t="s">
        <v>303</v>
      </c>
      <c r="G7651" s="326" t="s">
        <v>16244</v>
      </c>
      <c r="H7651" s="350">
        <f t="shared" si="120"/>
        <v>3963795.3800000008</v>
      </c>
      <c r="I7651" s="326" t="s">
        <v>16204</v>
      </c>
      <c r="J7651" s="42" t="str">
        <f>VLOOKUP(D7651,DEPARTMENTS!B:B,1,0)</f>
        <v>DEV_GROUP_20</v>
      </c>
    </row>
    <row r="7652" spans="1:10" hidden="1" x14ac:dyDescent="0.2">
      <c r="A7652" s="326" t="s">
        <v>16236</v>
      </c>
      <c r="B7652" s="326" t="s">
        <v>10</v>
      </c>
      <c r="C7652" s="326">
        <v>5</v>
      </c>
      <c r="D7652" s="326" t="s">
        <v>120</v>
      </c>
      <c r="E7652" s="323">
        <v>100</v>
      </c>
      <c r="F7652" s="35" t="s">
        <v>303</v>
      </c>
      <c r="G7652" s="326" t="s">
        <v>16244</v>
      </c>
      <c r="H7652" s="350">
        <f t="shared" si="120"/>
        <v>3963895.3800000008</v>
      </c>
      <c r="I7652" s="326" t="s">
        <v>16205</v>
      </c>
      <c r="J7652" s="42" t="str">
        <f>VLOOKUP(D7652,DEPARTMENTS!B:B,1,0)</f>
        <v>DEV_GROUP_17</v>
      </c>
    </row>
    <row r="7653" spans="1:10" hidden="1" x14ac:dyDescent="0.2">
      <c r="A7653" s="326" t="s">
        <v>16237</v>
      </c>
      <c r="B7653" s="326" t="s">
        <v>10</v>
      </c>
      <c r="C7653" s="326">
        <v>5</v>
      </c>
      <c r="D7653" s="326" t="s">
        <v>160</v>
      </c>
      <c r="E7653" s="323">
        <v>200</v>
      </c>
      <c r="F7653" s="35" t="s">
        <v>303</v>
      </c>
      <c r="G7653" s="326" t="s">
        <v>16244</v>
      </c>
      <c r="H7653" s="350">
        <f t="shared" si="120"/>
        <v>3964095.3800000008</v>
      </c>
      <c r="I7653" s="326" t="s">
        <v>16206</v>
      </c>
      <c r="J7653" s="42" t="str">
        <f>VLOOKUP(D7653,DEPARTMENTS!B:B,1,0)</f>
        <v>DEV_GROUP_20</v>
      </c>
    </row>
    <row r="7654" spans="1:10" hidden="1" x14ac:dyDescent="0.2">
      <c r="A7654" s="326" t="s">
        <v>16238</v>
      </c>
      <c r="B7654" s="326" t="s">
        <v>10</v>
      </c>
      <c r="C7654" s="326">
        <v>5</v>
      </c>
      <c r="D7654" s="326" t="s">
        <v>160</v>
      </c>
      <c r="E7654" s="323">
        <v>200</v>
      </c>
      <c r="F7654" s="35" t="s">
        <v>303</v>
      </c>
      <c r="G7654" s="326" t="s">
        <v>16244</v>
      </c>
      <c r="H7654" s="350">
        <f t="shared" si="120"/>
        <v>3964295.3800000008</v>
      </c>
      <c r="I7654" s="326" t="s">
        <v>16207</v>
      </c>
      <c r="J7654" s="42" t="str">
        <f>VLOOKUP(D7654,DEPARTMENTS!B:B,1,0)</f>
        <v>DEV_GROUP_20</v>
      </c>
    </row>
    <row r="7655" spans="1:10" hidden="1" x14ac:dyDescent="0.2">
      <c r="A7655" s="326" t="s">
        <v>16239</v>
      </c>
      <c r="B7655" s="326" t="s">
        <v>11</v>
      </c>
      <c r="C7655" s="326">
        <v>1</v>
      </c>
      <c r="D7655" s="326" t="s">
        <v>160</v>
      </c>
      <c r="E7655" s="323">
        <v>500</v>
      </c>
      <c r="F7655" s="35" t="s">
        <v>303</v>
      </c>
      <c r="G7655" s="326" t="s">
        <v>16245</v>
      </c>
      <c r="H7655" s="350">
        <f t="shared" si="120"/>
        <v>3964795.3800000008</v>
      </c>
      <c r="I7655" s="326" t="s">
        <v>16208</v>
      </c>
      <c r="J7655" s="42" t="str">
        <f>VLOOKUP(D7655,DEPARTMENTS!B:B,1,0)</f>
        <v>DEV_GROUP_20</v>
      </c>
    </row>
    <row r="7656" spans="1:10" hidden="1" x14ac:dyDescent="0.2">
      <c r="A7656" s="326" t="s">
        <v>16240</v>
      </c>
      <c r="B7656" s="326" t="s">
        <v>11</v>
      </c>
      <c r="C7656" s="326">
        <v>1</v>
      </c>
      <c r="D7656" s="326" t="s">
        <v>122</v>
      </c>
      <c r="E7656" s="323">
        <v>10000</v>
      </c>
      <c r="F7656" s="35" t="s">
        <v>303</v>
      </c>
      <c r="G7656" s="326" t="s">
        <v>16245</v>
      </c>
      <c r="H7656" s="350">
        <f t="shared" si="120"/>
        <v>3974795.3800000008</v>
      </c>
      <c r="I7656" s="326" t="s">
        <v>16209</v>
      </c>
      <c r="J7656" s="42" t="str">
        <f>VLOOKUP(D7656,DEPARTMENTS!B:B,1,0)</f>
        <v>DEV_GROUP_16</v>
      </c>
    </row>
    <row r="7657" spans="1:10" hidden="1" x14ac:dyDescent="0.2">
      <c r="A7657" s="326" t="s">
        <v>16241</v>
      </c>
      <c r="B7657" s="326" t="s">
        <v>11</v>
      </c>
      <c r="C7657" s="326">
        <v>1</v>
      </c>
      <c r="D7657" s="326" t="s">
        <v>24</v>
      </c>
      <c r="E7657" s="323">
        <v>200</v>
      </c>
      <c r="F7657" s="35" t="s">
        <v>303</v>
      </c>
      <c r="G7657" s="326" t="s">
        <v>16245</v>
      </c>
      <c r="H7657" s="350">
        <f t="shared" si="120"/>
        <v>3974995.3800000008</v>
      </c>
      <c r="I7657" s="326" t="s">
        <v>16210</v>
      </c>
      <c r="J7657" s="42" t="str">
        <f>VLOOKUP(D7657,DEPARTMENTS!B:B,1,0)</f>
        <v>ENVELOPES</v>
      </c>
    </row>
    <row r="7658" spans="1:10" hidden="1" x14ac:dyDescent="0.2">
      <c r="A7658" s="326" t="s">
        <v>16242</v>
      </c>
      <c r="B7658" s="326" t="s">
        <v>11</v>
      </c>
      <c r="C7658" s="326">
        <v>1</v>
      </c>
      <c r="D7658" s="326" t="s">
        <v>144</v>
      </c>
      <c r="E7658" s="323">
        <v>300</v>
      </c>
      <c r="F7658" s="35" t="s">
        <v>303</v>
      </c>
      <c r="G7658" s="326" t="s">
        <v>16245</v>
      </c>
      <c r="H7658" s="350">
        <f t="shared" si="120"/>
        <v>3975295.3800000008</v>
      </c>
      <c r="I7658" s="326" t="s">
        <v>16211</v>
      </c>
      <c r="J7658" s="42" t="str">
        <f>VLOOKUP(D7658,DEPARTMENTS!B:B,1,0)</f>
        <v>DEV_GROUP_2</v>
      </c>
    </row>
    <row r="7659" spans="1:10" hidden="1" x14ac:dyDescent="0.2">
      <c r="A7659" s="326" t="s">
        <v>16243</v>
      </c>
      <c r="B7659" s="326" t="s">
        <v>11</v>
      </c>
      <c r="C7659" s="326">
        <v>1</v>
      </c>
      <c r="D7659" s="326" t="s">
        <v>24</v>
      </c>
      <c r="E7659" s="323">
        <v>8500</v>
      </c>
      <c r="F7659" s="35" t="s">
        <v>303</v>
      </c>
      <c r="G7659" s="326" t="s">
        <v>16245</v>
      </c>
      <c r="H7659" s="350">
        <f t="shared" si="120"/>
        <v>3983795.3800000008</v>
      </c>
      <c r="I7659" s="326" t="s">
        <v>16212</v>
      </c>
      <c r="J7659" s="42" t="str">
        <f>VLOOKUP(D7659,DEPARTMENTS!B:B,1,0)</f>
        <v>ENVELOPES</v>
      </c>
    </row>
    <row r="7660" spans="1:10" hidden="1" x14ac:dyDescent="0.2">
      <c r="A7660" s="326" t="s">
        <v>16445</v>
      </c>
      <c r="B7660" s="326" t="s">
        <v>11</v>
      </c>
      <c r="C7660" s="326">
        <v>1</v>
      </c>
      <c r="D7660" s="326" t="s">
        <v>160</v>
      </c>
      <c r="E7660" s="323">
        <v>200</v>
      </c>
      <c r="F7660" s="35" t="s">
        <v>303</v>
      </c>
      <c r="G7660" s="326" t="s">
        <v>16245</v>
      </c>
      <c r="H7660" s="350">
        <f t="shared" si="120"/>
        <v>3983995.3800000008</v>
      </c>
      <c r="I7660" s="326" t="s">
        <v>16250</v>
      </c>
      <c r="J7660" s="42" t="str">
        <f>VLOOKUP(D7660,DEPARTMENTS!B:B,1,0)</f>
        <v>DEV_GROUP_20</v>
      </c>
    </row>
    <row r="7661" spans="1:10" hidden="1" x14ac:dyDescent="0.2">
      <c r="A7661" s="326" t="s">
        <v>16446</v>
      </c>
      <c r="B7661" s="326" t="s">
        <v>11</v>
      </c>
      <c r="C7661" s="326">
        <v>1</v>
      </c>
      <c r="D7661" s="326" t="s">
        <v>120</v>
      </c>
      <c r="E7661" s="323">
        <v>4000</v>
      </c>
      <c r="F7661" s="35" t="s">
        <v>303</v>
      </c>
      <c r="G7661" s="326" t="s">
        <v>16245</v>
      </c>
      <c r="H7661" s="350">
        <f t="shared" si="120"/>
        <v>3987995.3800000008</v>
      </c>
      <c r="I7661" s="326" t="s">
        <v>16251</v>
      </c>
      <c r="J7661" s="42" t="str">
        <f>VLOOKUP(D7661,DEPARTMENTS!B:B,1,0)</f>
        <v>DEV_GROUP_17</v>
      </c>
    </row>
    <row r="7662" spans="1:10" hidden="1" x14ac:dyDescent="0.2">
      <c r="A7662" s="326" t="s">
        <v>16447</v>
      </c>
      <c r="B7662" s="326" t="s">
        <v>11</v>
      </c>
      <c r="C7662" s="326">
        <v>1</v>
      </c>
      <c r="D7662" s="326" t="s">
        <v>160</v>
      </c>
      <c r="E7662" s="323">
        <v>100</v>
      </c>
      <c r="F7662" s="35" t="s">
        <v>303</v>
      </c>
      <c r="G7662" s="326" t="s">
        <v>16245</v>
      </c>
      <c r="H7662" s="350">
        <f t="shared" si="120"/>
        <v>3988095.3800000008</v>
      </c>
      <c r="I7662" s="326" t="s">
        <v>16252</v>
      </c>
      <c r="J7662" s="42" t="str">
        <f>VLOOKUP(D7662,DEPARTMENTS!B:B,1,0)</f>
        <v>DEV_GROUP_20</v>
      </c>
    </row>
    <row r="7663" spans="1:10" hidden="1" x14ac:dyDescent="0.2">
      <c r="A7663" s="326" t="s">
        <v>16448</v>
      </c>
      <c r="B7663" s="326" t="s">
        <v>11</v>
      </c>
      <c r="C7663" s="326">
        <v>1</v>
      </c>
      <c r="D7663" s="326" t="s">
        <v>160</v>
      </c>
      <c r="E7663" s="323">
        <v>200</v>
      </c>
      <c r="F7663" s="35" t="s">
        <v>303</v>
      </c>
      <c r="G7663" s="326" t="s">
        <v>16245</v>
      </c>
      <c r="H7663" s="350">
        <f t="shared" si="120"/>
        <v>3988295.3800000008</v>
      </c>
      <c r="I7663" s="326" t="s">
        <v>16253</v>
      </c>
      <c r="J7663" s="42" t="str">
        <f>VLOOKUP(D7663,DEPARTMENTS!B:B,1,0)</f>
        <v>DEV_GROUP_20</v>
      </c>
    </row>
    <row r="7664" spans="1:10" hidden="1" x14ac:dyDescent="0.2">
      <c r="A7664" s="326" t="s">
        <v>16449</v>
      </c>
      <c r="B7664" s="326" t="s">
        <v>11</v>
      </c>
      <c r="C7664" s="326">
        <v>1</v>
      </c>
      <c r="D7664" s="326" t="s">
        <v>120</v>
      </c>
      <c r="E7664" s="323">
        <v>100</v>
      </c>
      <c r="F7664" s="35" t="s">
        <v>303</v>
      </c>
      <c r="G7664" s="326" t="s">
        <v>16245</v>
      </c>
      <c r="H7664" s="350">
        <f t="shared" si="120"/>
        <v>3988395.3800000008</v>
      </c>
      <c r="I7664" s="326" t="s">
        <v>16254</v>
      </c>
      <c r="J7664" s="42" t="str">
        <f>VLOOKUP(D7664,DEPARTMENTS!B:B,1,0)</f>
        <v>DEV_GROUP_17</v>
      </c>
    </row>
    <row r="7665" spans="1:10" hidden="1" x14ac:dyDescent="0.2">
      <c r="A7665" s="326" t="s">
        <v>16450</v>
      </c>
      <c r="B7665" s="326" t="s">
        <v>11</v>
      </c>
      <c r="C7665" s="326">
        <v>1</v>
      </c>
      <c r="D7665" s="326" t="s">
        <v>160</v>
      </c>
      <c r="E7665" s="323">
        <v>500</v>
      </c>
      <c r="F7665" s="35" t="s">
        <v>303</v>
      </c>
      <c r="G7665" s="326" t="s">
        <v>16245</v>
      </c>
      <c r="H7665" s="350">
        <f t="shared" si="120"/>
        <v>3988895.3800000008</v>
      </c>
      <c r="I7665" s="326" t="s">
        <v>16255</v>
      </c>
      <c r="J7665" s="42" t="str">
        <f>VLOOKUP(D7665,DEPARTMENTS!B:B,1,0)</f>
        <v>DEV_GROUP_20</v>
      </c>
    </row>
    <row r="7666" spans="1:10" hidden="1" x14ac:dyDescent="0.2">
      <c r="A7666" s="326" t="s">
        <v>16451</v>
      </c>
      <c r="B7666" s="326" t="s">
        <v>11</v>
      </c>
      <c r="C7666" s="326">
        <v>1</v>
      </c>
      <c r="D7666" s="326" t="s">
        <v>160</v>
      </c>
      <c r="E7666" s="323">
        <v>200</v>
      </c>
      <c r="F7666" s="35" t="s">
        <v>303</v>
      </c>
      <c r="G7666" s="326" t="s">
        <v>16245</v>
      </c>
      <c r="H7666" s="350">
        <f t="shared" si="120"/>
        <v>3989095.3800000008</v>
      </c>
      <c r="I7666" s="326" t="s">
        <v>16256</v>
      </c>
      <c r="J7666" s="42" t="str">
        <f>VLOOKUP(D7666,DEPARTMENTS!B:B,1,0)</f>
        <v>DEV_GROUP_20</v>
      </c>
    </row>
    <row r="7667" spans="1:10" hidden="1" x14ac:dyDescent="0.2">
      <c r="A7667" s="326" t="s">
        <v>16452</v>
      </c>
      <c r="B7667" s="326" t="s">
        <v>11</v>
      </c>
      <c r="C7667" s="326">
        <v>1</v>
      </c>
      <c r="D7667" s="326" t="s">
        <v>120</v>
      </c>
      <c r="E7667" s="323">
        <v>100</v>
      </c>
      <c r="F7667" s="35" t="s">
        <v>303</v>
      </c>
      <c r="G7667" s="326" t="s">
        <v>16245</v>
      </c>
      <c r="H7667" s="350">
        <f t="shared" si="120"/>
        <v>3989195.3800000008</v>
      </c>
      <c r="I7667" s="326" t="s">
        <v>16257</v>
      </c>
      <c r="J7667" s="42" t="str">
        <f>VLOOKUP(D7667,DEPARTMENTS!B:B,1,0)</f>
        <v>DEV_GROUP_17</v>
      </c>
    </row>
    <row r="7668" spans="1:10" hidden="1" x14ac:dyDescent="0.2">
      <c r="A7668" s="326" t="s">
        <v>16453</v>
      </c>
      <c r="B7668" s="326" t="s">
        <v>11</v>
      </c>
      <c r="C7668" s="326">
        <v>1</v>
      </c>
      <c r="D7668" s="326" t="s">
        <v>160</v>
      </c>
      <c r="E7668" s="323">
        <v>200</v>
      </c>
      <c r="F7668" s="35" t="s">
        <v>303</v>
      </c>
      <c r="G7668" s="326" t="s">
        <v>16245</v>
      </c>
      <c r="H7668" s="350">
        <f t="shared" si="120"/>
        <v>3989395.3800000008</v>
      </c>
      <c r="I7668" s="326" t="s">
        <v>16258</v>
      </c>
      <c r="J7668" s="42" t="str">
        <f>VLOOKUP(D7668,DEPARTMENTS!B:B,1,0)</f>
        <v>DEV_GROUP_20</v>
      </c>
    </row>
    <row r="7669" spans="1:10" hidden="1" x14ac:dyDescent="0.2">
      <c r="A7669" s="326" t="s">
        <v>16454</v>
      </c>
      <c r="B7669" s="326" t="s">
        <v>11</v>
      </c>
      <c r="C7669" s="326">
        <v>1</v>
      </c>
      <c r="D7669" s="326" t="s">
        <v>120</v>
      </c>
      <c r="E7669" s="323">
        <v>100</v>
      </c>
      <c r="F7669" s="35" t="s">
        <v>303</v>
      </c>
      <c r="G7669" s="326" t="s">
        <v>16245</v>
      </c>
      <c r="H7669" s="350">
        <f t="shared" si="120"/>
        <v>3989495.3800000008</v>
      </c>
      <c r="I7669" s="326" t="s">
        <v>16259</v>
      </c>
      <c r="J7669" s="42" t="str">
        <f>VLOOKUP(D7669,DEPARTMENTS!B:B,1,0)</f>
        <v>DEV_GROUP_17</v>
      </c>
    </row>
    <row r="7670" spans="1:10" hidden="1" x14ac:dyDescent="0.2">
      <c r="A7670" s="326" t="s">
        <v>16455</v>
      </c>
      <c r="B7670" s="326" t="s">
        <v>11</v>
      </c>
      <c r="C7670" s="326">
        <v>1</v>
      </c>
      <c r="D7670" s="326" t="s">
        <v>192</v>
      </c>
      <c r="E7670" s="323">
        <v>3000</v>
      </c>
      <c r="F7670" s="35" t="s">
        <v>303</v>
      </c>
      <c r="G7670" s="326" t="s">
        <v>16245</v>
      </c>
      <c r="H7670" s="350">
        <f t="shared" si="120"/>
        <v>3992495.3800000008</v>
      </c>
      <c r="I7670" s="326" t="s">
        <v>16260</v>
      </c>
      <c r="J7670" s="42" t="str">
        <f>VLOOKUP(D7670,DEPARTMENTS!B:B,1,0)</f>
        <v>DEV_GROUP_31</v>
      </c>
    </row>
    <row r="7671" spans="1:10" hidden="1" x14ac:dyDescent="0.2">
      <c r="A7671" s="326" t="s">
        <v>16456</v>
      </c>
      <c r="B7671" s="326" t="s">
        <v>11</v>
      </c>
      <c r="C7671" s="326">
        <v>1</v>
      </c>
      <c r="D7671" s="326" t="s">
        <v>182</v>
      </c>
      <c r="E7671" s="323">
        <v>500</v>
      </c>
      <c r="F7671" s="35" t="s">
        <v>303</v>
      </c>
      <c r="G7671" s="326" t="s">
        <v>16245</v>
      </c>
      <c r="H7671" s="350">
        <f t="shared" si="120"/>
        <v>3992995.3800000008</v>
      </c>
      <c r="I7671" s="326" t="s">
        <v>16261</v>
      </c>
      <c r="J7671" s="42" t="str">
        <f>VLOOKUP(D7671,DEPARTMENTS!B:B,1,0)</f>
        <v>DEV_GROUP_23</v>
      </c>
    </row>
    <row r="7672" spans="1:10" hidden="1" x14ac:dyDescent="0.2">
      <c r="A7672" s="326" t="s">
        <v>16457</v>
      </c>
      <c r="B7672" s="326" t="s">
        <v>11</v>
      </c>
      <c r="C7672" s="326">
        <v>1</v>
      </c>
      <c r="D7672" s="326" t="s">
        <v>180</v>
      </c>
      <c r="E7672" s="323">
        <v>2500</v>
      </c>
      <c r="F7672" s="35" t="s">
        <v>303</v>
      </c>
      <c r="G7672" s="326" t="s">
        <v>16442</v>
      </c>
      <c r="H7672" s="350">
        <f t="shared" si="120"/>
        <v>3995495.3800000008</v>
      </c>
      <c r="I7672" s="326" t="s">
        <v>16262</v>
      </c>
      <c r="J7672" s="42" t="str">
        <f>VLOOKUP(D7672,DEPARTMENTS!B:B,1,0)</f>
        <v>DEV_GROUP_28</v>
      </c>
    </row>
    <row r="7673" spans="1:10" x14ac:dyDescent="0.2">
      <c r="A7673" s="326" t="s">
        <v>16458</v>
      </c>
      <c r="B7673" s="326" t="s">
        <v>11</v>
      </c>
      <c r="C7673" s="326">
        <v>1</v>
      </c>
      <c r="D7673" s="326" t="s">
        <v>112</v>
      </c>
      <c r="E7673" s="323">
        <v>200</v>
      </c>
      <c r="F7673" s="35" t="s">
        <v>303</v>
      </c>
      <c r="G7673" s="326" t="s">
        <v>16442</v>
      </c>
      <c r="H7673" s="350">
        <f t="shared" si="120"/>
        <v>3995695.3800000008</v>
      </c>
      <c r="I7673" s="326" t="s">
        <v>16263</v>
      </c>
      <c r="J7673" s="42" t="str">
        <f>VLOOKUP(D7673,DEPARTMENTS!B:B,1,0)</f>
        <v>DEV_GROUP_13</v>
      </c>
    </row>
    <row r="7674" spans="1:10" hidden="1" x14ac:dyDescent="0.2">
      <c r="A7674" s="326" t="s">
        <v>16459</v>
      </c>
      <c r="B7674" s="326" t="s">
        <v>11</v>
      </c>
      <c r="C7674" s="326">
        <v>1</v>
      </c>
      <c r="D7674" s="326" t="s">
        <v>160</v>
      </c>
      <c r="E7674" s="323">
        <v>1000</v>
      </c>
      <c r="F7674" s="35" t="s">
        <v>303</v>
      </c>
      <c r="G7674" s="326" t="s">
        <v>16442</v>
      </c>
      <c r="H7674" s="350">
        <f t="shared" si="120"/>
        <v>3996695.3800000008</v>
      </c>
      <c r="I7674" s="326" t="s">
        <v>16264</v>
      </c>
      <c r="J7674" s="42" t="str">
        <f>VLOOKUP(D7674,DEPARTMENTS!B:B,1,0)</f>
        <v>DEV_GROUP_20</v>
      </c>
    </row>
    <row r="7675" spans="1:10" hidden="1" x14ac:dyDescent="0.2">
      <c r="A7675" s="326" t="s">
        <v>16460</v>
      </c>
      <c r="B7675" s="326" t="s">
        <v>11</v>
      </c>
      <c r="C7675" s="326">
        <v>1</v>
      </c>
      <c r="D7675" s="326" t="s">
        <v>154</v>
      </c>
      <c r="E7675" s="323">
        <v>1000</v>
      </c>
      <c r="F7675" s="35" t="s">
        <v>303</v>
      </c>
      <c r="G7675" s="326" t="s">
        <v>16442</v>
      </c>
      <c r="H7675" s="350">
        <f t="shared" si="120"/>
        <v>3997695.3800000008</v>
      </c>
      <c r="I7675" s="326" t="s">
        <v>16265</v>
      </c>
      <c r="J7675" s="42" t="str">
        <f>VLOOKUP(D7675,DEPARTMENTS!B:B,1,0)</f>
        <v>DEV_GROUP_10</v>
      </c>
    </row>
    <row r="7676" spans="1:10" hidden="1" x14ac:dyDescent="0.2">
      <c r="A7676" s="326" t="s">
        <v>16461</v>
      </c>
      <c r="B7676" s="326" t="s">
        <v>11</v>
      </c>
      <c r="C7676" s="326">
        <v>1</v>
      </c>
      <c r="D7676" s="326" t="s">
        <v>184</v>
      </c>
      <c r="E7676" s="323">
        <v>500</v>
      </c>
      <c r="F7676" s="35" t="s">
        <v>303</v>
      </c>
      <c r="G7676" s="326" t="s">
        <v>16442</v>
      </c>
      <c r="H7676" s="350">
        <f t="shared" si="120"/>
        <v>3998195.3800000008</v>
      </c>
      <c r="I7676" s="326" t="s">
        <v>16266</v>
      </c>
      <c r="J7676" s="42" t="str">
        <f>VLOOKUP(D7676,DEPARTMENTS!B:B,1,0)</f>
        <v>DEV_GROUP_27</v>
      </c>
    </row>
    <row r="7677" spans="1:10" hidden="1" x14ac:dyDescent="0.2">
      <c r="A7677" s="326" t="s">
        <v>16462</v>
      </c>
      <c r="B7677" s="326" t="s">
        <v>11</v>
      </c>
      <c r="C7677" s="326">
        <v>1</v>
      </c>
      <c r="D7677" s="326" t="s">
        <v>144</v>
      </c>
      <c r="E7677" s="323">
        <v>500</v>
      </c>
      <c r="F7677" s="35" t="s">
        <v>303</v>
      </c>
      <c r="G7677" s="326" t="s">
        <v>16442</v>
      </c>
      <c r="H7677" s="350">
        <f t="shared" si="120"/>
        <v>3998695.3800000008</v>
      </c>
      <c r="I7677" s="326" t="s">
        <v>16267</v>
      </c>
      <c r="J7677" s="42" t="str">
        <f>VLOOKUP(D7677,DEPARTMENTS!B:B,1,0)</f>
        <v>DEV_GROUP_2</v>
      </c>
    </row>
    <row r="7678" spans="1:10" hidden="1" x14ac:dyDescent="0.2">
      <c r="A7678" s="326" t="s">
        <v>16463</v>
      </c>
      <c r="B7678" s="326" t="s">
        <v>11</v>
      </c>
      <c r="C7678" s="326">
        <v>1</v>
      </c>
      <c r="D7678" s="326" t="s">
        <v>160</v>
      </c>
      <c r="E7678" s="323">
        <v>200</v>
      </c>
      <c r="F7678" s="35" t="s">
        <v>303</v>
      </c>
      <c r="G7678" s="326" t="s">
        <v>16442</v>
      </c>
      <c r="H7678" s="350">
        <f t="shared" si="120"/>
        <v>3998895.3800000008</v>
      </c>
      <c r="I7678" s="326" t="s">
        <v>16268</v>
      </c>
      <c r="J7678" s="42" t="str">
        <f>VLOOKUP(D7678,DEPARTMENTS!B:B,1,0)</f>
        <v>DEV_GROUP_20</v>
      </c>
    </row>
    <row r="7679" spans="1:10" hidden="1" x14ac:dyDescent="0.2">
      <c r="A7679" s="326" t="s">
        <v>16464</v>
      </c>
      <c r="B7679" s="326" t="s">
        <v>11</v>
      </c>
      <c r="C7679" s="326">
        <v>1</v>
      </c>
      <c r="D7679" s="326" t="s">
        <v>130</v>
      </c>
      <c r="E7679" s="323">
        <v>5000</v>
      </c>
      <c r="F7679" s="35" t="s">
        <v>303</v>
      </c>
      <c r="G7679" s="326" t="s">
        <v>16442</v>
      </c>
      <c r="H7679" s="350">
        <f t="shared" si="120"/>
        <v>4003895.3800000008</v>
      </c>
      <c r="I7679" s="326" t="s">
        <v>16269</v>
      </c>
      <c r="J7679" s="42" t="str">
        <f>VLOOKUP(D7679,DEPARTMENTS!B:B,1,0)</f>
        <v>DEV_GROUP_11</v>
      </c>
    </row>
    <row r="7680" spans="1:10" hidden="1" x14ac:dyDescent="0.2">
      <c r="A7680" s="326" t="s">
        <v>16465</v>
      </c>
      <c r="B7680" s="326" t="s">
        <v>11</v>
      </c>
      <c r="C7680" s="326">
        <v>1</v>
      </c>
      <c r="D7680" s="326" t="s">
        <v>184</v>
      </c>
      <c r="E7680" s="323">
        <v>500</v>
      </c>
      <c r="F7680" s="35" t="s">
        <v>303</v>
      </c>
      <c r="G7680" s="326" t="s">
        <v>16442</v>
      </c>
      <c r="H7680" s="350">
        <f t="shared" si="120"/>
        <v>4004395.3800000008</v>
      </c>
      <c r="I7680" s="326" t="s">
        <v>16270</v>
      </c>
      <c r="J7680" s="42" t="str">
        <f>VLOOKUP(D7680,DEPARTMENTS!B:B,1,0)</f>
        <v>DEV_GROUP_27</v>
      </c>
    </row>
    <row r="7681" spans="1:10" hidden="1" x14ac:dyDescent="0.2">
      <c r="A7681" s="326" t="s">
        <v>16466</v>
      </c>
      <c r="B7681" s="326" t="s">
        <v>11</v>
      </c>
      <c r="C7681" s="326">
        <v>1</v>
      </c>
      <c r="D7681" s="326" t="s">
        <v>120</v>
      </c>
      <c r="E7681" s="323">
        <v>100</v>
      </c>
      <c r="F7681" s="35" t="s">
        <v>303</v>
      </c>
      <c r="G7681" s="326" t="s">
        <v>16442</v>
      </c>
      <c r="H7681" s="350">
        <f t="shared" si="120"/>
        <v>4004495.3800000008</v>
      </c>
      <c r="I7681" s="326" t="s">
        <v>16271</v>
      </c>
      <c r="J7681" s="42" t="str">
        <f>VLOOKUP(D7681,DEPARTMENTS!B:B,1,0)</f>
        <v>DEV_GROUP_17</v>
      </c>
    </row>
    <row r="7682" spans="1:10" hidden="1" x14ac:dyDescent="0.2">
      <c r="A7682" s="326" t="s">
        <v>16467</v>
      </c>
      <c r="B7682" s="326" t="s">
        <v>11</v>
      </c>
      <c r="C7682" s="326">
        <v>1</v>
      </c>
      <c r="D7682" s="326" t="s">
        <v>150</v>
      </c>
      <c r="E7682" s="323">
        <v>200</v>
      </c>
      <c r="F7682" s="35" t="s">
        <v>303</v>
      </c>
      <c r="G7682" s="326" t="s">
        <v>16442</v>
      </c>
      <c r="H7682" s="350">
        <f t="shared" si="120"/>
        <v>4004695.3800000008</v>
      </c>
      <c r="I7682" s="326" t="s">
        <v>16272</v>
      </c>
      <c r="J7682" s="42" t="str">
        <f>VLOOKUP(D7682,DEPARTMENTS!B:B,1,0)</f>
        <v>DEV_GROUP_40</v>
      </c>
    </row>
    <row r="7683" spans="1:10" hidden="1" x14ac:dyDescent="0.2">
      <c r="A7683" s="326" t="s">
        <v>16468</v>
      </c>
      <c r="B7683" s="326" t="s">
        <v>11</v>
      </c>
      <c r="C7683" s="326">
        <v>1</v>
      </c>
      <c r="D7683" s="326" t="s">
        <v>182</v>
      </c>
      <c r="E7683" s="323">
        <v>200</v>
      </c>
      <c r="F7683" s="35" t="s">
        <v>303</v>
      </c>
      <c r="G7683" s="326" t="s">
        <v>16442</v>
      </c>
      <c r="H7683" s="350">
        <f t="shared" si="120"/>
        <v>4004895.3800000008</v>
      </c>
      <c r="I7683" s="326" t="s">
        <v>16273</v>
      </c>
      <c r="J7683" s="42" t="str">
        <f>VLOOKUP(D7683,DEPARTMENTS!B:B,1,0)</f>
        <v>DEV_GROUP_23</v>
      </c>
    </row>
    <row r="7684" spans="1:10" hidden="1" x14ac:dyDescent="0.2">
      <c r="A7684" s="326" t="s">
        <v>16469</v>
      </c>
      <c r="B7684" s="326" t="s">
        <v>11</v>
      </c>
      <c r="C7684" s="326">
        <v>1</v>
      </c>
      <c r="D7684" s="326" t="s">
        <v>150</v>
      </c>
      <c r="E7684" s="323">
        <v>500</v>
      </c>
      <c r="F7684" s="35" t="s">
        <v>303</v>
      </c>
      <c r="G7684" s="326" t="s">
        <v>16442</v>
      </c>
      <c r="H7684" s="350">
        <f t="shared" si="120"/>
        <v>4005395.3800000008</v>
      </c>
      <c r="I7684" s="326" t="s">
        <v>16274</v>
      </c>
      <c r="J7684" s="42" t="str">
        <f>VLOOKUP(D7684,DEPARTMENTS!B:B,1,0)</f>
        <v>DEV_GROUP_40</v>
      </c>
    </row>
    <row r="7685" spans="1:10" hidden="1" x14ac:dyDescent="0.2">
      <c r="A7685" s="326" t="s">
        <v>16470</v>
      </c>
      <c r="B7685" s="326" t="s">
        <v>11</v>
      </c>
      <c r="C7685" s="326">
        <v>1</v>
      </c>
      <c r="D7685" s="326" t="s">
        <v>182</v>
      </c>
      <c r="E7685" s="323">
        <v>1400</v>
      </c>
      <c r="F7685" s="35" t="s">
        <v>303</v>
      </c>
      <c r="G7685" s="326" t="s">
        <v>16442</v>
      </c>
      <c r="H7685" s="350">
        <f t="shared" si="120"/>
        <v>4006795.3800000008</v>
      </c>
      <c r="I7685" s="326" t="s">
        <v>16275</v>
      </c>
      <c r="J7685" s="42" t="str">
        <f>VLOOKUP(D7685,DEPARTMENTS!B:B,1,0)</f>
        <v>DEV_GROUP_23</v>
      </c>
    </row>
    <row r="7686" spans="1:10" hidden="1" x14ac:dyDescent="0.2">
      <c r="A7686" s="326" t="s">
        <v>16471</v>
      </c>
      <c r="B7686" s="326" t="s">
        <v>11</v>
      </c>
      <c r="C7686" s="326">
        <v>1</v>
      </c>
      <c r="D7686" s="326" t="s">
        <v>132</v>
      </c>
      <c r="E7686" s="323">
        <v>500</v>
      </c>
      <c r="F7686" s="35" t="s">
        <v>303</v>
      </c>
      <c r="G7686" s="326" t="s">
        <v>16442</v>
      </c>
      <c r="H7686" s="350">
        <f t="shared" si="120"/>
        <v>4007295.3800000008</v>
      </c>
      <c r="I7686" s="326" t="s">
        <v>16276</v>
      </c>
      <c r="J7686" s="42" t="str">
        <f>VLOOKUP(D7686,DEPARTMENTS!B:B,1,0)</f>
        <v>DEV_GROUP_41</v>
      </c>
    </row>
    <row r="7687" spans="1:10" hidden="1" x14ac:dyDescent="0.2">
      <c r="A7687" s="326" t="s">
        <v>16472</v>
      </c>
      <c r="B7687" s="326" t="s">
        <v>11</v>
      </c>
      <c r="C7687" s="326">
        <v>1</v>
      </c>
      <c r="D7687" s="326" t="s">
        <v>120</v>
      </c>
      <c r="E7687" s="323">
        <v>100</v>
      </c>
      <c r="F7687" s="35" t="s">
        <v>303</v>
      </c>
      <c r="G7687" s="326" t="s">
        <v>16442</v>
      </c>
      <c r="H7687" s="350">
        <f t="shared" si="120"/>
        <v>4007395.3800000008</v>
      </c>
      <c r="I7687" s="326" t="s">
        <v>16277</v>
      </c>
      <c r="J7687" s="42" t="str">
        <f>VLOOKUP(D7687,DEPARTMENTS!B:B,1,0)</f>
        <v>DEV_GROUP_17</v>
      </c>
    </row>
    <row r="7688" spans="1:10" hidden="1" x14ac:dyDescent="0.2">
      <c r="A7688" s="326" t="s">
        <v>16473</v>
      </c>
      <c r="B7688" s="326" t="s">
        <v>11</v>
      </c>
      <c r="C7688" s="326">
        <v>1</v>
      </c>
      <c r="D7688" s="326" t="s">
        <v>132</v>
      </c>
      <c r="E7688" s="323">
        <v>300</v>
      </c>
      <c r="F7688" s="35" t="s">
        <v>303</v>
      </c>
      <c r="G7688" s="326" t="s">
        <v>16442</v>
      </c>
      <c r="H7688" s="350">
        <f t="shared" si="120"/>
        <v>4007695.3800000008</v>
      </c>
      <c r="I7688" s="326" t="s">
        <v>16278</v>
      </c>
      <c r="J7688" s="42" t="str">
        <f>VLOOKUP(D7688,DEPARTMENTS!B:B,1,0)</f>
        <v>DEV_GROUP_41</v>
      </c>
    </row>
    <row r="7689" spans="1:10" hidden="1" x14ac:dyDescent="0.2">
      <c r="A7689" s="326" t="s">
        <v>16474</v>
      </c>
      <c r="B7689" s="326" t="s">
        <v>11</v>
      </c>
      <c r="C7689" s="326">
        <v>1</v>
      </c>
      <c r="D7689" s="326" t="s">
        <v>132</v>
      </c>
      <c r="E7689" s="323">
        <v>500</v>
      </c>
      <c r="F7689" s="35" t="s">
        <v>303</v>
      </c>
      <c r="G7689" s="326" t="s">
        <v>16442</v>
      </c>
      <c r="H7689" s="350">
        <f t="shared" si="120"/>
        <v>4008195.3800000008</v>
      </c>
      <c r="I7689" s="326" t="s">
        <v>16279</v>
      </c>
      <c r="J7689" s="42" t="str">
        <f>VLOOKUP(D7689,DEPARTMENTS!B:B,1,0)</f>
        <v>DEV_GROUP_41</v>
      </c>
    </row>
    <row r="7690" spans="1:10" hidden="1" x14ac:dyDescent="0.2">
      <c r="A7690" s="326" t="s">
        <v>16475</v>
      </c>
      <c r="B7690" s="326" t="s">
        <v>11</v>
      </c>
      <c r="C7690" s="326">
        <v>1</v>
      </c>
      <c r="D7690" s="326" t="s">
        <v>24</v>
      </c>
      <c r="E7690" s="323">
        <v>5600</v>
      </c>
      <c r="F7690" s="35" t="s">
        <v>303</v>
      </c>
      <c r="G7690" s="326" t="s">
        <v>16442</v>
      </c>
      <c r="H7690" s="350">
        <f t="shared" si="120"/>
        <v>4013795.3800000008</v>
      </c>
      <c r="I7690" s="326" t="s">
        <v>16280</v>
      </c>
      <c r="J7690" s="42" t="str">
        <f>VLOOKUP(D7690,DEPARTMENTS!B:B,1,0)</f>
        <v>ENVELOPES</v>
      </c>
    </row>
    <row r="7691" spans="1:10" hidden="1" x14ac:dyDescent="0.2">
      <c r="A7691" s="326" t="s">
        <v>16476</v>
      </c>
      <c r="B7691" s="326" t="s">
        <v>11</v>
      </c>
      <c r="C7691" s="326">
        <v>1</v>
      </c>
      <c r="D7691" s="326" t="s">
        <v>150</v>
      </c>
      <c r="E7691" s="323">
        <v>1000</v>
      </c>
      <c r="F7691" s="35" t="s">
        <v>303</v>
      </c>
      <c r="G7691" s="326" t="s">
        <v>16442</v>
      </c>
      <c r="H7691" s="350">
        <f t="shared" si="120"/>
        <v>4014795.3800000008</v>
      </c>
      <c r="I7691" s="326" t="s">
        <v>16281</v>
      </c>
      <c r="J7691" s="42" t="str">
        <f>VLOOKUP(D7691,DEPARTMENTS!B:B,1,0)</f>
        <v>DEV_GROUP_40</v>
      </c>
    </row>
    <row r="7692" spans="1:10" hidden="1" x14ac:dyDescent="0.2">
      <c r="A7692" s="326" t="s">
        <v>16477</v>
      </c>
      <c r="B7692" s="326" t="s">
        <v>11</v>
      </c>
      <c r="C7692" s="326">
        <v>1</v>
      </c>
      <c r="D7692" s="326" t="s">
        <v>132</v>
      </c>
      <c r="E7692" s="323">
        <v>1000</v>
      </c>
      <c r="F7692" s="35" t="s">
        <v>303</v>
      </c>
      <c r="G7692" s="326" t="s">
        <v>16442</v>
      </c>
      <c r="H7692" s="350">
        <f t="shared" si="120"/>
        <v>4015795.3800000008</v>
      </c>
      <c r="I7692" s="326" t="s">
        <v>16282</v>
      </c>
      <c r="J7692" s="42" t="str">
        <f>VLOOKUP(D7692,DEPARTMENTS!B:B,1,0)</f>
        <v>DEV_GROUP_41</v>
      </c>
    </row>
    <row r="7693" spans="1:10" hidden="1" x14ac:dyDescent="0.2">
      <c r="A7693" s="326" t="s">
        <v>16478</v>
      </c>
      <c r="B7693" s="326" t="s">
        <v>11</v>
      </c>
      <c r="C7693" s="326">
        <v>1</v>
      </c>
      <c r="D7693" s="326" t="s">
        <v>150</v>
      </c>
      <c r="E7693" s="323">
        <v>500</v>
      </c>
      <c r="F7693" s="35" t="s">
        <v>303</v>
      </c>
      <c r="G7693" s="326" t="s">
        <v>16442</v>
      </c>
      <c r="H7693" s="350">
        <f t="shared" si="120"/>
        <v>4016295.3800000008</v>
      </c>
      <c r="I7693" s="326" t="s">
        <v>16283</v>
      </c>
      <c r="J7693" s="42" t="str">
        <f>VLOOKUP(D7693,DEPARTMENTS!B:B,1,0)</f>
        <v>DEV_GROUP_40</v>
      </c>
    </row>
    <row r="7694" spans="1:10" hidden="1" x14ac:dyDescent="0.2">
      <c r="A7694" s="326" t="s">
        <v>16479</v>
      </c>
      <c r="B7694" s="326" t="s">
        <v>11</v>
      </c>
      <c r="C7694" s="326">
        <v>1</v>
      </c>
      <c r="D7694" s="326" t="s">
        <v>150</v>
      </c>
      <c r="E7694" s="323">
        <v>600</v>
      </c>
      <c r="F7694" s="35" t="s">
        <v>303</v>
      </c>
      <c r="G7694" s="326" t="s">
        <v>16442</v>
      </c>
      <c r="H7694" s="350">
        <f t="shared" si="120"/>
        <v>4016895.3800000008</v>
      </c>
      <c r="I7694" s="326" t="s">
        <v>16284</v>
      </c>
      <c r="J7694" s="42" t="str">
        <f>VLOOKUP(D7694,DEPARTMENTS!B:B,1,0)</f>
        <v>DEV_GROUP_40</v>
      </c>
    </row>
    <row r="7695" spans="1:10" hidden="1" x14ac:dyDescent="0.2">
      <c r="A7695" s="326" t="s">
        <v>16480</v>
      </c>
      <c r="B7695" s="326" t="s">
        <v>11</v>
      </c>
      <c r="C7695" s="326">
        <v>1</v>
      </c>
      <c r="D7695" s="326" t="s">
        <v>132</v>
      </c>
      <c r="E7695" s="323">
        <v>500</v>
      </c>
      <c r="F7695" s="35" t="s">
        <v>303</v>
      </c>
      <c r="G7695" s="326" t="s">
        <v>16442</v>
      </c>
      <c r="H7695" s="350">
        <f t="shared" si="120"/>
        <v>4017395.3800000008</v>
      </c>
      <c r="I7695" s="326" t="s">
        <v>16285</v>
      </c>
      <c r="J7695" s="42" t="str">
        <f>VLOOKUP(D7695,DEPARTMENTS!B:B,1,0)</f>
        <v>DEV_GROUP_41</v>
      </c>
    </row>
    <row r="7696" spans="1:10" hidden="1" x14ac:dyDescent="0.2">
      <c r="A7696" s="326" t="s">
        <v>16481</v>
      </c>
      <c r="B7696" s="326" t="s">
        <v>11</v>
      </c>
      <c r="C7696" s="326">
        <v>1</v>
      </c>
      <c r="D7696" s="326" t="s">
        <v>160</v>
      </c>
      <c r="E7696" s="323">
        <v>200</v>
      </c>
      <c r="F7696" s="35" t="s">
        <v>303</v>
      </c>
      <c r="G7696" s="326" t="s">
        <v>16442</v>
      </c>
      <c r="H7696" s="350">
        <f t="shared" si="120"/>
        <v>4017595.3800000008</v>
      </c>
      <c r="I7696" s="326" t="s">
        <v>16286</v>
      </c>
      <c r="J7696" s="42" t="str">
        <f>VLOOKUP(D7696,DEPARTMENTS!B:B,1,0)</f>
        <v>DEV_GROUP_20</v>
      </c>
    </row>
    <row r="7697" spans="1:10" hidden="1" x14ac:dyDescent="0.2">
      <c r="A7697" s="326" t="s">
        <v>16482</v>
      </c>
      <c r="B7697" s="326" t="s">
        <v>11</v>
      </c>
      <c r="C7697" s="326">
        <v>1</v>
      </c>
      <c r="D7697" s="326" t="s">
        <v>120</v>
      </c>
      <c r="E7697" s="323">
        <v>100</v>
      </c>
      <c r="F7697" s="35" t="s">
        <v>303</v>
      </c>
      <c r="G7697" s="326" t="s">
        <v>16442</v>
      </c>
      <c r="H7697" s="350">
        <f t="shared" si="120"/>
        <v>4017695.3800000008</v>
      </c>
      <c r="I7697" s="326" t="s">
        <v>16287</v>
      </c>
      <c r="J7697" s="42" t="str">
        <f>VLOOKUP(D7697,DEPARTMENTS!B:B,1,0)</f>
        <v>DEV_GROUP_17</v>
      </c>
    </row>
    <row r="7698" spans="1:10" hidden="1" x14ac:dyDescent="0.2">
      <c r="A7698" s="326" t="s">
        <v>16483</v>
      </c>
      <c r="B7698" s="326" t="s">
        <v>11</v>
      </c>
      <c r="C7698" s="326">
        <v>1</v>
      </c>
      <c r="D7698" s="326" t="s">
        <v>150</v>
      </c>
      <c r="E7698" s="323">
        <v>400</v>
      </c>
      <c r="F7698" s="35" t="s">
        <v>303</v>
      </c>
      <c r="G7698" s="326" t="s">
        <v>16442</v>
      </c>
      <c r="H7698" s="350">
        <f t="shared" si="120"/>
        <v>4018095.3800000008</v>
      </c>
      <c r="I7698" s="326" t="s">
        <v>16288</v>
      </c>
      <c r="J7698" s="42" t="str">
        <f>VLOOKUP(D7698,DEPARTMENTS!B:B,1,0)</f>
        <v>DEV_GROUP_40</v>
      </c>
    </row>
    <row r="7699" spans="1:10" hidden="1" x14ac:dyDescent="0.2">
      <c r="A7699" s="326" t="s">
        <v>16289</v>
      </c>
      <c r="B7699" s="326" t="s">
        <v>11</v>
      </c>
      <c r="C7699" s="326">
        <v>1</v>
      </c>
      <c r="D7699" s="326" t="s">
        <v>75</v>
      </c>
      <c r="E7699" s="323">
        <v>-15500</v>
      </c>
      <c r="F7699" s="35" t="s">
        <v>109</v>
      </c>
      <c r="G7699" s="326" t="s">
        <v>16442</v>
      </c>
      <c r="H7699" s="350">
        <f t="shared" si="120"/>
        <v>4002595.3800000008</v>
      </c>
      <c r="I7699" s="326" t="s">
        <v>16289</v>
      </c>
      <c r="J7699" s="42" t="str">
        <f>VLOOKUP(D7699,DEPARTMENTS!B:B,1,0)</f>
        <v>WITHDRAWAL</v>
      </c>
    </row>
    <row r="7700" spans="1:10" hidden="1" x14ac:dyDescent="0.2">
      <c r="A7700" s="326" t="s">
        <v>16484</v>
      </c>
      <c r="B7700" s="326" t="s">
        <v>11</v>
      </c>
      <c r="C7700" s="326">
        <v>1</v>
      </c>
      <c r="D7700" s="326" t="s">
        <v>182</v>
      </c>
      <c r="E7700" s="323">
        <v>200</v>
      </c>
      <c r="F7700" s="35" t="s">
        <v>303</v>
      </c>
      <c r="G7700" s="326" t="s">
        <v>16442</v>
      </c>
      <c r="H7700" s="350">
        <f t="shared" si="120"/>
        <v>4002795.3800000008</v>
      </c>
      <c r="I7700" s="326" t="s">
        <v>16290</v>
      </c>
      <c r="J7700" s="42" t="str">
        <f>VLOOKUP(D7700,DEPARTMENTS!B:B,1,0)</f>
        <v>DEV_GROUP_23</v>
      </c>
    </row>
    <row r="7701" spans="1:10" hidden="1" x14ac:dyDescent="0.2">
      <c r="A7701" s="326" t="s">
        <v>16485</v>
      </c>
      <c r="B7701" s="326" t="s">
        <v>11</v>
      </c>
      <c r="C7701" s="326">
        <v>1</v>
      </c>
      <c r="D7701" s="326" t="s">
        <v>132</v>
      </c>
      <c r="E7701" s="323">
        <v>200</v>
      </c>
      <c r="F7701" s="35" t="s">
        <v>303</v>
      </c>
      <c r="G7701" s="326" t="s">
        <v>16442</v>
      </c>
      <c r="H7701" s="350">
        <f t="shared" si="120"/>
        <v>4002995.3800000008</v>
      </c>
      <c r="I7701" s="326" t="s">
        <v>16291</v>
      </c>
      <c r="J7701" s="42" t="str">
        <f>VLOOKUP(D7701,DEPARTMENTS!B:B,1,0)</f>
        <v>DEV_GROUP_41</v>
      </c>
    </row>
    <row r="7702" spans="1:10" hidden="1" x14ac:dyDescent="0.2">
      <c r="A7702" s="326" t="s">
        <v>16486</v>
      </c>
      <c r="B7702" s="326" t="s">
        <v>11</v>
      </c>
      <c r="C7702" s="326">
        <v>1</v>
      </c>
      <c r="D7702" s="326" t="s">
        <v>116</v>
      </c>
      <c r="E7702" s="323">
        <v>500</v>
      </c>
      <c r="F7702" s="35" t="s">
        <v>303</v>
      </c>
      <c r="G7702" s="326" t="s">
        <v>16442</v>
      </c>
      <c r="H7702" s="350">
        <f t="shared" ref="H7702:H7765" si="121">H7701+E7702</f>
        <v>4003495.3800000008</v>
      </c>
      <c r="I7702" s="326" t="s">
        <v>16292</v>
      </c>
      <c r="J7702" s="42" t="str">
        <f>VLOOKUP(D7702,DEPARTMENTS!B:B,1,0)</f>
        <v>DEV_GROUP_15</v>
      </c>
    </row>
    <row r="7703" spans="1:10" hidden="1" x14ac:dyDescent="0.2">
      <c r="A7703" s="326" t="s">
        <v>16487</v>
      </c>
      <c r="B7703" s="326" t="s">
        <v>11</v>
      </c>
      <c r="C7703" s="326">
        <v>1</v>
      </c>
      <c r="D7703" s="326" t="s">
        <v>118</v>
      </c>
      <c r="E7703" s="323">
        <v>200</v>
      </c>
      <c r="F7703" s="35" t="s">
        <v>303</v>
      </c>
      <c r="G7703" s="326" t="s">
        <v>16442</v>
      </c>
      <c r="H7703" s="350">
        <f t="shared" si="121"/>
        <v>4003695.3800000008</v>
      </c>
      <c r="I7703" s="326" t="s">
        <v>16293</v>
      </c>
      <c r="J7703" s="42" t="str">
        <f>VLOOKUP(D7703,DEPARTMENTS!B:B,1,0)</f>
        <v>DEV_GROUP_3</v>
      </c>
    </row>
    <row r="7704" spans="1:10" hidden="1" x14ac:dyDescent="0.2">
      <c r="A7704" s="326" t="s">
        <v>16488</v>
      </c>
      <c r="B7704" s="326" t="s">
        <v>11</v>
      </c>
      <c r="C7704" s="326">
        <v>1</v>
      </c>
      <c r="D7704" s="326" t="s">
        <v>150</v>
      </c>
      <c r="E7704" s="323">
        <v>500</v>
      </c>
      <c r="F7704" s="35" t="s">
        <v>303</v>
      </c>
      <c r="G7704" s="326" t="s">
        <v>16442</v>
      </c>
      <c r="H7704" s="350">
        <f t="shared" si="121"/>
        <v>4004195.3800000008</v>
      </c>
      <c r="I7704" s="326" t="s">
        <v>16294</v>
      </c>
      <c r="J7704" s="42" t="str">
        <f>VLOOKUP(D7704,DEPARTMENTS!B:B,1,0)</f>
        <v>DEV_GROUP_40</v>
      </c>
    </row>
    <row r="7705" spans="1:10" hidden="1" x14ac:dyDescent="0.2">
      <c r="A7705" s="326" t="s">
        <v>16489</v>
      </c>
      <c r="B7705" s="326" t="s">
        <v>11</v>
      </c>
      <c r="C7705" s="326">
        <v>1</v>
      </c>
      <c r="D7705" s="326" t="s">
        <v>116</v>
      </c>
      <c r="E7705" s="323">
        <v>150</v>
      </c>
      <c r="F7705" s="35" t="s">
        <v>303</v>
      </c>
      <c r="G7705" s="326" t="s">
        <v>16442</v>
      </c>
      <c r="H7705" s="350">
        <f t="shared" si="121"/>
        <v>4004345.3800000008</v>
      </c>
      <c r="I7705" s="326" t="s">
        <v>16295</v>
      </c>
      <c r="J7705" s="42" t="str">
        <f>VLOOKUP(D7705,DEPARTMENTS!B:B,1,0)</f>
        <v>DEV_GROUP_15</v>
      </c>
    </row>
    <row r="7706" spans="1:10" hidden="1" x14ac:dyDescent="0.2">
      <c r="A7706" s="326" t="s">
        <v>16490</v>
      </c>
      <c r="B7706" s="326" t="s">
        <v>11</v>
      </c>
      <c r="C7706" s="326">
        <v>1</v>
      </c>
      <c r="D7706" s="326" t="s">
        <v>116</v>
      </c>
      <c r="E7706" s="323">
        <v>500</v>
      </c>
      <c r="F7706" s="35" t="s">
        <v>303</v>
      </c>
      <c r="G7706" s="326" t="s">
        <v>16442</v>
      </c>
      <c r="H7706" s="350">
        <f t="shared" si="121"/>
        <v>4004845.3800000008</v>
      </c>
      <c r="I7706" s="326" t="s">
        <v>16296</v>
      </c>
      <c r="J7706" s="42" t="str">
        <f>VLOOKUP(D7706,DEPARTMENTS!B:B,1,0)</f>
        <v>DEV_GROUP_15</v>
      </c>
    </row>
    <row r="7707" spans="1:10" hidden="1" x14ac:dyDescent="0.2">
      <c r="A7707" s="326" t="s">
        <v>16491</v>
      </c>
      <c r="B7707" s="326" t="s">
        <v>11</v>
      </c>
      <c r="C7707" s="326">
        <v>1</v>
      </c>
      <c r="D7707" s="326" t="s">
        <v>118</v>
      </c>
      <c r="E7707" s="323">
        <v>100</v>
      </c>
      <c r="F7707" s="35" t="s">
        <v>303</v>
      </c>
      <c r="G7707" s="326" t="s">
        <v>16442</v>
      </c>
      <c r="H7707" s="350">
        <f t="shared" si="121"/>
        <v>4004945.3800000008</v>
      </c>
      <c r="I7707" s="326" t="s">
        <v>16297</v>
      </c>
      <c r="J7707" s="42" t="str">
        <f>VLOOKUP(D7707,DEPARTMENTS!B:B,1,0)</f>
        <v>DEV_GROUP_3</v>
      </c>
    </row>
    <row r="7708" spans="1:10" hidden="1" x14ac:dyDescent="0.2">
      <c r="A7708" s="326" t="s">
        <v>16492</v>
      </c>
      <c r="B7708" s="326" t="s">
        <v>11</v>
      </c>
      <c r="C7708" s="326">
        <v>1</v>
      </c>
      <c r="D7708" s="326" t="s">
        <v>24</v>
      </c>
      <c r="E7708" s="323">
        <v>1596</v>
      </c>
      <c r="F7708" s="35" t="s">
        <v>303</v>
      </c>
      <c r="G7708" s="326" t="s">
        <v>16442</v>
      </c>
      <c r="H7708" s="350">
        <f t="shared" si="121"/>
        <v>4006541.3800000008</v>
      </c>
      <c r="I7708" s="326" t="s">
        <v>16298</v>
      </c>
      <c r="J7708" s="42" t="str">
        <f>VLOOKUP(D7708,DEPARTMENTS!B:B,1,0)</f>
        <v>ENVELOPES</v>
      </c>
    </row>
    <row r="7709" spans="1:10" hidden="1" x14ac:dyDescent="0.2">
      <c r="A7709" s="326" t="s">
        <v>16493</v>
      </c>
      <c r="B7709" s="326" t="s">
        <v>11</v>
      </c>
      <c r="C7709" s="326">
        <v>1</v>
      </c>
      <c r="D7709" s="326" t="s">
        <v>120</v>
      </c>
      <c r="E7709" s="323">
        <v>4500</v>
      </c>
      <c r="F7709" s="35" t="s">
        <v>303</v>
      </c>
      <c r="G7709" s="326" t="s">
        <v>16442</v>
      </c>
      <c r="H7709" s="350">
        <f t="shared" si="121"/>
        <v>4011041.3800000008</v>
      </c>
      <c r="I7709" s="326" t="s">
        <v>16299</v>
      </c>
      <c r="J7709" s="42" t="str">
        <f>VLOOKUP(D7709,DEPARTMENTS!B:B,1,0)</f>
        <v>DEV_GROUP_17</v>
      </c>
    </row>
    <row r="7710" spans="1:10" x14ac:dyDescent="0.2">
      <c r="A7710" s="326" t="s">
        <v>16494</v>
      </c>
      <c r="B7710" s="326" t="s">
        <v>11</v>
      </c>
      <c r="C7710" s="326">
        <v>1</v>
      </c>
      <c r="D7710" s="326" t="s">
        <v>112</v>
      </c>
      <c r="E7710" s="323">
        <v>500</v>
      </c>
      <c r="F7710" s="35" t="s">
        <v>303</v>
      </c>
      <c r="G7710" s="326" t="s">
        <v>16442</v>
      </c>
      <c r="H7710" s="350">
        <f t="shared" si="121"/>
        <v>4011541.3800000008</v>
      </c>
      <c r="I7710" s="326" t="s">
        <v>16300</v>
      </c>
      <c r="J7710" s="42" t="str">
        <f>VLOOKUP(D7710,DEPARTMENTS!B:B,1,0)</f>
        <v>DEV_GROUP_13</v>
      </c>
    </row>
    <row r="7711" spans="1:10" hidden="1" x14ac:dyDescent="0.2">
      <c r="A7711" s="326" t="s">
        <v>16495</v>
      </c>
      <c r="B7711" s="326" t="s">
        <v>11</v>
      </c>
      <c r="C7711" s="326">
        <v>1</v>
      </c>
      <c r="D7711" s="326" t="s">
        <v>120</v>
      </c>
      <c r="E7711" s="323">
        <v>300</v>
      </c>
      <c r="F7711" s="35" t="s">
        <v>303</v>
      </c>
      <c r="G7711" s="326" t="s">
        <v>16442</v>
      </c>
      <c r="H7711" s="350">
        <f t="shared" si="121"/>
        <v>4011841.3800000008</v>
      </c>
      <c r="I7711" s="326" t="s">
        <v>16301</v>
      </c>
      <c r="J7711" s="42" t="str">
        <f>VLOOKUP(D7711,DEPARTMENTS!B:B,1,0)</f>
        <v>DEV_GROUP_17</v>
      </c>
    </row>
    <row r="7712" spans="1:10" hidden="1" x14ac:dyDescent="0.2">
      <c r="A7712" s="326" t="s">
        <v>16496</v>
      </c>
      <c r="B7712" s="326" t="s">
        <v>11</v>
      </c>
      <c r="C7712" s="326">
        <v>1</v>
      </c>
      <c r="D7712" s="326" t="s">
        <v>184</v>
      </c>
      <c r="E7712" s="323">
        <v>200</v>
      </c>
      <c r="F7712" s="35" t="s">
        <v>303</v>
      </c>
      <c r="G7712" s="326" t="s">
        <v>16442</v>
      </c>
      <c r="H7712" s="350">
        <f t="shared" si="121"/>
        <v>4012041.3800000008</v>
      </c>
      <c r="I7712" s="326" t="s">
        <v>16302</v>
      </c>
      <c r="J7712" s="42" t="str">
        <f>VLOOKUP(D7712,DEPARTMENTS!B:B,1,0)</f>
        <v>DEV_GROUP_27</v>
      </c>
    </row>
    <row r="7713" spans="1:10" hidden="1" x14ac:dyDescent="0.2">
      <c r="A7713" s="326" t="s">
        <v>16497</v>
      </c>
      <c r="B7713" s="326" t="s">
        <v>11</v>
      </c>
      <c r="C7713" s="326">
        <v>1</v>
      </c>
      <c r="D7713" s="326" t="s">
        <v>134</v>
      </c>
      <c r="E7713" s="323">
        <v>500</v>
      </c>
      <c r="F7713" s="35" t="s">
        <v>303</v>
      </c>
      <c r="G7713" s="326" t="s">
        <v>16442</v>
      </c>
      <c r="H7713" s="350">
        <f t="shared" si="121"/>
        <v>4012541.3800000008</v>
      </c>
      <c r="I7713" s="326" t="s">
        <v>16303</v>
      </c>
      <c r="J7713" s="42" t="str">
        <f>VLOOKUP(D7713,DEPARTMENTS!B:B,1,0)</f>
        <v>DEV_GROUP_12</v>
      </c>
    </row>
    <row r="7714" spans="1:10" hidden="1" x14ac:dyDescent="0.2">
      <c r="A7714" s="326" t="s">
        <v>16498</v>
      </c>
      <c r="B7714" s="326" t="s">
        <v>11</v>
      </c>
      <c r="C7714" s="326">
        <v>1</v>
      </c>
      <c r="D7714" s="326" t="s">
        <v>132</v>
      </c>
      <c r="E7714" s="323">
        <v>500</v>
      </c>
      <c r="F7714" s="35" t="s">
        <v>303</v>
      </c>
      <c r="G7714" s="326" t="s">
        <v>16442</v>
      </c>
      <c r="H7714" s="350">
        <f t="shared" si="121"/>
        <v>4013041.3800000008</v>
      </c>
      <c r="I7714" s="326" t="s">
        <v>16304</v>
      </c>
      <c r="J7714" s="42" t="str">
        <f>VLOOKUP(D7714,DEPARTMENTS!B:B,1,0)</f>
        <v>DEV_GROUP_41</v>
      </c>
    </row>
    <row r="7715" spans="1:10" x14ac:dyDescent="0.2">
      <c r="A7715" s="326" t="s">
        <v>16499</v>
      </c>
      <c r="B7715" s="326" t="s">
        <v>11</v>
      </c>
      <c r="C7715" s="326">
        <v>1</v>
      </c>
      <c r="D7715" s="326" t="s">
        <v>112</v>
      </c>
      <c r="E7715" s="323">
        <v>100</v>
      </c>
      <c r="F7715" s="35" t="s">
        <v>303</v>
      </c>
      <c r="G7715" s="326" t="s">
        <v>16442</v>
      </c>
      <c r="H7715" s="350">
        <f t="shared" si="121"/>
        <v>4013141.3800000008</v>
      </c>
      <c r="I7715" s="326" t="s">
        <v>16305</v>
      </c>
      <c r="J7715" s="42" t="str">
        <f>VLOOKUP(D7715,DEPARTMENTS!B:B,1,0)</f>
        <v>DEV_GROUP_13</v>
      </c>
    </row>
    <row r="7716" spans="1:10" hidden="1" x14ac:dyDescent="0.2">
      <c r="A7716" s="326" t="s">
        <v>16500</v>
      </c>
      <c r="B7716" s="326" t="s">
        <v>11</v>
      </c>
      <c r="C7716" s="326">
        <v>1</v>
      </c>
      <c r="D7716" s="326" t="s">
        <v>118</v>
      </c>
      <c r="E7716" s="323">
        <v>200</v>
      </c>
      <c r="F7716" s="35" t="s">
        <v>303</v>
      </c>
      <c r="G7716" s="326" t="s">
        <v>16442</v>
      </c>
      <c r="H7716" s="350">
        <f t="shared" si="121"/>
        <v>4013341.3800000008</v>
      </c>
      <c r="I7716" s="326" t="s">
        <v>16306</v>
      </c>
      <c r="J7716" s="42" t="str">
        <f>VLOOKUP(D7716,DEPARTMENTS!B:B,1,0)</f>
        <v>DEV_GROUP_3</v>
      </c>
    </row>
    <row r="7717" spans="1:10" hidden="1" x14ac:dyDescent="0.2">
      <c r="A7717" s="326" t="s">
        <v>16501</v>
      </c>
      <c r="B7717" s="326" t="s">
        <v>11</v>
      </c>
      <c r="C7717" s="326">
        <v>1</v>
      </c>
      <c r="D7717" s="326" t="s">
        <v>160</v>
      </c>
      <c r="E7717" s="323">
        <v>300</v>
      </c>
      <c r="F7717" s="35" t="s">
        <v>303</v>
      </c>
      <c r="G7717" s="326" t="s">
        <v>16442</v>
      </c>
      <c r="H7717" s="350">
        <f t="shared" si="121"/>
        <v>4013641.3800000008</v>
      </c>
      <c r="I7717" s="326" t="s">
        <v>16307</v>
      </c>
      <c r="J7717" s="42" t="str">
        <f>VLOOKUP(D7717,DEPARTMENTS!B:B,1,0)</f>
        <v>DEV_GROUP_20</v>
      </c>
    </row>
    <row r="7718" spans="1:10" hidden="1" x14ac:dyDescent="0.2">
      <c r="A7718" s="326" t="s">
        <v>16502</v>
      </c>
      <c r="B7718" s="326" t="s">
        <v>11</v>
      </c>
      <c r="C7718" s="326">
        <v>1</v>
      </c>
      <c r="D7718" s="326" t="s">
        <v>24</v>
      </c>
      <c r="E7718" s="323">
        <v>2666</v>
      </c>
      <c r="F7718" s="35" t="s">
        <v>303</v>
      </c>
      <c r="G7718" s="326" t="s">
        <v>16442</v>
      </c>
      <c r="H7718" s="350">
        <f t="shared" si="121"/>
        <v>4016307.3800000008</v>
      </c>
      <c r="I7718" s="326" t="s">
        <v>16308</v>
      </c>
      <c r="J7718" s="42" t="str">
        <f>VLOOKUP(D7718,DEPARTMENTS!B:B,1,0)</f>
        <v>ENVELOPES</v>
      </c>
    </row>
    <row r="7719" spans="1:10" hidden="1" x14ac:dyDescent="0.2">
      <c r="A7719" s="326" t="s">
        <v>16503</v>
      </c>
      <c r="B7719" s="326" t="s">
        <v>11</v>
      </c>
      <c r="C7719" s="326">
        <v>1</v>
      </c>
      <c r="D7719" s="326" t="s">
        <v>140</v>
      </c>
      <c r="E7719" s="323">
        <v>200</v>
      </c>
      <c r="F7719" s="35" t="s">
        <v>303</v>
      </c>
      <c r="G7719" s="326" t="s">
        <v>16442</v>
      </c>
      <c r="H7719" s="350">
        <f t="shared" si="121"/>
        <v>4016507.3800000008</v>
      </c>
      <c r="I7719" s="326" t="s">
        <v>16309</v>
      </c>
      <c r="J7719" s="42" t="str">
        <f>VLOOKUP(D7719,DEPARTMENTS!B:B,1,0)</f>
        <v>DEV_GROUP_19</v>
      </c>
    </row>
    <row r="7720" spans="1:10" hidden="1" x14ac:dyDescent="0.2">
      <c r="A7720" s="326" t="s">
        <v>16504</v>
      </c>
      <c r="B7720" s="326" t="s">
        <v>11</v>
      </c>
      <c r="C7720" s="326">
        <v>1</v>
      </c>
      <c r="D7720" s="326" t="s">
        <v>182</v>
      </c>
      <c r="E7720" s="323">
        <v>100</v>
      </c>
      <c r="F7720" s="35" t="s">
        <v>303</v>
      </c>
      <c r="G7720" s="326" t="s">
        <v>16442</v>
      </c>
      <c r="H7720" s="350">
        <f t="shared" si="121"/>
        <v>4016607.3800000008</v>
      </c>
      <c r="I7720" s="326" t="s">
        <v>16310</v>
      </c>
      <c r="J7720" s="42" t="str">
        <f>VLOOKUP(D7720,DEPARTMENTS!B:B,1,0)</f>
        <v>DEV_GROUP_23</v>
      </c>
    </row>
    <row r="7721" spans="1:10" hidden="1" x14ac:dyDescent="0.2">
      <c r="A7721" s="326" t="s">
        <v>16505</v>
      </c>
      <c r="B7721" s="326" t="s">
        <v>11</v>
      </c>
      <c r="C7721" s="326">
        <v>1</v>
      </c>
      <c r="D7721" s="326" t="s">
        <v>118</v>
      </c>
      <c r="E7721" s="323">
        <v>500</v>
      </c>
      <c r="F7721" s="35" t="s">
        <v>303</v>
      </c>
      <c r="G7721" s="326" t="s">
        <v>16442</v>
      </c>
      <c r="H7721" s="350">
        <f t="shared" si="121"/>
        <v>4017107.3800000008</v>
      </c>
      <c r="I7721" s="326" t="s">
        <v>16311</v>
      </c>
      <c r="J7721" s="42" t="str">
        <f>VLOOKUP(D7721,DEPARTMENTS!B:B,1,0)</f>
        <v>DEV_GROUP_3</v>
      </c>
    </row>
    <row r="7722" spans="1:10" hidden="1" x14ac:dyDescent="0.2">
      <c r="A7722" s="326" t="s">
        <v>16506</v>
      </c>
      <c r="B7722" s="326" t="s">
        <v>11</v>
      </c>
      <c r="C7722" s="326">
        <v>1</v>
      </c>
      <c r="D7722" s="326" t="s">
        <v>178</v>
      </c>
      <c r="E7722" s="323">
        <v>200</v>
      </c>
      <c r="F7722" s="35" t="s">
        <v>303</v>
      </c>
      <c r="G7722" s="326" t="s">
        <v>16442</v>
      </c>
      <c r="H7722" s="350">
        <f t="shared" si="121"/>
        <v>4017307.3800000008</v>
      </c>
      <c r="I7722" s="326" t="s">
        <v>16312</v>
      </c>
      <c r="J7722" s="42" t="str">
        <f>VLOOKUP(D7722,DEPARTMENTS!B:B,1,0)</f>
        <v>DEV_GROUP_34</v>
      </c>
    </row>
    <row r="7723" spans="1:10" hidden="1" x14ac:dyDescent="0.2">
      <c r="A7723" s="326" t="s">
        <v>16507</v>
      </c>
      <c r="B7723" s="326" t="s">
        <v>11</v>
      </c>
      <c r="C7723" s="326">
        <v>1</v>
      </c>
      <c r="D7723" s="326" t="s">
        <v>160</v>
      </c>
      <c r="E7723" s="323">
        <v>600</v>
      </c>
      <c r="F7723" s="35" t="s">
        <v>303</v>
      </c>
      <c r="G7723" s="326" t="s">
        <v>16443</v>
      </c>
      <c r="H7723" s="350">
        <f t="shared" si="121"/>
        <v>4017907.3800000008</v>
      </c>
      <c r="I7723" s="326" t="s">
        <v>16313</v>
      </c>
      <c r="J7723" s="42" t="str">
        <f>VLOOKUP(D7723,DEPARTMENTS!B:B,1,0)</f>
        <v>DEV_GROUP_20</v>
      </c>
    </row>
    <row r="7724" spans="1:10" hidden="1" x14ac:dyDescent="0.2">
      <c r="A7724" s="326" t="s">
        <v>16508</v>
      </c>
      <c r="B7724" s="326" t="s">
        <v>11</v>
      </c>
      <c r="C7724" s="326">
        <v>1</v>
      </c>
      <c r="D7724" s="326" t="s">
        <v>160</v>
      </c>
      <c r="E7724" s="323">
        <v>300</v>
      </c>
      <c r="F7724" s="35" t="s">
        <v>303</v>
      </c>
      <c r="G7724" s="326" t="s">
        <v>16443</v>
      </c>
      <c r="H7724" s="350">
        <f t="shared" si="121"/>
        <v>4018207.3800000008</v>
      </c>
      <c r="I7724" s="326" t="s">
        <v>16314</v>
      </c>
      <c r="J7724" s="42" t="str">
        <f>VLOOKUP(D7724,DEPARTMENTS!B:B,1,0)</f>
        <v>DEV_GROUP_20</v>
      </c>
    </row>
    <row r="7725" spans="1:10" hidden="1" x14ac:dyDescent="0.2">
      <c r="A7725" s="326" t="s">
        <v>16509</v>
      </c>
      <c r="B7725" s="326" t="s">
        <v>11</v>
      </c>
      <c r="C7725" s="326">
        <v>1</v>
      </c>
      <c r="D7725" s="326" t="s">
        <v>132</v>
      </c>
      <c r="E7725" s="323">
        <v>100</v>
      </c>
      <c r="F7725" s="35" t="s">
        <v>303</v>
      </c>
      <c r="G7725" s="326" t="s">
        <v>16443</v>
      </c>
      <c r="H7725" s="350">
        <f t="shared" si="121"/>
        <v>4018307.3800000008</v>
      </c>
      <c r="I7725" s="326" t="s">
        <v>16315</v>
      </c>
      <c r="J7725" s="42" t="str">
        <f>VLOOKUP(D7725,DEPARTMENTS!B:B,1,0)</f>
        <v>DEV_GROUP_41</v>
      </c>
    </row>
    <row r="7726" spans="1:10" hidden="1" x14ac:dyDescent="0.2">
      <c r="A7726" s="326" t="s">
        <v>16510</v>
      </c>
      <c r="B7726" s="326" t="s">
        <v>11</v>
      </c>
      <c r="C7726" s="326">
        <v>1</v>
      </c>
      <c r="D7726" s="326" t="s">
        <v>150</v>
      </c>
      <c r="E7726" s="323">
        <v>100</v>
      </c>
      <c r="F7726" s="35" t="s">
        <v>303</v>
      </c>
      <c r="G7726" s="326" t="s">
        <v>16443</v>
      </c>
      <c r="H7726" s="350">
        <f t="shared" si="121"/>
        <v>4018407.3800000008</v>
      </c>
      <c r="I7726" s="326" t="s">
        <v>16316</v>
      </c>
      <c r="J7726" s="42" t="str">
        <f>VLOOKUP(D7726,DEPARTMENTS!B:B,1,0)</f>
        <v>DEV_GROUP_40</v>
      </c>
    </row>
    <row r="7727" spans="1:10" hidden="1" x14ac:dyDescent="0.2">
      <c r="A7727" s="326" t="s">
        <v>16511</v>
      </c>
      <c r="B7727" s="326" t="s">
        <v>11</v>
      </c>
      <c r="C7727" s="326">
        <v>1</v>
      </c>
      <c r="D7727" s="326" t="s">
        <v>160</v>
      </c>
      <c r="E7727" s="323">
        <v>500</v>
      </c>
      <c r="F7727" s="35" t="s">
        <v>303</v>
      </c>
      <c r="G7727" s="326" t="s">
        <v>16443</v>
      </c>
      <c r="H7727" s="350">
        <f t="shared" si="121"/>
        <v>4018907.3800000008</v>
      </c>
      <c r="I7727" s="326" t="s">
        <v>16317</v>
      </c>
      <c r="J7727" s="42" t="str">
        <f>VLOOKUP(D7727,DEPARTMENTS!B:B,1,0)</f>
        <v>DEV_GROUP_20</v>
      </c>
    </row>
    <row r="7728" spans="1:10" hidden="1" x14ac:dyDescent="0.2">
      <c r="A7728" s="326" t="s">
        <v>16318</v>
      </c>
      <c r="B7728" s="326" t="s">
        <v>11</v>
      </c>
      <c r="C7728" s="326">
        <v>1</v>
      </c>
      <c r="D7728" s="326" t="s">
        <v>75</v>
      </c>
      <c r="E7728" s="323">
        <v>-567947.5</v>
      </c>
      <c r="F7728" s="35" t="s">
        <v>109</v>
      </c>
      <c r="G7728" s="326" t="s">
        <v>16443</v>
      </c>
      <c r="H7728" s="350">
        <f t="shared" si="121"/>
        <v>3450959.8800000008</v>
      </c>
      <c r="I7728" s="326" t="s">
        <v>16318</v>
      </c>
      <c r="J7728" s="42" t="str">
        <f>VLOOKUP(D7728,DEPARTMENTS!B:B,1,0)</f>
        <v>WITHDRAWAL</v>
      </c>
    </row>
    <row r="7729" spans="1:10" hidden="1" x14ac:dyDescent="0.2">
      <c r="A7729" s="326" t="s">
        <v>16319</v>
      </c>
      <c r="B7729" s="326" t="s">
        <v>11</v>
      </c>
      <c r="C7729" s="326">
        <v>1</v>
      </c>
      <c r="D7729" s="326" t="s">
        <v>75</v>
      </c>
      <c r="E7729" s="323">
        <v>-15500</v>
      </c>
      <c r="F7729" s="35" t="s">
        <v>109</v>
      </c>
      <c r="G7729" s="326" t="s">
        <v>16443</v>
      </c>
      <c r="H7729" s="350">
        <f t="shared" si="121"/>
        <v>3435459.8800000008</v>
      </c>
      <c r="I7729" s="326" t="s">
        <v>16319</v>
      </c>
      <c r="J7729" s="42" t="str">
        <f>VLOOKUP(D7729,DEPARTMENTS!B:B,1,0)</f>
        <v>WITHDRAWAL</v>
      </c>
    </row>
    <row r="7730" spans="1:10" hidden="1" x14ac:dyDescent="0.2">
      <c r="A7730" s="326" t="s">
        <v>16512</v>
      </c>
      <c r="B7730" s="326" t="s">
        <v>11</v>
      </c>
      <c r="C7730" s="326">
        <v>1</v>
      </c>
      <c r="D7730" s="326" t="s">
        <v>116</v>
      </c>
      <c r="E7730" s="323">
        <v>1000</v>
      </c>
      <c r="F7730" s="35" t="s">
        <v>303</v>
      </c>
      <c r="G7730" s="326" t="s">
        <v>16443</v>
      </c>
      <c r="H7730" s="350">
        <f t="shared" si="121"/>
        <v>3436459.8800000008</v>
      </c>
      <c r="I7730" s="326" t="s">
        <v>16320</v>
      </c>
      <c r="J7730" s="42" t="str">
        <f>VLOOKUP(D7730,DEPARTMENTS!B:B,1,0)</f>
        <v>DEV_GROUP_15</v>
      </c>
    </row>
    <row r="7731" spans="1:10" hidden="1" x14ac:dyDescent="0.2">
      <c r="A7731" s="326" t="s">
        <v>16321</v>
      </c>
      <c r="B7731" s="326" t="s">
        <v>11</v>
      </c>
      <c r="C7731" s="326">
        <v>1</v>
      </c>
      <c r="D7731" s="326" t="s">
        <v>75</v>
      </c>
      <c r="E7731" s="323">
        <v>-15500</v>
      </c>
      <c r="F7731" s="35" t="s">
        <v>109</v>
      </c>
      <c r="G7731" s="326" t="s">
        <v>16443</v>
      </c>
      <c r="H7731" s="350">
        <f t="shared" si="121"/>
        <v>3420959.8800000008</v>
      </c>
      <c r="I7731" s="326" t="s">
        <v>16321</v>
      </c>
      <c r="J7731" s="42" t="str">
        <f>VLOOKUP(D7731,DEPARTMENTS!B:B,1,0)</f>
        <v>WITHDRAWAL</v>
      </c>
    </row>
    <row r="7732" spans="1:10" hidden="1" x14ac:dyDescent="0.2">
      <c r="A7732" s="326" t="s">
        <v>16513</v>
      </c>
      <c r="B7732" s="326" t="s">
        <v>11</v>
      </c>
      <c r="C7732" s="326">
        <v>1</v>
      </c>
      <c r="D7732" s="326" t="s">
        <v>166</v>
      </c>
      <c r="E7732" s="323">
        <v>600</v>
      </c>
      <c r="F7732" s="35" t="s">
        <v>303</v>
      </c>
      <c r="G7732" s="326" t="s">
        <v>16443</v>
      </c>
      <c r="H7732" s="350">
        <f t="shared" si="121"/>
        <v>3421559.8800000008</v>
      </c>
      <c r="I7732" s="326" t="s">
        <v>16322</v>
      </c>
      <c r="J7732" s="42" t="str">
        <f>VLOOKUP(D7732,DEPARTMENTS!B:B,1,0)</f>
        <v>DEV_GROUP_30</v>
      </c>
    </row>
    <row r="7733" spans="1:10" hidden="1" x14ac:dyDescent="0.2">
      <c r="A7733" s="326" t="s">
        <v>16514</v>
      </c>
      <c r="B7733" s="326" t="s">
        <v>11</v>
      </c>
      <c r="C7733" s="326">
        <v>1</v>
      </c>
      <c r="D7733" s="326" t="s">
        <v>124</v>
      </c>
      <c r="E7733" s="323">
        <v>2000</v>
      </c>
      <c r="F7733" s="35" t="s">
        <v>303</v>
      </c>
      <c r="G7733" s="326" t="s">
        <v>16443</v>
      </c>
      <c r="H7733" s="350">
        <f t="shared" si="121"/>
        <v>3423559.8800000008</v>
      </c>
      <c r="I7733" s="326" t="s">
        <v>16323</v>
      </c>
      <c r="J7733" s="42" t="str">
        <f>VLOOKUP(D7733,DEPARTMENTS!B:B,1,0)</f>
        <v>DEV_GROUP_7</v>
      </c>
    </row>
    <row r="7734" spans="1:10" hidden="1" x14ac:dyDescent="0.2">
      <c r="A7734" s="326" t="s">
        <v>16515</v>
      </c>
      <c r="B7734" s="326" t="s">
        <v>11</v>
      </c>
      <c r="C7734" s="326">
        <v>1</v>
      </c>
      <c r="D7734" s="326" t="s">
        <v>150</v>
      </c>
      <c r="E7734" s="323">
        <v>200</v>
      </c>
      <c r="F7734" s="35" t="s">
        <v>303</v>
      </c>
      <c r="G7734" s="326" t="s">
        <v>16443</v>
      </c>
      <c r="H7734" s="350">
        <f t="shared" si="121"/>
        <v>3423759.8800000008</v>
      </c>
      <c r="I7734" s="326" t="s">
        <v>16324</v>
      </c>
      <c r="J7734" s="42" t="str">
        <f>VLOOKUP(D7734,DEPARTMENTS!B:B,1,0)</f>
        <v>DEV_GROUP_40</v>
      </c>
    </row>
    <row r="7735" spans="1:10" hidden="1" x14ac:dyDescent="0.2">
      <c r="A7735" s="326" t="s">
        <v>16516</v>
      </c>
      <c r="B7735" s="326" t="s">
        <v>11</v>
      </c>
      <c r="C7735" s="326">
        <v>1</v>
      </c>
      <c r="D7735" s="326" t="s">
        <v>160</v>
      </c>
      <c r="E7735" s="323">
        <v>200</v>
      </c>
      <c r="F7735" s="35" t="s">
        <v>303</v>
      </c>
      <c r="G7735" s="326" t="s">
        <v>16443</v>
      </c>
      <c r="H7735" s="350">
        <f t="shared" si="121"/>
        <v>3423959.8800000008</v>
      </c>
      <c r="I7735" s="326" t="s">
        <v>16325</v>
      </c>
      <c r="J7735" s="42" t="str">
        <f>VLOOKUP(D7735,DEPARTMENTS!B:B,1,0)</f>
        <v>DEV_GROUP_20</v>
      </c>
    </row>
    <row r="7736" spans="1:10" x14ac:dyDescent="0.2">
      <c r="A7736" s="326" t="s">
        <v>16517</v>
      </c>
      <c r="B7736" s="326" t="s">
        <v>11</v>
      </c>
      <c r="C7736" s="326">
        <v>1</v>
      </c>
      <c r="D7736" s="326" t="s">
        <v>112</v>
      </c>
      <c r="E7736" s="323">
        <v>1000</v>
      </c>
      <c r="F7736" s="35" t="s">
        <v>303</v>
      </c>
      <c r="G7736" s="326" t="s">
        <v>16443</v>
      </c>
      <c r="H7736" s="350">
        <f t="shared" si="121"/>
        <v>3424959.8800000008</v>
      </c>
      <c r="I7736" s="326" t="s">
        <v>16326</v>
      </c>
      <c r="J7736" s="42" t="str">
        <f>VLOOKUP(D7736,DEPARTMENTS!B:B,1,0)</f>
        <v>DEV_GROUP_13</v>
      </c>
    </row>
    <row r="7737" spans="1:10" x14ac:dyDescent="0.2">
      <c r="A7737" s="326" t="s">
        <v>16518</v>
      </c>
      <c r="B7737" s="326" t="s">
        <v>11</v>
      </c>
      <c r="C7737" s="326">
        <v>1</v>
      </c>
      <c r="D7737" s="326" t="s">
        <v>112</v>
      </c>
      <c r="E7737" s="323">
        <v>1000</v>
      </c>
      <c r="F7737" s="35" t="s">
        <v>303</v>
      </c>
      <c r="G7737" s="326" t="s">
        <v>16443</v>
      </c>
      <c r="H7737" s="350">
        <f t="shared" si="121"/>
        <v>3425959.8800000008</v>
      </c>
      <c r="I7737" s="326" t="s">
        <v>16327</v>
      </c>
      <c r="J7737" s="42" t="str">
        <f>VLOOKUP(D7737,DEPARTMENTS!B:B,1,0)</f>
        <v>DEV_GROUP_13</v>
      </c>
    </row>
    <row r="7738" spans="1:10" hidden="1" x14ac:dyDescent="0.2">
      <c r="A7738" s="326" t="s">
        <v>16519</v>
      </c>
      <c r="B7738" s="326" t="s">
        <v>11</v>
      </c>
      <c r="C7738" s="326">
        <v>1</v>
      </c>
      <c r="D7738" s="326" t="s">
        <v>144</v>
      </c>
      <c r="E7738" s="323">
        <v>1000</v>
      </c>
      <c r="F7738" s="35" t="s">
        <v>303</v>
      </c>
      <c r="G7738" s="326" t="s">
        <v>16443</v>
      </c>
      <c r="H7738" s="350">
        <f t="shared" si="121"/>
        <v>3426959.8800000008</v>
      </c>
      <c r="I7738" s="326" t="s">
        <v>16328</v>
      </c>
      <c r="J7738" s="42" t="str">
        <f>VLOOKUP(D7738,DEPARTMENTS!B:B,1,0)</f>
        <v>DEV_GROUP_2</v>
      </c>
    </row>
    <row r="7739" spans="1:10" hidden="1" x14ac:dyDescent="0.2">
      <c r="A7739" s="326" t="s">
        <v>16520</v>
      </c>
      <c r="B7739" s="326" t="s">
        <v>11</v>
      </c>
      <c r="C7739" s="326">
        <v>1</v>
      </c>
      <c r="D7739" s="326" t="s">
        <v>118</v>
      </c>
      <c r="E7739" s="323">
        <v>200</v>
      </c>
      <c r="F7739" s="35" t="s">
        <v>303</v>
      </c>
      <c r="G7739" s="326" t="s">
        <v>16443</v>
      </c>
      <c r="H7739" s="350">
        <f t="shared" si="121"/>
        <v>3427159.8800000008</v>
      </c>
      <c r="I7739" s="326" t="s">
        <v>16329</v>
      </c>
      <c r="J7739" s="42" t="str">
        <f>VLOOKUP(D7739,DEPARTMENTS!B:B,1,0)</f>
        <v>DEV_GROUP_3</v>
      </c>
    </row>
    <row r="7740" spans="1:10" hidden="1" x14ac:dyDescent="0.2">
      <c r="A7740" s="326" t="s">
        <v>16521</v>
      </c>
      <c r="B7740" s="326" t="s">
        <v>11</v>
      </c>
      <c r="C7740" s="326">
        <v>1</v>
      </c>
      <c r="D7740" s="326" t="s">
        <v>160</v>
      </c>
      <c r="E7740" s="323">
        <v>100</v>
      </c>
      <c r="F7740" s="35" t="s">
        <v>303</v>
      </c>
      <c r="G7740" s="326" t="s">
        <v>16443</v>
      </c>
      <c r="H7740" s="350">
        <f t="shared" si="121"/>
        <v>3427259.8800000008</v>
      </c>
      <c r="I7740" s="326" t="s">
        <v>16330</v>
      </c>
      <c r="J7740" s="42" t="str">
        <f>VLOOKUP(D7740,DEPARTMENTS!B:B,1,0)</f>
        <v>DEV_GROUP_20</v>
      </c>
    </row>
    <row r="7741" spans="1:10" hidden="1" x14ac:dyDescent="0.2">
      <c r="A7741" s="326" t="s">
        <v>16522</v>
      </c>
      <c r="B7741" s="326" t="s">
        <v>11</v>
      </c>
      <c r="C7741" s="326">
        <v>1</v>
      </c>
      <c r="D7741" s="326" t="s">
        <v>132</v>
      </c>
      <c r="E7741" s="323">
        <v>500</v>
      </c>
      <c r="F7741" s="35" t="s">
        <v>303</v>
      </c>
      <c r="G7741" s="326" t="s">
        <v>16443</v>
      </c>
      <c r="H7741" s="350">
        <f t="shared" si="121"/>
        <v>3427759.8800000008</v>
      </c>
      <c r="I7741" s="326" t="s">
        <v>16331</v>
      </c>
      <c r="J7741" s="42" t="str">
        <f>VLOOKUP(D7741,DEPARTMENTS!B:B,1,0)</f>
        <v>DEV_GROUP_41</v>
      </c>
    </row>
    <row r="7742" spans="1:10" hidden="1" x14ac:dyDescent="0.2">
      <c r="A7742" s="326" t="s">
        <v>16523</v>
      </c>
      <c r="B7742" s="326" t="s">
        <v>11</v>
      </c>
      <c r="C7742" s="326">
        <v>1</v>
      </c>
      <c r="D7742" s="326" t="s">
        <v>118</v>
      </c>
      <c r="E7742" s="323">
        <v>200</v>
      </c>
      <c r="F7742" s="35" t="s">
        <v>303</v>
      </c>
      <c r="G7742" s="326" t="s">
        <v>16443</v>
      </c>
      <c r="H7742" s="350">
        <f t="shared" si="121"/>
        <v>3427959.8800000008</v>
      </c>
      <c r="I7742" s="326" t="s">
        <v>16332</v>
      </c>
      <c r="J7742" s="42" t="str">
        <f>VLOOKUP(D7742,DEPARTMENTS!B:B,1,0)</f>
        <v>DEV_GROUP_3</v>
      </c>
    </row>
    <row r="7743" spans="1:10" hidden="1" x14ac:dyDescent="0.2">
      <c r="A7743" s="326" t="s">
        <v>16524</v>
      </c>
      <c r="B7743" s="326" t="s">
        <v>11</v>
      </c>
      <c r="C7743" s="326">
        <v>1</v>
      </c>
      <c r="D7743" s="326" t="s">
        <v>132</v>
      </c>
      <c r="E7743" s="323">
        <v>50</v>
      </c>
      <c r="F7743" s="35" t="s">
        <v>303</v>
      </c>
      <c r="G7743" s="326" t="s">
        <v>16443</v>
      </c>
      <c r="H7743" s="350">
        <f t="shared" si="121"/>
        <v>3428009.8800000008</v>
      </c>
      <c r="I7743" s="326" t="s">
        <v>16333</v>
      </c>
      <c r="J7743" s="42" t="str">
        <f>VLOOKUP(D7743,DEPARTMENTS!B:B,1,0)</f>
        <v>DEV_GROUP_41</v>
      </c>
    </row>
    <row r="7744" spans="1:10" hidden="1" x14ac:dyDescent="0.2">
      <c r="A7744" s="326" t="s">
        <v>16525</v>
      </c>
      <c r="B7744" s="326" t="s">
        <v>11</v>
      </c>
      <c r="C7744" s="326">
        <v>1</v>
      </c>
      <c r="D7744" s="326" t="s">
        <v>160</v>
      </c>
      <c r="E7744" s="323">
        <v>200</v>
      </c>
      <c r="F7744" s="35" t="s">
        <v>303</v>
      </c>
      <c r="G7744" s="326" t="s">
        <v>16443</v>
      </c>
      <c r="H7744" s="350">
        <f t="shared" si="121"/>
        <v>3428209.8800000008</v>
      </c>
      <c r="I7744" s="326" t="s">
        <v>16334</v>
      </c>
      <c r="J7744" s="42" t="str">
        <f>VLOOKUP(D7744,DEPARTMENTS!B:B,1,0)</f>
        <v>DEV_GROUP_20</v>
      </c>
    </row>
    <row r="7745" spans="1:10" hidden="1" x14ac:dyDescent="0.2">
      <c r="A7745" s="326" t="s">
        <v>16526</v>
      </c>
      <c r="B7745" s="326" t="s">
        <v>11</v>
      </c>
      <c r="C7745" s="326">
        <v>1</v>
      </c>
      <c r="D7745" s="326" t="s">
        <v>144</v>
      </c>
      <c r="E7745" s="323">
        <v>1000</v>
      </c>
      <c r="F7745" s="35" t="s">
        <v>303</v>
      </c>
      <c r="G7745" s="326" t="s">
        <v>16443</v>
      </c>
      <c r="H7745" s="350">
        <f t="shared" si="121"/>
        <v>3429209.8800000008</v>
      </c>
      <c r="I7745" s="326" t="s">
        <v>16335</v>
      </c>
      <c r="J7745" s="42" t="str">
        <f>VLOOKUP(D7745,DEPARTMENTS!B:B,1,0)</f>
        <v>DEV_GROUP_2</v>
      </c>
    </row>
    <row r="7746" spans="1:10" hidden="1" x14ac:dyDescent="0.2">
      <c r="A7746" s="326" t="s">
        <v>16527</v>
      </c>
      <c r="B7746" s="326" t="s">
        <v>11</v>
      </c>
      <c r="C7746" s="326">
        <v>1</v>
      </c>
      <c r="D7746" s="326" t="s">
        <v>160</v>
      </c>
      <c r="E7746" s="323">
        <v>300</v>
      </c>
      <c r="F7746" s="35" t="s">
        <v>303</v>
      </c>
      <c r="G7746" s="326" t="s">
        <v>16443</v>
      </c>
      <c r="H7746" s="350">
        <f t="shared" si="121"/>
        <v>3429509.8800000008</v>
      </c>
      <c r="I7746" s="326" t="s">
        <v>16336</v>
      </c>
      <c r="J7746" s="42" t="str">
        <f>VLOOKUP(D7746,DEPARTMENTS!B:B,1,0)</f>
        <v>DEV_GROUP_20</v>
      </c>
    </row>
    <row r="7747" spans="1:10" hidden="1" x14ac:dyDescent="0.2">
      <c r="A7747" s="326" t="s">
        <v>16528</v>
      </c>
      <c r="B7747" s="326" t="s">
        <v>11</v>
      </c>
      <c r="C7747" s="326">
        <v>1</v>
      </c>
      <c r="D7747" s="326" t="s">
        <v>124</v>
      </c>
      <c r="E7747" s="323">
        <v>2000</v>
      </c>
      <c r="F7747" s="35" t="s">
        <v>303</v>
      </c>
      <c r="G7747" s="326" t="s">
        <v>16443</v>
      </c>
      <c r="H7747" s="350">
        <f t="shared" si="121"/>
        <v>3431509.8800000008</v>
      </c>
      <c r="I7747" s="326" t="s">
        <v>16337</v>
      </c>
      <c r="J7747" s="42" t="str">
        <f>VLOOKUP(D7747,DEPARTMENTS!B:B,1,0)</f>
        <v>DEV_GROUP_7</v>
      </c>
    </row>
    <row r="7748" spans="1:10" hidden="1" x14ac:dyDescent="0.2">
      <c r="A7748" s="326" t="s">
        <v>16529</v>
      </c>
      <c r="B7748" s="326" t="s">
        <v>11</v>
      </c>
      <c r="C7748" s="326">
        <v>1</v>
      </c>
      <c r="D7748" s="326" t="s">
        <v>144</v>
      </c>
      <c r="E7748" s="323">
        <v>50</v>
      </c>
      <c r="F7748" s="35" t="s">
        <v>303</v>
      </c>
      <c r="G7748" s="326" t="s">
        <v>16443</v>
      </c>
      <c r="H7748" s="350">
        <f t="shared" si="121"/>
        <v>3431559.8800000008</v>
      </c>
      <c r="I7748" s="326" t="s">
        <v>16338</v>
      </c>
      <c r="J7748" s="42" t="str">
        <f>VLOOKUP(D7748,DEPARTMENTS!B:B,1,0)</f>
        <v>DEV_GROUP_2</v>
      </c>
    </row>
    <row r="7749" spans="1:10" hidden="1" x14ac:dyDescent="0.2">
      <c r="A7749" s="326" t="s">
        <v>16530</v>
      </c>
      <c r="B7749" s="326" t="s">
        <v>11</v>
      </c>
      <c r="C7749" s="326">
        <v>1</v>
      </c>
      <c r="D7749" s="326" t="s">
        <v>118</v>
      </c>
      <c r="E7749" s="323">
        <v>500</v>
      </c>
      <c r="F7749" s="35" t="s">
        <v>303</v>
      </c>
      <c r="G7749" s="326" t="s">
        <v>16443</v>
      </c>
      <c r="H7749" s="350">
        <f t="shared" si="121"/>
        <v>3432059.8800000008</v>
      </c>
      <c r="I7749" s="326" t="s">
        <v>16339</v>
      </c>
      <c r="J7749" s="42" t="str">
        <f>VLOOKUP(D7749,DEPARTMENTS!B:B,1,0)</f>
        <v>DEV_GROUP_3</v>
      </c>
    </row>
    <row r="7750" spans="1:10" hidden="1" x14ac:dyDescent="0.2">
      <c r="A7750" s="326" t="s">
        <v>16531</v>
      </c>
      <c r="B7750" s="326" t="s">
        <v>11</v>
      </c>
      <c r="C7750" s="326">
        <v>1</v>
      </c>
      <c r="D7750" s="326" t="s">
        <v>124</v>
      </c>
      <c r="E7750" s="323">
        <v>1000</v>
      </c>
      <c r="F7750" s="35" t="s">
        <v>303</v>
      </c>
      <c r="G7750" s="326" t="s">
        <v>16443</v>
      </c>
      <c r="H7750" s="350">
        <f t="shared" si="121"/>
        <v>3433059.8800000008</v>
      </c>
      <c r="I7750" s="326" t="s">
        <v>16340</v>
      </c>
      <c r="J7750" s="42" t="str">
        <f>VLOOKUP(D7750,DEPARTMENTS!B:B,1,0)</f>
        <v>DEV_GROUP_7</v>
      </c>
    </row>
    <row r="7751" spans="1:10" hidden="1" x14ac:dyDescent="0.2">
      <c r="A7751" s="326" t="s">
        <v>16532</v>
      </c>
      <c r="B7751" s="326" t="s">
        <v>11</v>
      </c>
      <c r="C7751" s="326">
        <v>1</v>
      </c>
      <c r="D7751" s="326" t="s">
        <v>118</v>
      </c>
      <c r="E7751" s="323">
        <v>100</v>
      </c>
      <c r="F7751" s="35" t="s">
        <v>303</v>
      </c>
      <c r="G7751" s="326" t="s">
        <v>16443</v>
      </c>
      <c r="H7751" s="350">
        <f t="shared" si="121"/>
        <v>3433159.8800000008</v>
      </c>
      <c r="I7751" s="326" t="s">
        <v>16341</v>
      </c>
      <c r="J7751" s="42" t="str">
        <f>VLOOKUP(D7751,DEPARTMENTS!B:B,1,0)</f>
        <v>DEV_GROUP_3</v>
      </c>
    </row>
    <row r="7752" spans="1:10" hidden="1" x14ac:dyDescent="0.2">
      <c r="A7752" s="326" t="s">
        <v>16533</v>
      </c>
      <c r="B7752" s="326" t="s">
        <v>11</v>
      </c>
      <c r="C7752" s="326">
        <v>1</v>
      </c>
      <c r="D7752" s="326" t="s">
        <v>152</v>
      </c>
      <c r="E7752" s="323">
        <v>200</v>
      </c>
      <c r="F7752" s="35" t="s">
        <v>303</v>
      </c>
      <c r="G7752" s="326" t="s">
        <v>16443</v>
      </c>
      <c r="H7752" s="350">
        <f t="shared" si="121"/>
        <v>3433359.8800000008</v>
      </c>
      <c r="I7752" s="326" t="s">
        <v>16342</v>
      </c>
      <c r="J7752" s="42" t="str">
        <f>VLOOKUP(D7752,DEPARTMENTS!B:B,1,0)</f>
        <v>DEV_GROUP_9</v>
      </c>
    </row>
    <row r="7753" spans="1:10" hidden="1" x14ac:dyDescent="0.2">
      <c r="A7753" s="326" t="s">
        <v>16534</v>
      </c>
      <c r="B7753" s="326" t="s">
        <v>11</v>
      </c>
      <c r="C7753" s="326">
        <v>1</v>
      </c>
      <c r="D7753" s="326" t="s">
        <v>150</v>
      </c>
      <c r="E7753" s="323">
        <v>500</v>
      </c>
      <c r="F7753" s="35" t="s">
        <v>303</v>
      </c>
      <c r="G7753" s="326" t="s">
        <v>16443</v>
      </c>
      <c r="H7753" s="350">
        <f t="shared" si="121"/>
        <v>3433859.8800000008</v>
      </c>
      <c r="I7753" s="326" t="s">
        <v>16343</v>
      </c>
      <c r="J7753" s="42" t="str">
        <f>VLOOKUP(D7753,DEPARTMENTS!B:B,1,0)</f>
        <v>DEV_GROUP_40</v>
      </c>
    </row>
    <row r="7754" spans="1:10" hidden="1" x14ac:dyDescent="0.2">
      <c r="A7754" s="326" t="s">
        <v>16535</v>
      </c>
      <c r="B7754" s="326" t="s">
        <v>11</v>
      </c>
      <c r="C7754" s="326">
        <v>1</v>
      </c>
      <c r="D7754" s="326" t="s">
        <v>124</v>
      </c>
      <c r="E7754" s="323">
        <v>3000</v>
      </c>
      <c r="F7754" s="35" t="s">
        <v>303</v>
      </c>
      <c r="G7754" s="326" t="s">
        <v>16443</v>
      </c>
      <c r="H7754" s="350">
        <f t="shared" si="121"/>
        <v>3436859.8800000008</v>
      </c>
      <c r="I7754" s="326" t="s">
        <v>16344</v>
      </c>
      <c r="J7754" s="42" t="str">
        <f>VLOOKUP(D7754,DEPARTMENTS!B:B,1,0)</f>
        <v>DEV_GROUP_7</v>
      </c>
    </row>
    <row r="7755" spans="1:10" hidden="1" x14ac:dyDescent="0.2">
      <c r="A7755" s="326" t="s">
        <v>16536</v>
      </c>
      <c r="B7755" s="326" t="s">
        <v>11</v>
      </c>
      <c r="C7755" s="326">
        <v>1</v>
      </c>
      <c r="D7755" s="326" t="s">
        <v>144</v>
      </c>
      <c r="E7755" s="323">
        <v>100</v>
      </c>
      <c r="F7755" s="35" t="s">
        <v>303</v>
      </c>
      <c r="G7755" s="326" t="s">
        <v>16443</v>
      </c>
      <c r="H7755" s="350">
        <f t="shared" si="121"/>
        <v>3436959.8800000008</v>
      </c>
      <c r="I7755" s="326" t="s">
        <v>16345</v>
      </c>
      <c r="J7755" s="42" t="str">
        <f>VLOOKUP(D7755,DEPARTMENTS!B:B,1,0)</f>
        <v>DEV_GROUP_2</v>
      </c>
    </row>
    <row r="7756" spans="1:10" hidden="1" x14ac:dyDescent="0.2">
      <c r="A7756" s="326" t="s">
        <v>16537</v>
      </c>
      <c r="B7756" s="326" t="s">
        <v>11</v>
      </c>
      <c r="C7756" s="326">
        <v>1</v>
      </c>
      <c r="D7756" s="326" t="s">
        <v>144</v>
      </c>
      <c r="E7756" s="323">
        <v>100</v>
      </c>
      <c r="F7756" s="35" t="s">
        <v>303</v>
      </c>
      <c r="G7756" s="326" t="s">
        <v>16443</v>
      </c>
      <c r="H7756" s="350">
        <f t="shared" si="121"/>
        <v>3437059.8800000008</v>
      </c>
      <c r="I7756" s="326" t="s">
        <v>16346</v>
      </c>
      <c r="J7756" s="42" t="str">
        <f>VLOOKUP(D7756,DEPARTMENTS!B:B,1,0)</f>
        <v>DEV_GROUP_2</v>
      </c>
    </row>
    <row r="7757" spans="1:10" hidden="1" x14ac:dyDescent="0.2">
      <c r="A7757" s="326" t="s">
        <v>16538</v>
      </c>
      <c r="B7757" s="326" t="s">
        <v>11</v>
      </c>
      <c r="C7757" s="326">
        <v>1</v>
      </c>
      <c r="D7757" s="326" t="s">
        <v>116</v>
      </c>
      <c r="E7757" s="323">
        <v>200</v>
      </c>
      <c r="F7757" s="35" t="s">
        <v>303</v>
      </c>
      <c r="G7757" s="326" t="s">
        <v>16443</v>
      </c>
      <c r="H7757" s="350">
        <f t="shared" si="121"/>
        <v>3437259.8800000008</v>
      </c>
      <c r="I7757" s="326" t="s">
        <v>16347</v>
      </c>
      <c r="J7757" s="42" t="str">
        <f>VLOOKUP(D7757,DEPARTMENTS!B:B,1,0)</f>
        <v>DEV_GROUP_15</v>
      </c>
    </row>
    <row r="7758" spans="1:10" hidden="1" x14ac:dyDescent="0.2">
      <c r="A7758" s="326" t="s">
        <v>16539</v>
      </c>
      <c r="B7758" s="326" t="s">
        <v>11</v>
      </c>
      <c r="C7758" s="326">
        <v>1</v>
      </c>
      <c r="D7758" s="326" t="s">
        <v>144</v>
      </c>
      <c r="E7758" s="323">
        <v>50</v>
      </c>
      <c r="F7758" s="35" t="s">
        <v>303</v>
      </c>
      <c r="G7758" s="326" t="s">
        <v>16443</v>
      </c>
      <c r="H7758" s="350">
        <f t="shared" si="121"/>
        <v>3437309.8800000008</v>
      </c>
      <c r="I7758" s="326" t="s">
        <v>16348</v>
      </c>
      <c r="J7758" s="42" t="str">
        <f>VLOOKUP(D7758,DEPARTMENTS!B:B,1,0)</f>
        <v>DEV_GROUP_2</v>
      </c>
    </row>
    <row r="7759" spans="1:10" hidden="1" x14ac:dyDescent="0.2">
      <c r="A7759" s="326" t="s">
        <v>16540</v>
      </c>
      <c r="B7759" s="326" t="s">
        <v>11</v>
      </c>
      <c r="C7759" s="326">
        <v>1</v>
      </c>
      <c r="D7759" s="326" t="s">
        <v>166</v>
      </c>
      <c r="E7759" s="323">
        <v>100</v>
      </c>
      <c r="F7759" s="35" t="s">
        <v>303</v>
      </c>
      <c r="G7759" s="326" t="s">
        <v>16443</v>
      </c>
      <c r="H7759" s="350">
        <f t="shared" si="121"/>
        <v>3437409.8800000008</v>
      </c>
      <c r="I7759" s="326" t="s">
        <v>16349</v>
      </c>
      <c r="J7759" s="42" t="str">
        <f>VLOOKUP(D7759,DEPARTMENTS!B:B,1,0)</f>
        <v>DEV_GROUP_30</v>
      </c>
    </row>
    <row r="7760" spans="1:10" hidden="1" x14ac:dyDescent="0.2">
      <c r="A7760" s="326" t="s">
        <v>16541</v>
      </c>
      <c r="B7760" s="326" t="s">
        <v>11</v>
      </c>
      <c r="C7760" s="326">
        <v>1</v>
      </c>
      <c r="D7760" s="326" t="s">
        <v>150</v>
      </c>
      <c r="E7760" s="323">
        <v>1000</v>
      </c>
      <c r="F7760" s="35" t="s">
        <v>303</v>
      </c>
      <c r="G7760" s="326" t="s">
        <v>16443</v>
      </c>
      <c r="H7760" s="350">
        <f t="shared" si="121"/>
        <v>3438409.8800000008</v>
      </c>
      <c r="I7760" s="326" t="s">
        <v>16350</v>
      </c>
      <c r="J7760" s="42" t="str">
        <f>VLOOKUP(D7760,DEPARTMENTS!B:B,1,0)</f>
        <v>DEV_GROUP_40</v>
      </c>
    </row>
    <row r="7761" spans="1:10" hidden="1" x14ac:dyDescent="0.2">
      <c r="A7761" s="326" t="s">
        <v>16542</v>
      </c>
      <c r="B7761" s="326" t="s">
        <v>11</v>
      </c>
      <c r="C7761" s="326">
        <v>1</v>
      </c>
      <c r="D7761" s="326" t="s">
        <v>24</v>
      </c>
      <c r="E7761" s="323">
        <v>9150</v>
      </c>
      <c r="F7761" s="35" t="s">
        <v>303</v>
      </c>
      <c r="G7761" s="326" t="s">
        <v>16443</v>
      </c>
      <c r="H7761" s="350">
        <f t="shared" si="121"/>
        <v>3447559.8800000008</v>
      </c>
      <c r="I7761" s="326" t="s">
        <v>16351</v>
      </c>
      <c r="J7761" s="42" t="str">
        <f>VLOOKUP(D7761,DEPARTMENTS!B:B,1,0)</f>
        <v>ENVELOPES</v>
      </c>
    </row>
    <row r="7762" spans="1:10" hidden="1" x14ac:dyDescent="0.2">
      <c r="A7762" s="326" t="s">
        <v>16543</v>
      </c>
      <c r="B7762" s="326" t="s">
        <v>11</v>
      </c>
      <c r="C7762" s="326">
        <v>1</v>
      </c>
      <c r="D7762" s="326" t="s">
        <v>120</v>
      </c>
      <c r="E7762" s="323">
        <v>100</v>
      </c>
      <c r="F7762" s="35" t="s">
        <v>303</v>
      </c>
      <c r="G7762" s="326" t="s">
        <v>16443</v>
      </c>
      <c r="H7762" s="350">
        <f t="shared" si="121"/>
        <v>3447659.8800000008</v>
      </c>
      <c r="I7762" s="326" t="s">
        <v>16352</v>
      </c>
      <c r="J7762" s="42" t="str">
        <f>VLOOKUP(D7762,DEPARTMENTS!B:B,1,0)</f>
        <v>DEV_GROUP_17</v>
      </c>
    </row>
    <row r="7763" spans="1:10" hidden="1" x14ac:dyDescent="0.2">
      <c r="A7763" s="326" t="s">
        <v>16544</v>
      </c>
      <c r="B7763" s="326" t="s">
        <v>11</v>
      </c>
      <c r="C7763" s="326">
        <v>1</v>
      </c>
      <c r="D7763" s="326" t="s">
        <v>118</v>
      </c>
      <c r="E7763" s="323">
        <v>100</v>
      </c>
      <c r="F7763" s="35" t="s">
        <v>303</v>
      </c>
      <c r="G7763" s="326" t="s">
        <v>16443</v>
      </c>
      <c r="H7763" s="350">
        <f t="shared" si="121"/>
        <v>3447759.8800000008</v>
      </c>
      <c r="I7763" s="326" t="s">
        <v>16353</v>
      </c>
      <c r="J7763" s="42" t="str">
        <f>VLOOKUP(D7763,DEPARTMENTS!B:B,1,0)</f>
        <v>DEV_GROUP_3</v>
      </c>
    </row>
    <row r="7764" spans="1:10" hidden="1" x14ac:dyDescent="0.2">
      <c r="A7764" s="326" t="s">
        <v>16545</v>
      </c>
      <c r="B7764" s="326" t="s">
        <v>11</v>
      </c>
      <c r="C7764" s="326">
        <v>1</v>
      </c>
      <c r="D7764" s="326" t="s">
        <v>120</v>
      </c>
      <c r="E7764" s="323">
        <v>100</v>
      </c>
      <c r="F7764" s="35" t="s">
        <v>303</v>
      </c>
      <c r="G7764" s="326" t="s">
        <v>16443</v>
      </c>
      <c r="H7764" s="350">
        <f t="shared" si="121"/>
        <v>3447859.8800000008</v>
      </c>
      <c r="I7764" s="326" t="s">
        <v>16354</v>
      </c>
      <c r="J7764" s="42" t="str">
        <f>VLOOKUP(D7764,DEPARTMENTS!B:B,1,0)</f>
        <v>DEV_GROUP_17</v>
      </c>
    </row>
    <row r="7765" spans="1:10" hidden="1" x14ac:dyDescent="0.2">
      <c r="A7765" s="326" t="s">
        <v>16546</v>
      </c>
      <c r="B7765" s="326" t="s">
        <v>11</v>
      </c>
      <c r="C7765" s="326">
        <v>1</v>
      </c>
      <c r="D7765" s="326" t="s">
        <v>132</v>
      </c>
      <c r="E7765" s="323">
        <v>400</v>
      </c>
      <c r="F7765" s="35" t="s">
        <v>303</v>
      </c>
      <c r="G7765" s="326" t="s">
        <v>16443</v>
      </c>
      <c r="H7765" s="350">
        <f t="shared" si="121"/>
        <v>3448259.8800000008</v>
      </c>
      <c r="I7765" s="326" t="s">
        <v>16355</v>
      </c>
      <c r="J7765" s="42" t="str">
        <f>VLOOKUP(D7765,DEPARTMENTS!B:B,1,0)</f>
        <v>DEV_GROUP_41</v>
      </c>
    </row>
    <row r="7766" spans="1:10" hidden="1" x14ac:dyDescent="0.2">
      <c r="A7766" s="326" t="s">
        <v>16547</v>
      </c>
      <c r="B7766" s="326" t="s">
        <v>11</v>
      </c>
      <c r="C7766" s="326">
        <v>1</v>
      </c>
      <c r="D7766" s="326" t="s">
        <v>160</v>
      </c>
      <c r="E7766" s="323">
        <v>1000</v>
      </c>
      <c r="F7766" s="35" t="s">
        <v>303</v>
      </c>
      <c r="G7766" s="326" t="s">
        <v>16443</v>
      </c>
      <c r="H7766" s="350">
        <f t="shared" ref="H7766:H7829" si="122">H7765+E7766</f>
        <v>3449259.8800000008</v>
      </c>
      <c r="I7766" s="326" t="s">
        <v>16356</v>
      </c>
      <c r="J7766" s="42" t="str">
        <f>VLOOKUP(D7766,DEPARTMENTS!B:B,1,0)</f>
        <v>DEV_GROUP_20</v>
      </c>
    </row>
    <row r="7767" spans="1:10" hidden="1" x14ac:dyDescent="0.2">
      <c r="A7767" s="326" t="s">
        <v>16548</v>
      </c>
      <c r="B7767" s="326" t="s">
        <v>11</v>
      </c>
      <c r="C7767" s="326">
        <v>1</v>
      </c>
      <c r="D7767" s="326" t="s">
        <v>144</v>
      </c>
      <c r="E7767" s="323">
        <v>500</v>
      </c>
      <c r="F7767" s="35" t="s">
        <v>303</v>
      </c>
      <c r="G7767" s="326" t="s">
        <v>16443</v>
      </c>
      <c r="H7767" s="350">
        <f t="shared" si="122"/>
        <v>3449759.8800000008</v>
      </c>
      <c r="I7767" s="326" t="s">
        <v>16357</v>
      </c>
      <c r="J7767" s="42" t="str">
        <f>VLOOKUP(D7767,DEPARTMENTS!B:B,1,0)</f>
        <v>DEV_GROUP_2</v>
      </c>
    </row>
    <row r="7768" spans="1:10" hidden="1" x14ac:dyDescent="0.2">
      <c r="A7768" s="326" t="s">
        <v>16549</v>
      </c>
      <c r="B7768" s="326" t="s">
        <v>11</v>
      </c>
      <c r="C7768" s="326">
        <v>1</v>
      </c>
      <c r="D7768" s="326" t="s">
        <v>150</v>
      </c>
      <c r="E7768" s="323">
        <v>300</v>
      </c>
      <c r="F7768" s="35" t="s">
        <v>303</v>
      </c>
      <c r="G7768" s="326" t="s">
        <v>16443</v>
      </c>
      <c r="H7768" s="350">
        <f t="shared" si="122"/>
        <v>3450059.8800000008</v>
      </c>
      <c r="I7768" s="326" t="s">
        <v>16358</v>
      </c>
      <c r="J7768" s="42" t="str">
        <f>VLOOKUP(D7768,DEPARTMENTS!B:B,1,0)</f>
        <v>DEV_GROUP_40</v>
      </c>
    </row>
    <row r="7769" spans="1:10" hidden="1" x14ac:dyDescent="0.2">
      <c r="A7769" s="326" t="s">
        <v>16550</v>
      </c>
      <c r="B7769" s="326" t="s">
        <v>11</v>
      </c>
      <c r="C7769" s="326">
        <v>1</v>
      </c>
      <c r="D7769" s="326" t="s">
        <v>144</v>
      </c>
      <c r="E7769" s="323">
        <v>500</v>
      </c>
      <c r="F7769" s="35" t="s">
        <v>303</v>
      </c>
      <c r="G7769" s="326" t="s">
        <v>16443</v>
      </c>
      <c r="H7769" s="350">
        <f t="shared" si="122"/>
        <v>3450559.8800000008</v>
      </c>
      <c r="I7769" s="326" t="s">
        <v>16359</v>
      </c>
      <c r="J7769" s="42" t="str">
        <f>VLOOKUP(D7769,DEPARTMENTS!B:B,1,0)</f>
        <v>DEV_GROUP_2</v>
      </c>
    </row>
    <row r="7770" spans="1:10" hidden="1" x14ac:dyDescent="0.2">
      <c r="A7770" s="326" t="s">
        <v>16551</v>
      </c>
      <c r="B7770" s="326" t="s">
        <v>11</v>
      </c>
      <c r="C7770" s="326">
        <v>1</v>
      </c>
      <c r="D7770" s="326" t="s">
        <v>124</v>
      </c>
      <c r="E7770" s="323">
        <v>1000</v>
      </c>
      <c r="F7770" s="35" t="s">
        <v>303</v>
      </c>
      <c r="G7770" s="326" t="s">
        <v>16443</v>
      </c>
      <c r="H7770" s="350">
        <f t="shared" si="122"/>
        <v>3451559.8800000008</v>
      </c>
      <c r="I7770" s="326" t="s">
        <v>16360</v>
      </c>
      <c r="J7770" s="42" t="str">
        <f>VLOOKUP(D7770,DEPARTMENTS!B:B,1,0)</f>
        <v>DEV_GROUP_7</v>
      </c>
    </row>
    <row r="7771" spans="1:10" hidden="1" x14ac:dyDescent="0.2">
      <c r="A7771" s="326" t="s">
        <v>16552</v>
      </c>
      <c r="B7771" s="326" t="s">
        <v>11</v>
      </c>
      <c r="C7771" s="326">
        <v>1</v>
      </c>
      <c r="D7771" s="326" t="s">
        <v>132</v>
      </c>
      <c r="E7771" s="323">
        <v>1000</v>
      </c>
      <c r="F7771" s="35" t="s">
        <v>303</v>
      </c>
      <c r="G7771" s="326" t="s">
        <v>16443</v>
      </c>
      <c r="H7771" s="350">
        <f t="shared" si="122"/>
        <v>3452559.8800000008</v>
      </c>
      <c r="I7771" s="326" t="s">
        <v>16361</v>
      </c>
      <c r="J7771" s="42" t="str">
        <f>VLOOKUP(D7771,DEPARTMENTS!B:B,1,0)</f>
        <v>DEV_GROUP_41</v>
      </c>
    </row>
    <row r="7772" spans="1:10" hidden="1" x14ac:dyDescent="0.2">
      <c r="A7772" s="326" t="s">
        <v>16553</v>
      </c>
      <c r="B7772" s="326" t="s">
        <v>11</v>
      </c>
      <c r="C7772" s="326">
        <v>1</v>
      </c>
      <c r="D7772" s="326" t="s">
        <v>144</v>
      </c>
      <c r="E7772" s="323">
        <v>100</v>
      </c>
      <c r="F7772" s="35" t="s">
        <v>303</v>
      </c>
      <c r="G7772" s="326" t="s">
        <v>16443</v>
      </c>
      <c r="H7772" s="350">
        <f t="shared" si="122"/>
        <v>3452659.8800000008</v>
      </c>
      <c r="I7772" s="326" t="s">
        <v>16362</v>
      </c>
      <c r="J7772" s="42" t="str">
        <f>VLOOKUP(D7772,DEPARTMENTS!B:B,1,0)</f>
        <v>DEV_GROUP_2</v>
      </c>
    </row>
    <row r="7773" spans="1:10" hidden="1" x14ac:dyDescent="0.2">
      <c r="A7773" s="326" t="s">
        <v>16554</v>
      </c>
      <c r="B7773" s="326" t="s">
        <v>11</v>
      </c>
      <c r="C7773" s="326">
        <v>1</v>
      </c>
      <c r="D7773" s="326" t="s">
        <v>144</v>
      </c>
      <c r="E7773" s="323">
        <v>50</v>
      </c>
      <c r="F7773" s="35" t="s">
        <v>303</v>
      </c>
      <c r="G7773" s="326" t="s">
        <v>16443</v>
      </c>
      <c r="H7773" s="350">
        <f t="shared" si="122"/>
        <v>3452709.8800000008</v>
      </c>
      <c r="I7773" s="326" t="s">
        <v>16363</v>
      </c>
      <c r="J7773" s="42" t="str">
        <f>VLOOKUP(D7773,DEPARTMENTS!B:B,1,0)</f>
        <v>DEV_GROUP_2</v>
      </c>
    </row>
    <row r="7774" spans="1:10" hidden="1" x14ac:dyDescent="0.2">
      <c r="A7774" s="326" t="s">
        <v>16555</v>
      </c>
      <c r="B7774" s="326" t="s">
        <v>11</v>
      </c>
      <c r="C7774" s="326">
        <v>1</v>
      </c>
      <c r="D7774" s="326" t="s">
        <v>124</v>
      </c>
      <c r="E7774" s="323">
        <v>200</v>
      </c>
      <c r="F7774" s="35" t="s">
        <v>303</v>
      </c>
      <c r="G7774" s="326" t="s">
        <v>16443</v>
      </c>
      <c r="H7774" s="350">
        <f t="shared" si="122"/>
        <v>3452909.8800000008</v>
      </c>
      <c r="I7774" s="326" t="s">
        <v>16364</v>
      </c>
      <c r="J7774" s="42" t="str">
        <f>VLOOKUP(D7774,DEPARTMENTS!B:B,1,0)</f>
        <v>DEV_GROUP_7</v>
      </c>
    </row>
    <row r="7775" spans="1:10" hidden="1" x14ac:dyDescent="0.2">
      <c r="A7775" s="326" t="s">
        <v>16556</v>
      </c>
      <c r="B7775" s="326" t="s">
        <v>11</v>
      </c>
      <c r="C7775" s="326">
        <v>1</v>
      </c>
      <c r="D7775" s="326" t="s">
        <v>160</v>
      </c>
      <c r="E7775" s="323">
        <v>400</v>
      </c>
      <c r="F7775" s="35" t="s">
        <v>303</v>
      </c>
      <c r="G7775" s="326" t="s">
        <v>16443</v>
      </c>
      <c r="H7775" s="350">
        <f t="shared" si="122"/>
        <v>3453309.8800000008</v>
      </c>
      <c r="I7775" s="326" t="s">
        <v>16365</v>
      </c>
      <c r="J7775" s="42" t="str">
        <f>VLOOKUP(D7775,DEPARTMENTS!B:B,1,0)</f>
        <v>DEV_GROUP_20</v>
      </c>
    </row>
    <row r="7776" spans="1:10" hidden="1" x14ac:dyDescent="0.2">
      <c r="A7776" s="326" t="s">
        <v>16557</v>
      </c>
      <c r="B7776" s="326" t="s">
        <v>11</v>
      </c>
      <c r="C7776" s="326">
        <v>1</v>
      </c>
      <c r="D7776" s="326" t="s">
        <v>144</v>
      </c>
      <c r="E7776" s="323">
        <v>100</v>
      </c>
      <c r="F7776" s="35" t="s">
        <v>303</v>
      </c>
      <c r="G7776" s="326" t="s">
        <v>16443</v>
      </c>
      <c r="H7776" s="350">
        <f t="shared" si="122"/>
        <v>3453409.8800000008</v>
      </c>
      <c r="I7776" s="326" t="s">
        <v>16366</v>
      </c>
      <c r="J7776" s="42" t="str">
        <f>VLOOKUP(D7776,DEPARTMENTS!B:B,1,0)</f>
        <v>DEV_GROUP_2</v>
      </c>
    </row>
    <row r="7777" spans="1:10" hidden="1" x14ac:dyDescent="0.2">
      <c r="A7777" s="326" t="s">
        <v>16558</v>
      </c>
      <c r="B7777" s="326" t="s">
        <v>11</v>
      </c>
      <c r="C7777" s="326">
        <v>1</v>
      </c>
      <c r="D7777" s="326" t="s">
        <v>160</v>
      </c>
      <c r="E7777" s="323">
        <v>100</v>
      </c>
      <c r="F7777" s="35" t="s">
        <v>303</v>
      </c>
      <c r="G7777" s="326" t="s">
        <v>16443</v>
      </c>
      <c r="H7777" s="350">
        <f t="shared" si="122"/>
        <v>3453509.8800000008</v>
      </c>
      <c r="I7777" s="326" t="s">
        <v>16367</v>
      </c>
      <c r="J7777" s="42" t="str">
        <f>VLOOKUP(D7777,DEPARTMENTS!B:B,1,0)</f>
        <v>DEV_GROUP_20</v>
      </c>
    </row>
    <row r="7778" spans="1:10" hidden="1" x14ac:dyDescent="0.2">
      <c r="A7778" s="326" t="s">
        <v>16559</v>
      </c>
      <c r="B7778" s="326" t="s">
        <v>11</v>
      </c>
      <c r="C7778" s="326">
        <v>1</v>
      </c>
      <c r="D7778" s="326" t="s">
        <v>144</v>
      </c>
      <c r="E7778" s="323">
        <v>500</v>
      </c>
      <c r="F7778" s="35" t="s">
        <v>303</v>
      </c>
      <c r="G7778" s="326" t="s">
        <v>16443</v>
      </c>
      <c r="H7778" s="350">
        <f t="shared" si="122"/>
        <v>3454009.8800000008</v>
      </c>
      <c r="I7778" s="326" t="s">
        <v>16368</v>
      </c>
      <c r="J7778" s="42" t="str">
        <f>VLOOKUP(D7778,DEPARTMENTS!B:B,1,0)</f>
        <v>DEV_GROUP_2</v>
      </c>
    </row>
    <row r="7779" spans="1:10" hidden="1" x14ac:dyDescent="0.2">
      <c r="A7779" s="326" t="s">
        <v>16560</v>
      </c>
      <c r="B7779" s="326" t="s">
        <v>11</v>
      </c>
      <c r="C7779" s="326">
        <v>1</v>
      </c>
      <c r="D7779" s="326" t="s">
        <v>144</v>
      </c>
      <c r="E7779" s="323">
        <v>50</v>
      </c>
      <c r="F7779" s="35" t="s">
        <v>303</v>
      </c>
      <c r="G7779" s="326" t="s">
        <v>16443</v>
      </c>
      <c r="H7779" s="350">
        <f t="shared" si="122"/>
        <v>3454059.8800000008</v>
      </c>
      <c r="I7779" s="326" t="s">
        <v>16369</v>
      </c>
      <c r="J7779" s="42" t="str">
        <f>VLOOKUP(D7779,DEPARTMENTS!B:B,1,0)</f>
        <v>DEV_GROUP_2</v>
      </c>
    </row>
    <row r="7780" spans="1:10" hidden="1" x14ac:dyDescent="0.2">
      <c r="A7780" s="326" t="s">
        <v>16561</v>
      </c>
      <c r="B7780" s="326" t="s">
        <v>11</v>
      </c>
      <c r="C7780" s="326">
        <v>1</v>
      </c>
      <c r="D7780" s="326" t="s">
        <v>150</v>
      </c>
      <c r="E7780" s="323">
        <v>2000</v>
      </c>
      <c r="F7780" s="35" t="s">
        <v>303</v>
      </c>
      <c r="G7780" s="326" t="s">
        <v>16443</v>
      </c>
      <c r="H7780" s="350">
        <f t="shared" si="122"/>
        <v>3456059.8800000008</v>
      </c>
      <c r="I7780" s="326" t="s">
        <v>16370</v>
      </c>
      <c r="J7780" s="42" t="str">
        <f>VLOOKUP(D7780,DEPARTMENTS!B:B,1,0)</f>
        <v>DEV_GROUP_40</v>
      </c>
    </row>
    <row r="7781" spans="1:10" hidden="1" x14ac:dyDescent="0.2">
      <c r="A7781" s="326" t="s">
        <v>16562</v>
      </c>
      <c r="B7781" s="326" t="s">
        <v>11</v>
      </c>
      <c r="C7781" s="326">
        <v>1</v>
      </c>
      <c r="D7781" s="326" t="s">
        <v>118</v>
      </c>
      <c r="E7781" s="323">
        <v>5000</v>
      </c>
      <c r="F7781" s="35" t="s">
        <v>303</v>
      </c>
      <c r="G7781" s="326" t="s">
        <v>16443</v>
      </c>
      <c r="H7781" s="350">
        <f t="shared" si="122"/>
        <v>3461059.8800000008</v>
      </c>
      <c r="I7781" s="326" t="s">
        <v>16371</v>
      </c>
      <c r="J7781" s="42" t="str">
        <f>VLOOKUP(D7781,DEPARTMENTS!B:B,1,0)</f>
        <v>DEV_GROUP_3</v>
      </c>
    </row>
    <row r="7782" spans="1:10" hidden="1" x14ac:dyDescent="0.2">
      <c r="A7782" s="326" t="s">
        <v>16563</v>
      </c>
      <c r="B7782" s="326" t="s">
        <v>11</v>
      </c>
      <c r="C7782" s="326">
        <v>1</v>
      </c>
      <c r="D7782" s="326" t="s">
        <v>144</v>
      </c>
      <c r="E7782" s="323">
        <v>100</v>
      </c>
      <c r="F7782" s="35" t="s">
        <v>303</v>
      </c>
      <c r="G7782" s="326" t="s">
        <v>16443</v>
      </c>
      <c r="H7782" s="350">
        <f t="shared" si="122"/>
        <v>3461159.8800000008</v>
      </c>
      <c r="I7782" s="326" t="s">
        <v>16372</v>
      </c>
      <c r="J7782" s="42" t="str">
        <f>VLOOKUP(D7782,DEPARTMENTS!B:B,1,0)</f>
        <v>DEV_GROUP_2</v>
      </c>
    </row>
    <row r="7783" spans="1:10" hidden="1" x14ac:dyDescent="0.2">
      <c r="A7783" s="326" t="s">
        <v>16564</v>
      </c>
      <c r="B7783" s="326" t="s">
        <v>11</v>
      </c>
      <c r="C7783" s="326">
        <v>1</v>
      </c>
      <c r="D7783" s="326" t="s">
        <v>124</v>
      </c>
      <c r="E7783" s="323">
        <v>1000</v>
      </c>
      <c r="F7783" s="35" t="s">
        <v>303</v>
      </c>
      <c r="G7783" s="326" t="s">
        <v>16443</v>
      </c>
      <c r="H7783" s="350">
        <f t="shared" si="122"/>
        <v>3462159.8800000008</v>
      </c>
      <c r="I7783" s="326" t="s">
        <v>16373</v>
      </c>
      <c r="J7783" s="42" t="str">
        <f>VLOOKUP(D7783,DEPARTMENTS!B:B,1,0)</f>
        <v>DEV_GROUP_7</v>
      </c>
    </row>
    <row r="7784" spans="1:10" hidden="1" x14ac:dyDescent="0.2">
      <c r="A7784" s="326" t="s">
        <v>16565</v>
      </c>
      <c r="B7784" s="326" t="s">
        <v>11</v>
      </c>
      <c r="C7784" s="326">
        <v>1</v>
      </c>
      <c r="D7784" s="326" t="s">
        <v>144</v>
      </c>
      <c r="E7784" s="323">
        <v>200</v>
      </c>
      <c r="F7784" s="35" t="s">
        <v>303</v>
      </c>
      <c r="G7784" s="326" t="s">
        <v>16443</v>
      </c>
      <c r="H7784" s="350">
        <f t="shared" si="122"/>
        <v>3462359.8800000008</v>
      </c>
      <c r="I7784" s="326" t="s">
        <v>16374</v>
      </c>
      <c r="J7784" s="42" t="str">
        <f>VLOOKUP(D7784,DEPARTMENTS!B:B,1,0)</f>
        <v>DEV_GROUP_2</v>
      </c>
    </row>
    <row r="7785" spans="1:10" hidden="1" x14ac:dyDescent="0.2">
      <c r="A7785" s="326" t="s">
        <v>16566</v>
      </c>
      <c r="B7785" s="326" t="s">
        <v>11</v>
      </c>
      <c r="C7785" s="326">
        <v>1</v>
      </c>
      <c r="D7785" s="326" t="s">
        <v>124</v>
      </c>
      <c r="E7785" s="323">
        <v>300</v>
      </c>
      <c r="F7785" s="35" t="s">
        <v>303</v>
      </c>
      <c r="G7785" s="326" t="s">
        <v>16443</v>
      </c>
      <c r="H7785" s="350">
        <f t="shared" si="122"/>
        <v>3462659.8800000008</v>
      </c>
      <c r="I7785" s="326" t="s">
        <v>16375</v>
      </c>
      <c r="J7785" s="42" t="str">
        <f>VLOOKUP(D7785,DEPARTMENTS!B:B,1,0)</f>
        <v>DEV_GROUP_7</v>
      </c>
    </row>
    <row r="7786" spans="1:10" hidden="1" x14ac:dyDescent="0.2">
      <c r="A7786" s="326" t="s">
        <v>16567</v>
      </c>
      <c r="B7786" s="326" t="s">
        <v>11</v>
      </c>
      <c r="C7786" s="326">
        <v>1</v>
      </c>
      <c r="D7786" s="326" t="s">
        <v>124</v>
      </c>
      <c r="E7786" s="323">
        <v>1000</v>
      </c>
      <c r="F7786" s="35" t="s">
        <v>303</v>
      </c>
      <c r="G7786" s="326" t="s">
        <v>16443</v>
      </c>
      <c r="H7786" s="350">
        <f t="shared" si="122"/>
        <v>3463659.8800000008</v>
      </c>
      <c r="I7786" s="326" t="s">
        <v>16376</v>
      </c>
      <c r="J7786" s="42" t="str">
        <f>VLOOKUP(D7786,DEPARTMENTS!B:B,1,0)</f>
        <v>DEV_GROUP_7</v>
      </c>
    </row>
    <row r="7787" spans="1:10" hidden="1" x14ac:dyDescent="0.2">
      <c r="A7787" s="326" t="s">
        <v>16568</v>
      </c>
      <c r="B7787" s="326" t="s">
        <v>11</v>
      </c>
      <c r="C7787" s="326">
        <v>1</v>
      </c>
      <c r="D7787" s="326" t="s">
        <v>150</v>
      </c>
      <c r="E7787" s="323">
        <v>300</v>
      </c>
      <c r="F7787" s="35" t="s">
        <v>303</v>
      </c>
      <c r="G7787" s="326" t="s">
        <v>16443</v>
      </c>
      <c r="H7787" s="350">
        <f t="shared" si="122"/>
        <v>3463959.8800000008</v>
      </c>
      <c r="I7787" s="326" t="s">
        <v>16377</v>
      </c>
      <c r="J7787" s="42" t="str">
        <f>VLOOKUP(D7787,DEPARTMENTS!B:B,1,0)</f>
        <v>DEV_GROUP_40</v>
      </c>
    </row>
    <row r="7788" spans="1:10" hidden="1" x14ac:dyDescent="0.2">
      <c r="A7788" s="326" t="s">
        <v>16569</v>
      </c>
      <c r="B7788" s="326" t="s">
        <v>11</v>
      </c>
      <c r="C7788" s="326">
        <v>1</v>
      </c>
      <c r="D7788" s="326" t="s">
        <v>144</v>
      </c>
      <c r="E7788" s="323">
        <v>100</v>
      </c>
      <c r="F7788" s="35" t="s">
        <v>303</v>
      </c>
      <c r="G7788" s="326" t="s">
        <v>16443</v>
      </c>
      <c r="H7788" s="350">
        <f t="shared" si="122"/>
        <v>3464059.8800000008</v>
      </c>
      <c r="I7788" s="326" t="s">
        <v>16378</v>
      </c>
      <c r="J7788" s="42" t="str">
        <f>VLOOKUP(D7788,DEPARTMENTS!B:B,1,0)</f>
        <v>DEV_GROUP_2</v>
      </c>
    </row>
    <row r="7789" spans="1:10" hidden="1" x14ac:dyDescent="0.2">
      <c r="A7789" s="326" t="s">
        <v>16570</v>
      </c>
      <c r="B7789" s="326" t="s">
        <v>11</v>
      </c>
      <c r="C7789" s="326">
        <v>1</v>
      </c>
      <c r="D7789" s="326" t="s">
        <v>150</v>
      </c>
      <c r="E7789" s="323">
        <v>300</v>
      </c>
      <c r="F7789" s="35" t="s">
        <v>303</v>
      </c>
      <c r="G7789" s="326" t="s">
        <v>16443</v>
      </c>
      <c r="H7789" s="350">
        <f t="shared" si="122"/>
        <v>3464359.8800000008</v>
      </c>
      <c r="I7789" s="326" t="s">
        <v>16379</v>
      </c>
      <c r="J7789" s="42" t="str">
        <f>VLOOKUP(D7789,DEPARTMENTS!B:B,1,0)</f>
        <v>DEV_GROUP_40</v>
      </c>
    </row>
    <row r="7790" spans="1:10" hidden="1" x14ac:dyDescent="0.2">
      <c r="A7790" s="326" t="s">
        <v>16571</v>
      </c>
      <c r="B7790" s="326" t="s">
        <v>11</v>
      </c>
      <c r="C7790" s="326">
        <v>1</v>
      </c>
      <c r="D7790" s="326" t="s">
        <v>124</v>
      </c>
      <c r="E7790" s="323">
        <v>500</v>
      </c>
      <c r="F7790" s="35" t="s">
        <v>303</v>
      </c>
      <c r="G7790" s="326" t="s">
        <v>16443</v>
      </c>
      <c r="H7790" s="350">
        <f t="shared" si="122"/>
        <v>3464859.8800000008</v>
      </c>
      <c r="I7790" s="326" t="s">
        <v>16380</v>
      </c>
      <c r="J7790" s="42" t="str">
        <f>VLOOKUP(D7790,DEPARTMENTS!B:B,1,0)</f>
        <v>DEV_GROUP_7</v>
      </c>
    </row>
    <row r="7791" spans="1:10" hidden="1" x14ac:dyDescent="0.2">
      <c r="A7791" s="326" t="s">
        <v>16572</v>
      </c>
      <c r="B7791" s="326" t="s">
        <v>11</v>
      </c>
      <c r="C7791" s="326">
        <v>1</v>
      </c>
      <c r="D7791" s="326" t="s">
        <v>132</v>
      </c>
      <c r="E7791" s="323">
        <v>200</v>
      </c>
      <c r="F7791" s="35" t="s">
        <v>303</v>
      </c>
      <c r="G7791" s="326" t="s">
        <v>16443</v>
      </c>
      <c r="H7791" s="350">
        <f t="shared" si="122"/>
        <v>3465059.8800000008</v>
      </c>
      <c r="I7791" s="326" t="s">
        <v>16381</v>
      </c>
      <c r="J7791" s="42" t="str">
        <f>VLOOKUP(D7791,DEPARTMENTS!B:B,1,0)</f>
        <v>DEV_GROUP_41</v>
      </c>
    </row>
    <row r="7792" spans="1:10" hidden="1" x14ac:dyDescent="0.2">
      <c r="A7792" s="326" t="s">
        <v>16573</v>
      </c>
      <c r="B7792" s="326" t="s">
        <v>11</v>
      </c>
      <c r="C7792" s="326">
        <v>1</v>
      </c>
      <c r="D7792" s="326" t="s">
        <v>132</v>
      </c>
      <c r="E7792" s="323">
        <v>1000</v>
      </c>
      <c r="F7792" s="35" t="s">
        <v>303</v>
      </c>
      <c r="G7792" s="326" t="s">
        <v>16443</v>
      </c>
      <c r="H7792" s="350">
        <f t="shared" si="122"/>
        <v>3466059.8800000008</v>
      </c>
      <c r="I7792" s="326" t="s">
        <v>16382</v>
      </c>
      <c r="J7792" s="42" t="str">
        <f>VLOOKUP(D7792,DEPARTMENTS!B:B,1,0)</f>
        <v>DEV_GROUP_41</v>
      </c>
    </row>
    <row r="7793" spans="1:10" hidden="1" x14ac:dyDescent="0.2">
      <c r="A7793" s="326" t="s">
        <v>16574</v>
      </c>
      <c r="B7793" s="326" t="s">
        <v>11</v>
      </c>
      <c r="C7793" s="326">
        <v>1</v>
      </c>
      <c r="D7793" s="326" t="s">
        <v>150</v>
      </c>
      <c r="E7793" s="323">
        <v>400</v>
      </c>
      <c r="F7793" s="35" t="s">
        <v>303</v>
      </c>
      <c r="G7793" s="326" t="s">
        <v>16443</v>
      </c>
      <c r="H7793" s="350">
        <f t="shared" si="122"/>
        <v>3466459.8800000008</v>
      </c>
      <c r="I7793" s="326" t="s">
        <v>16383</v>
      </c>
      <c r="J7793" s="42" t="str">
        <f>VLOOKUP(D7793,DEPARTMENTS!B:B,1,0)</f>
        <v>DEV_GROUP_40</v>
      </c>
    </row>
    <row r="7794" spans="1:10" hidden="1" x14ac:dyDescent="0.2">
      <c r="A7794" s="326" t="s">
        <v>16575</v>
      </c>
      <c r="B7794" s="326" t="s">
        <v>11</v>
      </c>
      <c r="C7794" s="326">
        <v>1</v>
      </c>
      <c r="D7794" s="326" t="s">
        <v>132</v>
      </c>
      <c r="E7794" s="323">
        <v>500</v>
      </c>
      <c r="F7794" s="35" t="s">
        <v>303</v>
      </c>
      <c r="G7794" s="326" t="s">
        <v>16443</v>
      </c>
      <c r="H7794" s="350">
        <f t="shared" si="122"/>
        <v>3466959.8800000008</v>
      </c>
      <c r="I7794" s="326" t="s">
        <v>16384</v>
      </c>
      <c r="J7794" s="42" t="str">
        <f>VLOOKUP(D7794,DEPARTMENTS!B:B,1,0)</f>
        <v>DEV_GROUP_41</v>
      </c>
    </row>
    <row r="7795" spans="1:10" hidden="1" x14ac:dyDescent="0.2">
      <c r="A7795" s="326" t="s">
        <v>16576</v>
      </c>
      <c r="B7795" s="326" t="s">
        <v>11</v>
      </c>
      <c r="C7795" s="326">
        <v>1</v>
      </c>
      <c r="D7795" s="326" t="s">
        <v>24</v>
      </c>
      <c r="E7795" s="323">
        <v>9200</v>
      </c>
      <c r="F7795" s="35" t="s">
        <v>303</v>
      </c>
      <c r="G7795" s="326" t="s">
        <v>16443</v>
      </c>
      <c r="H7795" s="350">
        <f t="shared" si="122"/>
        <v>3476159.8800000008</v>
      </c>
      <c r="I7795" s="326" t="s">
        <v>16385</v>
      </c>
      <c r="J7795" s="42" t="str">
        <f>VLOOKUP(D7795,DEPARTMENTS!B:B,1,0)</f>
        <v>ENVELOPES</v>
      </c>
    </row>
    <row r="7796" spans="1:10" hidden="1" x14ac:dyDescent="0.2">
      <c r="A7796" s="326" t="s">
        <v>16577</v>
      </c>
      <c r="B7796" s="326" t="s">
        <v>11</v>
      </c>
      <c r="C7796" s="326">
        <v>1</v>
      </c>
      <c r="D7796" s="326" t="s">
        <v>146</v>
      </c>
      <c r="E7796" s="323">
        <v>1000</v>
      </c>
      <c r="F7796" s="35" t="s">
        <v>303</v>
      </c>
      <c r="G7796" s="326" t="s">
        <v>16443</v>
      </c>
      <c r="H7796" s="350">
        <f t="shared" si="122"/>
        <v>3477159.8800000008</v>
      </c>
      <c r="I7796" s="326" t="s">
        <v>16386</v>
      </c>
      <c r="J7796" s="42" t="str">
        <f>VLOOKUP(D7796,DEPARTMENTS!B:B,1,0)</f>
        <v>DEV_GROUP_18</v>
      </c>
    </row>
    <row r="7797" spans="1:10" hidden="1" x14ac:dyDescent="0.2">
      <c r="A7797" s="326" t="s">
        <v>16578</v>
      </c>
      <c r="B7797" s="326" t="s">
        <v>11</v>
      </c>
      <c r="C7797" s="326">
        <v>1</v>
      </c>
      <c r="D7797" s="326" t="s">
        <v>132</v>
      </c>
      <c r="E7797" s="323">
        <v>100</v>
      </c>
      <c r="F7797" s="35" t="s">
        <v>303</v>
      </c>
      <c r="G7797" s="326" t="s">
        <v>16443</v>
      </c>
      <c r="H7797" s="350">
        <f t="shared" si="122"/>
        <v>3477259.8800000008</v>
      </c>
      <c r="I7797" s="326" t="s">
        <v>16387</v>
      </c>
      <c r="J7797" s="42" t="str">
        <f>VLOOKUP(D7797,DEPARTMENTS!B:B,1,0)</f>
        <v>DEV_GROUP_41</v>
      </c>
    </row>
    <row r="7798" spans="1:10" hidden="1" x14ac:dyDescent="0.2">
      <c r="A7798" s="326" t="s">
        <v>16579</v>
      </c>
      <c r="B7798" s="326" t="s">
        <v>11</v>
      </c>
      <c r="C7798" s="326">
        <v>1</v>
      </c>
      <c r="D7798" s="326" t="s">
        <v>126</v>
      </c>
      <c r="E7798" s="323">
        <v>500</v>
      </c>
      <c r="F7798" s="35" t="s">
        <v>303</v>
      </c>
      <c r="G7798" s="326" t="s">
        <v>16444</v>
      </c>
      <c r="H7798" s="350">
        <f t="shared" si="122"/>
        <v>3477759.8800000008</v>
      </c>
      <c r="I7798" s="326" t="s">
        <v>16388</v>
      </c>
      <c r="J7798" s="42" t="str">
        <f>VLOOKUP(D7798,DEPARTMENTS!B:B,1,0)</f>
        <v>DEV_GROUP_6</v>
      </c>
    </row>
    <row r="7799" spans="1:10" hidden="1" x14ac:dyDescent="0.2">
      <c r="A7799" s="326" t="s">
        <v>16580</v>
      </c>
      <c r="B7799" s="326" t="s">
        <v>11</v>
      </c>
      <c r="C7799" s="326">
        <v>1</v>
      </c>
      <c r="D7799" s="326" t="s">
        <v>160</v>
      </c>
      <c r="E7799" s="323">
        <v>200</v>
      </c>
      <c r="F7799" s="35" t="s">
        <v>303</v>
      </c>
      <c r="G7799" s="326" t="s">
        <v>16444</v>
      </c>
      <c r="H7799" s="350">
        <f t="shared" si="122"/>
        <v>3477959.8800000008</v>
      </c>
      <c r="I7799" s="326" t="s">
        <v>16389</v>
      </c>
      <c r="J7799" s="42" t="str">
        <f>VLOOKUP(D7799,DEPARTMENTS!B:B,1,0)</f>
        <v>DEV_GROUP_20</v>
      </c>
    </row>
    <row r="7800" spans="1:10" hidden="1" x14ac:dyDescent="0.2">
      <c r="A7800" s="326" t="s">
        <v>16581</v>
      </c>
      <c r="B7800" s="326" t="s">
        <v>11</v>
      </c>
      <c r="C7800" s="326">
        <v>1</v>
      </c>
      <c r="D7800" s="326" t="s">
        <v>160</v>
      </c>
      <c r="E7800" s="323">
        <v>300</v>
      </c>
      <c r="F7800" s="35" t="s">
        <v>303</v>
      </c>
      <c r="G7800" s="326" t="s">
        <v>16444</v>
      </c>
      <c r="H7800" s="350">
        <f t="shared" si="122"/>
        <v>3478259.8800000008</v>
      </c>
      <c r="I7800" s="326" t="s">
        <v>16390</v>
      </c>
      <c r="J7800" s="42" t="str">
        <f>VLOOKUP(D7800,DEPARTMENTS!B:B,1,0)</f>
        <v>DEV_GROUP_20</v>
      </c>
    </row>
    <row r="7801" spans="1:10" hidden="1" x14ac:dyDescent="0.2">
      <c r="A7801" s="326" t="s">
        <v>16582</v>
      </c>
      <c r="B7801" s="326" t="s">
        <v>11</v>
      </c>
      <c r="C7801" s="326">
        <v>1</v>
      </c>
      <c r="D7801" s="326" t="s">
        <v>160</v>
      </c>
      <c r="E7801" s="323">
        <v>200</v>
      </c>
      <c r="F7801" s="35" t="s">
        <v>303</v>
      </c>
      <c r="G7801" s="326" t="s">
        <v>16444</v>
      </c>
      <c r="H7801" s="350">
        <f t="shared" si="122"/>
        <v>3478459.8800000008</v>
      </c>
      <c r="I7801" s="326" t="s">
        <v>16391</v>
      </c>
      <c r="J7801" s="42" t="str">
        <f>VLOOKUP(D7801,DEPARTMENTS!B:B,1,0)</f>
        <v>DEV_GROUP_20</v>
      </c>
    </row>
    <row r="7802" spans="1:10" hidden="1" x14ac:dyDescent="0.2">
      <c r="A7802" s="326" t="s">
        <v>16583</v>
      </c>
      <c r="B7802" s="326" t="s">
        <v>11</v>
      </c>
      <c r="C7802" s="326">
        <v>1</v>
      </c>
      <c r="D7802" s="326" t="s">
        <v>24</v>
      </c>
      <c r="E7802" s="323">
        <v>6720</v>
      </c>
      <c r="F7802" s="35" t="s">
        <v>303</v>
      </c>
      <c r="G7802" s="326" t="s">
        <v>16444</v>
      </c>
      <c r="H7802" s="350">
        <f t="shared" si="122"/>
        <v>3485179.8800000008</v>
      </c>
      <c r="I7802" s="326" t="s">
        <v>16392</v>
      </c>
      <c r="J7802" s="42" t="str">
        <f>VLOOKUP(D7802,DEPARTMENTS!B:B,1,0)</f>
        <v>ENVELOPES</v>
      </c>
    </row>
    <row r="7803" spans="1:10" x14ac:dyDescent="0.2">
      <c r="A7803" s="326" t="s">
        <v>16584</v>
      </c>
      <c r="B7803" s="326" t="s">
        <v>11</v>
      </c>
      <c r="C7803" s="326">
        <v>1</v>
      </c>
      <c r="D7803" s="326" t="s">
        <v>112</v>
      </c>
      <c r="E7803" s="323">
        <v>5000</v>
      </c>
      <c r="F7803" s="35" t="s">
        <v>303</v>
      </c>
      <c r="G7803" s="326" t="s">
        <v>16444</v>
      </c>
      <c r="H7803" s="350">
        <f t="shared" si="122"/>
        <v>3490179.8800000008</v>
      </c>
      <c r="I7803" s="326" t="s">
        <v>16393</v>
      </c>
      <c r="J7803" s="42" t="str">
        <f>VLOOKUP(D7803,DEPARTMENTS!B:B,1,0)</f>
        <v>DEV_GROUP_13</v>
      </c>
    </row>
    <row r="7804" spans="1:10" hidden="1" x14ac:dyDescent="0.2">
      <c r="A7804" s="326" t="s">
        <v>16585</v>
      </c>
      <c r="B7804" s="326" t="s">
        <v>11</v>
      </c>
      <c r="C7804" s="326">
        <v>1</v>
      </c>
      <c r="D7804" s="326" t="s">
        <v>160</v>
      </c>
      <c r="E7804" s="323">
        <v>300</v>
      </c>
      <c r="F7804" s="35" t="s">
        <v>303</v>
      </c>
      <c r="G7804" s="326" t="s">
        <v>16444</v>
      </c>
      <c r="H7804" s="350">
        <f t="shared" si="122"/>
        <v>3490479.8800000008</v>
      </c>
      <c r="I7804" s="326" t="s">
        <v>16394</v>
      </c>
      <c r="J7804" s="42" t="str">
        <f>VLOOKUP(D7804,DEPARTMENTS!B:B,1,0)</f>
        <v>DEV_GROUP_20</v>
      </c>
    </row>
    <row r="7805" spans="1:10" hidden="1" x14ac:dyDescent="0.2">
      <c r="A7805" s="326" t="s">
        <v>16586</v>
      </c>
      <c r="B7805" s="326" t="s">
        <v>11</v>
      </c>
      <c r="C7805" s="326">
        <v>1</v>
      </c>
      <c r="D7805" s="326" t="s">
        <v>150</v>
      </c>
      <c r="E7805" s="323">
        <v>500</v>
      </c>
      <c r="F7805" s="35" t="s">
        <v>303</v>
      </c>
      <c r="G7805" s="326" t="s">
        <v>16444</v>
      </c>
      <c r="H7805" s="350">
        <f t="shared" si="122"/>
        <v>3490979.8800000008</v>
      </c>
      <c r="I7805" s="326" t="s">
        <v>16395</v>
      </c>
      <c r="J7805" s="42" t="str">
        <f>VLOOKUP(D7805,DEPARTMENTS!B:B,1,0)</f>
        <v>DEV_GROUP_40</v>
      </c>
    </row>
    <row r="7806" spans="1:10" hidden="1" x14ac:dyDescent="0.2">
      <c r="A7806" s="326" t="s">
        <v>16587</v>
      </c>
      <c r="B7806" s="326" t="s">
        <v>11</v>
      </c>
      <c r="C7806" s="326">
        <v>1</v>
      </c>
      <c r="D7806" s="326" t="s">
        <v>144</v>
      </c>
      <c r="E7806" s="323">
        <v>400</v>
      </c>
      <c r="F7806" s="35" t="s">
        <v>303</v>
      </c>
      <c r="G7806" s="326" t="s">
        <v>16444</v>
      </c>
      <c r="H7806" s="350">
        <f t="shared" si="122"/>
        <v>3491379.8800000008</v>
      </c>
      <c r="I7806" s="326" t="s">
        <v>16396</v>
      </c>
      <c r="J7806" s="42" t="str">
        <f>VLOOKUP(D7806,DEPARTMENTS!B:B,1,0)</f>
        <v>DEV_GROUP_2</v>
      </c>
    </row>
    <row r="7807" spans="1:10" hidden="1" x14ac:dyDescent="0.2">
      <c r="A7807" s="326" t="s">
        <v>16588</v>
      </c>
      <c r="B7807" s="326" t="s">
        <v>11</v>
      </c>
      <c r="C7807" s="326">
        <v>1</v>
      </c>
      <c r="D7807" s="326" t="s">
        <v>120</v>
      </c>
      <c r="E7807" s="323">
        <v>100</v>
      </c>
      <c r="F7807" s="35" t="s">
        <v>303</v>
      </c>
      <c r="G7807" s="326" t="s">
        <v>16444</v>
      </c>
      <c r="H7807" s="350">
        <f t="shared" si="122"/>
        <v>3491479.8800000008</v>
      </c>
      <c r="I7807" s="326" t="s">
        <v>16397</v>
      </c>
      <c r="J7807" s="42" t="str">
        <f>VLOOKUP(D7807,DEPARTMENTS!B:B,1,0)</f>
        <v>DEV_GROUP_17</v>
      </c>
    </row>
    <row r="7808" spans="1:10" hidden="1" x14ac:dyDescent="0.2">
      <c r="A7808" s="326" t="s">
        <v>16589</v>
      </c>
      <c r="B7808" s="326" t="s">
        <v>11</v>
      </c>
      <c r="C7808" s="326">
        <v>1</v>
      </c>
      <c r="D7808" s="326" t="s">
        <v>132</v>
      </c>
      <c r="E7808" s="323">
        <v>100</v>
      </c>
      <c r="F7808" s="35" t="s">
        <v>303</v>
      </c>
      <c r="G7808" s="326" t="s">
        <v>16444</v>
      </c>
      <c r="H7808" s="350">
        <f t="shared" si="122"/>
        <v>3491579.8800000008</v>
      </c>
      <c r="I7808" s="326" t="s">
        <v>16398</v>
      </c>
      <c r="J7808" s="42" t="str">
        <f>VLOOKUP(D7808,DEPARTMENTS!B:B,1,0)</f>
        <v>DEV_GROUP_41</v>
      </c>
    </row>
    <row r="7809" spans="1:10" hidden="1" x14ac:dyDescent="0.2">
      <c r="A7809" s="326" t="s">
        <v>16590</v>
      </c>
      <c r="B7809" s="326" t="s">
        <v>11</v>
      </c>
      <c r="C7809" s="326">
        <v>1</v>
      </c>
      <c r="D7809" s="326" t="s">
        <v>132</v>
      </c>
      <c r="E7809" s="323">
        <v>200</v>
      </c>
      <c r="F7809" s="35" t="s">
        <v>303</v>
      </c>
      <c r="G7809" s="326" t="s">
        <v>16444</v>
      </c>
      <c r="H7809" s="350">
        <f t="shared" si="122"/>
        <v>3491779.8800000008</v>
      </c>
      <c r="I7809" s="326" t="s">
        <v>16399</v>
      </c>
      <c r="J7809" s="42" t="str">
        <f>VLOOKUP(D7809,DEPARTMENTS!B:B,1,0)</f>
        <v>DEV_GROUP_41</v>
      </c>
    </row>
    <row r="7810" spans="1:10" hidden="1" x14ac:dyDescent="0.2">
      <c r="A7810" s="326" t="s">
        <v>16591</v>
      </c>
      <c r="B7810" s="326" t="s">
        <v>11</v>
      </c>
      <c r="C7810" s="326">
        <v>1</v>
      </c>
      <c r="D7810" s="326" t="s">
        <v>150</v>
      </c>
      <c r="E7810" s="323">
        <v>100</v>
      </c>
      <c r="F7810" s="35" t="s">
        <v>303</v>
      </c>
      <c r="G7810" s="326" t="s">
        <v>16444</v>
      </c>
      <c r="H7810" s="350">
        <f t="shared" si="122"/>
        <v>3491879.8800000008</v>
      </c>
      <c r="I7810" s="326" t="s">
        <v>16400</v>
      </c>
      <c r="J7810" s="42" t="str">
        <f>VLOOKUP(D7810,DEPARTMENTS!B:B,1,0)</f>
        <v>DEV_GROUP_40</v>
      </c>
    </row>
    <row r="7811" spans="1:10" hidden="1" x14ac:dyDescent="0.2">
      <c r="A7811" s="326" t="s">
        <v>16592</v>
      </c>
      <c r="B7811" s="326" t="s">
        <v>11</v>
      </c>
      <c r="C7811" s="326">
        <v>1</v>
      </c>
      <c r="D7811" s="326" t="s">
        <v>132</v>
      </c>
      <c r="E7811" s="323">
        <v>200</v>
      </c>
      <c r="F7811" s="35" t="s">
        <v>303</v>
      </c>
      <c r="G7811" s="326" t="s">
        <v>16444</v>
      </c>
      <c r="H7811" s="350">
        <f t="shared" si="122"/>
        <v>3492079.8800000008</v>
      </c>
      <c r="I7811" s="326" t="s">
        <v>16401</v>
      </c>
      <c r="J7811" s="42" t="str">
        <f>VLOOKUP(D7811,DEPARTMENTS!B:B,1,0)</f>
        <v>DEV_GROUP_41</v>
      </c>
    </row>
    <row r="7812" spans="1:10" hidden="1" x14ac:dyDescent="0.2">
      <c r="A7812" s="326" t="s">
        <v>16593</v>
      </c>
      <c r="B7812" s="326" t="s">
        <v>11</v>
      </c>
      <c r="C7812" s="326">
        <v>1</v>
      </c>
      <c r="D7812" s="326" t="s">
        <v>150</v>
      </c>
      <c r="E7812" s="323">
        <v>1000</v>
      </c>
      <c r="F7812" s="35" t="s">
        <v>303</v>
      </c>
      <c r="G7812" s="326" t="s">
        <v>16444</v>
      </c>
      <c r="H7812" s="350">
        <f t="shared" si="122"/>
        <v>3493079.8800000008</v>
      </c>
      <c r="I7812" s="326" t="s">
        <v>16402</v>
      </c>
      <c r="J7812" s="42" t="str">
        <f>VLOOKUP(D7812,DEPARTMENTS!B:B,1,0)</f>
        <v>DEV_GROUP_40</v>
      </c>
    </row>
    <row r="7813" spans="1:10" hidden="1" x14ac:dyDescent="0.2">
      <c r="A7813" s="326" t="s">
        <v>16594</v>
      </c>
      <c r="B7813" s="326" t="s">
        <v>11</v>
      </c>
      <c r="C7813" s="326">
        <v>1</v>
      </c>
      <c r="D7813" s="326" t="s">
        <v>132</v>
      </c>
      <c r="E7813" s="323">
        <v>200</v>
      </c>
      <c r="F7813" s="35" t="s">
        <v>303</v>
      </c>
      <c r="G7813" s="326" t="s">
        <v>16444</v>
      </c>
      <c r="H7813" s="350">
        <f t="shared" si="122"/>
        <v>3493279.8800000008</v>
      </c>
      <c r="I7813" s="326" t="s">
        <v>16403</v>
      </c>
      <c r="J7813" s="42" t="str">
        <f>VLOOKUP(D7813,DEPARTMENTS!B:B,1,0)</f>
        <v>DEV_GROUP_41</v>
      </c>
    </row>
    <row r="7814" spans="1:10" hidden="1" x14ac:dyDescent="0.2">
      <c r="A7814" s="326" t="s">
        <v>16595</v>
      </c>
      <c r="B7814" s="326" t="s">
        <v>11</v>
      </c>
      <c r="C7814" s="326">
        <v>1</v>
      </c>
      <c r="D7814" s="326" t="s">
        <v>132</v>
      </c>
      <c r="E7814" s="323">
        <v>100</v>
      </c>
      <c r="F7814" s="35" t="s">
        <v>303</v>
      </c>
      <c r="G7814" s="326" t="s">
        <v>16444</v>
      </c>
      <c r="H7814" s="350">
        <f t="shared" si="122"/>
        <v>3493379.8800000008</v>
      </c>
      <c r="I7814" s="326" t="s">
        <v>16404</v>
      </c>
      <c r="J7814" s="42" t="str">
        <f>VLOOKUP(D7814,DEPARTMENTS!B:B,1,0)</f>
        <v>DEV_GROUP_41</v>
      </c>
    </row>
    <row r="7815" spans="1:10" hidden="1" x14ac:dyDescent="0.2">
      <c r="A7815" s="326" t="s">
        <v>16596</v>
      </c>
      <c r="B7815" s="326" t="s">
        <v>11</v>
      </c>
      <c r="C7815" s="326">
        <v>1</v>
      </c>
      <c r="D7815" s="326" t="s">
        <v>150</v>
      </c>
      <c r="E7815" s="323">
        <v>1000</v>
      </c>
      <c r="F7815" s="35" t="s">
        <v>303</v>
      </c>
      <c r="G7815" s="326" t="s">
        <v>16444</v>
      </c>
      <c r="H7815" s="350">
        <f t="shared" si="122"/>
        <v>3494379.8800000008</v>
      </c>
      <c r="I7815" s="326" t="s">
        <v>16405</v>
      </c>
      <c r="J7815" s="42" t="str">
        <f>VLOOKUP(D7815,DEPARTMENTS!B:B,1,0)</f>
        <v>DEV_GROUP_40</v>
      </c>
    </row>
    <row r="7816" spans="1:10" hidden="1" x14ac:dyDescent="0.2">
      <c r="A7816" s="326" t="s">
        <v>16597</v>
      </c>
      <c r="B7816" s="326" t="s">
        <v>11</v>
      </c>
      <c r="C7816" s="326">
        <v>1</v>
      </c>
      <c r="D7816" s="326" t="s">
        <v>150</v>
      </c>
      <c r="E7816" s="323">
        <v>100</v>
      </c>
      <c r="F7816" s="35" t="s">
        <v>303</v>
      </c>
      <c r="G7816" s="326" t="s">
        <v>16444</v>
      </c>
      <c r="H7816" s="350">
        <f t="shared" si="122"/>
        <v>3494479.8800000008</v>
      </c>
      <c r="I7816" s="326" t="s">
        <v>16406</v>
      </c>
      <c r="J7816" s="42" t="str">
        <f>VLOOKUP(D7816,DEPARTMENTS!B:B,1,0)</f>
        <v>DEV_GROUP_40</v>
      </c>
    </row>
    <row r="7817" spans="1:10" hidden="1" x14ac:dyDescent="0.2">
      <c r="A7817" s="326" t="s">
        <v>16598</v>
      </c>
      <c r="B7817" s="326" t="s">
        <v>11</v>
      </c>
      <c r="C7817" s="326">
        <v>1</v>
      </c>
      <c r="D7817" s="326" t="s">
        <v>132</v>
      </c>
      <c r="E7817" s="323">
        <v>200</v>
      </c>
      <c r="F7817" s="35" t="s">
        <v>303</v>
      </c>
      <c r="G7817" s="326" t="s">
        <v>16444</v>
      </c>
      <c r="H7817" s="350">
        <f t="shared" si="122"/>
        <v>3494679.8800000008</v>
      </c>
      <c r="I7817" s="326" t="s">
        <v>16407</v>
      </c>
      <c r="J7817" s="42" t="str">
        <f>VLOOKUP(D7817,DEPARTMENTS!B:B,1,0)</f>
        <v>DEV_GROUP_41</v>
      </c>
    </row>
    <row r="7818" spans="1:10" hidden="1" x14ac:dyDescent="0.2">
      <c r="A7818" s="326" t="s">
        <v>16599</v>
      </c>
      <c r="B7818" s="326" t="s">
        <v>11</v>
      </c>
      <c r="C7818" s="326">
        <v>1</v>
      </c>
      <c r="D7818" s="326" t="s">
        <v>150</v>
      </c>
      <c r="E7818" s="323">
        <v>100</v>
      </c>
      <c r="F7818" s="35" t="s">
        <v>303</v>
      </c>
      <c r="G7818" s="326" t="s">
        <v>16444</v>
      </c>
      <c r="H7818" s="350">
        <f t="shared" si="122"/>
        <v>3494779.8800000008</v>
      </c>
      <c r="I7818" s="326" t="s">
        <v>16408</v>
      </c>
      <c r="J7818" s="42" t="str">
        <f>VLOOKUP(D7818,DEPARTMENTS!B:B,1,0)</f>
        <v>DEV_GROUP_40</v>
      </c>
    </row>
    <row r="7819" spans="1:10" hidden="1" x14ac:dyDescent="0.2">
      <c r="A7819" s="326" t="s">
        <v>16600</v>
      </c>
      <c r="B7819" s="326" t="s">
        <v>11</v>
      </c>
      <c r="C7819" s="326">
        <v>1</v>
      </c>
      <c r="D7819" s="326" t="s">
        <v>120</v>
      </c>
      <c r="E7819" s="323">
        <v>1000</v>
      </c>
      <c r="F7819" s="35" t="s">
        <v>303</v>
      </c>
      <c r="G7819" s="326" t="s">
        <v>16444</v>
      </c>
      <c r="H7819" s="350">
        <f t="shared" si="122"/>
        <v>3495779.8800000008</v>
      </c>
      <c r="I7819" s="326" t="s">
        <v>16409</v>
      </c>
      <c r="J7819" s="42" t="str">
        <f>VLOOKUP(D7819,DEPARTMENTS!B:B,1,0)</f>
        <v>DEV_GROUP_17</v>
      </c>
    </row>
    <row r="7820" spans="1:10" hidden="1" x14ac:dyDescent="0.2">
      <c r="A7820" s="326" t="s">
        <v>16601</v>
      </c>
      <c r="B7820" s="326" t="s">
        <v>11</v>
      </c>
      <c r="C7820" s="326">
        <v>1</v>
      </c>
      <c r="D7820" s="326" t="s">
        <v>150</v>
      </c>
      <c r="E7820" s="323">
        <v>1000</v>
      </c>
      <c r="F7820" s="35" t="s">
        <v>303</v>
      </c>
      <c r="G7820" s="326" t="s">
        <v>16444</v>
      </c>
      <c r="H7820" s="350">
        <f t="shared" si="122"/>
        <v>3496779.8800000008</v>
      </c>
      <c r="I7820" s="326" t="s">
        <v>16410</v>
      </c>
      <c r="J7820" s="42" t="str">
        <f>VLOOKUP(D7820,DEPARTMENTS!B:B,1,0)</f>
        <v>DEV_GROUP_40</v>
      </c>
    </row>
    <row r="7821" spans="1:10" hidden="1" x14ac:dyDescent="0.2">
      <c r="A7821" s="326" t="s">
        <v>16602</v>
      </c>
      <c r="B7821" s="326" t="s">
        <v>11</v>
      </c>
      <c r="C7821" s="326">
        <v>1</v>
      </c>
      <c r="D7821" s="326" t="s">
        <v>132</v>
      </c>
      <c r="E7821" s="323">
        <v>200</v>
      </c>
      <c r="F7821" s="35" t="s">
        <v>303</v>
      </c>
      <c r="G7821" s="326" t="s">
        <v>16444</v>
      </c>
      <c r="H7821" s="350">
        <f t="shared" si="122"/>
        <v>3496979.8800000008</v>
      </c>
      <c r="I7821" s="326" t="s">
        <v>16411</v>
      </c>
      <c r="J7821" s="42" t="str">
        <f>VLOOKUP(D7821,DEPARTMENTS!B:B,1,0)</f>
        <v>DEV_GROUP_41</v>
      </c>
    </row>
    <row r="7822" spans="1:10" hidden="1" x14ac:dyDescent="0.2">
      <c r="A7822" s="326" t="s">
        <v>16603</v>
      </c>
      <c r="B7822" s="326" t="s">
        <v>11</v>
      </c>
      <c r="C7822" s="326">
        <v>1</v>
      </c>
      <c r="D7822" s="326" t="s">
        <v>128</v>
      </c>
      <c r="E7822" s="323">
        <v>500</v>
      </c>
      <c r="F7822" s="35" t="s">
        <v>303</v>
      </c>
      <c r="G7822" s="326" t="s">
        <v>16444</v>
      </c>
      <c r="H7822" s="350">
        <f t="shared" si="122"/>
        <v>3497479.8800000008</v>
      </c>
      <c r="I7822" s="326" t="s">
        <v>16412</v>
      </c>
      <c r="J7822" s="42" t="str">
        <f>VLOOKUP(D7822,DEPARTMENTS!B:B,1,0)</f>
        <v>DEV_GROUP_5</v>
      </c>
    </row>
    <row r="7823" spans="1:10" hidden="1" x14ac:dyDescent="0.2">
      <c r="A7823" s="326" t="s">
        <v>16604</v>
      </c>
      <c r="B7823" s="326" t="s">
        <v>11</v>
      </c>
      <c r="C7823" s="326">
        <v>1</v>
      </c>
      <c r="D7823" s="326" t="s">
        <v>150</v>
      </c>
      <c r="E7823" s="323">
        <v>300</v>
      </c>
      <c r="F7823" s="35" t="s">
        <v>303</v>
      </c>
      <c r="G7823" s="326" t="s">
        <v>16444</v>
      </c>
      <c r="H7823" s="350">
        <f t="shared" si="122"/>
        <v>3497779.8800000008</v>
      </c>
      <c r="I7823" s="326" t="s">
        <v>16413</v>
      </c>
      <c r="J7823" s="42" t="str">
        <f>VLOOKUP(D7823,DEPARTMENTS!B:B,1,0)</f>
        <v>DEV_GROUP_40</v>
      </c>
    </row>
    <row r="7824" spans="1:10" x14ac:dyDescent="0.2">
      <c r="A7824" s="326" t="s">
        <v>16605</v>
      </c>
      <c r="B7824" s="326" t="s">
        <v>11</v>
      </c>
      <c r="C7824" s="326">
        <v>1</v>
      </c>
      <c r="D7824" s="326" t="s">
        <v>112</v>
      </c>
      <c r="E7824" s="323">
        <v>1000</v>
      </c>
      <c r="F7824" s="35" t="s">
        <v>303</v>
      </c>
      <c r="G7824" s="326" t="s">
        <v>16444</v>
      </c>
      <c r="H7824" s="350">
        <f t="shared" si="122"/>
        <v>3498779.8800000008</v>
      </c>
      <c r="I7824" s="326" t="s">
        <v>16414</v>
      </c>
      <c r="J7824" s="42" t="str">
        <f>VLOOKUP(D7824,DEPARTMENTS!B:B,1,0)</f>
        <v>DEV_GROUP_13</v>
      </c>
    </row>
    <row r="7825" spans="1:10" hidden="1" x14ac:dyDescent="0.2">
      <c r="A7825" s="326" t="s">
        <v>16606</v>
      </c>
      <c r="B7825" s="326" t="s">
        <v>11</v>
      </c>
      <c r="C7825" s="326">
        <v>1</v>
      </c>
      <c r="D7825" s="326" t="s">
        <v>130</v>
      </c>
      <c r="E7825" s="323">
        <v>400</v>
      </c>
      <c r="F7825" s="35" t="s">
        <v>303</v>
      </c>
      <c r="G7825" s="326" t="s">
        <v>16444</v>
      </c>
      <c r="H7825" s="350">
        <f t="shared" si="122"/>
        <v>3499179.8800000008</v>
      </c>
      <c r="I7825" s="326" t="s">
        <v>16415</v>
      </c>
      <c r="J7825" s="42" t="str">
        <f>VLOOKUP(D7825,DEPARTMENTS!B:B,1,0)</f>
        <v>DEV_GROUP_11</v>
      </c>
    </row>
    <row r="7826" spans="1:10" hidden="1" x14ac:dyDescent="0.2">
      <c r="A7826" s="326" t="s">
        <v>16607</v>
      </c>
      <c r="B7826" s="326" t="s">
        <v>11</v>
      </c>
      <c r="C7826" s="326">
        <v>1</v>
      </c>
      <c r="D7826" s="326" t="s">
        <v>118</v>
      </c>
      <c r="E7826" s="323">
        <v>1000</v>
      </c>
      <c r="F7826" s="35" t="s">
        <v>303</v>
      </c>
      <c r="G7826" s="326" t="s">
        <v>16444</v>
      </c>
      <c r="H7826" s="350">
        <f t="shared" si="122"/>
        <v>3500179.8800000008</v>
      </c>
      <c r="I7826" s="326" t="s">
        <v>16416</v>
      </c>
      <c r="J7826" s="42" t="str">
        <f>VLOOKUP(D7826,DEPARTMENTS!B:B,1,0)</f>
        <v>DEV_GROUP_3</v>
      </c>
    </row>
    <row r="7827" spans="1:10" hidden="1" x14ac:dyDescent="0.2">
      <c r="A7827" s="326" t="s">
        <v>16608</v>
      </c>
      <c r="B7827" s="326" t="s">
        <v>11</v>
      </c>
      <c r="C7827" s="326">
        <v>1</v>
      </c>
      <c r="D7827" s="326" t="s">
        <v>134</v>
      </c>
      <c r="E7827" s="323">
        <v>2000</v>
      </c>
      <c r="F7827" s="35" t="s">
        <v>303</v>
      </c>
      <c r="G7827" s="326" t="s">
        <v>16444</v>
      </c>
      <c r="H7827" s="350">
        <f t="shared" si="122"/>
        <v>3502179.8800000008</v>
      </c>
      <c r="I7827" s="326" t="s">
        <v>16417</v>
      </c>
      <c r="J7827" s="42" t="str">
        <f>VLOOKUP(D7827,DEPARTMENTS!B:B,1,0)</f>
        <v>DEV_GROUP_12</v>
      </c>
    </row>
    <row r="7828" spans="1:10" hidden="1" x14ac:dyDescent="0.2">
      <c r="A7828" s="326" t="s">
        <v>16609</v>
      </c>
      <c r="B7828" s="326" t="s">
        <v>11</v>
      </c>
      <c r="C7828" s="326">
        <v>1</v>
      </c>
      <c r="D7828" s="326" t="s">
        <v>126</v>
      </c>
      <c r="E7828" s="323">
        <v>500</v>
      </c>
      <c r="F7828" s="35" t="s">
        <v>303</v>
      </c>
      <c r="G7828" s="326" t="s">
        <v>16444</v>
      </c>
      <c r="H7828" s="350">
        <f t="shared" si="122"/>
        <v>3502679.8800000008</v>
      </c>
      <c r="I7828" s="326" t="s">
        <v>16418</v>
      </c>
      <c r="J7828" s="42" t="str">
        <f>VLOOKUP(D7828,DEPARTMENTS!B:B,1,0)</f>
        <v>DEV_GROUP_6</v>
      </c>
    </row>
    <row r="7829" spans="1:10" hidden="1" x14ac:dyDescent="0.2">
      <c r="A7829" s="326" t="s">
        <v>16610</v>
      </c>
      <c r="B7829" s="326" t="s">
        <v>11</v>
      </c>
      <c r="C7829" s="326">
        <v>1</v>
      </c>
      <c r="D7829" s="326" t="s">
        <v>132</v>
      </c>
      <c r="E7829" s="323">
        <v>500</v>
      </c>
      <c r="F7829" s="35" t="s">
        <v>303</v>
      </c>
      <c r="G7829" s="326" t="s">
        <v>16444</v>
      </c>
      <c r="H7829" s="350">
        <f t="shared" si="122"/>
        <v>3503179.8800000008</v>
      </c>
      <c r="I7829" s="326" t="s">
        <v>16419</v>
      </c>
      <c r="J7829" s="42" t="str">
        <f>VLOOKUP(D7829,DEPARTMENTS!B:B,1,0)</f>
        <v>DEV_GROUP_41</v>
      </c>
    </row>
    <row r="7830" spans="1:10" hidden="1" x14ac:dyDescent="0.2">
      <c r="A7830" s="326" t="s">
        <v>16611</v>
      </c>
      <c r="B7830" s="326" t="s">
        <v>11</v>
      </c>
      <c r="C7830" s="326">
        <v>1</v>
      </c>
      <c r="D7830" s="326" t="s">
        <v>150</v>
      </c>
      <c r="E7830" s="323">
        <v>100</v>
      </c>
      <c r="F7830" s="35" t="s">
        <v>303</v>
      </c>
      <c r="G7830" s="326" t="s">
        <v>16444</v>
      </c>
      <c r="H7830" s="350">
        <f t="shared" ref="H7830:H7893" si="123">H7829+E7830</f>
        <v>3503279.8800000008</v>
      </c>
      <c r="I7830" s="326" t="s">
        <v>16420</v>
      </c>
      <c r="J7830" s="42" t="str">
        <f>VLOOKUP(D7830,DEPARTMENTS!B:B,1,0)</f>
        <v>DEV_GROUP_40</v>
      </c>
    </row>
    <row r="7831" spans="1:10" hidden="1" x14ac:dyDescent="0.2">
      <c r="A7831" s="326" t="s">
        <v>16612</v>
      </c>
      <c r="B7831" s="326" t="s">
        <v>11</v>
      </c>
      <c r="C7831" s="326">
        <v>1</v>
      </c>
      <c r="D7831" s="326" t="s">
        <v>118</v>
      </c>
      <c r="E7831" s="323">
        <v>2000</v>
      </c>
      <c r="F7831" s="35" t="s">
        <v>303</v>
      </c>
      <c r="G7831" s="326" t="s">
        <v>16444</v>
      </c>
      <c r="H7831" s="350">
        <f t="shared" si="123"/>
        <v>3505279.8800000008</v>
      </c>
      <c r="I7831" s="326" t="s">
        <v>16421</v>
      </c>
      <c r="J7831" s="42" t="str">
        <f>VLOOKUP(D7831,DEPARTMENTS!B:B,1,0)</f>
        <v>DEV_GROUP_3</v>
      </c>
    </row>
    <row r="7832" spans="1:10" hidden="1" x14ac:dyDescent="0.2">
      <c r="A7832" s="326" t="s">
        <v>16613</v>
      </c>
      <c r="B7832" s="326" t="s">
        <v>11</v>
      </c>
      <c r="C7832" s="326">
        <v>1</v>
      </c>
      <c r="D7832" s="326" t="s">
        <v>158</v>
      </c>
      <c r="E7832" s="323">
        <v>500</v>
      </c>
      <c r="F7832" s="35" t="s">
        <v>303</v>
      </c>
      <c r="G7832" s="326" t="s">
        <v>16444</v>
      </c>
      <c r="H7832" s="350">
        <f t="shared" si="123"/>
        <v>3505779.8800000008</v>
      </c>
      <c r="I7832" s="326" t="s">
        <v>16422</v>
      </c>
      <c r="J7832" s="42" t="str">
        <f>VLOOKUP(D7832,DEPARTMENTS!B:B,1,0)</f>
        <v>DEV_GROUP_26</v>
      </c>
    </row>
    <row r="7833" spans="1:10" hidden="1" x14ac:dyDescent="0.2">
      <c r="A7833" s="326" t="s">
        <v>16614</v>
      </c>
      <c r="B7833" s="326" t="s">
        <v>11</v>
      </c>
      <c r="C7833" s="326">
        <v>1</v>
      </c>
      <c r="D7833" s="326" t="s">
        <v>118</v>
      </c>
      <c r="E7833" s="323">
        <v>200</v>
      </c>
      <c r="F7833" s="35" t="s">
        <v>303</v>
      </c>
      <c r="G7833" s="326" t="s">
        <v>16444</v>
      </c>
      <c r="H7833" s="350">
        <f t="shared" si="123"/>
        <v>3505979.8800000008</v>
      </c>
      <c r="I7833" s="326" t="s">
        <v>16423</v>
      </c>
      <c r="J7833" s="42" t="str">
        <f>VLOOKUP(D7833,DEPARTMENTS!B:B,1,0)</f>
        <v>DEV_GROUP_3</v>
      </c>
    </row>
    <row r="7834" spans="1:10" hidden="1" x14ac:dyDescent="0.2">
      <c r="A7834" s="326" t="s">
        <v>16615</v>
      </c>
      <c r="B7834" s="326" t="s">
        <v>11</v>
      </c>
      <c r="C7834" s="326">
        <v>1</v>
      </c>
      <c r="D7834" s="326" t="s">
        <v>118</v>
      </c>
      <c r="E7834" s="323">
        <v>5000</v>
      </c>
      <c r="F7834" s="35" t="s">
        <v>303</v>
      </c>
      <c r="G7834" s="326" t="s">
        <v>16444</v>
      </c>
      <c r="H7834" s="350">
        <f t="shared" si="123"/>
        <v>3510979.8800000008</v>
      </c>
      <c r="I7834" s="326" t="s">
        <v>16424</v>
      </c>
      <c r="J7834" s="42" t="str">
        <f>VLOOKUP(D7834,DEPARTMENTS!B:B,1,0)</f>
        <v>DEV_GROUP_3</v>
      </c>
    </row>
    <row r="7835" spans="1:10" hidden="1" x14ac:dyDescent="0.2">
      <c r="A7835" s="326" t="s">
        <v>16616</v>
      </c>
      <c r="B7835" s="326" t="s">
        <v>11</v>
      </c>
      <c r="C7835" s="326">
        <v>1</v>
      </c>
      <c r="D7835" s="326" t="s">
        <v>150</v>
      </c>
      <c r="E7835" s="323">
        <v>500</v>
      </c>
      <c r="F7835" s="35" t="s">
        <v>303</v>
      </c>
      <c r="G7835" s="326" t="s">
        <v>16444</v>
      </c>
      <c r="H7835" s="350">
        <f t="shared" si="123"/>
        <v>3511479.8800000008</v>
      </c>
      <c r="I7835" s="326" t="s">
        <v>16425</v>
      </c>
      <c r="J7835" s="42" t="str">
        <f>VLOOKUP(D7835,DEPARTMENTS!B:B,1,0)</f>
        <v>DEV_GROUP_40</v>
      </c>
    </row>
    <row r="7836" spans="1:10" hidden="1" x14ac:dyDescent="0.2">
      <c r="A7836" s="326" t="s">
        <v>16617</v>
      </c>
      <c r="B7836" s="326" t="s">
        <v>11</v>
      </c>
      <c r="C7836" s="326">
        <v>1</v>
      </c>
      <c r="D7836" s="326" t="s">
        <v>132</v>
      </c>
      <c r="E7836" s="323">
        <v>500</v>
      </c>
      <c r="F7836" s="35" t="s">
        <v>303</v>
      </c>
      <c r="G7836" s="326" t="s">
        <v>16444</v>
      </c>
      <c r="H7836" s="350">
        <f t="shared" si="123"/>
        <v>3511979.8800000008</v>
      </c>
      <c r="I7836" s="326" t="s">
        <v>16426</v>
      </c>
      <c r="J7836" s="42" t="str">
        <f>VLOOKUP(D7836,DEPARTMENTS!B:B,1,0)</f>
        <v>DEV_GROUP_41</v>
      </c>
    </row>
    <row r="7837" spans="1:10" hidden="1" x14ac:dyDescent="0.2">
      <c r="A7837" s="326" t="s">
        <v>16618</v>
      </c>
      <c r="B7837" s="326" t="s">
        <v>11</v>
      </c>
      <c r="C7837" s="326">
        <v>1</v>
      </c>
      <c r="D7837" s="326" t="s">
        <v>24</v>
      </c>
      <c r="E7837" s="323">
        <v>600</v>
      </c>
      <c r="F7837" s="35" t="s">
        <v>303</v>
      </c>
      <c r="G7837" s="326" t="s">
        <v>16444</v>
      </c>
      <c r="H7837" s="350">
        <f t="shared" si="123"/>
        <v>3512579.8800000008</v>
      </c>
      <c r="I7837" s="326" t="s">
        <v>16427</v>
      </c>
      <c r="J7837" s="42" t="str">
        <f>VLOOKUP(D7837,DEPARTMENTS!B:B,1,0)</f>
        <v>ENVELOPES</v>
      </c>
    </row>
    <row r="7838" spans="1:10" hidden="1" x14ac:dyDescent="0.2">
      <c r="A7838" s="326" t="s">
        <v>16619</v>
      </c>
      <c r="B7838" s="326" t="s">
        <v>11</v>
      </c>
      <c r="C7838" s="326">
        <v>1</v>
      </c>
      <c r="D7838" s="326" t="s">
        <v>118</v>
      </c>
      <c r="E7838" s="323">
        <v>500</v>
      </c>
      <c r="F7838" s="35" t="s">
        <v>303</v>
      </c>
      <c r="G7838" s="326" t="s">
        <v>16444</v>
      </c>
      <c r="H7838" s="350">
        <f t="shared" si="123"/>
        <v>3513079.8800000008</v>
      </c>
      <c r="I7838" s="326" t="s">
        <v>16428</v>
      </c>
      <c r="J7838" s="42" t="str">
        <f>VLOOKUP(D7838,DEPARTMENTS!B:B,1,0)</f>
        <v>DEV_GROUP_3</v>
      </c>
    </row>
    <row r="7839" spans="1:10" hidden="1" x14ac:dyDescent="0.2">
      <c r="A7839" s="326" t="s">
        <v>16620</v>
      </c>
      <c r="B7839" s="326" t="s">
        <v>11</v>
      </c>
      <c r="C7839" s="326">
        <v>1</v>
      </c>
      <c r="D7839" s="326" t="s">
        <v>118</v>
      </c>
      <c r="E7839" s="323">
        <v>5000</v>
      </c>
      <c r="F7839" s="35" t="s">
        <v>303</v>
      </c>
      <c r="G7839" s="326" t="s">
        <v>16444</v>
      </c>
      <c r="H7839" s="350">
        <f t="shared" si="123"/>
        <v>3518079.8800000008</v>
      </c>
      <c r="I7839" s="326" t="s">
        <v>16429</v>
      </c>
      <c r="J7839" s="42" t="str">
        <f>VLOOKUP(D7839,DEPARTMENTS!B:B,1,0)</f>
        <v>DEV_GROUP_3</v>
      </c>
    </row>
    <row r="7840" spans="1:10" hidden="1" x14ac:dyDescent="0.2">
      <c r="A7840" s="326" t="s">
        <v>16621</v>
      </c>
      <c r="B7840" s="326" t="s">
        <v>11</v>
      </c>
      <c r="C7840" s="326">
        <v>1</v>
      </c>
      <c r="D7840" s="326" t="s">
        <v>118</v>
      </c>
      <c r="E7840" s="323">
        <v>5000</v>
      </c>
      <c r="F7840" s="35" t="s">
        <v>303</v>
      </c>
      <c r="G7840" s="326" t="s">
        <v>16444</v>
      </c>
      <c r="H7840" s="350">
        <f t="shared" si="123"/>
        <v>3523079.8800000008</v>
      </c>
      <c r="I7840" s="326" t="s">
        <v>16430</v>
      </c>
      <c r="J7840" s="42" t="str">
        <f>VLOOKUP(D7840,DEPARTMENTS!B:B,1,0)</f>
        <v>DEV_GROUP_3</v>
      </c>
    </row>
    <row r="7841" spans="1:10" hidden="1" x14ac:dyDescent="0.2">
      <c r="A7841" s="326" t="s">
        <v>16622</v>
      </c>
      <c r="B7841" s="326" t="s">
        <v>11</v>
      </c>
      <c r="C7841" s="326">
        <v>1</v>
      </c>
      <c r="D7841" s="326" t="s">
        <v>118</v>
      </c>
      <c r="E7841" s="323">
        <v>12000</v>
      </c>
      <c r="F7841" s="35" t="s">
        <v>303</v>
      </c>
      <c r="G7841" s="326" t="s">
        <v>16444</v>
      </c>
      <c r="H7841" s="350">
        <f t="shared" si="123"/>
        <v>3535079.8800000008</v>
      </c>
      <c r="I7841" s="326" t="s">
        <v>16431</v>
      </c>
      <c r="J7841" s="42" t="str">
        <f>VLOOKUP(D7841,DEPARTMENTS!B:B,1,0)</f>
        <v>DEV_GROUP_3</v>
      </c>
    </row>
    <row r="7842" spans="1:10" hidden="1" x14ac:dyDescent="0.2">
      <c r="A7842" s="326" t="s">
        <v>16623</v>
      </c>
      <c r="B7842" s="326" t="s">
        <v>11</v>
      </c>
      <c r="C7842" s="326">
        <v>1</v>
      </c>
      <c r="D7842" s="326" t="s">
        <v>168</v>
      </c>
      <c r="E7842" s="323">
        <v>100</v>
      </c>
      <c r="F7842" s="35" t="s">
        <v>303</v>
      </c>
      <c r="G7842" s="326" t="s">
        <v>16444</v>
      </c>
      <c r="H7842" s="350">
        <f t="shared" si="123"/>
        <v>3535179.8800000008</v>
      </c>
      <c r="I7842" s="326" t="s">
        <v>16432</v>
      </c>
      <c r="J7842" s="42" t="str">
        <f>VLOOKUP(D7842,DEPARTMENTS!B:B,1,0)</f>
        <v>DEV_GROUP_35</v>
      </c>
    </row>
    <row r="7843" spans="1:10" hidden="1" x14ac:dyDescent="0.2">
      <c r="A7843" s="326" t="s">
        <v>16624</v>
      </c>
      <c r="B7843" s="326" t="s">
        <v>11</v>
      </c>
      <c r="C7843" s="326">
        <v>1</v>
      </c>
      <c r="D7843" s="326" t="s">
        <v>120</v>
      </c>
      <c r="E7843" s="323">
        <v>2000</v>
      </c>
      <c r="F7843" s="35" t="s">
        <v>303</v>
      </c>
      <c r="G7843" s="326" t="s">
        <v>16444</v>
      </c>
      <c r="H7843" s="350">
        <f t="shared" si="123"/>
        <v>3537179.8800000008</v>
      </c>
      <c r="I7843" s="326" t="s">
        <v>16433</v>
      </c>
      <c r="J7843" s="42" t="str">
        <f>VLOOKUP(D7843,DEPARTMENTS!B:B,1,0)</f>
        <v>DEV_GROUP_17</v>
      </c>
    </row>
    <row r="7844" spans="1:10" hidden="1" x14ac:dyDescent="0.2">
      <c r="A7844" s="326" t="s">
        <v>16625</v>
      </c>
      <c r="B7844" s="326" t="s">
        <v>11</v>
      </c>
      <c r="C7844" s="326">
        <v>1</v>
      </c>
      <c r="D7844" s="326" t="s">
        <v>118</v>
      </c>
      <c r="E7844" s="323">
        <v>500</v>
      </c>
      <c r="F7844" s="35" t="s">
        <v>303</v>
      </c>
      <c r="G7844" s="326" t="s">
        <v>16444</v>
      </c>
      <c r="H7844" s="350">
        <f t="shared" si="123"/>
        <v>3537679.8800000008</v>
      </c>
      <c r="I7844" s="326" t="s">
        <v>16434</v>
      </c>
      <c r="J7844" s="42" t="str">
        <f>VLOOKUP(D7844,DEPARTMENTS!B:B,1,0)</f>
        <v>DEV_GROUP_3</v>
      </c>
    </row>
    <row r="7845" spans="1:10" hidden="1" x14ac:dyDescent="0.2">
      <c r="A7845" s="326" t="s">
        <v>16626</v>
      </c>
      <c r="B7845" s="326" t="s">
        <v>11</v>
      </c>
      <c r="C7845" s="326">
        <v>1</v>
      </c>
      <c r="D7845" s="326" t="s">
        <v>120</v>
      </c>
      <c r="E7845" s="323">
        <v>2000</v>
      </c>
      <c r="F7845" s="35" t="s">
        <v>303</v>
      </c>
      <c r="G7845" s="326" t="s">
        <v>16444</v>
      </c>
      <c r="H7845" s="350">
        <f t="shared" si="123"/>
        <v>3539679.8800000008</v>
      </c>
      <c r="I7845" s="326" t="s">
        <v>16435</v>
      </c>
      <c r="J7845" s="42" t="str">
        <f>VLOOKUP(D7845,DEPARTMENTS!B:B,1,0)</f>
        <v>DEV_GROUP_17</v>
      </c>
    </row>
    <row r="7846" spans="1:10" hidden="1" x14ac:dyDescent="0.2">
      <c r="A7846" s="326" t="s">
        <v>16627</v>
      </c>
      <c r="B7846" s="326" t="s">
        <v>11</v>
      </c>
      <c r="C7846" s="326">
        <v>1</v>
      </c>
      <c r="D7846" s="326" t="s">
        <v>144</v>
      </c>
      <c r="E7846" s="323">
        <v>500</v>
      </c>
      <c r="F7846" s="35" t="s">
        <v>303</v>
      </c>
      <c r="G7846" s="326" t="s">
        <v>16444</v>
      </c>
      <c r="H7846" s="350">
        <f t="shared" si="123"/>
        <v>3540179.8800000008</v>
      </c>
      <c r="I7846" s="326" t="s">
        <v>16436</v>
      </c>
      <c r="J7846" s="42" t="str">
        <f>VLOOKUP(D7846,DEPARTMENTS!B:B,1,0)</f>
        <v>DEV_GROUP_2</v>
      </c>
    </row>
    <row r="7847" spans="1:10" hidden="1" x14ac:dyDescent="0.2">
      <c r="A7847" s="326" t="s">
        <v>16628</v>
      </c>
      <c r="B7847" s="326" t="s">
        <v>11</v>
      </c>
      <c r="C7847" s="326">
        <v>1</v>
      </c>
      <c r="D7847" s="326" t="s">
        <v>126</v>
      </c>
      <c r="E7847" s="323">
        <v>200</v>
      </c>
      <c r="F7847" s="35" t="s">
        <v>303</v>
      </c>
      <c r="G7847" s="326" t="s">
        <v>16444</v>
      </c>
      <c r="H7847" s="350">
        <f t="shared" si="123"/>
        <v>3540379.8800000008</v>
      </c>
      <c r="I7847" s="326" t="s">
        <v>16437</v>
      </c>
      <c r="J7847" s="42" t="str">
        <f>VLOOKUP(D7847,DEPARTMENTS!B:B,1,0)</f>
        <v>DEV_GROUP_6</v>
      </c>
    </row>
    <row r="7848" spans="1:10" hidden="1" x14ac:dyDescent="0.2">
      <c r="A7848" s="326" t="s">
        <v>16629</v>
      </c>
      <c r="B7848" s="326" t="s">
        <v>11</v>
      </c>
      <c r="C7848" s="326">
        <v>1</v>
      </c>
      <c r="D7848" s="326" t="s">
        <v>144</v>
      </c>
      <c r="E7848" s="323">
        <v>500</v>
      </c>
      <c r="F7848" s="35" t="s">
        <v>303</v>
      </c>
      <c r="G7848" s="326" t="s">
        <v>16444</v>
      </c>
      <c r="H7848" s="350">
        <f t="shared" si="123"/>
        <v>3540879.8800000008</v>
      </c>
      <c r="I7848" s="326" t="s">
        <v>16438</v>
      </c>
      <c r="J7848" s="42" t="str">
        <f>VLOOKUP(D7848,DEPARTMENTS!B:B,1,0)</f>
        <v>DEV_GROUP_2</v>
      </c>
    </row>
    <row r="7849" spans="1:10" hidden="1" x14ac:dyDescent="0.2">
      <c r="A7849" s="326" t="s">
        <v>16630</v>
      </c>
      <c r="B7849" s="326" t="s">
        <v>11</v>
      </c>
      <c r="C7849" s="326">
        <v>1</v>
      </c>
      <c r="D7849" s="326" t="s">
        <v>182</v>
      </c>
      <c r="E7849" s="323">
        <v>1000</v>
      </c>
      <c r="F7849" s="35" t="s">
        <v>303</v>
      </c>
      <c r="G7849" s="326" t="s">
        <v>16444</v>
      </c>
      <c r="H7849" s="350">
        <f t="shared" si="123"/>
        <v>3541879.8800000008</v>
      </c>
      <c r="I7849" s="326" t="s">
        <v>16439</v>
      </c>
      <c r="J7849" s="42" t="str">
        <f>VLOOKUP(D7849,DEPARTMENTS!B:B,1,0)</f>
        <v>DEV_GROUP_23</v>
      </c>
    </row>
    <row r="7850" spans="1:10" hidden="1" x14ac:dyDescent="0.2">
      <c r="A7850" s="326" t="s">
        <v>16631</v>
      </c>
      <c r="B7850" s="326" t="s">
        <v>11</v>
      </c>
      <c r="C7850" s="326">
        <v>1</v>
      </c>
      <c r="D7850" s="326" t="s">
        <v>122</v>
      </c>
      <c r="E7850" s="323">
        <v>50</v>
      </c>
      <c r="F7850" s="35" t="s">
        <v>303</v>
      </c>
      <c r="G7850" s="326" t="s">
        <v>16444</v>
      </c>
      <c r="H7850" s="350">
        <f t="shared" si="123"/>
        <v>3541929.8800000008</v>
      </c>
      <c r="I7850" s="326" t="s">
        <v>16440</v>
      </c>
      <c r="J7850" s="42" t="str">
        <f>VLOOKUP(D7850,DEPARTMENTS!B:B,1,0)</f>
        <v>DEV_GROUP_16</v>
      </c>
    </row>
    <row r="7851" spans="1:10" hidden="1" x14ac:dyDescent="0.2">
      <c r="A7851" s="326" t="s">
        <v>16632</v>
      </c>
      <c r="B7851" s="326" t="s">
        <v>11</v>
      </c>
      <c r="C7851" s="326">
        <v>1</v>
      </c>
      <c r="D7851" s="326" t="s">
        <v>122</v>
      </c>
      <c r="E7851" s="323">
        <v>500</v>
      </c>
      <c r="F7851" s="35" t="s">
        <v>303</v>
      </c>
      <c r="G7851" s="326" t="s">
        <v>16444</v>
      </c>
      <c r="H7851" s="350">
        <f t="shared" si="123"/>
        <v>3542429.8800000008</v>
      </c>
      <c r="I7851" s="326" t="s">
        <v>16441</v>
      </c>
      <c r="J7851" s="42" t="str">
        <f>VLOOKUP(D7851,DEPARTMENTS!B:B,1,0)</f>
        <v>DEV_GROUP_16</v>
      </c>
    </row>
    <row r="7852" spans="1:10" hidden="1" x14ac:dyDescent="0.2">
      <c r="A7852" s="326" t="s">
        <v>16635</v>
      </c>
      <c r="B7852" s="326" t="s">
        <v>11</v>
      </c>
      <c r="C7852" s="326">
        <v>1</v>
      </c>
      <c r="D7852" s="326" t="s">
        <v>150</v>
      </c>
      <c r="E7852" s="323">
        <v>1000</v>
      </c>
      <c r="F7852" s="35" t="s">
        <v>303</v>
      </c>
      <c r="G7852" s="326" t="s">
        <v>16444</v>
      </c>
      <c r="H7852" s="350">
        <f t="shared" si="123"/>
        <v>3543429.8800000008</v>
      </c>
      <c r="I7852" s="326" t="s">
        <v>16798</v>
      </c>
      <c r="J7852" s="42" t="str">
        <f>VLOOKUP(D7852,DEPARTMENTS!B:B,1,0)</f>
        <v>DEV_GROUP_40</v>
      </c>
    </row>
    <row r="7853" spans="1:10" hidden="1" x14ac:dyDescent="0.2">
      <c r="A7853" s="326" t="s">
        <v>16636</v>
      </c>
      <c r="B7853" s="326" t="s">
        <v>11</v>
      </c>
      <c r="C7853" s="326">
        <v>1</v>
      </c>
      <c r="D7853" s="326" t="s">
        <v>144</v>
      </c>
      <c r="E7853" s="323">
        <v>100</v>
      </c>
      <c r="F7853" s="35" t="s">
        <v>303</v>
      </c>
      <c r="G7853" s="326" t="s">
        <v>16444</v>
      </c>
      <c r="H7853" s="350">
        <f t="shared" si="123"/>
        <v>3543529.8800000008</v>
      </c>
      <c r="I7853" s="326" t="s">
        <v>16799</v>
      </c>
      <c r="J7853" s="42" t="str">
        <f>VLOOKUP(D7853,DEPARTMENTS!B:B,1,0)</f>
        <v>DEV_GROUP_2</v>
      </c>
    </row>
    <row r="7854" spans="1:10" hidden="1" x14ac:dyDescent="0.2">
      <c r="A7854" s="326" t="s">
        <v>16637</v>
      </c>
      <c r="B7854" s="326" t="s">
        <v>11</v>
      </c>
      <c r="C7854" s="326">
        <v>1</v>
      </c>
      <c r="D7854" s="326" t="s">
        <v>174</v>
      </c>
      <c r="E7854" s="323">
        <v>300</v>
      </c>
      <c r="F7854" s="35" t="s">
        <v>303</v>
      </c>
      <c r="G7854" s="326" t="s">
        <v>16444</v>
      </c>
      <c r="H7854" s="350">
        <f t="shared" si="123"/>
        <v>3543829.8800000008</v>
      </c>
      <c r="I7854" s="326" t="s">
        <v>16800</v>
      </c>
      <c r="J7854" s="42" t="str">
        <f>VLOOKUP(D7854,DEPARTMENTS!B:B,1,0)</f>
        <v>DEV_GROUP_21</v>
      </c>
    </row>
    <row r="7855" spans="1:10" x14ac:dyDescent="0.2">
      <c r="A7855" s="326" t="s">
        <v>16638</v>
      </c>
      <c r="B7855" s="326" t="s">
        <v>11</v>
      </c>
      <c r="C7855" s="326">
        <v>1</v>
      </c>
      <c r="D7855" s="326" t="s">
        <v>112</v>
      </c>
      <c r="E7855" s="323">
        <v>400</v>
      </c>
      <c r="F7855" s="35" t="s">
        <v>303</v>
      </c>
      <c r="G7855" s="326" t="s">
        <v>16444</v>
      </c>
      <c r="H7855" s="350">
        <f t="shared" si="123"/>
        <v>3544229.8800000008</v>
      </c>
      <c r="I7855" s="326" t="s">
        <v>16801</v>
      </c>
      <c r="J7855" s="42" t="str">
        <f>VLOOKUP(D7855,DEPARTMENTS!B:B,1,0)</f>
        <v>DEV_GROUP_13</v>
      </c>
    </row>
    <row r="7856" spans="1:10" hidden="1" x14ac:dyDescent="0.2">
      <c r="A7856" s="326" t="s">
        <v>16639</v>
      </c>
      <c r="B7856" s="326" t="s">
        <v>11</v>
      </c>
      <c r="C7856" s="326">
        <v>1</v>
      </c>
      <c r="D7856" s="326" t="s">
        <v>126</v>
      </c>
      <c r="E7856" s="323">
        <v>500</v>
      </c>
      <c r="F7856" s="35" t="s">
        <v>303</v>
      </c>
      <c r="G7856" s="326" t="s">
        <v>16444</v>
      </c>
      <c r="H7856" s="350">
        <f t="shared" si="123"/>
        <v>3544729.8800000008</v>
      </c>
      <c r="I7856" s="326" t="s">
        <v>16802</v>
      </c>
      <c r="J7856" s="42" t="str">
        <f>VLOOKUP(D7856,DEPARTMENTS!B:B,1,0)</f>
        <v>DEV_GROUP_6</v>
      </c>
    </row>
    <row r="7857" spans="1:10" hidden="1" x14ac:dyDescent="0.2">
      <c r="A7857" s="326" t="s">
        <v>16640</v>
      </c>
      <c r="B7857" s="326" t="s">
        <v>11</v>
      </c>
      <c r="C7857" s="326">
        <v>1</v>
      </c>
      <c r="D7857" s="326" t="s">
        <v>140</v>
      </c>
      <c r="E7857" s="323">
        <v>200</v>
      </c>
      <c r="F7857" s="35" t="s">
        <v>303</v>
      </c>
      <c r="G7857" s="326" t="s">
        <v>16444</v>
      </c>
      <c r="H7857" s="350">
        <f t="shared" si="123"/>
        <v>3544929.8800000008</v>
      </c>
      <c r="I7857" s="326" t="s">
        <v>16803</v>
      </c>
      <c r="J7857" s="42" t="str">
        <f>VLOOKUP(D7857,DEPARTMENTS!B:B,1,0)</f>
        <v>DEV_GROUP_19</v>
      </c>
    </row>
    <row r="7858" spans="1:10" hidden="1" x14ac:dyDescent="0.2">
      <c r="A7858" s="326" t="s">
        <v>16641</v>
      </c>
      <c r="B7858" s="326" t="s">
        <v>11</v>
      </c>
      <c r="C7858" s="326">
        <v>1</v>
      </c>
      <c r="D7858" s="326" t="s">
        <v>146</v>
      </c>
      <c r="E7858" s="323">
        <v>1000</v>
      </c>
      <c r="F7858" s="35" t="s">
        <v>303</v>
      </c>
      <c r="G7858" s="326" t="s">
        <v>16444</v>
      </c>
      <c r="H7858" s="350">
        <f t="shared" si="123"/>
        <v>3545929.8800000008</v>
      </c>
      <c r="I7858" s="326" t="s">
        <v>16804</v>
      </c>
      <c r="J7858" s="42" t="str">
        <f>VLOOKUP(D7858,DEPARTMENTS!B:B,1,0)</f>
        <v>DEV_GROUP_18</v>
      </c>
    </row>
    <row r="7859" spans="1:10" hidden="1" x14ac:dyDescent="0.2">
      <c r="A7859" s="326" t="s">
        <v>16642</v>
      </c>
      <c r="B7859" s="326" t="s">
        <v>11</v>
      </c>
      <c r="C7859" s="326">
        <v>1</v>
      </c>
      <c r="D7859" s="326" t="s">
        <v>118</v>
      </c>
      <c r="E7859" s="323">
        <v>250</v>
      </c>
      <c r="F7859" s="35" t="s">
        <v>303</v>
      </c>
      <c r="G7859" s="326" t="s">
        <v>16444</v>
      </c>
      <c r="H7859" s="350">
        <f t="shared" si="123"/>
        <v>3546179.8800000008</v>
      </c>
      <c r="I7859" s="326" t="s">
        <v>16805</v>
      </c>
      <c r="J7859" s="42" t="str">
        <f>VLOOKUP(D7859,DEPARTMENTS!B:B,1,0)</f>
        <v>DEV_GROUP_3</v>
      </c>
    </row>
    <row r="7860" spans="1:10" hidden="1" x14ac:dyDescent="0.2">
      <c r="A7860" s="326" t="s">
        <v>16643</v>
      </c>
      <c r="B7860" s="326" t="s">
        <v>11</v>
      </c>
      <c r="C7860" s="326">
        <v>1</v>
      </c>
      <c r="D7860" s="326" t="s">
        <v>118</v>
      </c>
      <c r="E7860" s="323">
        <v>1500</v>
      </c>
      <c r="F7860" s="35" t="s">
        <v>303</v>
      </c>
      <c r="G7860" s="326" t="s">
        <v>16444</v>
      </c>
      <c r="H7860" s="350">
        <f t="shared" si="123"/>
        <v>3547679.8800000008</v>
      </c>
      <c r="I7860" s="326" t="s">
        <v>16806</v>
      </c>
      <c r="J7860" s="42" t="str">
        <f>VLOOKUP(D7860,DEPARTMENTS!B:B,1,0)</f>
        <v>DEV_GROUP_3</v>
      </c>
    </row>
    <row r="7861" spans="1:10" hidden="1" x14ac:dyDescent="0.2">
      <c r="A7861" s="326" t="s">
        <v>16644</v>
      </c>
      <c r="B7861" s="326" t="s">
        <v>11</v>
      </c>
      <c r="C7861" s="326">
        <v>1</v>
      </c>
      <c r="D7861" s="326" t="s">
        <v>180</v>
      </c>
      <c r="E7861" s="323">
        <v>500</v>
      </c>
      <c r="F7861" s="35" t="s">
        <v>303</v>
      </c>
      <c r="G7861" s="326" t="s">
        <v>16444</v>
      </c>
      <c r="H7861" s="350">
        <f t="shared" si="123"/>
        <v>3548179.8800000008</v>
      </c>
      <c r="I7861" s="326" t="s">
        <v>16807</v>
      </c>
      <c r="J7861" s="42" t="str">
        <f>VLOOKUP(D7861,DEPARTMENTS!B:B,1,0)</f>
        <v>DEV_GROUP_28</v>
      </c>
    </row>
    <row r="7862" spans="1:10" hidden="1" x14ac:dyDescent="0.2">
      <c r="A7862" s="326" t="s">
        <v>16645</v>
      </c>
      <c r="B7862" s="326" t="s">
        <v>11</v>
      </c>
      <c r="C7862" s="326">
        <v>1</v>
      </c>
      <c r="D7862" s="326" t="s">
        <v>150</v>
      </c>
      <c r="E7862" s="323">
        <v>250</v>
      </c>
      <c r="F7862" s="35" t="s">
        <v>303</v>
      </c>
      <c r="G7862" s="326" t="s">
        <v>16444</v>
      </c>
      <c r="H7862" s="350">
        <f t="shared" si="123"/>
        <v>3548429.8800000008</v>
      </c>
      <c r="I7862" s="326" t="s">
        <v>16808</v>
      </c>
      <c r="J7862" s="42" t="str">
        <f>VLOOKUP(D7862,DEPARTMENTS!B:B,1,0)</f>
        <v>DEV_GROUP_40</v>
      </c>
    </row>
    <row r="7863" spans="1:10" hidden="1" x14ac:dyDescent="0.2">
      <c r="A7863" s="326" t="s">
        <v>16646</v>
      </c>
      <c r="B7863" s="326" t="s">
        <v>11</v>
      </c>
      <c r="C7863" s="326">
        <v>1</v>
      </c>
      <c r="D7863" s="326" t="s">
        <v>160</v>
      </c>
      <c r="E7863" s="323">
        <v>200</v>
      </c>
      <c r="F7863" s="35" t="s">
        <v>303</v>
      </c>
      <c r="G7863" s="326" t="s">
        <v>16444</v>
      </c>
      <c r="H7863" s="350">
        <f t="shared" si="123"/>
        <v>3548629.8800000008</v>
      </c>
      <c r="I7863" s="326" t="s">
        <v>16809</v>
      </c>
      <c r="J7863" s="42" t="str">
        <f>VLOOKUP(D7863,DEPARTMENTS!B:B,1,0)</f>
        <v>DEV_GROUP_20</v>
      </c>
    </row>
    <row r="7864" spans="1:10" hidden="1" x14ac:dyDescent="0.2">
      <c r="A7864" s="326" t="s">
        <v>16647</v>
      </c>
      <c r="B7864" s="326" t="s">
        <v>11</v>
      </c>
      <c r="C7864" s="326">
        <v>1</v>
      </c>
      <c r="D7864" s="326" t="s">
        <v>118</v>
      </c>
      <c r="E7864" s="323">
        <v>300</v>
      </c>
      <c r="F7864" s="35" t="s">
        <v>303</v>
      </c>
      <c r="G7864" s="326" t="s">
        <v>16444</v>
      </c>
      <c r="H7864" s="350">
        <f t="shared" si="123"/>
        <v>3548929.8800000008</v>
      </c>
      <c r="I7864" s="326" t="s">
        <v>16810</v>
      </c>
      <c r="J7864" s="42" t="str">
        <f>VLOOKUP(D7864,DEPARTMENTS!B:B,1,0)</f>
        <v>DEV_GROUP_3</v>
      </c>
    </row>
    <row r="7865" spans="1:10" hidden="1" x14ac:dyDescent="0.2">
      <c r="A7865" s="326" t="s">
        <v>16648</v>
      </c>
      <c r="B7865" s="326" t="s">
        <v>11</v>
      </c>
      <c r="C7865" s="326">
        <v>1</v>
      </c>
      <c r="D7865" s="326" t="s">
        <v>118</v>
      </c>
      <c r="E7865" s="323">
        <v>200</v>
      </c>
      <c r="F7865" s="35" t="s">
        <v>303</v>
      </c>
      <c r="G7865" s="326" t="s">
        <v>16444</v>
      </c>
      <c r="H7865" s="350">
        <f t="shared" si="123"/>
        <v>3549129.8800000008</v>
      </c>
      <c r="I7865" s="326" t="s">
        <v>16811</v>
      </c>
      <c r="J7865" s="42" t="str">
        <f>VLOOKUP(D7865,DEPARTMENTS!B:B,1,0)</f>
        <v>DEV_GROUP_3</v>
      </c>
    </row>
    <row r="7866" spans="1:10" hidden="1" x14ac:dyDescent="0.2">
      <c r="A7866" s="326" t="s">
        <v>16649</v>
      </c>
      <c r="B7866" s="326" t="s">
        <v>11</v>
      </c>
      <c r="C7866" s="326">
        <v>1</v>
      </c>
      <c r="D7866" s="326" t="s">
        <v>130</v>
      </c>
      <c r="E7866" s="323">
        <v>1000</v>
      </c>
      <c r="F7866" s="35" t="s">
        <v>303</v>
      </c>
      <c r="G7866" s="326" t="s">
        <v>16444</v>
      </c>
      <c r="H7866" s="350">
        <f t="shared" si="123"/>
        <v>3550129.8800000008</v>
      </c>
      <c r="I7866" s="326" t="s">
        <v>16812</v>
      </c>
      <c r="J7866" s="42" t="str">
        <f>VLOOKUP(D7866,DEPARTMENTS!B:B,1,0)</f>
        <v>DEV_GROUP_11</v>
      </c>
    </row>
    <row r="7867" spans="1:10" hidden="1" x14ac:dyDescent="0.2">
      <c r="A7867" s="326" t="s">
        <v>16650</v>
      </c>
      <c r="B7867" s="326" t="s">
        <v>11</v>
      </c>
      <c r="C7867" s="326">
        <v>1</v>
      </c>
      <c r="D7867" s="326" t="s">
        <v>150</v>
      </c>
      <c r="E7867" s="323">
        <v>150</v>
      </c>
      <c r="F7867" s="35" t="s">
        <v>303</v>
      </c>
      <c r="G7867" s="326" t="s">
        <v>16444</v>
      </c>
      <c r="H7867" s="350">
        <f t="shared" si="123"/>
        <v>3550279.8800000008</v>
      </c>
      <c r="I7867" s="326" t="s">
        <v>16813</v>
      </c>
      <c r="J7867" s="42" t="str">
        <f>VLOOKUP(D7867,DEPARTMENTS!B:B,1,0)</f>
        <v>DEV_GROUP_40</v>
      </c>
    </row>
    <row r="7868" spans="1:10" hidden="1" x14ac:dyDescent="0.2">
      <c r="A7868" s="326" t="s">
        <v>16651</v>
      </c>
      <c r="B7868" s="326" t="s">
        <v>11</v>
      </c>
      <c r="C7868" s="326">
        <v>1</v>
      </c>
      <c r="D7868" s="326" t="s">
        <v>126</v>
      </c>
      <c r="E7868" s="323">
        <v>200</v>
      </c>
      <c r="F7868" s="35" t="s">
        <v>303</v>
      </c>
      <c r="G7868" s="326" t="s">
        <v>16444</v>
      </c>
      <c r="H7868" s="350">
        <f t="shared" si="123"/>
        <v>3550479.8800000008</v>
      </c>
      <c r="I7868" s="326" t="s">
        <v>16814</v>
      </c>
      <c r="J7868" s="42" t="str">
        <f>VLOOKUP(D7868,DEPARTMENTS!B:B,1,0)</f>
        <v>DEV_GROUP_6</v>
      </c>
    </row>
    <row r="7869" spans="1:10" hidden="1" x14ac:dyDescent="0.2">
      <c r="A7869" s="326" t="s">
        <v>16652</v>
      </c>
      <c r="B7869" s="326" t="s">
        <v>11</v>
      </c>
      <c r="C7869" s="326">
        <v>1</v>
      </c>
      <c r="D7869" s="326" t="s">
        <v>132</v>
      </c>
      <c r="E7869" s="323">
        <v>100</v>
      </c>
      <c r="F7869" s="35" t="s">
        <v>303</v>
      </c>
      <c r="G7869" s="326" t="s">
        <v>16444</v>
      </c>
      <c r="H7869" s="350">
        <f t="shared" si="123"/>
        <v>3550579.8800000008</v>
      </c>
      <c r="I7869" s="326" t="s">
        <v>16815</v>
      </c>
      <c r="J7869" s="42" t="str">
        <f>VLOOKUP(D7869,DEPARTMENTS!B:B,1,0)</f>
        <v>DEV_GROUP_41</v>
      </c>
    </row>
    <row r="7870" spans="1:10" hidden="1" x14ac:dyDescent="0.2">
      <c r="A7870" s="326" t="s">
        <v>16653</v>
      </c>
      <c r="B7870" s="326" t="s">
        <v>11</v>
      </c>
      <c r="C7870" s="326">
        <v>1</v>
      </c>
      <c r="D7870" s="326" t="s">
        <v>24</v>
      </c>
      <c r="E7870" s="323">
        <v>1295</v>
      </c>
      <c r="F7870" s="35" t="s">
        <v>303</v>
      </c>
      <c r="G7870" s="326" t="s">
        <v>16444</v>
      </c>
      <c r="H7870" s="350">
        <f t="shared" si="123"/>
        <v>3551874.8800000008</v>
      </c>
      <c r="I7870" s="326" t="s">
        <v>16816</v>
      </c>
      <c r="J7870" s="42" t="str">
        <f>VLOOKUP(D7870,DEPARTMENTS!B:B,1,0)</f>
        <v>ENVELOPES</v>
      </c>
    </row>
    <row r="7871" spans="1:10" hidden="1" x14ac:dyDescent="0.2">
      <c r="A7871" s="326" t="s">
        <v>16654</v>
      </c>
      <c r="B7871" s="326" t="s">
        <v>11</v>
      </c>
      <c r="C7871" s="326">
        <v>1</v>
      </c>
      <c r="D7871" s="326" t="s">
        <v>118</v>
      </c>
      <c r="E7871" s="323">
        <v>200</v>
      </c>
      <c r="F7871" s="35" t="s">
        <v>303</v>
      </c>
      <c r="G7871" s="326" t="s">
        <v>16444</v>
      </c>
      <c r="H7871" s="350">
        <f t="shared" si="123"/>
        <v>3552074.8800000008</v>
      </c>
      <c r="I7871" s="326" t="s">
        <v>16817</v>
      </c>
      <c r="J7871" s="42" t="str">
        <f>VLOOKUP(D7871,DEPARTMENTS!B:B,1,0)</f>
        <v>DEV_GROUP_3</v>
      </c>
    </row>
    <row r="7872" spans="1:10" hidden="1" x14ac:dyDescent="0.2">
      <c r="A7872" s="326" t="s">
        <v>16655</v>
      </c>
      <c r="B7872" s="326" t="s">
        <v>11</v>
      </c>
      <c r="C7872" s="326">
        <v>1</v>
      </c>
      <c r="D7872" s="326" t="s">
        <v>118</v>
      </c>
      <c r="E7872" s="323">
        <v>200</v>
      </c>
      <c r="F7872" s="35" t="s">
        <v>303</v>
      </c>
      <c r="G7872" s="326" t="s">
        <v>16444</v>
      </c>
      <c r="H7872" s="350">
        <f t="shared" si="123"/>
        <v>3552274.8800000008</v>
      </c>
      <c r="I7872" s="326" t="s">
        <v>16818</v>
      </c>
      <c r="J7872" s="42" t="str">
        <f>VLOOKUP(D7872,DEPARTMENTS!B:B,1,0)</f>
        <v>DEV_GROUP_3</v>
      </c>
    </row>
    <row r="7873" spans="1:10" hidden="1" x14ac:dyDescent="0.2">
      <c r="A7873" s="326" t="s">
        <v>16656</v>
      </c>
      <c r="B7873" s="326" t="s">
        <v>11</v>
      </c>
      <c r="C7873" s="326">
        <v>1</v>
      </c>
      <c r="D7873" s="326" t="s">
        <v>144</v>
      </c>
      <c r="E7873" s="323">
        <v>300</v>
      </c>
      <c r="F7873" s="35" t="s">
        <v>303</v>
      </c>
      <c r="G7873" s="326" t="s">
        <v>16444</v>
      </c>
      <c r="H7873" s="350">
        <f t="shared" si="123"/>
        <v>3552574.8800000008</v>
      </c>
      <c r="I7873" s="326" t="s">
        <v>16819</v>
      </c>
      <c r="J7873" s="42" t="str">
        <f>VLOOKUP(D7873,DEPARTMENTS!B:B,1,0)</f>
        <v>DEV_GROUP_2</v>
      </c>
    </row>
    <row r="7874" spans="1:10" hidden="1" x14ac:dyDescent="0.2">
      <c r="A7874" s="326" t="s">
        <v>16657</v>
      </c>
      <c r="B7874" s="326" t="s">
        <v>11</v>
      </c>
      <c r="C7874" s="326">
        <v>1</v>
      </c>
      <c r="D7874" s="326" t="s">
        <v>118</v>
      </c>
      <c r="E7874" s="323">
        <v>200</v>
      </c>
      <c r="F7874" s="35" t="s">
        <v>303</v>
      </c>
      <c r="G7874" s="326" t="s">
        <v>16444</v>
      </c>
      <c r="H7874" s="350">
        <f t="shared" si="123"/>
        <v>3552774.8800000008</v>
      </c>
      <c r="I7874" s="326" t="s">
        <v>16820</v>
      </c>
      <c r="J7874" s="42" t="str">
        <f>VLOOKUP(D7874,DEPARTMENTS!B:B,1,0)</f>
        <v>DEV_GROUP_3</v>
      </c>
    </row>
    <row r="7875" spans="1:10" hidden="1" x14ac:dyDescent="0.2">
      <c r="A7875" s="326" t="s">
        <v>16658</v>
      </c>
      <c r="B7875" s="326" t="s">
        <v>11</v>
      </c>
      <c r="C7875" s="326">
        <v>1</v>
      </c>
      <c r="D7875" s="326" t="s">
        <v>140</v>
      </c>
      <c r="E7875" s="323">
        <v>4000</v>
      </c>
      <c r="F7875" s="35" t="s">
        <v>303</v>
      </c>
      <c r="G7875" s="326" t="s">
        <v>16633</v>
      </c>
      <c r="H7875" s="350">
        <f t="shared" si="123"/>
        <v>3556774.8800000008</v>
      </c>
      <c r="I7875" s="326" t="s">
        <v>16821</v>
      </c>
      <c r="J7875" s="42" t="str">
        <f>VLOOKUP(D7875,DEPARTMENTS!B:B,1,0)</f>
        <v>DEV_GROUP_19</v>
      </c>
    </row>
    <row r="7876" spans="1:10" hidden="1" x14ac:dyDescent="0.2">
      <c r="A7876" s="326" t="s">
        <v>16659</v>
      </c>
      <c r="B7876" s="326" t="s">
        <v>11</v>
      </c>
      <c r="C7876" s="326">
        <v>1</v>
      </c>
      <c r="D7876" s="326" t="s">
        <v>180</v>
      </c>
      <c r="E7876" s="323">
        <v>450</v>
      </c>
      <c r="F7876" s="35" t="s">
        <v>303</v>
      </c>
      <c r="G7876" s="326" t="s">
        <v>16633</v>
      </c>
      <c r="H7876" s="350">
        <f t="shared" si="123"/>
        <v>3557224.8800000008</v>
      </c>
      <c r="I7876" s="326" t="s">
        <v>16822</v>
      </c>
      <c r="J7876" s="42" t="str">
        <f>VLOOKUP(D7876,DEPARTMENTS!B:B,1,0)</f>
        <v>DEV_GROUP_28</v>
      </c>
    </row>
    <row r="7877" spans="1:10" hidden="1" x14ac:dyDescent="0.2">
      <c r="A7877" s="326" t="s">
        <v>16660</v>
      </c>
      <c r="B7877" s="326" t="s">
        <v>11</v>
      </c>
      <c r="C7877" s="326">
        <v>1</v>
      </c>
      <c r="D7877" s="326" t="s">
        <v>120</v>
      </c>
      <c r="E7877" s="323">
        <v>100</v>
      </c>
      <c r="F7877" s="35" t="s">
        <v>303</v>
      </c>
      <c r="G7877" s="326" t="s">
        <v>16633</v>
      </c>
      <c r="H7877" s="350">
        <f t="shared" si="123"/>
        <v>3557324.8800000008</v>
      </c>
      <c r="I7877" s="326" t="s">
        <v>16823</v>
      </c>
      <c r="J7877" s="42" t="str">
        <f>VLOOKUP(D7877,DEPARTMENTS!B:B,1,0)</f>
        <v>DEV_GROUP_17</v>
      </c>
    </row>
    <row r="7878" spans="1:10" hidden="1" x14ac:dyDescent="0.2">
      <c r="A7878" s="326" t="s">
        <v>16661</v>
      </c>
      <c r="B7878" s="326" t="s">
        <v>11</v>
      </c>
      <c r="C7878" s="326">
        <v>1</v>
      </c>
      <c r="D7878" s="326" t="s">
        <v>118</v>
      </c>
      <c r="E7878" s="323">
        <v>200</v>
      </c>
      <c r="F7878" s="35" t="s">
        <v>303</v>
      </c>
      <c r="G7878" s="326" t="s">
        <v>16633</v>
      </c>
      <c r="H7878" s="350">
        <f t="shared" si="123"/>
        <v>3557524.8800000008</v>
      </c>
      <c r="I7878" s="326" t="s">
        <v>16824</v>
      </c>
      <c r="J7878" s="42" t="str">
        <f>VLOOKUP(D7878,DEPARTMENTS!B:B,1,0)</f>
        <v>DEV_GROUP_3</v>
      </c>
    </row>
    <row r="7879" spans="1:10" hidden="1" x14ac:dyDescent="0.2">
      <c r="A7879" s="326" t="s">
        <v>16662</v>
      </c>
      <c r="B7879" s="326" t="s">
        <v>11</v>
      </c>
      <c r="C7879" s="326">
        <v>1</v>
      </c>
      <c r="D7879" s="326" t="s">
        <v>160</v>
      </c>
      <c r="E7879" s="323">
        <v>200</v>
      </c>
      <c r="F7879" s="35" t="s">
        <v>303</v>
      </c>
      <c r="G7879" s="326" t="s">
        <v>16633</v>
      </c>
      <c r="H7879" s="350">
        <f t="shared" si="123"/>
        <v>3557724.8800000008</v>
      </c>
      <c r="I7879" s="326" t="s">
        <v>16825</v>
      </c>
      <c r="J7879" s="42" t="str">
        <f>VLOOKUP(D7879,DEPARTMENTS!B:B,1,0)</f>
        <v>DEV_GROUP_20</v>
      </c>
    </row>
    <row r="7880" spans="1:10" hidden="1" x14ac:dyDescent="0.2">
      <c r="A7880" s="326" t="s">
        <v>16663</v>
      </c>
      <c r="B7880" s="326" t="s">
        <v>11</v>
      </c>
      <c r="C7880" s="326">
        <v>1</v>
      </c>
      <c r="D7880" s="326" t="s">
        <v>24</v>
      </c>
      <c r="E7880" s="323">
        <v>877</v>
      </c>
      <c r="F7880" s="35" t="s">
        <v>303</v>
      </c>
      <c r="G7880" s="326" t="s">
        <v>16633</v>
      </c>
      <c r="H7880" s="350">
        <f t="shared" si="123"/>
        <v>3558601.8800000008</v>
      </c>
      <c r="I7880" s="326" t="s">
        <v>16826</v>
      </c>
      <c r="J7880" s="42" t="str">
        <f>VLOOKUP(D7880,DEPARTMENTS!B:B,1,0)</f>
        <v>ENVELOPES</v>
      </c>
    </row>
    <row r="7881" spans="1:10" hidden="1" x14ac:dyDescent="0.2">
      <c r="A7881" s="326" t="s">
        <v>16664</v>
      </c>
      <c r="B7881" s="326" t="s">
        <v>11</v>
      </c>
      <c r="C7881" s="326">
        <v>1</v>
      </c>
      <c r="D7881" s="326" t="s">
        <v>126</v>
      </c>
      <c r="E7881" s="323">
        <v>250</v>
      </c>
      <c r="F7881" s="35" t="s">
        <v>303</v>
      </c>
      <c r="G7881" s="326" t="s">
        <v>16633</v>
      </c>
      <c r="H7881" s="350">
        <f t="shared" si="123"/>
        <v>3558851.8800000008</v>
      </c>
      <c r="I7881" s="326" t="s">
        <v>16827</v>
      </c>
      <c r="J7881" s="42" t="str">
        <f>VLOOKUP(D7881,DEPARTMENTS!B:B,1,0)</f>
        <v>DEV_GROUP_6</v>
      </c>
    </row>
    <row r="7882" spans="1:10" hidden="1" x14ac:dyDescent="0.2">
      <c r="A7882" s="326" t="s">
        <v>16665</v>
      </c>
      <c r="B7882" s="326" t="s">
        <v>11</v>
      </c>
      <c r="C7882" s="326">
        <v>1</v>
      </c>
      <c r="D7882" s="326" t="s">
        <v>144</v>
      </c>
      <c r="E7882" s="323">
        <v>500</v>
      </c>
      <c r="F7882" s="35" t="s">
        <v>303</v>
      </c>
      <c r="G7882" s="326" t="s">
        <v>16633</v>
      </c>
      <c r="H7882" s="350">
        <f t="shared" si="123"/>
        <v>3559351.8800000008</v>
      </c>
      <c r="I7882" s="326" t="s">
        <v>16828</v>
      </c>
      <c r="J7882" s="42" t="str">
        <f>VLOOKUP(D7882,DEPARTMENTS!B:B,1,0)</f>
        <v>DEV_GROUP_2</v>
      </c>
    </row>
    <row r="7883" spans="1:10" hidden="1" x14ac:dyDescent="0.2">
      <c r="A7883" s="326" t="s">
        <v>16666</v>
      </c>
      <c r="B7883" s="326" t="s">
        <v>11</v>
      </c>
      <c r="C7883" s="326">
        <v>1</v>
      </c>
      <c r="D7883" s="326" t="s">
        <v>126</v>
      </c>
      <c r="E7883" s="323">
        <v>500</v>
      </c>
      <c r="F7883" s="35" t="s">
        <v>303</v>
      </c>
      <c r="G7883" s="326" t="s">
        <v>16633</v>
      </c>
      <c r="H7883" s="350">
        <f t="shared" si="123"/>
        <v>3559851.8800000008</v>
      </c>
      <c r="I7883" s="326" t="s">
        <v>16829</v>
      </c>
      <c r="J7883" s="42" t="str">
        <f>VLOOKUP(D7883,DEPARTMENTS!B:B,1,0)</f>
        <v>DEV_GROUP_6</v>
      </c>
    </row>
    <row r="7884" spans="1:10" hidden="1" x14ac:dyDescent="0.2">
      <c r="A7884" s="326" t="s">
        <v>16667</v>
      </c>
      <c r="B7884" s="326" t="s">
        <v>11</v>
      </c>
      <c r="C7884" s="326">
        <v>1</v>
      </c>
      <c r="D7884" s="326" t="s">
        <v>118</v>
      </c>
      <c r="E7884" s="323">
        <v>1500</v>
      </c>
      <c r="F7884" s="35" t="s">
        <v>303</v>
      </c>
      <c r="G7884" s="326" t="s">
        <v>16633</v>
      </c>
      <c r="H7884" s="350">
        <f t="shared" si="123"/>
        <v>3561351.8800000008</v>
      </c>
      <c r="I7884" s="326" t="s">
        <v>16830</v>
      </c>
      <c r="J7884" s="42" t="str">
        <f>VLOOKUP(D7884,DEPARTMENTS!B:B,1,0)</f>
        <v>DEV_GROUP_3</v>
      </c>
    </row>
    <row r="7885" spans="1:10" hidden="1" x14ac:dyDescent="0.2">
      <c r="A7885" s="326" t="s">
        <v>16668</v>
      </c>
      <c r="B7885" s="326" t="s">
        <v>11</v>
      </c>
      <c r="C7885" s="326">
        <v>1</v>
      </c>
      <c r="D7885" s="326" t="s">
        <v>120</v>
      </c>
      <c r="E7885" s="323">
        <v>2000</v>
      </c>
      <c r="F7885" s="35" t="s">
        <v>303</v>
      </c>
      <c r="G7885" s="326" t="s">
        <v>16633</v>
      </c>
      <c r="H7885" s="350">
        <f t="shared" si="123"/>
        <v>3563351.8800000008</v>
      </c>
      <c r="I7885" s="326" t="s">
        <v>16831</v>
      </c>
      <c r="J7885" s="42" t="str">
        <f>VLOOKUP(D7885,DEPARTMENTS!B:B,1,0)</f>
        <v>DEV_GROUP_17</v>
      </c>
    </row>
    <row r="7886" spans="1:10" hidden="1" x14ac:dyDescent="0.2">
      <c r="A7886" s="326" t="s">
        <v>16669</v>
      </c>
      <c r="B7886" s="326" t="s">
        <v>11</v>
      </c>
      <c r="C7886" s="326">
        <v>1</v>
      </c>
      <c r="D7886" s="326" t="s">
        <v>118</v>
      </c>
      <c r="E7886" s="323">
        <v>200</v>
      </c>
      <c r="F7886" s="35" t="s">
        <v>303</v>
      </c>
      <c r="G7886" s="326" t="s">
        <v>16633</v>
      </c>
      <c r="H7886" s="350">
        <f t="shared" si="123"/>
        <v>3563551.8800000008</v>
      </c>
      <c r="I7886" s="326" t="s">
        <v>16832</v>
      </c>
      <c r="J7886" s="42" t="str">
        <f>VLOOKUP(D7886,DEPARTMENTS!B:B,1,0)</f>
        <v>DEV_GROUP_3</v>
      </c>
    </row>
    <row r="7887" spans="1:10" hidden="1" x14ac:dyDescent="0.2">
      <c r="A7887" s="326" t="s">
        <v>16670</v>
      </c>
      <c r="B7887" s="326" t="s">
        <v>11</v>
      </c>
      <c r="C7887" s="326">
        <v>1</v>
      </c>
      <c r="D7887" s="326" t="s">
        <v>120</v>
      </c>
      <c r="E7887" s="323">
        <v>1000</v>
      </c>
      <c r="F7887" s="35" t="s">
        <v>303</v>
      </c>
      <c r="G7887" s="326" t="s">
        <v>16633</v>
      </c>
      <c r="H7887" s="350">
        <f t="shared" si="123"/>
        <v>3564551.8800000008</v>
      </c>
      <c r="I7887" s="326" t="s">
        <v>16833</v>
      </c>
      <c r="J7887" s="42" t="str">
        <f>VLOOKUP(D7887,DEPARTMENTS!B:B,1,0)</f>
        <v>DEV_GROUP_17</v>
      </c>
    </row>
    <row r="7888" spans="1:10" hidden="1" x14ac:dyDescent="0.2">
      <c r="A7888" s="326" t="s">
        <v>16671</v>
      </c>
      <c r="B7888" s="326" t="s">
        <v>11</v>
      </c>
      <c r="C7888" s="326">
        <v>1</v>
      </c>
      <c r="D7888" s="326" t="s">
        <v>150</v>
      </c>
      <c r="E7888" s="323">
        <v>500</v>
      </c>
      <c r="F7888" s="35" t="s">
        <v>303</v>
      </c>
      <c r="G7888" s="326" t="s">
        <v>16633</v>
      </c>
      <c r="H7888" s="350">
        <f t="shared" si="123"/>
        <v>3565051.8800000008</v>
      </c>
      <c r="I7888" s="326" t="s">
        <v>16834</v>
      </c>
      <c r="J7888" s="42" t="str">
        <f>VLOOKUP(D7888,DEPARTMENTS!B:B,1,0)</f>
        <v>DEV_GROUP_40</v>
      </c>
    </row>
    <row r="7889" spans="1:10" hidden="1" x14ac:dyDescent="0.2">
      <c r="A7889" s="326" t="s">
        <v>16672</v>
      </c>
      <c r="B7889" s="326" t="s">
        <v>11</v>
      </c>
      <c r="C7889" s="326">
        <v>1</v>
      </c>
      <c r="D7889" s="326" t="s">
        <v>132</v>
      </c>
      <c r="E7889" s="323">
        <v>500</v>
      </c>
      <c r="F7889" s="35" t="s">
        <v>303</v>
      </c>
      <c r="G7889" s="326" t="s">
        <v>16633</v>
      </c>
      <c r="H7889" s="350">
        <f t="shared" si="123"/>
        <v>3565551.8800000008</v>
      </c>
      <c r="I7889" s="326" t="s">
        <v>16835</v>
      </c>
      <c r="J7889" s="42" t="str">
        <f>VLOOKUP(D7889,DEPARTMENTS!B:B,1,0)</f>
        <v>DEV_GROUP_41</v>
      </c>
    </row>
    <row r="7890" spans="1:10" hidden="1" x14ac:dyDescent="0.2">
      <c r="A7890" s="326" t="s">
        <v>16673</v>
      </c>
      <c r="B7890" s="326" t="s">
        <v>11</v>
      </c>
      <c r="C7890" s="326">
        <v>1</v>
      </c>
      <c r="D7890" s="326" t="s">
        <v>150</v>
      </c>
      <c r="E7890" s="323">
        <v>500</v>
      </c>
      <c r="F7890" s="35" t="s">
        <v>303</v>
      </c>
      <c r="G7890" s="326" t="s">
        <v>16633</v>
      </c>
      <c r="H7890" s="350">
        <f t="shared" si="123"/>
        <v>3566051.8800000008</v>
      </c>
      <c r="I7890" s="326" t="s">
        <v>16836</v>
      </c>
      <c r="J7890" s="42" t="str">
        <f>VLOOKUP(D7890,DEPARTMENTS!B:B,1,0)</f>
        <v>DEV_GROUP_40</v>
      </c>
    </row>
    <row r="7891" spans="1:10" hidden="1" x14ac:dyDescent="0.2">
      <c r="A7891" s="326" t="s">
        <v>16674</v>
      </c>
      <c r="B7891" s="326" t="s">
        <v>11</v>
      </c>
      <c r="C7891" s="326">
        <v>1</v>
      </c>
      <c r="D7891" s="326" t="s">
        <v>150</v>
      </c>
      <c r="E7891" s="323">
        <v>500</v>
      </c>
      <c r="F7891" s="35" t="s">
        <v>303</v>
      </c>
      <c r="G7891" s="326" t="s">
        <v>16633</v>
      </c>
      <c r="H7891" s="350">
        <f t="shared" si="123"/>
        <v>3566551.8800000008</v>
      </c>
      <c r="I7891" s="326" t="s">
        <v>16837</v>
      </c>
      <c r="J7891" s="42" t="str">
        <f>VLOOKUP(D7891,DEPARTMENTS!B:B,1,0)</f>
        <v>DEV_GROUP_40</v>
      </c>
    </row>
    <row r="7892" spans="1:10" hidden="1" x14ac:dyDescent="0.2">
      <c r="A7892" s="326" t="s">
        <v>16675</v>
      </c>
      <c r="B7892" s="326" t="s">
        <v>11</v>
      </c>
      <c r="C7892" s="326">
        <v>1</v>
      </c>
      <c r="D7892" s="326" t="s">
        <v>144</v>
      </c>
      <c r="E7892" s="323">
        <v>250</v>
      </c>
      <c r="F7892" s="35" t="s">
        <v>303</v>
      </c>
      <c r="G7892" s="326" t="s">
        <v>16633</v>
      </c>
      <c r="H7892" s="350">
        <f t="shared" si="123"/>
        <v>3566801.8800000008</v>
      </c>
      <c r="I7892" s="326" t="s">
        <v>16838</v>
      </c>
      <c r="J7892" s="42" t="str">
        <f>VLOOKUP(D7892,DEPARTMENTS!B:B,1,0)</f>
        <v>DEV_GROUP_2</v>
      </c>
    </row>
    <row r="7893" spans="1:10" hidden="1" x14ac:dyDescent="0.2">
      <c r="A7893" s="326" t="s">
        <v>16676</v>
      </c>
      <c r="B7893" s="326" t="s">
        <v>11</v>
      </c>
      <c r="C7893" s="326">
        <v>1</v>
      </c>
      <c r="D7893" s="326" t="s">
        <v>120</v>
      </c>
      <c r="E7893" s="323">
        <v>200</v>
      </c>
      <c r="F7893" s="35" t="s">
        <v>303</v>
      </c>
      <c r="G7893" s="326" t="s">
        <v>16633</v>
      </c>
      <c r="H7893" s="350">
        <f t="shared" si="123"/>
        <v>3567001.8800000008</v>
      </c>
      <c r="I7893" s="326" t="s">
        <v>16839</v>
      </c>
      <c r="J7893" s="42" t="str">
        <f>VLOOKUP(D7893,DEPARTMENTS!B:B,1,0)</f>
        <v>DEV_GROUP_17</v>
      </c>
    </row>
    <row r="7894" spans="1:10" hidden="1" x14ac:dyDescent="0.2">
      <c r="A7894" s="326" t="s">
        <v>16677</v>
      </c>
      <c r="B7894" s="326" t="s">
        <v>11</v>
      </c>
      <c r="C7894" s="326">
        <v>1</v>
      </c>
      <c r="D7894" s="326" t="s">
        <v>118</v>
      </c>
      <c r="E7894" s="323">
        <v>200</v>
      </c>
      <c r="F7894" s="35" t="s">
        <v>303</v>
      </c>
      <c r="G7894" s="326" t="s">
        <v>16633</v>
      </c>
      <c r="H7894" s="350">
        <f t="shared" ref="H7894:H7957" si="124">H7893+E7894</f>
        <v>3567201.8800000008</v>
      </c>
      <c r="I7894" s="326" t="s">
        <v>16840</v>
      </c>
      <c r="J7894" s="42" t="str">
        <f>VLOOKUP(D7894,DEPARTMENTS!B:B,1,0)</f>
        <v>DEV_GROUP_3</v>
      </c>
    </row>
    <row r="7895" spans="1:10" hidden="1" x14ac:dyDescent="0.2">
      <c r="A7895" s="326" t="s">
        <v>16678</v>
      </c>
      <c r="B7895" s="326" t="s">
        <v>11</v>
      </c>
      <c r="C7895" s="326">
        <v>1</v>
      </c>
      <c r="D7895" s="326" t="s">
        <v>118</v>
      </c>
      <c r="E7895" s="323">
        <v>2200</v>
      </c>
      <c r="F7895" s="35" t="s">
        <v>303</v>
      </c>
      <c r="G7895" s="326" t="s">
        <v>16633</v>
      </c>
      <c r="H7895" s="350">
        <f t="shared" si="124"/>
        <v>3569401.8800000008</v>
      </c>
      <c r="I7895" s="326" t="s">
        <v>16841</v>
      </c>
      <c r="J7895" s="42" t="str">
        <f>VLOOKUP(D7895,DEPARTMENTS!B:B,1,0)</f>
        <v>DEV_GROUP_3</v>
      </c>
    </row>
    <row r="7896" spans="1:10" hidden="1" x14ac:dyDescent="0.2">
      <c r="A7896" s="326" t="s">
        <v>16679</v>
      </c>
      <c r="B7896" s="326" t="s">
        <v>11</v>
      </c>
      <c r="C7896" s="326">
        <v>1</v>
      </c>
      <c r="D7896" s="326" t="s">
        <v>146</v>
      </c>
      <c r="E7896" s="323">
        <v>500</v>
      </c>
      <c r="F7896" s="35" t="s">
        <v>303</v>
      </c>
      <c r="G7896" s="326" t="s">
        <v>16633</v>
      </c>
      <c r="H7896" s="350">
        <f t="shared" si="124"/>
        <v>3569901.8800000008</v>
      </c>
      <c r="I7896" s="326" t="s">
        <v>16842</v>
      </c>
      <c r="J7896" s="42" t="str">
        <f>VLOOKUP(D7896,DEPARTMENTS!B:B,1,0)</f>
        <v>DEV_GROUP_18</v>
      </c>
    </row>
    <row r="7897" spans="1:10" hidden="1" x14ac:dyDescent="0.2">
      <c r="A7897" s="326" t="s">
        <v>348</v>
      </c>
      <c r="B7897" s="326" t="s">
        <v>11</v>
      </c>
      <c r="C7897" s="326">
        <v>1</v>
      </c>
      <c r="D7897" s="326" t="s">
        <v>191</v>
      </c>
      <c r="E7897" s="323">
        <v>1000</v>
      </c>
      <c r="F7897" s="35" t="s">
        <v>303</v>
      </c>
      <c r="G7897" s="326" t="s">
        <v>16633</v>
      </c>
      <c r="H7897" s="350">
        <f t="shared" si="124"/>
        <v>3570901.8800000008</v>
      </c>
      <c r="I7897" s="326" t="s">
        <v>17644</v>
      </c>
      <c r="J7897" s="42" t="str">
        <f>VLOOKUP(D7897,DEPARTMENTS!B:B,1,0)</f>
        <v>DEV_GROUP_VISITORS</v>
      </c>
    </row>
    <row r="7898" spans="1:10" hidden="1" x14ac:dyDescent="0.2">
      <c r="A7898" s="326" t="s">
        <v>16680</v>
      </c>
      <c r="B7898" s="326" t="s">
        <v>11</v>
      </c>
      <c r="C7898" s="326">
        <v>1</v>
      </c>
      <c r="D7898" s="326" t="s">
        <v>116</v>
      </c>
      <c r="E7898" s="323">
        <v>50000</v>
      </c>
      <c r="F7898" s="35" t="s">
        <v>303</v>
      </c>
      <c r="G7898" s="326" t="s">
        <v>16633</v>
      </c>
      <c r="H7898" s="350">
        <f t="shared" si="124"/>
        <v>3620901.8800000008</v>
      </c>
      <c r="I7898" s="326" t="s">
        <v>16843</v>
      </c>
      <c r="J7898" s="42" t="str">
        <f>VLOOKUP(D7898,DEPARTMENTS!B:B,1,0)</f>
        <v>DEV_GROUP_15</v>
      </c>
    </row>
    <row r="7899" spans="1:10" hidden="1" x14ac:dyDescent="0.2">
      <c r="A7899" s="326" t="s">
        <v>16681</v>
      </c>
      <c r="B7899" s="326" t="s">
        <v>11</v>
      </c>
      <c r="C7899" s="326">
        <v>1</v>
      </c>
      <c r="D7899" s="326" t="s">
        <v>186</v>
      </c>
      <c r="E7899" s="323">
        <v>100</v>
      </c>
      <c r="F7899" s="35" t="s">
        <v>303</v>
      </c>
      <c r="G7899" s="326" t="s">
        <v>16633</v>
      </c>
      <c r="H7899" s="350">
        <f t="shared" si="124"/>
        <v>3621001.8800000008</v>
      </c>
      <c r="I7899" s="326" t="s">
        <v>16844</v>
      </c>
      <c r="J7899" s="42" t="str">
        <f>VLOOKUP(D7899,DEPARTMENTS!B:B,1,0)</f>
        <v>DEV_GROUP_37</v>
      </c>
    </row>
    <row r="7900" spans="1:10" x14ac:dyDescent="0.2">
      <c r="A7900" s="326" t="s">
        <v>16682</v>
      </c>
      <c r="B7900" s="326" t="s">
        <v>11</v>
      </c>
      <c r="C7900" s="326">
        <v>1</v>
      </c>
      <c r="D7900" s="326" t="s">
        <v>112</v>
      </c>
      <c r="E7900" s="323">
        <v>1000</v>
      </c>
      <c r="F7900" s="35" t="s">
        <v>303</v>
      </c>
      <c r="G7900" s="326" t="s">
        <v>16633</v>
      </c>
      <c r="H7900" s="350">
        <f t="shared" si="124"/>
        <v>3622001.8800000008</v>
      </c>
      <c r="I7900" s="326" t="s">
        <v>16845</v>
      </c>
      <c r="J7900" s="42" t="str">
        <f>VLOOKUP(D7900,DEPARTMENTS!B:B,1,0)</f>
        <v>DEV_GROUP_13</v>
      </c>
    </row>
    <row r="7901" spans="1:10" hidden="1" x14ac:dyDescent="0.2">
      <c r="A7901" s="326" t="s">
        <v>348</v>
      </c>
      <c r="B7901" s="326" t="s">
        <v>11</v>
      </c>
      <c r="C7901" s="326">
        <v>1</v>
      </c>
      <c r="D7901" s="326" t="s">
        <v>118</v>
      </c>
      <c r="E7901" s="323">
        <v>250</v>
      </c>
      <c r="F7901" s="35" t="s">
        <v>303</v>
      </c>
      <c r="G7901" s="326" t="s">
        <v>16633</v>
      </c>
      <c r="H7901" s="350">
        <f t="shared" si="124"/>
        <v>3622251.8800000008</v>
      </c>
      <c r="I7901" s="326" t="s">
        <v>16846</v>
      </c>
      <c r="J7901" s="42" t="str">
        <f>VLOOKUP(D7901,DEPARTMENTS!B:B,1,0)</f>
        <v>DEV_GROUP_3</v>
      </c>
    </row>
    <row r="7902" spans="1:10" hidden="1" x14ac:dyDescent="0.2">
      <c r="A7902" s="326" t="s">
        <v>16683</v>
      </c>
      <c r="B7902" s="326" t="s">
        <v>11</v>
      </c>
      <c r="C7902" s="326">
        <v>1</v>
      </c>
      <c r="D7902" s="326" t="s">
        <v>126</v>
      </c>
      <c r="E7902" s="323">
        <v>5000</v>
      </c>
      <c r="F7902" s="35" t="s">
        <v>303</v>
      </c>
      <c r="G7902" s="326" t="s">
        <v>16633</v>
      </c>
      <c r="H7902" s="350">
        <f t="shared" si="124"/>
        <v>3627251.8800000008</v>
      </c>
      <c r="I7902" s="326" t="s">
        <v>16847</v>
      </c>
      <c r="J7902" s="42" t="str">
        <f>VLOOKUP(D7902,DEPARTMENTS!B:B,1,0)</f>
        <v>DEV_GROUP_6</v>
      </c>
    </row>
    <row r="7903" spans="1:10" hidden="1" x14ac:dyDescent="0.2">
      <c r="A7903" s="326" t="s">
        <v>16684</v>
      </c>
      <c r="B7903" s="326" t="s">
        <v>11</v>
      </c>
      <c r="C7903" s="326">
        <v>1</v>
      </c>
      <c r="D7903" s="326" t="s">
        <v>186</v>
      </c>
      <c r="E7903" s="323">
        <v>200</v>
      </c>
      <c r="F7903" s="35" t="s">
        <v>303</v>
      </c>
      <c r="G7903" s="326" t="s">
        <v>16633</v>
      </c>
      <c r="H7903" s="350">
        <f t="shared" si="124"/>
        <v>3627451.8800000008</v>
      </c>
      <c r="I7903" s="326" t="s">
        <v>16848</v>
      </c>
      <c r="J7903" s="42" t="str">
        <f>VLOOKUP(D7903,DEPARTMENTS!B:B,1,0)</f>
        <v>DEV_GROUP_37</v>
      </c>
    </row>
    <row r="7904" spans="1:10" hidden="1" x14ac:dyDescent="0.2">
      <c r="A7904" s="326" t="s">
        <v>16685</v>
      </c>
      <c r="B7904" s="326" t="s">
        <v>11</v>
      </c>
      <c r="C7904" s="326">
        <v>1</v>
      </c>
      <c r="D7904" s="326" t="s">
        <v>120</v>
      </c>
      <c r="E7904" s="323">
        <v>600</v>
      </c>
      <c r="F7904" s="35" t="s">
        <v>303</v>
      </c>
      <c r="G7904" s="326" t="s">
        <v>16633</v>
      </c>
      <c r="H7904" s="350">
        <f t="shared" si="124"/>
        <v>3628051.8800000008</v>
      </c>
      <c r="I7904" s="326" t="s">
        <v>16849</v>
      </c>
      <c r="J7904" s="42" t="str">
        <f>VLOOKUP(D7904,DEPARTMENTS!B:B,1,0)</f>
        <v>DEV_GROUP_17</v>
      </c>
    </row>
    <row r="7905" spans="1:10" hidden="1" x14ac:dyDescent="0.2">
      <c r="A7905" s="326" t="s">
        <v>16686</v>
      </c>
      <c r="B7905" s="326" t="s">
        <v>11</v>
      </c>
      <c r="C7905" s="326">
        <v>1</v>
      </c>
      <c r="D7905" s="326" t="s">
        <v>144</v>
      </c>
      <c r="E7905" s="323">
        <v>1000</v>
      </c>
      <c r="F7905" s="35" t="s">
        <v>303</v>
      </c>
      <c r="G7905" s="326" t="s">
        <v>16633</v>
      </c>
      <c r="H7905" s="350">
        <f t="shared" si="124"/>
        <v>3629051.8800000008</v>
      </c>
      <c r="I7905" s="326" t="s">
        <v>16850</v>
      </c>
      <c r="J7905" s="42" t="str">
        <f>VLOOKUP(D7905,DEPARTMENTS!B:B,1,0)</f>
        <v>DEV_GROUP_2</v>
      </c>
    </row>
    <row r="7906" spans="1:10" hidden="1" x14ac:dyDescent="0.2">
      <c r="A7906" s="326" t="s">
        <v>16687</v>
      </c>
      <c r="B7906" s="326" t="s">
        <v>11</v>
      </c>
      <c r="C7906" s="326">
        <v>1</v>
      </c>
      <c r="D7906" s="326" t="s">
        <v>118</v>
      </c>
      <c r="E7906" s="323">
        <v>250</v>
      </c>
      <c r="F7906" s="35" t="s">
        <v>303</v>
      </c>
      <c r="G7906" s="326" t="s">
        <v>16633</v>
      </c>
      <c r="H7906" s="350">
        <f t="shared" si="124"/>
        <v>3629301.8800000008</v>
      </c>
      <c r="I7906" s="326" t="s">
        <v>16851</v>
      </c>
      <c r="J7906" s="42" t="str">
        <f>VLOOKUP(D7906,DEPARTMENTS!B:B,1,0)</f>
        <v>DEV_GROUP_3</v>
      </c>
    </row>
    <row r="7907" spans="1:10" hidden="1" x14ac:dyDescent="0.2">
      <c r="A7907" s="326" t="s">
        <v>16688</v>
      </c>
      <c r="B7907" s="326" t="s">
        <v>11</v>
      </c>
      <c r="C7907" s="326">
        <v>1</v>
      </c>
      <c r="D7907" s="326" t="s">
        <v>132</v>
      </c>
      <c r="E7907" s="323">
        <v>300</v>
      </c>
      <c r="F7907" s="35" t="s">
        <v>303</v>
      </c>
      <c r="G7907" s="326" t="s">
        <v>16633</v>
      </c>
      <c r="H7907" s="350">
        <f t="shared" si="124"/>
        <v>3629601.8800000008</v>
      </c>
      <c r="I7907" s="326" t="s">
        <v>16852</v>
      </c>
      <c r="J7907" s="42" t="str">
        <f>VLOOKUP(D7907,DEPARTMENTS!B:B,1,0)</f>
        <v>DEV_GROUP_41</v>
      </c>
    </row>
    <row r="7908" spans="1:10" hidden="1" x14ac:dyDescent="0.2">
      <c r="A7908" s="326" t="s">
        <v>16689</v>
      </c>
      <c r="B7908" s="326" t="s">
        <v>11</v>
      </c>
      <c r="C7908" s="326">
        <v>1</v>
      </c>
      <c r="D7908" s="326" t="s">
        <v>126</v>
      </c>
      <c r="E7908" s="323">
        <v>1</v>
      </c>
      <c r="F7908" s="35" t="s">
        <v>303</v>
      </c>
      <c r="G7908" s="326" t="s">
        <v>16633</v>
      </c>
      <c r="H7908" s="350">
        <f t="shared" si="124"/>
        <v>3629602.8800000008</v>
      </c>
      <c r="I7908" s="326" t="s">
        <v>16853</v>
      </c>
      <c r="J7908" s="42" t="str">
        <f>VLOOKUP(D7908,DEPARTMENTS!B:B,1,0)</f>
        <v>DEV_GROUP_6</v>
      </c>
    </row>
    <row r="7909" spans="1:10" hidden="1" x14ac:dyDescent="0.2">
      <c r="A7909" s="326" t="s">
        <v>16690</v>
      </c>
      <c r="B7909" s="326" t="s">
        <v>11</v>
      </c>
      <c r="C7909" s="326">
        <v>1</v>
      </c>
      <c r="D7909" s="326" t="s">
        <v>120</v>
      </c>
      <c r="E7909" s="323">
        <v>200</v>
      </c>
      <c r="F7909" s="35" t="s">
        <v>303</v>
      </c>
      <c r="G7909" s="326" t="s">
        <v>16633</v>
      </c>
      <c r="H7909" s="350">
        <f t="shared" si="124"/>
        <v>3629802.8800000008</v>
      </c>
      <c r="I7909" s="326" t="s">
        <v>16854</v>
      </c>
      <c r="J7909" s="42" t="str">
        <f>VLOOKUP(D7909,DEPARTMENTS!B:B,1,0)</f>
        <v>DEV_GROUP_17</v>
      </c>
    </row>
    <row r="7910" spans="1:10" hidden="1" x14ac:dyDescent="0.2">
      <c r="A7910" s="326" t="s">
        <v>16691</v>
      </c>
      <c r="B7910" s="326" t="s">
        <v>11</v>
      </c>
      <c r="C7910" s="326">
        <v>1</v>
      </c>
      <c r="D7910" s="326" t="s">
        <v>150</v>
      </c>
      <c r="E7910" s="323">
        <v>300</v>
      </c>
      <c r="F7910" s="35" t="s">
        <v>303</v>
      </c>
      <c r="G7910" s="326" t="s">
        <v>16633</v>
      </c>
      <c r="H7910" s="350">
        <f t="shared" si="124"/>
        <v>3630102.8800000008</v>
      </c>
      <c r="I7910" s="326" t="s">
        <v>16855</v>
      </c>
      <c r="J7910" s="42" t="str">
        <f>VLOOKUP(D7910,DEPARTMENTS!B:B,1,0)</f>
        <v>DEV_GROUP_40</v>
      </c>
    </row>
    <row r="7911" spans="1:10" hidden="1" x14ac:dyDescent="0.2">
      <c r="A7911" s="326" t="s">
        <v>16692</v>
      </c>
      <c r="B7911" s="326" t="s">
        <v>11</v>
      </c>
      <c r="C7911" s="326">
        <v>1</v>
      </c>
      <c r="D7911" s="326" t="s">
        <v>150</v>
      </c>
      <c r="E7911" s="323">
        <v>300</v>
      </c>
      <c r="F7911" s="35" t="s">
        <v>303</v>
      </c>
      <c r="G7911" s="326" t="s">
        <v>16633</v>
      </c>
      <c r="H7911" s="350">
        <f t="shared" si="124"/>
        <v>3630402.8800000008</v>
      </c>
      <c r="I7911" s="326" t="s">
        <v>16856</v>
      </c>
      <c r="J7911" s="42" t="str">
        <f>VLOOKUP(D7911,DEPARTMENTS!B:B,1,0)</f>
        <v>DEV_GROUP_40</v>
      </c>
    </row>
    <row r="7912" spans="1:10" hidden="1" x14ac:dyDescent="0.2">
      <c r="A7912" s="326" t="s">
        <v>348</v>
      </c>
      <c r="B7912" s="326" t="s">
        <v>11</v>
      </c>
      <c r="C7912" s="326">
        <v>1</v>
      </c>
      <c r="D7912" s="326" t="s">
        <v>148</v>
      </c>
      <c r="E7912" s="323">
        <v>100</v>
      </c>
      <c r="F7912" s="35" t="s">
        <v>303</v>
      </c>
      <c r="G7912" s="326" t="s">
        <v>16633</v>
      </c>
      <c r="H7912" s="350">
        <f t="shared" si="124"/>
        <v>3630502.8800000008</v>
      </c>
      <c r="I7912" s="326" t="s">
        <v>17642</v>
      </c>
      <c r="J7912" s="42" t="str">
        <f>VLOOKUP(D7912,DEPARTMENTS!B:B,1,0)</f>
        <v>DEV_GROUP_NA</v>
      </c>
    </row>
    <row r="7913" spans="1:10" hidden="1" x14ac:dyDescent="0.2">
      <c r="A7913" s="326" t="s">
        <v>348</v>
      </c>
      <c r="B7913" s="326" t="s">
        <v>11</v>
      </c>
      <c r="C7913" s="326">
        <v>1</v>
      </c>
      <c r="D7913" s="326" t="s">
        <v>148</v>
      </c>
      <c r="E7913" s="323">
        <v>1</v>
      </c>
      <c r="F7913" s="35" t="s">
        <v>303</v>
      </c>
      <c r="G7913" s="326" t="s">
        <v>16633</v>
      </c>
      <c r="H7913" s="350">
        <f t="shared" si="124"/>
        <v>3630503.8800000008</v>
      </c>
      <c r="I7913" s="326" t="s">
        <v>17643</v>
      </c>
      <c r="J7913" s="42" t="str">
        <f>VLOOKUP(D7913,DEPARTMENTS!B:B,1,0)</f>
        <v>DEV_GROUP_NA</v>
      </c>
    </row>
    <row r="7914" spans="1:10" hidden="1" x14ac:dyDescent="0.2">
      <c r="A7914" s="326" t="s">
        <v>16693</v>
      </c>
      <c r="B7914" s="326" t="s">
        <v>11</v>
      </c>
      <c r="C7914" s="326">
        <v>1</v>
      </c>
      <c r="D7914" s="326" t="s">
        <v>118</v>
      </c>
      <c r="E7914" s="323">
        <v>200</v>
      </c>
      <c r="F7914" s="35" t="s">
        <v>303</v>
      </c>
      <c r="G7914" s="326" t="s">
        <v>16633</v>
      </c>
      <c r="H7914" s="350">
        <f t="shared" si="124"/>
        <v>3630703.8800000008</v>
      </c>
      <c r="I7914" s="326" t="s">
        <v>16857</v>
      </c>
      <c r="J7914" s="42" t="str">
        <f>VLOOKUP(D7914,DEPARTMENTS!B:B,1,0)</f>
        <v>DEV_GROUP_3</v>
      </c>
    </row>
    <row r="7915" spans="1:10" hidden="1" x14ac:dyDescent="0.2">
      <c r="A7915" s="326" t="s">
        <v>16694</v>
      </c>
      <c r="B7915" s="326" t="s">
        <v>11</v>
      </c>
      <c r="C7915" s="326">
        <v>1</v>
      </c>
      <c r="D7915" s="326" t="s">
        <v>144</v>
      </c>
      <c r="E7915" s="323">
        <v>950</v>
      </c>
      <c r="F7915" s="35" t="s">
        <v>303</v>
      </c>
      <c r="G7915" s="326" t="s">
        <v>16633</v>
      </c>
      <c r="H7915" s="350">
        <f t="shared" si="124"/>
        <v>3631653.8800000008</v>
      </c>
      <c r="I7915" s="326" t="s">
        <v>16858</v>
      </c>
      <c r="J7915" s="42" t="str">
        <f>VLOOKUP(D7915,DEPARTMENTS!B:B,1,0)</f>
        <v>DEV_GROUP_2</v>
      </c>
    </row>
    <row r="7916" spans="1:10" hidden="1" x14ac:dyDescent="0.2">
      <c r="A7916" s="326" t="s">
        <v>16695</v>
      </c>
      <c r="B7916" s="326" t="s">
        <v>11</v>
      </c>
      <c r="C7916" s="326">
        <v>1</v>
      </c>
      <c r="D7916" s="326" t="s">
        <v>186</v>
      </c>
      <c r="E7916" s="323">
        <v>50</v>
      </c>
      <c r="F7916" s="35" t="s">
        <v>303</v>
      </c>
      <c r="G7916" s="326" t="s">
        <v>16633</v>
      </c>
      <c r="H7916" s="350">
        <f t="shared" si="124"/>
        <v>3631703.8800000008</v>
      </c>
      <c r="I7916" s="326" t="s">
        <v>16859</v>
      </c>
      <c r="J7916" s="42" t="str">
        <f>VLOOKUP(D7916,DEPARTMENTS!B:B,1,0)</f>
        <v>DEV_GROUP_37</v>
      </c>
    </row>
    <row r="7917" spans="1:10" hidden="1" x14ac:dyDescent="0.2">
      <c r="A7917" s="326" t="s">
        <v>16696</v>
      </c>
      <c r="B7917" s="326" t="s">
        <v>11</v>
      </c>
      <c r="C7917" s="326">
        <v>1</v>
      </c>
      <c r="D7917" s="326" t="s">
        <v>126</v>
      </c>
      <c r="E7917" s="323">
        <v>200</v>
      </c>
      <c r="F7917" s="35" t="s">
        <v>303</v>
      </c>
      <c r="G7917" s="326" t="s">
        <v>16633</v>
      </c>
      <c r="H7917" s="350">
        <f t="shared" si="124"/>
        <v>3631903.8800000008</v>
      </c>
      <c r="I7917" s="326" t="s">
        <v>16860</v>
      </c>
      <c r="J7917" s="42" t="str">
        <f>VLOOKUP(D7917,DEPARTMENTS!B:B,1,0)</f>
        <v>DEV_GROUP_6</v>
      </c>
    </row>
    <row r="7918" spans="1:10" hidden="1" x14ac:dyDescent="0.2">
      <c r="A7918" s="326" t="s">
        <v>16697</v>
      </c>
      <c r="B7918" s="326" t="s">
        <v>11</v>
      </c>
      <c r="C7918" s="326">
        <v>1</v>
      </c>
      <c r="D7918" s="326" t="s">
        <v>186</v>
      </c>
      <c r="E7918" s="323">
        <v>200</v>
      </c>
      <c r="F7918" s="35" t="s">
        <v>303</v>
      </c>
      <c r="G7918" s="326" t="s">
        <v>16633</v>
      </c>
      <c r="H7918" s="350">
        <f t="shared" si="124"/>
        <v>3632103.8800000008</v>
      </c>
      <c r="I7918" s="326" t="s">
        <v>16861</v>
      </c>
      <c r="J7918" s="42" t="str">
        <f>VLOOKUP(D7918,DEPARTMENTS!B:B,1,0)</f>
        <v>DEV_GROUP_37</v>
      </c>
    </row>
    <row r="7919" spans="1:10" hidden="1" x14ac:dyDescent="0.2">
      <c r="A7919" s="326" t="s">
        <v>16698</v>
      </c>
      <c r="B7919" s="326" t="s">
        <v>11</v>
      </c>
      <c r="C7919" s="326">
        <v>1</v>
      </c>
      <c r="D7919" s="326" t="s">
        <v>186</v>
      </c>
      <c r="E7919" s="323">
        <v>200</v>
      </c>
      <c r="F7919" s="35" t="s">
        <v>303</v>
      </c>
      <c r="G7919" s="326" t="s">
        <v>16633</v>
      </c>
      <c r="H7919" s="350">
        <f t="shared" si="124"/>
        <v>3632303.8800000008</v>
      </c>
      <c r="I7919" s="326" t="s">
        <v>16862</v>
      </c>
      <c r="J7919" s="42" t="str">
        <f>VLOOKUP(D7919,DEPARTMENTS!B:B,1,0)</f>
        <v>DEV_GROUP_37</v>
      </c>
    </row>
    <row r="7920" spans="1:10" hidden="1" x14ac:dyDescent="0.2">
      <c r="A7920" s="326" t="s">
        <v>16699</v>
      </c>
      <c r="B7920" s="326" t="s">
        <v>11</v>
      </c>
      <c r="C7920" s="326">
        <v>1</v>
      </c>
      <c r="D7920" s="326" t="s">
        <v>186</v>
      </c>
      <c r="E7920" s="323">
        <v>1000</v>
      </c>
      <c r="F7920" s="35" t="s">
        <v>303</v>
      </c>
      <c r="G7920" s="326" t="s">
        <v>16633</v>
      </c>
      <c r="H7920" s="350">
        <f t="shared" si="124"/>
        <v>3633303.8800000008</v>
      </c>
      <c r="I7920" s="326" t="s">
        <v>16863</v>
      </c>
      <c r="J7920" s="42" t="str">
        <f>VLOOKUP(D7920,DEPARTMENTS!B:B,1,0)</f>
        <v>DEV_GROUP_37</v>
      </c>
    </row>
    <row r="7921" spans="1:10" hidden="1" x14ac:dyDescent="0.2">
      <c r="A7921" s="326" t="s">
        <v>16700</v>
      </c>
      <c r="B7921" s="326" t="s">
        <v>11</v>
      </c>
      <c r="C7921" s="326">
        <v>1</v>
      </c>
      <c r="D7921" s="326" t="s">
        <v>166</v>
      </c>
      <c r="E7921" s="323">
        <v>1000</v>
      </c>
      <c r="F7921" s="35" t="s">
        <v>303</v>
      </c>
      <c r="G7921" s="326" t="s">
        <v>16633</v>
      </c>
      <c r="H7921" s="350">
        <f t="shared" si="124"/>
        <v>3634303.8800000008</v>
      </c>
      <c r="I7921" s="326" t="s">
        <v>16864</v>
      </c>
      <c r="J7921" s="42" t="str">
        <f>VLOOKUP(D7921,DEPARTMENTS!B:B,1,0)</f>
        <v>DEV_GROUP_30</v>
      </c>
    </row>
    <row r="7922" spans="1:10" hidden="1" x14ac:dyDescent="0.2">
      <c r="A7922" s="326" t="s">
        <v>16701</v>
      </c>
      <c r="B7922" s="326" t="s">
        <v>11</v>
      </c>
      <c r="C7922" s="326">
        <v>1</v>
      </c>
      <c r="D7922" s="326" t="s">
        <v>186</v>
      </c>
      <c r="E7922" s="323">
        <v>200</v>
      </c>
      <c r="F7922" s="35" t="s">
        <v>303</v>
      </c>
      <c r="G7922" s="326" t="s">
        <v>16633</v>
      </c>
      <c r="H7922" s="350">
        <f t="shared" si="124"/>
        <v>3634503.8800000008</v>
      </c>
      <c r="I7922" s="326" t="s">
        <v>16865</v>
      </c>
      <c r="J7922" s="42" t="str">
        <f>VLOOKUP(D7922,DEPARTMENTS!B:B,1,0)</f>
        <v>DEV_GROUP_37</v>
      </c>
    </row>
    <row r="7923" spans="1:10" hidden="1" x14ac:dyDescent="0.2">
      <c r="A7923" s="326" t="s">
        <v>16702</v>
      </c>
      <c r="B7923" s="326" t="s">
        <v>11</v>
      </c>
      <c r="C7923" s="326">
        <v>1</v>
      </c>
      <c r="D7923" s="326" t="s">
        <v>114</v>
      </c>
      <c r="E7923" s="323">
        <v>5000</v>
      </c>
      <c r="F7923" s="35" t="s">
        <v>303</v>
      </c>
      <c r="G7923" s="326" t="s">
        <v>16633</v>
      </c>
      <c r="H7923" s="350">
        <f t="shared" si="124"/>
        <v>3639503.8800000008</v>
      </c>
      <c r="I7923" s="326" t="s">
        <v>16866</v>
      </c>
      <c r="J7923" s="42" t="str">
        <f>VLOOKUP(D7923,DEPARTMENTS!B:B,1,0)</f>
        <v>DEV_GROUP_1</v>
      </c>
    </row>
    <row r="7924" spans="1:10" hidden="1" x14ac:dyDescent="0.2">
      <c r="A7924" s="326" t="s">
        <v>16703</v>
      </c>
      <c r="B7924" s="326" t="s">
        <v>11</v>
      </c>
      <c r="C7924" s="326">
        <v>1</v>
      </c>
      <c r="D7924" s="326" t="s">
        <v>114</v>
      </c>
      <c r="E7924" s="323">
        <v>1000</v>
      </c>
      <c r="F7924" s="35" t="s">
        <v>303</v>
      </c>
      <c r="G7924" s="326" t="s">
        <v>16633</v>
      </c>
      <c r="H7924" s="350">
        <f t="shared" si="124"/>
        <v>3640503.8800000008</v>
      </c>
      <c r="I7924" s="326" t="s">
        <v>16867</v>
      </c>
      <c r="J7924" s="42" t="str">
        <f>VLOOKUP(D7924,DEPARTMENTS!B:B,1,0)</f>
        <v>DEV_GROUP_1</v>
      </c>
    </row>
    <row r="7925" spans="1:10" hidden="1" x14ac:dyDescent="0.2">
      <c r="A7925" s="326" t="s">
        <v>16704</v>
      </c>
      <c r="B7925" s="326" t="s">
        <v>11</v>
      </c>
      <c r="C7925" s="326">
        <v>1</v>
      </c>
      <c r="D7925" s="326" t="s">
        <v>120</v>
      </c>
      <c r="E7925" s="323">
        <v>400</v>
      </c>
      <c r="F7925" s="35" t="s">
        <v>303</v>
      </c>
      <c r="G7925" s="326" t="s">
        <v>16633</v>
      </c>
      <c r="H7925" s="350">
        <f t="shared" si="124"/>
        <v>3640903.8800000008</v>
      </c>
      <c r="I7925" s="326" t="s">
        <v>16868</v>
      </c>
      <c r="J7925" s="42" t="str">
        <f>VLOOKUP(D7925,DEPARTMENTS!B:B,1,0)</f>
        <v>DEV_GROUP_17</v>
      </c>
    </row>
    <row r="7926" spans="1:10" hidden="1" x14ac:dyDescent="0.2">
      <c r="A7926" s="326" t="s">
        <v>16705</v>
      </c>
      <c r="B7926" s="326" t="s">
        <v>11</v>
      </c>
      <c r="C7926" s="326">
        <v>1</v>
      </c>
      <c r="D7926" s="326" t="s">
        <v>114</v>
      </c>
      <c r="E7926" s="323">
        <v>1000</v>
      </c>
      <c r="F7926" s="35" t="s">
        <v>303</v>
      </c>
      <c r="G7926" s="326" t="s">
        <v>16633</v>
      </c>
      <c r="H7926" s="350">
        <f t="shared" si="124"/>
        <v>3641903.8800000008</v>
      </c>
      <c r="I7926" s="326" t="s">
        <v>16869</v>
      </c>
      <c r="J7926" s="42" t="str">
        <f>VLOOKUP(D7926,DEPARTMENTS!B:B,1,0)</f>
        <v>DEV_GROUP_1</v>
      </c>
    </row>
    <row r="7927" spans="1:10" hidden="1" x14ac:dyDescent="0.2">
      <c r="A7927" s="326" t="s">
        <v>16706</v>
      </c>
      <c r="B7927" s="326" t="s">
        <v>11</v>
      </c>
      <c r="C7927" s="326">
        <v>1</v>
      </c>
      <c r="D7927" s="326" t="s">
        <v>166</v>
      </c>
      <c r="E7927" s="323">
        <v>100</v>
      </c>
      <c r="F7927" s="35" t="s">
        <v>303</v>
      </c>
      <c r="G7927" s="326" t="s">
        <v>16633</v>
      </c>
      <c r="H7927" s="350">
        <f t="shared" si="124"/>
        <v>3642003.8800000008</v>
      </c>
      <c r="I7927" s="326" t="s">
        <v>16870</v>
      </c>
      <c r="J7927" s="42" t="str">
        <f>VLOOKUP(D7927,DEPARTMENTS!B:B,1,0)</f>
        <v>DEV_GROUP_30</v>
      </c>
    </row>
    <row r="7928" spans="1:10" hidden="1" x14ac:dyDescent="0.2">
      <c r="A7928" s="326" t="s">
        <v>16707</v>
      </c>
      <c r="B7928" s="326" t="s">
        <v>11</v>
      </c>
      <c r="C7928" s="326">
        <v>1</v>
      </c>
      <c r="D7928" s="326" t="s">
        <v>166</v>
      </c>
      <c r="E7928" s="323">
        <v>300</v>
      </c>
      <c r="F7928" s="35" t="s">
        <v>303</v>
      </c>
      <c r="G7928" s="326" t="s">
        <v>16633</v>
      </c>
      <c r="H7928" s="350">
        <f t="shared" si="124"/>
        <v>3642303.8800000008</v>
      </c>
      <c r="I7928" s="326" t="s">
        <v>16871</v>
      </c>
      <c r="J7928" s="42" t="str">
        <f>VLOOKUP(D7928,DEPARTMENTS!B:B,1,0)</f>
        <v>DEV_GROUP_30</v>
      </c>
    </row>
    <row r="7929" spans="1:10" hidden="1" x14ac:dyDescent="0.2">
      <c r="A7929" s="326" t="s">
        <v>16708</v>
      </c>
      <c r="B7929" s="326" t="s">
        <v>11</v>
      </c>
      <c r="C7929" s="326">
        <v>1</v>
      </c>
      <c r="D7929" s="326" t="s">
        <v>120</v>
      </c>
      <c r="E7929" s="323">
        <v>300</v>
      </c>
      <c r="F7929" s="35" t="s">
        <v>303</v>
      </c>
      <c r="G7929" s="326" t="s">
        <v>16633</v>
      </c>
      <c r="H7929" s="350">
        <f t="shared" si="124"/>
        <v>3642603.8800000008</v>
      </c>
      <c r="I7929" s="326" t="s">
        <v>16872</v>
      </c>
      <c r="J7929" s="42" t="str">
        <f>VLOOKUP(D7929,DEPARTMENTS!B:B,1,0)</f>
        <v>DEV_GROUP_17</v>
      </c>
    </row>
    <row r="7930" spans="1:10" hidden="1" x14ac:dyDescent="0.2">
      <c r="A7930" s="326" t="s">
        <v>16709</v>
      </c>
      <c r="B7930" s="326" t="s">
        <v>11</v>
      </c>
      <c r="C7930" s="326">
        <v>1</v>
      </c>
      <c r="D7930" s="326" t="s">
        <v>118</v>
      </c>
      <c r="E7930" s="323">
        <v>2500</v>
      </c>
      <c r="F7930" s="35" t="s">
        <v>303</v>
      </c>
      <c r="G7930" s="326" t="s">
        <v>16633</v>
      </c>
      <c r="H7930" s="350">
        <f t="shared" si="124"/>
        <v>3645103.8800000008</v>
      </c>
      <c r="I7930" s="326" t="s">
        <v>16873</v>
      </c>
      <c r="J7930" s="42" t="str">
        <f>VLOOKUP(D7930,DEPARTMENTS!B:B,1,0)</f>
        <v>DEV_GROUP_3</v>
      </c>
    </row>
    <row r="7931" spans="1:10" hidden="1" x14ac:dyDescent="0.2">
      <c r="A7931" s="326" t="s">
        <v>16710</v>
      </c>
      <c r="B7931" s="326" t="s">
        <v>11</v>
      </c>
      <c r="C7931" s="326">
        <v>1</v>
      </c>
      <c r="D7931" s="326" t="s">
        <v>120</v>
      </c>
      <c r="E7931" s="323">
        <v>500</v>
      </c>
      <c r="F7931" s="35" t="s">
        <v>303</v>
      </c>
      <c r="G7931" s="326" t="s">
        <v>16633</v>
      </c>
      <c r="H7931" s="350">
        <f t="shared" si="124"/>
        <v>3645603.8800000008</v>
      </c>
      <c r="I7931" s="326" t="s">
        <v>16874</v>
      </c>
      <c r="J7931" s="42" t="str">
        <f>VLOOKUP(D7931,DEPARTMENTS!B:B,1,0)</f>
        <v>DEV_GROUP_17</v>
      </c>
    </row>
    <row r="7932" spans="1:10" hidden="1" x14ac:dyDescent="0.2">
      <c r="A7932" s="326" t="s">
        <v>16711</v>
      </c>
      <c r="B7932" s="326" t="s">
        <v>11</v>
      </c>
      <c r="C7932" s="326">
        <v>1</v>
      </c>
      <c r="D7932" s="326" t="s">
        <v>150</v>
      </c>
      <c r="E7932" s="323">
        <v>400</v>
      </c>
      <c r="F7932" s="35" t="s">
        <v>303</v>
      </c>
      <c r="G7932" s="326" t="s">
        <v>16633</v>
      </c>
      <c r="H7932" s="350">
        <f t="shared" si="124"/>
        <v>3646003.8800000008</v>
      </c>
      <c r="I7932" s="326" t="s">
        <v>16875</v>
      </c>
      <c r="J7932" s="42" t="str">
        <f>VLOOKUP(D7932,DEPARTMENTS!B:B,1,0)</f>
        <v>DEV_GROUP_40</v>
      </c>
    </row>
    <row r="7933" spans="1:10" hidden="1" x14ac:dyDescent="0.2">
      <c r="A7933" s="326" t="s">
        <v>16712</v>
      </c>
      <c r="B7933" s="326" t="s">
        <v>11</v>
      </c>
      <c r="C7933" s="326">
        <v>1</v>
      </c>
      <c r="D7933" s="326" t="s">
        <v>152</v>
      </c>
      <c r="E7933" s="323">
        <v>100</v>
      </c>
      <c r="F7933" s="35" t="s">
        <v>303</v>
      </c>
      <c r="G7933" s="326" t="s">
        <v>16633</v>
      </c>
      <c r="H7933" s="350">
        <f t="shared" si="124"/>
        <v>3646103.8800000008</v>
      </c>
      <c r="I7933" s="326" t="s">
        <v>16876</v>
      </c>
      <c r="J7933" s="42" t="str">
        <f>VLOOKUP(D7933,DEPARTMENTS!B:B,1,0)</f>
        <v>DEV_GROUP_9</v>
      </c>
    </row>
    <row r="7934" spans="1:10" hidden="1" x14ac:dyDescent="0.2">
      <c r="A7934" s="326" t="s">
        <v>348</v>
      </c>
      <c r="B7934" s="326" t="s">
        <v>11</v>
      </c>
      <c r="C7934" s="326">
        <v>1</v>
      </c>
      <c r="D7934" s="326" t="s">
        <v>122</v>
      </c>
      <c r="E7934" s="323">
        <v>2000</v>
      </c>
      <c r="F7934" s="35" t="s">
        <v>303</v>
      </c>
      <c r="G7934" s="326" t="s">
        <v>16633</v>
      </c>
      <c r="H7934" s="350">
        <f t="shared" si="124"/>
        <v>3648103.8800000008</v>
      </c>
      <c r="I7934" s="326" t="s">
        <v>16877</v>
      </c>
      <c r="J7934" s="42" t="str">
        <f>VLOOKUP(D7934,DEPARTMENTS!B:B,1,0)</f>
        <v>DEV_GROUP_16</v>
      </c>
    </row>
    <row r="7935" spans="1:10" hidden="1" x14ac:dyDescent="0.2">
      <c r="A7935" s="326" t="s">
        <v>16713</v>
      </c>
      <c r="B7935" s="326" t="s">
        <v>11</v>
      </c>
      <c r="C7935" s="326">
        <v>1</v>
      </c>
      <c r="D7935" s="326" t="s">
        <v>132</v>
      </c>
      <c r="E7935" s="323">
        <v>1500</v>
      </c>
      <c r="F7935" s="35" t="s">
        <v>303</v>
      </c>
      <c r="G7935" s="326" t="s">
        <v>16633</v>
      </c>
      <c r="H7935" s="350">
        <f t="shared" si="124"/>
        <v>3649603.8800000008</v>
      </c>
      <c r="I7935" s="326" t="s">
        <v>16878</v>
      </c>
      <c r="J7935" s="42" t="str">
        <f>VLOOKUP(D7935,DEPARTMENTS!B:B,1,0)</f>
        <v>DEV_GROUP_41</v>
      </c>
    </row>
    <row r="7936" spans="1:10" hidden="1" x14ac:dyDescent="0.2">
      <c r="A7936" s="326" t="s">
        <v>16714</v>
      </c>
      <c r="B7936" s="326" t="s">
        <v>11</v>
      </c>
      <c r="C7936" s="326">
        <v>1</v>
      </c>
      <c r="D7936" s="326" t="s">
        <v>24</v>
      </c>
      <c r="E7936" s="323">
        <v>500</v>
      </c>
      <c r="F7936" s="35" t="s">
        <v>303</v>
      </c>
      <c r="G7936" s="326" t="s">
        <v>16633</v>
      </c>
      <c r="H7936" s="350">
        <f t="shared" si="124"/>
        <v>3650103.8800000008</v>
      </c>
      <c r="I7936" s="326" t="s">
        <v>16879</v>
      </c>
      <c r="J7936" s="42" t="str">
        <f>VLOOKUP(D7936,DEPARTMENTS!B:B,1,0)</f>
        <v>ENVELOPES</v>
      </c>
    </row>
    <row r="7937" spans="1:10" hidden="1" x14ac:dyDescent="0.2">
      <c r="A7937" s="326" t="s">
        <v>16715</v>
      </c>
      <c r="B7937" s="326" t="s">
        <v>11</v>
      </c>
      <c r="C7937" s="326">
        <v>1</v>
      </c>
      <c r="D7937" s="326" t="s">
        <v>118</v>
      </c>
      <c r="E7937" s="323">
        <v>700</v>
      </c>
      <c r="F7937" s="35" t="s">
        <v>303</v>
      </c>
      <c r="G7937" s="326" t="s">
        <v>16633</v>
      </c>
      <c r="H7937" s="350">
        <f t="shared" si="124"/>
        <v>3650803.8800000008</v>
      </c>
      <c r="I7937" s="326" t="s">
        <v>16880</v>
      </c>
      <c r="J7937" s="42" t="str">
        <f>VLOOKUP(D7937,DEPARTMENTS!B:B,1,0)</f>
        <v>DEV_GROUP_3</v>
      </c>
    </row>
    <row r="7938" spans="1:10" hidden="1" x14ac:dyDescent="0.2">
      <c r="A7938" s="326" t="s">
        <v>16716</v>
      </c>
      <c r="B7938" s="326" t="s">
        <v>11</v>
      </c>
      <c r="C7938" s="326">
        <v>1</v>
      </c>
      <c r="D7938" s="326" t="s">
        <v>118</v>
      </c>
      <c r="E7938" s="323">
        <v>1000</v>
      </c>
      <c r="F7938" s="35" t="s">
        <v>303</v>
      </c>
      <c r="G7938" s="326" t="s">
        <v>16633</v>
      </c>
      <c r="H7938" s="350">
        <f t="shared" si="124"/>
        <v>3651803.8800000008</v>
      </c>
      <c r="I7938" s="326" t="s">
        <v>16881</v>
      </c>
      <c r="J7938" s="42" t="str">
        <f>VLOOKUP(D7938,DEPARTMENTS!B:B,1,0)</f>
        <v>DEV_GROUP_3</v>
      </c>
    </row>
    <row r="7939" spans="1:10" hidden="1" x14ac:dyDescent="0.2">
      <c r="A7939" s="326" t="s">
        <v>16717</v>
      </c>
      <c r="B7939" s="326" t="s">
        <v>11</v>
      </c>
      <c r="C7939" s="326">
        <v>1</v>
      </c>
      <c r="D7939" s="326" t="s">
        <v>118</v>
      </c>
      <c r="E7939" s="323">
        <v>100</v>
      </c>
      <c r="F7939" s="35" t="s">
        <v>303</v>
      </c>
      <c r="G7939" s="326" t="s">
        <v>16633</v>
      </c>
      <c r="H7939" s="350">
        <f t="shared" si="124"/>
        <v>3651903.8800000008</v>
      </c>
      <c r="I7939" s="326" t="s">
        <v>16882</v>
      </c>
      <c r="J7939" s="42" t="str">
        <f>VLOOKUP(D7939,DEPARTMENTS!B:B,1,0)</f>
        <v>DEV_GROUP_3</v>
      </c>
    </row>
    <row r="7940" spans="1:10" hidden="1" x14ac:dyDescent="0.2">
      <c r="A7940" s="326" t="s">
        <v>16718</v>
      </c>
      <c r="B7940" s="326" t="s">
        <v>11</v>
      </c>
      <c r="C7940" s="326">
        <v>1</v>
      </c>
      <c r="D7940" s="326" t="s">
        <v>150</v>
      </c>
      <c r="E7940" s="323">
        <v>400</v>
      </c>
      <c r="F7940" s="35" t="s">
        <v>303</v>
      </c>
      <c r="G7940" s="326" t="s">
        <v>16633</v>
      </c>
      <c r="H7940" s="350">
        <f t="shared" si="124"/>
        <v>3652303.8800000008</v>
      </c>
      <c r="I7940" s="326" t="s">
        <v>16883</v>
      </c>
      <c r="J7940" s="42" t="str">
        <f>VLOOKUP(D7940,DEPARTMENTS!B:B,1,0)</f>
        <v>DEV_GROUP_40</v>
      </c>
    </row>
    <row r="7941" spans="1:10" hidden="1" x14ac:dyDescent="0.2">
      <c r="A7941" s="326" t="s">
        <v>16719</v>
      </c>
      <c r="B7941" s="326" t="s">
        <v>11</v>
      </c>
      <c r="C7941" s="326">
        <v>1</v>
      </c>
      <c r="D7941" s="326" t="s">
        <v>118</v>
      </c>
      <c r="E7941" s="323">
        <v>250</v>
      </c>
      <c r="F7941" s="35" t="s">
        <v>303</v>
      </c>
      <c r="G7941" s="326" t="s">
        <v>16633</v>
      </c>
      <c r="H7941" s="350">
        <f t="shared" si="124"/>
        <v>3652553.8800000008</v>
      </c>
      <c r="I7941" s="326" t="s">
        <v>16884</v>
      </c>
      <c r="J7941" s="42" t="str">
        <f>VLOOKUP(D7941,DEPARTMENTS!B:B,1,0)</f>
        <v>DEV_GROUP_3</v>
      </c>
    </row>
    <row r="7942" spans="1:10" hidden="1" x14ac:dyDescent="0.2">
      <c r="A7942" s="326" t="s">
        <v>16720</v>
      </c>
      <c r="B7942" s="326" t="s">
        <v>11</v>
      </c>
      <c r="C7942" s="326">
        <v>1</v>
      </c>
      <c r="D7942" s="326" t="s">
        <v>134</v>
      </c>
      <c r="E7942" s="323">
        <v>1000</v>
      </c>
      <c r="F7942" s="35" t="s">
        <v>303</v>
      </c>
      <c r="G7942" s="326" t="s">
        <v>16633</v>
      </c>
      <c r="H7942" s="350">
        <f t="shared" si="124"/>
        <v>3653553.8800000008</v>
      </c>
      <c r="I7942" s="326" t="s">
        <v>16885</v>
      </c>
      <c r="J7942" s="42" t="str">
        <f>VLOOKUP(D7942,DEPARTMENTS!B:B,1,0)</f>
        <v>DEV_GROUP_12</v>
      </c>
    </row>
    <row r="7943" spans="1:10" hidden="1" x14ac:dyDescent="0.2">
      <c r="A7943" s="326" t="s">
        <v>16721</v>
      </c>
      <c r="B7943" s="326" t="s">
        <v>11</v>
      </c>
      <c r="C7943" s="326">
        <v>1</v>
      </c>
      <c r="D7943" s="326" t="s">
        <v>194</v>
      </c>
      <c r="E7943" s="323">
        <v>1000</v>
      </c>
      <c r="F7943" s="35" t="s">
        <v>303</v>
      </c>
      <c r="G7943" s="326" t="s">
        <v>16633</v>
      </c>
      <c r="H7943" s="350">
        <f t="shared" si="124"/>
        <v>3654553.8800000008</v>
      </c>
      <c r="I7943" s="326" t="s">
        <v>16886</v>
      </c>
      <c r="J7943" s="42" t="str">
        <f>VLOOKUP(D7943,DEPARTMENTS!B:B,1,0)</f>
        <v>DEV_GROUP_29</v>
      </c>
    </row>
    <row r="7944" spans="1:10" hidden="1" x14ac:dyDescent="0.2">
      <c r="A7944" s="326" t="s">
        <v>16722</v>
      </c>
      <c r="B7944" s="326" t="s">
        <v>11</v>
      </c>
      <c r="C7944" s="326">
        <v>1</v>
      </c>
      <c r="D7944" s="326" t="s">
        <v>132</v>
      </c>
      <c r="E7944" s="323">
        <v>500</v>
      </c>
      <c r="F7944" s="35" t="s">
        <v>303</v>
      </c>
      <c r="G7944" s="326" t="s">
        <v>16633</v>
      </c>
      <c r="H7944" s="350">
        <f t="shared" si="124"/>
        <v>3655053.8800000008</v>
      </c>
      <c r="I7944" s="326" t="s">
        <v>16887</v>
      </c>
      <c r="J7944" s="42" t="str">
        <f>VLOOKUP(D7944,DEPARTMENTS!B:B,1,0)</f>
        <v>DEV_GROUP_41</v>
      </c>
    </row>
    <row r="7945" spans="1:10" hidden="1" x14ac:dyDescent="0.2">
      <c r="A7945" s="326" t="s">
        <v>16723</v>
      </c>
      <c r="B7945" s="326" t="s">
        <v>11</v>
      </c>
      <c r="C7945" s="326">
        <v>1</v>
      </c>
      <c r="D7945" s="326" t="s">
        <v>118</v>
      </c>
      <c r="E7945" s="323">
        <v>100</v>
      </c>
      <c r="F7945" s="35" t="s">
        <v>303</v>
      </c>
      <c r="G7945" s="326" t="s">
        <v>16633</v>
      </c>
      <c r="H7945" s="350">
        <f t="shared" si="124"/>
        <v>3655153.8800000008</v>
      </c>
      <c r="I7945" s="326" t="s">
        <v>16888</v>
      </c>
      <c r="J7945" s="42" t="str">
        <f>VLOOKUP(D7945,DEPARTMENTS!B:B,1,0)</f>
        <v>DEV_GROUP_3</v>
      </c>
    </row>
    <row r="7946" spans="1:10" hidden="1" x14ac:dyDescent="0.2">
      <c r="A7946" s="326" t="s">
        <v>16724</v>
      </c>
      <c r="B7946" s="326" t="s">
        <v>11</v>
      </c>
      <c r="C7946" s="326">
        <v>1</v>
      </c>
      <c r="D7946" s="326" t="s">
        <v>150</v>
      </c>
      <c r="E7946" s="323">
        <v>500</v>
      </c>
      <c r="F7946" s="35" t="s">
        <v>303</v>
      </c>
      <c r="G7946" s="326" t="s">
        <v>16633</v>
      </c>
      <c r="H7946" s="350">
        <f t="shared" si="124"/>
        <v>3655653.8800000008</v>
      </c>
      <c r="I7946" s="326" t="s">
        <v>16889</v>
      </c>
      <c r="J7946" s="42" t="str">
        <f>VLOOKUP(D7946,DEPARTMENTS!B:B,1,0)</f>
        <v>DEV_GROUP_40</v>
      </c>
    </row>
    <row r="7947" spans="1:10" hidden="1" x14ac:dyDescent="0.2">
      <c r="A7947" s="326" t="s">
        <v>16725</v>
      </c>
      <c r="B7947" s="326" t="s">
        <v>11</v>
      </c>
      <c r="C7947" s="326">
        <v>1</v>
      </c>
      <c r="D7947" s="326" t="s">
        <v>118</v>
      </c>
      <c r="E7947" s="323">
        <v>300</v>
      </c>
      <c r="F7947" s="35" t="s">
        <v>303</v>
      </c>
      <c r="G7947" s="326" t="s">
        <v>16633</v>
      </c>
      <c r="H7947" s="350">
        <f t="shared" si="124"/>
        <v>3655953.8800000008</v>
      </c>
      <c r="I7947" s="326" t="s">
        <v>16890</v>
      </c>
      <c r="J7947" s="42" t="str">
        <f>VLOOKUP(D7947,DEPARTMENTS!B:B,1,0)</f>
        <v>DEV_GROUP_3</v>
      </c>
    </row>
    <row r="7948" spans="1:10" hidden="1" x14ac:dyDescent="0.2">
      <c r="A7948" s="326" t="s">
        <v>16726</v>
      </c>
      <c r="B7948" s="326" t="s">
        <v>11</v>
      </c>
      <c r="C7948" s="326">
        <v>1</v>
      </c>
      <c r="D7948" s="326" t="s">
        <v>132</v>
      </c>
      <c r="E7948" s="323">
        <v>2500</v>
      </c>
      <c r="F7948" s="35" t="s">
        <v>303</v>
      </c>
      <c r="G7948" s="326" t="s">
        <v>16633</v>
      </c>
      <c r="H7948" s="350">
        <f t="shared" si="124"/>
        <v>3658453.8800000008</v>
      </c>
      <c r="I7948" s="326" t="s">
        <v>16891</v>
      </c>
      <c r="J7948" s="42" t="str">
        <f>VLOOKUP(D7948,DEPARTMENTS!B:B,1,0)</f>
        <v>DEV_GROUP_41</v>
      </c>
    </row>
    <row r="7949" spans="1:10" hidden="1" x14ac:dyDescent="0.2">
      <c r="A7949" s="326" t="s">
        <v>16727</v>
      </c>
      <c r="B7949" s="326" t="s">
        <v>11</v>
      </c>
      <c r="C7949" s="326">
        <v>1</v>
      </c>
      <c r="D7949" s="326" t="s">
        <v>150</v>
      </c>
      <c r="E7949" s="323">
        <v>2500</v>
      </c>
      <c r="F7949" s="35" t="s">
        <v>303</v>
      </c>
      <c r="G7949" s="326" t="s">
        <v>16633</v>
      </c>
      <c r="H7949" s="350">
        <f t="shared" si="124"/>
        <v>3660953.8800000008</v>
      </c>
      <c r="I7949" s="326" t="s">
        <v>16892</v>
      </c>
      <c r="J7949" s="42" t="str">
        <f>VLOOKUP(D7949,DEPARTMENTS!B:B,1,0)</f>
        <v>DEV_GROUP_40</v>
      </c>
    </row>
    <row r="7950" spans="1:10" hidden="1" x14ac:dyDescent="0.2">
      <c r="A7950" s="326" t="s">
        <v>16728</v>
      </c>
      <c r="B7950" s="326" t="s">
        <v>11</v>
      </c>
      <c r="C7950" s="326">
        <v>1</v>
      </c>
      <c r="D7950" s="326" t="s">
        <v>122</v>
      </c>
      <c r="E7950" s="323">
        <v>5000</v>
      </c>
      <c r="F7950" s="35" t="s">
        <v>303</v>
      </c>
      <c r="G7950" s="326" t="s">
        <v>16633</v>
      </c>
      <c r="H7950" s="350">
        <f t="shared" si="124"/>
        <v>3665953.8800000008</v>
      </c>
      <c r="I7950" s="326" t="s">
        <v>16893</v>
      </c>
      <c r="J7950" s="42" t="str">
        <f>VLOOKUP(D7950,DEPARTMENTS!B:B,1,0)</f>
        <v>DEV_GROUP_16</v>
      </c>
    </row>
    <row r="7951" spans="1:10" hidden="1" x14ac:dyDescent="0.2">
      <c r="A7951" s="326" t="s">
        <v>16729</v>
      </c>
      <c r="B7951" s="326" t="s">
        <v>11</v>
      </c>
      <c r="C7951" s="326">
        <v>1</v>
      </c>
      <c r="D7951" s="326" t="s">
        <v>132</v>
      </c>
      <c r="E7951" s="323">
        <v>100</v>
      </c>
      <c r="F7951" s="35" t="s">
        <v>303</v>
      </c>
      <c r="G7951" s="326" t="s">
        <v>16633</v>
      </c>
      <c r="H7951" s="350">
        <f t="shared" si="124"/>
        <v>3666053.8800000008</v>
      </c>
      <c r="I7951" s="326" t="s">
        <v>16894</v>
      </c>
      <c r="J7951" s="42" t="str">
        <f>VLOOKUP(D7951,DEPARTMENTS!B:B,1,0)</f>
        <v>DEV_GROUP_41</v>
      </c>
    </row>
    <row r="7952" spans="1:10" hidden="1" x14ac:dyDescent="0.2">
      <c r="A7952" s="326" t="s">
        <v>16730</v>
      </c>
      <c r="B7952" s="326" t="s">
        <v>11</v>
      </c>
      <c r="C7952" s="326">
        <v>1</v>
      </c>
      <c r="D7952" s="326" t="s">
        <v>132</v>
      </c>
      <c r="E7952" s="323">
        <v>500</v>
      </c>
      <c r="F7952" s="35" t="s">
        <v>303</v>
      </c>
      <c r="G7952" s="326" t="s">
        <v>16633</v>
      </c>
      <c r="H7952" s="350">
        <f t="shared" si="124"/>
        <v>3666553.8800000008</v>
      </c>
      <c r="I7952" s="326" t="s">
        <v>16895</v>
      </c>
      <c r="J7952" s="42" t="str">
        <f>VLOOKUP(D7952,DEPARTMENTS!B:B,1,0)</f>
        <v>DEV_GROUP_41</v>
      </c>
    </row>
    <row r="7953" spans="1:10" hidden="1" x14ac:dyDescent="0.2">
      <c r="A7953" s="326" t="s">
        <v>16731</v>
      </c>
      <c r="B7953" s="326" t="s">
        <v>11</v>
      </c>
      <c r="C7953" s="326">
        <v>1</v>
      </c>
      <c r="D7953" s="326" t="s">
        <v>128</v>
      </c>
      <c r="E7953" s="323">
        <v>20000</v>
      </c>
      <c r="F7953" s="35" t="s">
        <v>303</v>
      </c>
      <c r="G7953" s="326" t="s">
        <v>16633</v>
      </c>
      <c r="H7953" s="350">
        <f t="shared" si="124"/>
        <v>3686553.8800000008</v>
      </c>
      <c r="I7953" s="326" t="s">
        <v>16896</v>
      </c>
      <c r="J7953" s="42" t="str">
        <f>VLOOKUP(D7953,DEPARTMENTS!B:B,1,0)</f>
        <v>DEV_GROUP_5</v>
      </c>
    </row>
    <row r="7954" spans="1:10" hidden="1" x14ac:dyDescent="0.2">
      <c r="A7954" s="326" t="s">
        <v>16732</v>
      </c>
      <c r="B7954" s="326" t="s">
        <v>11</v>
      </c>
      <c r="C7954" s="326">
        <v>1</v>
      </c>
      <c r="D7954" s="326" t="s">
        <v>132</v>
      </c>
      <c r="E7954" s="323">
        <v>810</v>
      </c>
      <c r="F7954" s="35" t="s">
        <v>303</v>
      </c>
      <c r="G7954" s="326" t="s">
        <v>16633</v>
      </c>
      <c r="H7954" s="350">
        <f t="shared" si="124"/>
        <v>3687363.8800000008</v>
      </c>
      <c r="I7954" s="326" t="s">
        <v>16897</v>
      </c>
      <c r="J7954" s="42" t="str">
        <f>VLOOKUP(D7954,DEPARTMENTS!B:B,1,0)</f>
        <v>DEV_GROUP_41</v>
      </c>
    </row>
    <row r="7955" spans="1:10" hidden="1" x14ac:dyDescent="0.2">
      <c r="A7955" s="326" t="s">
        <v>16733</v>
      </c>
      <c r="B7955" s="326" t="s">
        <v>11</v>
      </c>
      <c r="C7955" s="326">
        <v>1</v>
      </c>
      <c r="D7955" s="326" t="s">
        <v>166</v>
      </c>
      <c r="E7955" s="323">
        <v>1050</v>
      </c>
      <c r="F7955" s="35" t="s">
        <v>303</v>
      </c>
      <c r="G7955" s="326" t="s">
        <v>16633</v>
      </c>
      <c r="H7955" s="350">
        <f t="shared" si="124"/>
        <v>3688413.8800000008</v>
      </c>
      <c r="I7955" s="326" t="s">
        <v>16898</v>
      </c>
      <c r="J7955" s="42" t="str">
        <f>VLOOKUP(D7955,DEPARTMENTS!B:B,1,0)</f>
        <v>DEV_GROUP_30</v>
      </c>
    </row>
    <row r="7956" spans="1:10" hidden="1" x14ac:dyDescent="0.2">
      <c r="A7956" s="326" t="s">
        <v>16734</v>
      </c>
      <c r="B7956" s="326" t="s">
        <v>11</v>
      </c>
      <c r="C7956" s="326">
        <v>1</v>
      </c>
      <c r="D7956" s="326" t="s">
        <v>166</v>
      </c>
      <c r="E7956" s="323">
        <v>1500</v>
      </c>
      <c r="F7956" s="35" t="s">
        <v>303</v>
      </c>
      <c r="G7956" s="326" t="s">
        <v>16633</v>
      </c>
      <c r="H7956" s="350">
        <f t="shared" si="124"/>
        <v>3689913.8800000008</v>
      </c>
      <c r="I7956" s="326" t="s">
        <v>16899</v>
      </c>
      <c r="J7956" s="42" t="str">
        <f>VLOOKUP(D7956,DEPARTMENTS!B:B,1,0)</f>
        <v>DEV_GROUP_30</v>
      </c>
    </row>
    <row r="7957" spans="1:10" hidden="1" x14ac:dyDescent="0.2">
      <c r="A7957" s="326" t="s">
        <v>16735</v>
      </c>
      <c r="B7957" s="326" t="s">
        <v>11</v>
      </c>
      <c r="C7957" s="326">
        <v>1</v>
      </c>
      <c r="D7957" s="326" t="s">
        <v>130</v>
      </c>
      <c r="E7957" s="323">
        <v>25000</v>
      </c>
      <c r="F7957" s="35" t="s">
        <v>303</v>
      </c>
      <c r="G7957" s="326" t="s">
        <v>16633</v>
      </c>
      <c r="H7957" s="350">
        <f t="shared" si="124"/>
        <v>3714913.8800000008</v>
      </c>
      <c r="I7957" s="326" t="s">
        <v>16900</v>
      </c>
      <c r="J7957" s="42" t="str">
        <f>VLOOKUP(D7957,DEPARTMENTS!B:B,1,0)</f>
        <v>DEV_GROUP_11</v>
      </c>
    </row>
    <row r="7958" spans="1:10" hidden="1" x14ac:dyDescent="0.2">
      <c r="A7958" s="326" t="s">
        <v>16736</v>
      </c>
      <c r="B7958" s="326" t="s">
        <v>11</v>
      </c>
      <c r="C7958" s="326">
        <v>1</v>
      </c>
      <c r="D7958" s="326" t="s">
        <v>146</v>
      </c>
      <c r="E7958" s="323">
        <v>500</v>
      </c>
      <c r="F7958" s="35" t="s">
        <v>303</v>
      </c>
      <c r="G7958" s="326" t="s">
        <v>16633</v>
      </c>
      <c r="H7958" s="350">
        <f t="shared" ref="H7958:H8021" si="125">H7957+E7958</f>
        <v>3715413.8800000008</v>
      </c>
      <c r="I7958" s="326" t="s">
        <v>16901</v>
      </c>
      <c r="J7958" s="42" t="str">
        <f>VLOOKUP(D7958,DEPARTMENTS!B:B,1,0)</f>
        <v>DEV_GROUP_18</v>
      </c>
    </row>
    <row r="7959" spans="1:10" hidden="1" x14ac:dyDescent="0.2">
      <c r="A7959" s="326" t="s">
        <v>16737</v>
      </c>
      <c r="B7959" s="326" t="s">
        <v>11</v>
      </c>
      <c r="C7959" s="326">
        <v>1</v>
      </c>
      <c r="D7959" s="326" t="s">
        <v>132</v>
      </c>
      <c r="E7959" s="323">
        <v>400</v>
      </c>
      <c r="F7959" s="35" t="s">
        <v>303</v>
      </c>
      <c r="G7959" s="326" t="s">
        <v>16633</v>
      </c>
      <c r="H7959" s="350">
        <f t="shared" si="125"/>
        <v>3715813.8800000008</v>
      </c>
      <c r="I7959" s="326" t="s">
        <v>16902</v>
      </c>
      <c r="J7959" s="42" t="str">
        <f>VLOOKUP(D7959,DEPARTMENTS!B:B,1,0)</f>
        <v>DEV_GROUP_41</v>
      </c>
    </row>
    <row r="7960" spans="1:10" hidden="1" x14ac:dyDescent="0.2">
      <c r="A7960" s="326" t="s">
        <v>16738</v>
      </c>
      <c r="B7960" s="326" t="s">
        <v>11</v>
      </c>
      <c r="C7960" s="326">
        <v>1</v>
      </c>
      <c r="D7960" s="326" t="s">
        <v>132</v>
      </c>
      <c r="E7960" s="323">
        <v>200</v>
      </c>
      <c r="F7960" s="35" t="s">
        <v>303</v>
      </c>
      <c r="G7960" s="326" t="s">
        <v>16633</v>
      </c>
      <c r="H7960" s="350">
        <f t="shared" si="125"/>
        <v>3716013.8800000008</v>
      </c>
      <c r="I7960" s="326" t="s">
        <v>16903</v>
      </c>
      <c r="J7960" s="42" t="str">
        <f>VLOOKUP(D7960,DEPARTMENTS!B:B,1,0)</f>
        <v>DEV_GROUP_41</v>
      </c>
    </row>
    <row r="7961" spans="1:10" hidden="1" x14ac:dyDescent="0.2">
      <c r="A7961" s="326" t="s">
        <v>16739</v>
      </c>
      <c r="B7961" s="326" t="s">
        <v>11</v>
      </c>
      <c r="C7961" s="326">
        <v>1</v>
      </c>
      <c r="D7961" s="326" t="s">
        <v>150</v>
      </c>
      <c r="E7961" s="323">
        <v>1000</v>
      </c>
      <c r="F7961" s="35" t="s">
        <v>303</v>
      </c>
      <c r="G7961" s="326" t="s">
        <v>16633</v>
      </c>
      <c r="H7961" s="350">
        <f t="shared" si="125"/>
        <v>3717013.8800000008</v>
      </c>
      <c r="I7961" s="326" t="s">
        <v>16904</v>
      </c>
      <c r="J7961" s="42" t="str">
        <f>VLOOKUP(D7961,DEPARTMENTS!B:B,1,0)</f>
        <v>DEV_GROUP_40</v>
      </c>
    </row>
    <row r="7962" spans="1:10" hidden="1" x14ac:dyDescent="0.2">
      <c r="A7962" s="326" t="s">
        <v>16740</v>
      </c>
      <c r="B7962" s="326" t="s">
        <v>11</v>
      </c>
      <c r="C7962" s="326">
        <v>1</v>
      </c>
      <c r="D7962" s="326" t="s">
        <v>118</v>
      </c>
      <c r="E7962" s="323">
        <v>400</v>
      </c>
      <c r="F7962" s="35" t="s">
        <v>303</v>
      </c>
      <c r="G7962" s="326" t="s">
        <v>16633</v>
      </c>
      <c r="H7962" s="350">
        <f t="shared" si="125"/>
        <v>3717413.8800000008</v>
      </c>
      <c r="I7962" s="326" t="s">
        <v>16905</v>
      </c>
      <c r="J7962" s="42" t="str">
        <f>VLOOKUP(D7962,DEPARTMENTS!B:B,1,0)</f>
        <v>DEV_GROUP_3</v>
      </c>
    </row>
    <row r="7963" spans="1:10" hidden="1" x14ac:dyDescent="0.2">
      <c r="A7963" s="326" t="s">
        <v>16741</v>
      </c>
      <c r="B7963" s="326" t="s">
        <v>11</v>
      </c>
      <c r="C7963" s="326">
        <v>1</v>
      </c>
      <c r="D7963" s="326" t="s">
        <v>132</v>
      </c>
      <c r="E7963" s="323">
        <v>300</v>
      </c>
      <c r="F7963" s="35" t="s">
        <v>303</v>
      </c>
      <c r="G7963" s="326" t="s">
        <v>16633</v>
      </c>
      <c r="H7963" s="350">
        <f t="shared" si="125"/>
        <v>3717713.8800000008</v>
      </c>
      <c r="I7963" s="326" t="s">
        <v>16906</v>
      </c>
      <c r="J7963" s="42" t="str">
        <f>VLOOKUP(D7963,DEPARTMENTS!B:B,1,0)</f>
        <v>DEV_GROUP_41</v>
      </c>
    </row>
    <row r="7964" spans="1:10" x14ac:dyDescent="0.2">
      <c r="A7964" s="326" t="s">
        <v>16742</v>
      </c>
      <c r="B7964" s="326" t="s">
        <v>11</v>
      </c>
      <c r="C7964" s="326">
        <v>1</v>
      </c>
      <c r="D7964" s="326" t="s">
        <v>112</v>
      </c>
      <c r="E7964" s="323">
        <v>1000</v>
      </c>
      <c r="F7964" s="35" t="s">
        <v>303</v>
      </c>
      <c r="G7964" s="326" t="s">
        <v>16633</v>
      </c>
      <c r="H7964" s="350">
        <f t="shared" si="125"/>
        <v>3718713.8800000008</v>
      </c>
      <c r="I7964" s="326" t="s">
        <v>16907</v>
      </c>
      <c r="J7964" s="42" t="str">
        <f>VLOOKUP(D7964,DEPARTMENTS!B:B,1,0)</f>
        <v>DEV_GROUP_13</v>
      </c>
    </row>
    <row r="7965" spans="1:10" hidden="1" x14ac:dyDescent="0.2">
      <c r="A7965" s="326" t="s">
        <v>16743</v>
      </c>
      <c r="B7965" s="326" t="s">
        <v>11</v>
      </c>
      <c r="C7965" s="326">
        <v>1</v>
      </c>
      <c r="D7965" s="326" t="s">
        <v>118</v>
      </c>
      <c r="E7965" s="323">
        <v>1000</v>
      </c>
      <c r="F7965" s="35" t="s">
        <v>303</v>
      </c>
      <c r="G7965" s="326" t="s">
        <v>16633</v>
      </c>
      <c r="H7965" s="350">
        <f t="shared" si="125"/>
        <v>3719713.8800000008</v>
      </c>
      <c r="I7965" s="326" t="s">
        <v>16908</v>
      </c>
      <c r="J7965" s="42" t="str">
        <f>VLOOKUP(D7965,DEPARTMENTS!B:B,1,0)</f>
        <v>DEV_GROUP_3</v>
      </c>
    </row>
    <row r="7966" spans="1:10" hidden="1" x14ac:dyDescent="0.2">
      <c r="A7966" s="326" t="s">
        <v>16744</v>
      </c>
      <c r="B7966" s="326" t="s">
        <v>11</v>
      </c>
      <c r="C7966" s="326">
        <v>1</v>
      </c>
      <c r="D7966" s="326" t="s">
        <v>150</v>
      </c>
      <c r="E7966" s="323">
        <v>100</v>
      </c>
      <c r="F7966" s="35" t="s">
        <v>303</v>
      </c>
      <c r="G7966" s="326" t="s">
        <v>16633</v>
      </c>
      <c r="H7966" s="350">
        <f t="shared" si="125"/>
        <v>3719813.8800000008</v>
      </c>
      <c r="I7966" s="326" t="s">
        <v>16909</v>
      </c>
      <c r="J7966" s="42" t="str">
        <f>VLOOKUP(D7966,DEPARTMENTS!B:B,1,0)</f>
        <v>DEV_GROUP_40</v>
      </c>
    </row>
    <row r="7967" spans="1:10" hidden="1" x14ac:dyDescent="0.2">
      <c r="A7967" s="326" t="s">
        <v>16745</v>
      </c>
      <c r="B7967" s="326" t="s">
        <v>11</v>
      </c>
      <c r="C7967" s="326">
        <v>1</v>
      </c>
      <c r="D7967" s="326" t="s">
        <v>150</v>
      </c>
      <c r="E7967" s="323">
        <v>500</v>
      </c>
      <c r="F7967" s="35" t="s">
        <v>303</v>
      </c>
      <c r="G7967" s="326" t="s">
        <v>16633</v>
      </c>
      <c r="H7967" s="350">
        <f t="shared" si="125"/>
        <v>3720313.8800000008</v>
      </c>
      <c r="I7967" s="326" t="s">
        <v>16910</v>
      </c>
      <c r="J7967" s="42" t="str">
        <f>VLOOKUP(D7967,DEPARTMENTS!B:B,1,0)</f>
        <v>DEV_GROUP_40</v>
      </c>
    </row>
    <row r="7968" spans="1:10" hidden="1" x14ac:dyDescent="0.2">
      <c r="A7968" s="326" t="s">
        <v>16746</v>
      </c>
      <c r="B7968" s="326" t="s">
        <v>11</v>
      </c>
      <c r="C7968" s="326">
        <v>1</v>
      </c>
      <c r="D7968" s="326" t="s">
        <v>132</v>
      </c>
      <c r="E7968" s="323">
        <v>500</v>
      </c>
      <c r="F7968" s="35" t="s">
        <v>303</v>
      </c>
      <c r="G7968" s="326" t="s">
        <v>16633</v>
      </c>
      <c r="H7968" s="350">
        <f t="shared" si="125"/>
        <v>3720813.8800000008</v>
      </c>
      <c r="I7968" s="326" t="s">
        <v>16911</v>
      </c>
      <c r="J7968" s="42" t="str">
        <f>VLOOKUP(D7968,DEPARTMENTS!B:B,1,0)</f>
        <v>DEV_GROUP_41</v>
      </c>
    </row>
    <row r="7969" spans="1:10" hidden="1" x14ac:dyDescent="0.2">
      <c r="A7969" s="326" t="s">
        <v>16747</v>
      </c>
      <c r="B7969" s="326" t="s">
        <v>11</v>
      </c>
      <c r="C7969" s="326">
        <v>1</v>
      </c>
      <c r="D7969" s="326" t="s">
        <v>132</v>
      </c>
      <c r="E7969" s="323">
        <v>100</v>
      </c>
      <c r="F7969" s="35" t="s">
        <v>303</v>
      </c>
      <c r="G7969" s="326" t="s">
        <v>16633</v>
      </c>
      <c r="H7969" s="350">
        <f t="shared" si="125"/>
        <v>3720913.8800000008</v>
      </c>
      <c r="I7969" s="326" t="s">
        <v>16912</v>
      </c>
      <c r="J7969" s="42" t="str">
        <f>VLOOKUP(D7969,DEPARTMENTS!B:B,1,0)</f>
        <v>DEV_GROUP_41</v>
      </c>
    </row>
    <row r="7970" spans="1:10" hidden="1" x14ac:dyDescent="0.2">
      <c r="A7970" s="326" t="s">
        <v>16748</v>
      </c>
      <c r="B7970" s="326" t="s">
        <v>11</v>
      </c>
      <c r="C7970" s="326">
        <v>1</v>
      </c>
      <c r="D7970" s="326" t="s">
        <v>118</v>
      </c>
      <c r="E7970" s="323">
        <v>200</v>
      </c>
      <c r="F7970" s="35" t="s">
        <v>303</v>
      </c>
      <c r="G7970" s="326" t="s">
        <v>16633</v>
      </c>
      <c r="H7970" s="350">
        <f t="shared" si="125"/>
        <v>3721113.8800000008</v>
      </c>
      <c r="I7970" s="326" t="s">
        <v>16913</v>
      </c>
      <c r="J7970" s="42" t="str">
        <f>VLOOKUP(D7970,DEPARTMENTS!B:B,1,0)</f>
        <v>DEV_GROUP_3</v>
      </c>
    </row>
    <row r="7971" spans="1:10" hidden="1" x14ac:dyDescent="0.2">
      <c r="A7971" s="326" t="s">
        <v>16749</v>
      </c>
      <c r="B7971" s="326" t="s">
        <v>11</v>
      </c>
      <c r="C7971" s="326">
        <v>1</v>
      </c>
      <c r="D7971" s="326" t="s">
        <v>132</v>
      </c>
      <c r="E7971" s="323">
        <v>100</v>
      </c>
      <c r="F7971" s="35" t="s">
        <v>303</v>
      </c>
      <c r="G7971" s="326" t="s">
        <v>16633</v>
      </c>
      <c r="H7971" s="350">
        <f t="shared" si="125"/>
        <v>3721213.8800000008</v>
      </c>
      <c r="I7971" s="326" t="s">
        <v>16914</v>
      </c>
      <c r="J7971" s="42" t="str">
        <f>VLOOKUP(D7971,DEPARTMENTS!B:B,1,0)</f>
        <v>DEV_GROUP_41</v>
      </c>
    </row>
    <row r="7972" spans="1:10" hidden="1" x14ac:dyDescent="0.2">
      <c r="A7972" s="326" t="s">
        <v>16750</v>
      </c>
      <c r="B7972" s="326" t="s">
        <v>11</v>
      </c>
      <c r="C7972" s="326">
        <v>1</v>
      </c>
      <c r="D7972" s="326" t="s">
        <v>150</v>
      </c>
      <c r="E7972" s="323">
        <v>100</v>
      </c>
      <c r="F7972" s="35" t="s">
        <v>303</v>
      </c>
      <c r="G7972" s="326" t="s">
        <v>16633</v>
      </c>
      <c r="H7972" s="350">
        <f t="shared" si="125"/>
        <v>3721313.8800000008</v>
      </c>
      <c r="I7972" s="326" t="s">
        <v>16915</v>
      </c>
      <c r="J7972" s="42" t="str">
        <f>VLOOKUP(D7972,DEPARTMENTS!B:B,1,0)</f>
        <v>DEV_GROUP_40</v>
      </c>
    </row>
    <row r="7973" spans="1:10" hidden="1" x14ac:dyDescent="0.2">
      <c r="A7973" s="326" t="s">
        <v>16751</v>
      </c>
      <c r="B7973" s="326" t="s">
        <v>11</v>
      </c>
      <c r="C7973" s="326">
        <v>1</v>
      </c>
      <c r="D7973" s="326" t="s">
        <v>142</v>
      </c>
      <c r="E7973" s="323">
        <v>2500</v>
      </c>
      <c r="F7973" s="35" t="s">
        <v>303</v>
      </c>
      <c r="G7973" s="326" t="s">
        <v>16633</v>
      </c>
      <c r="H7973" s="350">
        <f t="shared" si="125"/>
        <v>3723813.8800000008</v>
      </c>
      <c r="I7973" s="326" t="s">
        <v>16916</v>
      </c>
      <c r="J7973" s="42" t="str">
        <f>VLOOKUP(D7973,DEPARTMENTS!B:B,1,0)</f>
        <v>DEV_GROUP_8</v>
      </c>
    </row>
    <row r="7974" spans="1:10" hidden="1" x14ac:dyDescent="0.2">
      <c r="A7974" s="326" t="s">
        <v>16752</v>
      </c>
      <c r="B7974" s="326" t="s">
        <v>11</v>
      </c>
      <c r="C7974" s="326">
        <v>1</v>
      </c>
      <c r="D7974" s="326" t="s">
        <v>132</v>
      </c>
      <c r="E7974" s="323">
        <v>200</v>
      </c>
      <c r="F7974" s="35" t="s">
        <v>303</v>
      </c>
      <c r="G7974" s="326" t="s">
        <v>16633</v>
      </c>
      <c r="H7974" s="350">
        <f t="shared" si="125"/>
        <v>3724013.8800000008</v>
      </c>
      <c r="I7974" s="326" t="s">
        <v>16917</v>
      </c>
      <c r="J7974" s="42" t="str">
        <f>VLOOKUP(D7974,DEPARTMENTS!B:B,1,0)</f>
        <v>DEV_GROUP_41</v>
      </c>
    </row>
    <row r="7975" spans="1:10" hidden="1" x14ac:dyDescent="0.2">
      <c r="A7975" s="326" t="s">
        <v>16753</v>
      </c>
      <c r="B7975" s="326" t="s">
        <v>11</v>
      </c>
      <c r="C7975" s="326">
        <v>1</v>
      </c>
      <c r="D7975" s="326" t="s">
        <v>150</v>
      </c>
      <c r="E7975" s="323">
        <v>200</v>
      </c>
      <c r="F7975" s="35" t="s">
        <v>303</v>
      </c>
      <c r="G7975" s="326" t="s">
        <v>16633</v>
      </c>
      <c r="H7975" s="350">
        <f t="shared" si="125"/>
        <v>3724213.8800000008</v>
      </c>
      <c r="I7975" s="326" t="s">
        <v>16918</v>
      </c>
      <c r="J7975" s="42" t="str">
        <f>VLOOKUP(D7975,DEPARTMENTS!B:B,1,0)</f>
        <v>DEV_GROUP_40</v>
      </c>
    </row>
    <row r="7976" spans="1:10" hidden="1" x14ac:dyDescent="0.2">
      <c r="A7976" s="326" t="s">
        <v>16754</v>
      </c>
      <c r="B7976" s="326" t="s">
        <v>11</v>
      </c>
      <c r="C7976" s="326">
        <v>1</v>
      </c>
      <c r="D7976" s="326" t="s">
        <v>150</v>
      </c>
      <c r="E7976" s="323">
        <v>2000</v>
      </c>
      <c r="F7976" s="35" t="s">
        <v>303</v>
      </c>
      <c r="G7976" s="326" t="s">
        <v>16633</v>
      </c>
      <c r="H7976" s="350">
        <f t="shared" si="125"/>
        <v>3726213.8800000008</v>
      </c>
      <c r="I7976" s="326" t="s">
        <v>16919</v>
      </c>
      <c r="J7976" s="42" t="str">
        <f>VLOOKUP(D7976,DEPARTMENTS!B:B,1,0)</f>
        <v>DEV_GROUP_40</v>
      </c>
    </row>
    <row r="7977" spans="1:10" hidden="1" x14ac:dyDescent="0.2">
      <c r="A7977" s="326" t="s">
        <v>16755</v>
      </c>
      <c r="B7977" s="326" t="s">
        <v>11</v>
      </c>
      <c r="C7977" s="326">
        <v>1</v>
      </c>
      <c r="D7977" s="326" t="s">
        <v>132</v>
      </c>
      <c r="E7977" s="323">
        <v>200</v>
      </c>
      <c r="F7977" s="35" t="s">
        <v>303</v>
      </c>
      <c r="G7977" s="326" t="s">
        <v>16633</v>
      </c>
      <c r="H7977" s="350">
        <f t="shared" si="125"/>
        <v>3726413.8800000008</v>
      </c>
      <c r="I7977" s="326" t="s">
        <v>16920</v>
      </c>
      <c r="J7977" s="42" t="str">
        <f>VLOOKUP(D7977,DEPARTMENTS!B:B,1,0)</f>
        <v>DEV_GROUP_41</v>
      </c>
    </row>
    <row r="7978" spans="1:10" hidden="1" x14ac:dyDescent="0.2">
      <c r="A7978" s="326" t="s">
        <v>16756</v>
      </c>
      <c r="B7978" s="326" t="s">
        <v>11</v>
      </c>
      <c r="C7978" s="326">
        <v>1</v>
      </c>
      <c r="D7978" s="326" t="s">
        <v>150</v>
      </c>
      <c r="E7978" s="323">
        <v>1000</v>
      </c>
      <c r="F7978" s="35" t="s">
        <v>303</v>
      </c>
      <c r="G7978" s="326" t="s">
        <v>16633</v>
      </c>
      <c r="H7978" s="350">
        <f t="shared" si="125"/>
        <v>3727413.8800000008</v>
      </c>
      <c r="I7978" s="326" t="s">
        <v>16921</v>
      </c>
      <c r="J7978" s="42" t="str">
        <f>VLOOKUP(D7978,DEPARTMENTS!B:B,1,0)</f>
        <v>DEV_GROUP_40</v>
      </c>
    </row>
    <row r="7979" spans="1:10" hidden="1" x14ac:dyDescent="0.2">
      <c r="A7979" s="326" t="s">
        <v>16757</v>
      </c>
      <c r="B7979" s="326" t="s">
        <v>11</v>
      </c>
      <c r="C7979" s="326">
        <v>1</v>
      </c>
      <c r="D7979" s="326" t="s">
        <v>132</v>
      </c>
      <c r="E7979" s="323">
        <v>200</v>
      </c>
      <c r="F7979" s="35" t="s">
        <v>303</v>
      </c>
      <c r="G7979" s="326" t="s">
        <v>16633</v>
      </c>
      <c r="H7979" s="350">
        <f t="shared" si="125"/>
        <v>3727613.8800000008</v>
      </c>
      <c r="I7979" s="326" t="s">
        <v>16922</v>
      </c>
      <c r="J7979" s="42" t="str">
        <f>VLOOKUP(D7979,DEPARTMENTS!B:B,1,0)</f>
        <v>DEV_GROUP_41</v>
      </c>
    </row>
    <row r="7980" spans="1:10" hidden="1" x14ac:dyDescent="0.2">
      <c r="A7980" s="326" t="s">
        <v>16758</v>
      </c>
      <c r="B7980" s="326" t="s">
        <v>11</v>
      </c>
      <c r="C7980" s="326">
        <v>1</v>
      </c>
      <c r="D7980" s="326" t="s">
        <v>132</v>
      </c>
      <c r="E7980" s="323">
        <v>500</v>
      </c>
      <c r="F7980" s="35" t="s">
        <v>303</v>
      </c>
      <c r="G7980" s="326" t="s">
        <v>16633</v>
      </c>
      <c r="H7980" s="350">
        <f t="shared" si="125"/>
        <v>3728113.8800000008</v>
      </c>
      <c r="I7980" s="326" t="s">
        <v>16923</v>
      </c>
      <c r="J7980" s="42" t="str">
        <f>VLOOKUP(D7980,DEPARTMENTS!B:B,1,0)</f>
        <v>DEV_GROUP_41</v>
      </c>
    </row>
    <row r="7981" spans="1:10" hidden="1" x14ac:dyDescent="0.2">
      <c r="A7981" s="326" t="s">
        <v>16759</v>
      </c>
      <c r="B7981" s="326" t="s">
        <v>11</v>
      </c>
      <c r="C7981" s="326">
        <v>1</v>
      </c>
      <c r="D7981" s="326" t="s">
        <v>140</v>
      </c>
      <c r="E7981" s="323">
        <v>500</v>
      </c>
      <c r="F7981" s="35" t="s">
        <v>303</v>
      </c>
      <c r="G7981" s="326" t="s">
        <v>16633</v>
      </c>
      <c r="H7981" s="350">
        <f t="shared" si="125"/>
        <v>3728613.8800000008</v>
      </c>
      <c r="I7981" s="326" t="s">
        <v>16924</v>
      </c>
      <c r="J7981" s="42" t="str">
        <f>VLOOKUP(D7981,DEPARTMENTS!B:B,1,0)</f>
        <v>DEV_GROUP_19</v>
      </c>
    </row>
    <row r="7982" spans="1:10" hidden="1" x14ac:dyDescent="0.2">
      <c r="A7982" s="326" t="s">
        <v>16760</v>
      </c>
      <c r="B7982" s="326" t="s">
        <v>11</v>
      </c>
      <c r="C7982" s="326">
        <v>1</v>
      </c>
      <c r="D7982" s="326" t="s">
        <v>132</v>
      </c>
      <c r="E7982" s="323">
        <v>500</v>
      </c>
      <c r="F7982" s="35" t="s">
        <v>303</v>
      </c>
      <c r="G7982" s="326" t="s">
        <v>16633</v>
      </c>
      <c r="H7982" s="350">
        <f t="shared" si="125"/>
        <v>3729113.8800000008</v>
      </c>
      <c r="I7982" s="326" t="s">
        <v>16925</v>
      </c>
      <c r="J7982" s="42" t="str">
        <f>VLOOKUP(D7982,DEPARTMENTS!B:B,1,0)</f>
        <v>DEV_GROUP_41</v>
      </c>
    </row>
    <row r="7983" spans="1:10" hidden="1" x14ac:dyDescent="0.2">
      <c r="A7983" s="326" t="s">
        <v>16761</v>
      </c>
      <c r="B7983" s="326" t="s">
        <v>11</v>
      </c>
      <c r="C7983" s="326">
        <v>1</v>
      </c>
      <c r="D7983" s="326" t="s">
        <v>150</v>
      </c>
      <c r="E7983" s="323">
        <v>400</v>
      </c>
      <c r="F7983" s="35" t="s">
        <v>303</v>
      </c>
      <c r="G7983" s="326" t="s">
        <v>16633</v>
      </c>
      <c r="H7983" s="350">
        <f t="shared" si="125"/>
        <v>3729513.8800000008</v>
      </c>
      <c r="I7983" s="326" t="s">
        <v>16926</v>
      </c>
      <c r="J7983" s="42" t="str">
        <f>VLOOKUP(D7983,DEPARTMENTS!B:B,1,0)</f>
        <v>DEV_GROUP_40</v>
      </c>
    </row>
    <row r="7984" spans="1:10" hidden="1" x14ac:dyDescent="0.2">
      <c r="A7984" s="326" t="s">
        <v>16762</v>
      </c>
      <c r="B7984" s="326" t="s">
        <v>11</v>
      </c>
      <c r="C7984" s="326">
        <v>1</v>
      </c>
      <c r="D7984" s="326" t="s">
        <v>132</v>
      </c>
      <c r="E7984" s="323">
        <v>100</v>
      </c>
      <c r="F7984" s="35" t="s">
        <v>303</v>
      </c>
      <c r="G7984" s="326" t="s">
        <v>16633</v>
      </c>
      <c r="H7984" s="350">
        <f t="shared" si="125"/>
        <v>3729613.8800000008</v>
      </c>
      <c r="I7984" s="326" t="s">
        <v>16927</v>
      </c>
      <c r="J7984" s="42" t="str">
        <f>VLOOKUP(D7984,DEPARTMENTS!B:B,1,0)</f>
        <v>DEV_GROUP_41</v>
      </c>
    </row>
    <row r="7985" spans="1:10" hidden="1" x14ac:dyDescent="0.2">
      <c r="A7985" s="326" t="s">
        <v>16763</v>
      </c>
      <c r="B7985" s="326" t="s">
        <v>11</v>
      </c>
      <c r="C7985" s="326">
        <v>1</v>
      </c>
      <c r="D7985" s="326" t="s">
        <v>140</v>
      </c>
      <c r="E7985" s="323">
        <v>400</v>
      </c>
      <c r="F7985" s="35" t="s">
        <v>303</v>
      </c>
      <c r="G7985" s="326" t="s">
        <v>16633</v>
      </c>
      <c r="H7985" s="350">
        <f t="shared" si="125"/>
        <v>3730013.8800000008</v>
      </c>
      <c r="I7985" s="326" t="s">
        <v>16928</v>
      </c>
      <c r="J7985" s="42" t="str">
        <f>VLOOKUP(D7985,DEPARTMENTS!B:B,1,0)</f>
        <v>DEV_GROUP_19</v>
      </c>
    </row>
    <row r="7986" spans="1:10" hidden="1" x14ac:dyDescent="0.2">
      <c r="A7986" s="326" t="s">
        <v>16764</v>
      </c>
      <c r="B7986" s="326" t="s">
        <v>11</v>
      </c>
      <c r="C7986" s="326">
        <v>1</v>
      </c>
      <c r="D7986" s="326" t="s">
        <v>118</v>
      </c>
      <c r="E7986" s="323">
        <v>100</v>
      </c>
      <c r="F7986" s="35" t="s">
        <v>303</v>
      </c>
      <c r="G7986" s="326" t="s">
        <v>16633</v>
      </c>
      <c r="H7986" s="350">
        <f t="shared" si="125"/>
        <v>3730113.8800000008</v>
      </c>
      <c r="I7986" s="326" t="s">
        <v>16929</v>
      </c>
      <c r="J7986" s="42" t="str">
        <f>VLOOKUP(D7986,DEPARTMENTS!B:B,1,0)</f>
        <v>DEV_GROUP_3</v>
      </c>
    </row>
    <row r="7987" spans="1:10" hidden="1" x14ac:dyDescent="0.2">
      <c r="A7987" s="326" t="s">
        <v>16765</v>
      </c>
      <c r="B7987" s="326" t="s">
        <v>11</v>
      </c>
      <c r="C7987" s="326">
        <v>1</v>
      </c>
      <c r="D7987" s="326" t="s">
        <v>126</v>
      </c>
      <c r="E7987" s="323">
        <v>5000</v>
      </c>
      <c r="F7987" s="35" t="s">
        <v>303</v>
      </c>
      <c r="G7987" s="326" t="s">
        <v>16633</v>
      </c>
      <c r="H7987" s="350">
        <f t="shared" si="125"/>
        <v>3735113.8800000008</v>
      </c>
      <c r="I7987" s="326" t="s">
        <v>16930</v>
      </c>
      <c r="J7987" s="42" t="str">
        <f>VLOOKUP(D7987,DEPARTMENTS!B:B,1,0)</f>
        <v>DEV_GROUP_6</v>
      </c>
    </row>
    <row r="7988" spans="1:10" hidden="1" x14ac:dyDescent="0.2">
      <c r="A7988" s="326" t="s">
        <v>16766</v>
      </c>
      <c r="B7988" s="326" t="s">
        <v>11</v>
      </c>
      <c r="C7988" s="326">
        <v>1</v>
      </c>
      <c r="D7988" s="326" t="s">
        <v>160</v>
      </c>
      <c r="E7988" s="323">
        <v>1000</v>
      </c>
      <c r="F7988" s="35" t="s">
        <v>303</v>
      </c>
      <c r="G7988" s="326" t="s">
        <v>16633</v>
      </c>
      <c r="H7988" s="350">
        <f t="shared" si="125"/>
        <v>3736113.8800000008</v>
      </c>
      <c r="I7988" s="326" t="s">
        <v>16931</v>
      </c>
      <c r="J7988" s="42" t="str">
        <f>VLOOKUP(D7988,DEPARTMENTS!B:B,1,0)</f>
        <v>DEV_GROUP_20</v>
      </c>
    </row>
    <row r="7989" spans="1:10" hidden="1" x14ac:dyDescent="0.2">
      <c r="A7989" s="326" t="s">
        <v>16767</v>
      </c>
      <c r="B7989" s="326" t="s">
        <v>11</v>
      </c>
      <c r="C7989" s="326">
        <v>1</v>
      </c>
      <c r="D7989" s="326" t="s">
        <v>132</v>
      </c>
      <c r="E7989" s="323">
        <v>300</v>
      </c>
      <c r="F7989" s="35" t="s">
        <v>303</v>
      </c>
      <c r="G7989" s="326" t="s">
        <v>16633</v>
      </c>
      <c r="H7989" s="350">
        <f t="shared" si="125"/>
        <v>3736413.8800000008</v>
      </c>
      <c r="I7989" s="326" t="s">
        <v>16932</v>
      </c>
      <c r="J7989" s="42" t="str">
        <f>VLOOKUP(D7989,DEPARTMENTS!B:B,1,0)</f>
        <v>DEV_GROUP_41</v>
      </c>
    </row>
    <row r="7990" spans="1:10" hidden="1" x14ac:dyDescent="0.2">
      <c r="A7990" s="326" t="s">
        <v>16768</v>
      </c>
      <c r="B7990" s="326" t="s">
        <v>11</v>
      </c>
      <c r="C7990" s="326">
        <v>1</v>
      </c>
      <c r="D7990" s="326" t="s">
        <v>150</v>
      </c>
      <c r="E7990" s="323">
        <v>500</v>
      </c>
      <c r="F7990" s="35" t="s">
        <v>303</v>
      </c>
      <c r="G7990" s="326" t="s">
        <v>16633</v>
      </c>
      <c r="H7990" s="350">
        <f t="shared" si="125"/>
        <v>3736913.8800000008</v>
      </c>
      <c r="I7990" s="326" t="s">
        <v>16933</v>
      </c>
      <c r="J7990" s="42" t="str">
        <f>VLOOKUP(D7990,DEPARTMENTS!B:B,1,0)</f>
        <v>DEV_GROUP_40</v>
      </c>
    </row>
    <row r="7991" spans="1:10" hidden="1" x14ac:dyDescent="0.2">
      <c r="A7991" s="326" t="s">
        <v>16769</v>
      </c>
      <c r="B7991" s="326" t="s">
        <v>11</v>
      </c>
      <c r="C7991" s="326">
        <v>1</v>
      </c>
      <c r="D7991" s="326" t="s">
        <v>118</v>
      </c>
      <c r="E7991" s="323">
        <v>1200</v>
      </c>
      <c r="F7991" s="35" t="s">
        <v>303</v>
      </c>
      <c r="G7991" s="326" t="s">
        <v>16633</v>
      </c>
      <c r="H7991" s="350">
        <f t="shared" si="125"/>
        <v>3738113.8800000008</v>
      </c>
      <c r="I7991" s="326" t="s">
        <v>16934</v>
      </c>
      <c r="J7991" s="42" t="str">
        <f>VLOOKUP(D7991,DEPARTMENTS!B:B,1,0)</f>
        <v>DEV_GROUP_3</v>
      </c>
    </row>
    <row r="7992" spans="1:10" hidden="1" x14ac:dyDescent="0.2">
      <c r="A7992" s="326" t="s">
        <v>16770</v>
      </c>
      <c r="B7992" s="326" t="s">
        <v>11</v>
      </c>
      <c r="C7992" s="326">
        <v>1</v>
      </c>
      <c r="D7992" s="326" t="s">
        <v>132</v>
      </c>
      <c r="E7992" s="323">
        <v>305</v>
      </c>
      <c r="F7992" s="35" t="s">
        <v>303</v>
      </c>
      <c r="G7992" s="326" t="s">
        <v>16633</v>
      </c>
      <c r="H7992" s="350">
        <f t="shared" si="125"/>
        <v>3738418.8800000008</v>
      </c>
      <c r="I7992" s="326" t="s">
        <v>16935</v>
      </c>
      <c r="J7992" s="42" t="str">
        <f>VLOOKUP(D7992,DEPARTMENTS!B:B,1,0)</f>
        <v>DEV_GROUP_41</v>
      </c>
    </row>
    <row r="7993" spans="1:10" hidden="1" x14ac:dyDescent="0.2">
      <c r="A7993" s="326" t="s">
        <v>16771</v>
      </c>
      <c r="B7993" s="326" t="s">
        <v>11</v>
      </c>
      <c r="C7993" s="326">
        <v>1</v>
      </c>
      <c r="D7993" s="326" t="s">
        <v>150</v>
      </c>
      <c r="E7993" s="323">
        <v>200</v>
      </c>
      <c r="F7993" s="35" t="s">
        <v>303</v>
      </c>
      <c r="G7993" s="326" t="s">
        <v>16633</v>
      </c>
      <c r="H7993" s="350">
        <f t="shared" si="125"/>
        <v>3738618.8800000008</v>
      </c>
      <c r="I7993" s="326" t="s">
        <v>16936</v>
      </c>
      <c r="J7993" s="42" t="str">
        <f>VLOOKUP(D7993,DEPARTMENTS!B:B,1,0)</f>
        <v>DEV_GROUP_40</v>
      </c>
    </row>
    <row r="7994" spans="1:10" x14ac:dyDescent="0.2">
      <c r="A7994" s="326" t="s">
        <v>16772</v>
      </c>
      <c r="B7994" s="326" t="s">
        <v>11</v>
      </c>
      <c r="C7994" s="326">
        <v>1</v>
      </c>
      <c r="D7994" s="326" t="s">
        <v>112</v>
      </c>
      <c r="E7994" s="323">
        <v>500</v>
      </c>
      <c r="F7994" s="35" t="s">
        <v>303</v>
      </c>
      <c r="G7994" s="326" t="s">
        <v>16633</v>
      </c>
      <c r="H7994" s="350">
        <f t="shared" si="125"/>
        <v>3739118.8800000008</v>
      </c>
      <c r="I7994" s="326" t="s">
        <v>16937</v>
      </c>
      <c r="J7994" s="42" t="str">
        <f>VLOOKUP(D7994,DEPARTMENTS!B:B,1,0)</f>
        <v>DEV_GROUP_13</v>
      </c>
    </row>
    <row r="7995" spans="1:10" hidden="1" x14ac:dyDescent="0.2">
      <c r="A7995" s="326" t="s">
        <v>16773</v>
      </c>
      <c r="B7995" s="326" t="s">
        <v>11</v>
      </c>
      <c r="C7995" s="326">
        <v>1</v>
      </c>
      <c r="D7995" s="326" t="s">
        <v>132</v>
      </c>
      <c r="E7995" s="323">
        <v>1000</v>
      </c>
      <c r="F7995" s="35" t="s">
        <v>303</v>
      </c>
      <c r="G7995" s="326" t="s">
        <v>16633</v>
      </c>
      <c r="H7995" s="350">
        <f t="shared" si="125"/>
        <v>3740118.8800000008</v>
      </c>
      <c r="I7995" s="326" t="s">
        <v>16938</v>
      </c>
      <c r="J7995" s="42" t="str">
        <f>VLOOKUP(D7995,DEPARTMENTS!B:B,1,0)</f>
        <v>DEV_GROUP_41</v>
      </c>
    </row>
    <row r="7996" spans="1:10" hidden="1" x14ac:dyDescent="0.2">
      <c r="A7996" s="326" t="s">
        <v>16774</v>
      </c>
      <c r="B7996" s="326" t="s">
        <v>11</v>
      </c>
      <c r="C7996" s="326">
        <v>1</v>
      </c>
      <c r="D7996" s="326" t="s">
        <v>132</v>
      </c>
      <c r="E7996" s="323">
        <v>400</v>
      </c>
      <c r="F7996" s="35" t="s">
        <v>303</v>
      </c>
      <c r="G7996" s="326" t="s">
        <v>16633</v>
      </c>
      <c r="H7996" s="350">
        <f t="shared" si="125"/>
        <v>3740518.8800000008</v>
      </c>
      <c r="I7996" s="326" t="s">
        <v>16939</v>
      </c>
      <c r="J7996" s="42" t="str">
        <f>VLOOKUP(D7996,DEPARTMENTS!B:B,1,0)</f>
        <v>DEV_GROUP_41</v>
      </c>
    </row>
    <row r="7997" spans="1:10" hidden="1" x14ac:dyDescent="0.2">
      <c r="A7997" s="326" t="s">
        <v>16775</v>
      </c>
      <c r="B7997" s="326" t="s">
        <v>11</v>
      </c>
      <c r="C7997" s="326">
        <v>1</v>
      </c>
      <c r="D7997" s="326" t="s">
        <v>130</v>
      </c>
      <c r="E7997" s="323">
        <v>500</v>
      </c>
      <c r="F7997" s="35" t="s">
        <v>303</v>
      </c>
      <c r="G7997" s="326" t="s">
        <v>16634</v>
      </c>
      <c r="H7997" s="350">
        <f t="shared" si="125"/>
        <v>3741018.8800000008</v>
      </c>
      <c r="I7997" s="326" t="s">
        <v>16940</v>
      </c>
      <c r="J7997" s="42" t="str">
        <f>VLOOKUP(D7997,DEPARTMENTS!B:B,1,0)</f>
        <v>DEV_GROUP_11</v>
      </c>
    </row>
    <row r="7998" spans="1:10" hidden="1" x14ac:dyDescent="0.2">
      <c r="A7998" s="326" t="s">
        <v>16776</v>
      </c>
      <c r="B7998" s="326" t="s">
        <v>11</v>
      </c>
      <c r="C7998" s="326">
        <v>1</v>
      </c>
      <c r="D7998" s="326" t="s">
        <v>178</v>
      </c>
      <c r="E7998" s="323">
        <v>2000</v>
      </c>
      <c r="F7998" s="35" t="s">
        <v>303</v>
      </c>
      <c r="G7998" s="326" t="s">
        <v>16634</v>
      </c>
      <c r="H7998" s="350">
        <f t="shared" si="125"/>
        <v>3743018.8800000008</v>
      </c>
      <c r="I7998" s="326" t="s">
        <v>16941</v>
      </c>
      <c r="J7998" s="42" t="str">
        <f>VLOOKUP(D7998,DEPARTMENTS!B:B,1,0)</f>
        <v>DEV_GROUP_34</v>
      </c>
    </row>
    <row r="7999" spans="1:10" hidden="1" x14ac:dyDescent="0.2">
      <c r="A7999" s="326" t="s">
        <v>16777</v>
      </c>
      <c r="B7999" s="326" t="s">
        <v>11</v>
      </c>
      <c r="C7999" s="326">
        <v>1</v>
      </c>
      <c r="D7999" s="326" t="s">
        <v>120</v>
      </c>
      <c r="E7999" s="323">
        <v>1000</v>
      </c>
      <c r="F7999" s="35" t="s">
        <v>303</v>
      </c>
      <c r="G7999" s="326" t="s">
        <v>16634</v>
      </c>
      <c r="H7999" s="350">
        <f t="shared" si="125"/>
        <v>3744018.8800000008</v>
      </c>
      <c r="I7999" s="326" t="s">
        <v>16942</v>
      </c>
      <c r="J7999" s="42" t="str">
        <f>VLOOKUP(D7999,DEPARTMENTS!B:B,1,0)</f>
        <v>DEV_GROUP_17</v>
      </c>
    </row>
    <row r="8000" spans="1:10" hidden="1" x14ac:dyDescent="0.2">
      <c r="A8000" s="326" t="s">
        <v>16778</v>
      </c>
      <c r="B8000" s="326" t="s">
        <v>11</v>
      </c>
      <c r="C8000" s="326">
        <v>1</v>
      </c>
      <c r="D8000" s="326" t="s">
        <v>132</v>
      </c>
      <c r="E8000" s="323">
        <v>400</v>
      </c>
      <c r="F8000" s="35" t="s">
        <v>303</v>
      </c>
      <c r="G8000" s="326" t="s">
        <v>16634</v>
      </c>
      <c r="H8000" s="350">
        <f t="shared" si="125"/>
        <v>3744418.8800000008</v>
      </c>
      <c r="I8000" s="326" t="s">
        <v>16943</v>
      </c>
      <c r="J8000" s="42" t="str">
        <f>VLOOKUP(D8000,DEPARTMENTS!B:B,1,0)</f>
        <v>DEV_GROUP_41</v>
      </c>
    </row>
    <row r="8001" spans="1:10" hidden="1" x14ac:dyDescent="0.2">
      <c r="A8001" s="326" t="s">
        <v>16779</v>
      </c>
      <c r="B8001" s="326" t="s">
        <v>11</v>
      </c>
      <c r="C8001" s="326">
        <v>1</v>
      </c>
      <c r="D8001" s="326" t="s">
        <v>180</v>
      </c>
      <c r="E8001" s="323">
        <v>3100</v>
      </c>
      <c r="F8001" s="35" t="s">
        <v>303</v>
      </c>
      <c r="G8001" s="326" t="s">
        <v>16634</v>
      </c>
      <c r="H8001" s="350">
        <f t="shared" si="125"/>
        <v>3747518.8800000008</v>
      </c>
      <c r="I8001" s="326" t="s">
        <v>16944</v>
      </c>
      <c r="J8001" s="42" t="str">
        <f>VLOOKUP(D8001,DEPARTMENTS!B:B,1,0)</f>
        <v>DEV_GROUP_28</v>
      </c>
    </row>
    <row r="8002" spans="1:10" hidden="1" x14ac:dyDescent="0.2">
      <c r="A8002" s="326" t="s">
        <v>16780</v>
      </c>
      <c r="B8002" s="326" t="s">
        <v>11</v>
      </c>
      <c r="C8002" s="326">
        <v>1</v>
      </c>
      <c r="D8002" s="326" t="s">
        <v>178</v>
      </c>
      <c r="E8002" s="323">
        <v>500</v>
      </c>
      <c r="F8002" s="35" t="s">
        <v>303</v>
      </c>
      <c r="G8002" s="326" t="s">
        <v>16634</v>
      </c>
      <c r="H8002" s="350">
        <f t="shared" si="125"/>
        <v>3748018.8800000008</v>
      </c>
      <c r="I8002" s="326" t="s">
        <v>16945</v>
      </c>
      <c r="J8002" s="42" t="str">
        <f>VLOOKUP(D8002,DEPARTMENTS!B:B,1,0)</f>
        <v>DEV_GROUP_34</v>
      </c>
    </row>
    <row r="8003" spans="1:10" hidden="1" x14ac:dyDescent="0.2">
      <c r="A8003" s="326" t="s">
        <v>16781</v>
      </c>
      <c r="B8003" s="326" t="s">
        <v>11</v>
      </c>
      <c r="C8003" s="326">
        <v>1</v>
      </c>
      <c r="D8003" s="326" t="s">
        <v>176</v>
      </c>
      <c r="E8003" s="323">
        <v>7000</v>
      </c>
      <c r="F8003" s="35" t="s">
        <v>303</v>
      </c>
      <c r="G8003" s="326" t="s">
        <v>16634</v>
      </c>
      <c r="H8003" s="350">
        <f t="shared" si="125"/>
        <v>3755018.8800000008</v>
      </c>
      <c r="I8003" s="326" t="s">
        <v>16946</v>
      </c>
      <c r="J8003" s="42" t="str">
        <f>VLOOKUP(D8003,DEPARTMENTS!B:B,1,0)</f>
        <v>DEV_GROUP_33</v>
      </c>
    </row>
    <row r="8004" spans="1:10" x14ac:dyDescent="0.2">
      <c r="A8004" s="326" t="s">
        <v>16782</v>
      </c>
      <c r="B8004" s="326" t="s">
        <v>11</v>
      </c>
      <c r="C8004" s="326">
        <v>1</v>
      </c>
      <c r="D8004" s="326" t="s">
        <v>112</v>
      </c>
      <c r="E8004" s="323">
        <v>2000</v>
      </c>
      <c r="F8004" s="35" t="s">
        <v>303</v>
      </c>
      <c r="G8004" s="326" t="s">
        <v>16634</v>
      </c>
      <c r="H8004" s="350">
        <f t="shared" si="125"/>
        <v>3757018.8800000008</v>
      </c>
      <c r="I8004" s="326" t="s">
        <v>16947</v>
      </c>
      <c r="J8004" s="42" t="str">
        <f>VLOOKUP(D8004,DEPARTMENTS!B:B,1,0)</f>
        <v>DEV_GROUP_13</v>
      </c>
    </row>
    <row r="8005" spans="1:10" hidden="1" x14ac:dyDescent="0.2">
      <c r="A8005" s="326" t="s">
        <v>16783</v>
      </c>
      <c r="B8005" s="326" t="s">
        <v>11</v>
      </c>
      <c r="C8005" s="326">
        <v>1</v>
      </c>
      <c r="D8005" s="326" t="s">
        <v>176</v>
      </c>
      <c r="E8005" s="323">
        <v>800</v>
      </c>
      <c r="F8005" s="35" t="s">
        <v>303</v>
      </c>
      <c r="G8005" s="326" t="s">
        <v>16634</v>
      </c>
      <c r="H8005" s="350">
        <f t="shared" si="125"/>
        <v>3757818.8800000008</v>
      </c>
      <c r="I8005" s="326" t="s">
        <v>16948</v>
      </c>
      <c r="J8005" s="42" t="str">
        <f>VLOOKUP(D8005,DEPARTMENTS!B:B,1,0)</f>
        <v>DEV_GROUP_33</v>
      </c>
    </row>
    <row r="8006" spans="1:10" hidden="1" x14ac:dyDescent="0.2">
      <c r="A8006" s="326" t="s">
        <v>16784</v>
      </c>
      <c r="B8006" s="326" t="s">
        <v>11</v>
      </c>
      <c r="C8006" s="326">
        <v>1</v>
      </c>
      <c r="D8006" s="326" t="s">
        <v>132</v>
      </c>
      <c r="E8006" s="323">
        <v>2000</v>
      </c>
      <c r="F8006" s="35" t="s">
        <v>303</v>
      </c>
      <c r="G8006" s="326" t="s">
        <v>16634</v>
      </c>
      <c r="H8006" s="350">
        <f t="shared" si="125"/>
        <v>3759818.8800000008</v>
      </c>
      <c r="I8006" s="326" t="s">
        <v>16949</v>
      </c>
      <c r="J8006" s="42" t="str">
        <f>VLOOKUP(D8006,DEPARTMENTS!B:B,1,0)</f>
        <v>DEV_GROUP_41</v>
      </c>
    </row>
    <row r="8007" spans="1:10" hidden="1" x14ac:dyDescent="0.2">
      <c r="A8007" s="326" t="s">
        <v>16785</v>
      </c>
      <c r="B8007" s="326" t="s">
        <v>11</v>
      </c>
      <c r="C8007" s="326">
        <v>1</v>
      </c>
      <c r="D8007" s="326" t="s">
        <v>150</v>
      </c>
      <c r="E8007" s="323">
        <v>200</v>
      </c>
      <c r="F8007" s="35" t="s">
        <v>303</v>
      </c>
      <c r="G8007" s="326" t="s">
        <v>16634</v>
      </c>
      <c r="H8007" s="350">
        <f t="shared" si="125"/>
        <v>3760018.8800000008</v>
      </c>
      <c r="I8007" s="326" t="s">
        <v>16950</v>
      </c>
      <c r="J8007" s="42" t="str">
        <f>VLOOKUP(D8007,DEPARTMENTS!B:B,1,0)</f>
        <v>DEV_GROUP_40</v>
      </c>
    </row>
    <row r="8008" spans="1:10" hidden="1" x14ac:dyDescent="0.2">
      <c r="A8008" s="326" t="s">
        <v>16786</v>
      </c>
      <c r="B8008" s="326" t="s">
        <v>11</v>
      </c>
      <c r="C8008" s="326">
        <v>1</v>
      </c>
      <c r="D8008" s="326" t="s">
        <v>178</v>
      </c>
      <c r="E8008" s="323">
        <v>2000</v>
      </c>
      <c r="F8008" s="35" t="s">
        <v>303</v>
      </c>
      <c r="G8008" s="326" t="s">
        <v>16634</v>
      </c>
      <c r="H8008" s="350">
        <f t="shared" si="125"/>
        <v>3762018.8800000008</v>
      </c>
      <c r="I8008" s="326" t="s">
        <v>16951</v>
      </c>
      <c r="J8008" s="42" t="str">
        <f>VLOOKUP(D8008,DEPARTMENTS!B:B,1,0)</f>
        <v>DEV_GROUP_34</v>
      </c>
    </row>
    <row r="8009" spans="1:10" hidden="1" x14ac:dyDescent="0.2">
      <c r="A8009" s="326" t="s">
        <v>16787</v>
      </c>
      <c r="B8009" s="326" t="s">
        <v>11</v>
      </c>
      <c r="C8009" s="326">
        <v>1</v>
      </c>
      <c r="D8009" s="326" t="s">
        <v>132</v>
      </c>
      <c r="E8009" s="323">
        <v>100</v>
      </c>
      <c r="F8009" s="35" t="s">
        <v>303</v>
      </c>
      <c r="G8009" s="326" t="s">
        <v>16634</v>
      </c>
      <c r="H8009" s="350">
        <f t="shared" si="125"/>
        <v>3762118.8800000008</v>
      </c>
      <c r="I8009" s="326" t="s">
        <v>16952</v>
      </c>
      <c r="J8009" s="42" t="str">
        <f>VLOOKUP(D8009,DEPARTMENTS!B:B,1,0)</f>
        <v>DEV_GROUP_41</v>
      </c>
    </row>
    <row r="8010" spans="1:10" hidden="1" x14ac:dyDescent="0.2">
      <c r="A8010" s="326" t="s">
        <v>16788</v>
      </c>
      <c r="B8010" s="326" t="s">
        <v>11</v>
      </c>
      <c r="C8010" s="326">
        <v>1</v>
      </c>
      <c r="D8010" s="326" t="s">
        <v>132</v>
      </c>
      <c r="E8010" s="323">
        <v>700</v>
      </c>
      <c r="F8010" s="35" t="s">
        <v>303</v>
      </c>
      <c r="G8010" s="326" t="s">
        <v>16634</v>
      </c>
      <c r="H8010" s="350">
        <f t="shared" si="125"/>
        <v>3762818.8800000008</v>
      </c>
      <c r="I8010" s="326" t="s">
        <v>16953</v>
      </c>
      <c r="J8010" s="42" t="str">
        <f>VLOOKUP(D8010,DEPARTMENTS!B:B,1,0)</f>
        <v>DEV_GROUP_41</v>
      </c>
    </row>
    <row r="8011" spans="1:10" hidden="1" x14ac:dyDescent="0.2">
      <c r="A8011" s="326" t="s">
        <v>16789</v>
      </c>
      <c r="B8011" s="326" t="s">
        <v>11</v>
      </c>
      <c r="C8011" s="326">
        <v>1</v>
      </c>
      <c r="D8011" s="326" t="s">
        <v>136</v>
      </c>
      <c r="E8011" s="323">
        <v>5000</v>
      </c>
      <c r="F8011" s="35" t="s">
        <v>303</v>
      </c>
      <c r="G8011" s="326" t="s">
        <v>16634</v>
      </c>
      <c r="H8011" s="350">
        <f t="shared" si="125"/>
        <v>3767818.8800000008</v>
      </c>
      <c r="I8011" s="326" t="s">
        <v>16954</v>
      </c>
      <c r="J8011" s="42" t="str">
        <f>VLOOKUP(D8011,DEPARTMENTS!B:B,1,0)</f>
        <v>DEV_GROUP_32</v>
      </c>
    </row>
    <row r="8012" spans="1:10" hidden="1" x14ac:dyDescent="0.2">
      <c r="A8012" s="326" t="s">
        <v>16790</v>
      </c>
      <c r="B8012" s="326" t="s">
        <v>11</v>
      </c>
      <c r="C8012" s="326">
        <v>1</v>
      </c>
      <c r="D8012" s="326" t="s">
        <v>132</v>
      </c>
      <c r="E8012" s="323">
        <v>200</v>
      </c>
      <c r="F8012" s="35" t="s">
        <v>303</v>
      </c>
      <c r="G8012" s="326" t="s">
        <v>16634</v>
      </c>
      <c r="H8012" s="350">
        <f t="shared" si="125"/>
        <v>3768018.8800000008</v>
      </c>
      <c r="I8012" s="326" t="s">
        <v>16955</v>
      </c>
      <c r="J8012" s="42" t="str">
        <f>VLOOKUP(D8012,DEPARTMENTS!B:B,1,0)</f>
        <v>DEV_GROUP_41</v>
      </c>
    </row>
    <row r="8013" spans="1:10" hidden="1" x14ac:dyDescent="0.2">
      <c r="A8013" s="326" t="s">
        <v>16791</v>
      </c>
      <c r="B8013" s="326" t="s">
        <v>11</v>
      </c>
      <c r="C8013" s="326">
        <v>1</v>
      </c>
      <c r="D8013" s="326" t="s">
        <v>132</v>
      </c>
      <c r="E8013" s="323">
        <v>300</v>
      </c>
      <c r="F8013" s="35" t="s">
        <v>303</v>
      </c>
      <c r="G8013" s="326" t="s">
        <v>16634</v>
      </c>
      <c r="H8013" s="350">
        <f t="shared" si="125"/>
        <v>3768318.8800000008</v>
      </c>
      <c r="I8013" s="326" t="s">
        <v>16956</v>
      </c>
      <c r="J8013" s="42" t="str">
        <f>VLOOKUP(D8013,DEPARTMENTS!B:B,1,0)</f>
        <v>DEV_GROUP_41</v>
      </c>
    </row>
    <row r="8014" spans="1:10" hidden="1" x14ac:dyDescent="0.2">
      <c r="A8014" s="326" t="s">
        <v>16792</v>
      </c>
      <c r="B8014" s="326" t="s">
        <v>11</v>
      </c>
      <c r="C8014" s="326">
        <v>1</v>
      </c>
      <c r="D8014" s="326" t="s">
        <v>118</v>
      </c>
      <c r="E8014" s="323">
        <v>300</v>
      </c>
      <c r="F8014" s="35" t="s">
        <v>303</v>
      </c>
      <c r="G8014" s="326" t="s">
        <v>16634</v>
      </c>
      <c r="H8014" s="350">
        <f t="shared" si="125"/>
        <v>3768618.8800000008</v>
      </c>
      <c r="I8014" s="326" t="s">
        <v>16957</v>
      </c>
      <c r="J8014" s="42" t="str">
        <f>VLOOKUP(D8014,DEPARTMENTS!B:B,1,0)</f>
        <v>DEV_GROUP_3</v>
      </c>
    </row>
    <row r="8015" spans="1:10" hidden="1" x14ac:dyDescent="0.2">
      <c r="A8015" s="326" t="s">
        <v>16793</v>
      </c>
      <c r="B8015" s="326" t="s">
        <v>11</v>
      </c>
      <c r="C8015" s="326">
        <v>1</v>
      </c>
      <c r="D8015" s="326" t="s">
        <v>132</v>
      </c>
      <c r="E8015" s="323">
        <v>500</v>
      </c>
      <c r="F8015" s="35" t="s">
        <v>303</v>
      </c>
      <c r="G8015" s="326" t="s">
        <v>16634</v>
      </c>
      <c r="H8015" s="350">
        <f t="shared" si="125"/>
        <v>3769118.8800000008</v>
      </c>
      <c r="I8015" s="326" t="s">
        <v>16958</v>
      </c>
      <c r="J8015" s="42" t="str">
        <f>VLOOKUP(D8015,DEPARTMENTS!B:B,1,0)</f>
        <v>DEV_GROUP_41</v>
      </c>
    </row>
    <row r="8016" spans="1:10" hidden="1" x14ac:dyDescent="0.2">
      <c r="A8016" s="326" t="s">
        <v>16794</v>
      </c>
      <c r="B8016" s="326" t="s">
        <v>11</v>
      </c>
      <c r="C8016" s="326">
        <v>1</v>
      </c>
      <c r="D8016" s="326" t="s">
        <v>132</v>
      </c>
      <c r="E8016" s="323">
        <v>500</v>
      </c>
      <c r="F8016" s="35" t="s">
        <v>303</v>
      </c>
      <c r="G8016" s="326" t="s">
        <v>16634</v>
      </c>
      <c r="H8016" s="350">
        <f t="shared" si="125"/>
        <v>3769618.8800000008</v>
      </c>
      <c r="I8016" s="326" t="s">
        <v>16959</v>
      </c>
      <c r="J8016" s="42" t="str">
        <f>VLOOKUP(D8016,DEPARTMENTS!B:B,1,0)</f>
        <v>DEV_GROUP_41</v>
      </c>
    </row>
    <row r="8017" spans="1:10" hidden="1" x14ac:dyDescent="0.2">
      <c r="A8017" s="326" t="s">
        <v>16795</v>
      </c>
      <c r="B8017" s="326" t="s">
        <v>11</v>
      </c>
      <c r="C8017" s="326">
        <v>1</v>
      </c>
      <c r="D8017" s="326" t="s">
        <v>118</v>
      </c>
      <c r="E8017" s="323">
        <v>3000</v>
      </c>
      <c r="F8017" s="35" t="s">
        <v>303</v>
      </c>
      <c r="G8017" s="326" t="s">
        <v>16634</v>
      </c>
      <c r="H8017" s="350">
        <f t="shared" si="125"/>
        <v>3772618.8800000008</v>
      </c>
      <c r="I8017" s="326" t="s">
        <v>16960</v>
      </c>
      <c r="J8017" s="42" t="str">
        <f>VLOOKUP(D8017,DEPARTMENTS!B:B,1,0)</f>
        <v>DEV_GROUP_3</v>
      </c>
    </row>
    <row r="8018" spans="1:10" hidden="1" x14ac:dyDescent="0.2">
      <c r="A8018" s="326" t="s">
        <v>16796</v>
      </c>
      <c r="B8018" s="326" t="s">
        <v>11</v>
      </c>
      <c r="C8018" s="326">
        <v>1</v>
      </c>
      <c r="D8018" s="326" t="s">
        <v>132</v>
      </c>
      <c r="E8018" s="323">
        <v>200</v>
      </c>
      <c r="F8018" s="35" t="s">
        <v>303</v>
      </c>
      <c r="G8018" s="326" t="s">
        <v>16634</v>
      </c>
      <c r="H8018" s="350">
        <f t="shared" si="125"/>
        <v>3772818.8800000008</v>
      </c>
      <c r="I8018" s="326" t="s">
        <v>16961</v>
      </c>
      <c r="J8018" s="42" t="str">
        <f>VLOOKUP(D8018,DEPARTMENTS!B:B,1,0)</f>
        <v>DEV_GROUP_41</v>
      </c>
    </row>
    <row r="8019" spans="1:10" hidden="1" x14ac:dyDescent="0.2">
      <c r="A8019" s="326" t="s">
        <v>16797</v>
      </c>
      <c r="B8019" s="326" t="s">
        <v>11</v>
      </c>
      <c r="C8019" s="326">
        <v>1</v>
      </c>
      <c r="D8019" s="326" t="s">
        <v>136</v>
      </c>
      <c r="E8019" s="323">
        <v>10000</v>
      </c>
      <c r="F8019" s="35" t="s">
        <v>303</v>
      </c>
      <c r="G8019" s="326" t="s">
        <v>16634</v>
      </c>
      <c r="H8019" s="350">
        <f t="shared" si="125"/>
        <v>3782818.8800000008</v>
      </c>
      <c r="I8019" s="326" t="s">
        <v>16962</v>
      </c>
      <c r="J8019" s="42" t="str">
        <f>VLOOKUP(D8019,DEPARTMENTS!B:B,1,0)</f>
        <v>DEV_GROUP_32</v>
      </c>
    </row>
    <row r="8020" spans="1:10" hidden="1" x14ac:dyDescent="0.2">
      <c r="A8020" s="326" t="s">
        <v>16984</v>
      </c>
      <c r="B8020" s="326" t="s">
        <v>11</v>
      </c>
      <c r="C8020" s="326">
        <v>1</v>
      </c>
      <c r="D8020" s="326" t="s">
        <v>180</v>
      </c>
      <c r="E8020" s="323">
        <v>18000</v>
      </c>
      <c r="F8020" s="35" t="s">
        <v>303</v>
      </c>
      <c r="G8020" s="326" t="s">
        <v>16634</v>
      </c>
      <c r="H8020" s="350">
        <f t="shared" si="125"/>
        <v>3800818.8800000008</v>
      </c>
      <c r="I8020" s="326" t="s">
        <v>16963</v>
      </c>
      <c r="J8020" s="42" t="str">
        <f>VLOOKUP(D8020,DEPARTMENTS!B:B,1,0)</f>
        <v>DEV_GROUP_28</v>
      </c>
    </row>
    <row r="8021" spans="1:10" hidden="1" x14ac:dyDescent="0.2">
      <c r="A8021" s="326" t="s">
        <v>16974</v>
      </c>
      <c r="B8021" s="326" t="s">
        <v>11</v>
      </c>
      <c r="C8021" s="326">
        <v>1</v>
      </c>
      <c r="D8021" s="326" t="s">
        <v>126</v>
      </c>
      <c r="E8021" s="323">
        <v>500</v>
      </c>
      <c r="F8021" s="35" t="s">
        <v>303</v>
      </c>
      <c r="G8021" s="326" t="s">
        <v>16634</v>
      </c>
      <c r="H8021" s="350">
        <f t="shared" si="125"/>
        <v>3801318.8800000008</v>
      </c>
      <c r="I8021" s="326" t="s">
        <v>16964</v>
      </c>
      <c r="J8021" s="42" t="str">
        <f>VLOOKUP(D8021,DEPARTMENTS!B:B,1,0)</f>
        <v>DEV_GROUP_6</v>
      </c>
    </row>
    <row r="8022" spans="1:10" hidden="1" x14ac:dyDescent="0.2">
      <c r="A8022" s="326" t="s">
        <v>16975</v>
      </c>
      <c r="B8022" s="326" t="s">
        <v>11</v>
      </c>
      <c r="C8022" s="326">
        <v>1</v>
      </c>
      <c r="D8022" s="326" t="s">
        <v>152</v>
      </c>
      <c r="E8022" s="323">
        <v>100</v>
      </c>
      <c r="F8022" s="35" t="s">
        <v>303</v>
      </c>
      <c r="G8022" s="326" t="s">
        <v>16634</v>
      </c>
      <c r="H8022" s="350">
        <f t="shared" ref="H8022:H8085" si="126">H8021+E8022</f>
        <v>3801418.8800000008</v>
      </c>
      <c r="I8022" s="326" t="s">
        <v>16965</v>
      </c>
      <c r="J8022" s="42" t="str">
        <f>VLOOKUP(D8022,DEPARTMENTS!B:B,1,0)</f>
        <v>DEV_GROUP_9</v>
      </c>
    </row>
    <row r="8023" spans="1:10" hidden="1" x14ac:dyDescent="0.2">
      <c r="A8023" s="326" t="s">
        <v>16976</v>
      </c>
      <c r="B8023" s="326" t="s">
        <v>11</v>
      </c>
      <c r="C8023" s="326">
        <v>1</v>
      </c>
      <c r="D8023" s="326" t="s">
        <v>150</v>
      </c>
      <c r="E8023" s="323">
        <v>100</v>
      </c>
      <c r="F8023" s="35" t="s">
        <v>303</v>
      </c>
      <c r="G8023" s="326" t="s">
        <v>16634</v>
      </c>
      <c r="H8023" s="350">
        <f t="shared" si="126"/>
        <v>3801518.8800000008</v>
      </c>
      <c r="I8023" s="326" t="s">
        <v>16966</v>
      </c>
      <c r="J8023" s="42" t="str">
        <f>VLOOKUP(D8023,DEPARTMENTS!B:B,1,0)</f>
        <v>DEV_GROUP_40</v>
      </c>
    </row>
    <row r="8024" spans="1:10" hidden="1" x14ac:dyDescent="0.2">
      <c r="A8024" s="326" t="s">
        <v>16977</v>
      </c>
      <c r="B8024" s="326" t="s">
        <v>11</v>
      </c>
      <c r="C8024" s="326">
        <v>1</v>
      </c>
      <c r="D8024" s="326" t="s">
        <v>150</v>
      </c>
      <c r="E8024" s="323">
        <v>500</v>
      </c>
      <c r="F8024" s="35" t="s">
        <v>303</v>
      </c>
      <c r="G8024" s="326" t="s">
        <v>16634</v>
      </c>
      <c r="H8024" s="350">
        <f t="shared" si="126"/>
        <v>3802018.8800000008</v>
      </c>
      <c r="I8024" s="326" t="s">
        <v>16967</v>
      </c>
      <c r="J8024" s="42" t="str">
        <f>VLOOKUP(D8024,DEPARTMENTS!B:B,1,0)</f>
        <v>DEV_GROUP_40</v>
      </c>
    </row>
    <row r="8025" spans="1:10" hidden="1" x14ac:dyDescent="0.2">
      <c r="A8025" s="326" t="s">
        <v>16978</v>
      </c>
      <c r="B8025" s="326" t="s">
        <v>11</v>
      </c>
      <c r="C8025" s="326">
        <v>1</v>
      </c>
      <c r="D8025" s="326" t="s">
        <v>150</v>
      </c>
      <c r="E8025" s="323">
        <v>200</v>
      </c>
      <c r="F8025" s="35" t="s">
        <v>303</v>
      </c>
      <c r="G8025" s="326" t="s">
        <v>16634</v>
      </c>
      <c r="H8025" s="350">
        <f t="shared" si="126"/>
        <v>3802218.8800000008</v>
      </c>
      <c r="I8025" s="326" t="s">
        <v>16968</v>
      </c>
      <c r="J8025" s="42" t="str">
        <f>VLOOKUP(D8025,DEPARTMENTS!B:B,1,0)</f>
        <v>DEV_GROUP_40</v>
      </c>
    </row>
    <row r="8026" spans="1:10" hidden="1" x14ac:dyDescent="0.2">
      <c r="A8026" s="326" t="s">
        <v>16979</v>
      </c>
      <c r="B8026" s="326" t="s">
        <v>11</v>
      </c>
      <c r="C8026" s="326">
        <v>1</v>
      </c>
      <c r="D8026" s="326" t="s">
        <v>146</v>
      </c>
      <c r="E8026" s="323">
        <v>1000</v>
      </c>
      <c r="F8026" s="35" t="s">
        <v>303</v>
      </c>
      <c r="G8026" s="326" t="s">
        <v>16634</v>
      </c>
      <c r="H8026" s="350">
        <f t="shared" si="126"/>
        <v>3803218.8800000008</v>
      </c>
      <c r="I8026" s="326" t="s">
        <v>16969</v>
      </c>
      <c r="J8026" s="42" t="str">
        <f>VLOOKUP(D8026,DEPARTMENTS!B:B,1,0)</f>
        <v>DEV_GROUP_18</v>
      </c>
    </row>
    <row r="8027" spans="1:10" hidden="1" x14ac:dyDescent="0.2">
      <c r="A8027" s="326" t="s">
        <v>16980</v>
      </c>
      <c r="B8027" s="326" t="s">
        <v>11</v>
      </c>
      <c r="C8027" s="326">
        <v>1</v>
      </c>
      <c r="D8027" s="326" t="s">
        <v>114</v>
      </c>
      <c r="E8027" s="323">
        <v>1500</v>
      </c>
      <c r="F8027" s="35" t="s">
        <v>303</v>
      </c>
      <c r="G8027" s="326" t="s">
        <v>16634</v>
      </c>
      <c r="H8027" s="350">
        <f t="shared" si="126"/>
        <v>3804718.8800000008</v>
      </c>
      <c r="I8027" s="326" t="s">
        <v>16970</v>
      </c>
      <c r="J8027" s="42" t="str">
        <f>VLOOKUP(D8027,DEPARTMENTS!B:B,1,0)</f>
        <v>DEV_GROUP_1</v>
      </c>
    </row>
    <row r="8028" spans="1:10" hidden="1" x14ac:dyDescent="0.2">
      <c r="A8028" s="326" t="s">
        <v>16981</v>
      </c>
      <c r="B8028" s="326" t="s">
        <v>11</v>
      </c>
      <c r="C8028" s="326">
        <v>1</v>
      </c>
      <c r="D8028" s="326" t="s">
        <v>126</v>
      </c>
      <c r="E8028" s="323">
        <v>1000</v>
      </c>
      <c r="F8028" s="35" t="s">
        <v>303</v>
      </c>
      <c r="G8028" s="326" t="s">
        <v>16634</v>
      </c>
      <c r="H8028" s="350">
        <f t="shared" si="126"/>
        <v>3805718.8800000008</v>
      </c>
      <c r="I8028" s="326" t="s">
        <v>16971</v>
      </c>
      <c r="J8028" s="42" t="str">
        <f>VLOOKUP(D8028,DEPARTMENTS!B:B,1,0)</f>
        <v>DEV_GROUP_6</v>
      </c>
    </row>
    <row r="8029" spans="1:10" hidden="1" x14ac:dyDescent="0.2">
      <c r="A8029" s="326" t="s">
        <v>16982</v>
      </c>
      <c r="B8029" s="326" t="s">
        <v>11</v>
      </c>
      <c r="C8029" s="326">
        <v>1</v>
      </c>
      <c r="D8029" s="326" t="s">
        <v>178</v>
      </c>
      <c r="E8029" s="323">
        <v>1000</v>
      </c>
      <c r="F8029" s="35" t="s">
        <v>303</v>
      </c>
      <c r="G8029" s="326" t="s">
        <v>16634</v>
      </c>
      <c r="H8029" s="350">
        <f t="shared" si="126"/>
        <v>3806718.8800000008</v>
      </c>
      <c r="I8029" s="326" t="s">
        <v>16972</v>
      </c>
      <c r="J8029" s="42" t="str">
        <f>VLOOKUP(D8029,DEPARTMENTS!B:B,1,0)</f>
        <v>DEV_GROUP_34</v>
      </c>
    </row>
    <row r="8030" spans="1:10" hidden="1" x14ac:dyDescent="0.2">
      <c r="A8030" s="326" t="s">
        <v>16983</v>
      </c>
      <c r="B8030" s="326" t="s">
        <v>11</v>
      </c>
      <c r="C8030" s="326">
        <v>1</v>
      </c>
      <c r="D8030" s="326" t="s">
        <v>136</v>
      </c>
      <c r="E8030" s="323">
        <v>3000</v>
      </c>
      <c r="F8030" s="35" t="s">
        <v>303</v>
      </c>
      <c r="G8030" s="326" t="s">
        <v>16634</v>
      </c>
      <c r="H8030" s="350">
        <f t="shared" si="126"/>
        <v>3809718.8800000008</v>
      </c>
      <c r="I8030" s="326" t="s">
        <v>16973</v>
      </c>
      <c r="J8030" s="42" t="str">
        <f>VLOOKUP(D8030,DEPARTMENTS!B:B,1,0)</f>
        <v>DEV_GROUP_32</v>
      </c>
    </row>
    <row r="8031" spans="1:10" hidden="1" x14ac:dyDescent="0.2">
      <c r="A8031" s="326" t="s">
        <v>16989</v>
      </c>
      <c r="B8031" s="326" t="s">
        <v>11</v>
      </c>
      <c r="C8031" s="326">
        <v>1</v>
      </c>
      <c r="D8031" s="326" t="s">
        <v>140</v>
      </c>
      <c r="E8031" s="323">
        <v>800</v>
      </c>
      <c r="F8031" s="35" t="s">
        <v>303</v>
      </c>
      <c r="G8031" s="326" t="s">
        <v>16634</v>
      </c>
      <c r="H8031" s="350">
        <f t="shared" si="126"/>
        <v>3810518.8800000008</v>
      </c>
      <c r="I8031" s="326" t="s">
        <v>17280</v>
      </c>
      <c r="J8031" s="42" t="str">
        <f>VLOOKUP(D8031,DEPARTMENTS!B:B,1,0)</f>
        <v>DEV_GROUP_19</v>
      </c>
    </row>
    <row r="8032" spans="1:10" hidden="1" x14ac:dyDescent="0.2">
      <c r="A8032" s="326" t="s">
        <v>16990</v>
      </c>
      <c r="B8032" s="326" t="s">
        <v>11</v>
      </c>
      <c r="C8032" s="326">
        <v>1</v>
      </c>
      <c r="D8032" s="326" t="s">
        <v>118</v>
      </c>
      <c r="E8032" s="323">
        <v>1000</v>
      </c>
      <c r="F8032" s="35" t="s">
        <v>303</v>
      </c>
      <c r="G8032" s="326" t="s">
        <v>16634</v>
      </c>
      <c r="H8032" s="350">
        <f t="shared" si="126"/>
        <v>3811518.8800000008</v>
      </c>
      <c r="I8032" s="326" t="s">
        <v>17281</v>
      </c>
      <c r="J8032" s="42" t="str">
        <f>VLOOKUP(D8032,DEPARTMENTS!B:B,1,0)</f>
        <v>DEV_GROUP_3</v>
      </c>
    </row>
    <row r="8033" spans="1:10" hidden="1" x14ac:dyDescent="0.2">
      <c r="A8033" s="326" t="s">
        <v>16991</v>
      </c>
      <c r="B8033" s="326" t="s">
        <v>11</v>
      </c>
      <c r="C8033" s="326">
        <v>1</v>
      </c>
      <c r="D8033" s="326" t="s">
        <v>150</v>
      </c>
      <c r="E8033" s="323">
        <v>500</v>
      </c>
      <c r="F8033" s="35" t="s">
        <v>303</v>
      </c>
      <c r="G8033" s="326" t="s">
        <v>16634</v>
      </c>
      <c r="H8033" s="350">
        <f t="shared" si="126"/>
        <v>3812018.8800000008</v>
      </c>
      <c r="I8033" s="326" t="s">
        <v>17282</v>
      </c>
      <c r="J8033" s="42" t="str">
        <f>VLOOKUP(D8033,DEPARTMENTS!B:B,1,0)</f>
        <v>DEV_GROUP_40</v>
      </c>
    </row>
    <row r="8034" spans="1:10" hidden="1" x14ac:dyDescent="0.2">
      <c r="A8034" s="326" t="s">
        <v>16992</v>
      </c>
      <c r="B8034" s="326" t="s">
        <v>11</v>
      </c>
      <c r="C8034" s="326">
        <v>1</v>
      </c>
      <c r="D8034" s="326" t="s">
        <v>142</v>
      </c>
      <c r="E8034" s="323">
        <v>2000</v>
      </c>
      <c r="F8034" s="35" t="s">
        <v>303</v>
      </c>
      <c r="G8034" s="326" t="s">
        <v>16634</v>
      </c>
      <c r="H8034" s="350">
        <f t="shared" si="126"/>
        <v>3814018.8800000008</v>
      </c>
      <c r="I8034" s="326" t="s">
        <v>17283</v>
      </c>
      <c r="J8034" s="42" t="str">
        <f>VLOOKUP(D8034,DEPARTMENTS!B:B,1,0)</f>
        <v>DEV_GROUP_8</v>
      </c>
    </row>
    <row r="8035" spans="1:10" hidden="1" x14ac:dyDescent="0.2">
      <c r="A8035" s="326" t="s">
        <v>16993</v>
      </c>
      <c r="B8035" s="326" t="s">
        <v>11</v>
      </c>
      <c r="C8035" s="326">
        <v>1</v>
      </c>
      <c r="D8035" s="326" t="s">
        <v>160</v>
      </c>
      <c r="E8035" s="323">
        <v>10000</v>
      </c>
      <c r="F8035" s="35" t="s">
        <v>303</v>
      </c>
      <c r="G8035" s="326" t="s">
        <v>16634</v>
      </c>
      <c r="H8035" s="350">
        <f t="shared" si="126"/>
        <v>3824018.8800000008</v>
      </c>
      <c r="I8035" s="326" t="s">
        <v>17284</v>
      </c>
      <c r="J8035" s="42" t="str">
        <f>VLOOKUP(D8035,DEPARTMENTS!B:B,1,0)</f>
        <v>DEV_GROUP_20</v>
      </c>
    </row>
    <row r="8036" spans="1:10" hidden="1" x14ac:dyDescent="0.2">
      <c r="A8036" s="326" t="s">
        <v>16994</v>
      </c>
      <c r="B8036" s="326" t="s">
        <v>11</v>
      </c>
      <c r="C8036" s="326">
        <v>1</v>
      </c>
      <c r="D8036" s="326" t="s">
        <v>132</v>
      </c>
      <c r="E8036" s="323">
        <v>300</v>
      </c>
      <c r="F8036" s="35" t="s">
        <v>303</v>
      </c>
      <c r="G8036" s="326" t="s">
        <v>16634</v>
      </c>
      <c r="H8036" s="350">
        <f t="shared" si="126"/>
        <v>3824318.8800000008</v>
      </c>
      <c r="I8036" s="326" t="s">
        <v>17285</v>
      </c>
      <c r="J8036" s="42" t="str">
        <f>VLOOKUP(D8036,DEPARTMENTS!B:B,1,0)</f>
        <v>DEV_GROUP_41</v>
      </c>
    </row>
    <row r="8037" spans="1:10" hidden="1" x14ac:dyDescent="0.2">
      <c r="A8037" s="326" t="s">
        <v>16995</v>
      </c>
      <c r="B8037" s="326" t="s">
        <v>11</v>
      </c>
      <c r="C8037" s="326">
        <v>1</v>
      </c>
      <c r="D8037" s="326" t="s">
        <v>126</v>
      </c>
      <c r="E8037" s="323">
        <v>3000</v>
      </c>
      <c r="F8037" s="35" t="s">
        <v>303</v>
      </c>
      <c r="G8037" s="326" t="s">
        <v>16634</v>
      </c>
      <c r="H8037" s="350">
        <f t="shared" si="126"/>
        <v>3827318.8800000008</v>
      </c>
      <c r="I8037" s="326" t="s">
        <v>17286</v>
      </c>
      <c r="J8037" s="42" t="str">
        <f>VLOOKUP(D8037,DEPARTMENTS!B:B,1,0)</f>
        <v>DEV_GROUP_6</v>
      </c>
    </row>
    <row r="8038" spans="1:10" hidden="1" x14ac:dyDescent="0.2">
      <c r="A8038" s="326" t="s">
        <v>16996</v>
      </c>
      <c r="B8038" s="326" t="s">
        <v>11</v>
      </c>
      <c r="C8038" s="326">
        <v>1</v>
      </c>
      <c r="D8038" s="326" t="s">
        <v>124</v>
      </c>
      <c r="E8038" s="323">
        <v>1500</v>
      </c>
      <c r="F8038" s="35" t="s">
        <v>303</v>
      </c>
      <c r="G8038" s="326" t="s">
        <v>16634</v>
      </c>
      <c r="H8038" s="350">
        <f t="shared" si="126"/>
        <v>3828818.8800000008</v>
      </c>
      <c r="I8038" s="326" t="s">
        <v>17287</v>
      </c>
      <c r="J8038" s="42" t="str">
        <f>VLOOKUP(D8038,DEPARTMENTS!B:B,1,0)</f>
        <v>DEV_GROUP_7</v>
      </c>
    </row>
    <row r="8039" spans="1:10" hidden="1" x14ac:dyDescent="0.2">
      <c r="A8039" s="326" t="s">
        <v>16997</v>
      </c>
      <c r="B8039" s="326" t="s">
        <v>11</v>
      </c>
      <c r="C8039" s="326">
        <v>1</v>
      </c>
      <c r="D8039" s="326" t="s">
        <v>122</v>
      </c>
      <c r="E8039" s="323">
        <v>1000</v>
      </c>
      <c r="F8039" s="35" t="s">
        <v>303</v>
      </c>
      <c r="G8039" s="326" t="s">
        <v>16634</v>
      </c>
      <c r="H8039" s="350">
        <f t="shared" si="126"/>
        <v>3829818.8800000008</v>
      </c>
      <c r="I8039" s="326" t="s">
        <v>17288</v>
      </c>
      <c r="J8039" s="42" t="str">
        <f>VLOOKUP(D8039,DEPARTMENTS!B:B,1,0)</f>
        <v>DEV_GROUP_16</v>
      </c>
    </row>
    <row r="8040" spans="1:10" hidden="1" x14ac:dyDescent="0.2">
      <c r="A8040" s="326" t="s">
        <v>16998</v>
      </c>
      <c r="B8040" s="326" t="s">
        <v>11</v>
      </c>
      <c r="C8040" s="326">
        <v>1</v>
      </c>
      <c r="D8040" s="326" t="s">
        <v>130</v>
      </c>
      <c r="E8040" s="323">
        <v>1000</v>
      </c>
      <c r="F8040" s="35" t="s">
        <v>303</v>
      </c>
      <c r="G8040" s="326" t="s">
        <v>16634</v>
      </c>
      <c r="H8040" s="350">
        <f t="shared" si="126"/>
        <v>3830818.8800000008</v>
      </c>
      <c r="I8040" s="326" t="s">
        <v>17289</v>
      </c>
      <c r="J8040" s="42" t="str">
        <f>VLOOKUP(D8040,DEPARTMENTS!B:B,1,0)</f>
        <v>DEV_GROUP_11</v>
      </c>
    </row>
    <row r="8041" spans="1:10" hidden="1" x14ac:dyDescent="0.2">
      <c r="A8041" s="326" t="s">
        <v>16999</v>
      </c>
      <c r="B8041" s="326" t="s">
        <v>11</v>
      </c>
      <c r="C8041" s="326">
        <v>1</v>
      </c>
      <c r="D8041" s="326" t="s">
        <v>124</v>
      </c>
      <c r="E8041" s="323">
        <v>1000</v>
      </c>
      <c r="F8041" s="35" t="s">
        <v>303</v>
      </c>
      <c r="G8041" s="326" t="s">
        <v>16634</v>
      </c>
      <c r="H8041" s="350">
        <f t="shared" si="126"/>
        <v>3831818.8800000008</v>
      </c>
      <c r="I8041" s="326" t="s">
        <v>17290</v>
      </c>
      <c r="J8041" s="42" t="str">
        <f>VLOOKUP(D8041,DEPARTMENTS!B:B,1,0)</f>
        <v>DEV_GROUP_7</v>
      </c>
    </row>
    <row r="8042" spans="1:10" x14ac:dyDescent="0.2">
      <c r="A8042" s="326" t="s">
        <v>17000</v>
      </c>
      <c r="B8042" s="326" t="s">
        <v>11</v>
      </c>
      <c r="C8042" s="326">
        <v>1</v>
      </c>
      <c r="D8042" s="326" t="s">
        <v>112</v>
      </c>
      <c r="E8042" s="323">
        <v>5000</v>
      </c>
      <c r="F8042" s="35" t="s">
        <v>303</v>
      </c>
      <c r="G8042" s="326" t="s">
        <v>16634</v>
      </c>
      <c r="H8042" s="350">
        <f t="shared" si="126"/>
        <v>3836818.8800000008</v>
      </c>
      <c r="I8042" s="326" t="s">
        <v>17291</v>
      </c>
      <c r="J8042" s="42" t="str">
        <f>VLOOKUP(D8042,DEPARTMENTS!B:B,1,0)</f>
        <v>DEV_GROUP_13</v>
      </c>
    </row>
    <row r="8043" spans="1:10" x14ac:dyDescent="0.2">
      <c r="A8043" s="326" t="s">
        <v>17001</v>
      </c>
      <c r="B8043" s="326" t="s">
        <v>11</v>
      </c>
      <c r="C8043" s="326">
        <v>1</v>
      </c>
      <c r="D8043" s="326" t="s">
        <v>112</v>
      </c>
      <c r="E8043" s="323">
        <v>1000</v>
      </c>
      <c r="F8043" s="35" t="s">
        <v>303</v>
      </c>
      <c r="G8043" s="326" t="s">
        <v>16634</v>
      </c>
      <c r="H8043" s="350">
        <f t="shared" si="126"/>
        <v>3837818.8800000008</v>
      </c>
      <c r="I8043" s="326" t="s">
        <v>17292</v>
      </c>
      <c r="J8043" s="42" t="str">
        <f>VLOOKUP(D8043,DEPARTMENTS!B:B,1,0)</f>
        <v>DEV_GROUP_13</v>
      </c>
    </row>
    <row r="8044" spans="1:10" hidden="1" x14ac:dyDescent="0.2">
      <c r="A8044" s="326" t="s">
        <v>17002</v>
      </c>
      <c r="B8044" s="326" t="s">
        <v>11</v>
      </c>
      <c r="C8044" s="326">
        <v>1</v>
      </c>
      <c r="D8044" s="326" t="s">
        <v>154</v>
      </c>
      <c r="E8044" s="323">
        <v>1000</v>
      </c>
      <c r="F8044" s="35" t="s">
        <v>303</v>
      </c>
      <c r="G8044" s="326" t="s">
        <v>16634</v>
      </c>
      <c r="H8044" s="350">
        <f t="shared" si="126"/>
        <v>3838818.8800000008</v>
      </c>
      <c r="I8044" s="326" t="s">
        <v>17293</v>
      </c>
      <c r="J8044" s="42" t="str">
        <f>VLOOKUP(D8044,DEPARTMENTS!B:B,1,0)</f>
        <v>DEV_GROUP_10</v>
      </c>
    </row>
    <row r="8045" spans="1:10" hidden="1" x14ac:dyDescent="0.2">
      <c r="A8045" s="326" t="s">
        <v>17003</v>
      </c>
      <c r="B8045" s="326" t="s">
        <v>11</v>
      </c>
      <c r="C8045" s="326">
        <v>1</v>
      </c>
      <c r="D8045" s="326" t="s">
        <v>136</v>
      </c>
      <c r="E8045" s="323">
        <v>10000</v>
      </c>
      <c r="F8045" s="35" t="s">
        <v>303</v>
      </c>
      <c r="G8045" s="326" t="s">
        <v>16634</v>
      </c>
      <c r="H8045" s="350">
        <f t="shared" si="126"/>
        <v>3848818.8800000008</v>
      </c>
      <c r="I8045" s="326" t="s">
        <v>17294</v>
      </c>
      <c r="J8045" s="42" t="str">
        <f>VLOOKUP(D8045,DEPARTMENTS!B:B,1,0)</f>
        <v>DEV_GROUP_32</v>
      </c>
    </row>
    <row r="8046" spans="1:10" hidden="1" x14ac:dyDescent="0.2">
      <c r="A8046" s="326" t="s">
        <v>17004</v>
      </c>
      <c r="B8046" s="326" t="s">
        <v>11</v>
      </c>
      <c r="C8046" s="326">
        <v>1</v>
      </c>
      <c r="D8046" s="326" t="s">
        <v>176</v>
      </c>
      <c r="E8046" s="323">
        <v>1000</v>
      </c>
      <c r="F8046" s="35" t="s">
        <v>303</v>
      </c>
      <c r="G8046" s="326" t="s">
        <v>16634</v>
      </c>
      <c r="H8046" s="350">
        <f t="shared" si="126"/>
        <v>3849818.8800000008</v>
      </c>
      <c r="I8046" s="326" t="s">
        <v>17295</v>
      </c>
      <c r="J8046" s="42" t="str">
        <f>VLOOKUP(D8046,DEPARTMENTS!B:B,1,0)</f>
        <v>DEV_GROUP_33</v>
      </c>
    </row>
    <row r="8047" spans="1:10" hidden="1" x14ac:dyDescent="0.2">
      <c r="A8047" s="326" t="s">
        <v>17005</v>
      </c>
      <c r="B8047" s="326" t="s">
        <v>11</v>
      </c>
      <c r="C8047" s="326">
        <v>1</v>
      </c>
      <c r="D8047" s="326" t="s">
        <v>158</v>
      </c>
      <c r="E8047" s="323">
        <v>300</v>
      </c>
      <c r="F8047" s="35" t="s">
        <v>303</v>
      </c>
      <c r="G8047" s="326" t="s">
        <v>16634</v>
      </c>
      <c r="H8047" s="350">
        <f t="shared" si="126"/>
        <v>3850118.8800000008</v>
      </c>
      <c r="I8047" s="326" t="s">
        <v>17296</v>
      </c>
      <c r="J8047" s="42" t="str">
        <f>VLOOKUP(D8047,DEPARTMENTS!B:B,1,0)</f>
        <v>DEV_GROUP_26</v>
      </c>
    </row>
    <row r="8048" spans="1:10" hidden="1" x14ac:dyDescent="0.2">
      <c r="A8048" s="326" t="s">
        <v>17006</v>
      </c>
      <c r="B8048" s="326" t="s">
        <v>11</v>
      </c>
      <c r="C8048" s="326">
        <v>1</v>
      </c>
      <c r="D8048" s="326" t="s">
        <v>140</v>
      </c>
      <c r="E8048" s="323">
        <v>1000</v>
      </c>
      <c r="F8048" s="35" t="s">
        <v>303</v>
      </c>
      <c r="G8048" s="326" t="s">
        <v>16634</v>
      </c>
      <c r="H8048" s="350">
        <f t="shared" si="126"/>
        <v>3851118.8800000008</v>
      </c>
      <c r="I8048" s="326" t="s">
        <v>17297</v>
      </c>
      <c r="J8048" s="42" t="str">
        <f>VLOOKUP(D8048,DEPARTMENTS!B:B,1,0)</f>
        <v>DEV_GROUP_19</v>
      </c>
    </row>
    <row r="8049" spans="1:10" hidden="1" x14ac:dyDescent="0.2">
      <c r="A8049" s="326" t="s">
        <v>17007</v>
      </c>
      <c r="B8049" s="326" t="s">
        <v>11</v>
      </c>
      <c r="C8049" s="326">
        <v>1</v>
      </c>
      <c r="D8049" s="326" t="s">
        <v>118</v>
      </c>
      <c r="E8049" s="323">
        <v>300</v>
      </c>
      <c r="F8049" s="35" t="s">
        <v>303</v>
      </c>
      <c r="G8049" s="326" t="s">
        <v>16634</v>
      </c>
      <c r="H8049" s="350">
        <f t="shared" si="126"/>
        <v>3851418.8800000008</v>
      </c>
      <c r="I8049" s="326" t="s">
        <v>17298</v>
      </c>
      <c r="J8049" s="42" t="str">
        <f>VLOOKUP(D8049,DEPARTMENTS!B:B,1,0)</f>
        <v>DEV_GROUP_3</v>
      </c>
    </row>
    <row r="8050" spans="1:10" hidden="1" x14ac:dyDescent="0.2">
      <c r="A8050" s="326" t="s">
        <v>17008</v>
      </c>
      <c r="B8050" s="326" t="s">
        <v>11</v>
      </c>
      <c r="C8050" s="326">
        <v>1</v>
      </c>
      <c r="D8050" s="326" t="s">
        <v>168</v>
      </c>
      <c r="E8050" s="323">
        <v>5189</v>
      </c>
      <c r="F8050" s="35" t="s">
        <v>303</v>
      </c>
      <c r="G8050" s="326" t="s">
        <v>16634</v>
      </c>
      <c r="H8050" s="350">
        <f t="shared" si="126"/>
        <v>3856607.8800000008</v>
      </c>
      <c r="I8050" s="326" t="s">
        <v>17299</v>
      </c>
      <c r="J8050" s="42" t="str">
        <f>VLOOKUP(D8050,DEPARTMENTS!B:B,1,0)</f>
        <v>DEV_GROUP_35</v>
      </c>
    </row>
    <row r="8051" spans="1:10" hidden="1" x14ac:dyDescent="0.2">
      <c r="A8051" s="326" t="s">
        <v>17009</v>
      </c>
      <c r="B8051" s="326" t="s">
        <v>11</v>
      </c>
      <c r="C8051" s="326">
        <v>1</v>
      </c>
      <c r="D8051" s="326" t="s">
        <v>142</v>
      </c>
      <c r="E8051" s="323">
        <v>5000</v>
      </c>
      <c r="F8051" s="35" t="s">
        <v>303</v>
      </c>
      <c r="G8051" s="326" t="s">
        <v>16634</v>
      </c>
      <c r="H8051" s="350">
        <f t="shared" si="126"/>
        <v>3861607.8800000008</v>
      </c>
      <c r="I8051" s="326" t="s">
        <v>17300</v>
      </c>
      <c r="J8051" s="42" t="str">
        <f>VLOOKUP(D8051,DEPARTMENTS!B:B,1,0)</f>
        <v>DEV_GROUP_8</v>
      </c>
    </row>
    <row r="8052" spans="1:10" hidden="1" x14ac:dyDescent="0.2">
      <c r="A8052" s="326" t="s">
        <v>17010</v>
      </c>
      <c r="B8052" s="326" t="s">
        <v>11</v>
      </c>
      <c r="C8052" s="326">
        <v>1</v>
      </c>
      <c r="D8052" s="326" t="s">
        <v>180</v>
      </c>
      <c r="E8052" s="323">
        <v>500</v>
      </c>
      <c r="F8052" s="35" t="s">
        <v>303</v>
      </c>
      <c r="G8052" s="326" t="s">
        <v>16634</v>
      </c>
      <c r="H8052" s="350">
        <f t="shared" si="126"/>
        <v>3862107.8800000008</v>
      </c>
      <c r="I8052" s="326" t="s">
        <v>17301</v>
      </c>
      <c r="J8052" s="42" t="str">
        <f>VLOOKUP(D8052,DEPARTMENTS!B:B,1,0)</f>
        <v>DEV_GROUP_28</v>
      </c>
    </row>
    <row r="8053" spans="1:10" hidden="1" x14ac:dyDescent="0.2">
      <c r="A8053" s="326" t="s">
        <v>17011</v>
      </c>
      <c r="B8053" s="326" t="s">
        <v>11</v>
      </c>
      <c r="C8053" s="326">
        <v>1</v>
      </c>
      <c r="D8053" s="326" t="s">
        <v>136</v>
      </c>
      <c r="E8053" s="323">
        <v>1000</v>
      </c>
      <c r="F8053" s="35" t="s">
        <v>303</v>
      </c>
      <c r="G8053" s="326" t="s">
        <v>16634</v>
      </c>
      <c r="H8053" s="350">
        <f t="shared" si="126"/>
        <v>3863107.8800000008</v>
      </c>
      <c r="I8053" s="326" t="s">
        <v>17302</v>
      </c>
      <c r="J8053" s="42" t="str">
        <f>VLOOKUP(D8053,DEPARTMENTS!B:B,1,0)</f>
        <v>DEV_GROUP_32</v>
      </c>
    </row>
    <row r="8054" spans="1:10" hidden="1" x14ac:dyDescent="0.2">
      <c r="A8054" s="326" t="s">
        <v>17012</v>
      </c>
      <c r="B8054" s="326" t="s">
        <v>11</v>
      </c>
      <c r="C8054" s="326">
        <v>1</v>
      </c>
      <c r="D8054" s="326" t="s">
        <v>160</v>
      </c>
      <c r="E8054" s="323">
        <v>700</v>
      </c>
      <c r="F8054" s="35" t="s">
        <v>303</v>
      </c>
      <c r="G8054" s="326" t="s">
        <v>16634</v>
      </c>
      <c r="H8054" s="350">
        <f t="shared" si="126"/>
        <v>3863807.8800000008</v>
      </c>
      <c r="I8054" s="326" t="s">
        <v>17303</v>
      </c>
      <c r="J8054" s="42" t="str">
        <f>VLOOKUP(D8054,DEPARTMENTS!B:B,1,0)</f>
        <v>DEV_GROUP_20</v>
      </c>
    </row>
    <row r="8055" spans="1:10" hidden="1" x14ac:dyDescent="0.2">
      <c r="A8055" s="326" t="s">
        <v>348</v>
      </c>
      <c r="B8055" s="326" t="s">
        <v>11</v>
      </c>
      <c r="C8055" s="326">
        <v>1</v>
      </c>
      <c r="D8055" s="326" t="s">
        <v>180</v>
      </c>
      <c r="E8055" s="323">
        <v>2000</v>
      </c>
      <c r="F8055" s="35" t="s">
        <v>303</v>
      </c>
      <c r="G8055" s="326" t="s">
        <v>16634</v>
      </c>
      <c r="H8055" s="350">
        <f t="shared" si="126"/>
        <v>3865807.8800000008</v>
      </c>
      <c r="I8055" s="326" t="s">
        <v>17304</v>
      </c>
      <c r="J8055" s="42" t="str">
        <f>VLOOKUP(D8055,DEPARTMENTS!B:B,1,0)</f>
        <v>DEV_GROUP_28</v>
      </c>
    </row>
    <row r="8056" spans="1:10" hidden="1" x14ac:dyDescent="0.2">
      <c r="A8056" s="326" t="s">
        <v>17013</v>
      </c>
      <c r="B8056" s="326" t="s">
        <v>11</v>
      </c>
      <c r="C8056" s="326">
        <v>1</v>
      </c>
      <c r="D8056" s="326" t="s">
        <v>154</v>
      </c>
      <c r="E8056" s="323">
        <v>1000</v>
      </c>
      <c r="F8056" s="35" t="s">
        <v>303</v>
      </c>
      <c r="G8056" s="326" t="s">
        <v>16634</v>
      </c>
      <c r="H8056" s="350">
        <f t="shared" si="126"/>
        <v>3866807.8800000008</v>
      </c>
      <c r="I8056" s="326" t="s">
        <v>17305</v>
      </c>
      <c r="J8056" s="42" t="str">
        <f>VLOOKUP(D8056,DEPARTMENTS!B:B,1,0)</f>
        <v>DEV_GROUP_10</v>
      </c>
    </row>
    <row r="8057" spans="1:10" hidden="1" x14ac:dyDescent="0.2">
      <c r="A8057" s="326" t="s">
        <v>17014</v>
      </c>
      <c r="B8057" s="326" t="s">
        <v>11</v>
      </c>
      <c r="C8057" s="326">
        <v>1</v>
      </c>
      <c r="D8057" s="326" t="s">
        <v>114</v>
      </c>
      <c r="E8057" s="323">
        <v>2500</v>
      </c>
      <c r="F8057" s="35" t="s">
        <v>303</v>
      </c>
      <c r="G8057" s="326" t="s">
        <v>16634</v>
      </c>
      <c r="H8057" s="350">
        <f t="shared" si="126"/>
        <v>3869307.8800000008</v>
      </c>
      <c r="I8057" s="326" t="s">
        <v>17306</v>
      </c>
      <c r="J8057" s="42" t="str">
        <f>VLOOKUP(D8057,DEPARTMENTS!B:B,1,0)</f>
        <v>DEV_GROUP_1</v>
      </c>
    </row>
    <row r="8058" spans="1:10" hidden="1" x14ac:dyDescent="0.2">
      <c r="A8058" s="326" t="s">
        <v>17015</v>
      </c>
      <c r="B8058" s="326" t="s">
        <v>11</v>
      </c>
      <c r="C8058" s="326">
        <v>1</v>
      </c>
      <c r="D8058" s="326" t="s">
        <v>154</v>
      </c>
      <c r="E8058" s="323">
        <v>5000</v>
      </c>
      <c r="F8058" s="35" t="s">
        <v>303</v>
      </c>
      <c r="G8058" s="326" t="s">
        <v>16634</v>
      </c>
      <c r="H8058" s="350">
        <f t="shared" si="126"/>
        <v>3874307.8800000008</v>
      </c>
      <c r="I8058" s="326" t="s">
        <v>17307</v>
      </c>
      <c r="J8058" s="42" t="str">
        <f>VLOOKUP(D8058,DEPARTMENTS!B:B,1,0)</f>
        <v>DEV_GROUP_10</v>
      </c>
    </row>
    <row r="8059" spans="1:10" hidden="1" x14ac:dyDescent="0.2">
      <c r="A8059" s="326" t="s">
        <v>17016</v>
      </c>
      <c r="B8059" s="326" t="s">
        <v>11</v>
      </c>
      <c r="C8059" s="326">
        <v>1</v>
      </c>
      <c r="D8059" s="326" t="s">
        <v>140</v>
      </c>
      <c r="E8059" s="323">
        <v>300</v>
      </c>
      <c r="F8059" s="35" t="s">
        <v>303</v>
      </c>
      <c r="G8059" s="326" t="s">
        <v>16634</v>
      </c>
      <c r="H8059" s="350">
        <f t="shared" si="126"/>
        <v>3874607.8800000008</v>
      </c>
      <c r="I8059" s="326" t="s">
        <v>17308</v>
      </c>
      <c r="J8059" s="42" t="str">
        <f>VLOOKUP(D8059,DEPARTMENTS!B:B,1,0)</f>
        <v>DEV_GROUP_19</v>
      </c>
    </row>
    <row r="8060" spans="1:10" hidden="1" x14ac:dyDescent="0.2">
      <c r="A8060" s="326" t="s">
        <v>17017</v>
      </c>
      <c r="B8060" s="326" t="s">
        <v>11</v>
      </c>
      <c r="C8060" s="326">
        <v>1</v>
      </c>
      <c r="D8060" s="326" t="s">
        <v>180</v>
      </c>
      <c r="E8060" s="323">
        <v>5000</v>
      </c>
      <c r="F8060" s="35" t="s">
        <v>303</v>
      </c>
      <c r="G8060" s="326" t="s">
        <v>16634</v>
      </c>
      <c r="H8060" s="350">
        <f t="shared" si="126"/>
        <v>3879607.8800000008</v>
      </c>
      <c r="I8060" s="326" t="s">
        <v>17309</v>
      </c>
      <c r="J8060" s="42" t="str">
        <f>VLOOKUP(D8060,DEPARTMENTS!B:B,1,0)</f>
        <v>DEV_GROUP_28</v>
      </c>
    </row>
    <row r="8061" spans="1:10" hidden="1" x14ac:dyDescent="0.2">
      <c r="A8061" s="326" t="s">
        <v>17018</v>
      </c>
      <c r="B8061" s="326" t="s">
        <v>11</v>
      </c>
      <c r="C8061" s="326">
        <v>1</v>
      </c>
      <c r="D8061" s="326" t="s">
        <v>152</v>
      </c>
      <c r="E8061" s="323">
        <v>15000</v>
      </c>
      <c r="F8061" s="35" t="s">
        <v>303</v>
      </c>
      <c r="G8061" s="326" t="s">
        <v>16634</v>
      </c>
      <c r="H8061" s="350">
        <f t="shared" si="126"/>
        <v>3894607.8800000008</v>
      </c>
      <c r="I8061" s="326" t="s">
        <v>17310</v>
      </c>
      <c r="J8061" s="42" t="str">
        <f>VLOOKUP(D8061,DEPARTMENTS!B:B,1,0)</f>
        <v>DEV_GROUP_9</v>
      </c>
    </row>
    <row r="8062" spans="1:10" hidden="1" x14ac:dyDescent="0.2">
      <c r="A8062" s="326" t="s">
        <v>17019</v>
      </c>
      <c r="B8062" s="326" t="s">
        <v>11</v>
      </c>
      <c r="C8062" s="326">
        <v>1</v>
      </c>
      <c r="D8062" s="326" t="s">
        <v>124</v>
      </c>
      <c r="E8062" s="323">
        <v>1000</v>
      </c>
      <c r="F8062" s="35" t="s">
        <v>303</v>
      </c>
      <c r="G8062" s="326" t="s">
        <v>16634</v>
      </c>
      <c r="H8062" s="350">
        <f t="shared" si="126"/>
        <v>3895607.8800000008</v>
      </c>
      <c r="I8062" s="326" t="s">
        <v>17311</v>
      </c>
      <c r="J8062" s="42" t="str">
        <f>VLOOKUP(D8062,DEPARTMENTS!B:B,1,0)</f>
        <v>DEV_GROUP_7</v>
      </c>
    </row>
    <row r="8063" spans="1:10" hidden="1" x14ac:dyDescent="0.2">
      <c r="A8063" s="326" t="s">
        <v>17020</v>
      </c>
      <c r="B8063" s="326" t="s">
        <v>11</v>
      </c>
      <c r="C8063" s="326">
        <v>1</v>
      </c>
      <c r="D8063" s="326" t="s">
        <v>180</v>
      </c>
      <c r="E8063" s="323">
        <v>4400</v>
      </c>
      <c r="F8063" s="35" t="s">
        <v>303</v>
      </c>
      <c r="G8063" s="326" t="s">
        <v>16634</v>
      </c>
      <c r="H8063" s="350">
        <f t="shared" si="126"/>
        <v>3900007.8800000008</v>
      </c>
      <c r="I8063" s="326" t="s">
        <v>17312</v>
      </c>
      <c r="J8063" s="42" t="str">
        <f>VLOOKUP(D8063,DEPARTMENTS!B:B,1,0)</f>
        <v>DEV_GROUP_28</v>
      </c>
    </row>
    <row r="8064" spans="1:10" hidden="1" x14ac:dyDescent="0.2">
      <c r="A8064" s="326" t="s">
        <v>17021</v>
      </c>
      <c r="B8064" s="326" t="s">
        <v>11</v>
      </c>
      <c r="C8064" s="326">
        <v>1</v>
      </c>
      <c r="D8064" s="326" t="s">
        <v>154</v>
      </c>
      <c r="E8064" s="323">
        <v>2000</v>
      </c>
      <c r="F8064" s="35" t="s">
        <v>303</v>
      </c>
      <c r="G8064" s="326" t="s">
        <v>16634</v>
      </c>
      <c r="H8064" s="350">
        <f t="shared" si="126"/>
        <v>3902007.8800000008</v>
      </c>
      <c r="I8064" s="326" t="s">
        <v>17313</v>
      </c>
      <c r="J8064" s="42" t="str">
        <f>VLOOKUP(D8064,DEPARTMENTS!B:B,1,0)</f>
        <v>DEV_GROUP_10</v>
      </c>
    </row>
    <row r="8065" spans="1:10" hidden="1" x14ac:dyDescent="0.2">
      <c r="A8065" s="326" t="s">
        <v>17022</v>
      </c>
      <c r="B8065" s="326" t="s">
        <v>11</v>
      </c>
      <c r="C8065" s="326">
        <v>1</v>
      </c>
      <c r="D8065" s="326" t="s">
        <v>154</v>
      </c>
      <c r="E8065" s="323">
        <v>3200</v>
      </c>
      <c r="F8065" s="35" t="s">
        <v>303</v>
      </c>
      <c r="G8065" s="326" t="s">
        <v>16634</v>
      </c>
      <c r="H8065" s="350">
        <f t="shared" si="126"/>
        <v>3905207.8800000008</v>
      </c>
      <c r="I8065" s="326" t="s">
        <v>17314</v>
      </c>
      <c r="J8065" s="42" t="str">
        <f>VLOOKUP(D8065,DEPARTMENTS!B:B,1,0)</f>
        <v>DEV_GROUP_10</v>
      </c>
    </row>
    <row r="8066" spans="1:10" hidden="1" x14ac:dyDescent="0.2">
      <c r="A8066" s="326" t="s">
        <v>17023</v>
      </c>
      <c r="B8066" s="326" t="s">
        <v>11</v>
      </c>
      <c r="C8066" s="326">
        <v>1</v>
      </c>
      <c r="D8066" s="326" t="s">
        <v>140</v>
      </c>
      <c r="E8066" s="323">
        <v>5000</v>
      </c>
      <c r="F8066" s="35" t="s">
        <v>303</v>
      </c>
      <c r="G8066" s="326" t="s">
        <v>16634</v>
      </c>
      <c r="H8066" s="350">
        <f t="shared" si="126"/>
        <v>3910207.8800000008</v>
      </c>
      <c r="I8066" s="326" t="s">
        <v>17315</v>
      </c>
      <c r="J8066" s="42" t="str">
        <f>VLOOKUP(D8066,DEPARTMENTS!B:B,1,0)</f>
        <v>DEV_GROUP_19</v>
      </c>
    </row>
    <row r="8067" spans="1:10" hidden="1" x14ac:dyDescent="0.2">
      <c r="A8067" s="326" t="s">
        <v>17024</v>
      </c>
      <c r="B8067" s="326" t="s">
        <v>11</v>
      </c>
      <c r="C8067" s="326">
        <v>1</v>
      </c>
      <c r="D8067" s="326" t="s">
        <v>154</v>
      </c>
      <c r="E8067" s="323">
        <v>2000</v>
      </c>
      <c r="F8067" s="35" t="s">
        <v>303</v>
      </c>
      <c r="G8067" s="326" t="s">
        <v>16634</v>
      </c>
      <c r="H8067" s="350">
        <f t="shared" si="126"/>
        <v>3912207.8800000008</v>
      </c>
      <c r="I8067" s="326" t="s">
        <v>17316</v>
      </c>
      <c r="J8067" s="42" t="str">
        <f>VLOOKUP(D8067,DEPARTMENTS!B:B,1,0)</f>
        <v>DEV_GROUP_10</v>
      </c>
    </row>
    <row r="8068" spans="1:10" hidden="1" x14ac:dyDescent="0.2">
      <c r="A8068" s="326" t="s">
        <v>17025</v>
      </c>
      <c r="B8068" s="326" t="s">
        <v>11</v>
      </c>
      <c r="C8068" s="326">
        <v>1</v>
      </c>
      <c r="D8068" s="326" t="s">
        <v>146</v>
      </c>
      <c r="E8068" s="323">
        <v>5000</v>
      </c>
      <c r="F8068" s="35" t="s">
        <v>303</v>
      </c>
      <c r="G8068" s="326" t="s">
        <v>16634</v>
      </c>
      <c r="H8068" s="350">
        <f t="shared" si="126"/>
        <v>3917207.8800000008</v>
      </c>
      <c r="I8068" s="326" t="s">
        <v>17317</v>
      </c>
      <c r="J8068" s="42" t="str">
        <f>VLOOKUP(D8068,DEPARTMENTS!B:B,1,0)</f>
        <v>DEV_GROUP_18</v>
      </c>
    </row>
    <row r="8069" spans="1:10" hidden="1" x14ac:dyDescent="0.2">
      <c r="A8069" s="326" t="s">
        <v>17026</v>
      </c>
      <c r="B8069" s="326" t="s">
        <v>11</v>
      </c>
      <c r="C8069" s="326">
        <v>1</v>
      </c>
      <c r="D8069" s="326" t="s">
        <v>178</v>
      </c>
      <c r="E8069" s="323">
        <v>500</v>
      </c>
      <c r="F8069" s="35" t="s">
        <v>303</v>
      </c>
      <c r="G8069" s="326" t="s">
        <v>16634</v>
      </c>
      <c r="H8069" s="350">
        <f t="shared" si="126"/>
        <v>3917707.8800000008</v>
      </c>
      <c r="I8069" s="326" t="s">
        <v>17318</v>
      </c>
      <c r="J8069" s="42" t="str">
        <f>VLOOKUP(D8069,DEPARTMENTS!B:B,1,0)</f>
        <v>DEV_GROUP_34</v>
      </c>
    </row>
    <row r="8070" spans="1:10" hidden="1" x14ac:dyDescent="0.2">
      <c r="A8070" s="326" t="s">
        <v>17027</v>
      </c>
      <c r="B8070" s="326" t="s">
        <v>11</v>
      </c>
      <c r="C8070" s="326">
        <v>1</v>
      </c>
      <c r="D8070" s="326" t="s">
        <v>150</v>
      </c>
      <c r="E8070" s="323">
        <v>1000</v>
      </c>
      <c r="F8070" s="35" t="s">
        <v>303</v>
      </c>
      <c r="G8070" s="326" t="s">
        <v>16634</v>
      </c>
      <c r="H8070" s="350">
        <f t="shared" si="126"/>
        <v>3918707.8800000008</v>
      </c>
      <c r="I8070" s="326" t="s">
        <v>17319</v>
      </c>
      <c r="J8070" s="42" t="str">
        <f>VLOOKUP(D8070,DEPARTMENTS!B:B,1,0)</f>
        <v>DEV_GROUP_40</v>
      </c>
    </row>
    <row r="8071" spans="1:10" hidden="1" x14ac:dyDescent="0.2">
      <c r="A8071" s="326" t="s">
        <v>17028</v>
      </c>
      <c r="B8071" s="326" t="s">
        <v>11</v>
      </c>
      <c r="C8071" s="326">
        <v>1</v>
      </c>
      <c r="D8071" s="326" t="s">
        <v>184</v>
      </c>
      <c r="E8071" s="323">
        <v>500</v>
      </c>
      <c r="F8071" s="35" t="s">
        <v>303</v>
      </c>
      <c r="G8071" s="326" t="s">
        <v>16634</v>
      </c>
      <c r="H8071" s="350">
        <f t="shared" si="126"/>
        <v>3919207.8800000008</v>
      </c>
      <c r="I8071" s="326" t="s">
        <v>17320</v>
      </c>
      <c r="J8071" s="42" t="str">
        <f>VLOOKUP(D8071,DEPARTMENTS!B:B,1,0)</f>
        <v>DEV_GROUP_27</v>
      </c>
    </row>
    <row r="8072" spans="1:10" hidden="1" x14ac:dyDescent="0.2">
      <c r="A8072" s="326" t="s">
        <v>17029</v>
      </c>
      <c r="B8072" s="326" t="s">
        <v>11</v>
      </c>
      <c r="C8072" s="326">
        <v>1</v>
      </c>
      <c r="D8072" s="326" t="s">
        <v>146</v>
      </c>
      <c r="E8072" s="323">
        <v>4000</v>
      </c>
      <c r="F8072" s="35" t="s">
        <v>303</v>
      </c>
      <c r="G8072" s="326" t="s">
        <v>16634</v>
      </c>
      <c r="H8072" s="350">
        <f t="shared" si="126"/>
        <v>3923207.8800000008</v>
      </c>
      <c r="I8072" s="326" t="s">
        <v>17321</v>
      </c>
      <c r="J8072" s="42" t="str">
        <f>VLOOKUP(D8072,DEPARTMENTS!B:B,1,0)</f>
        <v>DEV_GROUP_18</v>
      </c>
    </row>
    <row r="8073" spans="1:10" hidden="1" x14ac:dyDescent="0.2">
      <c r="A8073" s="326" t="s">
        <v>17030</v>
      </c>
      <c r="B8073" s="326" t="s">
        <v>11</v>
      </c>
      <c r="C8073" s="326">
        <v>1</v>
      </c>
      <c r="D8073" s="326" t="s">
        <v>24</v>
      </c>
      <c r="E8073" s="323">
        <v>4000</v>
      </c>
      <c r="F8073" s="35" t="s">
        <v>303</v>
      </c>
      <c r="G8073" s="326" t="s">
        <v>16634</v>
      </c>
      <c r="H8073" s="350">
        <f t="shared" si="126"/>
        <v>3927207.8800000008</v>
      </c>
      <c r="I8073" s="326" t="s">
        <v>17322</v>
      </c>
      <c r="J8073" s="42" t="str">
        <f>VLOOKUP(D8073,DEPARTMENTS!B:B,1,0)</f>
        <v>ENVELOPES</v>
      </c>
    </row>
    <row r="8074" spans="1:10" hidden="1" x14ac:dyDescent="0.2">
      <c r="A8074" s="326" t="s">
        <v>17031</v>
      </c>
      <c r="B8074" s="326" t="s">
        <v>11</v>
      </c>
      <c r="C8074" s="326">
        <v>1</v>
      </c>
      <c r="D8074" s="326" t="s">
        <v>162</v>
      </c>
      <c r="E8074" s="323">
        <v>200</v>
      </c>
      <c r="F8074" s="35" t="s">
        <v>303</v>
      </c>
      <c r="G8074" s="326" t="s">
        <v>16634</v>
      </c>
      <c r="H8074" s="350">
        <f t="shared" si="126"/>
        <v>3927407.8800000008</v>
      </c>
      <c r="I8074" s="326" t="s">
        <v>17323</v>
      </c>
      <c r="J8074" s="42" t="str">
        <f>VLOOKUP(D8074,DEPARTMENTS!B:B,1,0)</f>
        <v>DEV_GROUP_14</v>
      </c>
    </row>
    <row r="8075" spans="1:10" hidden="1" x14ac:dyDescent="0.2">
      <c r="A8075" s="326" t="s">
        <v>17032</v>
      </c>
      <c r="B8075" s="326" t="s">
        <v>11</v>
      </c>
      <c r="C8075" s="326">
        <v>1</v>
      </c>
      <c r="D8075" s="326" t="s">
        <v>118</v>
      </c>
      <c r="E8075" s="323">
        <v>1000</v>
      </c>
      <c r="F8075" s="35" t="s">
        <v>303</v>
      </c>
      <c r="G8075" s="326" t="s">
        <v>16634</v>
      </c>
      <c r="H8075" s="350">
        <f t="shared" si="126"/>
        <v>3928407.8800000008</v>
      </c>
      <c r="I8075" s="326" t="s">
        <v>17324</v>
      </c>
      <c r="J8075" s="42" t="str">
        <f>VLOOKUP(D8075,DEPARTMENTS!B:B,1,0)</f>
        <v>DEV_GROUP_3</v>
      </c>
    </row>
    <row r="8076" spans="1:10" hidden="1" x14ac:dyDescent="0.2">
      <c r="A8076" s="326" t="s">
        <v>17033</v>
      </c>
      <c r="B8076" s="326" t="s">
        <v>11</v>
      </c>
      <c r="C8076" s="326">
        <v>1</v>
      </c>
      <c r="D8076" s="326" t="s">
        <v>120</v>
      </c>
      <c r="E8076" s="323">
        <v>1000</v>
      </c>
      <c r="F8076" s="35" t="s">
        <v>303</v>
      </c>
      <c r="G8076" s="326" t="s">
        <v>16634</v>
      </c>
      <c r="H8076" s="350">
        <f t="shared" si="126"/>
        <v>3929407.8800000008</v>
      </c>
      <c r="I8076" s="326" t="s">
        <v>17325</v>
      </c>
      <c r="J8076" s="42" t="str">
        <f>VLOOKUP(D8076,DEPARTMENTS!B:B,1,0)</f>
        <v>DEV_GROUP_17</v>
      </c>
    </row>
    <row r="8077" spans="1:10" hidden="1" x14ac:dyDescent="0.2">
      <c r="A8077" s="326" t="s">
        <v>17034</v>
      </c>
      <c r="B8077" s="326" t="s">
        <v>11</v>
      </c>
      <c r="C8077" s="326">
        <v>1</v>
      </c>
      <c r="D8077" s="326" t="s">
        <v>150</v>
      </c>
      <c r="E8077" s="323">
        <v>200</v>
      </c>
      <c r="F8077" s="35" t="s">
        <v>303</v>
      </c>
      <c r="G8077" s="326" t="s">
        <v>16634</v>
      </c>
      <c r="H8077" s="350">
        <f t="shared" si="126"/>
        <v>3929607.8800000008</v>
      </c>
      <c r="I8077" s="326" t="s">
        <v>17326</v>
      </c>
      <c r="J8077" s="42" t="str">
        <f>VLOOKUP(D8077,DEPARTMENTS!B:B,1,0)</f>
        <v>DEV_GROUP_40</v>
      </c>
    </row>
    <row r="8078" spans="1:10" hidden="1" x14ac:dyDescent="0.2">
      <c r="A8078" s="326" t="s">
        <v>17035</v>
      </c>
      <c r="B8078" s="326" t="s">
        <v>11</v>
      </c>
      <c r="C8078" s="326">
        <v>1</v>
      </c>
      <c r="D8078" s="326" t="s">
        <v>140</v>
      </c>
      <c r="E8078" s="323">
        <v>1300</v>
      </c>
      <c r="F8078" s="35" t="s">
        <v>303</v>
      </c>
      <c r="G8078" s="326" t="s">
        <v>16634</v>
      </c>
      <c r="H8078" s="350">
        <f t="shared" si="126"/>
        <v>3930907.8800000008</v>
      </c>
      <c r="I8078" s="326" t="s">
        <v>17327</v>
      </c>
      <c r="J8078" s="42" t="str">
        <f>VLOOKUP(D8078,DEPARTMENTS!B:B,1,0)</f>
        <v>DEV_GROUP_19</v>
      </c>
    </row>
    <row r="8079" spans="1:10" hidden="1" x14ac:dyDescent="0.2">
      <c r="A8079" s="326" t="s">
        <v>17036</v>
      </c>
      <c r="B8079" s="326" t="s">
        <v>11</v>
      </c>
      <c r="C8079" s="326">
        <v>1</v>
      </c>
      <c r="D8079" s="326" t="s">
        <v>114</v>
      </c>
      <c r="E8079" s="323">
        <v>2000</v>
      </c>
      <c r="F8079" s="35" t="s">
        <v>303</v>
      </c>
      <c r="G8079" s="326" t="s">
        <v>16634</v>
      </c>
      <c r="H8079" s="350">
        <f t="shared" si="126"/>
        <v>3932907.8800000008</v>
      </c>
      <c r="I8079" s="326" t="s">
        <v>17328</v>
      </c>
      <c r="J8079" s="42" t="str">
        <f>VLOOKUP(D8079,DEPARTMENTS!B:B,1,0)</f>
        <v>DEV_GROUP_1</v>
      </c>
    </row>
    <row r="8080" spans="1:10" hidden="1" x14ac:dyDescent="0.2">
      <c r="A8080" s="326" t="s">
        <v>17037</v>
      </c>
      <c r="B8080" s="326" t="s">
        <v>11</v>
      </c>
      <c r="C8080" s="326">
        <v>1</v>
      </c>
      <c r="D8080" s="326" t="s">
        <v>180</v>
      </c>
      <c r="E8080" s="323">
        <v>500</v>
      </c>
      <c r="F8080" s="35" t="s">
        <v>303</v>
      </c>
      <c r="G8080" s="326" t="s">
        <v>16634</v>
      </c>
      <c r="H8080" s="350">
        <f t="shared" si="126"/>
        <v>3933407.8800000008</v>
      </c>
      <c r="I8080" s="326" t="s">
        <v>17329</v>
      </c>
      <c r="J8080" s="42" t="str">
        <f>VLOOKUP(D8080,DEPARTMENTS!B:B,1,0)</f>
        <v>DEV_GROUP_28</v>
      </c>
    </row>
    <row r="8081" spans="1:10" hidden="1" x14ac:dyDescent="0.2">
      <c r="A8081" s="326" t="s">
        <v>17038</v>
      </c>
      <c r="B8081" s="326" t="s">
        <v>11</v>
      </c>
      <c r="C8081" s="326">
        <v>1</v>
      </c>
      <c r="D8081" s="326" t="s">
        <v>114</v>
      </c>
      <c r="E8081" s="323">
        <v>500</v>
      </c>
      <c r="F8081" s="35" t="s">
        <v>303</v>
      </c>
      <c r="G8081" s="326" t="s">
        <v>16634</v>
      </c>
      <c r="H8081" s="350">
        <f t="shared" si="126"/>
        <v>3933907.8800000008</v>
      </c>
      <c r="I8081" s="326" t="s">
        <v>17330</v>
      </c>
      <c r="J8081" s="42" t="str">
        <f>VLOOKUP(D8081,DEPARTMENTS!B:B,1,0)</f>
        <v>DEV_GROUP_1</v>
      </c>
    </row>
    <row r="8082" spans="1:10" hidden="1" x14ac:dyDescent="0.2">
      <c r="A8082" s="326" t="s">
        <v>17039</v>
      </c>
      <c r="B8082" s="326" t="s">
        <v>11</v>
      </c>
      <c r="C8082" s="326">
        <v>1</v>
      </c>
      <c r="D8082" s="326" t="s">
        <v>134</v>
      </c>
      <c r="E8082" s="323">
        <v>1000</v>
      </c>
      <c r="F8082" s="35" t="s">
        <v>303</v>
      </c>
      <c r="G8082" s="326" t="s">
        <v>16634</v>
      </c>
      <c r="H8082" s="350">
        <f t="shared" si="126"/>
        <v>3934907.8800000008</v>
      </c>
      <c r="I8082" s="326" t="s">
        <v>17331</v>
      </c>
      <c r="J8082" s="42" t="str">
        <f>VLOOKUP(D8082,DEPARTMENTS!B:B,1,0)</f>
        <v>DEV_GROUP_12</v>
      </c>
    </row>
    <row r="8083" spans="1:10" hidden="1" x14ac:dyDescent="0.2">
      <c r="A8083" s="326" t="s">
        <v>17040</v>
      </c>
      <c r="B8083" s="326" t="s">
        <v>11</v>
      </c>
      <c r="C8083" s="326">
        <v>1</v>
      </c>
      <c r="D8083" s="326" t="s">
        <v>126</v>
      </c>
      <c r="E8083" s="323">
        <v>3000</v>
      </c>
      <c r="F8083" s="35" t="s">
        <v>303</v>
      </c>
      <c r="G8083" s="326" t="s">
        <v>16634</v>
      </c>
      <c r="H8083" s="350">
        <f t="shared" si="126"/>
        <v>3937907.8800000008</v>
      </c>
      <c r="I8083" s="326" t="s">
        <v>17332</v>
      </c>
      <c r="J8083" s="42" t="str">
        <f>VLOOKUP(D8083,DEPARTMENTS!B:B,1,0)</f>
        <v>DEV_GROUP_6</v>
      </c>
    </row>
    <row r="8084" spans="1:10" hidden="1" x14ac:dyDescent="0.2">
      <c r="A8084" s="326" t="s">
        <v>17041</v>
      </c>
      <c r="B8084" s="326" t="s">
        <v>11</v>
      </c>
      <c r="C8084" s="326">
        <v>1</v>
      </c>
      <c r="D8084" s="326" t="s">
        <v>154</v>
      </c>
      <c r="E8084" s="323">
        <v>500</v>
      </c>
      <c r="F8084" s="35" t="s">
        <v>303</v>
      </c>
      <c r="G8084" s="326" t="s">
        <v>16634</v>
      </c>
      <c r="H8084" s="350">
        <f t="shared" si="126"/>
        <v>3938407.8800000008</v>
      </c>
      <c r="I8084" s="326" t="s">
        <v>17333</v>
      </c>
      <c r="J8084" s="42" t="str">
        <f>VLOOKUP(D8084,DEPARTMENTS!B:B,1,0)</f>
        <v>DEV_GROUP_10</v>
      </c>
    </row>
    <row r="8085" spans="1:10" hidden="1" x14ac:dyDescent="0.2">
      <c r="A8085" s="326" t="s">
        <v>17042</v>
      </c>
      <c r="B8085" s="326" t="s">
        <v>11</v>
      </c>
      <c r="C8085" s="326">
        <v>1</v>
      </c>
      <c r="D8085" s="326" t="s">
        <v>144</v>
      </c>
      <c r="E8085" s="323">
        <v>3000</v>
      </c>
      <c r="F8085" s="35" t="s">
        <v>303</v>
      </c>
      <c r="G8085" s="326" t="s">
        <v>16634</v>
      </c>
      <c r="H8085" s="350">
        <f t="shared" si="126"/>
        <v>3941407.8800000008</v>
      </c>
      <c r="I8085" s="326" t="s">
        <v>17334</v>
      </c>
      <c r="J8085" s="42" t="str">
        <f>VLOOKUP(D8085,DEPARTMENTS!B:B,1,0)</f>
        <v>DEV_GROUP_2</v>
      </c>
    </row>
    <row r="8086" spans="1:10" hidden="1" x14ac:dyDescent="0.2">
      <c r="A8086" s="326" t="s">
        <v>17043</v>
      </c>
      <c r="B8086" s="326" t="s">
        <v>11</v>
      </c>
      <c r="C8086" s="326">
        <v>1</v>
      </c>
      <c r="D8086" s="326" t="s">
        <v>150</v>
      </c>
      <c r="E8086" s="323">
        <v>500</v>
      </c>
      <c r="F8086" s="35" t="s">
        <v>303</v>
      </c>
      <c r="G8086" s="326" t="s">
        <v>16634</v>
      </c>
      <c r="H8086" s="350">
        <f t="shared" ref="H8086:H8149" si="127">H8085+E8086</f>
        <v>3941907.8800000008</v>
      </c>
      <c r="I8086" s="326" t="s">
        <v>17335</v>
      </c>
      <c r="J8086" s="42" t="str">
        <f>VLOOKUP(D8086,DEPARTMENTS!B:B,1,0)</f>
        <v>DEV_GROUP_40</v>
      </c>
    </row>
    <row r="8087" spans="1:10" hidden="1" x14ac:dyDescent="0.2">
      <c r="A8087" s="326" t="s">
        <v>17044</v>
      </c>
      <c r="B8087" s="326" t="s">
        <v>11</v>
      </c>
      <c r="C8087" s="326">
        <v>1</v>
      </c>
      <c r="D8087" s="326" t="s">
        <v>136</v>
      </c>
      <c r="E8087" s="323">
        <v>5000</v>
      </c>
      <c r="F8087" s="35" t="s">
        <v>303</v>
      </c>
      <c r="G8087" s="326" t="s">
        <v>16634</v>
      </c>
      <c r="H8087" s="350">
        <f t="shared" si="127"/>
        <v>3946907.8800000008</v>
      </c>
      <c r="I8087" s="326" t="s">
        <v>17336</v>
      </c>
      <c r="J8087" s="42" t="str">
        <f>VLOOKUP(D8087,DEPARTMENTS!B:B,1,0)</f>
        <v>DEV_GROUP_32</v>
      </c>
    </row>
    <row r="8088" spans="1:10" hidden="1" x14ac:dyDescent="0.2">
      <c r="A8088" s="326" t="s">
        <v>17045</v>
      </c>
      <c r="B8088" s="326" t="s">
        <v>11</v>
      </c>
      <c r="C8088" s="326">
        <v>1</v>
      </c>
      <c r="D8088" s="326" t="s">
        <v>154</v>
      </c>
      <c r="E8088" s="323">
        <v>10000</v>
      </c>
      <c r="F8088" s="35" t="s">
        <v>303</v>
      </c>
      <c r="G8088" s="326" t="s">
        <v>16634</v>
      </c>
      <c r="H8088" s="350">
        <f t="shared" si="127"/>
        <v>3956907.8800000008</v>
      </c>
      <c r="I8088" s="326" t="s">
        <v>17337</v>
      </c>
      <c r="J8088" s="42" t="str">
        <f>VLOOKUP(D8088,DEPARTMENTS!B:B,1,0)</f>
        <v>DEV_GROUP_10</v>
      </c>
    </row>
    <row r="8089" spans="1:10" hidden="1" x14ac:dyDescent="0.2">
      <c r="A8089" s="326" t="s">
        <v>17046</v>
      </c>
      <c r="B8089" s="326" t="s">
        <v>11</v>
      </c>
      <c r="C8089" s="326">
        <v>1</v>
      </c>
      <c r="D8089" s="326" t="s">
        <v>178</v>
      </c>
      <c r="E8089" s="323">
        <v>200</v>
      </c>
      <c r="F8089" s="35" t="s">
        <v>303</v>
      </c>
      <c r="G8089" s="326" t="s">
        <v>16634</v>
      </c>
      <c r="H8089" s="350">
        <f t="shared" si="127"/>
        <v>3957107.8800000008</v>
      </c>
      <c r="I8089" s="326" t="s">
        <v>17338</v>
      </c>
      <c r="J8089" s="42" t="str">
        <f>VLOOKUP(D8089,DEPARTMENTS!B:B,1,0)</f>
        <v>DEV_GROUP_34</v>
      </c>
    </row>
    <row r="8090" spans="1:10" hidden="1" x14ac:dyDescent="0.2">
      <c r="A8090" s="326" t="s">
        <v>17047</v>
      </c>
      <c r="B8090" s="326" t="s">
        <v>11</v>
      </c>
      <c r="C8090" s="326">
        <v>1</v>
      </c>
      <c r="D8090" s="326" t="s">
        <v>150</v>
      </c>
      <c r="E8090" s="323">
        <v>300</v>
      </c>
      <c r="F8090" s="35" t="s">
        <v>303</v>
      </c>
      <c r="G8090" s="326" t="s">
        <v>16634</v>
      </c>
      <c r="H8090" s="350">
        <f t="shared" si="127"/>
        <v>3957407.8800000008</v>
      </c>
      <c r="I8090" s="326" t="s">
        <v>17339</v>
      </c>
      <c r="J8090" s="42" t="str">
        <f>VLOOKUP(D8090,DEPARTMENTS!B:B,1,0)</f>
        <v>DEV_GROUP_40</v>
      </c>
    </row>
    <row r="8091" spans="1:10" hidden="1" x14ac:dyDescent="0.2">
      <c r="A8091" s="326" t="s">
        <v>17048</v>
      </c>
      <c r="B8091" s="326" t="s">
        <v>11</v>
      </c>
      <c r="C8091" s="326">
        <v>1</v>
      </c>
      <c r="D8091" s="326" t="s">
        <v>170</v>
      </c>
      <c r="E8091" s="323">
        <v>12000</v>
      </c>
      <c r="F8091" s="35" t="s">
        <v>303</v>
      </c>
      <c r="G8091" s="326" t="s">
        <v>16634</v>
      </c>
      <c r="H8091" s="350">
        <f t="shared" si="127"/>
        <v>3969407.8800000008</v>
      </c>
      <c r="I8091" s="326" t="s">
        <v>17340</v>
      </c>
      <c r="J8091" s="42" t="str">
        <f>VLOOKUP(D8091,DEPARTMENTS!B:B,1,0)</f>
        <v>DEV_GROUP_24</v>
      </c>
    </row>
    <row r="8092" spans="1:10" hidden="1" x14ac:dyDescent="0.2">
      <c r="A8092" s="326" t="s">
        <v>17049</v>
      </c>
      <c r="B8092" s="326" t="s">
        <v>11</v>
      </c>
      <c r="C8092" s="326">
        <v>1</v>
      </c>
      <c r="D8092" s="326" t="s">
        <v>126</v>
      </c>
      <c r="E8092" s="323">
        <v>1000</v>
      </c>
      <c r="F8092" s="35" t="s">
        <v>303</v>
      </c>
      <c r="G8092" s="326" t="s">
        <v>16634</v>
      </c>
      <c r="H8092" s="350">
        <f t="shared" si="127"/>
        <v>3970407.8800000008</v>
      </c>
      <c r="I8092" s="326" t="s">
        <v>17341</v>
      </c>
      <c r="J8092" s="42" t="str">
        <f>VLOOKUP(D8092,DEPARTMENTS!B:B,1,0)</f>
        <v>DEV_GROUP_6</v>
      </c>
    </row>
    <row r="8093" spans="1:10" hidden="1" x14ac:dyDescent="0.2">
      <c r="A8093" s="326" t="s">
        <v>17050</v>
      </c>
      <c r="B8093" s="326" t="s">
        <v>11</v>
      </c>
      <c r="C8093" s="326">
        <v>1</v>
      </c>
      <c r="D8093" s="326" t="s">
        <v>132</v>
      </c>
      <c r="E8093" s="323">
        <v>500</v>
      </c>
      <c r="F8093" s="35" t="s">
        <v>303</v>
      </c>
      <c r="G8093" s="326" t="s">
        <v>16634</v>
      </c>
      <c r="H8093" s="350">
        <f t="shared" si="127"/>
        <v>3970907.8800000008</v>
      </c>
      <c r="I8093" s="326" t="s">
        <v>17342</v>
      </c>
      <c r="J8093" s="42" t="str">
        <f>VLOOKUP(D8093,DEPARTMENTS!B:B,1,0)</f>
        <v>DEV_GROUP_41</v>
      </c>
    </row>
    <row r="8094" spans="1:10" hidden="1" x14ac:dyDescent="0.2">
      <c r="A8094" s="326" t="s">
        <v>17051</v>
      </c>
      <c r="B8094" s="326" t="s">
        <v>11</v>
      </c>
      <c r="C8094" s="326">
        <v>1</v>
      </c>
      <c r="D8094" s="326" t="s">
        <v>114</v>
      </c>
      <c r="E8094" s="323">
        <v>10000</v>
      </c>
      <c r="F8094" s="35" t="s">
        <v>303</v>
      </c>
      <c r="G8094" s="326" t="s">
        <v>16634</v>
      </c>
      <c r="H8094" s="350">
        <f t="shared" si="127"/>
        <v>3980907.8800000008</v>
      </c>
      <c r="I8094" s="326" t="s">
        <v>17343</v>
      </c>
      <c r="J8094" s="42" t="str">
        <f>VLOOKUP(D8094,DEPARTMENTS!B:B,1,0)</f>
        <v>DEV_GROUP_1</v>
      </c>
    </row>
    <row r="8095" spans="1:10" hidden="1" x14ac:dyDescent="0.2">
      <c r="A8095" s="326" t="s">
        <v>17052</v>
      </c>
      <c r="B8095" s="326" t="s">
        <v>11</v>
      </c>
      <c r="C8095" s="326">
        <v>1</v>
      </c>
      <c r="D8095" s="326" t="s">
        <v>180</v>
      </c>
      <c r="E8095" s="323">
        <v>500</v>
      </c>
      <c r="F8095" s="35" t="s">
        <v>303</v>
      </c>
      <c r="G8095" s="326" t="s">
        <v>16634</v>
      </c>
      <c r="H8095" s="350">
        <f t="shared" si="127"/>
        <v>3981407.8800000008</v>
      </c>
      <c r="I8095" s="326" t="s">
        <v>17344</v>
      </c>
      <c r="J8095" s="42" t="str">
        <f>VLOOKUP(D8095,DEPARTMENTS!B:B,1,0)</f>
        <v>DEV_GROUP_28</v>
      </c>
    </row>
    <row r="8096" spans="1:10" hidden="1" x14ac:dyDescent="0.2">
      <c r="A8096" s="326" t="s">
        <v>17053</v>
      </c>
      <c r="B8096" s="326" t="s">
        <v>11</v>
      </c>
      <c r="C8096" s="326">
        <v>1</v>
      </c>
      <c r="D8096" s="326" t="s">
        <v>142</v>
      </c>
      <c r="E8096" s="323">
        <v>500</v>
      </c>
      <c r="F8096" s="35" t="s">
        <v>303</v>
      </c>
      <c r="G8096" s="326" t="s">
        <v>16634</v>
      </c>
      <c r="H8096" s="350">
        <f t="shared" si="127"/>
        <v>3981907.8800000008</v>
      </c>
      <c r="I8096" s="326" t="s">
        <v>17345</v>
      </c>
      <c r="J8096" s="42" t="str">
        <f>VLOOKUP(D8096,DEPARTMENTS!B:B,1,0)</f>
        <v>DEV_GROUP_8</v>
      </c>
    </row>
    <row r="8097" spans="1:10" hidden="1" x14ac:dyDescent="0.2">
      <c r="A8097" s="326" t="s">
        <v>17054</v>
      </c>
      <c r="B8097" s="326" t="s">
        <v>11</v>
      </c>
      <c r="C8097" s="326">
        <v>1</v>
      </c>
      <c r="D8097" s="326" t="s">
        <v>178</v>
      </c>
      <c r="E8097" s="323">
        <v>500</v>
      </c>
      <c r="F8097" s="35" t="s">
        <v>303</v>
      </c>
      <c r="G8097" s="326" t="s">
        <v>16634</v>
      </c>
      <c r="H8097" s="350">
        <f t="shared" si="127"/>
        <v>3982407.8800000008</v>
      </c>
      <c r="I8097" s="326" t="s">
        <v>17346</v>
      </c>
      <c r="J8097" s="42" t="str">
        <f>VLOOKUP(D8097,DEPARTMENTS!B:B,1,0)</f>
        <v>DEV_GROUP_34</v>
      </c>
    </row>
    <row r="8098" spans="1:10" hidden="1" x14ac:dyDescent="0.2">
      <c r="A8098" s="326" t="s">
        <v>17055</v>
      </c>
      <c r="B8098" s="326" t="s">
        <v>11</v>
      </c>
      <c r="C8098" s="326">
        <v>1</v>
      </c>
      <c r="D8098" s="326" t="s">
        <v>24</v>
      </c>
      <c r="E8098" s="323">
        <v>1000</v>
      </c>
      <c r="F8098" s="35" t="s">
        <v>303</v>
      </c>
      <c r="G8098" s="326" t="s">
        <v>16634</v>
      </c>
      <c r="H8098" s="350">
        <f t="shared" si="127"/>
        <v>3983407.8800000008</v>
      </c>
      <c r="I8098" s="326" t="s">
        <v>17347</v>
      </c>
      <c r="J8098" s="42" t="str">
        <f>VLOOKUP(D8098,DEPARTMENTS!B:B,1,0)</f>
        <v>ENVELOPES</v>
      </c>
    </row>
    <row r="8099" spans="1:10" hidden="1" x14ac:dyDescent="0.2">
      <c r="A8099" s="326" t="s">
        <v>17056</v>
      </c>
      <c r="B8099" s="326" t="s">
        <v>11</v>
      </c>
      <c r="C8099" s="326">
        <v>1</v>
      </c>
      <c r="D8099" s="326" t="s">
        <v>150</v>
      </c>
      <c r="E8099" s="323">
        <v>200</v>
      </c>
      <c r="F8099" s="35" t="s">
        <v>303</v>
      </c>
      <c r="G8099" s="326" t="s">
        <v>16634</v>
      </c>
      <c r="H8099" s="350">
        <f t="shared" si="127"/>
        <v>3983607.8800000008</v>
      </c>
      <c r="I8099" s="326" t="s">
        <v>17348</v>
      </c>
      <c r="J8099" s="42" t="str">
        <f>VLOOKUP(D8099,DEPARTMENTS!B:B,1,0)</f>
        <v>DEV_GROUP_40</v>
      </c>
    </row>
    <row r="8100" spans="1:10" hidden="1" x14ac:dyDescent="0.2">
      <c r="A8100" s="326" t="s">
        <v>17057</v>
      </c>
      <c r="B8100" s="326" t="s">
        <v>11</v>
      </c>
      <c r="C8100" s="326">
        <v>1</v>
      </c>
      <c r="D8100" s="326" t="s">
        <v>189</v>
      </c>
      <c r="E8100" s="323">
        <v>5000</v>
      </c>
      <c r="F8100" s="35" t="s">
        <v>303</v>
      </c>
      <c r="G8100" s="326" t="s">
        <v>16634</v>
      </c>
      <c r="H8100" s="350">
        <f t="shared" si="127"/>
        <v>3988607.8800000008</v>
      </c>
      <c r="I8100" s="326" t="s">
        <v>17349</v>
      </c>
      <c r="J8100" s="42" t="str">
        <f>VLOOKUP(D8100,DEPARTMENTS!B:B,1,0)</f>
        <v>DEV_GROUP_36</v>
      </c>
    </row>
    <row r="8101" spans="1:10" hidden="1" x14ac:dyDescent="0.2">
      <c r="A8101" s="326" t="s">
        <v>17058</v>
      </c>
      <c r="B8101" s="326" t="s">
        <v>11</v>
      </c>
      <c r="C8101" s="326">
        <v>1</v>
      </c>
      <c r="D8101" s="326" t="s">
        <v>114</v>
      </c>
      <c r="E8101" s="323">
        <v>1000</v>
      </c>
      <c r="F8101" s="35" t="s">
        <v>303</v>
      </c>
      <c r="G8101" s="326" t="s">
        <v>16634</v>
      </c>
      <c r="H8101" s="350">
        <f t="shared" si="127"/>
        <v>3989607.8800000008</v>
      </c>
      <c r="I8101" s="326" t="s">
        <v>17350</v>
      </c>
      <c r="J8101" s="42" t="str">
        <f>VLOOKUP(D8101,DEPARTMENTS!B:B,1,0)</f>
        <v>DEV_GROUP_1</v>
      </c>
    </row>
    <row r="8102" spans="1:10" hidden="1" x14ac:dyDescent="0.2">
      <c r="A8102" s="326" t="s">
        <v>17059</v>
      </c>
      <c r="B8102" s="326" t="s">
        <v>11</v>
      </c>
      <c r="C8102" s="326">
        <v>1</v>
      </c>
      <c r="D8102" s="326" t="s">
        <v>150</v>
      </c>
      <c r="E8102" s="323">
        <v>300</v>
      </c>
      <c r="F8102" s="35" t="s">
        <v>303</v>
      </c>
      <c r="G8102" s="326" t="s">
        <v>16634</v>
      </c>
      <c r="H8102" s="350">
        <f t="shared" si="127"/>
        <v>3989907.8800000008</v>
      </c>
      <c r="I8102" s="326" t="s">
        <v>17351</v>
      </c>
      <c r="J8102" s="42" t="str">
        <f>VLOOKUP(D8102,DEPARTMENTS!B:B,1,0)</f>
        <v>DEV_GROUP_40</v>
      </c>
    </row>
    <row r="8103" spans="1:10" hidden="1" x14ac:dyDescent="0.2">
      <c r="A8103" s="326" t="s">
        <v>17060</v>
      </c>
      <c r="B8103" s="326" t="s">
        <v>11</v>
      </c>
      <c r="C8103" s="326">
        <v>1</v>
      </c>
      <c r="D8103" s="326" t="s">
        <v>150</v>
      </c>
      <c r="E8103" s="323">
        <v>500</v>
      </c>
      <c r="F8103" s="35" t="s">
        <v>303</v>
      </c>
      <c r="G8103" s="326" t="s">
        <v>16634</v>
      </c>
      <c r="H8103" s="350">
        <f t="shared" si="127"/>
        <v>3990407.8800000008</v>
      </c>
      <c r="I8103" s="326" t="s">
        <v>17352</v>
      </c>
      <c r="J8103" s="42" t="str">
        <f>VLOOKUP(D8103,DEPARTMENTS!B:B,1,0)</f>
        <v>DEV_GROUP_40</v>
      </c>
    </row>
    <row r="8104" spans="1:10" hidden="1" x14ac:dyDescent="0.2">
      <c r="A8104" s="326" t="s">
        <v>17061</v>
      </c>
      <c r="B8104" s="326" t="s">
        <v>11</v>
      </c>
      <c r="C8104" s="326">
        <v>1</v>
      </c>
      <c r="D8104" s="326" t="s">
        <v>150</v>
      </c>
      <c r="E8104" s="323">
        <v>500</v>
      </c>
      <c r="F8104" s="35" t="s">
        <v>303</v>
      </c>
      <c r="G8104" s="326" t="s">
        <v>16634</v>
      </c>
      <c r="H8104" s="350">
        <f t="shared" si="127"/>
        <v>3990907.8800000008</v>
      </c>
      <c r="I8104" s="326" t="s">
        <v>17353</v>
      </c>
      <c r="J8104" s="42" t="str">
        <f>VLOOKUP(D8104,DEPARTMENTS!B:B,1,0)</f>
        <v>DEV_GROUP_40</v>
      </c>
    </row>
    <row r="8105" spans="1:10" hidden="1" x14ac:dyDescent="0.2">
      <c r="A8105" s="326" t="s">
        <v>17062</v>
      </c>
      <c r="B8105" s="326" t="s">
        <v>11</v>
      </c>
      <c r="C8105" s="326">
        <v>1</v>
      </c>
      <c r="D8105" s="326" t="s">
        <v>128</v>
      </c>
      <c r="E8105" s="323">
        <v>500</v>
      </c>
      <c r="F8105" s="35" t="s">
        <v>303</v>
      </c>
      <c r="G8105" s="326" t="s">
        <v>16634</v>
      </c>
      <c r="H8105" s="350">
        <f t="shared" si="127"/>
        <v>3991407.8800000008</v>
      </c>
      <c r="I8105" s="326" t="s">
        <v>17354</v>
      </c>
      <c r="J8105" s="42" t="str">
        <f>VLOOKUP(D8105,DEPARTMENTS!B:B,1,0)</f>
        <v>DEV_GROUP_5</v>
      </c>
    </row>
    <row r="8106" spans="1:10" hidden="1" x14ac:dyDescent="0.2">
      <c r="A8106" s="326" t="s">
        <v>17063</v>
      </c>
      <c r="B8106" s="326" t="s">
        <v>11</v>
      </c>
      <c r="C8106" s="326">
        <v>1</v>
      </c>
      <c r="D8106" s="326" t="s">
        <v>140</v>
      </c>
      <c r="E8106" s="323">
        <v>500</v>
      </c>
      <c r="F8106" s="35" t="s">
        <v>303</v>
      </c>
      <c r="G8106" s="326" t="s">
        <v>16634</v>
      </c>
      <c r="H8106" s="350">
        <f t="shared" si="127"/>
        <v>3991907.8800000008</v>
      </c>
      <c r="I8106" s="326" t="s">
        <v>17355</v>
      </c>
      <c r="J8106" s="42" t="str">
        <f>VLOOKUP(D8106,DEPARTMENTS!B:B,1,0)</f>
        <v>DEV_GROUP_19</v>
      </c>
    </row>
    <row r="8107" spans="1:10" hidden="1" x14ac:dyDescent="0.2">
      <c r="A8107" s="326" t="s">
        <v>17064</v>
      </c>
      <c r="B8107" s="326" t="s">
        <v>11</v>
      </c>
      <c r="C8107" s="326">
        <v>1</v>
      </c>
      <c r="D8107" s="326" t="s">
        <v>172</v>
      </c>
      <c r="E8107" s="323">
        <v>1000</v>
      </c>
      <c r="F8107" s="35" t="s">
        <v>303</v>
      </c>
      <c r="G8107" s="326" t="s">
        <v>16634</v>
      </c>
      <c r="H8107" s="350">
        <f t="shared" si="127"/>
        <v>3992907.8800000008</v>
      </c>
      <c r="I8107" s="326" t="s">
        <v>17356</v>
      </c>
      <c r="J8107" s="42" t="str">
        <f>VLOOKUP(D8107,DEPARTMENTS!B:B,1,0)</f>
        <v>DEV_GROUP_25</v>
      </c>
    </row>
    <row r="8108" spans="1:10" hidden="1" x14ac:dyDescent="0.2">
      <c r="A8108" s="326" t="s">
        <v>17065</v>
      </c>
      <c r="B8108" s="326" t="s">
        <v>11</v>
      </c>
      <c r="C8108" s="326">
        <v>1</v>
      </c>
      <c r="D8108" s="326" t="s">
        <v>136</v>
      </c>
      <c r="E8108" s="323">
        <v>2000</v>
      </c>
      <c r="F8108" s="35" t="s">
        <v>303</v>
      </c>
      <c r="G8108" s="326" t="s">
        <v>16634</v>
      </c>
      <c r="H8108" s="350">
        <f t="shared" si="127"/>
        <v>3994907.8800000008</v>
      </c>
      <c r="I8108" s="326" t="s">
        <v>17357</v>
      </c>
      <c r="J8108" s="42" t="str">
        <f>VLOOKUP(D8108,DEPARTMENTS!B:B,1,0)</f>
        <v>DEV_GROUP_32</v>
      </c>
    </row>
    <row r="8109" spans="1:10" hidden="1" x14ac:dyDescent="0.2">
      <c r="A8109" s="326" t="s">
        <v>17066</v>
      </c>
      <c r="B8109" s="326" t="s">
        <v>11</v>
      </c>
      <c r="C8109" s="326">
        <v>1</v>
      </c>
      <c r="D8109" s="326" t="s">
        <v>191</v>
      </c>
      <c r="E8109" s="323">
        <v>200</v>
      </c>
      <c r="F8109" s="35" t="s">
        <v>303</v>
      </c>
      <c r="G8109" s="326" t="s">
        <v>16634</v>
      </c>
      <c r="H8109" s="350">
        <f t="shared" si="127"/>
        <v>3995107.8800000008</v>
      </c>
      <c r="I8109" s="326" t="s">
        <v>17358</v>
      </c>
      <c r="J8109" s="42" t="str">
        <f>VLOOKUP(D8109,DEPARTMENTS!B:B,1,0)</f>
        <v>DEV_GROUP_VISITORS</v>
      </c>
    </row>
    <row r="8110" spans="1:10" hidden="1" x14ac:dyDescent="0.2">
      <c r="A8110" s="326" t="s">
        <v>17067</v>
      </c>
      <c r="B8110" s="326" t="s">
        <v>11</v>
      </c>
      <c r="C8110" s="326">
        <v>1</v>
      </c>
      <c r="D8110" s="326" t="s">
        <v>118</v>
      </c>
      <c r="E8110" s="323">
        <v>1100</v>
      </c>
      <c r="F8110" s="35" t="s">
        <v>303</v>
      </c>
      <c r="G8110" s="326" t="s">
        <v>16634</v>
      </c>
      <c r="H8110" s="350">
        <f t="shared" si="127"/>
        <v>3996207.8800000008</v>
      </c>
      <c r="I8110" s="326" t="s">
        <v>17359</v>
      </c>
      <c r="J8110" s="42" t="str">
        <f>VLOOKUP(D8110,DEPARTMENTS!B:B,1,0)</f>
        <v>DEV_GROUP_3</v>
      </c>
    </row>
    <row r="8111" spans="1:10" hidden="1" x14ac:dyDescent="0.2">
      <c r="A8111" s="326" t="s">
        <v>17068</v>
      </c>
      <c r="B8111" s="326" t="s">
        <v>11</v>
      </c>
      <c r="C8111" s="326">
        <v>1</v>
      </c>
      <c r="D8111" s="326" t="s">
        <v>174</v>
      </c>
      <c r="E8111" s="323">
        <v>700</v>
      </c>
      <c r="F8111" s="35" t="s">
        <v>303</v>
      </c>
      <c r="G8111" s="326" t="s">
        <v>16634</v>
      </c>
      <c r="H8111" s="350">
        <f t="shared" si="127"/>
        <v>3996907.8800000008</v>
      </c>
      <c r="I8111" s="326" t="s">
        <v>17360</v>
      </c>
      <c r="J8111" s="42" t="str">
        <f>VLOOKUP(D8111,DEPARTMENTS!B:B,1,0)</f>
        <v>DEV_GROUP_21</v>
      </c>
    </row>
    <row r="8112" spans="1:10" hidden="1" x14ac:dyDescent="0.2">
      <c r="A8112" s="326" t="s">
        <v>17069</v>
      </c>
      <c r="B8112" s="326" t="s">
        <v>11</v>
      </c>
      <c r="C8112" s="326">
        <v>1</v>
      </c>
      <c r="D8112" s="326" t="s">
        <v>146</v>
      </c>
      <c r="E8112" s="323">
        <v>500</v>
      </c>
      <c r="F8112" s="35" t="s">
        <v>303</v>
      </c>
      <c r="G8112" s="326" t="s">
        <v>16634</v>
      </c>
      <c r="H8112" s="350">
        <f t="shared" si="127"/>
        <v>3997407.8800000008</v>
      </c>
      <c r="I8112" s="326" t="s">
        <v>17361</v>
      </c>
      <c r="J8112" s="42" t="str">
        <f>VLOOKUP(D8112,DEPARTMENTS!B:B,1,0)</f>
        <v>DEV_GROUP_18</v>
      </c>
    </row>
    <row r="8113" spans="1:10" hidden="1" x14ac:dyDescent="0.2">
      <c r="A8113" s="326" t="s">
        <v>17070</v>
      </c>
      <c r="B8113" s="326" t="s">
        <v>11</v>
      </c>
      <c r="C8113" s="326">
        <v>1</v>
      </c>
      <c r="D8113" s="326" t="s">
        <v>182</v>
      </c>
      <c r="E8113" s="323">
        <v>300</v>
      </c>
      <c r="F8113" s="35" t="s">
        <v>303</v>
      </c>
      <c r="G8113" s="326" t="s">
        <v>16634</v>
      </c>
      <c r="H8113" s="350">
        <f t="shared" si="127"/>
        <v>3997707.8800000008</v>
      </c>
      <c r="I8113" s="326" t="s">
        <v>17362</v>
      </c>
      <c r="J8113" s="42" t="str">
        <f>VLOOKUP(D8113,DEPARTMENTS!B:B,1,0)</f>
        <v>DEV_GROUP_23</v>
      </c>
    </row>
    <row r="8114" spans="1:10" hidden="1" x14ac:dyDescent="0.2">
      <c r="A8114" s="326" t="s">
        <v>17071</v>
      </c>
      <c r="B8114" s="326" t="s">
        <v>11</v>
      </c>
      <c r="C8114" s="326">
        <v>1</v>
      </c>
      <c r="D8114" s="326" t="s">
        <v>162</v>
      </c>
      <c r="E8114" s="323">
        <v>1000</v>
      </c>
      <c r="F8114" s="35" t="s">
        <v>303</v>
      </c>
      <c r="G8114" s="326" t="s">
        <v>16634</v>
      </c>
      <c r="H8114" s="350">
        <f t="shared" si="127"/>
        <v>3998707.8800000008</v>
      </c>
      <c r="I8114" s="326" t="s">
        <v>17363</v>
      </c>
      <c r="J8114" s="42" t="str">
        <f>VLOOKUP(D8114,DEPARTMENTS!B:B,1,0)</f>
        <v>DEV_GROUP_14</v>
      </c>
    </row>
    <row r="8115" spans="1:10" hidden="1" x14ac:dyDescent="0.2">
      <c r="A8115" s="326" t="s">
        <v>17072</v>
      </c>
      <c r="B8115" s="326" t="s">
        <v>11</v>
      </c>
      <c r="C8115" s="326">
        <v>1</v>
      </c>
      <c r="D8115" s="326" t="s">
        <v>134</v>
      </c>
      <c r="E8115" s="323">
        <v>500</v>
      </c>
      <c r="F8115" s="35" t="s">
        <v>303</v>
      </c>
      <c r="G8115" s="326" t="s">
        <v>16634</v>
      </c>
      <c r="H8115" s="350">
        <f t="shared" si="127"/>
        <v>3999207.8800000008</v>
      </c>
      <c r="I8115" s="326" t="s">
        <v>17364</v>
      </c>
      <c r="J8115" s="42" t="str">
        <f>VLOOKUP(D8115,DEPARTMENTS!B:B,1,0)</f>
        <v>DEV_GROUP_12</v>
      </c>
    </row>
    <row r="8116" spans="1:10" hidden="1" x14ac:dyDescent="0.2">
      <c r="A8116" s="326" t="s">
        <v>17073</v>
      </c>
      <c r="B8116" s="326" t="s">
        <v>11</v>
      </c>
      <c r="C8116" s="326">
        <v>1</v>
      </c>
      <c r="D8116" s="326" t="s">
        <v>116</v>
      </c>
      <c r="E8116" s="323">
        <v>1000</v>
      </c>
      <c r="F8116" s="35" t="s">
        <v>303</v>
      </c>
      <c r="G8116" s="326" t="s">
        <v>16634</v>
      </c>
      <c r="H8116" s="350">
        <f t="shared" si="127"/>
        <v>4000207.8800000008</v>
      </c>
      <c r="I8116" s="326" t="s">
        <v>17365</v>
      </c>
      <c r="J8116" s="42" t="str">
        <f>VLOOKUP(D8116,DEPARTMENTS!B:B,1,0)</f>
        <v>DEV_GROUP_15</v>
      </c>
    </row>
    <row r="8117" spans="1:10" hidden="1" x14ac:dyDescent="0.2">
      <c r="A8117" s="326" t="s">
        <v>17074</v>
      </c>
      <c r="B8117" s="326" t="s">
        <v>11</v>
      </c>
      <c r="C8117" s="326">
        <v>1</v>
      </c>
      <c r="D8117" s="326" t="s">
        <v>114</v>
      </c>
      <c r="E8117" s="323">
        <v>1000</v>
      </c>
      <c r="F8117" s="35" t="s">
        <v>303</v>
      </c>
      <c r="G8117" s="326" t="s">
        <v>16634</v>
      </c>
      <c r="H8117" s="350">
        <f t="shared" si="127"/>
        <v>4001207.8800000008</v>
      </c>
      <c r="I8117" s="326" t="s">
        <v>17366</v>
      </c>
      <c r="J8117" s="42" t="str">
        <f>VLOOKUP(D8117,DEPARTMENTS!B:B,1,0)</f>
        <v>DEV_GROUP_1</v>
      </c>
    </row>
    <row r="8118" spans="1:10" hidden="1" x14ac:dyDescent="0.2">
      <c r="A8118" s="326" t="s">
        <v>17075</v>
      </c>
      <c r="B8118" s="326" t="s">
        <v>11</v>
      </c>
      <c r="C8118" s="326">
        <v>1</v>
      </c>
      <c r="D8118" s="326" t="s">
        <v>140</v>
      </c>
      <c r="E8118" s="323">
        <v>300</v>
      </c>
      <c r="F8118" s="35" t="s">
        <v>303</v>
      </c>
      <c r="G8118" s="326" t="s">
        <v>16634</v>
      </c>
      <c r="H8118" s="350">
        <f t="shared" si="127"/>
        <v>4001507.8800000008</v>
      </c>
      <c r="I8118" s="326" t="s">
        <v>17367</v>
      </c>
      <c r="J8118" s="42" t="str">
        <f>VLOOKUP(D8118,DEPARTMENTS!B:B,1,0)</f>
        <v>DEV_GROUP_19</v>
      </c>
    </row>
    <row r="8119" spans="1:10" hidden="1" x14ac:dyDescent="0.2">
      <c r="A8119" s="326" t="s">
        <v>17076</v>
      </c>
      <c r="B8119" s="326" t="s">
        <v>11</v>
      </c>
      <c r="C8119" s="326">
        <v>1</v>
      </c>
      <c r="D8119" s="326" t="s">
        <v>126</v>
      </c>
      <c r="E8119" s="323">
        <v>3000</v>
      </c>
      <c r="F8119" s="35" t="s">
        <v>303</v>
      </c>
      <c r="G8119" s="326" t="s">
        <v>16634</v>
      </c>
      <c r="H8119" s="350">
        <f t="shared" si="127"/>
        <v>4004507.8800000008</v>
      </c>
      <c r="I8119" s="326" t="s">
        <v>17368</v>
      </c>
      <c r="J8119" s="42" t="str">
        <f>VLOOKUP(D8119,DEPARTMENTS!B:B,1,0)</f>
        <v>DEV_GROUP_6</v>
      </c>
    </row>
    <row r="8120" spans="1:10" hidden="1" x14ac:dyDescent="0.2">
      <c r="A8120" s="326" t="s">
        <v>17077</v>
      </c>
      <c r="B8120" s="326" t="s">
        <v>11</v>
      </c>
      <c r="C8120" s="326">
        <v>1</v>
      </c>
      <c r="D8120" s="326" t="s">
        <v>170</v>
      </c>
      <c r="E8120" s="323">
        <v>200</v>
      </c>
      <c r="F8120" s="35" t="s">
        <v>303</v>
      </c>
      <c r="G8120" s="326" t="s">
        <v>16634</v>
      </c>
      <c r="H8120" s="350">
        <f t="shared" si="127"/>
        <v>4004707.8800000008</v>
      </c>
      <c r="I8120" s="326" t="s">
        <v>17369</v>
      </c>
      <c r="J8120" s="42" t="str">
        <f>VLOOKUP(D8120,DEPARTMENTS!B:B,1,0)</f>
        <v>DEV_GROUP_24</v>
      </c>
    </row>
    <row r="8121" spans="1:10" hidden="1" x14ac:dyDescent="0.2">
      <c r="A8121" s="326" t="s">
        <v>17078</v>
      </c>
      <c r="B8121" s="326" t="s">
        <v>11</v>
      </c>
      <c r="C8121" s="326">
        <v>1</v>
      </c>
      <c r="D8121" s="326" t="s">
        <v>152</v>
      </c>
      <c r="E8121" s="323">
        <v>5000</v>
      </c>
      <c r="F8121" s="35" t="s">
        <v>303</v>
      </c>
      <c r="G8121" s="326" t="s">
        <v>16634</v>
      </c>
      <c r="H8121" s="350">
        <f t="shared" si="127"/>
        <v>4009707.8800000008</v>
      </c>
      <c r="I8121" s="326" t="s">
        <v>17370</v>
      </c>
      <c r="J8121" s="42" t="str">
        <f>VLOOKUP(D8121,DEPARTMENTS!B:B,1,0)</f>
        <v>DEV_GROUP_9</v>
      </c>
    </row>
    <row r="8122" spans="1:10" hidden="1" x14ac:dyDescent="0.2">
      <c r="A8122" s="326" t="s">
        <v>17079</v>
      </c>
      <c r="B8122" s="326" t="s">
        <v>11</v>
      </c>
      <c r="C8122" s="326">
        <v>1</v>
      </c>
      <c r="D8122" s="326" t="s">
        <v>124</v>
      </c>
      <c r="E8122" s="323">
        <v>700</v>
      </c>
      <c r="F8122" s="35" t="s">
        <v>303</v>
      </c>
      <c r="G8122" s="326" t="s">
        <v>16634</v>
      </c>
      <c r="H8122" s="350">
        <f t="shared" si="127"/>
        <v>4010407.8800000008</v>
      </c>
      <c r="I8122" s="326" t="s">
        <v>17371</v>
      </c>
      <c r="J8122" s="42" t="str">
        <f>VLOOKUP(D8122,DEPARTMENTS!B:B,1,0)</f>
        <v>DEV_GROUP_7</v>
      </c>
    </row>
    <row r="8123" spans="1:10" hidden="1" x14ac:dyDescent="0.2">
      <c r="A8123" s="326" t="s">
        <v>17080</v>
      </c>
      <c r="B8123" s="326" t="s">
        <v>11</v>
      </c>
      <c r="C8123" s="326">
        <v>1</v>
      </c>
      <c r="D8123" s="326" t="s">
        <v>130</v>
      </c>
      <c r="E8123" s="323">
        <v>2500</v>
      </c>
      <c r="F8123" s="35" t="s">
        <v>303</v>
      </c>
      <c r="G8123" s="326" t="s">
        <v>16634</v>
      </c>
      <c r="H8123" s="350">
        <f t="shared" si="127"/>
        <v>4012907.8800000008</v>
      </c>
      <c r="I8123" s="326" t="s">
        <v>17372</v>
      </c>
      <c r="J8123" s="42" t="str">
        <f>VLOOKUP(D8123,DEPARTMENTS!B:B,1,0)</f>
        <v>DEV_GROUP_11</v>
      </c>
    </row>
    <row r="8124" spans="1:10" hidden="1" x14ac:dyDescent="0.2">
      <c r="A8124" s="326" t="s">
        <v>17081</v>
      </c>
      <c r="B8124" s="326" t="s">
        <v>11</v>
      </c>
      <c r="C8124" s="326">
        <v>1</v>
      </c>
      <c r="D8124" s="326" t="s">
        <v>146</v>
      </c>
      <c r="E8124" s="323">
        <v>500</v>
      </c>
      <c r="F8124" s="35" t="s">
        <v>303</v>
      </c>
      <c r="G8124" s="326" t="s">
        <v>16634</v>
      </c>
      <c r="H8124" s="350">
        <f t="shared" si="127"/>
        <v>4013407.8800000008</v>
      </c>
      <c r="I8124" s="326" t="s">
        <v>17373</v>
      </c>
      <c r="J8124" s="42" t="str">
        <f>VLOOKUP(D8124,DEPARTMENTS!B:B,1,0)</f>
        <v>DEV_GROUP_18</v>
      </c>
    </row>
    <row r="8125" spans="1:10" x14ac:dyDescent="0.2">
      <c r="A8125" s="326" t="s">
        <v>17082</v>
      </c>
      <c r="B8125" s="326" t="s">
        <v>11</v>
      </c>
      <c r="C8125" s="326">
        <v>1</v>
      </c>
      <c r="D8125" s="326" t="s">
        <v>112</v>
      </c>
      <c r="E8125" s="323">
        <v>200</v>
      </c>
      <c r="F8125" s="35" t="s">
        <v>303</v>
      </c>
      <c r="G8125" s="326" t="s">
        <v>16634</v>
      </c>
      <c r="H8125" s="350">
        <f t="shared" si="127"/>
        <v>4013607.8800000008</v>
      </c>
      <c r="I8125" s="326" t="s">
        <v>17374</v>
      </c>
      <c r="J8125" s="42" t="str">
        <f>VLOOKUP(D8125,DEPARTMENTS!B:B,1,0)</f>
        <v>DEV_GROUP_13</v>
      </c>
    </row>
    <row r="8126" spans="1:10" x14ac:dyDescent="0.2">
      <c r="A8126" s="326" t="s">
        <v>17083</v>
      </c>
      <c r="B8126" s="326" t="s">
        <v>11</v>
      </c>
      <c r="C8126" s="326">
        <v>1</v>
      </c>
      <c r="D8126" s="326" t="s">
        <v>112</v>
      </c>
      <c r="E8126" s="323">
        <v>2000</v>
      </c>
      <c r="F8126" s="35" t="s">
        <v>303</v>
      </c>
      <c r="G8126" s="326" t="s">
        <v>16634</v>
      </c>
      <c r="H8126" s="350">
        <f t="shared" si="127"/>
        <v>4015607.8800000008</v>
      </c>
      <c r="I8126" s="326" t="s">
        <v>17375</v>
      </c>
      <c r="J8126" s="42" t="str">
        <f>VLOOKUP(D8126,DEPARTMENTS!B:B,1,0)</f>
        <v>DEV_GROUP_13</v>
      </c>
    </row>
    <row r="8127" spans="1:10" hidden="1" x14ac:dyDescent="0.2">
      <c r="A8127" s="326" t="s">
        <v>17084</v>
      </c>
      <c r="B8127" s="326" t="s">
        <v>11</v>
      </c>
      <c r="C8127" s="326">
        <v>1</v>
      </c>
      <c r="D8127" s="326" t="s">
        <v>178</v>
      </c>
      <c r="E8127" s="323">
        <v>300</v>
      </c>
      <c r="F8127" s="35" t="s">
        <v>303</v>
      </c>
      <c r="G8127" s="326" t="s">
        <v>16634</v>
      </c>
      <c r="H8127" s="350">
        <f t="shared" si="127"/>
        <v>4015907.8800000008</v>
      </c>
      <c r="I8127" s="326" t="s">
        <v>17376</v>
      </c>
      <c r="J8127" s="42" t="str">
        <f>VLOOKUP(D8127,DEPARTMENTS!B:B,1,0)</f>
        <v>DEV_GROUP_34</v>
      </c>
    </row>
    <row r="8128" spans="1:10" hidden="1" x14ac:dyDescent="0.2">
      <c r="A8128" s="326" t="s">
        <v>17085</v>
      </c>
      <c r="B8128" s="326" t="s">
        <v>11</v>
      </c>
      <c r="C8128" s="326">
        <v>1</v>
      </c>
      <c r="D8128" s="326" t="s">
        <v>158</v>
      </c>
      <c r="E8128" s="323">
        <v>100</v>
      </c>
      <c r="F8128" s="35" t="s">
        <v>303</v>
      </c>
      <c r="G8128" s="326" t="s">
        <v>16634</v>
      </c>
      <c r="H8128" s="350">
        <f t="shared" si="127"/>
        <v>4016007.8800000008</v>
      </c>
      <c r="I8128" s="326" t="s">
        <v>17377</v>
      </c>
      <c r="J8128" s="42" t="str">
        <f>VLOOKUP(D8128,DEPARTMENTS!B:B,1,0)</f>
        <v>DEV_GROUP_26</v>
      </c>
    </row>
    <row r="8129" spans="1:10" x14ac:dyDescent="0.2">
      <c r="A8129" s="326" t="s">
        <v>17086</v>
      </c>
      <c r="B8129" s="326" t="s">
        <v>11</v>
      </c>
      <c r="C8129" s="326">
        <v>1</v>
      </c>
      <c r="D8129" s="326" t="s">
        <v>112</v>
      </c>
      <c r="E8129" s="323">
        <v>2000</v>
      </c>
      <c r="F8129" s="35" t="s">
        <v>303</v>
      </c>
      <c r="G8129" s="326" t="s">
        <v>16634</v>
      </c>
      <c r="H8129" s="350">
        <f t="shared" si="127"/>
        <v>4018007.8800000008</v>
      </c>
      <c r="I8129" s="326" t="s">
        <v>17378</v>
      </c>
      <c r="J8129" s="42" t="str">
        <f>VLOOKUP(D8129,DEPARTMENTS!B:B,1,0)</f>
        <v>DEV_GROUP_13</v>
      </c>
    </row>
    <row r="8130" spans="1:10" hidden="1" x14ac:dyDescent="0.2">
      <c r="A8130" s="326" t="s">
        <v>17087</v>
      </c>
      <c r="B8130" s="326" t="s">
        <v>11</v>
      </c>
      <c r="C8130" s="326">
        <v>1</v>
      </c>
      <c r="D8130" s="326" t="s">
        <v>144</v>
      </c>
      <c r="E8130" s="323">
        <v>1000</v>
      </c>
      <c r="F8130" s="35" t="s">
        <v>303</v>
      </c>
      <c r="G8130" s="326" t="s">
        <v>16634</v>
      </c>
      <c r="H8130" s="350">
        <f t="shared" si="127"/>
        <v>4019007.8800000008</v>
      </c>
      <c r="I8130" s="326" t="s">
        <v>17379</v>
      </c>
      <c r="J8130" s="42" t="str">
        <f>VLOOKUP(D8130,DEPARTMENTS!B:B,1,0)</f>
        <v>DEV_GROUP_2</v>
      </c>
    </row>
    <row r="8131" spans="1:10" hidden="1" x14ac:dyDescent="0.2">
      <c r="A8131" s="326" t="s">
        <v>17088</v>
      </c>
      <c r="B8131" s="326" t="s">
        <v>11</v>
      </c>
      <c r="C8131" s="326">
        <v>1</v>
      </c>
      <c r="D8131" s="326" t="s">
        <v>158</v>
      </c>
      <c r="E8131" s="323">
        <v>1000</v>
      </c>
      <c r="F8131" s="35" t="s">
        <v>303</v>
      </c>
      <c r="G8131" s="326" t="s">
        <v>16634</v>
      </c>
      <c r="H8131" s="350">
        <f t="shared" si="127"/>
        <v>4020007.8800000008</v>
      </c>
      <c r="I8131" s="326" t="s">
        <v>17380</v>
      </c>
      <c r="J8131" s="42" t="str">
        <f>VLOOKUP(D8131,DEPARTMENTS!B:B,1,0)</f>
        <v>DEV_GROUP_26</v>
      </c>
    </row>
    <row r="8132" spans="1:10" hidden="1" x14ac:dyDescent="0.2">
      <c r="A8132" s="326" t="s">
        <v>17089</v>
      </c>
      <c r="B8132" s="326" t="s">
        <v>11</v>
      </c>
      <c r="C8132" s="326">
        <v>1</v>
      </c>
      <c r="D8132" s="326" t="s">
        <v>150</v>
      </c>
      <c r="E8132" s="323">
        <v>100</v>
      </c>
      <c r="F8132" s="35" t="s">
        <v>303</v>
      </c>
      <c r="G8132" s="326" t="s">
        <v>16634</v>
      </c>
      <c r="H8132" s="350">
        <f t="shared" si="127"/>
        <v>4020107.8800000008</v>
      </c>
      <c r="I8132" s="326" t="s">
        <v>17381</v>
      </c>
      <c r="J8132" s="42" t="str">
        <f>VLOOKUP(D8132,DEPARTMENTS!B:B,1,0)</f>
        <v>DEV_GROUP_40</v>
      </c>
    </row>
    <row r="8133" spans="1:10" hidden="1" x14ac:dyDescent="0.2">
      <c r="A8133" s="326" t="s">
        <v>17090</v>
      </c>
      <c r="B8133" s="326" t="s">
        <v>11</v>
      </c>
      <c r="C8133" s="326">
        <v>1</v>
      </c>
      <c r="D8133" s="326" t="s">
        <v>160</v>
      </c>
      <c r="E8133" s="323">
        <v>500</v>
      </c>
      <c r="F8133" s="35" t="s">
        <v>303</v>
      </c>
      <c r="G8133" s="326" t="s">
        <v>16634</v>
      </c>
      <c r="H8133" s="350">
        <f t="shared" si="127"/>
        <v>4020607.8800000008</v>
      </c>
      <c r="I8133" s="326" t="s">
        <v>17382</v>
      </c>
      <c r="J8133" s="42" t="str">
        <f>VLOOKUP(D8133,DEPARTMENTS!B:B,1,0)</f>
        <v>DEV_GROUP_20</v>
      </c>
    </row>
    <row r="8134" spans="1:10" hidden="1" x14ac:dyDescent="0.2">
      <c r="A8134" s="326" t="s">
        <v>17091</v>
      </c>
      <c r="B8134" s="326" t="s">
        <v>11</v>
      </c>
      <c r="C8134" s="326">
        <v>1</v>
      </c>
      <c r="D8134" s="326" t="s">
        <v>188</v>
      </c>
      <c r="E8134" s="323">
        <v>5000</v>
      </c>
      <c r="F8134" s="35" t="s">
        <v>303</v>
      </c>
      <c r="G8134" s="326" t="s">
        <v>16634</v>
      </c>
      <c r="H8134" s="350">
        <f t="shared" si="127"/>
        <v>4025607.8800000008</v>
      </c>
      <c r="I8134" s="326" t="s">
        <v>17383</v>
      </c>
      <c r="J8134" s="42" t="str">
        <f>VLOOKUP(D8134,DEPARTMENTS!B:B,1,0)</f>
        <v>DEV_GROUP_38</v>
      </c>
    </row>
    <row r="8135" spans="1:10" hidden="1" x14ac:dyDescent="0.2">
      <c r="A8135" s="326" t="s">
        <v>17092</v>
      </c>
      <c r="B8135" s="326" t="s">
        <v>11</v>
      </c>
      <c r="C8135" s="326">
        <v>1</v>
      </c>
      <c r="D8135" s="326" t="s">
        <v>138</v>
      </c>
      <c r="E8135" s="323">
        <v>5000</v>
      </c>
      <c r="F8135" s="35" t="s">
        <v>303</v>
      </c>
      <c r="G8135" s="326" t="s">
        <v>16634</v>
      </c>
      <c r="H8135" s="350">
        <f t="shared" si="127"/>
        <v>4030607.8800000008</v>
      </c>
      <c r="I8135" s="326" t="s">
        <v>17384</v>
      </c>
      <c r="J8135" s="42" t="str">
        <f>VLOOKUP(D8135,DEPARTMENTS!B:B,1,0)</f>
        <v>DEV_GROUP_4</v>
      </c>
    </row>
    <row r="8136" spans="1:10" hidden="1" x14ac:dyDescent="0.2">
      <c r="A8136" s="326" t="s">
        <v>17093</v>
      </c>
      <c r="B8136" s="326" t="s">
        <v>11</v>
      </c>
      <c r="C8136" s="326">
        <v>1</v>
      </c>
      <c r="D8136" s="326" t="s">
        <v>174</v>
      </c>
      <c r="E8136" s="323">
        <v>1000</v>
      </c>
      <c r="F8136" s="35" t="s">
        <v>303</v>
      </c>
      <c r="G8136" s="326" t="s">
        <v>16634</v>
      </c>
      <c r="H8136" s="350">
        <f t="shared" si="127"/>
        <v>4031607.8800000008</v>
      </c>
      <c r="I8136" s="326" t="s">
        <v>17385</v>
      </c>
      <c r="J8136" s="42" t="str">
        <f>VLOOKUP(D8136,DEPARTMENTS!B:B,1,0)</f>
        <v>DEV_GROUP_21</v>
      </c>
    </row>
    <row r="8137" spans="1:10" hidden="1" x14ac:dyDescent="0.2">
      <c r="A8137" s="326" t="s">
        <v>17094</v>
      </c>
      <c r="B8137" s="326" t="s">
        <v>11</v>
      </c>
      <c r="C8137" s="326">
        <v>1</v>
      </c>
      <c r="D8137" s="326" t="s">
        <v>182</v>
      </c>
      <c r="E8137" s="323">
        <v>2500</v>
      </c>
      <c r="F8137" s="35" t="s">
        <v>303</v>
      </c>
      <c r="G8137" s="326" t="s">
        <v>16634</v>
      </c>
      <c r="H8137" s="350">
        <f t="shared" si="127"/>
        <v>4034107.8800000008</v>
      </c>
      <c r="I8137" s="326" t="s">
        <v>17386</v>
      </c>
      <c r="J8137" s="42" t="str">
        <f>VLOOKUP(D8137,DEPARTMENTS!B:B,1,0)</f>
        <v>DEV_GROUP_23</v>
      </c>
    </row>
    <row r="8138" spans="1:10" hidden="1" x14ac:dyDescent="0.2">
      <c r="A8138" s="326" t="s">
        <v>17095</v>
      </c>
      <c r="B8138" s="326" t="s">
        <v>11</v>
      </c>
      <c r="C8138" s="326">
        <v>1</v>
      </c>
      <c r="D8138" s="326" t="s">
        <v>150</v>
      </c>
      <c r="E8138" s="323">
        <v>50</v>
      </c>
      <c r="F8138" s="35" t="s">
        <v>303</v>
      </c>
      <c r="G8138" s="326" t="s">
        <v>16634</v>
      </c>
      <c r="H8138" s="350">
        <f t="shared" si="127"/>
        <v>4034157.8800000008</v>
      </c>
      <c r="I8138" s="326" t="s">
        <v>17387</v>
      </c>
      <c r="J8138" s="42" t="str">
        <f>VLOOKUP(D8138,DEPARTMENTS!B:B,1,0)</f>
        <v>DEV_GROUP_40</v>
      </c>
    </row>
    <row r="8139" spans="1:10" hidden="1" x14ac:dyDescent="0.2">
      <c r="A8139" s="326" t="s">
        <v>17096</v>
      </c>
      <c r="B8139" s="326" t="s">
        <v>11</v>
      </c>
      <c r="C8139" s="326">
        <v>1</v>
      </c>
      <c r="D8139" s="326" t="s">
        <v>162</v>
      </c>
      <c r="E8139" s="323">
        <v>200</v>
      </c>
      <c r="F8139" s="35" t="s">
        <v>303</v>
      </c>
      <c r="G8139" s="326" t="s">
        <v>16634</v>
      </c>
      <c r="H8139" s="350">
        <f t="shared" si="127"/>
        <v>4034357.8800000008</v>
      </c>
      <c r="I8139" s="326" t="s">
        <v>17388</v>
      </c>
      <c r="J8139" s="42" t="str">
        <f>VLOOKUP(D8139,DEPARTMENTS!B:B,1,0)</f>
        <v>DEV_GROUP_14</v>
      </c>
    </row>
    <row r="8140" spans="1:10" hidden="1" x14ac:dyDescent="0.2">
      <c r="A8140" s="326" t="s">
        <v>17097</v>
      </c>
      <c r="B8140" s="326" t="s">
        <v>11</v>
      </c>
      <c r="C8140" s="326">
        <v>1</v>
      </c>
      <c r="D8140" s="326" t="s">
        <v>174</v>
      </c>
      <c r="E8140" s="323">
        <v>200</v>
      </c>
      <c r="F8140" s="35" t="s">
        <v>303</v>
      </c>
      <c r="G8140" s="326" t="s">
        <v>16634</v>
      </c>
      <c r="H8140" s="350">
        <f t="shared" si="127"/>
        <v>4034557.8800000008</v>
      </c>
      <c r="I8140" s="326" t="s">
        <v>17389</v>
      </c>
      <c r="J8140" s="42" t="str">
        <f>VLOOKUP(D8140,DEPARTMENTS!B:B,1,0)</f>
        <v>DEV_GROUP_21</v>
      </c>
    </row>
    <row r="8141" spans="1:10" hidden="1" x14ac:dyDescent="0.2">
      <c r="A8141" s="326" t="s">
        <v>17098</v>
      </c>
      <c r="B8141" s="326" t="s">
        <v>11</v>
      </c>
      <c r="C8141" s="326">
        <v>1</v>
      </c>
      <c r="D8141" s="326" t="s">
        <v>136</v>
      </c>
      <c r="E8141" s="323">
        <v>500</v>
      </c>
      <c r="F8141" s="35" t="s">
        <v>303</v>
      </c>
      <c r="G8141" s="326" t="s">
        <v>16634</v>
      </c>
      <c r="H8141" s="350">
        <f t="shared" si="127"/>
        <v>4035057.8800000008</v>
      </c>
      <c r="I8141" s="326" t="s">
        <v>17390</v>
      </c>
      <c r="J8141" s="42" t="str">
        <f>VLOOKUP(D8141,DEPARTMENTS!B:B,1,0)</f>
        <v>DEV_GROUP_32</v>
      </c>
    </row>
    <row r="8142" spans="1:10" hidden="1" x14ac:dyDescent="0.2">
      <c r="A8142" s="326" t="s">
        <v>17099</v>
      </c>
      <c r="B8142" s="326" t="s">
        <v>11</v>
      </c>
      <c r="C8142" s="326">
        <v>1</v>
      </c>
      <c r="D8142" s="326" t="s">
        <v>136</v>
      </c>
      <c r="E8142" s="323">
        <v>500</v>
      </c>
      <c r="F8142" s="35" t="s">
        <v>303</v>
      </c>
      <c r="G8142" s="326" t="s">
        <v>16634</v>
      </c>
      <c r="H8142" s="350">
        <f t="shared" si="127"/>
        <v>4035557.8800000008</v>
      </c>
      <c r="I8142" s="326" t="s">
        <v>17391</v>
      </c>
      <c r="J8142" s="42" t="str">
        <f>VLOOKUP(D8142,DEPARTMENTS!B:B,1,0)</f>
        <v>DEV_GROUP_32</v>
      </c>
    </row>
    <row r="8143" spans="1:10" hidden="1" x14ac:dyDescent="0.2">
      <c r="A8143" s="326" t="s">
        <v>17100</v>
      </c>
      <c r="B8143" s="326" t="s">
        <v>11</v>
      </c>
      <c r="C8143" s="326">
        <v>1</v>
      </c>
      <c r="D8143" s="326" t="s">
        <v>164</v>
      </c>
      <c r="E8143" s="323">
        <v>6000</v>
      </c>
      <c r="F8143" s="35" t="s">
        <v>303</v>
      </c>
      <c r="G8143" s="326" t="s">
        <v>16634</v>
      </c>
      <c r="H8143" s="350">
        <f t="shared" si="127"/>
        <v>4041557.8800000008</v>
      </c>
      <c r="I8143" s="326" t="s">
        <v>17392</v>
      </c>
      <c r="J8143" s="42" t="str">
        <f>VLOOKUP(D8143,DEPARTMENTS!B:B,1,0)</f>
        <v>DEV_GROUP_22</v>
      </c>
    </row>
    <row r="8144" spans="1:10" hidden="1" x14ac:dyDescent="0.2">
      <c r="A8144" s="326" t="s">
        <v>17101</v>
      </c>
      <c r="B8144" s="326" t="s">
        <v>11</v>
      </c>
      <c r="C8144" s="326">
        <v>1</v>
      </c>
      <c r="D8144" s="326" t="s">
        <v>166</v>
      </c>
      <c r="E8144" s="323">
        <v>5000</v>
      </c>
      <c r="F8144" s="35" t="s">
        <v>303</v>
      </c>
      <c r="G8144" s="326" t="s">
        <v>16634</v>
      </c>
      <c r="H8144" s="350">
        <f t="shared" si="127"/>
        <v>4046557.8800000008</v>
      </c>
      <c r="I8144" s="326" t="s">
        <v>17393</v>
      </c>
      <c r="J8144" s="42" t="str">
        <f>VLOOKUP(D8144,DEPARTMENTS!B:B,1,0)</f>
        <v>DEV_GROUP_30</v>
      </c>
    </row>
    <row r="8145" spans="1:10" hidden="1" x14ac:dyDescent="0.2">
      <c r="A8145" s="326" t="s">
        <v>17102</v>
      </c>
      <c r="B8145" s="326" t="s">
        <v>11</v>
      </c>
      <c r="C8145" s="326">
        <v>1</v>
      </c>
      <c r="D8145" s="326" t="s">
        <v>172</v>
      </c>
      <c r="E8145" s="323">
        <v>5000</v>
      </c>
      <c r="F8145" s="35" t="s">
        <v>303</v>
      </c>
      <c r="G8145" s="326" t="s">
        <v>16634</v>
      </c>
      <c r="H8145" s="350">
        <f t="shared" si="127"/>
        <v>4051557.8800000008</v>
      </c>
      <c r="I8145" s="326" t="s">
        <v>17394</v>
      </c>
      <c r="J8145" s="42" t="str">
        <f>VLOOKUP(D8145,DEPARTMENTS!B:B,1,0)</f>
        <v>DEV_GROUP_25</v>
      </c>
    </row>
    <row r="8146" spans="1:10" x14ac:dyDescent="0.2">
      <c r="A8146" s="326" t="s">
        <v>17103</v>
      </c>
      <c r="B8146" s="326" t="s">
        <v>11</v>
      </c>
      <c r="C8146" s="326">
        <v>1</v>
      </c>
      <c r="D8146" s="326" t="s">
        <v>112</v>
      </c>
      <c r="E8146" s="323">
        <v>500</v>
      </c>
      <c r="F8146" s="35" t="s">
        <v>303</v>
      </c>
      <c r="G8146" s="326" t="s">
        <v>16634</v>
      </c>
      <c r="H8146" s="350">
        <f t="shared" si="127"/>
        <v>4052057.8800000008</v>
      </c>
      <c r="I8146" s="326" t="s">
        <v>17395</v>
      </c>
      <c r="J8146" s="42" t="str">
        <f>VLOOKUP(D8146,DEPARTMENTS!B:B,1,0)</f>
        <v>DEV_GROUP_13</v>
      </c>
    </row>
    <row r="8147" spans="1:10" hidden="1" x14ac:dyDescent="0.2">
      <c r="A8147" s="326" t="s">
        <v>17104</v>
      </c>
      <c r="B8147" s="326" t="s">
        <v>11</v>
      </c>
      <c r="C8147" s="326">
        <v>1</v>
      </c>
      <c r="D8147" s="326" t="s">
        <v>130</v>
      </c>
      <c r="E8147" s="323">
        <v>1000</v>
      </c>
      <c r="F8147" s="35" t="s">
        <v>303</v>
      </c>
      <c r="G8147" s="326" t="s">
        <v>16634</v>
      </c>
      <c r="H8147" s="350">
        <f t="shared" si="127"/>
        <v>4053057.8800000008</v>
      </c>
      <c r="I8147" s="326" t="s">
        <v>17396</v>
      </c>
      <c r="J8147" s="42" t="str">
        <f>VLOOKUP(D8147,DEPARTMENTS!B:B,1,0)</f>
        <v>DEV_GROUP_11</v>
      </c>
    </row>
    <row r="8148" spans="1:10" hidden="1" x14ac:dyDescent="0.2">
      <c r="A8148" s="326" t="s">
        <v>17105</v>
      </c>
      <c r="B8148" s="326" t="s">
        <v>11</v>
      </c>
      <c r="C8148" s="326">
        <v>1</v>
      </c>
      <c r="D8148" s="326" t="s">
        <v>144</v>
      </c>
      <c r="E8148" s="323">
        <v>1500</v>
      </c>
      <c r="F8148" s="35" t="s">
        <v>303</v>
      </c>
      <c r="G8148" s="326" t="s">
        <v>16634</v>
      </c>
      <c r="H8148" s="350">
        <f t="shared" si="127"/>
        <v>4054557.8800000008</v>
      </c>
      <c r="I8148" s="326" t="s">
        <v>17397</v>
      </c>
      <c r="J8148" s="42" t="str">
        <f>VLOOKUP(D8148,DEPARTMENTS!B:B,1,0)</f>
        <v>DEV_GROUP_2</v>
      </c>
    </row>
    <row r="8149" spans="1:10" hidden="1" x14ac:dyDescent="0.2">
      <c r="A8149" s="326" t="s">
        <v>17106</v>
      </c>
      <c r="B8149" s="326" t="s">
        <v>11</v>
      </c>
      <c r="C8149" s="326">
        <v>1</v>
      </c>
      <c r="D8149" s="326" t="s">
        <v>134</v>
      </c>
      <c r="E8149" s="323">
        <v>5000</v>
      </c>
      <c r="F8149" s="35" t="s">
        <v>303</v>
      </c>
      <c r="G8149" s="326" t="s">
        <v>16634</v>
      </c>
      <c r="H8149" s="350">
        <f t="shared" si="127"/>
        <v>4059557.8800000008</v>
      </c>
      <c r="I8149" s="326" t="s">
        <v>17398</v>
      </c>
      <c r="J8149" s="42" t="str">
        <f>VLOOKUP(D8149,DEPARTMENTS!B:B,1,0)</f>
        <v>DEV_GROUP_12</v>
      </c>
    </row>
    <row r="8150" spans="1:10" hidden="1" x14ac:dyDescent="0.2">
      <c r="A8150" s="326" t="s">
        <v>17107</v>
      </c>
      <c r="B8150" s="326" t="s">
        <v>11</v>
      </c>
      <c r="C8150" s="326">
        <v>1</v>
      </c>
      <c r="D8150" s="326" t="s">
        <v>170</v>
      </c>
      <c r="E8150" s="323">
        <v>100</v>
      </c>
      <c r="F8150" s="35" t="s">
        <v>303</v>
      </c>
      <c r="G8150" s="326" t="s">
        <v>16634</v>
      </c>
      <c r="H8150" s="350">
        <f t="shared" ref="H8150:H8213" si="128">H8149+E8150</f>
        <v>4059657.8800000008</v>
      </c>
      <c r="I8150" s="326" t="s">
        <v>17399</v>
      </c>
      <c r="J8150" s="42" t="str">
        <f>VLOOKUP(D8150,DEPARTMENTS!B:B,1,0)</f>
        <v>DEV_GROUP_24</v>
      </c>
    </row>
    <row r="8151" spans="1:10" hidden="1" x14ac:dyDescent="0.2">
      <c r="A8151" s="326" t="s">
        <v>17108</v>
      </c>
      <c r="B8151" s="326" t="s">
        <v>11</v>
      </c>
      <c r="C8151" s="326">
        <v>1</v>
      </c>
      <c r="D8151" s="326" t="s">
        <v>128</v>
      </c>
      <c r="E8151" s="323">
        <v>500</v>
      </c>
      <c r="F8151" s="35" t="s">
        <v>303</v>
      </c>
      <c r="G8151" s="326" t="s">
        <v>16634</v>
      </c>
      <c r="H8151" s="350">
        <f t="shared" si="128"/>
        <v>4060157.8800000008</v>
      </c>
      <c r="I8151" s="326" t="s">
        <v>17400</v>
      </c>
      <c r="J8151" s="42" t="str">
        <f>VLOOKUP(D8151,DEPARTMENTS!B:B,1,0)</f>
        <v>DEV_GROUP_5</v>
      </c>
    </row>
    <row r="8152" spans="1:10" hidden="1" x14ac:dyDescent="0.2">
      <c r="A8152" s="326" t="s">
        <v>17109</v>
      </c>
      <c r="B8152" s="326" t="s">
        <v>11</v>
      </c>
      <c r="C8152" s="326">
        <v>1</v>
      </c>
      <c r="D8152" s="326" t="s">
        <v>138</v>
      </c>
      <c r="E8152" s="323">
        <v>100</v>
      </c>
      <c r="F8152" s="35" t="s">
        <v>303</v>
      </c>
      <c r="G8152" s="326" t="s">
        <v>16634</v>
      </c>
      <c r="H8152" s="350">
        <f t="shared" si="128"/>
        <v>4060257.8800000008</v>
      </c>
      <c r="I8152" s="326" t="s">
        <v>17401</v>
      </c>
      <c r="J8152" s="42" t="str">
        <f>VLOOKUP(D8152,DEPARTMENTS!B:B,1,0)</f>
        <v>DEV_GROUP_4</v>
      </c>
    </row>
    <row r="8153" spans="1:10" hidden="1" x14ac:dyDescent="0.2">
      <c r="A8153" s="326" t="s">
        <v>17110</v>
      </c>
      <c r="B8153" s="326" t="s">
        <v>11</v>
      </c>
      <c r="C8153" s="326">
        <v>1</v>
      </c>
      <c r="D8153" s="326" t="s">
        <v>144</v>
      </c>
      <c r="E8153" s="323">
        <v>300</v>
      </c>
      <c r="F8153" s="35" t="s">
        <v>303</v>
      </c>
      <c r="G8153" s="326" t="s">
        <v>16634</v>
      </c>
      <c r="H8153" s="350">
        <f t="shared" si="128"/>
        <v>4060557.8800000008</v>
      </c>
      <c r="I8153" s="326" t="s">
        <v>17402</v>
      </c>
      <c r="J8153" s="42" t="str">
        <f>VLOOKUP(D8153,DEPARTMENTS!B:B,1,0)</f>
        <v>DEV_GROUP_2</v>
      </c>
    </row>
    <row r="8154" spans="1:10" hidden="1" x14ac:dyDescent="0.2">
      <c r="A8154" s="326" t="s">
        <v>17111</v>
      </c>
      <c r="B8154" s="326" t="s">
        <v>11</v>
      </c>
      <c r="C8154" s="326">
        <v>1</v>
      </c>
      <c r="D8154" s="326" t="s">
        <v>166</v>
      </c>
      <c r="E8154" s="323">
        <v>1000</v>
      </c>
      <c r="F8154" s="35" t="s">
        <v>303</v>
      </c>
      <c r="G8154" s="326" t="s">
        <v>16634</v>
      </c>
      <c r="H8154" s="350">
        <f t="shared" si="128"/>
        <v>4061557.8800000008</v>
      </c>
      <c r="I8154" s="326" t="s">
        <v>17403</v>
      </c>
      <c r="J8154" s="42" t="str">
        <f>VLOOKUP(D8154,DEPARTMENTS!B:B,1,0)</f>
        <v>DEV_GROUP_30</v>
      </c>
    </row>
    <row r="8155" spans="1:10" hidden="1" x14ac:dyDescent="0.2">
      <c r="A8155" s="326" t="s">
        <v>17112</v>
      </c>
      <c r="B8155" s="326" t="s">
        <v>11</v>
      </c>
      <c r="C8155" s="326">
        <v>1</v>
      </c>
      <c r="D8155" s="326" t="s">
        <v>128</v>
      </c>
      <c r="E8155" s="323">
        <v>1000</v>
      </c>
      <c r="F8155" s="35" t="s">
        <v>303</v>
      </c>
      <c r="G8155" s="326" t="s">
        <v>16634</v>
      </c>
      <c r="H8155" s="350">
        <f t="shared" si="128"/>
        <v>4062557.8800000008</v>
      </c>
      <c r="I8155" s="326" t="s">
        <v>17404</v>
      </c>
      <c r="J8155" s="42" t="str">
        <f>VLOOKUP(D8155,DEPARTMENTS!B:B,1,0)</f>
        <v>DEV_GROUP_5</v>
      </c>
    </row>
    <row r="8156" spans="1:10" hidden="1" x14ac:dyDescent="0.2">
      <c r="A8156" s="326" t="s">
        <v>17113</v>
      </c>
      <c r="B8156" s="326" t="s">
        <v>11</v>
      </c>
      <c r="C8156" s="326">
        <v>1</v>
      </c>
      <c r="D8156" s="326" t="s">
        <v>166</v>
      </c>
      <c r="E8156" s="323">
        <v>100</v>
      </c>
      <c r="F8156" s="35" t="s">
        <v>303</v>
      </c>
      <c r="G8156" s="326" t="s">
        <v>16634</v>
      </c>
      <c r="H8156" s="350">
        <f t="shared" si="128"/>
        <v>4062657.8800000008</v>
      </c>
      <c r="I8156" s="326" t="s">
        <v>17405</v>
      </c>
      <c r="J8156" s="42" t="str">
        <f>VLOOKUP(D8156,DEPARTMENTS!B:B,1,0)</f>
        <v>DEV_GROUP_30</v>
      </c>
    </row>
    <row r="8157" spans="1:10" hidden="1" x14ac:dyDescent="0.2">
      <c r="A8157" s="326" t="s">
        <v>17114</v>
      </c>
      <c r="B8157" s="326" t="s">
        <v>11</v>
      </c>
      <c r="C8157" s="326">
        <v>1</v>
      </c>
      <c r="D8157" s="326" t="s">
        <v>158</v>
      </c>
      <c r="E8157" s="323">
        <v>500</v>
      </c>
      <c r="F8157" s="35" t="s">
        <v>303</v>
      </c>
      <c r="G8157" s="326" t="s">
        <v>16634</v>
      </c>
      <c r="H8157" s="350">
        <f t="shared" si="128"/>
        <v>4063157.8800000008</v>
      </c>
      <c r="I8157" s="326" t="s">
        <v>17406</v>
      </c>
      <c r="J8157" s="42" t="str">
        <f>VLOOKUP(D8157,DEPARTMENTS!B:B,1,0)</f>
        <v>DEV_GROUP_26</v>
      </c>
    </row>
    <row r="8158" spans="1:10" hidden="1" x14ac:dyDescent="0.2">
      <c r="A8158" s="326" t="s">
        <v>17115</v>
      </c>
      <c r="B8158" s="326" t="s">
        <v>11</v>
      </c>
      <c r="C8158" s="326">
        <v>1</v>
      </c>
      <c r="D8158" s="326" t="s">
        <v>164</v>
      </c>
      <c r="E8158" s="323">
        <v>500</v>
      </c>
      <c r="F8158" s="35" t="s">
        <v>303</v>
      </c>
      <c r="G8158" s="326" t="s">
        <v>16634</v>
      </c>
      <c r="H8158" s="350">
        <f t="shared" si="128"/>
        <v>4063657.8800000008</v>
      </c>
      <c r="I8158" s="326" t="s">
        <v>17407</v>
      </c>
      <c r="J8158" s="42" t="str">
        <f>VLOOKUP(D8158,DEPARTMENTS!B:B,1,0)</f>
        <v>DEV_GROUP_22</v>
      </c>
    </row>
    <row r="8159" spans="1:10" hidden="1" x14ac:dyDescent="0.2">
      <c r="A8159" s="326" t="s">
        <v>17116</v>
      </c>
      <c r="B8159" s="326" t="s">
        <v>11</v>
      </c>
      <c r="C8159" s="326">
        <v>1</v>
      </c>
      <c r="D8159" s="326" t="s">
        <v>174</v>
      </c>
      <c r="E8159" s="323">
        <v>3000</v>
      </c>
      <c r="F8159" s="35" t="s">
        <v>303</v>
      </c>
      <c r="G8159" s="326" t="s">
        <v>16634</v>
      </c>
      <c r="H8159" s="350">
        <f t="shared" si="128"/>
        <v>4066657.8800000008</v>
      </c>
      <c r="I8159" s="326" t="s">
        <v>17408</v>
      </c>
      <c r="J8159" s="42" t="str">
        <f>VLOOKUP(D8159,DEPARTMENTS!B:B,1,0)</f>
        <v>DEV_GROUP_21</v>
      </c>
    </row>
    <row r="8160" spans="1:10" hidden="1" x14ac:dyDescent="0.2">
      <c r="A8160" s="326" t="s">
        <v>17117</v>
      </c>
      <c r="B8160" s="326" t="s">
        <v>11</v>
      </c>
      <c r="C8160" s="326">
        <v>1</v>
      </c>
      <c r="D8160" s="326" t="s">
        <v>132</v>
      </c>
      <c r="E8160" s="323">
        <v>800</v>
      </c>
      <c r="F8160" s="35" t="s">
        <v>303</v>
      </c>
      <c r="G8160" s="326" t="s">
        <v>16634</v>
      </c>
      <c r="H8160" s="350">
        <f t="shared" si="128"/>
        <v>4067457.8800000008</v>
      </c>
      <c r="I8160" s="326" t="s">
        <v>17409</v>
      </c>
      <c r="J8160" s="42" t="str">
        <f>VLOOKUP(D8160,DEPARTMENTS!B:B,1,0)</f>
        <v>DEV_GROUP_41</v>
      </c>
    </row>
    <row r="8161" spans="1:10" hidden="1" x14ac:dyDescent="0.2">
      <c r="A8161" s="326" t="s">
        <v>17118</v>
      </c>
      <c r="B8161" s="326" t="s">
        <v>11</v>
      </c>
      <c r="C8161" s="326">
        <v>1</v>
      </c>
      <c r="D8161" s="326" t="s">
        <v>120</v>
      </c>
      <c r="E8161" s="323">
        <v>300</v>
      </c>
      <c r="F8161" s="35" t="s">
        <v>303</v>
      </c>
      <c r="G8161" s="326" t="s">
        <v>16634</v>
      </c>
      <c r="H8161" s="350">
        <f t="shared" si="128"/>
        <v>4067757.8800000008</v>
      </c>
      <c r="I8161" s="326" t="s">
        <v>17410</v>
      </c>
      <c r="J8161" s="42" t="str">
        <f>VLOOKUP(D8161,DEPARTMENTS!B:B,1,0)</f>
        <v>DEV_GROUP_17</v>
      </c>
    </row>
    <row r="8162" spans="1:10" hidden="1" x14ac:dyDescent="0.2">
      <c r="A8162" s="326" t="s">
        <v>17119</v>
      </c>
      <c r="B8162" s="326" t="s">
        <v>11</v>
      </c>
      <c r="C8162" s="326">
        <v>1</v>
      </c>
      <c r="D8162" s="326" t="s">
        <v>116</v>
      </c>
      <c r="E8162" s="323">
        <v>1000</v>
      </c>
      <c r="F8162" s="35" t="s">
        <v>303</v>
      </c>
      <c r="G8162" s="326" t="s">
        <v>16634</v>
      </c>
      <c r="H8162" s="350">
        <f t="shared" si="128"/>
        <v>4068757.8800000008</v>
      </c>
      <c r="I8162" s="326" t="s">
        <v>17411</v>
      </c>
      <c r="J8162" s="42" t="str">
        <f>VLOOKUP(D8162,DEPARTMENTS!B:B,1,0)</f>
        <v>DEV_GROUP_15</v>
      </c>
    </row>
    <row r="8163" spans="1:10" hidden="1" x14ac:dyDescent="0.2">
      <c r="A8163" s="326" t="s">
        <v>17120</v>
      </c>
      <c r="B8163" s="326" t="s">
        <v>11</v>
      </c>
      <c r="C8163" s="326">
        <v>1</v>
      </c>
      <c r="D8163" s="326" t="s">
        <v>146</v>
      </c>
      <c r="E8163" s="323">
        <v>5000</v>
      </c>
      <c r="F8163" s="35" t="s">
        <v>303</v>
      </c>
      <c r="G8163" s="326" t="s">
        <v>16634</v>
      </c>
      <c r="H8163" s="350">
        <f t="shared" si="128"/>
        <v>4073757.8800000008</v>
      </c>
      <c r="I8163" s="326" t="s">
        <v>17412</v>
      </c>
      <c r="J8163" s="42" t="str">
        <f>VLOOKUP(D8163,DEPARTMENTS!B:B,1,0)</f>
        <v>DEV_GROUP_18</v>
      </c>
    </row>
    <row r="8164" spans="1:10" hidden="1" x14ac:dyDescent="0.2">
      <c r="A8164" s="326" t="s">
        <v>17121</v>
      </c>
      <c r="B8164" s="326" t="s">
        <v>11</v>
      </c>
      <c r="C8164" s="326">
        <v>1</v>
      </c>
      <c r="D8164" s="326" t="s">
        <v>158</v>
      </c>
      <c r="E8164" s="323">
        <v>200</v>
      </c>
      <c r="F8164" s="35" t="s">
        <v>303</v>
      </c>
      <c r="G8164" s="326" t="s">
        <v>16634</v>
      </c>
      <c r="H8164" s="350">
        <f t="shared" si="128"/>
        <v>4073957.8800000008</v>
      </c>
      <c r="I8164" s="326" t="s">
        <v>17413</v>
      </c>
      <c r="J8164" s="42" t="str">
        <f>VLOOKUP(D8164,DEPARTMENTS!B:B,1,0)</f>
        <v>DEV_GROUP_26</v>
      </c>
    </row>
    <row r="8165" spans="1:10" hidden="1" x14ac:dyDescent="0.2">
      <c r="A8165" s="326" t="s">
        <v>17122</v>
      </c>
      <c r="B8165" s="326" t="s">
        <v>11</v>
      </c>
      <c r="C8165" s="326">
        <v>1</v>
      </c>
      <c r="D8165" s="326" t="s">
        <v>116</v>
      </c>
      <c r="E8165" s="323">
        <v>500</v>
      </c>
      <c r="F8165" s="35" t="s">
        <v>303</v>
      </c>
      <c r="G8165" s="326" t="s">
        <v>16634</v>
      </c>
      <c r="H8165" s="350">
        <f t="shared" si="128"/>
        <v>4074457.8800000008</v>
      </c>
      <c r="I8165" s="326" t="s">
        <v>17414</v>
      </c>
      <c r="J8165" s="42" t="str">
        <f>VLOOKUP(D8165,DEPARTMENTS!B:B,1,0)</f>
        <v>DEV_GROUP_15</v>
      </c>
    </row>
    <row r="8166" spans="1:10" hidden="1" x14ac:dyDescent="0.2">
      <c r="A8166" s="326" t="s">
        <v>17123</v>
      </c>
      <c r="B8166" s="326" t="s">
        <v>11</v>
      </c>
      <c r="C8166" s="326">
        <v>1</v>
      </c>
      <c r="D8166" s="326" t="s">
        <v>44</v>
      </c>
      <c r="E8166" s="323">
        <v>200</v>
      </c>
      <c r="F8166" s="35" t="s">
        <v>303</v>
      </c>
      <c r="G8166" s="326" t="s">
        <v>16634</v>
      </c>
      <c r="H8166" s="350">
        <f t="shared" si="128"/>
        <v>4074657.8800000008</v>
      </c>
      <c r="I8166" s="326" t="s">
        <v>17415</v>
      </c>
      <c r="J8166" s="42" t="str">
        <f>VLOOKUP(D8166,DEPARTMENTS!B:B,1,0)</f>
        <v>AMBASSADORS</v>
      </c>
    </row>
    <row r="8167" spans="1:10" hidden="1" x14ac:dyDescent="0.2">
      <c r="A8167" s="326" t="s">
        <v>17124</v>
      </c>
      <c r="B8167" s="326" t="s">
        <v>11</v>
      </c>
      <c r="C8167" s="326">
        <v>1</v>
      </c>
      <c r="D8167" s="326" t="s">
        <v>134</v>
      </c>
      <c r="E8167" s="323">
        <v>3000</v>
      </c>
      <c r="F8167" s="35" t="s">
        <v>303</v>
      </c>
      <c r="G8167" s="326" t="s">
        <v>16634</v>
      </c>
      <c r="H8167" s="350">
        <f t="shared" si="128"/>
        <v>4077657.8800000008</v>
      </c>
      <c r="I8167" s="326" t="s">
        <v>17416</v>
      </c>
      <c r="J8167" s="42" t="str">
        <f>VLOOKUP(D8167,DEPARTMENTS!B:B,1,0)</f>
        <v>DEV_GROUP_12</v>
      </c>
    </row>
    <row r="8168" spans="1:10" hidden="1" x14ac:dyDescent="0.2">
      <c r="A8168" s="326" t="s">
        <v>17125</v>
      </c>
      <c r="B8168" s="326" t="s">
        <v>11</v>
      </c>
      <c r="C8168" s="326">
        <v>1</v>
      </c>
      <c r="D8168" s="326" t="s">
        <v>130</v>
      </c>
      <c r="E8168" s="323">
        <v>500</v>
      </c>
      <c r="F8168" s="35" t="s">
        <v>303</v>
      </c>
      <c r="G8168" s="326" t="s">
        <v>16634</v>
      </c>
      <c r="H8168" s="350">
        <f t="shared" si="128"/>
        <v>4078157.8800000008</v>
      </c>
      <c r="I8168" s="326" t="s">
        <v>17417</v>
      </c>
      <c r="J8168" s="42" t="str">
        <f>VLOOKUP(D8168,DEPARTMENTS!B:B,1,0)</f>
        <v>DEV_GROUP_11</v>
      </c>
    </row>
    <row r="8169" spans="1:10" x14ac:dyDescent="0.2">
      <c r="A8169" s="326" t="s">
        <v>17126</v>
      </c>
      <c r="B8169" s="326" t="s">
        <v>11</v>
      </c>
      <c r="C8169" s="326">
        <v>1</v>
      </c>
      <c r="D8169" s="326" t="s">
        <v>112</v>
      </c>
      <c r="E8169" s="323">
        <v>700</v>
      </c>
      <c r="F8169" s="35" t="s">
        <v>303</v>
      </c>
      <c r="G8169" s="326" t="s">
        <v>16634</v>
      </c>
      <c r="H8169" s="350">
        <f t="shared" si="128"/>
        <v>4078857.8800000008</v>
      </c>
      <c r="I8169" s="326" t="s">
        <v>17418</v>
      </c>
      <c r="J8169" s="42" t="str">
        <f>VLOOKUP(D8169,DEPARTMENTS!B:B,1,0)</f>
        <v>DEV_GROUP_13</v>
      </c>
    </row>
    <row r="8170" spans="1:10" hidden="1" x14ac:dyDescent="0.2">
      <c r="A8170" s="326" t="s">
        <v>17127</v>
      </c>
      <c r="B8170" s="326" t="s">
        <v>11</v>
      </c>
      <c r="C8170" s="326">
        <v>1</v>
      </c>
      <c r="D8170" s="326" t="s">
        <v>152</v>
      </c>
      <c r="E8170" s="323">
        <v>500</v>
      </c>
      <c r="F8170" s="35" t="s">
        <v>303</v>
      </c>
      <c r="G8170" s="326" t="s">
        <v>16634</v>
      </c>
      <c r="H8170" s="350">
        <f t="shared" si="128"/>
        <v>4079357.8800000008</v>
      </c>
      <c r="I8170" s="326" t="s">
        <v>17419</v>
      </c>
      <c r="J8170" s="42" t="str">
        <f>VLOOKUP(D8170,DEPARTMENTS!B:B,1,0)</f>
        <v>DEV_GROUP_9</v>
      </c>
    </row>
    <row r="8171" spans="1:10" hidden="1" x14ac:dyDescent="0.2">
      <c r="A8171" s="326" t="s">
        <v>17128</v>
      </c>
      <c r="B8171" s="326" t="s">
        <v>11</v>
      </c>
      <c r="C8171" s="326">
        <v>1</v>
      </c>
      <c r="D8171" s="326" t="s">
        <v>124</v>
      </c>
      <c r="E8171" s="323">
        <v>500</v>
      </c>
      <c r="F8171" s="35" t="s">
        <v>303</v>
      </c>
      <c r="G8171" s="326" t="s">
        <v>16634</v>
      </c>
      <c r="H8171" s="350">
        <f t="shared" si="128"/>
        <v>4079857.8800000008</v>
      </c>
      <c r="I8171" s="326" t="s">
        <v>17420</v>
      </c>
      <c r="J8171" s="42" t="str">
        <f>VLOOKUP(D8171,DEPARTMENTS!B:B,1,0)</f>
        <v>DEV_GROUP_7</v>
      </c>
    </row>
    <row r="8172" spans="1:10" hidden="1" x14ac:dyDescent="0.2">
      <c r="A8172" s="326" t="s">
        <v>17129</v>
      </c>
      <c r="B8172" s="326" t="s">
        <v>11</v>
      </c>
      <c r="C8172" s="326">
        <v>1</v>
      </c>
      <c r="D8172" s="326" t="s">
        <v>170</v>
      </c>
      <c r="E8172" s="323">
        <v>1000</v>
      </c>
      <c r="F8172" s="35" t="s">
        <v>303</v>
      </c>
      <c r="G8172" s="326" t="s">
        <v>16634</v>
      </c>
      <c r="H8172" s="350">
        <f t="shared" si="128"/>
        <v>4080857.8800000008</v>
      </c>
      <c r="I8172" s="326" t="s">
        <v>17421</v>
      </c>
      <c r="J8172" s="42" t="str">
        <f>VLOOKUP(D8172,DEPARTMENTS!B:B,1,0)</f>
        <v>DEV_GROUP_24</v>
      </c>
    </row>
    <row r="8173" spans="1:10" hidden="1" x14ac:dyDescent="0.2">
      <c r="A8173" s="326" t="s">
        <v>17130</v>
      </c>
      <c r="B8173" s="326" t="s">
        <v>11</v>
      </c>
      <c r="C8173" s="326">
        <v>1</v>
      </c>
      <c r="D8173" s="326" t="s">
        <v>134</v>
      </c>
      <c r="E8173" s="323">
        <v>2000</v>
      </c>
      <c r="F8173" s="35" t="s">
        <v>303</v>
      </c>
      <c r="G8173" s="326" t="s">
        <v>16634</v>
      </c>
      <c r="H8173" s="350">
        <f t="shared" si="128"/>
        <v>4082857.8800000008</v>
      </c>
      <c r="I8173" s="326" t="s">
        <v>17422</v>
      </c>
      <c r="J8173" s="42" t="str">
        <f>VLOOKUP(D8173,DEPARTMENTS!B:B,1,0)</f>
        <v>DEV_GROUP_12</v>
      </c>
    </row>
    <row r="8174" spans="1:10" hidden="1" x14ac:dyDescent="0.2">
      <c r="A8174" s="326" t="s">
        <v>17131</v>
      </c>
      <c r="B8174" s="326" t="s">
        <v>11</v>
      </c>
      <c r="C8174" s="326">
        <v>1</v>
      </c>
      <c r="D8174" s="326" t="s">
        <v>132</v>
      </c>
      <c r="E8174" s="323">
        <v>100</v>
      </c>
      <c r="F8174" s="35" t="s">
        <v>303</v>
      </c>
      <c r="G8174" s="326" t="s">
        <v>16634</v>
      </c>
      <c r="H8174" s="350">
        <f t="shared" si="128"/>
        <v>4082957.8800000008</v>
      </c>
      <c r="I8174" s="326" t="s">
        <v>17423</v>
      </c>
      <c r="J8174" s="42" t="str">
        <f>VLOOKUP(D8174,DEPARTMENTS!B:B,1,0)</f>
        <v>DEV_GROUP_41</v>
      </c>
    </row>
    <row r="8175" spans="1:10" hidden="1" x14ac:dyDescent="0.2">
      <c r="A8175" s="326" t="s">
        <v>17132</v>
      </c>
      <c r="B8175" s="326" t="s">
        <v>11</v>
      </c>
      <c r="C8175" s="326">
        <v>1</v>
      </c>
      <c r="D8175" s="326" t="s">
        <v>189</v>
      </c>
      <c r="E8175" s="323">
        <v>1000</v>
      </c>
      <c r="F8175" s="35" t="s">
        <v>303</v>
      </c>
      <c r="G8175" s="326" t="s">
        <v>16634</v>
      </c>
      <c r="H8175" s="350">
        <f t="shared" si="128"/>
        <v>4083957.8800000008</v>
      </c>
      <c r="I8175" s="326" t="s">
        <v>17424</v>
      </c>
      <c r="J8175" s="42" t="str">
        <f>VLOOKUP(D8175,DEPARTMENTS!B:B,1,0)</f>
        <v>DEV_GROUP_36</v>
      </c>
    </row>
    <row r="8176" spans="1:10" hidden="1" x14ac:dyDescent="0.2">
      <c r="A8176" s="326" t="s">
        <v>17133</v>
      </c>
      <c r="B8176" s="326" t="s">
        <v>11</v>
      </c>
      <c r="C8176" s="326">
        <v>1</v>
      </c>
      <c r="D8176" s="326" t="s">
        <v>154</v>
      </c>
      <c r="E8176" s="323">
        <v>1000</v>
      </c>
      <c r="F8176" s="35" t="s">
        <v>303</v>
      </c>
      <c r="G8176" s="326" t="s">
        <v>16634</v>
      </c>
      <c r="H8176" s="350">
        <f t="shared" si="128"/>
        <v>4084957.8800000008</v>
      </c>
      <c r="I8176" s="326" t="s">
        <v>17425</v>
      </c>
      <c r="J8176" s="42" t="str">
        <f>VLOOKUP(D8176,DEPARTMENTS!B:B,1,0)</f>
        <v>DEV_GROUP_10</v>
      </c>
    </row>
    <row r="8177" spans="1:10" hidden="1" x14ac:dyDescent="0.2">
      <c r="A8177" s="326" t="s">
        <v>17134</v>
      </c>
      <c r="B8177" s="326" t="s">
        <v>11</v>
      </c>
      <c r="C8177" s="326">
        <v>1</v>
      </c>
      <c r="D8177" s="326" t="s">
        <v>134</v>
      </c>
      <c r="E8177" s="323">
        <v>3000</v>
      </c>
      <c r="F8177" s="35" t="s">
        <v>303</v>
      </c>
      <c r="G8177" s="326" t="s">
        <v>16634</v>
      </c>
      <c r="H8177" s="350">
        <f t="shared" si="128"/>
        <v>4087957.8800000008</v>
      </c>
      <c r="I8177" s="326" t="s">
        <v>17426</v>
      </c>
      <c r="J8177" s="42" t="str">
        <f>VLOOKUP(D8177,DEPARTMENTS!B:B,1,0)</f>
        <v>DEV_GROUP_12</v>
      </c>
    </row>
    <row r="8178" spans="1:10" hidden="1" x14ac:dyDescent="0.2">
      <c r="A8178" s="326" t="s">
        <v>17135</v>
      </c>
      <c r="B8178" s="326" t="s">
        <v>11</v>
      </c>
      <c r="C8178" s="326">
        <v>1</v>
      </c>
      <c r="D8178" s="326" t="s">
        <v>162</v>
      </c>
      <c r="E8178" s="323">
        <v>200</v>
      </c>
      <c r="F8178" s="35" t="s">
        <v>303</v>
      </c>
      <c r="G8178" s="326" t="s">
        <v>16634</v>
      </c>
      <c r="H8178" s="350">
        <f t="shared" si="128"/>
        <v>4088157.8800000008</v>
      </c>
      <c r="I8178" s="326" t="s">
        <v>17427</v>
      </c>
      <c r="J8178" s="42" t="str">
        <f>VLOOKUP(D8178,DEPARTMENTS!B:B,1,0)</f>
        <v>DEV_GROUP_14</v>
      </c>
    </row>
    <row r="8179" spans="1:10" hidden="1" x14ac:dyDescent="0.2">
      <c r="A8179" s="326" t="s">
        <v>17136</v>
      </c>
      <c r="B8179" s="326" t="s">
        <v>11</v>
      </c>
      <c r="C8179" s="326">
        <v>1</v>
      </c>
      <c r="D8179" s="326" t="s">
        <v>120</v>
      </c>
      <c r="E8179" s="323">
        <v>1000</v>
      </c>
      <c r="F8179" s="35" t="s">
        <v>303</v>
      </c>
      <c r="G8179" s="326" t="s">
        <v>16634</v>
      </c>
      <c r="H8179" s="350">
        <f t="shared" si="128"/>
        <v>4089157.8800000008</v>
      </c>
      <c r="I8179" s="326" t="s">
        <v>17428</v>
      </c>
      <c r="J8179" s="42" t="str">
        <f>VLOOKUP(D8179,DEPARTMENTS!B:B,1,0)</f>
        <v>DEV_GROUP_17</v>
      </c>
    </row>
    <row r="8180" spans="1:10" hidden="1" x14ac:dyDescent="0.2">
      <c r="A8180" s="326" t="s">
        <v>17137</v>
      </c>
      <c r="B8180" s="326" t="s">
        <v>11</v>
      </c>
      <c r="C8180" s="326">
        <v>1</v>
      </c>
      <c r="D8180" s="326" t="s">
        <v>172</v>
      </c>
      <c r="E8180" s="323">
        <v>1000</v>
      </c>
      <c r="F8180" s="35" t="s">
        <v>303</v>
      </c>
      <c r="G8180" s="326" t="s">
        <v>16634</v>
      </c>
      <c r="H8180" s="350">
        <f t="shared" si="128"/>
        <v>4090157.8800000008</v>
      </c>
      <c r="I8180" s="326" t="s">
        <v>17429</v>
      </c>
      <c r="J8180" s="42" t="str">
        <f>VLOOKUP(D8180,DEPARTMENTS!B:B,1,0)</f>
        <v>DEV_GROUP_25</v>
      </c>
    </row>
    <row r="8181" spans="1:10" hidden="1" x14ac:dyDescent="0.2">
      <c r="A8181" s="326" t="s">
        <v>17138</v>
      </c>
      <c r="B8181" s="326" t="s">
        <v>11</v>
      </c>
      <c r="C8181" s="326">
        <v>1</v>
      </c>
      <c r="D8181" s="326" t="s">
        <v>162</v>
      </c>
      <c r="E8181" s="323">
        <v>2000</v>
      </c>
      <c r="F8181" s="35" t="s">
        <v>303</v>
      </c>
      <c r="G8181" s="326" t="s">
        <v>16634</v>
      </c>
      <c r="H8181" s="350">
        <f t="shared" si="128"/>
        <v>4092157.8800000008</v>
      </c>
      <c r="I8181" s="326" t="s">
        <v>17430</v>
      </c>
      <c r="J8181" s="42" t="str">
        <f>VLOOKUP(D8181,DEPARTMENTS!B:B,1,0)</f>
        <v>DEV_GROUP_14</v>
      </c>
    </row>
    <row r="8182" spans="1:10" hidden="1" x14ac:dyDescent="0.2">
      <c r="A8182" s="326" t="s">
        <v>17139</v>
      </c>
      <c r="B8182" s="326" t="s">
        <v>11</v>
      </c>
      <c r="C8182" s="326">
        <v>1</v>
      </c>
      <c r="D8182" s="326" t="s">
        <v>124</v>
      </c>
      <c r="E8182" s="323">
        <v>1700</v>
      </c>
      <c r="F8182" s="35" t="s">
        <v>303</v>
      </c>
      <c r="G8182" s="326" t="s">
        <v>16634</v>
      </c>
      <c r="H8182" s="350">
        <f t="shared" si="128"/>
        <v>4093857.8800000008</v>
      </c>
      <c r="I8182" s="326" t="s">
        <v>17431</v>
      </c>
      <c r="J8182" s="42" t="str">
        <f>VLOOKUP(D8182,DEPARTMENTS!B:B,1,0)</f>
        <v>DEV_GROUP_7</v>
      </c>
    </row>
    <row r="8183" spans="1:10" hidden="1" x14ac:dyDescent="0.2">
      <c r="A8183" s="326" t="s">
        <v>17140</v>
      </c>
      <c r="B8183" s="326" t="s">
        <v>11</v>
      </c>
      <c r="C8183" s="326">
        <v>1</v>
      </c>
      <c r="D8183" s="326" t="s">
        <v>144</v>
      </c>
      <c r="E8183" s="323">
        <v>1000</v>
      </c>
      <c r="F8183" s="35" t="s">
        <v>303</v>
      </c>
      <c r="G8183" s="326" t="s">
        <v>16634</v>
      </c>
      <c r="H8183" s="350">
        <f t="shared" si="128"/>
        <v>4094857.8800000008</v>
      </c>
      <c r="I8183" s="326" t="s">
        <v>17432</v>
      </c>
      <c r="J8183" s="42" t="str">
        <f>VLOOKUP(D8183,DEPARTMENTS!B:B,1,0)</f>
        <v>DEV_GROUP_2</v>
      </c>
    </row>
    <row r="8184" spans="1:10" hidden="1" x14ac:dyDescent="0.2">
      <c r="A8184" s="326" t="s">
        <v>17141</v>
      </c>
      <c r="B8184" s="326" t="s">
        <v>11</v>
      </c>
      <c r="C8184" s="326">
        <v>1</v>
      </c>
      <c r="D8184" s="326" t="s">
        <v>150</v>
      </c>
      <c r="E8184" s="323">
        <v>1000</v>
      </c>
      <c r="F8184" s="35" t="s">
        <v>303</v>
      </c>
      <c r="G8184" s="326" t="s">
        <v>16634</v>
      </c>
      <c r="H8184" s="350">
        <f t="shared" si="128"/>
        <v>4095857.8800000008</v>
      </c>
      <c r="I8184" s="326" t="s">
        <v>17433</v>
      </c>
      <c r="J8184" s="42" t="str">
        <f>VLOOKUP(D8184,DEPARTMENTS!B:B,1,0)</f>
        <v>DEV_GROUP_40</v>
      </c>
    </row>
    <row r="8185" spans="1:10" hidden="1" x14ac:dyDescent="0.2">
      <c r="A8185" s="326" t="s">
        <v>17142</v>
      </c>
      <c r="B8185" s="326" t="s">
        <v>11</v>
      </c>
      <c r="C8185" s="326">
        <v>1</v>
      </c>
      <c r="D8185" s="326" t="s">
        <v>142</v>
      </c>
      <c r="E8185" s="323">
        <v>500</v>
      </c>
      <c r="F8185" s="35" t="s">
        <v>303</v>
      </c>
      <c r="G8185" s="326" t="s">
        <v>16634</v>
      </c>
      <c r="H8185" s="350">
        <f t="shared" si="128"/>
        <v>4096357.8800000008</v>
      </c>
      <c r="I8185" s="326" t="s">
        <v>17434</v>
      </c>
      <c r="J8185" s="42" t="str">
        <f>VLOOKUP(D8185,DEPARTMENTS!B:B,1,0)</f>
        <v>DEV_GROUP_8</v>
      </c>
    </row>
    <row r="8186" spans="1:10" hidden="1" x14ac:dyDescent="0.2">
      <c r="A8186" s="326" t="s">
        <v>17143</v>
      </c>
      <c r="B8186" s="326" t="s">
        <v>11</v>
      </c>
      <c r="C8186" s="326">
        <v>1</v>
      </c>
      <c r="D8186" s="326" t="s">
        <v>134</v>
      </c>
      <c r="E8186" s="323">
        <v>5000</v>
      </c>
      <c r="F8186" s="35" t="s">
        <v>303</v>
      </c>
      <c r="G8186" s="326" t="s">
        <v>16634</v>
      </c>
      <c r="H8186" s="350">
        <f t="shared" si="128"/>
        <v>4101357.8800000008</v>
      </c>
      <c r="I8186" s="326" t="s">
        <v>17435</v>
      </c>
      <c r="J8186" s="42" t="str">
        <f>VLOOKUP(D8186,DEPARTMENTS!B:B,1,0)</f>
        <v>DEV_GROUP_12</v>
      </c>
    </row>
    <row r="8187" spans="1:10" hidden="1" x14ac:dyDescent="0.2">
      <c r="A8187" s="326" t="s">
        <v>17144</v>
      </c>
      <c r="B8187" s="326" t="s">
        <v>11</v>
      </c>
      <c r="C8187" s="326">
        <v>1</v>
      </c>
      <c r="D8187" s="326" t="s">
        <v>128</v>
      </c>
      <c r="E8187" s="323">
        <v>250</v>
      </c>
      <c r="F8187" s="35" t="s">
        <v>303</v>
      </c>
      <c r="G8187" s="326" t="s">
        <v>16634</v>
      </c>
      <c r="H8187" s="350">
        <f t="shared" si="128"/>
        <v>4101607.8800000008</v>
      </c>
      <c r="I8187" s="326" t="s">
        <v>17436</v>
      </c>
      <c r="J8187" s="42" t="str">
        <f>VLOOKUP(D8187,DEPARTMENTS!B:B,1,0)</f>
        <v>DEV_GROUP_5</v>
      </c>
    </row>
    <row r="8188" spans="1:10" hidden="1" x14ac:dyDescent="0.2">
      <c r="A8188" s="326" t="s">
        <v>17145</v>
      </c>
      <c r="B8188" s="326" t="s">
        <v>11</v>
      </c>
      <c r="C8188" s="326">
        <v>1</v>
      </c>
      <c r="D8188" s="326" t="s">
        <v>189</v>
      </c>
      <c r="E8188" s="323">
        <v>500</v>
      </c>
      <c r="F8188" s="35" t="s">
        <v>303</v>
      </c>
      <c r="G8188" s="326" t="s">
        <v>16634</v>
      </c>
      <c r="H8188" s="350">
        <f t="shared" si="128"/>
        <v>4102107.8800000008</v>
      </c>
      <c r="I8188" s="326" t="s">
        <v>17437</v>
      </c>
      <c r="J8188" s="42" t="str">
        <f>VLOOKUP(D8188,DEPARTMENTS!B:B,1,0)</f>
        <v>DEV_GROUP_36</v>
      </c>
    </row>
    <row r="8189" spans="1:10" hidden="1" x14ac:dyDescent="0.2">
      <c r="A8189" s="326" t="s">
        <v>17146</v>
      </c>
      <c r="B8189" s="326" t="s">
        <v>11</v>
      </c>
      <c r="C8189" s="326">
        <v>1</v>
      </c>
      <c r="D8189" s="326" t="s">
        <v>140</v>
      </c>
      <c r="E8189" s="323">
        <v>200</v>
      </c>
      <c r="F8189" s="35" t="s">
        <v>303</v>
      </c>
      <c r="G8189" s="326" t="s">
        <v>16634</v>
      </c>
      <c r="H8189" s="350">
        <f t="shared" si="128"/>
        <v>4102307.8800000008</v>
      </c>
      <c r="I8189" s="326" t="s">
        <v>17438</v>
      </c>
      <c r="J8189" s="42" t="str">
        <f>VLOOKUP(D8189,DEPARTMENTS!B:B,1,0)</f>
        <v>DEV_GROUP_19</v>
      </c>
    </row>
    <row r="8190" spans="1:10" hidden="1" x14ac:dyDescent="0.2">
      <c r="A8190" s="326" t="s">
        <v>17147</v>
      </c>
      <c r="B8190" s="326" t="s">
        <v>11</v>
      </c>
      <c r="C8190" s="326">
        <v>1</v>
      </c>
      <c r="D8190" s="326" t="s">
        <v>188</v>
      </c>
      <c r="E8190" s="323">
        <v>3000</v>
      </c>
      <c r="F8190" s="35" t="s">
        <v>303</v>
      </c>
      <c r="G8190" s="326" t="s">
        <v>16634</v>
      </c>
      <c r="H8190" s="350">
        <f t="shared" si="128"/>
        <v>4105307.8800000008</v>
      </c>
      <c r="I8190" s="326" t="s">
        <v>17439</v>
      </c>
      <c r="J8190" s="42" t="str">
        <f>VLOOKUP(D8190,DEPARTMENTS!B:B,1,0)</f>
        <v>DEV_GROUP_38</v>
      </c>
    </row>
    <row r="8191" spans="1:10" x14ac:dyDescent="0.2">
      <c r="A8191" s="326" t="s">
        <v>17148</v>
      </c>
      <c r="B8191" s="326" t="s">
        <v>11</v>
      </c>
      <c r="C8191" s="326">
        <v>1</v>
      </c>
      <c r="D8191" s="326" t="s">
        <v>112</v>
      </c>
      <c r="E8191" s="323">
        <v>300</v>
      </c>
      <c r="F8191" s="35" t="s">
        <v>303</v>
      </c>
      <c r="G8191" s="326" t="s">
        <v>16634</v>
      </c>
      <c r="H8191" s="350">
        <f t="shared" si="128"/>
        <v>4105607.8800000008</v>
      </c>
      <c r="I8191" s="326" t="s">
        <v>17440</v>
      </c>
      <c r="J8191" s="42" t="str">
        <f>VLOOKUP(D8191,DEPARTMENTS!B:B,1,0)</f>
        <v>DEV_GROUP_13</v>
      </c>
    </row>
    <row r="8192" spans="1:10" hidden="1" x14ac:dyDescent="0.2">
      <c r="A8192" s="326" t="s">
        <v>17149</v>
      </c>
      <c r="B8192" s="326" t="s">
        <v>11</v>
      </c>
      <c r="C8192" s="326">
        <v>1</v>
      </c>
      <c r="D8192" s="326" t="s">
        <v>140</v>
      </c>
      <c r="E8192" s="323">
        <v>1000</v>
      </c>
      <c r="F8192" s="35" t="s">
        <v>303</v>
      </c>
      <c r="G8192" s="326" t="s">
        <v>16634</v>
      </c>
      <c r="H8192" s="350">
        <f t="shared" si="128"/>
        <v>4106607.8800000008</v>
      </c>
      <c r="I8192" s="326" t="s">
        <v>17441</v>
      </c>
      <c r="J8192" s="42" t="str">
        <f>VLOOKUP(D8192,DEPARTMENTS!B:B,1,0)</f>
        <v>DEV_GROUP_19</v>
      </c>
    </row>
    <row r="8193" spans="1:10" hidden="1" x14ac:dyDescent="0.2">
      <c r="A8193" s="326" t="s">
        <v>17150</v>
      </c>
      <c r="B8193" s="326" t="s">
        <v>11</v>
      </c>
      <c r="C8193" s="326">
        <v>1</v>
      </c>
      <c r="D8193" s="326" t="s">
        <v>152</v>
      </c>
      <c r="E8193" s="323">
        <v>500</v>
      </c>
      <c r="F8193" s="35" t="s">
        <v>303</v>
      </c>
      <c r="G8193" s="326" t="s">
        <v>16634</v>
      </c>
      <c r="H8193" s="350">
        <f t="shared" si="128"/>
        <v>4107107.8800000008</v>
      </c>
      <c r="I8193" s="326" t="s">
        <v>17442</v>
      </c>
      <c r="J8193" s="42" t="str">
        <f>VLOOKUP(D8193,DEPARTMENTS!B:B,1,0)</f>
        <v>DEV_GROUP_9</v>
      </c>
    </row>
    <row r="8194" spans="1:10" hidden="1" x14ac:dyDescent="0.2">
      <c r="A8194" s="326" t="s">
        <v>17151</v>
      </c>
      <c r="B8194" s="326" t="s">
        <v>11</v>
      </c>
      <c r="C8194" s="326">
        <v>1</v>
      </c>
      <c r="D8194" s="326" t="s">
        <v>164</v>
      </c>
      <c r="E8194" s="323">
        <v>500</v>
      </c>
      <c r="F8194" s="35" t="s">
        <v>303</v>
      </c>
      <c r="G8194" s="326" t="s">
        <v>16634</v>
      </c>
      <c r="H8194" s="350">
        <f t="shared" si="128"/>
        <v>4107607.8800000008</v>
      </c>
      <c r="I8194" s="326" t="s">
        <v>17443</v>
      </c>
      <c r="J8194" s="42" t="str">
        <f>VLOOKUP(D8194,DEPARTMENTS!B:B,1,0)</f>
        <v>DEV_GROUP_22</v>
      </c>
    </row>
    <row r="8195" spans="1:10" hidden="1" x14ac:dyDescent="0.2">
      <c r="A8195" s="326" t="s">
        <v>17152</v>
      </c>
      <c r="B8195" s="326" t="s">
        <v>11</v>
      </c>
      <c r="C8195" s="326">
        <v>1</v>
      </c>
      <c r="D8195" s="326" t="s">
        <v>186</v>
      </c>
      <c r="E8195" s="323">
        <v>500</v>
      </c>
      <c r="F8195" s="35" t="s">
        <v>303</v>
      </c>
      <c r="G8195" s="326" t="s">
        <v>16634</v>
      </c>
      <c r="H8195" s="350">
        <f t="shared" si="128"/>
        <v>4108107.8800000008</v>
      </c>
      <c r="I8195" s="326" t="s">
        <v>17444</v>
      </c>
      <c r="J8195" s="42" t="str">
        <f>VLOOKUP(D8195,DEPARTMENTS!B:B,1,0)</f>
        <v>DEV_GROUP_37</v>
      </c>
    </row>
    <row r="8196" spans="1:10" hidden="1" x14ac:dyDescent="0.2">
      <c r="A8196" s="326" t="s">
        <v>17153</v>
      </c>
      <c r="B8196" s="326" t="s">
        <v>11</v>
      </c>
      <c r="C8196" s="326">
        <v>1</v>
      </c>
      <c r="D8196" s="326" t="s">
        <v>130</v>
      </c>
      <c r="E8196" s="323">
        <v>1000</v>
      </c>
      <c r="F8196" s="35" t="s">
        <v>303</v>
      </c>
      <c r="G8196" s="326" t="s">
        <v>16634</v>
      </c>
      <c r="H8196" s="350">
        <f t="shared" si="128"/>
        <v>4109107.8800000008</v>
      </c>
      <c r="I8196" s="326" t="s">
        <v>17445</v>
      </c>
      <c r="J8196" s="42" t="str">
        <f>VLOOKUP(D8196,DEPARTMENTS!B:B,1,0)</f>
        <v>DEV_GROUP_11</v>
      </c>
    </row>
    <row r="8197" spans="1:10" hidden="1" x14ac:dyDescent="0.2">
      <c r="A8197" s="326" t="s">
        <v>17154</v>
      </c>
      <c r="B8197" s="326" t="s">
        <v>11</v>
      </c>
      <c r="C8197" s="326">
        <v>1</v>
      </c>
      <c r="D8197" s="326" t="s">
        <v>152</v>
      </c>
      <c r="E8197" s="323">
        <v>250</v>
      </c>
      <c r="F8197" s="35" t="s">
        <v>303</v>
      </c>
      <c r="G8197" s="326" t="s">
        <v>16634</v>
      </c>
      <c r="H8197" s="350">
        <f t="shared" si="128"/>
        <v>4109357.8800000008</v>
      </c>
      <c r="I8197" s="326" t="s">
        <v>17446</v>
      </c>
      <c r="J8197" s="42" t="str">
        <f>VLOOKUP(D8197,DEPARTMENTS!B:B,1,0)</f>
        <v>DEV_GROUP_9</v>
      </c>
    </row>
    <row r="8198" spans="1:10" hidden="1" x14ac:dyDescent="0.2">
      <c r="A8198" s="326" t="s">
        <v>17155</v>
      </c>
      <c r="B8198" s="326" t="s">
        <v>11</v>
      </c>
      <c r="C8198" s="326">
        <v>1</v>
      </c>
      <c r="D8198" s="326" t="s">
        <v>152</v>
      </c>
      <c r="E8198" s="323">
        <v>500</v>
      </c>
      <c r="F8198" s="35" t="s">
        <v>303</v>
      </c>
      <c r="G8198" s="326" t="s">
        <v>16634</v>
      </c>
      <c r="H8198" s="350">
        <f t="shared" si="128"/>
        <v>4109857.8800000008</v>
      </c>
      <c r="I8198" s="326" t="s">
        <v>17447</v>
      </c>
      <c r="J8198" s="42" t="str">
        <f>VLOOKUP(D8198,DEPARTMENTS!B:B,1,0)</f>
        <v>DEV_GROUP_9</v>
      </c>
    </row>
    <row r="8199" spans="1:10" hidden="1" x14ac:dyDescent="0.2">
      <c r="A8199" s="326" t="s">
        <v>17156</v>
      </c>
      <c r="B8199" s="326" t="s">
        <v>11</v>
      </c>
      <c r="C8199" s="326">
        <v>1</v>
      </c>
      <c r="D8199" s="326" t="s">
        <v>116</v>
      </c>
      <c r="E8199" s="323">
        <v>500</v>
      </c>
      <c r="F8199" s="35" t="s">
        <v>303</v>
      </c>
      <c r="G8199" s="326" t="s">
        <v>16634</v>
      </c>
      <c r="H8199" s="350">
        <f t="shared" si="128"/>
        <v>4110357.8800000008</v>
      </c>
      <c r="I8199" s="326" t="s">
        <v>17448</v>
      </c>
      <c r="J8199" s="42" t="str">
        <f>VLOOKUP(D8199,DEPARTMENTS!B:B,1,0)</f>
        <v>DEV_GROUP_15</v>
      </c>
    </row>
    <row r="8200" spans="1:10" hidden="1" x14ac:dyDescent="0.2">
      <c r="A8200" s="326" t="s">
        <v>17157</v>
      </c>
      <c r="B8200" s="326" t="s">
        <v>11</v>
      </c>
      <c r="C8200" s="326">
        <v>1</v>
      </c>
      <c r="D8200" s="326" t="s">
        <v>146</v>
      </c>
      <c r="E8200" s="323">
        <v>100</v>
      </c>
      <c r="F8200" s="35" t="s">
        <v>303</v>
      </c>
      <c r="G8200" s="326" t="s">
        <v>16634</v>
      </c>
      <c r="H8200" s="350">
        <f t="shared" si="128"/>
        <v>4110457.8800000008</v>
      </c>
      <c r="I8200" s="326" t="s">
        <v>17449</v>
      </c>
      <c r="J8200" s="42" t="str">
        <f>VLOOKUP(D8200,DEPARTMENTS!B:B,1,0)</f>
        <v>DEV_GROUP_18</v>
      </c>
    </row>
    <row r="8201" spans="1:10" hidden="1" x14ac:dyDescent="0.2">
      <c r="A8201" s="326" t="s">
        <v>17158</v>
      </c>
      <c r="B8201" s="326" t="s">
        <v>11</v>
      </c>
      <c r="C8201" s="326">
        <v>1</v>
      </c>
      <c r="D8201" s="326" t="s">
        <v>146</v>
      </c>
      <c r="E8201" s="323">
        <v>100</v>
      </c>
      <c r="F8201" s="35" t="s">
        <v>303</v>
      </c>
      <c r="G8201" s="326" t="s">
        <v>16634</v>
      </c>
      <c r="H8201" s="350">
        <f t="shared" si="128"/>
        <v>4110557.8800000008</v>
      </c>
      <c r="I8201" s="326" t="s">
        <v>17450</v>
      </c>
      <c r="J8201" s="42" t="str">
        <f>VLOOKUP(D8201,DEPARTMENTS!B:B,1,0)</f>
        <v>DEV_GROUP_18</v>
      </c>
    </row>
    <row r="8202" spans="1:10" hidden="1" x14ac:dyDescent="0.2">
      <c r="A8202" s="326" t="s">
        <v>17159</v>
      </c>
      <c r="B8202" s="326" t="s">
        <v>11</v>
      </c>
      <c r="C8202" s="326">
        <v>1</v>
      </c>
      <c r="D8202" s="326" t="s">
        <v>176</v>
      </c>
      <c r="E8202" s="323">
        <v>2000</v>
      </c>
      <c r="F8202" s="35" t="s">
        <v>303</v>
      </c>
      <c r="G8202" s="326" t="s">
        <v>16634</v>
      </c>
      <c r="H8202" s="350">
        <f t="shared" si="128"/>
        <v>4112557.8800000008</v>
      </c>
      <c r="I8202" s="326" t="s">
        <v>17451</v>
      </c>
      <c r="J8202" s="42" t="str">
        <f>VLOOKUP(D8202,DEPARTMENTS!B:B,1,0)</f>
        <v>DEV_GROUP_33</v>
      </c>
    </row>
    <row r="8203" spans="1:10" hidden="1" x14ac:dyDescent="0.2">
      <c r="A8203" s="326" t="s">
        <v>17160</v>
      </c>
      <c r="B8203" s="326" t="s">
        <v>11</v>
      </c>
      <c r="C8203" s="326">
        <v>1</v>
      </c>
      <c r="D8203" s="326" t="s">
        <v>166</v>
      </c>
      <c r="E8203" s="323">
        <v>500</v>
      </c>
      <c r="F8203" s="35" t="s">
        <v>303</v>
      </c>
      <c r="G8203" s="326" t="s">
        <v>16634</v>
      </c>
      <c r="H8203" s="350">
        <f t="shared" si="128"/>
        <v>4113057.8800000008</v>
      </c>
      <c r="I8203" s="326" t="s">
        <v>17452</v>
      </c>
      <c r="J8203" s="42" t="str">
        <f>VLOOKUP(D8203,DEPARTMENTS!B:B,1,0)</f>
        <v>DEV_GROUP_30</v>
      </c>
    </row>
    <row r="8204" spans="1:10" x14ac:dyDescent="0.2">
      <c r="A8204" s="326" t="s">
        <v>17161</v>
      </c>
      <c r="B8204" s="326" t="s">
        <v>11</v>
      </c>
      <c r="C8204" s="326">
        <v>1</v>
      </c>
      <c r="D8204" s="326" t="s">
        <v>112</v>
      </c>
      <c r="E8204" s="323">
        <v>1000</v>
      </c>
      <c r="F8204" s="35" t="s">
        <v>303</v>
      </c>
      <c r="G8204" s="326" t="s">
        <v>16634</v>
      </c>
      <c r="H8204" s="350">
        <f t="shared" si="128"/>
        <v>4114057.8800000008</v>
      </c>
      <c r="I8204" s="326" t="s">
        <v>17453</v>
      </c>
      <c r="J8204" s="42" t="str">
        <f>VLOOKUP(D8204,DEPARTMENTS!B:B,1,0)</f>
        <v>DEV_GROUP_13</v>
      </c>
    </row>
    <row r="8205" spans="1:10" hidden="1" x14ac:dyDescent="0.2">
      <c r="A8205" s="326" t="s">
        <v>17162</v>
      </c>
      <c r="B8205" s="326" t="s">
        <v>11</v>
      </c>
      <c r="C8205" s="326">
        <v>1</v>
      </c>
      <c r="D8205" s="326" t="s">
        <v>132</v>
      </c>
      <c r="E8205" s="323">
        <v>100</v>
      </c>
      <c r="F8205" s="35" t="s">
        <v>303</v>
      </c>
      <c r="G8205" s="326" t="s">
        <v>16634</v>
      </c>
      <c r="H8205" s="350">
        <f t="shared" si="128"/>
        <v>4114157.8800000008</v>
      </c>
      <c r="I8205" s="326" t="s">
        <v>17454</v>
      </c>
      <c r="J8205" s="42" t="str">
        <f>VLOOKUP(D8205,DEPARTMENTS!B:B,1,0)</f>
        <v>DEV_GROUP_41</v>
      </c>
    </row>
    <row r="8206" spans="1:10" hidden="1" x14ac:dyDescent="0.2">
      <c r="A8206" s="326" t="s">
        <v>17163</v>
      </c>
      <c r="B8206" s="326" t="s">
        <v>11</v>
      </c>
      <c r="C8206" s="326">
        <v>1</v>
      </c>
      <c r="D8206" s="326" t="s">
        <v>120</v>
      </c>
      <c r="E8206" s="323">
        <v>1500</v>
      </c>
      <c r="F8206" s="35" t="s">
        <v>303</v>
      </c>
      <c r="G8206" s="326" t="s">
        <v>16634</v>
      </c>
      <c r="H8206" s="350">
        <f t="shared" si="128"/>
        <v>4115657.8800000008</v>
      </c>
      <c r="I8206" s="326" t="s">
        <v>17455</v>
      </c>
      <c r="J8206" s="42" t="str">
        <f>VLOOKUP(D8206,DEPARTMENTS!B:B,1,0)</f>
        <v>DEV_GROUP_17</v>
      </c>
    </row>
    <row r="8207" spans="1:10" hidden="1" x14ac:dyDescent="0.2">
      <c r="A8207" s="326" t="s">
        <v>17164</v>
      </c>
      <c r="B8207" s="326" t="s">
        <v>11</v>
      </c>
      <c r="C8207" s="326">
        <v>1</v>
      </c>
      <c r="D8207" s="326" t="s">
        <v>152</v>
      </c>
      <c r="E8207" s="323">
        <v>1500</v>
      </c>
      <c r="F8207" s="35" t="s">
        <v>303</v>
      </c>
      <c r="G8207" s="326" t="s">
        <v>16634</v>
      </c>
      <c r="H8207" s="350">
        <f t="shared" si="128"/>
        <v>4117157.8800000008</v>
      </c>
      <c r="I8207" s="326" t="s">
        <v>17456</v>
      </c>
      <c r="J8207" s="42" t="str">
        <f>VLOOKUP(D8207,DEPARTMENTS!B:B,1,0)</f>
        <v>DEV_GROUP_9</v>
      </c>
    </row>
    <row r="8208" spans="1:10" hidden="1" x14ac:dyDescent="0.2">
      <c r="A8208" s="326" t="s">
        <v>17165</v>
      </c>
      <c r="B8208" s="326" t="s">
        <v>11</v>
      </c>
      <c r="C8208" s="326">
        <v>1</v>
      </c>
      <c r="D8208" s="326" t="s">
        <v>146</v>
      </c>
      <c r="E8208" s="323">
        <v>100</v>
      </c>
      <c r="F8208" s="35" t="s">
        <v>303</v>
      </c>
      <c r="G8208" s="326" t="s">
        <v>16634</v>
      </c>
      <c r="H8208" s="350">
        <f t="shared" si="128"/>
        <v>4117257.8800000008</v>
      </c>
      <c r="I8208" s="326" t="s">
        <v>17457</v>
      </c>
      <c r="J8208" s="42" t="str">
        <f>VLOOKUP(D8208,DEPARTMENTS!B:B,1,0)</f>
        <v>DEV_GROUP_18</v>
      </c>
    </row>
    <row r="8209" spans="1:10" hidden="1" x14ac:dyDescent="0.2">
      <c r="A8209" s="326" t="s">
        <v>17166</v>
      </c>
      <c r="B8209" s="326" t="s">
        <v>11</v>
      </c>
      <c r="C8209" s="326">
        <v>1</v>
      </c>
      <c r="D8209" s="326" t="s">
        <v>120</v>
      </c>
      <c r="E8209" s="323">
        <v>500</v>
      </c>
      <c r="F8209" s="35" t="s">
        <v>303</v>
      </c>
      <c r="G8209" s="326" t="s">
        <v>16634</v>
      </c>
      <c r="H8209" s="350">
        <f t="shared" si="128"/>
        <v>4117757.8800000008</v>
      </c>
      <c r="I8209" s="326" t="s">
        <v>17458</v>
      </c>
      <c r="J8209" s="42" t="str">
        <f>VLOOKUP(D8209,DEPARTMENTS!B:B,1,0)</f>
        <v>DEV_GROUP_17</v>
      </c>
    </row>
    <row r="8210" spans="1:10" hidden="1" x14ac:dyDescent="0.2">
      <c r="A8210" s="326" t="s">
        <v>17167</v>
      </c>
      <c r="B8210" s="326" t="s">
        <v>11</v>
      </c>
      <c r="C8210" s="326">
        <v>1</v>
      </c>
      <c r="D8210" s="326" t="s">
        <v>152</v>
      </c>
      <c r="E8210" s="323">
        <v>500</v>
      </c>
      <c r="F8210" s="35" t="s">
        <v>303</v>
      </c>
      <c r="G8210" s="326" t="s">
        <v>16634</v>
      </c>
      <c r="H8210" s="350">
        <f t="shared" si="128"/>
        <v>4118257.8800000008</v>
      </c>
      <c r="I8210" s="326" t="s">
        <v>17459</v>
      </c>
      <c r="J8210" s="42" t="str">
        <f>VLOOKUP(D8210,DEPARTMENTS!B:B,1,0)</f>
        <v>DEV_GROUP_9</v>
      </c>
    </row>
    <row r="8211" spans="1:10" hidden="1" x14ac:dyDescent="0.2">
      <c r="A8211" s="326" t="s">
        <v>17168</v>
      </c>
      <c r="B8211" s="326" t="s">
        <v>11</v>
      </c>
      <c r="C8211" s="326">
        <v>1</v>
      </c>
      <c r="D8211" s="326" t="s">
        <v>118</v>
      </c>
      <c r="E8211" s="323">
        <v>500</v>
      </c>
      <c r="F8211" s="35" t="s">
        <v>303</v>
      </c>
      <c r="G8211" s="326" t="s">
        <v>16634</v>
      </c>
      <c r="H8211" s="350">
        <f t="shared" si="128"/>
        <v>4118757.8800000008</v>
      </c>
      <c r="I8211" s="326" t="s">
        <v>17460</v>
      </c>
      <c r="J8211" s="42" t="str">
        <f>VLOOKUP(D8211,DEPARTMENTS!B:B,1,0)</f>
        <v>DEV_GROUP_3</v>
      </c>
    </row>
    <row r="8212" spans="1:10" hidden="1" x14ac:dyDescent="0.2">
      <c r="A8212" s="326" t="s">
        <v>17169</v>
      </c>
      <c r="B8212" s="326" t="s">
        <v>11</v>
      </c>
      <c r="C8212" s="326">
        <v>1</v>
      </c>
      <c r="D8212" s="326" t="s">
        <v>184</v>
      </c>
      <c r="E8212" s="323">
        <v>1000</v>
      </c>
      <c r="F8212" s="35" t="s">
        <v>303</v>
      </c>
      <c r="G8212" s="326" t="s">
        <v>16634</v>
      </c>
      <c r="H8212" s="350">
        <f t="shared" si="128"/>
        <v>4119757.8800000008</v>
      </c>
      <c r="I8212" s="326" t="s">
        <v>17461</v>
      </c>
      <c r="J8212" s="42" t="str">
        <f>VLOOKUP(D8212,DEPARTMENTS!B:B,1,0)</f>
        <v>DEV_GROUP_27</v>
      </c>
    </row>
    <row r="8213" spans="1:10" hidden="1" x14ac:dyDescent="0.2">
      <c r="A8213" s="326" t="s">
        <v>17170</v>
      </c>
      <c r="B8213" s="326" t="s">
        <v>11</v>
      </c>
      <c r="C8213" s="326">
        <v>1</v>
      </c>
      <c r="D8213" s="326" t="s">
        <v>130</v>
      </c>
      <c r="E8213" s="323">
        <v>300</v>
      </c>
      <c r="F8213" s="35" t="s">
        <v>303</v>
      </c>
      <c r="G8213" s="326" t="s">
        <v>16634</v>
      </c>
      <c r="H8213" s="350">
        <f t="shared" si="128"/>
        <v>4120057.8800000008</v>
      </c>
      <c r="I8213" s="326" t="s">
        <v>17462</v>
      </c>
      <c r="J8213" s="42" t="str">
        <f>VLOOKUP(D8213,DEPARTMENTS!B:B,1,0)</f>
        <v>DEV_GROUP_11</v>
      </c>
    </row>
    <row r="8214" spans="1:10" hidden="1" x14ac:dyDescent="0.2">
      <c r="A8214" s="326" t="s">
        <v>17171</v>
      </c>
      <c r="B8214" s="326" t="s">
        <v>11</v>
      </c>
      <c r="C8214" s="326">
        <v>1</v>
      </c>
      <c r="D8214" s="326" t="s">
        <v>170</v>
      </c>
      <c r="E8214" s="323">
        <v>1000</v>
      </c>
      <c r="F8214" s="35" t="s">
        <v>303</v>
      </c>
      <c r="G8214" s="326" t="s">
        <v>16634</v>
      </c>
      <c r="H8214" s="350">
        <f t="shared" ref="H8214:H8277" si="129">H8213+E8214</f>
        <v>4121057.8800000008</v>
      </c>
      <c r="I8214" s="326" t="s">
        <v>17463</v>
      </c>
      <c r="J8214" s="42" t="str">
        <f>VLOOKUP(D8214,DEPARTMENTS!B:B,1,0)</f>
        <v>DEV_GROUP_24</v>
      </c>
    </row>
    <row r="8215" spans="1:10" hidden="1" x14ac:dyDescent="0.2">
      <c r="A8215" s="326" t="s">
        <v>17172</v>
      </c>
      <c r="B8215" s="326" t="s">
        <v>11</v>
      </c>
      <c r="C8215" s="326">
        <v>1</v>
      </c>
      <c r="D8215" s="326" t="s">
        <v>191</v>
      </c>
      <c r="E8215" s="323">
        <v>100</v>
      </c>
      <c r="F8215" s="35" t="s">
        <v>303</v>
      </c>
      <c r="G8215" s="326" t="s">
        <v>16634</v>
      </c>
      <c r="H8215" s="350">
        <f t="shared" si="129"/>
        <v>4121157.8800000008</v>
      </c>
      <c r="I8215" s="326" t="s">
        <v>17464</v>
      </c>
      <c r="J8215" s="42" t="str">
        <f>VLOOKUP(D8215,DEPARTMENTS!B:B,1,0)</f>
        <v>DEV_GROUP_VISITORS</v>
      </c>
    </row>
    <row r="8216" spans="1:10" hidden="1" x14ac:dyDescent="0.2">
      <c r="A8216" s="326" t="s">
        <v>17173</v>
      </c>
      <c r="B8216" s="326" t="s">
        <v>11</v>
      </c>
      <c r="C8216" s="326">
        <v>1</v>
      </c>
      <c r="D8216" s="326" t="s">
        <v>176</v>
      </c>
      <c r="E8216" s="323">
        <v>1000</v>
      </c>
      <c r="F8216" s="35" t="s">
        <v>303</v>
      </c>
      <c r="G8216" s="326" t="s">
        <v>16634</v>
      </c>
      <c r="H8216" s="350">
        <f t="shared" si="129"/>
        <v>4122157.8800000008</v>
      </c>
      <c r="I8216" s="326" t="s">
        <v>17465</v>
      </c>
      <c r="J8216" s="42" t="str">
        <f>VLOOKUP(D8216,DEPARTMENTS!B:B,1,0)</f>
        <v>DEV_GROUP_33</v>
      </c>
    </row>
    <row r="8217" spans="1:10" hidden="1" x14ac:dyDescent="0.2">
      <c r="A8217" s="326" t="s">
        <v>17174</v>
      </c>
      <c r="B8217" s="326" t="s">
        <v>11</v>
      </c>
      <c r="C8217" s="326">
        <v>1</v>
      </c>
      <c r="D8217" s="326" t="s">
        <v>128</v>
      </c>
      <c r="E8217" s="323">
        <v>2000</v>
      </c>
      <c r="F8217" s="35" t="s">
        <v>303</v>
      </c>
      <c r="G8217" s="326" t="s">
        <v>16634</v>
      </c>
      <c r="H8217" s="350">
        <f t="shared" si="129"/>
        <v>4124157.8800000008</v>
      </c>
      <c r="I8217" s="326" t="s">
        <v>17466</v>
      </c>
      <c r="J8217" s="42" t="str">
        <f>VLOOKUP(D8217,DEPARTMENTS!B:B,1,0)</f>
        <v>DEV_GROUP_5</v>
      </c>
    </row>
    <row r="8218" spans="1:10" hidden="1" x14ac:dyDescent="0.2">
      <c r="A8218" s="326" t="s">
        <v>17175</v>
      </c>
      <c r="B8218" s="326" t="s">
        <v>11</v>
      </c>
      <c r="C8218" s="326">
        <v>1</v>
      </c>
      <c r="D8218" s="326" t="s">
        <v>150</v>
      </c>
      <c r="E8218" s="323">
        <v>500</v>
      </c>
      <c r="F8218" s="35" t="s">
        <v>303</v>
      </c>
      <c r="G8218" s="326" t="s">
        <v>16634</v>
      </c>
      <c r="H8218" s="350">
        <f t="shared" si="129"/>
        <v>4124657.8800000008</v>
      </c>
      <c r="I8218" s="326" t="s">
        <v>17467</v>
      </c>
      <c r="J8218" s="42" t="str">
        <f>VLOOKUP(D8218,DEPARTMENTS!B:B,1,0)</f>
        <v>DEV_GROUP_40</v>
      </c>
    </row>
    <row r="8219" spans="1:10" hidden="1" x14ac:dyDescent="0.2">
      <c r="A8219" s="326" t="s">
        <v>17176</v>
      </c>
      <c r="B8219" s="326" t="s">
        <v>11</v>
      </c>
      <c r="C8219" s="326">
        <v>1</v>
      </c>
      <c r="D8219" s="326" t="s">
        <v>120</v>
      </c>
      <c r="E8219" s="323">
        <v>200</v>
      </c>
      <c r="F8219" s="35" t="s">
        <v>303</v>
      </c>
      <c r="G8219" s="326" t="s">
        <v>16634</v>
      </c>
      <c r="H8219" s="350">
        <f t="shared" si="129"/>
        <v>4124857.8800000008</v>
      </c>
      <c r="I8219" s="326" t="s">
        <v>17468</v>
      </c>
      <c r="J8219" s="42" t="str">
        <f>VLOOKUP(D8219,DEPARTMENTS!B:B,1,0)</f>
        <v>DEV_GROUP_17</v>
      </c>
    </row>
    <row r="8220" spans="1:10" x14ac:dyDescent="0.2">
      <c r="A8220" s="326" t="s">
        <v>17177</v>
      </c>
      <c r="B8220" s="326" t="s">
        <v>11</v>
      </c>
      <c r="C8220" s="326">
        <v>1</v>
      </c>
      <c r="D8220" s="326" t="s">
        <v>112</v>
      </c>
      <c r="E8220" s="323">
        <v>500</v>
      </c>
      <c r="F8220" s="35" t="s">
        <v>303</v>
      </c>
      <c r="G8220" s="326" t="s">
        <v>16634</v>
      </c>
      <c r="H8220" s="350">
        <f t="shared" si="129"/>
        <v>4125357.8800000008</v>
      </c>
      <c r="I8220" s="326" t="s">
        <v>17469</v>
      </c>
      <c r="J8220" s="42" t="str">
        <f>VLOOKUP(D8220,DEPARTMENTS!B:B,1,0)</f>
        <v>DEV_GROUP_13</v>
      </c>
    </row>
    <row r="8221" spans="1:10" hidden="1" x14ac:dyDescent="0.2">
      <c r="A8221" s="326" t="s">
        <v>17178</v>
      </c>
      <c r="B8221" s="326" t="s">
        <v>11</v>
      </c>
      <c r="C8221" s="326">
        <v>1</v>
      </c>
      <c r="D8221" s="326" t="s">
        <v>142</v>
      </c>
      <c r="E8221" s="323">
        <v>500</v>
      </c>
      <c r="F8221" s="35" t="s">
        <v>303</v>
      </c>
      <c r="G8221" s="326" t="s">
        <v>16634</v>
      </c>
      <c r="H8221" s="350">
        <f t="shared" si="129"/>
        <v>4125857.8800000008</v>
      </c>
      <c r="I8221" s="326" t="s">
        <v>17470</v>
      </c>
      <c r="J8221" s="42" t="str">
        <f>VLOOKUP(D8221,DEPARTMENTS!B:B,1,0)</f>
        <v>DEV_GROUP_8</v>
      </c>
    </row>
    <row r="8222" spans="1:10" hidden="1" x14ac:dyDescent="0.2">
      <c r="A8222" s="326" t="s">
        <v>17179</v>
      </c>
      <c r="B8222" s="326" t="s">
        <v>11</v>
      </c>
      <c r="C8222" s="326">
        <v>1</v>
      </c>
      <c r="D8222" s="326" t="s">
        <v>120</v>
      </c>
      <c r="E8222" s="323">
        <v>1000</v>
      </c>
      <c r="F8222" s="35" t="s">
        <v>303</v>
      </c>
      <c r="G8222" s="326" t="s">
        <v>16634</v>
      </c>
      <c r="H8222" s="350">
        <f t="shared" si="129"/>
        <v>4126857.8800000008</v>
      </c>
      <c r="I8222" s="326" t="s">
        <v>17471</v>
      </c>
      <c r="J8222" s="42" t="str">
        <f>VLOOKUP(D8222,DEPARTMENTS!B:B,1,0)</f>
        <v>DEV_GROUP_17</v>
      </c>
    </row>
    <row r="8223" spans="1:10" hidden="1" x14ac:dyDescent="0.2">
      <c r="A8223" s="326" t="s">
        <v>17180</v>
      </c>
      <c r="B8223" s="326" t="s">
        <v>11</v>
      </c>
      <c r="C8223" s="326">
        <v>1</v>
      </c>
      <c r="D8223" s="326" t="s">
        <v>172</v>
      </c>
      <c r="E8223" s="323">
        <v>500</v>
      </c>
      <c r="F8223" s="35" t="s">
        <v>303</v>
      </c>
      <c r="G8223" s="326" t="s">
        <v>16634</v>
      </c>
      <c r="H8223" s="350">
        <f t="shared" si="129"/>
        <v>4127357.8800000008</v>
      </c>
      <c r="I8223" s="326" t="s">
        <v>17472</v>
      </c>
      <c r="J8223" s="42" t="str">
        <f>VLOOKUP(D8223,DEPARTMENTS!B:B,1,0)</f>
        <v>DEV_GROUP_25</v>
      </c>
    </row>
    <row r="8224" spans="1:10" hidden="1" x14ac:dyDescent="0.2">
      <c r="A8224" s="326" t="s">
        <v>17181</v>
      </c>
      <c r="B8224" s="326" t="s">
        <v>11</v>
      </c>
      <c r="C8224" s="326">
        <v>1</v>
      </c>
      <c r="D8224" s="326" t="s">
        <v>128</v>
      </c>
      <c r="E8224" s="323">
        <v>10000</v>
      </c>
      <c r="F8224" s="35" t="s">
        <v>303</v>
      </c>
      <c r="G8224" s="326" t="s">
        <v>16634</v>
      </c>
      <c r="H8224" s="350">
        <f t="shared" si="129"/>
        <v>4137357.8800000008</v>
      </c>
      <c r="I8224" s="326" t="s">
        <v>17473</v>
      </c>
      <c r="J8224" s="42" t="str">
        <f>VLOOKUP(D8224,DEPARTMENTS!B:B,1,0)</f>
        <v>DEV_GROUP_5</v>
      </c>
    </row>
    <row r="8225" spans="1:10" hidden="1" x14ac:dyDescent="0.2">
      <c r="A8225" s="326" t="s">
        <v>17182</v>
      </c>
      <c r="B8225" s="326" t="s">
        <v>11</v>
      </c>
      <c r="C8225" s="326">
        <v>1</v>
      </c>
      <c r="D8225" s="326" t="s">
        <v>132</v>
      </c>
      <c r="E8225" s="323">
        <v>2000</v>
      </c>
      <c r="F8225" s="35" t="s">
        <v>303</v>
      </c>
      <c r="G8225" s="326" t="s">
        <v>16634</v>
      </c>
      <c r="H8225" s="350">
        <f t="shared" si="129"/>
        <v>4139357.8800000008</v>
      </c>
      <c r="I8225" s="326" t="s">
        <v>17474</v>
      </c>
      <c r="J8225" s="42" t="str">
        <f>VLOOKUP(D8225,DEPARTMENTS!B:B,1,0)</f>
        <v>DEV_GROUP_41</v>
      </c>
    </row>
    <row r="8226" spans="1:10" hidden="1" x14ac:dyDescent="0.2">
      <c r="A8226" s="326" t="s">
        <v>17183</v>
      </c>
      <c r="B8226" s="326" t="s">
        <v>11</v>
      </c>
      <c r="C8226" s="326">
        <v>1</v>
      </c>
      <c r="D8226" s="326" t="s">
        <v>152</v>
      </c>
      <c r="E8226" s="323">
        <v>1000</v>
      </c>
      <c r="F8226" s="35" t="s">
        <v>303</v>
      </c>
      <c r="G8226" s="326" t="s">
        <v>16634</v>
      </c>
      <c r="H8226" s="350">
        <f t="shared" si="129"/>
        <v>4140357.8800000008</v>
      </c>
      <c r="I8226" s="326" t="s">
        <v>17475</v>
      </c>
      <c r="J8226" s="42" t="str">
        <f>VLOOKUP(D8226,DEPARTMENTS!B:B,1,0)</f>
        <v>DEV_GROUP_9</v>
      </c>
    </row>
    <row r="8227" spans="1:10" hidden="1" x14ac:dyDescent="0.2">
      <c r="A8227" s="326" t="s">
        <v>17184</v>
      </c>
      <c r="B8227" s="326" t="s">
        <v>11</v>
      </c>
      <c r="C8227" s="326">
        <v>1</v>
      </c>
      <c r="D8227" s="326" t="s">
        <v>140</v>
      </c>
      <c r="E8227" s="323">
        <v>200</v>
      </c>
      <c r="F8227" s="35" t="s">
        <v>303</v>
      </c>
      <c r="G8227" s="326" t="s">
        <v>16634</v>
      </c>
      <c r="H8227" s="350">
        <f t="shared" si="129"/>
        <v>4140557.8800000008</v>
      </c>
      <c r="I8227" s="326" t="s">
        <v>17476</v>
      </c>
      <c r="J8227" s="42" t="str">
        <f>VLOOKUP(D8227,DEPARTMENTS!B:B,1,0)</f>
        <v>DEV_GROUP_19</v>
      </c>
    </row>
    <row r="8228" spans="1:10" hidden="1" x14ac:dyDescent="0.2">
      <c r="A8228" s="326" t="s">
        <v>17185</v>
      </c>
      <c r="B8228" s="326" t="s">
        <v>11</v>
      </c>
      <c r="C8228" s="326">
        <v>1</v>
      </c>
      <c r="D8228" s="326" t="s">
        <v>164</v>
      </c>
      <c r="E8228" s="323">
        <v>1000</v>
      </c>
      <c r="F8228" s="35" t="s">
        <v>303</v>
      </c>
      <c r="G8228" s="326" t="s">
        <v>16634</v>
      </c>
      <c r="H8228" s="350">
        <f t="shared" si="129"/>
        <v>4141557.8800000008</v>
      </c>
      <c r="I8228" s="326" t="s">
        <v>17477</v>
      </c>
      <c r="J8228" s="42" t="str">
        <f>VLOOKUP(D8228,DEPARTMENTS!B:B,1,0)</f>
        <v>DEV_GROUP_22</v>
      </c>
    </row>
    <row r="8229" spans="1:10" hidden="1" x14ac:dyDescent="0.2">
      <c r="A8229" s="326" t="s">
        <v>17186</v>
      </c>
      <c r="B8229" s="326" t="s">
        <v>11</v>
      </c>
      <c r="C8229" s="326">
        <v>1</v>
      </c>
      <c r="D8229" s="326" t="s">
        <v>132</v>
      </c>
      <c r="E8229" s="323">
        <v>200</v>
      </c>
      <c r="F8229" s="35" t="s">
        <v>303</v>
      </c>
      <c r="G8229" s="326" t="s">
        <v>16634</v>
      </c>
      <c r="H8229" s="350">
        <f t="shared" si="129"/>
        <v>4141757.8800000008</v>
      </c>
      <c r="I8229" s="326" t="s">
        <v>17478</v>
      </c>
      <c r="J8229" s="42" t="str">
        <f>VLOOKUP(D8229,DEPARTMENTS!B:B,1,0)</f>
        <v>DEV_GROUP_41</v>
      </c>
    </row>
    <row r="8230" spans="1:10" hidden="1" x14ac:dyDescent="0.2">
      <c r="A8230" s="326" t="s">
        <v>17187</v>
      </c>
      <c r="B8230" s="326" t="s">
        <v>11</v>
      </c>
      <c r="C8230" s="326">
        <v>1</v>
      </c>
      <c r="D8230" s="326" t="s">
        <v>144</v>
      </c>
      <c r="E8230" s="323">
        <v>5000</v>
      </c>
      <c r="F8230" s="35" t="s">
        <v>303</v>
      </c>
      <c r="G8230" s="326" t="s">
        <v>16634</v>
      </c>
      <c r="H8230" s="350">
        <f t="shared" si="129"/>
        <v>4146757.8800000008</v>
      </c>
      <c r="I8230" s="326" t="s">
        <v>17479</v>
      </c>
      <c r="J8230" s="42" t="str">
        <f>VLOOKUP(D8230,DEPARTMENTS!B:B,1,0)</f>
        <v>DEV_GROUP_2</v>
      </c>
    </row>
    <row r="8231" spans="1:10" hidden="1" x14ac:dyDescent="0.2">
      <c r="A8231" s="326" t="s">
        <v>17188</v>
      </c>
      <c r="B8231" s="326" t="s">
        <v>11</v>
      </c>
      <c r="C8231" s="326">
        <v>1</v>
      </c>
      <c r="D8231" s="326" t="s">
        <v>146</v>
      </c>
      <c r="E8231" s="323">
        <v>500</v>
      </c>
      <c r="F8231" s="35" t="s">
        <v>303</v>
      </c>
      <c r="G8231" s="326" t="s">
        <v>16634</v>
      </c>
      <c r="H8231" s="350">
        <f t="shared" si="129"/>
        <v>4147257.8800000008</v>
      </c>
      <c r="I8231" s="326" t="s">
        <v>17480</v>
      </c>
      <c r="J8231" s="42" t="str">
        <f>VLOOKUP(D8231,DEPARTMENTS!B:B,1,0)</f>
        <v>DEV_GROUP_18</v>
      </c>
    </row>
    <row r="8232" spans="1:10" hidden="1" x14ac:dyDescent="0.2">
      <c r="A8232" s="326" t="s">
        <v>17189</v>
      </c>
      <c r="B8232" s="326" t="s">
        <v>11</v>
      </c>
      <c r="C8232" s="326">
        <v>1</v>
      </c>
      <c r="D8232" s="326" t="s">
        <v>140</v>
      </c>
      <c r="E8232" s="323">
        <v>2000</v>
      </c>
      <c r="F8232" s="35" t="s">
        <v>303</v>
      </c>
      <c r="G8232" s="326" t="s">
        <v>16634</v>
      </c>
      <c r="H8232" s="350">
        <f t="shared" si="129"/>
        <v>4149257.8800000008</v>
      </c>
      <c r="I8232" s="326" t="s">
        <v>17481</v>
      </c>
      <c r="J8232" s="42" t="str">
        <f>VLOOKUP(D8232,DEPARTMENTS!B:B,1,0)</f>
        <v>DEV_GROUP_19</v>
      </c>
    </row>
    <row r="8233" spans="1:10" hidden="1" x14ac:dyDescent="0.2">
      <c r="A8233" s="326" t="s">
        <v>17190</v>
      </c>
      <c r="B8233" s="326" t="s">
        <v>11</v>
      </c>
      <c r="C8233" s="326">
        <v>1</v>
      </c>
      <c r="D8233" s="326" t="s">
        <v>128</v>
      </c>
      <c r="E8233" s="323">
        <v>500</v>
      </c>
      <c r="F8233" s="35" t="s">
        <v>303</v>
      </c>
      <c r="G8233" s="326" t="s">
        <v>16634</v>
      </c>
      <c r="H8233" s="350">
        <f t="shared" si="129"/>
        <v>4149757.8800000008</v>
      </c>
      <c r="I8233" s="326" t="s">
        <v>17482</v>
      </c>
      <c r="J8233" s="42" t="str">
        <f>VLOOKUP(D8233,DEPARTMENTS!B:B,1,0)</f>
        <v>DEV_GROUP_5</v>
      </c>
    </row>
    <row r="8234" spans="1:10" hidden="1" x14ac:dyDescent="0.2">
      <c r="A8234" s="326" t="s">
        <v>17191</v>
      </c>
      <c r="B8234" s="326" t="s">
        <v>11</v>
      </c>
      <c r="C8234" s="326">
        <v>1</v>
      </c>
      <c r="D8234" s="326" t="s">
        <v>170</v>
      </c>
      <c r="E8234" s="323">
        <v>200</v>
      </c>
      <c r="F8234" s="35" t="s">
        <v>303</v>
      </c>
      <c r="G8234" s="326" t="s">
        <v>16634</v>
      </c>
      <c r="H8234" s="350">
        <f t="shared" si="129"/>
        <v>4149957.8800000008</v>
      </c>
      <c r="I8234" s="326" t="s">
        <v>17483</v>
      </c>
      <c r="J8234" s="42" t="str">
        <f>VLOOKUP(D8234,DEPARTMENTS!B:B,1,0)</f>
        <v>DEV_GROUP_24</v>
      </c>
    </row>
    <row r="8235" spans="1:10" hidden="1" x14ac:dyDescent="0.2">
      <c r="A8235" s="326" t="s">
        <v>17192</v>
      </c>
      <c r="B8235" s="326" t="s">
        <v>11</v>
      </c>
      <c r="C8235" s="326">
        <v>1</v>
      </c>
      <c r="D8235" s="326" t="s">
        <v>184</v>
      </c>
      <c r="E8235" s="323">
        <v>500</v>
      </c>
      <c r="F8235" s="35" t="s">
        <v>303</v>
      </c>
      <c r="G8235" s="326" t="s">
        <v>16634</v>
      </c>
      <c r="H8235" s="350">
        <f t="shared" si="129"/>
        <v>4150457.8800000008</v>
      </c>
      <c r="I8235" s="326" t="s">
        <v>17484</v>
      </c>
      <c r="J8235" s="42" t="str">
        <f>VLOOKUP(D8235,DEPARTMENTS!B:B,1,0)</f>
        <v>DEV_GROUP_27</v>
      </c>
    </row>
    <row r="8236" spans="1:10" hidden="1" x14ac:dyDescent="0.2">
      <c r="A8236" s="326" t="s">
        <v>17193</v>
      </c>
      <c r="B8236" s="326" t="s">
        <v>11</v>
      </c>
      <c r="C8236" s="326">
        <v>1</v>
      </c>
      <c r="D8236" s="326" t="s">
        <v>178</v>
      </c>
      <c r="E8236" s="323">
        <v>300</v>
      </c>
      <c r="F8236" s="35" t="s">
        <v>303</v>
      </c>
      <c r="G8236" s="326" t="s">
        <v>16634</v>
      </c>
      <c r="H8236" s="350">
        <f t="shared" si="129"/>
        <v>4150757.8800000008</v>
      </c>
      <c r="I8236" s="326" t="s">
        <v>17485</v>
      </c>
      <c r="J8236" s="42" t="str">
        <f>VLOOKUP(D8236,DEPARTMENTS!B:B,1,0)</f>
        <v>DEV_GROUP_34</v>
      </c>
    </row>
    <row r="8237" spans="1:10" hidden="1" x14ac:dyDescent="0.2">
      <c r="A8237" s="326" t="s">
        <v>17194</v>
      </c>
      <c r="B8237" s="326" t="s">
        <v>11</v>
      </c>
      <c r="C8237" s="326">
        <v>1</v>
      </c>
      <c r="D8237" s="326" t="s">
        <v>168</v>
      </c>
      <c r="E8237" s="323">
        <v>200</v>
      </c>
      <c r="F8237" s="35" t="s">
        <v>303</v>
      </c>
      <c r="G8237" s="326" t="s">
        <v>16634</v>
      </c>
      <c r="H8237" s="350">
        <f t="shared" si="129"/>
        <v>4150957.8800000008</v>
      </c>
      <c r="I8237" s="326" t="s">
        <v>17486</v>
      </c>
      <c r="J8237" s="42" t="str">
        <f>VLOOKUP(D8237,DEPARTMENTS!B:B,1,0)</f>
        <v>DEV_GROUP_35</v>
      </c>
    </row>
    <row r="8238" spans="1:10" hidden="1" x14ac:dyDescent="0.2">
      <c r="A8238" s="326" t="s">
        <v>17195</v>
      </c>
      <c r="B8238" s="326" t="s">
        <v>11</v>
      </c>
      <c r="C8238" s="326">
        <v>1</v>
      </c>
      <c r="D8238" s="326" t="s">
        <v>116</v>
      </c>
      <c r="E8238" s="323">
        <v>200</v>
      </c>
      <c r="F8238" s="35" t="s">
        <v>303</v>
      </c>
      <c r="G8238" s="326" t="s">
        <v>16634</v>
      </c>
      <c r="H8238" s="350">
        <f t="shared" si="129"/>
        <v>4151157.8800000008</v>
      </c>
      <c r="I8238" s="326" t="s">
        <v>17487</v>
      </c>
      <c r="J8238" s="42" t="str">
        <f>VLOOKUP(D8238,DEPARTMENTS!B:B,1,0)</f>
        <v>DEV_GROUP_15</v>
      </c>
    </row>
    <row r="8239" spans="1:10" hidden="1" x14ac:dyDescent="0.2">
      <c r="A8239" s="326" t="s">
        <v>17196</v>
      </c>
      <c r="B8239" s="326" t="s">
        <v>11</v>
      </c>
      <c r="C8239" s="326">
        <v>1</v>
      </c>
      <c r="D8239" s="326" t="s">
        <v>146</v>
      </c>
      <c r="E8239" s="323">
        <v>100</v>
      </c>
      <c r="F8239" s="35" t="s">
        <v>303</v>
      </c>
      <c r="G8239" s="326" t="s">
        <v>16634</v>
      </c>
      <c r="H8239" s="350">
        <f t="shared" si="129"/>
        <v>4151257.8800000008</v>
      </c>
      <c r="I8239" s="326" t="s">
        <v>17488</v>
      </c>
      <c r="J8239" s="42" t="str">
        <f>VLOOKUP(D8239,DEPARTMENTS!B:B,1,0)</f>
        <v>DEV_GROUP_18</v>
      </c>
    </row>
    <row r="8240" spans="1:10" hidden="1" x14ac:dyDescent="0.2">
      <c r="A8240" s="326" t="s">
        <v>17197</v>
      </c>
      <c r="B8240" s="326" t="s">
        <v>11</v>
      </c>
      <c r="C8240" s="326">
        <v>1</v>
      </c>
      <c r="D8240" s="326" t="s">
        <v>154</v>
      </c>
      <c r="E8240" s="323">
        <v>1000</v>
      </c>
      <c r="F8240" s="35" t="s">
        <v>303</v>
      </c>
      <c r="G8240" s="326" t="s">
        <v>16634</v>
      </c>
      <c r="H8240" s="350">
        <f t="shared" si="129"/>
        <v>4152257.8800000008</v>
      </c>
      <c r="I8240" s="326" t="s">
        <v>17489</v>
      </c>
      <c r="J8240" s="42" t="str">
        <f>VLOOKUP(D8240,DEPARTMENTS!B:B,1,0)</f>
        <v>DEV_GROUP_10</v>
      </c>
    </row>
    <row r="8241" spans="1:10" hidden="1" x14ac:dyDescent="0.2">
      <c r="A8241" s="326" t="s">
        <v>17198</v>
      </c>
      <c r="B8241" s="326" t="s">
        <v>11</v>
      </c>
      <c r="C8241" s="326">
        <v>1</v>
      </c>
      <c r="D8241" s="326" t="s">
        <v>162</v>
      </c>
      <c r="E8241" s="323">
        <v>2500</v>
      </c>
      <c r="F8241" s="35" t="s">
        <v>303</v>
      </c>
      <c r="G8241" s="326" t="s">
        <v>16634</v>
      </c>
      <c r="H8241" s="350">
        <f t="shared" si="129"/>
        <v>4154757.8800000008</v>
      </c>
      <c r="I8241" s="326" t="s">
        <v>17490</v>
      </c>
      <c r="J8241" s="42" t="str">
        <f>VLOOKUP(D8241,DEPARTMENTS!B:B,1,0)</f>
        <v>DEV_GROUP_14</v>
      </c>
    </row>
    <row r="8242" spans="1:10" hidden="1" x14ac:dyDescent="0.2">
      <c r="A8242" s="326" t="s">
        <v>17199</v>
      </c>
      <c r="B8242" s="326" t="s">
        <v>11</v>
      </c>
      <c r="C8242" s="326">
        <v>1</v>
      </c>
      <c r="D8242" s="326" t="s">
        <v>184</v>
      </c>
      <c r="E8242" s="323">
        <v>300</v>
      </c>
      <c r="F8242" s="35" t="s">
        <v>303</v>
      </c>
      <c r="G8242" s="326" t="s">
        <v>16634</v>
      </c>
      <c r="H8242" s="350">
        <f t="shared" si="129"/>
        <v>4155057.8800000008</v>
      </c>
      <c r="I8242" s="326" t="s">
        <v>17491</v>
      </c>
      <c r="J8242" s="42" t="str">
        <f>VLOOKUP(D8242,DEPARTMENTS!B:B,1,0)</f>
        <v>DEV_GROUP_27</v>
      </c>
    </row>
    <row r="8243" spans="1:10" hidden="1" x14ac:dyDescent="0.2">
      <c r="A8243" s="326" t="s">
        <v>17200</v>
      </c>
      <c r="B8243" s="326" t="s">
        <v>11</v>
      </c>
      <c r="C8243" s="326">
        <v>1</v>
      </c>
      <c r="D8243" s="326" t="s">
        <v>138</v>
      </c>
      <c r="E8243" s="323">
        <v>500</v>
      </c>
      <c r="F8243" s="35" t="s">
        <v>303</v>
      </c>
      <c r="G8243" s="326" t="s">
        <v>16634</v>
      </c>
      <c r="H8243" s="350">
        <f t="shared" si="129"/>
        <v>4155557.8800000008</v>
      </c>
      <c r="I8243" s="326" t="s">
        <v>17492</v>
      </c>
      <c r="J8243" s="42" t="str">
        <f>VLOOKUP(D8243,DEPARTMENTS!B:B,1,0)</f>
        <v>DEV_GROUP_4</v>
      </c>
    </row>
    <row r="8244" spans="1:10" hidden="1" x14ac:dyDescent="0.2">
      <c r="A8244" s="326" t="s">
        <v>17201</v>
      </c>
      <c r="B8244" s="326" t="s">
        <v>11</v>
      </c>
      <c r="C8244" s="326">
        <v>1</v>
      </c>
      <c r="D8244" s="326" t="s">
        <v>164</v>
      </c>
      <c r="E8244" s="323">
        <v>500</v>
      </c>
      <c r="F8244" s="35" t="s">
        <v>303</v>
      </c>
      <c r="G8244" s="326" t="s">
        <v>16634</v>
      </c>
      <c r="H8244" s="350">
        <f t="shared" si="129"/>
        <v>4156057.8800000008</v>
      </c>
      <c r="I8244" s="326" t="s">
        <v>17493</v>
      </c>
      <c r="J8244" s="42" t="str">
        <f>VLOOKUP(D8244,DEPARTMENTS!B:B,1,0)</f>
        <v>DEV_GROUP_22</v>
      </c>
    </row>
    <row r="8245" spans="1:10" hidden="1" x14ac:dyDescent="0.2">
      <c r="A8245" s="326" t="s">
        <v>17202</v>
      </c>
      <c r="B8245" s="326" t="s">
        <v>11</v>
      </c>
      <c r="C8245" s="326">
        <v>1</v>
      </c>
      <c r="D8245" s="326" t="s">
        <v>176</v>
      </c>
      <c r="E8245" s="323">
        <v>1000</v>
      </c>
      <c r="F8245" s="35" t="s">
        <v>303</v>
      </c>
      <c r="G8245" s="326" t="s">
        <v>16634</v>
      </c>
      <c r="H8245" s="350">
        <f t="shared" si="129"/>
        <v>4157057.8800000008</v>
      </c>
      <c r="I8245" s="326" t="s">
        <v>17494</v>
      </c>
      <c r="J8245" s="42" t="str">
        <f>VLOOKUP(D8245,DEPARTMENTS!B:B,1,0)</f>
        <v>DEV_GROUP_33</v>
      </c>
    </row>
    <row r="8246" spans="1:10" hidden="1" x14ac:dyDescent="0.2">
      <c r="A8246" s="326" t="s">
        <v>17203</v>
      </c>
      <c r="B8246" s="326" t="s">
        <v>11</v>
      </c>
      <c r="C8246" s="326">
        <v>1</v>
      </c>
      <c r="D8246" s="326" t="s">
        <v>122</v>
      </c>
      <c r="E8246" s="323">
        <v>1000</v>
      </c>
      <c r="F8246" s="35" t="s">
        <v>303</v>
      </c>
      <c r="G8246" s="326" t="s">
        <v>16634</v>
      </c>
      <c r="H8246" s="350">
        <f t="shared" si="129"/>
        <v>4158057.8800000008</v>
      </c>
      <c r="I8246" s="326" t="s">
        <v>17495</v>
      </c>
      <c r="J8246" s="42" t="str">
        <f>VLOOKUP(D8246,DEPARTMENTS!B:B,1,0)</f>
        <v>DEV_GROUP_16</v>
      </c>
    </row>
    <row r="8247" spans="1:10" hidden="1" x14ac:dyDescent="0.2">
      <c r="A8247" s="326" t="s">
        <v>17204</v>
      </c>
      <c r="B8247" s="326" t="s">
        <v>11</v>
      </c>
      <c r="C8247" s="326">
        <v>1</v>
      </c>
      <c r="D8247" s="326" t="s">
        <v>158</v>
      </c>
      <c r="E8247" s="323">
        <v>4500</v>
      </c>
      <c r="F8247" s="35" t="s">
        <v>303</v>
      </c>
      <c r="G8247" s="326" t="s">
        <v>16634</v>
      </c>
      <c r="H8247" s="350">
        <f t="shared" si="129"/>
        <v>4162557.8800000008</v>
      </c>
      <c r="I8247" s="326" t="s">
        <v>17496</v>
      </c>
      <c r="J8247" s="42" t="str">
        <f>VLOOKUP(D8247,DEPARTMENTS!B:B,1,0)</f>
        <v>DEV_GROUP_26</v>
      </c>
    </row>
    <row r="8248" spans="1:10" hidden="1" x14ac:dyDescent="0.2">
      <c r="A8248" s="326" t="s">
        <v>17205</v>
      </c>
      <c r="B8248" s="326" t="s">
        <v>11</v>
      </c>
      <c r="C8248" s="326">
        <v>1</v>
      </c>
      <c r="D8248" s="326" t="s">
        <v>122</v>
      </c>
      <c r="E8248" s="323">
        <v>700</v>
      </c>
      <c r="F8248" s="35" t="s">
        <v>303</v>
      </c>
      <c r="G8248" s="326" t="s">
        <v>16634</v>
      </c>
      <c r="H8248" s="350">
        <f t="shared" si="129"/>
        <v>4163257.8800000008</v>
      </c>
      <c r="I8248" s="326" t="s">
        <v>17497</v>
      </c>
      <c r="J8248" s="42" t="str">
        <f>VLOOKUP(D8248,DEPARTMENTS!B:B,1,0)</f>
        <v>DEV_GROUP_16</v>
      </c>
    </row>
    <row r="8249" spans="1:10" hidden="1" x14ac:dyDescent="0.2">
      <c r="A8249" s="326" t="s">
        <v>17206</v>
      </c>
      <c r="B8249" s="326" t="s">
        <v>11</v>
      </c>
      <c r="C8249" s="326">
        <v>1</v>
      </c>
      <c r="D8249" s="326" t="s">
        <v>134</v>
      </c>
      <c r="E8249" s="323">
        <v>500</v>
      </c>
      <c r="F8249" s="35" t="s">
        <v>303</v>
      </c>
      <c r="G8249" s="326" t="s">
        <v>16634</v>
      </c>
      <c r="H8249" s="350">
        <f t="shared" si="129"/>
        <v>4163757.8800000008</v>
      </c>
      <c r="I8249" s="326" t="s">
        <v>17498</v>
      </c>
      <c r="J8249" s="42" t="str">
        <f>VLOOKUP(D8249,DEPARTMENTS!B:B,1,0)</f>
        <v>DEV_GROUP_12</v>
      </c>
    </row>
    <row r="8250" spans="1:10" hidden="1" x14ac:dyDescent="0.2">
      <c r="A8250" s="326" t="s">
        <v>17207</v>
      </c>
      <c r="B8250" s="326" t="s">
        <v>11</v>
      </c>
      <c r="C8250" s="326">
        <v>1</v>
      </c>
      <c r="D8250" s="326" t="s">
        <v>144</v>
      </c>
      <c r="E8250" s="323">
        <v>600</v>
      </c>
      <c r="F8250" s="35" t="s">
        <v>303</v>
      </c>
      <c r="G8250" s="326" t="s">
        <v>16634</v>
      </c>
      <c r="H8250" s="350">
        <f t="shared" si="129"/>
        <v>4164357.8800000008</v>
      </c>
      <c r="I8250" s="326" t="s">
        <v>17499</v>
      </c>
      <c r="J8250" s="42" t="str">
        <f>VLOOKUP(D8250,DEPARTMENTS!B:B,1,0)</f>
        <v>DEV_GROUP_2</v>
      </c>
    </row>
    <row r="8251" spans="1:10" hidden="1" x14ac:dyDescent="0.2">
      <c r="A8251" s="326" t="s">
        <v>17208</v>
      </c>
      <c r="B8251" s="326" t="s">
        <v>11</v>
      </c>
      <c r="C8251" s="326">
        <v>1</v>
      </c>
      <c r="D8251" s="326" t="s">
        <v>172</v>
      </c>
      <c r="E8251" s="323">
        <v>2000</v>
      </c>
      <c r="F8251" s="35" t="s">
        <v>303</v>
      </c>
      <c r="G8251" s="326" t="s">
        <v>16634</v>
      </c>
      <c r="H8251" s="350">
        <f t="shared" si="129"/>
        <v>4166357.8800000008</v>
      </c>
      <c r="I8251" s="326" t="s">
        <v>17500</v>
      </c>
      <c r="J8251" s="42" t="str">
        <f>VLOOKUP(D8251,DEPARTMENTS!B:B,1,0)</f>
        <v>DEV_GROUP_25</v>
      </c>
    </row>
    <row r="8252" spans="1:10" hidden="1" x14ac:dyDescent="0.2">
      <c r="A8252" s="326" t="s">
        <v>17209</v>
      </c>
      <c r="B8252" s="326" t="s">
        <v>11</v>
      </c>
      <c r="C8252" s="326">
        <v>1</v>
      </c>
      <c r="D8252" s="326" t="s">
        <v>114</v>
      </c>
      <c r="E8252" s="323">
        <v>500</v>
      </c>
      <c r="F8252" s="35" t="s">
        <v>303</v>
      </c>
      <c r="G8252" s="326" t="s">
        <v>16634</v>
      </c>
      <c r="H8252" s="350">
        <f t="shared" si="129"/>
        <v>4166857.8800000008</v>
      </c>
      <c r="I8252" s="326" t="s">
        <v>17501</v>
      </c>
      <c r="J8252" s="42" t="str">
        <f>VLOOKUP(D8252,DEPARTMENTS!B:B,1,0)</f>
        <v>DEV_GROUP_1</v>
      </c>
    </row>
    <row r="8253" spans="1:10" hidden="1" x14ac:dyDescent="0.2">
      <c r="A8253" s="326" t="s">
        <v>17210</v>
      </c>
      <c r="B8253" s="326" t="s">
        <v>11</v>
      </c>
      <c r="C8253" s="326">
        <v>1</v>
      </c>
      <c r="D8253" s="326" t="s">
        <v>148</v>
      </c>
      <c r="E8253" s="323">
        <v>40</v>
      </c>
      <c r="F8253" s="35" t="s">
        <v>303</v>
      </c>
      <c r="G8253" s="326" t="s">
        <v>16634</v>
      </c>
      <c r="H8253" s="350">
        <f t="shared" si="129"/>
        <v>4166897.8800000008</v>
      </c>
      <c r="I8253" s="326" t="s">
        <v>17502</v>
      </c>
      <c r="J8253" s="42" t="str">
        <f>VLOOKUP(D8253,DEPARTMENTS!B:B,1,0)</f>
        <v>DEV_GROUP_NA</v>
      </c>
    </row>
    <row r="8254" spans="1:10" hidden="1" x14ac:dyDescent="0.2">
      <c r="A8254" s="326" t="s">
        <v>17211</v>
      </c>
      <c r="B8254" s="326" t="s">
        <v>11</v>
      </c>
      <c r="C8254" s="326">
        <v>1</v>
      </c>
      <c r="D8254" s="326" t="s">
        <v>174</v>
      </c>
      <c r="E8254" s="323">
        <v>1000</v>
      </c>
      <c r="F8254" s="35" t="s">
        <v>303</v>
      </c>
      <c r="G8254" s="326" t="s">
        <v>16634</v>
      </c>
      <c r="H8254" s="350">
        <f t="shared" si="129"/>
        <v>4167897.8800000008</v>
      </c>
      <c r="I8254" s="326" t="s">
        <v>17503</v>
      </c>
      <c r="J8254" s="42" t="str">
        <f>VLOOKUP(D8254,DEPARTMENTS!B:B,1,0)</f>
        <v>DEV_GROUP_21</v>
      </c>
    </row>
    <row r="8255" spans="1:10" x14ac:dyDescent="0.2">
      <c r="A8255" s="326" t="s">
        <v>17212</v>
      </c>
      <c r="B8255" s="326" t="s">
        <v>11</v>
      </c>
      <c r="C8255" s="326">
        <v>1</v>
      </c>
      <c r="D8255" s="326" t="s">
        <v>112</v>
      </c>
      <c r="E8255" s="323">
        <v>1000</v>
      </c>
      <c r="F8255" s="35" t="s">
        <v>303</v>
      </c>
      <c r="G8255" s="326" t="s">
        <v>16634</v>
      </c>
      <c r="H8255" s="350">
        <f t="shared" si="129"/>
        <v>4168897.8800000008</v>
      </c>
      <c r="I8255" s="326" t="s">
        <v>17504</v>
      </c>
      <c r="J8255" s="42" t="str">
        <f>VLOOKUP(D8255,DEPARTMENTS!B:B,1,0)</f>
        <v>DEV_GROUP_13</v>
      </c>
    </row>
    <row r="8256" spans="1:10" hidden="1" x14ac:dyDescent="0.2">
      <c r="A8256" s="326" t="s">
        <v>17213</v>
      </c>
      <c r="B8256" s="326" t="s">
        <v>11</v>
      </c>
      <c r="C8256" s="326">
        <v>1</v>
      </c>
      <c r="D8256" s="326" t="s">
        <v>128</v>
      </c>
      <c r="E8256" s="323">
        <v>5000</v>
      </c>
      <c r="F8256" s="35" t="s">
        <v>303</v>
      </c>
      <c r="G8256" s="326" t="s">
        <v>16634</v>
      </c>
      <c r="H8256" s="350">
        <f t="shared" si="129"/>
        <v>4173897.8800000008</v>
      </c>
      <c r="I8256" s="326" t="s">
        <v>17505</v>
      </c>
      <c r="J8256" s="42" t="str">
        <f>VLOOKUP(D8256,DEPARTMENTS!B:B,1,0)</f>
        <v>DEV_GROUP_5</v>
      </c>
    </row>
    <row r="8257" spans="1:10" hidden="1" x14ac:dyDescent="0.2">
      <c r="A8257" s="326" t="s">
        <v>17214</v>
      </c>
      <c r="B8257" s="326" t="s">
        <v>11</v>
      </c>
      <c r="C8257" s="326">
        <v>1</v>
      </c>
      <c r="D8257" s="326" t="s">
        <v>126</v>
      </c>
      <c r="E8257" s="323">
        <v>500</v>
      </c>
      <c r="F8257" s="35" t="s">
        <v>303</v>
      </c>
      <c r="G8257" s="326" t="s">
        <v>16634</v>
      </c>
      <c r="H8257" s="350">
        <f t="shared" si="129"/>
        <v>4174397.8800000008</v>
      </c>
      <c r="I8257" s="326" t="s">
        <v>17506</v>
      </c>
      <c r="J8257" s="42" t="str">
        <f>VLOOKUP(D8257,DEPARTMENTS!B:B,1,0)</f>
        <v>DEV_GROUP_6</v>
      </c>
    </row>
    <row r="8258" spans="1:10" hidden="1" x14ac:dyDescent="0.2">
      <c r="A8258" s="326" t="s">
        <v>17215</v>
      </c>
      <c r="B8258" s="326" t="s">
        <v>11</v>
      </c>
      <c r="C8258" s="326">
        <v>1</v>
      </c>
      <c r="D8258" s="326" t="s">
        <v>189</v>
      </c>
      <c r="E8258" s="323">
        <v>1000</v>
      </c>
      <c r="F8258" s="35" t="s">
        <v>303</v>
      </c>
      <c r="G8258" s="326" t="s">
        <v>16634</v>
      </c>
      <c r="H8258" s="350">
        <f t="shared" si="129"/>
        <v>4175397.8800000008</v>
      </c>
      <c r="I8258" s="326" t="s">
        <v>17507</v>
      </c>
      <c r="J8258" s="42" t="str">
        <f>VLOOKUP(D8258,DEPARTMENTS!B:B,1,0)</f>
        <v>DEV_GROUP_36</v>
      </c>
    </row>
    <row r="8259" spans="1:10" hidden="1" x14ac:dyDescent="0.2">
      <c r="A8259" s="326" t="s">
        <v>17216</v>
      </c>
      <c r="B8259" s="326" t="s">
        <v>11</v>
      </c>
      <c r="C8259" s="326">
        <v>1</v>
      </c>
      <c r="D8259" s="326" t="s">
        <v>120</v>
      </c>
      <c r="E8259" s="323">
        <v>300</v>
      </c>
      <c r="F8259" s="35" t="s">
        <v>303</v>
      </c>
      <c r="G8259" s="326" t="s">
        <v>16634</v>
      </c>
      <c r="H8259" s="350">
        <f t="shared" si="129"/>
        <v>4175697.8800000008</v>
      </c>
      <c r="I8259" s="326" t="s">
        <v>17508</v>
      </c>
      <c r="J8259" s="42" t="str">
        <f>VLOOKUP(D8259,DEPARTMENTS!B:B,1,0)</f>
        <v>DEV_GROUP_17</v>
      </c>
    </row>
    <row r="8260" spans="1:10" hidden="1" x14ac:dyDescent="0.2">
      <c r="A8260" s="326" t="s">
        <v>17217</v>
      </c>
      <c r="B8260" s="326" t="s">
        <v>11</v>
      </c>
      <c r="C8260" s="326">
        <v>1</v>
      </c>
      <c r="D8260" s="326" t="s">
        <v>172</v>
      </c>
      <c r="E8260" s="323">
        <v>1500</v>
      </c>
      <c r="F8260" s="35" t="s">
        <v>303</v>
      </c>
      <c r="G8260" s="326" t="s">
        <v>16634</v>
      </c>
      <c r="H8260" s="350">
        <f t="shared" si="129"/>
        <v>4177197.8800000008</v>
      </c>
      <c r="I8260" s="326" t="s">
        <v>17509</v>
      </c>
      <c r="J8260" s="42" t="str">
        <f>VLOOKUP(D8260,DEPARTMENTS!B:B,1,0)</f>
        <v>DEV_GROUP_25</v>
      </c>
    </row>
    <row r="8261" spans="1:10" hidden="1" x14ac:dyDescent="0.2">
      <c r="A8261" s="326" t="s">
        <v>17218</v>
      </c>
      <c r="B8261" s="326" t="s">
        <v>11</v>
      </c>
      <c r="C8261" s="326">
        <v>1</v>
      </c>
      <c r="D8261" s="326" t="s">
        <v>124</v>
      </c>
      <c r="E8261" s="323">
        <v>1000</v>
      </c>
      <c r="F8261" s="35" t="s">
        <v>303</v>
      </c>
      <c r="G8261" s="326" t="s">
        <v>16634</v>
      </c>
      <c r="H8261" s="350">
        <f t="shared" si="129"/>
        <v>4178197.8800000008</v>
      </c>
      <c r="I8261" s="326" t="s">
        <v>17510</v>
      </c>
      <c r="J8261" s="42" t="str">
        <f>VLOOKUP(D8261,DEPARTMENTS!B:B,1,0)</f>
        <v>DEV_GROUP_7</v>
      </c>
    </row>
    <row r="8262" spans="1:10" hidden="1" x14ac:dyDescent="0.2">
      <c r="A8262" s="326" t="s">
        <v>17219</v>
      </c>
      <c r="B8262" s="326" t="s">
        <v>11</v>
      </c>
      <c r="C8262" s="326">
        <v>1</v>
      </c>
      <c r="D8262" s="326" t="s">
        <v>184</v>
      </c>
      <c r="E8262" s="323">
        <v>1000</v>
      </c>
      <c r="F8262" s="35" t="s">
        <v>303</v>
      </c>
      <c r="G8262" s="326" t="s">
        <v>16634</v>
      </c>
      <c r="H8262" s="350">
        <f t="shared" si="129"/>
        <v>4179197.8800000008</v>
      </c>
      <c r="I8262" s="326" t="s">
        <v>17511</v>
      </c>
      <c r="J8262" s="42" t="str">
        <f>VLOOKUP(D8262,DEPARTMENTS!B:B,1,0)</f>
        <v>DEV_GROUP_27</v>
      </c>
    </row>
    <row r="8263" spans="1:10" hidden="1" x14ac:dyDescent="0.2">
      <c r="A8263" s="326" t="s">
        <v>17220</v>
      </c>
      <c r="B8263" s="326" t="s">
        <v>11</v>
      </c>
      <c r="C8263" s="326">
        <v>1</v>
      </c>
      <c r="D8263" s="326" t="s">
        <v>144</v>
      </c>
      <c r="E8263" s="323">
        <v>500</v>
      </c>
      <c r="F8263" s="35" t="s">
        <v>303</v>
      </c>
      <c r="G8263" s="326" t="s">
        <v>16634</v>
      </c>
      <c r="H8263" s="350">
        <f t="shared" si="129"/>
        <v>4179697.8800000008</v>
      </c>
      <c r="I8263" s="326" t="s">
        <v>17512</v>
      </c>
      <c r="J8263" s="42" t="str">
        <f>VLOOKUP(D8263,DEPARTMENTS!B:B,1,0)</f>
        <v>DEV_GROUP_2</v>
      </c>
    </row>
    <row r="8264" spans="1:10" hidden="1" x14ac:dyDescent="0.2">
      <c r="A8264" s="326" t="s">
        <v>17221</v>
      </c>
      <c r="B8264" s="326" t="s">
        <v>11</v>
      </c>
      <c r="C8264" s="326">
        <v>1</v>
      </c>
      <c r="D8264" s="326" t="s">
        <v>132</v>
      </c>
      <c r="E8264" s="323">
        <v>200</v>
      </c>
      <c r="F8264" s="35" t="s">
        <v>303</v>
      </c>
      <c r="G8264" s="326" t="s">
        <v>16634</v>
      </c>
      <c r="H8264" s="350">
        <f t="shared" si="129"/>
        <v>4179897.8800000008</v>
      </c>
      <c r="I8264" s="326" t="s">
        <v>17513</v>
      </c>
      <c r="J8264" s="42" t="str">
        <f>VLOOKUP(D8264,DEPARTMENTS!B:B,1,0)</f>
        <v>DEV_GROUP_41</v>
      </c>
    </row>
    <row r="8265" spans="1:10" hidden="1" x14ac:dyDescent="0.2">
      <c r="A8265" s="326" t="s">
        <v>17222</v>
      </c>
      <c r="B8265" s="326" t="s">
        <v>11</v>
      </c>
      <c r="C8265" s="326">
        <v>1</v>
      </c>
      <c r="D8265" s="326" t="s">
        <v>124</v>
      </c>
      <c r="E8265" s="323">
        <v>300</v>
      </c>
      <c r="F8265" s="35" t="s">
        <v>303</v>
      </c>
      <c r="G8265" s="326" t="s">
        <v>16634</v>
      </c>
      <c r="H8265" s="350">
        <f t="shared" si="129"/>
        <v>4180197.8800000008</v>
      </c>
      <c r="I8265" s="326" t="s">
        <v>17514</v>
      </c>
      <c r="J8265" s="42" t="str">
        <f>VLOOKUP(D8265,DEPARTMENTS!B:B,1,0)</f>
        <v>DEV_GROUP_7</v>
      </c>
    </row>
    <row r="8266" spans="1:10" hidden="1" x14ac:dyDescent="0.2">
      <c r="A8266" s="326" t="s">
        <v>17223</v>
      </c>
      <c r="B8266" s="326" t="s">
        <v>11</v>
      </c>
      <c r="C8266" s="326">
        <v>1</v>
      </c>
      <c r="D8266" s="326" t="s">
        <v>180</v>
      </c>
      <c r="E8266" s="323">
        <v>1000</v>
      </c>
      <c r="F8266" s="35" t="s">
        <v>303</v>
      </c>
      <c r="G8266" s="326" t="s">
        <v>16634</v>
      </c>
      <c r="H8266" s="350">
        <f t="shared" si="129"/>
        <v>4181197.8800000008</v>
      </c>
      <c r="I8266" s="326" t="s">
        <v>17515</v>
      </c>
      <c r="J8266" s="42" t="str">
        <f>VLOOKUP(D8266,DEPARTMENTS!B:B,1,0)</f>
        <v>DEV_GROUP_28</v>
      </c>
    </row>
    <row r="8267" spans="1:10" hidden="1" x14ac:dyDescent="0.2">
      <c r="A8267" s="326" t="s">
        <v>17224</v>
      </c>
      <c r="B8267" s="326" t="s">
        <v>11</v>
      </c>
      <c r="C8267" s="326">
        <v>1</v>
      </c>
      <c r="D8267" s="326" t="s">
        <v>180</v>
      </c>
      <c r="E8267" s="323">
        <v>900</v>
      </c>
      <c r="F8267" s="35" t="s">
        <v>303</v>
      </c>
      <c r="G8267" s="326" t="s">
        <v>16634</v>
      </c>
      <c r="H8267" s="350">
        <f t="shared" si="129"/>
        <v>4182097.8800000008</v>
      </c>
      <c r="I8267" s="326" t="s">
        <v>17516</v>
      </c>
      <c r="J8267" s="42" t="str">
        <f>VLOOKUP(D8267,DEPARTMENTS!B:B,1,0)</f>
        <v>DEV_GROUP_28</v>
      </c>
    </row>
    <row r="8268" spans="1:10" hidden="1" x14ac:dyDescent="0.2">
      <c r="A8268" s="326" t="s">
        <v>17225</v>
      </c>
      <c r="B8268" s="326" t="s">
        <v>11</v>
      </c>
      <c r="C8268" s="326">
        <v>1</v>
      </c>
      <c r="D8268" s="326" t="s">
        <v>189</v>
      </c>
      <c r="E8268" s="323">
        <v>500</v>
      </c>
      <c r="F8268" s="35" t="s">
        <v>303</v>
      </c>
      <c r="G8268" s="326" t="s">
        <v>16634</v>
      </c>
      <c r="H8268" s="350">
        <f t="shared" si="129"/>
        <v>4182597.8800000008</v>
      </c>
      <c r="I8268" s="326" t="s">
        <v>17517</v>
      </c>
      <c r="J8268" s="42" t="str">
        <f>VLOOKUP(D8268,DEPARTMENTS!B:B,1,0)</f>
        <v>DEV_GROUP_36</v>
      </c>
    </row>
    <row r="8269" spans="1:10" hidden="1" x14ac:dyDescent="0.2">
      <c r="A8269" s="326" t="s">
        <v>17226</v>
      </c>
      <c r="B8269" s="326" t="s">
        <v>11</v>
      </c>
      <c r="C8269" s="326">
        <v>1</v>
      </c>
      <c r="D8269" s="326" t="s">
        <v>154</v>
      </c>
      <c r="E8269" s="323">
        <v>1000</v>
      </c>
      <c r="F8269" s="35" t="s">
        <v>303</v>
      </c>
      <c r="G8269" s="326" t="s">
        <v>16634</v>
      </c>
      <c r="H8269" s="350">
        <f t="shared" si="129"/>
        <v>4183597.8800000008</v>
      </c>
      <c r="I8269" s="326" t="s">
        <v>17518</v>
      </c>
      <c r="J8269" s="42" t="str">
        <f>VLOOKUP(D8269,DEPARTMENTS!B:B,1,0)</f>
        <v>DEV_GROUP_10</v>
      </c>
    </row>
    <row r="8270" spans="1:10" hidden="1" x14ac:dyDescent="0.2">
      <c r="A8270" s="326" t="s">
        <v>17227</v>
      </c>
      <c r="B8270" s="326" t="s">
        <v>11</v>
      </c>
      <c r="C8270" s="326">
        <v>1</v>
      </c>
      <c r="D8270" s="326" t="s">
        <v>132</v>
      </c>
      <c r="E8270" s="323">
        <v>100</v>
      </c>
      <c r="F8270" s="35" t="s">
        <v>303</v>
      </c>
      <c r="G8270" s="326" t="s">
        <v>16634</v>
      </c>
      <c r="H8270" s="350">
        <f t="shared" si="129"/>
        <v>4183697.8800000008</v>
      </c>
      <c r="I8270" s="326" t="s">
        <v>17519</v>
      </c>
      <c r="J8270" s="42" t="str">
        <f>VLOOKUP(D8270,DEPARTMENTS!B:B,1,0)</f>
        <v>DEV_GROUP_41</v>
      </c>
    </row>
    <row r="8271" spans="1:10" hidden="1" x14ac:dyDescent="0.2">
      <c r="A8271" s="326" t="s">
        <v>17228</v>
      </c>
      <c r="B8271" s="326" t="s">
        <v>11</v>
      </c>
      <c r="C8271" s="326">
        <v>1</v>
      </c>
      <c r="D8271" s="326" t="s">
        <v>150</v>
      </c>
      <c r="E8271" s="323">
        <v>200</v>
      </c>
      <c r="F8271" s="35" t="s">
        <v>303</v>
      </c>
      <c r="G8271" s="326" t="s">
        <v>16634</v>
      </c>
      <c r="H8271" s="350">
        <f t="shared" si="129"/>
        <v>4183897.8800000008</v>
      </c>
      <c r="I8271" s="326" t="s">
        <v>17520</v>
      </c>
      <c r="J8271" s="42" t="str">
        <f>VLOOKUP(D8271,DEPARTMENTS!B:B,1,0)</f>
        <v>DEV_GROUP_40</v>
      </c>
    </row>
    <row r="8272" spans="1:10" hidden="1" x14ac:dyDescent="0.2">
      <c r="A8272" s="326" t="s">
        <v>17229</v>
      </c>
      <c r="B8272" s="326" t="s">
        <v>11</v>
      </c>
      <c r="C8272" s="326">
        <v>1</v>
      </c>
      <c r="D8272" s="326" t="s">
        <v>120</v>
      </c>
      <c r="E8272" s="323">
        <v>700</v>
      </c>
      <c r="F8272" s="35" t="s">
        <v>303</v>
      </c>
      <c r="G8272" s="326" t="s">
        <v>16634</v>
      </c>
      <c r="H8272" s="350">
        <f t="shared" si="129"/>
        <v>4184597.8800000008</v>
      </c>
      <c r="I8272" s="326" t="s">
        <v>17521</v>
      </c>
      <c r="J8272" s="42" t="str">
        <f>VLOOKUP(D8272,DEPARTMENTS!B:B,1,0)</f>
        <v>DEV_GROUP_17</v>
      </c>
    </row>
    <row r="8273" spans="1:10" hidden="1" x14ac:dyDescent="0.2">
      <c r="A8273" s="326" t="s">
        <v>17230</v>
      </c>
      <c r="B8273" s="326" t="s">
        <v>11</v>
      </c>
      <c r="C8273" s="326">
        <v>1</v>
      </c>
      <c r="D8273" s="326" t="s">
        <v>142</v>
      </c>
      <c r="E8273" s="323">
        <v>5000</v>
      </c>
      <c r="F8273" s="35" t="s">
        <v>303</v>
      </c>
      <c r="G8273" s="326" t="s">
        <v>16634</v>
      </c>
      <c r="H8273" s="350">
        <f t="shared" si="129"/>
        <v>4189597.8800000008</v>
      </c>
      <c r="I8273" s="326" t="s">
        <v>17522</v>
      </c>
      <c r="J8273" s="42" t="str">
        <f>VLOOKUP(D8273,DEPARTMENTS!B:B,1,0)</f>
        <v>DEV_GROUP_8</v>
      </c>
    </row>
    <row r="8274" spans="1:10" hidden="1" x14ac:dyDescent="0.2">
      <c r="A8274" s="326" t="s">
        <v>17231</v>
      </c>
      <c r="B8274" s="326" t="s">
        <v>11</v>
      </c>
      <c r="C8274" s="326">
        <v>1</v>
      </c>
      <c r="D8274" s="326" t="s">
        <v>122</v>
      </c>
      <c r="E8274" s="323">
        <v>1000</v>
      </c>
      <c r="F8274" s="35" t="s">
        <v>303</v>
      </c>
      <c r="G8274" s="326" t="s">
        <v>16634</v>
      </c>
      <c r="H8274" s="350">
        <f t="shared" si="129"/>
        <v>4190597.8800000008</v>
      </c>
      <c r="I8274" s="326" t="s">
        <v>17523</v>
      </c>
      <c r="J8274" s="42" t="str">
        <f>VLOOKUP(D8274,DEPARTMENTS!B:B,1,0)</f>
        <v>DEV_GROUP_16</v>
      </c>
    </row>
    <row r="8275" spans="1:10" hidden="1" x14ac:dyDescent="0.2">
      <c r="A8275" s="326" t="s">
        <v>17232</v>
      </c>
      <c r="B8275" s="326" t="s">
        <v>11</v>
      </c>
      <c r="C8275" s="326">
        <v>1</v>
      </c>
      <c r="D8275" s="326" t="s">
        <v>134</v>
      </c>
      <c r="E8275" s="323">
        <v>2000</v>
      </c>
      <c r="F8275" s="35" t="s">
        <v>303</v>
      </c>
      <c r="G8275" s="326" t="s">
        <v>16634</v>
      </c>
      <c r="H8275" s="350">
        <f t="shared" si="129"/>
        <v>4192597.8800000008</v>
      </c>
      <c r="I8275" s="326" t="s">
        <v>17524</v>
      </c>
      <c r="J8275" s="42" t="str">
        <f>VLOOKUP(D8275,DEPARTMENTS!B:B,1,0)</f>
        <v>DEV_GROUP_12</v>
      </c>
    </row>
    <row r="8276" spans="1:10" hidden="1" x14ac:dyDescent="0.2">
      <c r="A8276" s="326" t="s">
        <v>17233</v>
      </c>
      <c r="B8276" s="326" t="s">
        <v>11</v>
      </c>
      <c r="C8276" s="326">
        <v>1</v>
      </c>
      <c r="D8276" s="326" t="s">
        <v>134</v>
      </c>
      <c r="E8276" s="323">
        <v>1000</v>
      </c>
      <c r="F8276" s="35" t="s">
        <v>303</v>
      </c>
      <c r="G8276" s="326" t="s">
        <v>16634</v>
      </c>
      <c r="H8276" s="350">
        <f t="shared" si="129"/>
        <v>4193597.8800000008</v>
      </c>
      <c r="I8276" s="326" t="s">
        <v>17525</v>
      </c>
      <c r="J8276" s="42" t="str">
        <f>VLOOKUP(D8276,DEPARTMENTS!B:B,1,0)</f>
        <v>DEV_GROUP_12</v>
      </c>
    </row>
    <row r="8277" spans="1:10" hidden="1" x14ac:dyDescent="0.2">
      <c r="A8277" s="326" t="s">
        <v>17234</v>
      </c>
      <c r="B8277" s="326" t="s">
        <v>11</v>
      </c>
      <c r="C8277" s="326">
        <v>1</v>
      </c>
      <c r="D8277" s="326" t="s">
        <v>120</v>
      </c>
      <c r="E8277" s="323">
        <v>500</v>
      </c>
      <c r="F8277" s="35" t="s">
        <v>303</v>
      </c>
      <c r="G8277" s="326" t="s">
        <v>16634</v>
      </c>
      <c r="H8277" s="350">
        <f t="shared" si="129"/>
        <v>4194097.8800000008</v>
      </c>
      <c r="I8277" s="326" t="s">
        <v>17526</v>
      </c>
      <c r="J8277" s="42" t="str">
        <f>VLOOKUP(D8277,DEPARTMENTS!B:B,1,0)</f>
        <v>DEV_GROUP_17</v>
      </c>
    </row>
    <row r="8278" spans="1:10" hidden="1" x14ac:dyDescent="0.2">
      <c r="A8278" s="326" t="s">
        <v>17235</v>
      </c>
      <c r="B8278" s="326" t="s">
        <v>11</v>
      </c>
      <c r="C8278" s="326">
        <v>1</v>
      </c>
      <c r="D8278" s="326" t="s">
        <v>24</v>
      </c>
      <c r="E8278" s="323">
        <v>12000</v>
      </c>
      <c r="F8278" s="35" t="s">
        <v>303</v>
      </c>
      <c r="G8278" s="326" t="s">
        <v>16634</v>
      </c>
      <c r="H8278" s="350">
        <f t="shared" ref="H8278:H8341" si="130">H8277+E8278</f>
        <v>4206097.8800000008</v>
      </c>
      <c r="I8278" s="326" t="s">
        <v>17527</v>
      </c>
      <c r="J8278" s="42" t="str">
        <f>VLOOKUP(D8278,DEPARTMENTS!B:B,1,0)</f>
        <v>ENVELOPES</v>
      </c>
    </row>
    <row r="8279" spans="1:10" hidden="1" x14ac:dyDescent="0.2">
      <c r="A8279" s="326" t="s">
        <v>17236</v>
      </c>
      <c r="B8279" s="326" t="s">
        <v>11</v>
      </c>
      <c r="C8279" s="326">
        <v>1</v>
      </c>
      <c r="D8279" s="326" t="s">
        <v>140</v>
      </c>
      <c r="E8279" s="323">
        <v>200</v>
      </c>
      <c r="F8279" s="35" t="s">
        <v>303</v>
      </c>
      <c r="G8279" s="326" t="s">
        <v>16634</v>
      </c>
      <c r="H8279" s="350">
        <f t="shared" si="130"/>
        <v>4206297.8800000008</v>
      </c>
      <c r="I8279" s="326" t="s">
        <v>17528</v>
      </c>
      <c r="J8279" s="42" t="str">
        <f>VLOOKUP(D8279,DEPARTMENTS!B:B,1,0)</f>
        <v>DEV_GROUP_19</v>
      </c>
    </row>
    <row r="8280" spans="1:10" hidden="1" x14ac:dyDescent="0.2">
      <c r="A8280" s="326" t="s">
        <v>17237</v>
      </c>
      <c r="B8280" s="326" t="s">
        <v>11</v>
      </c>
      <c r="C8280" s="326">
        <v>1</v>
      </c>
      <c r="D8280" s="326" t="s">
        <v>134</v>
      </c>
      <c r="E8280" s="323">
        <v>500</v>
      </c>
      <c r="F8280" s="35" t="s">
        <v>303</v>
      </c>
      <c r="G8280" s="326" t="s">
        <v>16634</v>
      </c>
      <c r="H8280" s="350">
        <f t="shared" si="130"/>
        <v>4206797.8800000008</v>
      </c>
      <c r="I8280" s="326" t="s">
        <v>17529</v>
      </c>
      <c r="J8280" s="42" t="str">
        <f>VLOOKUP(D8280,DEPARTMENTS!B:B,1,0)</f>
        <v>DEV_GROUP_12</v>
      </c>
    </row>
    <row r="8281" spans="1:10" hidden="1" x14ac:dyDescent="0.2">
      <c r="A8281" s="326" t="s">
        <v>17238</v>
      </c>
      <c r="B8281" s="326" t="s">
        <v>11</v>
      </c>
      <c r="C8281" s="326">
        <v>1</v>
      </c>
      <c r="D8281" s="326" t="s">
        <v>144</v>
      </c>
      <c r="E8281" s="323">
        <v>300</v>
      </c>
      <c r="F8281" s="35" t="s">
        <v>303</v>
      </c>
      <c r="G8281" s="326" t="s">
        <v>16634</v>
      </c>
      <c r="H8281" s="350">
        <f t="shared" si="130"/>
        <v>4207097.8800000008</v>
      </c>
      <c r="I8281" s="326" t="s">
        <v>17530</v>
      </c>
      <c r="J8281" s="42" t="str">
        <f>VLOOKUP(D8281,DEPARTMENTS!B:B,1,0)</f>
        <v>DEV_GROUP_2</v>
      </c>
    </row>
    <row r="8282" spans="1:10" hidden="1" x14ac:dyDescent="0.2">
      <c r="A8282" s="326" t="s">
        <v>17239</v>
      </c>
      <c r="B8282" s="326" t="s">
        <v>11</v>
      </c>
      <c r="C8282" s="326">
        <v>1</v>
      </c>
      <c r="D8282" s="326" t="s">
        <v>118</v>
      </c>
      <c r="E8282" s="323">
        <v>500</v>
      </c>
      <c r="F8282" s="35" t="s">
        <v>303</v>
      </c>
      <c r="G8282" s="326" t="s">
        <v>16634</v>
      </c>
      <c r="H8282" s="350">
        <f t="shared" si="130"/>
        <v>4207597.8800000008</v>
      </c>
      <c r="I8282" s="326" t="s">
        <v>17531</v>
      </c>
      <c r="J8282" s="42" t="str">
        <f>VLOOKUP(D8282,DEPARTMENTS!B:B,1,0)</f>
        <v>DEV_GROUP_3</v>
      </c>
    </row>
    <row r="8283" spans="1:10" hidden="1" x14ac:dyDescent="0.2">
      <c r="A8283" s="326" t="s">
        <v>17240</v>
      </c>
      <c r="B8283" s="326" t="s">
        <v>11</v>
      </c>
      <c r="C8283" s="326">
        <v>1</v>
      </c>
      <c r="D8283" s="326" t="s">
        <v>134</v>
      </c>
      <c r="E8283" s="323">
        <v>200</v>
      </c>
      <c r="F8283" s="35" t="s">
        <v>303</v>
      </c>
      <c r="G8283" s="326" t="s">
        <v>16634</v>
      </c>
      <c r="H8283" s="350">
        <f t="shared" si="130"/>
        <v>4207797.8800000008</v>
      </c>
      <c r="I8283" s="326" t="s">
        <v>17532</v>
      </c>
      <c r="J8283" s="42" t="str">
        <f>VLOOKUP(D8283,DEPARTMENTS!B:B,1,0)</f>
        <v>DEV_GROUP_12</v>
      </c>
    </row>
    <row r="8284" spans="1:10" hidden="1" x14ac:dyDescent="0.2">
      <c r="A8284" s="326" t="s">
        <v>17241</v>
      </c>
      <c r="B8284" s="326" t="s">
        <v>11</v>
      </c>
      <c r="C8284" s="326">
        <v>1</v>
      </c>
      <c r="D8284" s="326" t="s">
        <v>194</v>
      </c>
      <c r="E8284" s="323">
        <v>400</v>
      </c>
      <c r="F8284" s="35" t="s">
        <v>303</v>
      </c>
      <c r="G8284" s="326" t="s">
        <v>16634</v>
      </c>
      <c r="H8284" s="350">
        <f t="shared" si="130"/>
        <v>4208197.8800000008</v>
      </c>
      <c r="I8284" s="326" t="s">
        <v>17533</v>
      </c>
      <c r="J8284" s="42" t="str">
        <f>VLOOKUP(D8284,DEPARTMENTS!B:B,1,0)</f>
        <v>DEV_GROUP_29</v>
      </c>
    </row>
    <row r="8285" spans="1:10" hidden="1" x14ac:dyDescent="0.2">
      <c r="A8285" s="326" t="s">
        <v>17242</v>
      </c>
      <c r="B8285" s="326" t="s">
        <v>11</v>
      </c>
      <c r="C8285" s="326">
        <v>1</v>
      </c>
      <c r="D8285" s="326" t="s">
        <v>134</v>
      </c>
      <c r="E8285" s="323">
        <v>1000</v>
      </c>
      <c r="F8285" s="35" t="s">
        <v>303</v>
      </c>
      <c r="G8285" s="326" t="s">
        <v>16634</v>
      </c>
      <c r="H8285" s="350">
        <f t="shared" si="130"/>
        <v>4209197.8800000008</v>
      </c>
      <c r="I8285" s="326" t="s">
        <v>17534</v>
      </c>
      <c r="J8285" s="42" t="str">
        <f>VLOOKUP(D8285,DEPARTMENTS!B:B,1,0)</f>
        <v>DEV_GROUP_12</v>
      </c>
    </row>
    <row r="8286" spans="1:10" hidden="1" x14ac:dyDescent="0.2">
      <c r="A8286" s="326" t="s">
        <v>17243</v>
      </c>
      <c r="B8286" s="326" t="s">
        <v>11</v>
      </c>
      <c r="C8286" s="326">
        <v>1</v>
      </c>
      <c r="D8286" s="326" t="s">
        <v>158</v>
      </c>
      <c r="E8286" s="323">
        <v>3700</v>
      </c>
      <c r="F8286" s="35" t="s">
        <v>303</v>
      </c>
      <c r="G8286" s="326" t="s">
        <v>16634</v>
      </c>
      <c r="H8286" s="350">
        <f t="shared" si="130"/>
        <v>4212897.8800000008</v>
      </c>
      <c r="I8286" s="326" t="s">
        <v>17535</v>
      </c>
      <c r="J8286" s="42" t="str">
        <f>VLOOKUP(D8286,DEPARTMENTS!B:B,1,0)</f>
        <v>DEV_GROUP_26</v>
      </c>
    </row>
    <row r="8287" spans="1:10" hidden="1" x14ac:dyDescent="0.2">
      <c r="A8287" s="326" t="s">
        <v>17244</v>
      </c>
      <c r="B8287" s="326" t="s">
        <v>11</v>
      </c>
      <c r="C8287" s="326">
        <v>1</v>
      </c>
      <c r="D8287" s="326" t="s">
        <v>164</v>
      </c>
      <c r="E8287" s="323">
        <v>2500</v>
      </c>
      <c r="F8287" s="35" t="s">
        <v>303</v>
      </c>
      <c r="G8287" s="326" t="s">
        <v>16634</v>
      </c>
      <c r="H8287" s="350">
        <f t="shared" si="130"/>
        <v>4215397.8800000008</v>
      </c>
      <c r="I8287" s="326" t="s">
        <v>17536</v>
      </c>
      <c r="J8287" s="42" t="str">
        <f>VLOOKUP(D8287,DEPARTMENTS!B:B,1,0)</f>
        <v>DEV_GROUP_22</v>
      </c>
    </row>
    <row r="8288" spans="1:10" hidden="1" x14ac:dyDescent="0.2">
      <c r="A8288" s="326" t="s">
        <v>17245</v>
      </c>
      <c r="B8288" s="326" t="s">
        <v>11</v>
      </c>
      <c r="C8288" s="326">
        <v>1</v>
      </c>
      <c r="D8288" s="326" t="s">
        <v>122</v>
      </c>
      <c r="E8288" s="323">
        <v>1000</v>
      </c>
      <c r="F8288" s="35" t="s">
        <v>303</v>
      </c>
      <c r="G8288" s="326" t="s">
        <v>16634</v>
      </c>
      <c r="H8288" s="350">
        <f t="shared" si="130"/>
        <v>4216397.8800000008</v>
      </c>
      <c r="I8288" s="326" t="s">
        <v>17537</v>
      </c>
      <c r="J8288" s="42" t="str">
        <f>VLOOKUP(D8288,DEPARTMENTS!B:B,1,0)</f>
        <v>DEV_GROUP_16</v>
      </c>
    </row>
    <row r="8289" spans="1:10" hidden="1" x14ac:dyDescent="0.2">
      <c r="A8289" s="326" t="s">
        <v>17246</v>
      </c>
      <c r="B8289" s="326" t="s">
        <v>11</v>
      </c>
      <c r="C8289" s="326">
        <v>1</v>
      </c>
      <c r="D8289" s="326" t="s">
        <v>170</v>
      </c>
      <c r="E8289" s="323">
        <v>300</v>
      </c>
      <c r="F8289" s="35" t="s">
        <v>303</v>
      </c>
      <c r="G8289" s="326" t="s">
        <v>16634</v>
      </c>
      <c r="H8289" s="350">
        <f t="shared" si="130"/>
        <v>4216697.8800000008</v>
      </c>
      <c r="I8289" s="326" t="s">
        <v>17538</v>
      </c>
      <c r="J8289" s="42" t="str">
        <f>VLOOKUP(D8289,DEPARTMENTS!B:B,1,0)</f>
        <v>DEV_GROUP_24</v>
      </c>
    </row>
    <row r="8290" spans="1:10" hidden="1" x14ac:dyDescent="0.2">
      <c r="A8290" s="326" t="s">
        <v>17247</v>
      </c>
      <c r="B8290" s="326" t="s">
        <v>11</v>
      </c>
      <c r="C8290" s="326">
        <v>1</v>
      </c>
      <c r="D8290" s="326" t="s">
        <v>178</v>
      </c>
      <c r="E8290" s="323">
        <v>1000</v>
      </c>
      <c r="F8290" s="35" t="s">
        <v>303</v>
      </c>
      <c r="G8290" s="326" t="s">
        <v>16634</v>
      </c>
      <c r="H8290" s="350">
        <f t="shared" si="130"/>
        <v>4217697.8800000008</v>
      </c>
      <c r="I8290" s="326" t="s">
        <v>17539</v>
      </c>
      <c r="J8290" s="42" t="str">
        <f>VLOOKUP(D8290,DEPARTMENTS!B:B,1,0)</f>
        <v>DEV_GROUP_34</v>
      </c>
    </row>
    <row r="8291" spans="1:10" hidden="1" x14ac:dyDescent="0.2">
      <c r="A8291" s="326" t="s">
        <v>17248</v>
      </c>
      <c r="B8291" s="326" t="s">
        <v>11</v>
      </c>
      <c r="C8291" s="326">
        <v>1</v>
      </c>
      <c r="D8291" s="326" t="s">
        <v>194</v>
      </c>
      <c r="E8291" s="323">
        <v>500</v>
      </c>
      <c r="F8291" s="35" t="s">
        <v>303</v>
      </c>
      <c r="G8291" s="326" t="s">
        <v>16634</v>
      </c>
      <c r="H8291" s="350">
        <f t="shared" si="130"/>
        <v>4218197.8800000008</v>
      </c>
      <c r="I8291" s="326" t="s">
        <v>17540</v>
      </c>
      <c r="J8291" s="42" t="str">
        <f>VLOOKUP(D8291,DEPARTMENTS!B:B,1,0)</f>
        <v>DEV_GROUP_29</v>
      </c>
    </row>
    <row r="8292" spans="1:10" hidden="1" x14ac:dyDescent="0.2">
      <c r="A8292" s="326" t="s">
        <v>17249</v>
      </c>
      <c r="B8292" s="326" t="s">
        <v>11</v>
      </c>
      <c r="C8292" s="326">
        <v>1</v>
      </c>
      <c r="D8292" s="326" t="s">
        <v>122</v>
      </c>
      <c r="E8292" s="323">
        <v>500</v>
      </c>
      <c r="F8292" s="35" t="s">
        <v>303</v>
      </c>
      <c r="G8292" s="326" t="s">
        <v>16634</v>
      </c>
      <c r="H8292" s="350">
        <f t="shared" si="130"/>
        <v>4218697.8800000008</v>
      </c>
      <c r="I8292" s="326" t="s">
        <v>17541</v>
      </c>
      <c r="J8292" s="42" t="str">
        <f>VLOOKUP(D8292,DEPARTMENTS!B:B,1,0)</f>
        <v>DEV_GROUP_16</v>
      </c>
    </row>
    <row r="8293" spans="1:10" hidden="1" x14ac:dyDescent="0.2">
      <c r="A8293" s="326" t="s">
        <v>17250</v>
      </c>
      <c r="B8293" s="326" t="s">
        <v>11</v>
      </c>
      <c r="C8293" s="326">
        <v>1</v>
      </c>
      <c r="D8293" s="326" t="s">
        <v>118</v>
      </c>
      <c r="E8293" s="323">
        <v>1000</v>
      </c>
      <c r="F8293" s="35" t="s">
        <v>303</v>
      </c>
      <c r="G8293" s="326" t="s">
        <v>16634</v>
      </c>
      <c r="H8293" s="350">
        <f t="shared" si="130"/>
        <v>4219697.8800000008</v>
      </c>
      <c r="I8293" s="326" t="s">
        <v>17542</v>
      </c>
      <c r="J8293" s="42" t="str">
        <f>VLOOKUP(D8293,DEPARTMENTS!B:B,1,0)</f>
        <v>DEV_GROUP_3</v>
      </c>
    </row>
    <row r="8294" spans="1:10" hidden="1" x14ac:dyDescent="0.2">
      <c r="A8294" s="326" t="s">
        <v>17251</v>
      </c>
      <c r="B8294" s="326" t="s">
        <v>11</v>
      </c>
      <c r="C8294" s="326">
        <v>1</v>
      </c>
      <c r="D8294" s="326" t="s">
        <v>130</v>
      </c>
      <c r="E8294" s="323">
        <v>250</v>
      </c>
      <c r="F8294" s="35" t="s">
        <v>303</v>
      </c>
      <c r="G8294" s="326" t="s">
        <v>16634</v>
      </c>
      <c r="H8294" s="350">
        <f t="shared" si="130"/>
        <v>4219947.8800000008</v>
      </c>
      <c r="I8294" s="326" t="s">
        <v>17543</v>
      </c>
      <c r="J8294" s="42" t="str">
        <f>VLOOKUP(D8294,DEPARTMENTS!B:B,1,0)</f>
        <v>DEV_GROUP_11</v>
      </c>
    </row>
    <row r="8295" spans="1:10" hidden="1" x14ac:dyDescent="0.2">
      <c r="A8295" s="326" t="s">
        <v>17252</v>
      </c>
      <c r="B8295" s="326" t="s">
        <v>11</v>
      </c>
      <c r="C8295" s="326">
        <v>1</v>
      </c>
      <c r="D8295" s="326" t="s">
        <v>138</v>
      </c>
      <c r="E8295" s="323">
        <v>5000</v>
      </c>
      <c r="F8295" s="35" t="s">
        <v>303</v>
      </c>
      <c r="G8295" s="326" t="s">
        <v>16634</v>
      </c>
      <c r="H8295" s="350">
        <f t="shared" si="130"/>
        <v>4224947.8800000008</v>
      </c>
      <c r="I8295" s="326" t="s">
        <v>17544</v>
      </c>
      <c r="J8295" s="42" t="str">
        <f>VLOOKUP(D8295,DEPARTMENTS!B:B,1,0)</f>
        <v>DEV_GROUP_4</v>
      </c>
    </row>
    <row r="8296" spans="1:10" hidden="1" x14ac:dyDescent="0.2">
      <c r="A8296" s="326" t="s">
        <v>17253</v>
      </c>
      <c r="B8296" s="326" t="s">
        <v>11</v>
      </c>
      <c r="C8296" s="326">
        <v>1</v>
      </c>
      <c r="D8296" s="326" t="s">
        <v>178</v>
      </c>
      <c r="E8296" s="323">
        <v>200</v>
      </c>
      <c r="F8296" s="35" t="s">
        <v>303</v>
      </c>
      <c r="G8296" s="326" t="s">
        <v>16634</v>
      </c>
      <c r="H8296" s="350">
        <f t="shared" si="130"/>
        <v>4225147.8800000008</v>
      </c>
      <c r="I8296" s="326" t="s">
        <v>17545</v>
      </c>
      <c r="J8296" s="42" t="str">
        <f>VLOOKUP(D8296,DEPARTMENTS!B:B,1,0)</f>
        <v>DEV_GROUP_34</v>
      </c>
    </row>
    <row r="8297" spans="1:10" hidden="1" x14ac:dyDescent="0.2">
      <c r="A8297" s="326" t="s">
        <v>17254</v>
      </c>
      <c r="B8297" s="326" t="s">
        <v>11</v>
      </c>
      <c r="C8297" s="326">
        <v>1</v>
      </c>
      <c r="D8297" s="326" t="s">
        <v>130</v>
      </c>
      <c r="E8297" s="323">
        <v>1500</v>
      </c>
      <c r="F8297" s="35" t="s">
        <v>303</v>
      </c>
      <c r="G8297" s="326" t="s">
        <v>16634</v>
      </c>
      <c r="H8297" s="350">
        <f t="shared" si="130"/>
        <v>4226647.8800000008</v>
      </c>
      <c r="I8297" s="326" t="s">
        <v>17546</v>
      </c>
      <c r="J8297" s="42" t="str">
        <f>VLOOKUP(D8297,DEPARTMENTS!B:B,1,0)</f>
        <v>DEV_GROUP_11</v>
      </c>
    </row>
    <row r="8298" spans="1:10" hidden="1" x14ac:dyDescent="0.2">
      <c r="A8298" s="326" t="s">
        <v>17255</v>
      </c>
      <c r="B8298" s="326" t="s">
        <v>11</v>
      </c>
      <c r="C8298" s="326">
        <v>1</v>
      </c>
      <c r="D8298" s="326" t="s">
        <v>154</v>
      </c>
      <c r="E8298" s="323">
        <v>300</v>
      </c>
      <c r="F8298" s="35" t="s">
        <v>303</v>
      </c>
      <c r="G8298" s="326" t="s">
        <v>16634</v>
      </c>
      <c r="H8298" s="350">
        <f t="shared" si="130"/>
        <v>4226947.8800000008</v>
      </c>
      <c r="I8298" s="326" t="s">
        <v>17547</v>
      </c>
      <c r="J8298" s="42" t="str">
        <f>VLOOKUP(D8298,DEPARTMENTS!B:B,1,0)</f>
        <v>DEV_GROUP_10</v>
      </c>
    </row>
    <row r="8299" spans="1:10" hidden="1" x14ac:dyDescent="0.2">
      <c r="A8299" s="326" t="s">
        <v>17256</v>
      </c>
      <c r="B8299" s="326" t="s">
        <v>11</v>
      </c>
      <c r="C8299" s="326">
        <v>1</v>
      </c>
      <c r="D8299" s="326" t="s">
        <v>124</v>
      </c>
      <c r="E8299" s="323">
        <v>2000</v>
      </c>
      <c r="F8299" s="35" t="s">
        <v>303</v>
      </c>
      <c r="G8299" s="326" t="s">
        <v>16634</v>
      </c>
      <c r="H8299" s="350">
        <f t="shared" si="130"/>
        <v>4228947.8800000008</v>
      </c>
      <c r="I8299" s="326" t="s">
        <v>17548</v>
      </c>
      <c r="J8299" s="42" t="str">
        <f>VLOOKUP(D8299,DEPARTMENTS!B:B,1,0)</f>
        <v>DEV_GROUP_7</v>
      </c>
    </row>
    <row r="8300" spans="1:10" hidden="1" x14ac:dyDescent="0.2">
      <c r="A8300" s="326" t="s">
        <v>17257</v>
      </c>
      <c r="B8300" s="326" t="s">
        <v>11</v>
      </c>
      <c r="C8300" s="326">
        <v>1</v>
      </c>
      <c r="D8300" s="326" t="s">
        <v>180</v>
      </c>
      <c r="E8300" s="323">
        <v>500</v>
      </c>
      <c r="F8300" s="35" t="s">
        <v>303</v>
      </c>
      <c r="G8300" s="326" t="s">
        <v>16634</v>
      </c>
      <c r="H8300" s="350">
        <f t="shared" si="130"/>
        <v>4229447.8800000008</v>
      </c>
      <c r="I8300" s="326" t="s">
        <v>17549</v>
      </c>
      <c r="J8300" s="42" t="str">
        <f>VLOOKUP(D8300,DEPARTMENTS!B:B,1,0)</f>
        <v>DEV_GROUP_28</v>
      </c>
    </row>
    <row r="8301" spans="1:10" hidden="1" x14ac:dyDescent="0.2">
      <c r="A8301" s="326" t="s">
        <v>17258</v>
      </c>
      <c r="B8301" s="326" t="s">
        <v>11</v>
      </c>
      <c r="C8301" s="326">
        <v>1</v>
      </c>
      <c r="D8301" s="326" t="s">
        <v>114</v>
      </c>
      <c r="E8301" s="323">
        <v>1000</v>
      </c>
      <c r="F8301" s="35" t="s">
        <v>303</v>
      </c>
      <c r="G8301" s="326" t="s">
        <v>16634</v>
      </c>
      <c r="H8301" s="350">
        <f t="shared" si="130"/>
        <v>4230447.8800000008</v>
      </c>
      <c r="I8301" s="326" t="s">
        <v>17550</v>
      </c>
      <c r="J8301" s="42" t="str">
        <f>VLOOKUP(D8301,DEPARTMENTS!B:B,1,0)</f>
        <v>DEV_GROUP_1</v>
      </c>
    </row>
    <row r="8302" spans="1:10" hidden="1" x14ac:dyDescent="0.2">
      <c r="A8302" s="326" t="s">
        <v>17259</v>
      </c>
      <c r="B8302" s="326" t="s">
        <v>11</v>
      </c>
      <c r="C8302" s="326">
        <v>1</v>
      </c>
      <c r="D8302" s="326" t="s">
        <v>126</v>
      </c>
      <c r="E8302" s="323">
        <v>2000</v>
      </c>
      <c r="F8302" s="35" t="s">
        <v>303</v>
      </c>
      <c r="G8302" s="326" t="s">
        <v>16634</v>
      </c>
      <c r="H8302" s="350">
        <f t="shared" si="130"/>
        <v>4232447.8800000008</v>
      </c>
      <c r="I8302" s="326" t="s">
        <v>17551</v>
      </c>
      <c r="J8302" s="42" t="str">
        <f>VLOOKUP(D8302,DEPARTMENTS!B:B,1,0)</f>
        <v>DEV_GROUP_6</v>
      </c>
    </row>
    <row r="8303" spans="1:10" hidden="1" x14ac:dyDescent="0.2">
      <c r="A8303" s="326" t="s">
        <v>17260</v>
      </c>
      <c r="B8303" s="326" t="s">
        <v>11</v>
      </c>
      <c r="C8303" s="326">
        <v>1</v>
      </c>
      <c r="D8303" s="326" t="s">
        <v>140</v>
      </c>
      <c r="E8303" s="323">
        <v>500</v>
      </c>
      <c r="F8303" s="35" t="s">
        <v>303</v>
      </c>
      <c r="G8303" s="326" t="s">
        <v>16634</v>
      </c>
      <c r="H8303" s="350">
        <f t="shared" si="130"/>
        <v>4232947.8800000008</v>
      </c>
      <c r="I8303" s="326" t="s">
        <v>17552</v>
      </c>
      <c r="J8303" s="42" t="str">
        <f>VLOOKUP(D8303,DEPARTMENTS!B:B,1,0)</f>
        <v>DEV_GROUP_19</v>
      </c>
    </row>
    <row r="8304" spans="1:10" hidden="1" x14ac:dyDescent="0.2">
      <c r="A8304" s="326" t="s">
        <v>17261</v>
      </c>
      <c r="B8304" s="326" t="s">
        <v>11</v>
      </c>
      <c r="C8304" s="326">
        <v>1</v>
      </c>
      <c r="D8304" s="326" t="s">
        <v>186</v>
      </c>
      <c r="E8304" s="323">
        <v>2000</v>
      </c>
      <c r="F8304" s="35" t="s">
        <v>303</v>
      </c>
      <c r="G8304" s="326" t="s">
        <v>16634</v>
      </c>
      <c r="H8304" s="350">
        <f t="shared" si="130"/>
        <v>4234947.8800000008</v>
      </c>
      <c r="I8304" s="326" t="s">
        <v>17553</v>
      </c>
      <c r="J8304" s="42" t="str">
        <f>VLOOKUP(D8304,DEPARTMENTS!B:B,1,0)</f>
        <v>DEV_GROUP_37</v>
      </c>
    </row>
    <row r="8305" spans="1:10" hidden="1" x14ac:dyDescent="0.2">
      <c r="A8305" s="326" t="s">
        <v>17262</v>
      </c>
      <c r="B8305" s="326" t="s">
        <v>11</v>
      </c>
      <c r="C8305" s="326">
        <v>1</v>
      </c>
      <c r="D8305" s="326" t="s">
        <v>150</v>
      </c>
      <c r="E8305" s="323">
        <v>500</v>
      </c>
      <c r="F8305" s="35" t="s">
        <v>303</v>
      </c>
      <c r="G8305" s="326" t="s">
        <v>16634</v>
      </c>
      <c r="H8305" s="350">
        <f t="shared" si="130"/>
        <v>4235447.8800000008</v>
      </c>
      <c r="I8305" s="326" t="s">
        <v>17554</v>
      </c>
      <c r="J8305" s="42" t="str">
        <f>VLOOKUP(D8305,DEPARTMENTS!B:B,1,0)</f>
        <v>DEV_GROUP_40</v>
      </c>
    </row>
    <row r="8306" spans="1:10" hidden="1" x14ac:dyDescent="0.2">
      <c r="A8306" s="326" t="s">
        <v>17263</v>
      </c>
      <c r="B8306" s="326" t="s">
        <v>11</v>
      </c>
      <c r="C8306" s="326">
        <v>1</v>
      </c>
      <c r="D8306" s="326" t="s">
        <v>174</v>
      </c>
      <c r="E8306" s="323">
        <v>200</v>
      </c>
      <c r="F8306" s="35" t="s">
        <v>303</v>
      </c>
      <c r="G8306" s="326" t="s">
        <v>16634</v>
      </c>
      <c r="H8306" s="350">
        <f t="shared" si="130"/>
        <v>4235647.8800000008</v>
      </c>
      <c r="I8306" s="326" t="s">
        <v>17555</v>
      </c>
      <c r="J8306" s="42" t="str">
        <f>VLOOKUP(D8306,DEPARTMENTS!B:B,1,0)</f>
        <v>DEV_GROUP_21</v>
      </c>
    </row>
    <row r="8307" spans="1:10" hidden="1" x14ac:dyDescent="0.2">
      <c r="A8307" s="326" t="s">
        <v>17264</v>
      </c>
      <c r="B8307" s="326" t="s">
        <v>11</v>
      </c>
      <c r="C8307" s="326">
        <v>1</v>
      </c>
      <c r="D8307" s="326" t="s">
        <v>140</v>
      </c>
      <c r="E8307" s="323">
        <v>100</v>
      </c>
      <c r="F8307" s="35" t="s">
        <v>303</v>
      </c>
      <c r="G8307" s="326" t="s">
        <v>16634</v>
      </c>
      <c r="H8307" s="350">
        <f t="shared" si="130"/>
        <v>4235747.8800000008</v>
      </c>
      <c r="I8307" s="326" t="s">
        <v>17556</v>
      </c>
      <c r="J8307" s="42" t="str">
        <f>VLOOKUP(D8307,DEPARTMENTS!B:B,1,0)</f>
        <v>DEV_GROUP_19</v>
      </c>
    </row>
    <row r="8308" spans="1:10" hidden="1" x14ac:dyDescent="0.2">
      <c r="A8308" s="326" t="s">
        <v>17265</v>
      </c>
      <c r="B8308" s="326" t="s">
        <v>11</v>
      </c>
      <c r="C8308" s="326">
        <v>1</v>
      </c>
      <c r="D8308" s="326" t="s">
        <v>24</v>
      </c>
      <c r="E8308" s="323">
        <v>300</v>
      </c>
      <c r="F8308" s="35" t="s">
        <v>303</v>
      </c>
      <c r="G8308" s="326" t="s">
        <v>16634</v>
      </c>
      <c r="H8308" s="350">
        <f t="shared" si="130"/>
        <v>4236047.8800000008</v>
      </c>
      <c r="I8308" s="326" t="s">
        <v>17557</v>
      </c>
      <c r="J8308" s="42" t="str">
        <f>VLOOKUP(D8308,DEPARTMENTS!B:B,1,0)</f>
        <v>ENVELOPES</v>
      </c>
    </row>
    <row r="8309" spans="1:10" hidden="1" x14ac:dyDescent="0.2">
      <c r="A8309" s="326" t="s">
        <v>17266</v>
      </c>
      <c r="B8309" s="326" t="s">
        <v>11</v>
      </c>
      <c r="C8309" s="326">
        <v>1</v>
      </c>
      <c r="D8309" s="326" t="s">
        <v>178</v>
      </c>
      <c r="E8309" s="323">
        <v>500</v>
      </c>
      <c r="F8309" s="35" t="s">
        <v>303</v>
      </c>
      <c r="G8309" s="326" t="s">
        <v>16634</v>
      </c>
      <c r="H8309" s="350">
        <f t="shared" si="130"/>
        <v>4236547.8800000008</v>
      </c>
      <c r="I8309" s="326" t="s">
        <v>17558</v>
      </c>
      <c r="J8309" s="42" t="str">
        <f>VLOOKUP(D8309,DEPARTMENTS!B:B,1,0)</f>
        <v>DEV_GROUP_34</v>
      </c>
    </row>
    <row r="8310" spans="1:10" hidden="1" x14ac:dyDescent="0.2">
      <c r="A8310" s="326" t="s">
        <v>17267</v>
      </c>
      <c r="B8310" s="326" t="s">
        <v>11</v>
      </c>
      <c r="C8310" s="326">
        <v>1</v>
      </c>
      <c r="D8310" s="326" t="s">
        <v>24</v>
      </c>
      <c r="E8310" s="323">
        <v>200</v>
      </c>
      <c r="F8310" s="35" t="s">
        <v>303</v>
      </c>
      <c r="G8310" s="326" t="s">
        <v>16634</v>
      </c>
      <c r="H8310" s="350">
        <f t="shared" si="130"/>
        <v>4236747.8800000008</v>
      </c>
      <c r="I8310" s="326" t="s">
        <v>17559</v>
      </c>
      <c r="J8310" s="42" t="str">
        <f>VLOOKUP(D8310,DEPARTMENTS!B:B,1,0)</f>
        <v>ENVELOPES</v>
      </c>
    </row>
    <row r="8311" spans="1:10" hidden="1" x14ac:dyDescent="0.2">
      <c r="A8311" s="326" t="s">
        <v>17268</v>
      </c>
      <c r="B8311" s="326" t="s">
        <v>11</v>
      </c>
      <c r="C8311" s="326">
        <v>1</v>
      </c>
      <c r="D8311" s="326" t="s">
        <v>194</v>
      </c>
      <c r="E8311" s="323">
        <v>200</v>
      </c>
      <c r="F8311" s="35" t="s">
        <v>303</v>
      </c>
      <c r="G8311" s="326" t="s">
        <v>16634</v>
      </c>
      <c r="H8311" s="350">
        <f t="shared" si="130"/>
        <v>4236947.8800000008</v>
      </c>
      <c r="I8311" s="326" t="s">
        <v>17560</v>
      </c>
      <c r="J8311" s="42" t="str">
        <f>VLOOKUP(D8311,DEPARTMENTS!B:B,1,0)</f>
        <v>DEV_GROUP_29</v>
      </c>
    </row>
    <row r="8312" spans="1:10" hidden="1" x14ac:dyDescent="0.2">
      <c r="A8312" s="326" t="s">
        <v>17269</v>
      </c>
      <c r="B8312" s="326" t="s">
        <v>11</v>
      </c>
      <c r="C8312" s="326">
        <v>1</v>
      </c>
      <c r="D8312" s="326" t="s">
        <v>114</v>
      </c>
      <c r="E8312" s="323">
        <v>500</v>
      </c>
      <c r="F8312" s="35" t="s">
        <v>303</v>
      </c>
      <c r="G8312" s="326" t="s">
        <v>16634</v>
      </c>
      <c r="H8312" s="350">
        <f t="shared" si="130"/>
        <v>4237447.8800000008</v>
      </c>
      <c r="I8312" s="326" t="s">
        <v>17561</v>
      </c>
      <c r="J8312" s="42" t="str">
        <f>VLOOKUP(D8312,DEPARTMENTS!B:B,1,0)</f>
        <v>DEV_GROUP_1</v>
      </c>
    </row>
    <row r="8313" spans="1:10" hidden="1" x14ac:dyDescent="0.2">
      <c r="A8313" s="326" t="s">
        <v>17270</v>
      </c>
      <c r="B8313" s="326" t="s">
        <v>11</v>
      </c>
      <c r="C8313" s="326">
        <v>1</v>
      </c>
      <c r="D8313" s="326" t="s">
        <v>189</v>
      </c>
      <c r="E8313" s="323">
        <v>1000</v>
      </c>
      <c r="F8313" s="35" t="s">
        <v>303</v>
      </c>
      <c r="G8313" s="326" t="s">
        <v>16634</v>
      </c>
      <c r="H8313" s="350">
        <f t="shared" si="130"/>
        <v>4238447.8800000008</v>
      </c>
      <c r="I8313" s="326" t="s">
        <v>17562</v>
      </c>
      <c r="J8313" s="42" t="str">
        <f>VLOOKUP(D8313,DEPARTMENTS!B:B,1,0)</f>
        <v>DEV_GROUP_36</v>
      </c>
    </row>
    <row r="8314" spans="1:10" hidden="1" x14ac:dyDescent="0.2">
      <c r="A8314" s="326" t="s">
        <v>17271</v>
      </c>
      <c r="B8314" s="326" t="s">
        <v>11</v>
      </c>
      <c r="C8314" s="326">
        <v>1</v>
      </c>
      <c r="D8314" s="326" t="s">
        <v>189</v>
      </c>
      <c r="E8314" s="323">
        <v>200</v>
      </c>
      <c r="F8314" s="35" t="s">
        <v>303</v>
      </c>
      <c r="G8314" s="326" t="s">
        <v>16634</v>
      </c>
      <c r="H8314" s="350">
        <f t="shared" si="130"/>
        <v>4238647.8800000008</v>
      </c>
      <c r="I8314" s="326" t="s">
        <v>17563</v>
      </c>
      <c r="J8314" s="42" t="str">
        <f>VLOOKUP(D8314,DEPARTMENTS!B:B,1,0)</f>
        <v>DEV_GROUP_36</v>
      </c>
    </row>
    <row r="8315" spans="1:10" hidden="1" x14ac:dyDescent="0.2">
      <c r="A8315" s="326" t="s">
        <v>17272</v>
      </c>
      <c r="B8315" s="326" t="s">
        <v>11</v>
      </c>
      <c r="C8315" s="326">
        <v>1</v>
      </c>
      <c r="D8315" s="326" t="s">
        <v>136</v>
      </c>
      <c r="E8315" s="323">
        <v>1000</v>
      </c>
      <c r="F8315" s="35" t="s">
        <v>303</v>
      </c>
      <c r="G8315" s="326" t="s">
        <v>16634</v>
      </c>
      <c r="H8315" s="350">
        <f t="shared" si="130"/>
        <v>4239647.8800000008</v>
      </c>
      <c r="I8315" s="326" t="s">
        <v>17564</v>
      </c>
      <c r="J8315" s="42" t="str">
        <f>VLOOKUP(D8315,DEPARTMENTS!B:B,1,0)</f>
        <v>DEV_GROUP_32</v>
      </c>
    </row>
    <row r="8316" spans="1:10" hidden="1" x14ac:dyDescent="0.2">
      <c r="A8316" s="326" t="s">
        <v>17273</v>
      </c>
      <c r="B8316" s="326" t="s">
        <v>11</v>
      </c>
      <c r="C8316" s="326">
        <v>1</v>
      </c>
      <c r="D8316" s="326" t="s">
        <v>144</v>
      </c>
      <c r="E8316" s="323">
        <v>100</v>
      </c>
      <c r="F8316" s="35" t="s">
        <v>303</v>
      </c>
      <c r="G8316" s="326" t="s">
        <v>16634</v>
      </c>
      <c r="H8316" s="350">
        <f t="shared" si="130"/>
        <v>4239747.8800000008</v>
      </c>
      <c r="I8316" s="326" t="s">
        <v>17565</v>
      </c>
      <c r="J8316" s="42" t="str">
        <f>VLOOKUP(D8316,DEPARTMENTS!B:B,1,0)</f>
        <v>DEV_GROUP_2</v>
      </c>
    </row>
    <row r="8317" spans="1:10" hidden="1" x14ac:dyDescent="0.2">
      <c r="A8317" s="326" t="s">
        <v>17274</v>
      </c>
      <c r="B8317" s="326" t="s">
        <v>11</v>
      </c>
      <c r="C8317" s="326">
        <v>1</v>
      </c>
      <c r="D8317" s="326" t="s">
        <v>140</v>
      </c>
      <c r="E8317" s="323">
        <v>50</v>
      </c>
      <c r="F8317" s="35" t="s">
        <v>303</v>
      </c>
      <c r="G8317" s="326" t="s">
        <v>16634</v>
      </c>
      <c r="H8317" s="350">
        <f t="shared" si="130"/>
        <v>4239797.8800000008</v>
      </c>
      <c r="I8317" s="326" t="s">
        <v>17566</v>
      </c>
      <c r="J8317" s="42" t="str">
        <f>VLOOKUP(D8317,DEPARTMENTS!B:B,1,0)</f>
        <v>DEV_GROUP_19</v>
      </c>
    </row>
    <row r="8318" spans="1:10" hidden="1" x14ac:dyDescent="0.2">
      <c r="A8318" s="326" t="s">
        <v>17275</v>
      </c>
      <c r="B8318" s="326" t="s">
        <v>11</v>
      </c>
      <c r="C8318" s="326">
        <v>1</v>
      </c>
      <c r="D8318" s="326" t="s">
        <v>150</v>
      </c>
      <c r="E8318" s="323">
        <v>200</v>
      </c>
      <c r="F8318" s="35" t="s">
        <v>303</v>
      </c>
      <c r="G8318" s="326" t="s">
        <v>16634</v>
      </c>
      <c r="H8318" s="350">
        <f t="shared" si="130"/>
        <v>4239997.8800000008</v>
      </c>
      <c r="I8318" s="326" t="s">
        <v>17567</v>
      </c>
      <c r="J8318" s="42" t="str">
        <f>VLOOKUP(D8318,DEPARTMENTS!B:B,1,0)</f>
        <v>DEV_GROUP_40</v>
      </c>
    </row>
    <row r="8319" spans="1:10" hidden="1" x14ac:dyDescent="0.2">
      <c r="A8319" s="326" t="s">
        <v>17276</v>
      </c>
      <c r="B8319" s="326" t="s">
        <v>11</v>
      </c>
      <c r="C8319" s="326">
        <v>1</v>
      </c>
      <c r="D8319" s="326" t="s">
        <v>178</v>
      </c>
      <c r="E8319" s="323">
        <v>1000</v>
      </c>
      <c r="F8319" s="35" t="s">
        <v>303</v>
      </c>
      <c r="G8319" s="326" t="s">
        <v>16634</v>
      </c>
      <c r="H8319" s="350">
        <f t="shared" si="130"/>
        <v>4240997.8800000008</v>
      </c>
      <c r="I8319" s="326" t="s">
        <v>17568</v>
      </c>
      <c r="J8319" s="42" t="str">
        <f>VLOOKUP(D8319,DEPARTMENTS!B:B,1,0)</f>
        <v>DEV_GROUP_34</v>
      </c>
    </row>
    <row r="8320" spans="1:10" hidden="1" x14ac:dyDescent="0.2">
      <c r="A8320" s="326" t="s">
        <v>17277</v>
      </c>
      <c r="B8320" s="326" t="s">
        <v>11</v>
      </c>
      <c r="C8320" s="326">
        <v>1</v>
      </c>
      <c r="D8320" s="326" t="s">
        <v>150</v>
      </c>
      <c r="E8320" s="323">
        <v>50</v>
      </c>
      <c r="F8320" s="35" t="s">
        <v>303</v>
      </c>
      <c r="G8320" s="326" t="s">
        <v>16634</v>
      </c>
      <c r="H8320" s="350">
        <f t="shared" si="130"/>
        <v>4241047.8800000008</v>
      </c>
      <c r="I8320" s="326" t="s">
        <v>17569</v>
      </c>
      <c r="J8320" s="42" t="str">
        <f>VLOOKUP(D8320,DEPARTMENTS!B:B,1,0)</f>
        <v>DEV_GROUP_40</v>
      </c>
    </row>
    <row r="8321" spans="1:10" hidden="1" x14ac:dyDescent="0.2">
      <c r="A8321" s="326" t="s">
        <v>17278</v>
      </c>
      <c r="B8321" s="326" t="s">
        <v>11</v>
      </c>
      <c r="C8321" s="326">
        <v>1</v>
      </c>
      <c r="D8321" s="326" t="s">
        <v>178</v>
      </c>
      <c r="E8321" s="323">
        <v>100</v>
      </c>
      <c r="F8321" s="35" t="s">
        <v>303</v>
      </c>
      <c r="G8321" s="326" t="s">
        <v>16634</v>
      </c>
      <c r="H8321" s="350">
        <f t="shared" si="130"/>
        <v>4241147.8800000008</v>
      </c>
      <c r="I8321" s="326" t="s">
        <v>17570</v>
      </c>
      <c r="J8321" s="42" t="str">
        <f>VLOOKUP(D8321,DEPARTMENTS!B:B,1,0)</f>
        <v>DEV_GROUP_34</v>
      </c>
    </row>
    <row r="8322" spans="1:10" hidden="1" x14ac:dyDescent="0.2">
      <c r="A8322" s="326" t="s">
        <v>17279</v>
      </c>
      <c r="B8322" s="326" t="s">
        <v>11</v>
      </c>
      <c r="C8322" s="326">
        <v>1</v>
      </c>
      <c r="D8322" s="326" t="s">
        <v>176</v>
      </c>
      <c r="E8322" s="323">
        <v>200</v>
      </c>
      <c r="F8322" s="35" t="s">
        <v>303</v>
      </c>
      <c r="G8322" s="326" t="s">
        <v>16634</v>
      </c>
      <c r="H8322" s="350">
        <f t="shared" si="130"/>
        <v>4241347.8800000008</v>
      </c>
      <c r="I8322" s="326" t="s">
        <v>17571</v>
      </c>
      <c r="J8322" s="42" t="str">
        <f>VLOOKUP(D8322,DEPARTMENTS!B:B,1,0)</f>
        <v>DEV_GROUP_33</v>
      </c>
    </row>
    <row r="8323" spans="1:10" hidden="1" x14ac:dyDescent="0.2">
      <c r="A8323" s="326" t="s">
        <v>17607</v>
      </c>
      <c r="B8323" s="326" t="s">
        <v>11</v>
      </c>
      <c r="C8323" s="326">
        <v>1</v>
      </c>
      <c r="D8323" s="326" t="s">
        <v>146</v>
      </c>
      <c r="E8323" s="323">
        <v>200</v>
      </c>
      <c r="F8323" s="35" t="s">
        <v>303</v>
      </c>
      <c r="G8323" s="326" t="s">
        <v>16634</v>
      </c>
      <c r="H8323" s="350">
        <f t="shared" si="130"/>
        <v>4241547.8800000008</v>
      </c>
      <c r="I8323" s="326" t="s">
        <v>17572</v>
      </c>
      <c r="J8323" s="42" t="str">
        <f>VLOOKUP(D8323,DEPARTMENTS!B:B,1,0)</f>
        <v>DEV_GROUP_18</v>
      </c>
    </row>
    <row r="8324" spans="1:10" hidden="1" x14ac:dyDescent="0.2">
      <c r="A8324" s="326" t="s">
        <v>17608</v>
      </c>
      <c r="B8324" s="326" t="s">
        <v>11</v>
      </c>
      <c r="C8324" s="326">
        <v>1</v>
      </c>
      <c r="D8324" s="326" t="s">
        <v>182</v>
      </c>
      <c r="E8324" s="323">
        <v>50</v>
      </c>
      <c r="F8324" s="35" t="s">
        <v>303</v>
      </c>
      <c r="G8324" s="326" t="s">
        <v>16634</v>
      </c>
      <c r="H8324" s="350">
        <f t="shared" si="130"/>
        <v>4241597.8800000008</v>
      </c>
      <c r="I8324" s="326" t="s">
        <v>17573</v>
      </c>
      <c r="J8324" s="42" t="str">
        <f>VLOOKUP(D8324,DEPARTMENTS!B:B,1,0)</f>
        <v>DEV_GROUP_23</v>
      </c>
    </row>
    <row r="8325" spans="1:10" hidden="1" x14ac:dyDescent="0.2">
      <c r="A8325" s="326" t="s">
        <v>17609</v>
      </c>
      <c r="B8325" s="326" t="s">
        <v>11</v>
      </c>
      <c r="C8325" s="326">
        <v>1</v>
      </c>
      <c r="D8325" s="326" t="s">
        <v>24</v>
      </c>
      <c r="E8325" s="323">
        <v>8754</v>
      </c>
      <c r="F8325" s="35" t="s">
        <v>303</v>
      </c>
      <c r="G8325" s="326" t="s">
        <v>16634</v>
      </c>
      <c r="H8325" s="350">
        <f t="shared" si="130"/>
        <v>4250351.8800000008</v>
      </c>
      <c r="I8325" s="326" t="s">
        <v>17574</v>
      </c>
      <c r="J8325" s="42" t="str">
        <f>VLOOKUP(D8325,DEPARTMENTS!B:B,1,0)</f>
        <v>ENVELOPES</v>
      </c>
    </row>
    <row r="8326" spans="1:10" hidden="1" x14ac:dyDescent="0.2">
      <c r="A8326" s="326" t="s">
        <v>17610</v>
      </c>
      <c r="B8326" s="326" t="s">
        <v>11</v>
      </c>
      <c r="C8326" s="326">
        <v>1</v>
      </c>
      <c r="D8326" s="326" t="s">
        <v>174</v>
      </c>
      <c r="E8326" s="323">
        <v>500</v>
      </c>
      <c r="F8326" s="35" t="s">
        <v>303</v>
      </c>
      <c r="G8326" s="326" t="s">
        <v>16634</v>
      </c>
      <c r="H8326" s="350">
        <f t="shared" si="130"/>
        <v>4250851.8800000008</v>
      </c>
      <c r="I8326" s="326" t="s">
        <v>17575</v>
      </c>
      <c r="J8326" s="42" t="str">
        <f>VLOOKUP(D8326,DEPARTMENTS!B:B,1,0)</f>
        <v>DEV_GROUP_21</v>
      </c>
    </row>
    <row r="8327" spans="1:10" hidden="1" x14ac:dyDescent="0.2">
      <c r="A8327" s="326" t="s">
        <v>17611</v>
      </c>
      <c r="B8327" s="326" t="s">
        <v>11</v>
      </c>
      <c r="C8327" s="326">
        <v>1</v>
      </c>
      <c r="D8327" s="326" t="s">
        <v>154</v>
      </c>
      <c r="E8327" s="323">
        <v>300</v>
      </c>
      <c r="F8327" s="35" t="s">
        <v>303</v>
      </c>
      <c r="G8327" s="326" t="s">
        <v>16634</v>
      </c>
      <c r="H8327" s="350">
        <f t="shared" si="130"/>
        <v>4251151.8800000008</v>
      </c>
      <c r="I8327" s="326" t="s">
        <v>17576</v>
      </c>
      <c r="J8327" s="42" t="str">
        <f>VLOOKUP(D8327,DEPARTMENTS!B:B,1,0)</f>
        <v>DEV_GROUP_10</v>
      </c>
    </row>
    <row r="8328" spans="1:10" hidden="1" x14ac:dyDescent="0.2">
      <c r="A8328" s="326" t="s">
        <v>17612</v>
      </c>
      <c r="B8328" s="326" t="s">
        <v>11</v>
      </c>
      <c r="C8328" s="326">
        <v>1</v>
      </c>
      <c r="D8328" s="326" t="s">
        <v>122</v>
      </c>
      <c r="E8328" s="323">
        <v>2000</v>
      </c>
      <c r="F8328" s="35" t="s">
        <v>303</v>
      </c>
      <c r="G8328" s="326" t="s">
        <v>16634</v>
      </c>
      <c r="H8328" s="350">
        <f t="shared" si="130"/>
        <v>4253151.8800000008</v>
      </c>
      <c r="I8328" s="326" t="s">
        <v>17577</v>
      </c>
      <c r="J8328" s="42" t="str">
        <f>VLOOKUP(D8328,DEPARTMENTS!B:B,1,0)</f>
        <v>DEV_GROUP_16</v>
      </c>
    </row>
    <row r="8329" spans="1:10" hidden="1" x14ac:dyDescent="0.2">
      <c r="A8329" s="326" t="s">
        <v>17613</v>
      </c>
      <c r="B8329" s="326" t="s">
        <v>11</v>
      </c>
      <c r="C8329" s="326">
        <v>1</v>
      </c>
      <c r="D8329" s="326" t="s">
        <v>170</v>
      </c>
      <c r="E8329" s="323">
        <v>100</v>
      </c>
      <c r="F8329" s="35" t="s">
        <v>303</v>
      </c>
      <c r="G8329" s="326" t="s">
        <v>16634</v>
      </c>
      <c r="H8329" s="350">
        <f t="shared" si="130"/>
        <v>4253251.8800000008</v>
      </c>
      <c r="I8329" s="326" t="s">
        <v>17578</v>
      </c>
      <c r="J8329" s="42" t="str">
        <f>VLOOKUP(D8329,DEPARTMENTS!B:B,1,0)</f>
        <v>DEV_GROUP_24</v>
      </c>
    </row>
    <row r="8330" spans="1:10" hidden="1" x14ac:dyDescent="0.2">
      <c r="A8330" s="326" t="s">
        <v>17614</v>
      </c>
      <c r="B8330" s="326" t="s">
        <v>11</v>
      </c>
      <c r="C8330" s="326">
        <v>1</v>
      </c>
      <c r="D8330" s="326" t="s">
        <v>186</v>
      </c>
      <c r="E8330" s="323">
        <v>200</v>
      </c>
      <c r="F8330" s="35" t="s">
        <v>303</v>
      </c>
      <c r="G8330" s="326" t="s">
        <v>16634</v>
      </c>
      <c r="H8330" s="350">
        <f t="shared" si="130"/>
        <v>4253451.8800000008</v>
      </c>
      <c r="I8330" s="326" t="s">
        <v>17579</v>
      </c>
      <c r="J8330" s="42" t="str">
        <f>VLOOKUP(D8330,DEPARTMENTS!B:B,1,0)</f>
        <v>DEV_GROUP_37</v>
      </c>
    </row>
    <row r="8331" spans="1:10" hidden="1" x14ac:dyDescent="0.2">
      <c r="A8331" s="326" t="s">
        <v>17615</v>
      </c>
      <c r="B8331" s="326" t="s">
        <v>11</v>
      </c>
      <c r="C8331" s="326">
        <v>1</v>
      </c>
      <c r="D8331" s="326" t="s">
        <v>170</v>
      </c>
      <c r="E8331" s="323">
        <v>500</v>
      </c>
      <c r="F8331" s="35" t="s">
        <v>303</v>
      </c>
      <c r="G8331" s="326" t="s">
        <v>16634</v>
      </c>
      <c r="H8331" s="350">
        <f t="shared" si="130"/>
        <v>4253951.8800000008</v>
      </c>
      <c r="I8331" s="326" t="s">
        <v>17580</v>
      </c>
      <c r="J8331" s="42" t="str">
        <f>VLOOKUP(D8331,DEPARTMENTS!B:B,1,0)</f>
        <v>DEV_GROUP_24</v>
      </c>
    </row>
    <row r="8332" spans="1:10" hidden="1" x14ac:dyDescent="0.2">
      <c r="A8332" s="326" t="s">
        <v>17616</v>
      </c>
      <c r="B8332" s="326" t="s">
        <v>11</v>
      </c>
      <c r="C8332" s="326">
        <v>1</v>
      </c>
      <c r="D8332" s="326" t="s">
        <v>194</v>
      </c>
      <c r="E8332" s="323">
        <v>150</v>
      </c>
      <c r="F8332" s="35" t="s">
        <v>303</v>
      </c>
      <c r="G8332" s="326" t="s">
        <v>16634</v>
      </c>
      <c r="H8332" s="350">
        <f t="shared" si="130"/>
        <v>4254101.8800000008</v>
      </c>
      <c r="I8332" s="326" t="s">
        <v>17581</v>
      </c>
      <c r="J8332" s="42" t="str">
        <f>VLOOKUP(D8332,DEPARTMENTS!B:B,1,0)</f>
        <v>DEV_GROUP_29</v>
      </c>
    </row>
    <row r="8333" spans="1:10" hidden="1" x14ac:dyDescent="0.2">
      <c r="A8333" s="326" t="s">
        <v>17617</v>
      </c>
      <c r="B8333" s="326" t="s">
        <v>11</v>
      </c>
      <c r="C8333" s="326">
        <v>1</v>
      </c>
      <c r="D8333" s="326" t="s">
        <v>154</v>
      </c>
      <c r="E8333" s="323">
        <v>1000</v>
      </c>
      <c r="F8333" s="35" t="s">
        <v>303</v>
      </c>
      <c r="G8333" s="326" t="s">
        <v>16634</v>
      </c>
      <c r="H8333" s="350">
        <f t="shared" si="130"/>
        <v>4255101.8800000008</v>
      </c>
      <c r="I8333" s="326" t="s">
        <v>17582</v>
      </c>
      <c r="J8333" s="42" t="str">
        <f>VLOOKUP(D8333,DEPARTMENTS!B:B,1,0)</f>
        <v>DEV_GROUP_10</v>
      </c>
    </row>
    <row r="8334" spans="1:10" hidden="1" x14ac:dyDescent="0.2">
      <c r="A8334" s="326" t="s">
        <v>17618</v>
      </c>
      <c r="B8334" s="326" t="s">
        <v>11</v>
      </c>
      <c r="C8334" s="326">
        <v>1</v>
      </c>
      <c r="D8334" s="326" t="s">
        <v>178</v>
      </c>
      <c r="E8334" s="323">
        <v>500</v>
      </c>
      <c r="F8334" s="35" t="s">
        <v>303</v>
      </c>
      <c r="G8334" s="326" t="s">
        <v>16634</v>
      </c>
      <c r="H8334" s="350">
        <f t="shared" si="130"/>
        <v>4255601.8800000008</v>
      </c>
      <c r="I8334" s="326" t="s">
        <v>17583</v>
      </c>
      <c r="J8334" s="42" t="str">
        <f>VLOOKUP(D8334,DEPARTMENTS!B:B,1,0)</f>
        <v>DEV_GROUP_34</v>
      </c>
    </row>
    <row r="8335" spans="1:10" hidden="1" x14ac:dyDescent="0.2">
      <c r="A8335" s="326" t="s">
        <v>17619</v>
      </c>
      <c r="B8335" s="326" t="s">
        <v>11</v>
      </c>
      <c r="C8335" s="326">
        <v>1</v>
      </c>
      <c r="D8335" s="326" t="s">
        <v>178</v>
      </c>
      <c r="E8335" s="323">
        <v>200</v>
      </c>
      <c r="F8335" s="35" t="s">
        <v>303</v>
      </c>
      <c r="G8335" s="326" t="s">
        <v>16634</v>
      </c>
      <c r="H8335" s="350">
        <f t="shared" si="130"/>
        <v>4255801.8800000008</v>
      </c>
      <c r="I8335" s="326" t="s">
        <v>17584</v>
      </c>
      <c r="J8335" s="42" t="str">
        <f>VLOOKUP(D8335,DEPARTMENTS!B:B,1,0)</f>
        <v>DEV_GROUP_34</v>
      </c>
    </row>
    <row r="8336" spans="1:10" hidden="1" x14ac:dyDescent="0.2">
      <c r="A8336" s="326" t="s">
        <v>17620</v>
      </c>
      <c r="B8336" s="326" t="s">
        <v>11</v>
      </c>
      <c r="C8336" s="326">
        <v>1</v>
      </c>
      <c r="D8336" s="326" t="s">
        <v>114</v>
      </c>
      <c r="E8336" s="323">
        <v>1000</v>
      </c>
      <c r="F8336" s="35" t="s">
        <v>303</v>
      </c>
      <c r="G8336" s="326" t="s">
        <v>16634</v>
      </c>
      <c r="H8336" s="350">
        <f t="shared" si="130"/>
        <v>4256801.8800000008</v>
      </c>
      <c r="I8336" s="326" t="s">
        <v>17585</v>
      </c>
      <c r="J8336" s="42" t="str">
        <f>VLOOKUP(D8336,DEPARTMENTS!B:B,1,0)</f>
        <v>DEV_GROUP_1</v>
      </c>
    </row>
    <row r="8337" spans="1:10" hidden="1" x14ac:dyDescent="0.2">
      <c r="A8337" s="326" t="s">
        <v>17621</v>
      </c>
      <c r="B8337" s="326" t="s">
        <v>11</v>
      </c>
      <c r="C8337" s="326">
        <v>1</v>
      </c>
      <c r="D8337" s="326" t="s">
        <v>142</v>
      </c>
      <c r="E8337" s="323">
        <v>500</v>
      </c>
      <c r="F8337" s="35" t="s">
        <v>303</v>
      </c>
      <c r="G8337" s="326" t="s">
        <v>16634</v>
      </c>
      <c r="H8337" s="350">
        <f t="shared" si="130"/>
        <v>4257301.8800000008</v>
      </c>
      <c r="I8337" s="326" t="s">
        <v>17586</v>
      </c>
      <c r="J8337" s="42" t="str">
        <f>VLOOKUP(D8337,DEPARTMENTS!B:B,1,0)</f>
        <v>DEV_GROUP_8</v>
      </c>
    </row>
    <row r="8338" spans="1:10" hidden="1" x14ac:dyDescent="0.2">
      <c r="A8338" s="326" t="s">
        <v>17622</v>
      </c>
      <c r="B8338" s="326" t="s">
        <v>11</v>
      </c>
      <c r="C8338" s="326">
        <v>1</v>
      </c>
      <c r="D8338" s="326" t="s">
        <v>166</v>
      </c>
      <c r="E8338" s="323">
        <v>1050</v>
      </c>
      <c r="F8338" s="35" t="s">
        <v>303</v>
      </c>
      <c r="G8338" s="326" t="s">
        <v>16634</v>
      </c>
      <c r="H8338" s="350">
        <f t="shared" si="130"/>
        <v>4258351.8800000008</v>
      </c>
      <c r="I8338" s="326" t="s">
        <v>17587</v>
      </c>
      <c r="J8338" s="42" t="str">
        <f>VLOOKUP(D8338,DEPARTMENTS!B:B,1,0)</f>
        <v>DEV_GROUP_30</v>
      </c>
    </row>
    <row r="8339" spans="1:10" hidden="1" x14ac:dyDescent="0.2">
      <c r="A8339" s="326" t="s">
        <v>17623</v>
      </c>
      <c r="B8339" s="326" t="s">
        <v>11</v>
      </c>
      <c r="C8339" s="326">
        <v>1</v>
      </c>
      <c r="D8339" s="326" t="s">
        <v>52</v>
      </c>
      <c r="E8339" s="323">
        <v>600</v>
      </c>
      <c r="F8339" s="35" t="s">
        <v>303</v>
      </c>
      <c r="G8339" s="326" t="s">
        <v>16634</v>
      </c>
      <c r="H8339" s="350">
        <f t="shared" si="130"/>
        <v>4258951.8800000008</v>
      </c>
      <c r="I8339" s="326" t="s">
        <v>17588</v>
      </c>
      <c r="J8339" s="42" t="str">
        <f>VLOOKUP(D8339,DEPARTMENTS!B:B,1,0)</f>
        <v>AMM</v>
      </c>
    </row>
    <row r="8340" spans="1:10" hidden="1" x14ac:dyDescent="0.2">
      <c r="A8340" s="326" t="s">
        <v>17624</v>
      </c>
      <c r="B8340" s="326" t="s">
        <v>11</v>
      </c>
      <c r="C8340" s="326">
        <v>1</v>
      </c>
      <c r="D8340" s="326" t="s">
        <v>180</v>
      </c>
      <c r="E8340" s="323">
        <v>300</v>
      </c>
      <c r="F8340" s="35" t="s">
        <v>303</v>
      </c>
      <c r="G8340" s="326" t="s">
        <v>16634</v>
      </c>
      <c r="H8340" s="350">
        <f t="shared" si="130"/>
        <v>4259251.8800000008</v>
      </c>
      <c r="I8340" s="326" t="s">
        <v>17589</v>
      </c>
      <c r="J8340" s="42" t="str">
        <f>VLOOKUP(D8340,DEPARTMENTS!B:B,1,0)</f>
        <v>DEV_GROUP_28</v>
      </c>
    </row>
    <row r="8341" spans="1:10" hidden="1" x14ac:dyDescent="0.2">
      <c r="A8341" s="326" t="s">
        <v>17625</v>
      </c>
      <c r="B8341" s="326" t="s">
        <v>11</v>
      </c>
      <c r="C8341" s="326">
        <v>1</v>
      </c>
      <c r="D8341" s="326" t="s">
        <v>194</v>
      </c>
      <c r="E8341" s="323">
        <v>100</v>
      </c>
      <c r="F8341" s="35" t="s">
        <v>303</v>
      </c>
      <c r="G8341" s="326" t="s">
        <v>16634</v>
      </c>
      <c r="H8341" s="350">
        <f t="shared" si="130"/>
        <v>4259351.8800000008</v>
      </c>
      <c r="I8341" s="326" t="s">
        <v>17590</v>
      </c>
      <c r="J8341" s="42" t="str">
        <f>VLOOKUP(D8341,DEPARTMENTS!B:B,1,0)</f>
        <v>DEV_GROUP_29</v>
      </c>
    </row>
    <row r="8342" spans="1:10" hidden="1" x14ac:dyDescent="0.2">
      <c r="A8342" s="326" t="s">
        <v>17626</v>
      </c>
      <c r="B8342" s="326" t="s">
        <v>11</v>
      </c>
      <c r="C8342" s="326">
        <v>1</v>
      </c>
      <c r="D8342" s="326" t="s">
        <v>134</v>
      </c>
      <c r="E8342" s="323">
        <v>500</v>
      </c>
      <c r="F8342" s="35" t="s">
        <v>303</v>
      </c>
      <c r="G8342" s="326" t="s">
        <v>16634</v>
      </c>
      <c r="H8342" s="350">
        <f t="shared" ref="H8342:H8405" si="131">H8341+E8342</f>
        <v>4259851.8800000008</v>
      </c>
      <c r="I8342" s="326" t="s">
        <v>17591</v>
      </c>
      <c r="J8342" s="42" t="str">
        <f>VLOOKUP(D8342,DEPARTMENTS!B:B,1,0)</f>
        <v>DEV_GROUP_12</v>
      </c>
    </row>
    <row r="8343" spans="1:10" hidden="1" x14ac:dyDescent="0.2">
      <c r="A8343" s="326" t="s">
        <v>17627</v>
      </c>
      <c r="B8343" s="326" t="s">
        <v>11</v>
      </c>
      <c r="C8343" s="326">
        <v>1</v>
      </c>
      <c r="D8343" s="326" t="s">
        <v>134</v>
      </c>
      <c r="E8343" s="323">
        <v>1000</v>
      </c>
      <c r="F8343" s="35" t="s">
        <v>303</v>
      </c>
      <c r="G8343" s="326" t="s">
        <v>16634</v>
      </c>
      <c r="H8343" s="350">
        <f t="shared" si="131"/>
        <v>4260851.8800000008</v>
      </c>
      <c r="I8343" s="326" t="s">
        <v>17592</v>
      </c>
      <c r="J8343" s="42" t="str">
        <f>VLOOKUP(D8343,DEPARTMENTS!B:B,1,0)</f>
        <v>DEV_GROUP_12</v>
      </c>
    </row>
    <row r="8344" spans="1:10" hidden="1" x14ac:dyDescent="0.2">
      <c r="A8344" s="326" t="s">
        <v>17628</v>
      </c>
      <c r="B8344" s="326" t="s">
        <v>11</v>
      </c>
      <c r="C8344" s="326">
        <v>1</v>
      </c>
      <c r="D8344" s="326" t="s">
        <v>138</v>
      </c>
      <c r="E8344" s="323">
        <v>5000</v>
      </c>
      <c r="F8344" s="35" t="s">
        <v>303</v>
      </c>
      <c r="G8344" s="326" t="s">
        <v>16634</v>
      </c>
      <c r="H8344" s="350">
        <f t="shared" si="131"/>
        <v>4265851.8800000008</v>
      </c>
      <c r="I8344" s="326" t="s">
        <v>17593</v>
      </c>
      <c r="J8344" s="42" t="str">
        <f>VLOOKUP(D8344,DEPARTMENTS!B:B,1,0)</f>
        <v>DEV_GROUP_4</v>
      </c>
    </row>
    <row r="8345" spans="1:10" hidden="1" x14ac:dyDescent="0.2">
      <c r="A8345" s="326" t="s">
        <v>17629</v>
      </c>
      <c r="B8345" s="326" t="s">
        <v>11</v>
      </c>
      <c r="C8345" s="326">
        <v>1</v>
      </c>
      <c r="D8345" s="326" t="s">
        <v>122</v>
      </c>
      <c r="E8345" s="323">
        <v>2000</v>
      </c>
      <c r="F8345" s="35" t="s">
        <v>303</v>
      </c>
      <c r="G8345" s="326" t="s">
        <v>16634</v>
      </c>
      <c r="H8345" s="350">
        <f t="shared" si="131"/>
        <v>4267851.8800000008</v>
      </c>
      <c r="I8345" s="326" t="s">
        <v>17594</v>
      </c>
      <c r="J8345" s="42" t="str">
        <f>VLOOKUP(D8345,DEPARTMENTS!B:B,1,0)</f>
        <v>DEV_GROUP_16</v>
      </c>
    </row>
    <row r="8346" spans="1:10" hidden="1" x14ac:dyDescent="0.2">
      <c r="A8346" s="326" t="s">
        <v>17630</v>
      </c>
      <c r="B8346" s="326" t="s">
        <v>11</v>
      </c>
      <c r="C8346" s="326">
        <v>1</v>
      </c>
      <c r="D8346" s="326" t="s">
        <v>124</v>
      </c>
      <c r="E8346" s="323">
        <v>5000</v>
      </c>
      <c r="F8346" s="35" t="s">
        <v>303</v>
      </c>
      <c r="G8346" s="326" t="s">
        <v>16634</v>
      </c>
      <c r="H8346" s="350">
        <f t="shared" si="131"/>
        <v>4272851.8800000008</v>
      </c>
      <c r="I8346" s="326" t="s">
        <v>17595</v>
      </c>
      <c r="J8346" s="42" t="str">
        <f>VLOOKUP(D8346,DEPARTMENTS!B:B,1,0)</f>
        <v>DEV_GROUP_7</v>
      </c>
    </row>
    <row r="8347" spans="1:10" hidden="1" x14ac:dyDescent="0.2">
      <c r="A8347" s="326" t="s">
        <v>17631</v>
      </c>
      <c r="B8347" s="326" t="s">
        <v>11</v>
      </c>
      <c r="C8347" s="326">
        <v>1</v>
      </c>
      <c r="D8347" s="326" t="s">
        <v>146</v>
      </c>
      <c r="E8347" s="323">
        <v>4800</v>
      </c>
      <c r="F8347" s="35" t="s">
        <v>303</v>
      </c>
      <c r="G8347" s="326" t="s">
        <v>16634</v>
      </c>
      <c r="H8347" s="350">
        <f t="shared" si="131"/>
        <v>4277651.8800000008</v>
      </c>
      <c r="I8347" s="326" t="s">
        <v>17596</v>
      </c>
      <c r="J8347" s="42" t="str">
        <f>VLOOKUP(D8347,DEPARTMENTS!B:B,1,0)</f>
        <v>DEV_GROUP_18</v>
      </c>
    </row>
    <row r="8348" spans="1:10" hidden="1" x14ac:dyDescent="0.2">
      <c r="A8348" s="326" t="s">
        <v>17632</v>
      </c>
      <c r="B8348" s="326" t="s">
        <v>11</v>
      </c>
      <c r="C8348" s="326">
        <v>1</v>
      </c>
      <c r="D8348" s="326" t="s">
        <v>192</v>
      </c>
      <c r="E8348" s="323">
        <v>3000</v>
      </c>
      <c r="F8348" s="35" t="s">
        <v>303</v>
      </c>
      <c r="G8348" s="326" t="s">
        <v>16634</v>
      </c>
      <c r="H8348" s="350">
        <f t="shared" si="131"/>
        <v>4280651.8800000008</v>
      </c>
      <c r="I8348" s="326" t="s">
        <v>17597</v>
      </c>
      <c r="J8348" s="42" t="str">
        <f>VLOOKUP(D8348,DEPARTMENTS!B:B,1,0)</f>
        <v>DEV_GROUP_31</v>
      </c>
    </row>
    <row r="8349" spans="1:10" hidden="1" x14ac:dyDescent="0.2">
      <c r="A8349" s="326" t="s">
        <v>17633</v>
      </c>
      <c r="B8349" s="326" t="s">
        <v>11</v>
      </c>
      <c r="C8349" s="326">
        <v>1</v>
      </c>
      <c r="D8349" s="326" t="s">
        <v>24</v>
      </c>
      <c r="E8349" s="323">
        <v>2000</v>
      </c>
      <c r="F8349" s="35" t="s">
        <v>303</v>
      </c>
      <c r="G8349" s="326" t="s">
        <v>16634</v>
      </c>
      <c r="H8349" s="350">
        <f t="shared" si="131"/>
        <v>4282651.8800000008</v>
      </c>
      <c r="I8349" s="326" t="s">
        <v>17598</v>
      </c>
      <c r="J8349" s="42" t="str">
        <f>VLOOKUP(D8349,DEPARTMENTS!B:B,1,0)</f>
        <v>ENVELOPES</v>
      </c>
    </row>
    <row r="8350" spans="1:10" hidden="1" x14ac:dyDescent="0.2">
      <c r="A8350" s="326" t="s">
        <v>17634</v>
      </c>
      <c r="B8350" s="326" t="s">
        <v>11</v>
      </c>
      <c r="C8350" s="326">
        <v>1</v>
      </c>
      <c r="D8350" s="326" t="s">
        <v>174</v>
      </c>
      <c r="E8350" s="323">
        <v>200</v>
      </c>
      <c r="F8350" s="35" t="s">
        <v>303</v>
      </c>
      <c r="G8350" s="326" t="s">
        <v>16634</v>
      </c>
      <c r="H8350" s="350">
        <f t="shared" si="131"/>
        <v>4282851.8800000008</v>
      </c>
      <c r="I8350" s="326" t="s">
        <v>17599</v>
      </c>
      <c r="J8350" s="42" t="str">
        <f>VLOOKUP(D8350,DEPARTMENTS!B:B,1,0)</f>
        <v>DEV_GROUP_21</v>
      </c>
    </row>
    <row r="8351" spans="1:10" hidden="1" x14ac:dyDescent="0.2">
      <c r="A8351" s="326" t="s">
        <v>17635</v>
      </c>
      <c r="B8351" s="326" t="s">
        <v>11</v>
      </c>
      <c r="C8351" s="326">
        <v>1</v>
      </c>
      <c r="D8351" s="326" t="s">
        <v>158</v>
      </c>
      <c r="E8351" s="323">
        <v>100</v>
      </c>
      <c r="F8351" s="35" t="s">
        <v>303</v>
      </c>
      <c r="G8351" s="326" t="s">
        <v>16634</v>
      </c>
      <c r="H8351" s="350">
        <f t="shared" si="131"/>
        <v>4282951.8800000008</v>
      </c>
      <c r="I8351" s="326" t="s">
        <v>17600</v>
      </c>
      <c r="J8351" s="42" t="str">
        <f>VLOOKUP(D8351,DEPARTMENTS!B:B,1,0)</f>
        <v>DEV_GROUP_26</v>
      </c>
    </row>
    <row r="8352" spans="1:10" hidden="1" x14ac:dyDescent="0.2">
      <c r="A8352" s="326" t="s">
        <v>17636</v>
      </c>
      <c r="B8352" s="326" t="s">
        <v>11</v>
      </c>
      <c r="C8352" s="326">
        <v>1</v>
      </c>
      <c r="D8352" s="326" t="s">
        <v>182</v>
      </c>
      <c r="E8352" s="323">
        <v>700</v>
      </c>
      <c r="F8352" s="35" t="s">
        <v>303</v>
      </c>
      <c r="G8352" s="326" t="s">
        <v>16634</v>
      </c>
      <c r="H8352" s="350">
        <f t="shared" si="131"/>
        <v>4283651.8800000008</v>
      </c>
      <c r="I8352" s="326" t="s">
        <v>17601</v>
      </c>
      <c r="J8352" s="42" t="str">
        <f>VLOOKUP(D8352,DEPARTMENTS!B:B,1,0)</f>
        <v>DEV_GROUP_23</v>
      </c>
    </row>
    <row r="8353" spans="1:10" hidden="1" x14ac:dyDescent="0.2">
      <c r="A8353" s="326" t="s">
        <v>17637</v>
      </c>
      <c r="B8353" s="326" t="s">
        <v>11</v>
      </c>
      <c r="C8353" s="326">
        <v>1</v>
      </c>
      <c r="D8353" s="326" t="s">
        <v>182</v>
      </c>
      <c r="E8353" s="323">
        <v>500</v>
      </c>
      <c r="F8353" s="35" t="s">
        <v>303</v>
      </c>
      <c r="G8353" s="326" t="s">
        <v>16634</v>
      </c>
      <c r="H8353" s="350">
        <f t="shared" si="131"/>
        <v>4284151.8800000008</v>
      </c>
      <c r="I8353" s="326" t="s">
        <v>17602</v>
      </c>
      <c r="J8353" s="42" t="str">
        <f>VLOOKUP(D8353,DEPARTMENTS!B:B,1,0)</f>
        <v>DEV_GROUP_23</v>
      </c>
    </row>
    <row r="8354" spans="1:10" hidden="1" x14ac:dyDescent="0.2">
      <c r="A8354" s="326" t="s">
        <v>17638</v>
      </c>
      <c r="B8354" s="326" t="s">
        <v>11</v>
      </c>
      <c r="C8354" s="326">
        <v>1</v>
      </c>
      <c r="D8354" s="326" t="s">
        <v>172</v>
      </c>
      <c r="E8354" s="323">
        <v>500</v>
      </c>
      <c r="F8354" s="35" t="s">
        <v>303</v>
      </c>
      <c r="G8354" s="326" t="s">
        <v>16634</v>
      </c>
      <c r="H8354" s="350">
        <f t="shared" si="131"/>
        <v>4284651.8800000008</v>
      </c>
      <c r="I8354" s="326" t="s">
        <v>17603</v>
      </c>
      <c r="J8354" s="42" t="str">
        <f>VLOOKUP(D8354,DEPARTMENTS!B:B,1,0)</f>
        <v>DEV_GROUP_25</v>
      </c>
    </row>
    <row r="8355" spans="1:10" hidden="1" x14ac:dyDescent="0.2">
      <c r="A8355" s="326" t="s">
        <v>17639</v>
      </c>
      <c r="B8355" s="326" t="s">
        <v>11</v>
      </c>
      <c r="C8355" s="326">
        <v>1</v>
      </c>
      <c r="D8355" s="326" t="s">
        <v>189</v>
      </c>
      <c r="E8355" s="323">
        <v>2000</v>
      </c>
      <c r="F8355" s="35" t="s">
        <v>303</v>
      </c>
      <c r="G8355" s="326" t="s">
        <v>16634</v>
      </c>
      <c r="H8355" s="350">
        <f t="shared" si="131"/>
        <v>4286651.8800000008</v>
      </c>
      <c r="I8355" s="326" t="s">
        <v>17604</v>
      </c>
      <c r="J8355" s="42" t="str">
        <f>VLOOKUP(D8355,DEPARTMENTS!B:B,1,0)</f>
        <v>DEV_GROUP_36</v>
      </c>
    </row>
    <row r="8356" spans="1:10" hidden="1" x14ac:dyDescent="0.2">
      <c r="A8356" s="326" t="s">
        <v>17640</v>
      </c>
      <c r="B8356" s="326" t="s">
        <v>11</v>
      </c>
      <c r="C8356" s="326">
        <v>1</v>
      </c>
      <c r="D8356" s="326" t="s">
        <v>144</v>
      </c>
      <c r="E8356" s="323">
        <v>1000</v>
      </c>
      <c r="F8356" s="35" t="s">
        <v>303</v>
      </c>
      <c r="G8356" s="326" t="s">
        <v>16634</v>
      </c>
      <c r="H8356" s="350">
        <f t="shared" si="131"/>
        <v>4287651.8800000008</v>
      </c>
      <c r="I8356" s="326" t="s">
        <v>17605</v>
      </c>
      <c r="J8356" s="42" t="str">
        <f>VLOOKUP(D8356,DEPARTMENTS!B:B,1,0)</f>
        <v>DEV_GROUP_2</v>
      </c>
    </row>
    <row r="8357" spans="1:10" hidden="1" x14ac:dyDescent="0.2">
      <c r="A8357" s="326" t="s">
        <v>17641</v>
      </c>
      <c r="B8357" s="326" t="s">
        <v>11</v>
      </c>
      <c r="C8357" s="326">
        <v>1</v>
      </c>
      <c r="D8357" s="326" t="s">
        <v>118</v>
      </c>
      <c r="E8357" s="323">
        <v>200</v>
      </c>
      <c r="F8357" s="35" t="s">
        <v>303</v>
      </c>
      <c r="G8357" s="326" t="s">
        <v>16634</v>
      </c>
      <c r="H8357" s="350">
        <f t="shared" si="131"/>
        <v>4287851.8800000008</v>
      </c>
      <c r="I8357" s="326" t="s">
        <v>17606</v>
      </c>
      <c r="J8357" s="42" t="str">
        <f>VLOOKUP(D8357,DEPARTMENTS!B:B,1,0)</f>
        <v>DEV_GROUP_3</v>
      </c>
    </row>
    <row r="8358" spans="1:10" hidden="1" x14ac:dyDescent="0.2">
      <c r="A8358" s="326" t="s">
        <v>17754</v>
      </c>
      <c r="B8358" s="326" t="s">
        <v>11</v>
      </c>
      <c r="C8358" s="326">
        <v>1</v>
      </c>
      <c r="D8358" s="326" t="s">
        <v>160</v>
      </c>
      <c r="E8358" s="323">
        <v>1000</v>
      </c>
      <c r="F8358" s="35" t="s">
        <v>303</v>
      </c>
      <c r="G8358" s="326" t="s">
        <v>16634</v>
      </c>
      <c r="H8358" s="350">
        <f t="shared" si="131"/>
        <v>4288851.8800000008</v>
      </c>
      <c r="I8358" s="326" t="s">
        <v>17645</v>
      </c>
      <c r="J8358" s="42" t="str">
        <f>VLOOKUP(D8358,DEPARTMENTS!B:B,1,0)</f>
        <v>DEV_GROUP_20</v>
      </c>
    </row>
    <row r="8359" spans="1:10" hidden="1" x14ac:dyDescent="0.2">
      <c r="A8359" s="326" t="s">
        <v>17755</v>
      </c>
      <c r="B8359" s="326" t="s">
        <v>11</v>
      </c>
      <c r="C8359" s="326">
        <v>1</v>
      </c>
      <c r="D8359" s="326" t="s">
        <v>24</v>
      </c>
      <c r="E8359" s="323">
        <v>700</v>
      </c>
      <c r="F8359" s="35" t="s">
        <v>303</v>
      </c>
      <c r="G8359" s="326" t="s">
        <v>16634</v>
      </c>
      <c r="H8359" s="350">
        <f t="shared" si="131"/>
        <v>4289551.8800000008</v>
      </c>
      <c r="I8359" s="326" t="s">
        <v>17646</v>
      </c>
      <c r="J8359" s="42" t="str">
        <f>VLOOKUP(D8359,DEPARTMENTS!B:B,1,0)</f>
        <v>ENVELOPES</v>
      </c>
    </row>
    <row r="8360" spans="1:10" hidden="1" x14ac:dyDescent="0.2">
      <c r="A8360" s="326" t="s">
        <v>17756</v>
      </c>
      <c r="B8360" s="326" t="s">
        <v>11</v>
      </c>
      <c r="C8360" s="326">
        <v>1</v>
      </c>
      <c r="D8360" s="326" t="s">
        <v>156</v>
      </c>
      <c r="E8360" s="323">
        <v>1000</v>
      </c>
      <c r="F8360" s="35" t="s">
        <v>303</v>
      </c>
      <c r="G8360" s="326" t="s">
        <v>16634</v>
      </c>
      <c r="H8360" s="350">
        <f t="shared" si="131"/>
        <v>4290551.8800000008</v>
      </c>
      <c r="I8360" s="326" t="s">
        <v>17647</v>
      </c>
      <c r="J8360" s="42" t="str">
        <f>VLOOKUP(D8360,DEPARTMENTS!B:B,1,0)</f>
        <v>DEV_GROUP_39</v>
      </c>
    </row>
    <row r="8361" spans="1:10" hidden="1" x14ac:dyDescent="0.2">
      <c r="A8361" s="326" t="s">
        <v>17757</v>
      </c>
      <c r="B8361" s="326" t="s">
        <v>11</v>
      </c>
      <c r="C8361" s="326">
        <v>1</v>
      </c>
      <c r="D8361" s="326" t="s">
        <v>24</v>
      </c>
      <c r="E8361" s="323">
        <v>500</v>
      </c>
      <c r="F8361" s="35" t="s">
        <v>303</v>
      </c>
      <c r="G8361" s="326" t="s">
        <v>16634</v>
      </c>
      <c r="H8361" s="350">
        <f t="shared" si="131"/>
        <v>4291051.8800000008</v>
      </c>
      <c r="I8361" s="326" t="s">
        <v>17648</v>
      </c>
      <c r="J8361" s="42" t="str">
        <f>VLOOKUP(D8361,DEPARTMENTS!B:B,1,0)</f>
        <v>ENVELOPES</v>
      </c>
    </row>
    <row r="8362" spans="1:10" hidden="1" x14ac:dyDescent="0.2">
      <c r="A8362" s="326" t="s">
        <v>17758</v>
      </c>
      <c r="B8362" s="326" t="s">
        <v>11</v>
      </c>
      <c r="C8362" s="326">
        <v>1</v>
      </c>
      <c r="D8362" s="326" t="s">
        <v>154</v>
      </c>
      <c r="E8362" s="323">
        <v>400</v>
      </c>
      <c r="F8362" s="35" t="s">
        <v>303</v>
      </c>
      <c r="G8362" s="326" t="s">
        <v>16634</v>
      </c>
      <c r="H8362" s="350">
        <f t="shared" si="131"/>
        <v>4291451.8800000008</v>
      </c>
      <c r="I8362" s="326" t="s">
        <v>17649</v>
      </c>
      <c r="J8362" s="42" t="str">
        <f>VLOOKUP(D8362,DEPARTMENTS!B:B,1,0)</f>
        <v>DEV_GROUP_10</v>
      </c>
    </row>
    <row r="8363" spans="1:10" hidden="1" x14ac:dyDescent="0.2">
      <c r="A8363" s="326" t="s">
        <v>17759</v>
      </c>
      <c r="B8363" s="326" t="s">
        <v>11</v>
      </c>
      <c r="C8363" s="326">
        <v>1</v>
      </c>
      <c r="D8363" s="326" t="s">
        <v>144</v>
      </c>
      <c r="E8363" s="323">
        <v>500</v>
      </c>
      <c r="F8363" s="35" t="s">
        <v>303</v>
      </c>
      <c r="G8363" s="326" t="s">
        <v>16634</v>
      </c>
      <c r="H8363" s="350">
        <f t="shared" si="131"/>
        <v>4291951.8800000008</v>
      </c>
      <c r="I8363" s="326" t="s">
        <v>17650</v>
      </c>
      <c r="J8363" s="42" t="str">
        <f>VLOOKUP(D8363,DEPARTMENTS!B:B,1,0)</f>
        <v>DEV_GROUP_2</v>
      </c>
    </row>
    <row r="8364" spans="1:10" hidden="1" x14ac:dyDescent="0.2">
      <c r="A8364" s="326" t="s">
        <v>17760</v>
      </c>
      <c r="B8364" s="326" t="s">
        <v>11</v>
      </c>
      <c r="C8364" s="326">
        <v>1</v>
      </c>
      <c r="D8364" s="326" t="s">
        <v>138</v>
      </c>
      <c r="E8364" s="323">
        <v>2000</v>
      </c>
      <c r="F8364" s="35" t="s">
        <v>303</v>
      </c>
      <c r="G8364" s="326" t="s">
        <v>16634</v>
      </c>
      <c r="H8364" s="350">
        <f t="shared" si="131"/>
        <v>4293951.8800000008</v>
      </c>
      <c r="I8364" s="326" t="s">
        <v>17651</v>
      </c>
      <c r="J8364" s="42" t="str">
        <f>VLOOKUP(D8364,DEPARTMENTS!B:B,1,0)</f>
        <v>DEV_GROUP_4</v>
      </c>
    </row>
    <row r="8365" spans="1:10" hidden="1" x14ac:dyDescent="0.2">
      <c r="A8365" s="326" t="s">
        <v>17761</v>
      </c>
      <c r="B8365" s="326" t="s">
        <v>11</v>
      </c>
      <c r="C8365" s="326">
        <v>1</v>
      </c>
      <c r="D8365" s="326" t="s">
        <v>170</v>
      </c>
      <c r="E8365" s="323">
        <v>1000</v>
      </c>
      <c r="F8365" s="35" t="s">
        <v>303</v>
      </c>
      <c r="G8365" s="326" t="s">
        <v>16634</v>
      </c>
      <c r="H8365" s="350">
        <f t="shared" si="131"/>
        <v>4294951.8800000008</v>
      </c>
      <c r="I8365" s="326" t="s">
        <v>17652</v>
      </c>
      <c r="J8365" s="42" t="str">
        <f>VLOOKUP(D8365,DEPARTMENTS!B:B,1,0)</f>
        <v>DEV_GROUP_24</v>
      </c>
    </row>
    <row r="8366" spans="1:10" hidden="1" x14ac:dyDescent="0.2">
      <c r="A8366" s="326" t="s">
        <v>17762</v>
      </c>
      <c r="B8366" s="326" t="s">
        <v>11</v>
      </c>
      <c r="C8366" s="326">
        <v>1</v>
      </c>
      <c r="D8366" s="326" t="s">
        <v>146</v>
      </c>
      <c r="E8366" s="323">
        <v>1000</v>
      </c>
      <c r="F8366" s="35" t="s">
        <v>303</v>
      </c>
      <c r="G8366" s="326" t="s">
        <v>16634</v>
      </c>
      <c r="H8366" s="350">
        <f t="shared" si="131"/>
        <v>4295951.8800000008</v>
      </c>
      <c r="I8366" s="326" t="s">
        <v>17653</v>
      </c>
      <c r="J8366" s="42" t="str">
        <f>VLOOKUP(D8366,DEPARTMENTS!B:B,1,0)</f>
        <v>DEV_GROUP_18</v>
      </c>
    </row>
    <row r="8367" spans="1:10" hidden="1" x14ac:dyDescent="0.2">
      <c r="A8367" s="326" t="s">
        <v>17763</v>
      </c>
      <c r="B8367" s="326" t="s">
        <v>11</v>
      </c>
      <c r="C8367" s="326">
        <v>1</v>
      </c>
      <c r="D8367" s="326" t="s">
        <v>116</v>
      </c>
      <c r="E8367" s="323">
        <v>1000</v>
      </c>
      <c r="F8367" s="35" t="s">
        <v>303</v>
      </c>
      <c r="G8367" s="326" t="s">
        <v>16634</v>
      </c>
      <c r="H8367" s="350">
        <f t="shared" si="131"/>
        <v>4296951.8800000008</v>
      </c>
      <c r="I8367" s="326" t="s">
        <v>17654</v>
      </c>
      <c r="J8367" s="42" t="str">
        <f>VLOOKUP(D8367,DEPARTMENTS!B:B,1,0)</f>
        <v>DEV_GROUP_15</v>
      </c>
    </row>
    <row r="8368" spans="1:10" hidden="1" x14ac:dyDescent="0.2">
      <c r="A8368" s="326" t="s">
        <v>17764</v>
      </c>
      <c r="B8368" s="326" t="s">
        <v>11</v>
      </c>
      <c r="C8368" s="326">
        <v>1</v>
      </c>
      <c r="D8368" s="326" t="s">
        <v>182</v>
      </c>
      <c r="E8368" s="323">
        <v>1000</v>
      </c>
      <c r="F8368" s="35" t="s">
        <v>303</v>
      </c>
      <c r="G8368" s="326" t="s">
        <v>16634</v>
      </c>
      <c r="H8368" s="350">
        <f t="shared" si="131"/>
        <v>4297951.8800000008</v>
      </c>
      <c r="I8368" s="326" t="s">
        <v>17655</v>
      </c>
      <c r="J8368" s="42" t="str">
        <f>VLOOKUP(D8368,DEPARTMENTS!B:B,1,0)</f>
        <v>DEV_GROUP_23</v>
      </c>
    </row>
    <row r="8369" spans="1:10" hidden="1" x14ac:dyDescent="0.2">
      <c r="A8369" s="326" t="s">
        <v>17765</v>
      </c>
      <c r="B8369" s="326" t="s">
        <v>11</v>
      </c>
      <c r="C8369" s="326">
        <v>1</v>
      </c>
      <c r="D8369" s="326" t="s">
        <v>180</v>
      </c>
      <c r="E8369" s="323">
        <v>1500</v>
      </c>
      <c r="F8369" s="35" t="s">
        <v>303</v>
      </c>
      <c r="G8369" s="326" t="s">
        <v>16634</v>
      </c>
      <c r="H8369" s="350">
        <f t="shared" si="131"/>
        <v>4299451.8800000008</v>
      </c>
      <c r="I8369" s="326" t="s">
        <v>17656</v>
      </c>
      <c r="J8369" s="42" t="str">
        <f>VLOOKUP(D8369,DEPARTMENTS!B:B,1,0)</f>
        <v>DEV_GROUP_28</v>
      </c>
    </row>
    <row r="8370" spans="1:10" hidden="1" x14ac:dyDescent="0.2">
      <c r="A8370" s="326" t="s">
        <v>17766</v>
      </c>
      <c r="B8370" s="326" t="s">
        <v>11</v>
      </c>
      <c r="C8370" s="326">
        <v>1</v>
      </c>
      <c r="D8370" s="326" t="s">
        <v>150</v>
      </c>
      <c r="E8370" s="323">
        <v>200</v>
      </c>
      <c r="F8370" s="35" t="s">
        <v>303</v>
      </c>
      <c r="G8370" s="326" t="s">
        <v>16634</v>
      </c>
      <c r="H8370" s="350">
        <f t="shared" si="131"/>
        <v>4299651.8800000008</v>
      </c>
      <c r="I8370" s="326" t="s">
        <v>17657</v>
      </c>
      <c r="J8370" s="42" t="str">
        <f>VLOOKUP(D8370,DEPARTMENTS!B:B,1,0)</f>
        <v>DEV_GROUP_40</v>
      </c>
    </row>
    <row r="8371" spans="1:10" hidden="1" x14ac:dyDescent="0.2">
      <c r="A8371" s="326" t="s">
        <v>17767</v>
      </c>
      <c r="B8371" s="326" t="s">
        <v>11</v>
      </c>
      <c r="C8371" s="326">
        <v>1</v>
      </c>
      <c r="D8371" s="326" t="s">
        <v>150</v>
      </c>
      <c r="E8371" s="323">
        <v>100</v>
      </c>
      <c r="F8371" s="35" t="s">
        <v>303</v>
      </c>
      <c r="G8371" s="326" t="s">
        <v>16634</v>
      </c>
      <c r="H8371" s="350">
        <f t="shared" si="131"/>
        <v>4299751.8800000008</v>
      </c>
      <c r="I8371" s="326" t="s">
        <v>17658</v>
      </c>
      <c r="J8371" s="42" t="str">
        <f>VLOOKUP(D8371,DEPARTMENTS!B:B,1,0)</f>
        <v>DEV_GROUP_40</v>
      </c>
    </row>
    <row r="8372" spans="1:10" hidden="1" x14ac:dyDescent="0.2">
      <c r="A8372" s="326" t="s">
        <v>17768</v>
      </c>
      <c r="B8372" s="326" t="s">
        <v>11</v>
      </c>
      <c r="C8372" s="326">
        <v>1</v>
      </c>
      <c r="D8372" s="326" t="s">
        <v>124</v>
      </c>
      <c r="E8372" s="323">
        <v>500</v>
      </c>
      <c r="F8372" s="35" t="s">
        <v>303</v>
      </c>
      <c r="G8372" s="326" t="s">
        <v>16634</v>
      </c>
      <c r="H8372" s="350">
        <f t="shared" si="131"/>
        <v>4300251.8800000008</v>
      </c>
      <c r="I8372" s="326" t="s">
        <v>17659</v>
      </c>
      <c r="J8372" s="42" t="str">
        <f>VLOOKUP(D8372,DEPARTMENTS!B:B,1,0)</f>
        <v>DEV_GROUP_7</v>
      </c>
    </row>
    <row r="8373" spans="1:10" hidden="1" x14ac:dyDescent="0.2">
      <c r="A8373" s="326" t="s">
        <v>17769</v>
      </c>
      <c r="B8373" s="326" t="s">
        <v>11</v>
      </c>
      <c r="C8373" s="326">
        <v>1</v>
      </c>
      <c r="D8373" s="326" t="s">
        <v>152</v>
      </c>
      <c r="E8373" s="323">
        <v>1000</v>
      </c>
      <c r="F8373" s="35" t="s">
        <v>303</v>
      </c>
      <c r="G8373" s="326" t="s">
        <v>16634</v>
      </c>
      <c r="H8373" s="350">
        <f t="shared" si="131"/>
        <v>4301251.8800000008</v>
      </c>
      <c r="I8373" s="326" t="s">
        <v>17660</v>
      </c>
      <c r="J8373" s="42" t="str">
        <f>VLOOKUP(D8373,DEPARTMENTS!B:B,1,0)</f>
        <v>DEV_GROUP_9</v>
      </c>
    </row>
    <row r="8374" spans="1:10" hidden="1" x14ac:dyDescent="0.2">
      <c r="A8374" s="326" t="s">
        <v>17770</v>
      </c>
      <c r="B8374" s="326" t="s">
        <v>11</v>
      </c>
      <c r="C8374" s="326">
        <v>1</v>
      </c>
      <c r="D8374" s="326" t="s">
        <v>194</v>
      </c>
      <c r="E8374" s="323">
        <v>500</v>
      </c>
      <c r="F8374" s="35" t="s">
        <v>303</v>
      </c>
      <c r="G8374" s="326" t="s">
        <v>16634</v>
      </c>
      <c r="H8374" s="350">
        <f t="shared" si="131"/>
        <v>4301751.8800000008</v>
      </c>
      <c r="I8374" s="326" t="s">
        <v>17661</v>
      </c>
      <c r="J8374" s="42" t="str">
        <f>VLOOKUP(D8374,DEPARTMENTS!B:B,1,0)</f>
        <v>DEV_GROUP_29</v>
      </c>
    </row>
    <row r="8375" spans="1:10" hidden="1" x14ac:dyDescent="0.2">
      <c r="A8375" s="326" t="s">
        <v>17771</v>
      </c>
      <c r="B8375" s="326" t="s">
        <v>11</v>
      </c>
      <c r="C8375" s="326">
        <v>1</v>
      </c>
      <c r="D8375" s="326" t="s">
        <v>126</v>
      </c>
      <c r="E8375" s="323">
        <v>600</v>
      </c>
      <c r="F8375" s="35" t="s">
        <v>303</v>
      </c>
      <c r="G8375" s="326" t="s">
        <v>16634</v>
      </c>
      <c r="H8375" s="350">
        <f t="shared" si="131"/>
        <v>4302351.8800000008</v>
      </c>
      <c r="I8375" s="326" t="s">
        <v>17662</v>
      </c>
      <c r="J8375" s="42" t="str">
        <f>VLOOKUP(D8375,DEPARTMENTS!B:B,1,0)</f>
        <v>DEV_GROUP_6</v>
      </c>
    </row>
    <row r="8376" spans="1:10" hidden="1" x14ac:dyDescent="0.2">
      <c r="A8376" s="326" t="s">
        <v>17772</v>
      </c>
      <c r="B8376" s="326" t="s">
        <v>11</v>
      </c>
      <c r="C8376" s="326">
        <v>1</v>
      </c>
      <c r="D8376" s="326" t="s">
        <v>184</v>
      </c>
      <c r="E8376" s="323">
        <v>300</v>
      </c>
      <c r="F8376" s="35" t="s">
        <v>303</v>
      </c>
      <c r="G8376" s="326" t="s">
        <v>16634</v>
      </c>
      <c r="H8376" s="350">
        <f t="shared" si="131"/>
        <v>4302651.8800000008</v>
      </c>
      <c r="I8376" s="326" t="s">
        <v>17663</v>
      </c>
      <c r="J8376" s="42" t="str">
        <f>VLOOKUP(D8376,DEPARTMENTS!B:B,1,0)</f>
        <v>DEV_GROUP_27</v>
      </c>
    </row>
    <row r="8377" spans="1:10" hidden="1" x14ac:dyDescent="0.2">
      <c r="A8377" s="326" t="s">
        <v>17773</v>
      </c>
      <c r="B8377" s="326" t="s">
        <v>11</v>
      </c>
      <c r="C8377" s="326">
        <v>1</v>
      </c>
      <c r="D8377" s="326" t="s">
        <v>174</v>
      </c>
      <c r="E8377" s="323">
        <v>1000</v>
      </c>
      <c r="F8377" s="35" t="s">
        <v>303</v>
      </c>
      <c r="G8377" s="326" t="s">
        <v>16634</v>
      </c>
      <c r="H8377" s="350">
        <f t="shared" si="131"/>
        <v>4303651.8800000008</v>
      </c>
      <c r="I8377" s="326" t="s">
        <v>17664</v>
      </c>
      <c r="J8377" s="42" t="str">
        <f>VLOOKUP(D8377,DEPARTMENTS!B:B,1,0)</f>
        <v>DEV_GROUP_21</v>
      </c>
    </row>
    <row r="8378" spans="1:10" hidden="1" x14ac:dyDescent="0.2">
      <c r="A8378" s="326" t="s">
        <v>17774</v>
      </c>
      <c r="B8378" s="326" t="s">
        <v>11</v>
      </c>
      <c r="C8378" s="326">
        <v>1</v>
      </c>
      <c r="D8378" s="326" t="s">
        <v>124</v>
      </c>
      <c r="E8378" s="323">
        <v>500</v>
      </c>
      <c r="F8378" s="35" t="s">
        <v>303</v>
      </c>
      <c r="G8378" s="326" t="s">
        <v>16634</v>
      </c>
      <c r="H8378" s="350">
        <f t="shared" si="131"/>
        <v>4304151.8800000008</v>
      </c>
      <c r="I8378" s="326" t="s">
        <v>17665</v>
      </c>
      <c r="J8378" s="42" t="str">
        <f>VLOOKUP(D8378,DEPARTMENTS!B:B,1,0)</f>
        <v>DEV_GROUP_7</v>
      </c>
    </row>
    <row r="8379" spans="1:10" hidden="1" x14ac:dyDescent="0.2">
      <c r="A8379" s="326" t="s">
        <v>17775</v>
      </c>
      <c r="B8379" s="326" t="s">
        <v>11</v>
      </c>
      <c r="C8379" s="326">
        <v>1</v>
      </c>
      <c r="D8379" s="326" t="s">
        <v>150</v>
      </c>
      <c r="E8379" s="323">
        <v>1400</v>
      </c>
      <c r="F8379" s="35" t="s">
        <v>303</v>
      </c>
      <c r="G8379" s="326" t="s">
        <v>16634</v>
      </c>
      <c r="H8379" s="350">
        <f t="shared" si="131"/>
        <v>4305551.8800000008</v>
      </c>
      <c r="I8379" s="326" t="s">
        <v>17666</v>
      </c>
      <c r="J8379" s="42" t="str">
        <f>VLOOKUP(D8379,DEPARTMENTS!B:B,1,0)</f>
        <v>DEV_GROUP_40</v>
      </c>
    </row>
    <row r="8380" spans="1:10" hidden="1" x14ac:dyDescent="0.2">
      <c r="A8380" s="326" t="s">
        <v>17776</v>
      </c>
      <c r="B8380" s="326" t="s">
        <v>11</v>
      </c>
      <c r="C8380" s="326">
        <v>1</v>
      </c>
      <c r="D8380" s="326" t="s">
        <v>172</v>
      </c>
      <c r="E8380" s="323">
        <v>1000</v>
      </c>
      <c r="F8380" s="35" t="s">
        <v>303</v>
      </c>
      <c r="G8380" s="326" t="s">
        <v>16634</v>
      </c>
      <c r="H8380" s="350">
        <f t="shared" si="131"/>
        <v>4306551.8800000008</v>
      </c>
      <c r="I8380" s="326" t="s">
        <v>17667</v>
      </c>
      <c r="J8380" s="42" t="str">
        <f>VLOOKUP(D8380,DEPARTMENTS!B:B,1,0)</f>
        <v>DEV_GROUP_25</v>
      </c>
    </row>
    <row r="8381" spans="1:10" hidden="1" x14ac:dyDescent="0.2">
      <c r="A8381" s="326" t="s">
        <v>17777</v>
      </c>
      <c r="B8381" s="326" t="s">
        <v>11</v>
      </c>
      <c r="C8381" s="326">
        <v>1</v>
      </c>
      <c r="D8381" s="326" t="s">
        <v>150</v>
      </c>
      <c r="E8381" s="323">
        <v>500</v>
      </c>
      <c r="F8381" s="35" t="s">
        <v>303</v>
      </c>
      <c r="G8381" s="326" t="s">
        <v>16634</v>
      </c>
      <c r="H8381" s="350">
        <f t="shared" si="131"/>
        <v>4307051.8800000008</v>
      </c>
      <c r="I8381" s="326" t="s">
        <v>17668</v>
      </c>
      <c r="J8381" s="42" t="str">
        <f>VLOOKUP(D8381,DEPARTMENTS!B:B,1,0)</f>
        <v>DEV_GROUP_40</v>
      </c>
    </row>
    <row r="8382" spans="1:10" hidden="1" x14ac:dyDescent="0.2">
      <c r="A8382" s="326" t="s">
        <v>17778</v>
      </c>
      <c r="B8382" s="326" t="s">
        <v>11</v>
      </c>
      <c r="C8382" s="326">
        <v>1</v>
      </c>
      <c r="D8382" s="326" t="s">
        <v>146</v>
      </c>
      <c r="E8382" s="323">
        <v>500</v>
      </c>
      <c r="F8382" s="35" t="s">
        <v>303</v>
      </c>
      <c r="G8382" s="326" t="s">
        <v>16634</v>
      </c>
      <c r="H8382" s="350">
        <f t="shared" si="131"/>
        <v>4307551.8800000008</v>
      </c>
      <c r="I8382" s="326" t="s">
        <v>17669</v>
      </c>
      <c r="J8382" s="42" t="str">
        <f>VLOOKUP(D8382,DEPARTMENTS!B:B,1,0)</f>
        <v>DEV_GROUP_18</v>
      </c>
    </row>
    <row r="8383" spans="1:10" hidden="1" x14ac:dyDescent="0.2">
      <c r="A8383" s="326" t="s">
        <v>17779</v>
      </c>
      <c r="B8383" s="326" t="s">
        <v>11</v>
      </c>
      <c r="C8383" s="326">
        <v>1</v>
      </c>
      <c r="D8383" s="326" t="s">
        <v>128</v>
      </c>
      <c r="E8383" s="323">
        <v>1000</v>
      </c>
      <c r="F8383" s="35" t="s">
        <v>303</v>
      </c>
      <c r="G8383" s="326" t="s">
        <v>16634</v>
      </c>
      <c r="H8383" s="350">
        <f t="shared" si="131"/>
        <v>4308551.8800000008</v>
      </c>
      <c r="I8383" s="326" t="s">
        <v>17670</v>
      </c>
      <c r="J8383" s="42" t="str">
        <f>VLOOKUP(D8383,DEPARTMENTS!B:B,1,0)</f>
        <v>DEV_GROUP_5</v>
      </c>
    </row>
    <row r="8384" spans="1:10" hidden="1" x14ac:dyDescent="0.2">
      <c r="A8384" s="326" t="s">
        <v>17780</v>
      </c>
      <c r="B8384" s="326" t="s">
        <v>11</v>
      </c>
      <c r="C8384" s="326">
        <v>1</v>
      </c>
      <c r="D8384" s="326" t="s">
        <v>156</v>
      </c>
      <c r="E8384" s="323">
        <v>500</v>
      </c>
      <c r="F8384" s="35" t="s">
        <v>303</v>
      </c>
      <c r="G8384" s="326" t="s">
        <v>16634</v>
      </c>
      <c r="H8384" s="350">
        <f t="shared" si="131"/>
        <v>4309051.8800000008</v>
      </c>
      <c r="I8384" s="326" t="s">
        <v>17671</v>
      </c>
      <c r="J8384" s="42" t="str">
        <f>VLOOKUP(D8384,DEPARTMENTS!B:B,1,0)</f>
        <v>DEV_GROUP_39</v>
      </c>
    </row>
    <row r="8385" spans="1:10" hidden="1" x14ac:dyDescent="0.2">
      <c r="A8385" s="326" t="s">
        <v>17781</v>
      </c>
      <c r="B8385" s="326" t="s">
        <v>11</v>
      </c>
      <c r="C8385" s="326">
        <v>1</v>
      </c>
      <c r="D8385" s="326" t="s">
        <v>120</v>
      </c>
      <c r="E8385" s="323">
        <v>3100</v>
      </c>
      <c r="F8385" s="35" t="s">
        <v>303</v>
      </c>
      <c r="G8385" s="326" t="s">
        <v>16634</v>
      </c>
      <c r="H8385" s="350">
        <f t="shared" si="131"/>
        <v>4312151.8800000008</v>
      </c>
      <c r="I8385" s="326" t="s">
        <v>17672</v>
      </c>
      <c r="J8385" s="42" t="str">
        <f>VLOOKUP(D8385,DEPARTMENTS!B:B,1,0)</f>
        <v>DEV_GROUP_17</v>
      </c>
    </row>
    <row r="8386" spans="1:10" hidden="1" x14ac:dyDescent="0.2">
      <c r="A8386" s="326" t="s">
        <v>17782</v>
      </c>
      <c r="B8386" s="326" t="s">
        <v>11</v>
      </c>
      <c r="C8386" s="326">
        <v>1</v>
      </c>
      <c r="D8386" s="326" t="s">
        <v>24</v>
      </c>
      <c r="E8386" s="323">
        <v>400</v>
      </c>
      <c r="F8386" s="35" t="s">
        <v>303</v>
      </c>
      <c r="G8386" s="326" t="s">
        <v>16634</v>
      </c>
      <c r="H8386" s="350">
        <f t="shared" si="131"/>
        <v>4312551.8800000008</v>
      </c>
      <c r="I8386" s="326" t="s">
        <v>17673</v>
      </c>
      <c r="J8386" s="42" t="str">
        <f>VLOOKUP(D8386,DEPARTMENTS!B:B,1,0)</f>
        <v>ENVELOPES</v>
      </c>
    </row>
    <row r="8387" spans="1:10" hidden="1" x14ac:dyDescent="0.2">
      <c r="A8387" s="326" t="s">
        <v>17783</v>
      </c>
      <c r="B8387" s="326" t="s">
        <v>11</v>
      </c>
      <c r="C8387" s="326">
        <v>1</v>
      </c>
      <c r="D8387" s="326" t="s">
        <v>24</v>
      </c>
      <c r="E8387" s="323">
        <v>50</v>
      </c>
      <c r="F8387" s="35" t="s">
        <v>303</v>
      </c>
      <c r="G8387" s="326" t="s">
        <v>16634</v>
      </c>
      <c r="H8387" s="350">
        <f t="shared" si="131"/>
        <v>4312601.8800000008</v>
      </c>
      <c r="I8387" s="326" t="s">
        <v>17674</v>
      </c>
      <c r="J8387" s="42" t="str">
        <f>VLOOKUP(D8387,DEPARTMENTS!B:B,1,0)</f>
        <v>ENVELOPES</v>
      </c>
    </row>
    <row r="8388" spans="1:10" hidden="1" x14ac:dyDescent="0.2">
      <c r="A8388" s="326" t="s">
        <v>17784</v>
      </c>
      <c r="B8388" s="326" t="s">
        <v>11</v>
      </c>
      <c r="C8388" s="326">
        <v>1</v>
      </c>
      <c r="D8388" s="326" t="s">
        <v>24</v>
      </c>
      <c r="E8388" s="323">
        <v>50</v>
      </c>
      <c r="F8388" s="35" t="s">
        <v>303</v>
      </c>
      <c r="G8388" s="326" t="s">
        <v>16634</v>
      </c>
      <c r="H8388" s="350">
        <f t="shared" si="131"/>
        <v>4312651.8800000008</v>
      </c>
      <c r="I8388" s="326" t="s">
        <v>17675</v>
      </c>
      <c r="J8388" s="42" t="str">
        <f>VLOOKUP(D8388,DEPARTMENTS!B:B,1,0)</f>
        <v>ENVELOPES</v>
      </c>
    </row>
    <row r="8389" spans="1:10" hidden="1" x14ac:dyDescent="0.2">
      <c r="A8389" s="326" t="s">
        <v>17785</v>
      </c>
      <c r="B8389" s="326" t="s">
        <v>11</v>
      </c>
      <c r="C8389" s="326">
        <v>1</v>
      </c>
      <c r="D8389" s="326" t="s">
        <v>24</v>
      </c>
      <c r="E8389" s="323">
        <v>1000</v>
      </c>
      <c r="F8389" s="35" t="s">
        <v>303</v>
      </c>
      <c r="G8389" s="326" t="s">
        <v>16634</v>
      </c>
      <c r="H8389" s="350">
        <f t="shared" si="131"/>
        <v>4313651.8800000008</v>
      </c>
      <c r="I8389" s="326" t="s">
        <v>17676</v>
      </c>
      <c r="J8389" s="42" t="str">
        <f>VLOOKUP(D8389,DEPARTMENTS!B:B,1,0)</f>
        <v>ENVELOPES</v>
      </c>
    </row>
    <row r="8390" spans="1:10" hidden="1" x14ac:dyDescent="0.2">
      <c r="A8390" s="326" t="s">
        <v>348</v>
      </c>
      <c r="B8390" s="326" t="s">
        <v>11</v>
      </c>
      <c r="C8390" s="326">
        <v>1</v>
      </c>
      <c r="D8390" s="326" t="s">
        <v>24</v>
      </c>
      <c r="E8390" s="323">
        <v>900</v>
      </c>
      <c r="F8390" s="35" t="s">
        <v>303</v>
      </c>
      <c r="G8390" s="326" t="s">
        <v>16634</v>
      </c>
      <c r="H8390" s="350">
        <f t="shared" si="131"/>
        <v>4314551.8800000008</v>
      </c>
      <c r="I8390" s="326" t="s">
        <v>17677</v>
      </c>
      <c r="J8390" s="42" t="str">
        <f>VLOOKUP(D8390,DEPARTMENTS!B:B,1,0)</f>
        <v>ENVELOPES</v>
      </c>
    </row>
    <row r="8391" spans="1:10" hidden="1" x14ac:dyDescent="0.2">
      <c r="A8391" s="326" t="s">
        <v>17786</v>
      </c>
      <c r="B8391" s="326" t="s">
        <v>11</v>
      </c>
      <c r="C8391" s="326">
        <v>1</v>
      </c>
      <c r="D8391" s="326" t="s">
        <v>132</v>
      </c>
      <c r="E8391" s="323">
        <v>300</v>
      </c>
      <c r="F8391" s="35" t="s">
        <v>303</v>
      </c>
      <c r="G8391" s="326" t="s">
        <v>16634</v>
      </c>
      <c r="H8391" s="350">
        <f t="shared" si="131"/>
        <v>4314851.8800000008</v>
      </c>
      <c r="I8391" s="326" t="s">
        <v>17678</v>
      </c>
      <c r="J8391" s="42" t="str">
        <f>VLOOKUP(D8391,DEPARTMENTS!B:B,1,0)</f>
        <v>DEV_GROUP_41</v>
      </c>
    </row>
    <row r="8392" spans="1:10" hidden="1" x14ac:dyDescent="0.2">
      <c r="A8392" s="326" t="s">
        <v>17787</v>
      </c>
      <c r="B8392" s="326" t="s">
        <v>11</v>
      </c>
      <c r="C8392" s="326">
        <v>1</v>
      </c>
      <c r="D8392" s="326" t="s">
        <v>182</v>
      </c>
      <c r="E8392" s="323">
        <v>300</v>
      </c>
      <c r="F8392" s="35" t="s">
        <v>303</v>
      </c>
      <c r="G8392" s="326" t="s">
        <v>16634</v>
      </c>
      <c r="H8392" s="350">
        <f t="shared" si="131"/>
        <v>4315151.8800000008</v>
      </c>
      <c r="I8392" s="326" t="s">
        <v>17679</v>
      </c>
      <c r="J8392" s="42" t="str">
        <f>VLOOKUP(D8392,DEPARTMENTS!B:B,1,0)</f>
        <v>DEV_GROUP_23</v>
      </c>
    </row>
    <row r="8393" spans="1:10" hidden="1" x14ac:dyDescent="0.2">
      <c r="A8393" s="326" t="s">
        <v>17788</v>
      </c>
      <c r="B8393" s="326" t="s">
        <v>11</v>
      </c>
      <c r="C8393" s="326">
        <v>1</v>
      </c>
      <c r="D8393" s="326" t="s">
        <v>150</v>
      </c>
      <c r="E8393" s="323">
        <v>100</v>
      </c>
      <c r="F8393" s="35" t="s">
        <v>303</v>
      </c>
      <c r="G8393" s="326" t="s">
        <v>16634</v>
      </c>
      <c r="H8393" s="350">
        <f t="shared" si="131"/>
        <v>4315251.8800000008</v>
      </c>
      <c r="I8393" s="326" t="s">
        <v>17680</v>
      </c>
      <c r="J8393" s="42" t="str">
        <f>VLOOKUP(D8393,DEPARTMENTS!B:B,1,0)</f>
        <v>DEV_GROUP_40</v>
      </c>
    </row>
    <row r="8394" spans="1:10" hidden="1" x14ac:dyDescent="0.2">
      <c r="A8394" s="326" t="s">
        <v>17789</v>
      </c>
      <c r="B8394" s="326" t="s">
        <v>11</v>
      </c>
      <c r="C8394" s="326">
        <v>1</v>
      </c>
      <c r="D8394" s="326" t="s">
        <v>24</v>
      </c>
      <c r="E8394" s="323">
        <v>100</v>
      </c>
      <c r="F8394" s="35" t="s">
        <v>303</v>
      </c>
      <c r="G8394" s="326" t="s">
        <v>16634</v>
      </c>
      <c r="H8394" s="350">
        <f t="shared" si="131"/>
        <v>4315351.8800000008</v>
      </c>
      <c r="I8394" s="326" t="s">
        <v>17681</v>
      </c>
      <c r="J8394" s="42" t="str">
        <f>VLOOKUP(D8394,DEPARTMENTS!B:B,1,0)</f>
        <v>ENVELOPES</v>
      </c>
    </row>
    <row r="8395" spans="1:10" hidden="1" x14ac:dyDescent="0.2">
      <c r="A8395" s="326" t="s">
        <v>17790</v>
      </c>
      <c r="B8395" s="326" t="s">
        <v>11</v>
      </c>
      <c r="C8395" s="326">
        <v>1</v>
      </c>
      <c r="D8395" s="326" t="s">
        <v>24</v>
      </c>
      <c r="E8395" s="323">
        <v>200</v>
      </c>
      <c r="F8395" s="35" t="s">
        <v>303</v>
      </c>
      <c r="G8395" s="326" t="s">
        <v>16634</v>
      </c>
      <c r="H8395" s="350">
        <f t="shared" si="131"/>
        <v>4315551.8800000008</v>
      </c>
      <c r="I8395" s="326" t="s">
        <v>17682</v>
      </c>
      <c r="J8395" s="42" t="str">
        <f>VLOOKUP(D8395,DEPARTMENTS!B:B,1,0)</f>
        <v>ENVELOPES</v>
      </c>
    </row>
    <row r="8396" spans="1:10" hidden="1" x14ac:dyDescent="0.2">
      <c r="A8396" s="326" t="s">
        <v>17791</v>
      </c>
      <c r="B8396" s="326" t="s">
        <v>11</v>
      </c>
      <c r="C8396" s="326">
        <v>1</v>
      </c>
      <c r="D8396" s="326" t="s">
        <v>24</v>
      </c>
      <c r="E8396" s="323">
        <v>50</v>
      </c>
      <c r="F8396" s="35" t="s">
        <v>303</v>
      </c>
      <c r="G8396" s="326" t="s">
        <v>16634</v>
      </c>
      <c r="H8396" s="350">
        <f t="shared" si="131"/>
        <v>4315601.8800000008</v>
      </c>
      <c r="I8396" s="326" t="s">
        <v>17683</v>
      </c>
      <c r="J8396" s="42" t="str">
        <f>VLOOKUP(D8396,DEPARTMENTS!B:B,1,0)</f>
        <v>ENVELOPES</v>
      </c>
    </row>
    <row r="8397" spans="1:10" hidden="1" x14ac:dyDescent="0.2">
      <c r="A8397" s="326" t="s">
        <v>17792</v>
      </c>
      <c r="B8397" s="326" t="s">
        <v>11</v>
      </c>
      <c r="C8397" s="326">
        <v>1</v>
      </c>
      <c r="D8397" s="326" t="s">
        <v>24</v>
      </c>
      <c r="E8397" s="323">
        <v>50</v>
      </c>
      <c r="F8397" s="35" t="s">
        <v>303</v>
      </c>
      <c r="G8397" s="326" t="s">
        <v>16634</v>
      </c>
      <c r="H8397" s="350">
        <f t="shared" si="131"/>
        <v>4315651.8800000008</v>
      </c>
      <c r="I8397" s="326" t="s">
        <v>17684</v>
      </c>
      <c r="J8397" s="42" t="str">
        <f>VLOOKUP(D8397,DEPARTMENTS!B:B,1,0)</f>
        <v>ENVELOPES</v>
      </c>
    </row>
    <row r="8398" spans="1:10" hidden="1" x14ac:dyDescent="0.2">
      <c r="A8398" s="326" t="s">
        <v>17793</v>
      </c>
      <c r="B8398" s="326" t="s">
        <v>11</v>
      </c>
      <c r="C8398" s="326">
        <v>1</v>
      </c>
      <c r="D8398" s="326" t="s">
        <v>24</v>
      </c>
      <c r="E8398" s="323">
        <v>50</v>
      </c>
      <c r="F8398" s="35" t="s">
        <v>303</v>
      </c>
      <c r="G8398" s="326" t="s">
        <v>16634</v>
      </c>
      <c r="H8398" s="350">
        <f t="shared" si="131"/>
        <v>4315701.8800000008</v>
      </c>
      <c r="I8398" s="326" t="s">
        <v>17685</v>
      </c>
      <c r="J8398" s="42" t="str">
        <f>VLOOKUP(D8398,DEPARTMENTS!B:B,1,0)</f>
        <v>ENVELOPES</v>
      </c>
    </row>
    <row r="8399" spans="1:10" hidden="1" x14ac:dyDescent="0.2">
      <c r="A8399" s="326" t="s">
        <v>17794</v>
      </c>
      <c r="B8399" s="326" t="s">
        <v>11</v>
      </c>
      <c r="C8399" s="326">
        <v>1</v>
      </c>
      <c r="D8399" s="326" t="s">
        <v>24</v>
      </c>
      <c r="E8399" s="323">
        <v>100</v>
      </c>
      <c r="F8399" s="35" t="s">
        <v>303</v>
      </c>
      <c r="G8399" s="326" t="s">
        <v>16634</v>
      </c>
      <c r="H8399" s="350">
        <f t="shared" si="131"/>
        <v>4315801.8800000008</v>
      </c>
      <c r="I8399" s="326" t="s">
        <v>17686</v>
      </c>
      <c r="J8399" s="42" t="str">
        <f>VLOOKUP(D8399,DEPARTMENTS!B:B,1,0)</f>
        <v>ENVELOPES</v>
      </c>
    </row>
    <row r="8400" spans="1:10" hidden="1" x14ac:dyDescent="0.2">
      <c r="A8400" s="326" t="s">
        <v>17795</v>
      </c>
      <c r="B8400" s="326" t="s">
        <v>11</v>
      </c>
      <c r="C8400" s="326">
        <v>1</v>
      </c>
      <c r="D8400" s="326" t="s">
        <v>24</v>
      </c>
      <c r="E8400" s="323">
        <v>10</v>
      </c>
      <c r="F8400" s="35" t="s">
        <v>303</v>
      </c>
      <c r="G8400" s="326" t="s">
        <v>16634</v>
      </c>
      <c r="H8400" s="350">
        <f t="shared" si="131"/>
        <v>4315811.8800000008</v>
      </c>
      <c r="I8400" s="326" t="s">
        <v>17687</v>
      </c>
      <c r="J8400" s="42" t="str">
        <f>VLOOKUP(D8400,DEPARTMENTS!B:B,1,0)</f>
        <v>ENVELOPES</v>
      </c>
    </row>
    <row r="8401" spans="1:10" hidden="1" x14ac:dyDescent="0.2">
      <c r="A8401" s="326" t="s">
        <v>17796</v>
      </c>
      <c r="B8401" s="326" t="s">
        <v>11</v>
      </c>
      <c r="C8401" s="326">
        <v>1</v>
      </c>
      <c r="D8401" s="326" t="s">
        <v>24</v>
      </c>
      <c r="E8401" s="323">
        <v>300</v>
      </c>
      <c r="F8401" s="35" t="s">
        <v>303</v>
      </c>
      <c r="G8401" s="326" t="s">
        <v>16634</v>
      </c>
      <c r="H8401" s="350">
        <f t="shared" si="131"/>
        <v>4316111.8800000008</v>
      </c>
      <c r="I8401" s="326" t="s">
        <v>17688</v>
      </c>
      <c r="J8401" s="42" t="str">
        <f>VLOOKUP(D8401,DEPARTMENTS!B:B,1,0)</f>
        <v>ENVELOPES</v>
      </c>
    </row>
    <row r="8402" spans="1:10" hidden="1" x14ac:dyDescent="0.2">
      <c r="A8402" s="326" t="s">
        <v>17797</v>
      </c>
      <c r="B8402" s="326" t="s">
        <v>11</v>
      </c>
      <c r="C8402" s="326">
        <v>1</v>
      </c>
      <c r="D8402" s="326" t="s">
        <v>24</v>
      </c>
      <c r="E8402" s="323">
        <v>100</v>
      </c>
      <c r="F8402" s="35" t="s">
        <v>303</v>
      </c>
      <c r="G8402" s="326" t="s">
        <v>16634</v>
      </c>
      <c r="H8402" s="350">
        <f t="shared" si="131"/>
        <v>4316211.8800000008</v>
      </c>
      <c r="I8402" s="326" t="s">
        <v>17689</v>
      </c>
      <c r="J8402" s="42" t="str">
        <f>VLOOKUP(D8402,DEPARTMENTS!B:B,1,0)</f>
        <v>ENVELOPES</v>
      </c>
    </row>
    <row r="8403" spans="1:10" hidden="1" x14ac:dyDescent="0.2">
      <c r="A8403" s="326" t="s">
        <v>17798</v>
      </c>
      <c r="B8403" s="326" t="s">
        <v>11</v>
      </c>
      <c r="C8403" s="326">
        <v>1</v>
      </c>
      <c r="D8403" s="326" t="s">
        <v>116</v>
      </c>
      <c r="E8403" s="323">
        <v>500</v>
      </c>
      <c r="F8403" s="35" t="s">
        <v>303</v>
      </c>
      <c r="G8403" s="326" t="s">
        <v>16634</v>
      </c>
      <c r="H8403" s="350">
        <f t="shared" si="131"/>
        <v>4316711.8800000008</v>
      </c>
      <c r="I8403" s="326" t="s">
        <v>17690</v>
      </c>
      <c r="J8403" s="42" t="str">
        <f>VLOOKUP(D8403,DEPARTMENTS!B:B,1,0)</f>
        <v>DEV_GROUP_15</v>
      </c>
    </row>
    <row r="8404" spans="1:10" hidden="1" x14ac:dyDescent="0.2">
      <c r="A8404" s="326" t="s">
        <v>17799</v>
      </c>
      <c r="B8404" s="326" t="s">
        <v>11</v>
      </c>
      <c r="C8404" s="326">
        <v>1</v>
      </c>
      <c r="D8404" s="326" t="s">
        <v>24</v>
      </c>
      <c r="E8404" s="323">
        <v>500</v>
      </c>
      <c r="F8404" s="35" t="s">
        <v>303</v>
      </c>
      <c r="G8404" s="326" t="s">
        <v>16634</v>
      </c>
      <c r="H8404" s="350">
        <f t="shared" si="131"/>
        <v>4317211.8800000008</v>
      </c>
      <c r="I8404" s="326" t="s">
        <v>17691</v>
      </c>
      <c r="J8404" s="42" t="str">
        <f>VLOOKUP(D8404,DEPARTMENTS!B:B,1,0)</f>
        <v>ENVELOPES</v>
      </c>
    </row>
    <row r="8405" spans="1:10" hidden="1" x14ac:dyDescent="0.2">
      <c r="A8405" s="326" t="s">
        <v>17800</v>
      </c>
      <c r="B8405" s="326" t="s">
        <v>11</v>
      </c>
      <c r="C8405" s="326">
        <v>1</v>
      </c>
      <c r="D8405" s="326" t="s">
        <v>24</v>
      </c>
      <c r="E8405" s="323">
        <v>100</v>
      </c>
      <c r="F8405" s="35" t="s">
        <v>303</v>
      </c>
      <c r="G8405" s="326" t="s">
        <v>16634</v>
      </c>
      <c r="H8405" s="350">
        <f t="shared" si="131"/>
        <v>4317311.8800000008</v>
      </c>
      <c r="I8405" s="326" t="s">
        <v>17692</v>
      </c>
      <c r="J8405" s="42" t="str">
        <f>VLOOKUP(D8405,DEPARTMENTS!B:B,1,0)</f>
        <v>ENVELOPES</v>
      </c>
    </row>
    <row r="8406" spans="1:10" hidden="1" x14ac:dyDescent="0.2">
      <c r="A8406" s="326" t="s">
        <v>17801</v>
      </c>
      <c r="B8406" s="326" t="s">
        <v>11</v>
      </c>
      <c r="C8406" s="326">
        <v>1</v>
      </c>
      <c r="D8406" s="326" t="s">
        <v>24</v>
      </c>
      <c r="E8406" s="323">
        <v>30</v>
      </c>
      <c r="F8406" s="35" t="s">
        <v>303</v>
      </c>
      <c r="G8406" s="326" t="s">
        <v>16634</v>
      </c>
      <c r="H8406" s="350">
        <f t="shared" ref="H8406:H8469" si="132">H8405+E8406</f>
        <v>4317341.8800000008</v>
      </c>
      <c r="I8406" s="326" t="s">
        <v>17693</v>
      </c>
      <c r="J8406" s="42" t="str">
        <f>VLOOKUP(D8406,DEPARTMENTS!B:B,1,0)</f>
        <v>ENVELOPES</v>
      </c>
    </row>
    <row r="8407" spans="1:10" hidden="1" x14ac:dyDescent="0.2">
      <c r="A8407" s="326" t="s">
        <v>17802</v>
      </c>
      <c r="B8407" s="326" t="s">
        <v>11</v>
      </c>
      <c r="C8407" s="326">
        <v>1</v>
      </c>
      <c r="D8407" s="326" t="s">
        <v>24</v>
      </c>
      <c r="E8407" s="323">
        <v>500</v>
      </c>
      <c r="F8407" s="35" t="s">
        <v>303</v>
      </c>
      <c r="G8407" s="326" t="s">
        <v>16634</v>
      </c>
      <c r="H8407" s="350">
        <f t="shared" si="132"/>
        <v>4317841.8800000008</v>
      </c>
      <c r="I8407" s="326" t="s">
        <v>17694</v>
      </c>
      <c r="J8407" s="42" t="str">
        <f>VLOOKUP(D8407,DEPARTMENTS!B:B,1,0)</f>
        <v>ENVELOPES</v>
      </c>
    </row>
    <row r="8408" spans="1:10" hidden="1" x14ac:dyDescent="0.2">
      <c r="A8408" s="326" t="s">
        <v>17803</v>
      </c>
      <c r="B8408" s="326" t="s">
        <v>11</v>
      </c>
      <c r="C8408" s="326">
        <v>1</v>
      </c>
      <c r="D8408" s="326" t="s">
        <v>24</v>
      </c>
      <c r="E8408" s="323">
        <v>50</v>
      </c>
      <c r="F8408" s="35" t="s">
        <v>303</v>
      </c>
      <c r="G8408" s="326" t="s">
        <v>16634</v>
      </c>
      <c r="H8408" s="350">
        <f t="shared" si="132"/>
        <v>4317891.8800000008</v>
      </c>
      <c r="I8408" s="326" t="s">
        <v>17695</v>
      </c>
      <c r="J8408" s="42" t="str">
        <f>VLOOKUP(D8408,DEPARTMENTS!B:B,1,0)</f>
        <v>ENVELOPES</v>
      </c>
    </row>
    <row r="8409" spans="1:10" hidden="1" x14ac:dyDescent="0.2">
      <c r="A8409" s="326" t="s">
        <v>17804</v>
      </c>
      <c r="B8409" s="326" t="s">
        <v>11</v>
      </c>
      <c r="C8409" s="326">
        <v>1</v>
      </c>
      <c r="D8409" s="326" t="s">
        <v>24</v>
      </c>
      <c r="E8409" s="323">
        <v>200</v>
      </c>
      <c r="F8409" s="35" t="s">
        <v>303</v>
      </c>
      <c r="G8409" s="326" t="s">
        <v>16634</v>
      </c>
      <c r="H8409" s="350">
        <f t="shared" si="132"/>
        <v>4318091.8800000008</v>
      </c>
      <c r="I8409" s="326" t="s">
        <v>17696</v>
      </c>
      <c r="J8409" s="42" t="str">
        <f>VLOOKUP(D8409,DEPARTMENTS!B:B,1,0)</f>
        <v>ENVELOPES</v>
      </c>
    </row>
    <row r="8410" spans="1:10" hidden="1" x14ac:dyDescent="0.2">
      <c r="A8410" s="326" t="s">
        <v>17805</v>
      </c>
      <c r="B8410" s="326" t="s">
        <v>11</v>
      </c>
      <c r="C8410" s="326">
        <v>1</v>
      </c>
      <c r="D8410" s="326" t="s">
        <v>162</v>
      </c>
      <c r="E8410" s="323">
        <v>200</v>
      </c>
      <c r="F8410" s="35" t="s">
        <v>303</v>
      </c>
      <c r="G8410" s="326" t="s">
        <v>16634</v>
      </c>
      <c r="H8410" s="350">
        <f t="shared" si="132"/>
        <v>4318291.8800000008</v>
      </c>
      <c r="I8410" s="326" t="s">
        <v>17697</v>
      </c>
      <c r="J8410" s="42" t="str">
        <f>VLOOKUP(D8410,DEPARTMENTS!B:B,1,0)</f>
        <v>DEV_GROUP_14</v>
      </c>
    </row>
    <row r="8411" spans="1:10" hidden="1" x14ac:dyDescent="0.2">
      <c r="A8411" s="326" t="s">
        <v>17806</v>
      </c>
      <c r="B8411" s="326" t="s">
        <v>11</v>
      </c>
      <c r="C8411" s="326">
        <v>1</v>
      </c>
      <c r="D8411" s="326" t="s">
        <v>182</v>
      </c>
      <c r="E8411" s="323">
        <v>1000</v>
      </c>
      <c r="F8411" s="35" t="s">
        <v>303</v>
      </c>
      <c r="G8411" s="326" t="s">
        <v>16634</v>
      </c>
      <c r="H8411" s="350">
        <f t="shared" si="132"/>
        <v>4319291.8800000008</v>
      </c>
      <c r="I8411" s="326" t="s">
        <v>17698</v>
      </c>
      <c r="J8411" s="42" t="str">
        <f>VLOOKUP(D8411,DEPARTMENTS!B:B,1,0)</f>
        <v>DEV_GROUP_23</v>
      </c>
    </row>
    <row r="8412" spans="1:10" hidden="1" x14ac:dyDescent="0.2">
      <c r="A8412" s="326" t="s">
        <v>17807</v>
      </c>
      <c r="B8412" s="326" t="s">
        <v>11</v>
      </c>
      <c r="C8412" s="326">
        <v>1</v>
      </c>
      <c r="D8412" s="326" t="s">
        <v>24</v>
      </c>
      <c r="E8412" s="323">
        <v>12500</v>
      </c>
      <c r="F8412" s="35" t="s">
        <v>303</v>
      </c>
      <c r="G8412" s="326" t="s">
        <v>16634</v>
      </c>
      <c r="H8412" s="350">
        <f t="shared" si="132"/>
        <v>4331791.8800000008</v>
      </c>
      <c r="I8412" s="326" t="s">
        <v>17699</v>
      </c>
      <c r="J8412" s="42" t="str">
        <f>VLOOKUP(D8412,DEPARTMENTS!B:B,1,0)</f>
        <v>ENVELOPES</v>
      </c>
    </row>
    <row r="8413" spans="1:10" hidden="1" x14ac:dyDescent="0.2">
      <c r="A8413" s="326" t="s">
        <v>17808</v>
      </c>
      <c r="B8413" s="326" t="s">
        <v>11</v>
      </c>
      <c r="C8413" s="326">
        <v>1</v>
      </c>
      <c r="D8413" s="326" t="s">
        <v>24</v>
      </c>
      <c r="E8413" s="323">
        <v>100</v>
      </c>
      <c r="F8413" s="35" t="s">
        <v>303</v>
      </c>
      <c r="G8413" s="326" t="s">
        <v>16634</v>
      </c>
      <c r="H8413" s="350">
        <f t="shared" si="132"/>
        <v>4331891.8800000008</v>
      </c>
      <c r="I8413" s="326" t="s">
        <v>17700</v>
      </c>
      <c r="J8413" s="42" t="str">
        <f>VLOOKUP(D8413,DEPARTMENTS!B:B,1,0)</f>
        <v>ENVELOPES</v>
      </c>
    </row>
    <row r="8414" spans="1:10" hidden="1" x14ac:dyDescent="0.2">
      <c r="A8414" s="326" t="s">
        <v>17809</v>
      </c>
      <c r="B8414" s="326" t="s">
        <v>11</v>
      </c>
      <c r="C8414" s="326">
        <v>1</v>
      </c>
      <c r="D8414" s="326" t="s">
        <v>24</v>
      </c>
      <c r="E8414" s="323">
        <v>200</v>
      </c>
      <c r="F8414" s="35" t="s">
        <v>303</v>
      </c>
      <c r="G8414" s="326" t="s">
        <v>16634</v>
      </c>
      <c r="H8414" s="350">
        <f t="shared" si="132"/>
        <v>4332091.8800000008</v>
      </c>
      <c r="I8414" s="326" t="s">
        <v>17701</v>
      </c>
      <c r="J8414" s="42" t="str">
        <f>VLOOKUP(D8414,DEPARTMENTS!B:B,1,0)</f>
        <v>ENVELOPES</v>
      </c>
    </row>
    <row r="8415" spans="1:10" hidden="1" x14ac:dyDescent="0.2">
      <c r="A8415" s="326" t="s">
        <v>17810</v>
      </c>
      <c r="B8415" s="326" t="s">
        <v>11</v>
      </c>
      <c r="C8415" s="326">
        <v>1</v>
      </c>
      <c r="D8415" s="326" t="s">
        <v>24</v>
      </c>
      <c r="E8415" s="323">
        <v>100</v>
      </c>
      <c r="F8415" s="35" t="s">
        <v>303</v>
      </c>
      <c r="G8415" s="326" t="s">
        <v>16634</v>
      </c>
      <c r="H8415" s="350">
        <f t="shared" si="132"/>
        <v>4332191.8800000008</v>
      </c>
      <c r="I8415" s="326" t="s">
        <v>17702</v>
      </c>
      <c r="J8415" s="42" t="str">
        <f>VLOOKUP(D8415,DEPARTMENTS!B:B,1,0)</f>
        <v>ENVELOPES</v>
      </c>
    </row>
    <row r="8416" spans="1:10" hidden="1" x14ac:dyDescent="0.2">
      <c r="A8416" s="326" t="s">
        <v>17811</v>
      </c>
      <c r="B8416" s="326" t="s">
        <v>11</v>
      </c>
      <c r="C8416" s="326">
        <v>1</v>
      </c>
      <c r="D8416" s="326" t="s">
        <v>24</v>
      </c>
      <c r="E8416" s="323">
        <v>100</v>
      </c>
      <c r="F8416" s="35" t="s">
        <v>303</v>
      </c>
      <c r="G8416" s="326" t="s">
        <v>16634</v>
      </c>
      <c r="H8416" s="350">
        <f t="shared" si="132"/>
        <v>4332291.8800000008</v>
      </c>
      <c r="I8416" s="326" t="s">
        <v>17703</v>
      </c>
      <c r="J8416" s="42" t="str">
        <f>VLOOKUP(D8416,DEPARTMENTS!B:B,1,0)</f>
        <v>ENVELOPES</v>
      </c>
    </row>
    <row r="8417" spans="1:10" hidden="1" x14ac:dyDescent="0.2">
      <c r="A8417" s="326" t="s">
        <v>17812</v>
      </c>
      <c r="B8417" s="326" t="s">
        <v>11</v>
      </c>
      <c r="C8417" s="326">
        <v>1</v>
      </c>
      <c r="D8417" s="326" t="s">
        <v>24</v>
      </c>
      <c r="E8417" s="323">
        <v>20</v>
      </c>
      <c r="F8417" s="35" t="s">
        <v>303</v>
      </c>
      <c r="G8417" s="326" t="s">
        <v>16634</v>
      </c>
      <c r="H8417" s="350">
        <f t="shared" si="132"/>
        <v>4332311.8800000008</v>
      </c>
      <c r="I8417" s="326" t="s">
        <v>17704</v>
      </c>
      <c r="J8417" s="42" t="str">
        <f>VLOOKUP(D8417,DEPARTMENTS!B:B,1,0)</f>
        <v>ENVELOPES</v>
      </c>
    </row>
    <row r="8418" spans="1:10" hidden="1" x14ac:dyDescent="0.2">
      <c r="A8418" s="326" t="s">
        <v>17813</v>
      </c>
      <c r="B8418" s="326" t="s">
        <v>11</v>
      </c>
      <c r="C8418" s="326">
        <v>1</v>
      </c>
      <c r="D8418" s="326" t="s">
        <v>24</v>
      </c>
      <c r="E8418" s="323">
        <v>200</v>
      </c>
      <c r="F8418" s="35" t="s">
        <v>303</v>
      </c>
      <c r="G8418" s="326" t="s">
        <v>16634</v>
      </c>
      <c r="H8418" s="350">
        <f t="shared" si="132"/>
        <v>4332511.8800000008</v>
      </c>
      <c r="I8418" s="326" t="s">
        <v>17705</v>
      </c>
      <c r="J8418" s="42" t="str">
        <f>VLOOKUP(D8418,DEPARTMENTS!B:B,1,0)</f>
        <v>ENVELOPES</v>
      </c>
    </row>
    <row r="8419" spans="1:10" hidden="1" x14ac:dyDescent="0.2">
      <c r="A8419" s="326" t="s">
        <v>17814</v>
      </c>
      <c r="B8419" s="326" t="s">
        <v>11</v>
      </c>
      <c r="C8419" s="326">
        <v>1</v>
      </c>
      <c r="D8419" s="326" t="s">
        <v>24</v>
      </c>
      <c r="E8419" s="323">
        <v>20</v>
      </c>
      <c r="F8419" s="35" t="s">
        <v>303</v>
      </c>
      <c r="G8419" s="326" t="s">
        <v>16634</v>
      </c>
      <c r="H8419" s="350">
        <f t="shared" si="132"/>
        <v>4332531.8800000008</v>
      </c>
      <c r="I8419" s="326" t="s">
        <v>17706</v>
      </c>
      <c r="J8419" s="42" t="str">
        <f>VLOOKUP(D8419,DEPARTMENTS!B:B,1,0)</f>
        <v>ENVELOPES</v>
      </c>
    </row>
    <row r="8420" spans="1:10" hidden="1" x14ac:dyDescent="0.2">
      <c r="A8420" s="326" t="s">
        <v>17815</v>
      </c>
      <c r="B8420" s="326" t="s">
        <v>11</v>
      </c>
      <c r="C8420" s="326">
        <v>1</v>
      </c>
      <c r="D8420" s="326" t="s">
        <v>124</v>
      </c>
      <c r="E8420" s="323">
        <v>1000</v>
      </c>
      <c r="F8420" s="35" t="s">
        <v>303</v>
      </c>
      <c r="G8420" s="326" t="s">
        <v>16634</v>
      </c>
      <c r="H8420" s="350">
        <f t="shared" si="132"/>
        <v>4333531.8800000008</v>
      </c>
      <c r="I8420" s="326" t="s">
        <v>17707</v>
      </c>
      <c r="J8420" s="42" t="str">
        <f>VLOOKUP(D8420,DEPARTMENTS!B:B,1,0)</f>
        <v>DEV_GROUP_7</v>
      </c>
    </row>
    <row r="8421" spans="1:10" hidden="1" x14ac:dyDescent="0.2">
      <c r="A8421" s="326" t="s">
        <v>17816</v>
      </c>
      <c r="B8421" s="326" t="s">
        <v>11</v>
      </c>
      <c r="C8421" s="326">
        <v>1</v>
      </c>
      <c r="D8421" s="326" t="s">
        <v>24</v>
      </c>
      <c r="E8421" s="323">
        <v>100</v>
      </c>
      <c r="F8421" s="35" t="s">
        <v>303</v>
      </c>
      <c r="G8421" s="326" t="s">
        <v>16634</v>
      </c>
      <c r="H8421" s="350">
        <f t="shared" si="132"/>
        <v>4333631.8800000008</v>
      </c>
      <c r="I8421" s="326" t="s">
        <v>17708</v>
      </c>
      <c r="J8421" s="42" t="str">
        <f>VLOOKUP(D8421,DEPARTMENTS!B:B,1,0)</f>
        <v>ENVELOPES</v>
      </c>
    </row>
    <row r="8422" spans="1:10" hidden="1" x14ac:dyDescent="0.2">
      <c r="A8422" s="326" t="s">
        <v>17817</v>
      </c>
      <c r="B8422" s="326" t="s">
        <v>11</v>
      </c>
      <c r="C8422" s="326">
        <v>1</v>
      </c>
      <c r="D8422" s="326" t="s">
        <v>24</v>
      </c>
      <c r="E8422" s="323">
        <v>30</v>
      </c>
      <c r="F8422" s="35" t="s">
        <v>303</v>
      </c>
      <c r="G8422" s="326" t="s">
        <v>16634</v>
      </c>
      <c r="H8422" s="350">
        <f t="shared" si="132"/>
        <v>4333661.8800000008</v>
      </c>
      <c r="I8422" s="326" t="s">
        <v>17709</v>
      </c>
      <c r="J8422" s="42" t="str">
        <f>VLOOKUP(D8422,DEPARTMENTS!B:B,1,0)</f>
        <v>ENVELOPES</v>
      </c>
    </row>
    <row r="8423" spans="1:10" hidden="1" x14ac:dyDescent="0.2">
      <c r="A8423" s="326" t="s">
        <v>17818</v>
      </c>
      <c r="B8423" s="326" t="s">
        <v>11</v>
      </c>
      <c r="C8423" s="326">
        <v>1</v>
      </c>
      <c r="D8423" s="326" t="s">
        <v>24</v>
      </c>
      <c r="E8423" s="323">
        <v>50</v>
      </c>
      <c r="F8423" s="35" t="s">
        <v>303</v>
      </c>
      <c r="G8423" s="326" t="s">
        <v>16634</v>
      </c>
      <c r="H8423" s="350">
        <f t="shared" si="132"/>
        <v>4333711.8800000008</v>
      </c>
      <c r="I8423" s="326" t="s">
        <v>17710</v>
      </c>
      <c r="J8423" s="42" t="str">
        <f>VLOOKUP(D8423,DEPARTMENTS!B:B,1,0)</f>
        <v>ENVELOPES</v>
      </c>
    </row>
    <row r="8424" spans="1:10" hidden="1" x14ac:dyDescent="0.2">
      <c r="A8424" s="326" t="s">
        <v>17819</v>
      </c>
      <c r="B8424" s="326" t="s">
        <v>11</v>
      </c>
      <c r="C8424" s="326">
        <v>1</v>
      </c>
      <c r="D8424" s="326" t="s">
        <v>24</v>
      </c>
      <c r="E8424" s="323">
        <v>20</v>
      </c>
      <c r="F8424" s="35" t="s">
        <v>303</v>
      </c>
      <c r="G8424" s="326" t="s">
        <v>16634</v>
      </c>
      <c r="H8424" s="350">
        <f t="shared" si="132"/>
        <v>4333731.8800000008</v>
      </c>
      <c r="I8424" s="326" t="s">
        <v>17711</v>
      </c>
      <c r="J8424" s="42" t="str">
        <f>VLOOKUP(D8424,DEPARTMENTS!B:B,1,0)</f>
        <v>ENVELOPES</v>
      </c>
    </row>
    <row r="8425" spans="1:10" hidden="1" x14ac:dyDescent="0.2">
      <c r="A8425" s="326" t="s">
        <v>17820</v>
      </c>
      <c r="B8425" s="326" t="s">
        <v>11</v>
      </c>
      <c r="C8425" s="326">
        <v>1</v>
      </c>
      <c r="D8425" s="326" t="s">
        <v>24</v>
      </c>
      <c r="E8425" s="323">
        <v>700</v>
      </c>
      <c r="F8425" s="35" t="s">
        <v>303</v>
      </c>
      <c r="G8425" s="326" t="s">
        <v>16634</v>
      </c>
      <c r="H8425" s="350">
        <f t="shared" si="132"/>
        <v>4334431.8800000008</v>
      </c>
      <c r="I8425" s="326" t="s">
        <v>17712</v>
      </c>
      <c r="J8425" s="42" t="str">
        <f>VLOOKUP(D8425,DEPARTMENTS!B:B,1,0)</f>
        <v>ENVELOPES</v>
      </c>
    </row>
    <row r="8426" spans="1:10" hidden="1" x14ac:dyDescent="0.2">
      <c r="A8426" s="326" t="s">
        <v>17821</v>
      </c>
      <c r="B8426" s="326" t="s">
        <v>11</v>
      </c>
      <c r="C8426" s="326">
        <v>1</v>
      </c>
      <c r="D8426" s="326" t="s">
        <v>24</v>
      </c>
      <c r="E8426" s="323">
        <v>600</v>
      </c>
      <c r="F8426" s="35" t="s">
        <v>303</v>
      </c>
      <c r="G8426" s="326" t="s">
        <v>16634</v>
      </c>
      <c r="H8426" s="350">
        <f t="shared" si="132"/>
        <v>4335031.8800000008</v>
      </c>
      <c r="I8426" s="326" t="s">
        <v>17713</v>
      </c>
      <c r="J8426" s="42" t="str">
        <f>VLOOKUP(D8426,DEPARTMENTS!B:B,1,0)</f>
        <v>ENVELOPES</v>
      </c>
    </row>
    <row r="8427" spans="1:10" hidden="1" x14ac:dyDescent="0.2">
      <c r="A8427" s="326" t="s">
        <v>17822</v>
      </c>
      <c r="B8427" s="326" t="s">
        <v>11</v>
      </c>
      <c r="C8427" s="326">
        <v>1</v>
      </c>
      <c r="D8427" s="326" t="s">
        <v>24</v>
      </c>
      <c r="E8427" s="323">
        <v>400</v>
      </c>
      <c r="F8427" s="35" t="s">
        <v>303</v>
      </c>
      <c r="G8427" s="326" t="s">
        <v>16634</v>
      </c>
      <c r="H8427" s="350">
        <f t="shared" si="132"/>
        <v>4335431.8800000008</v>
      </c>
      <c r="I8427" s="326" t="s">
        <v>17714</v>
      </c>
      <c r="J8427" s="42" t="str">
        <f>VLOOKUP(D8427,DEPARTMENTS!B:B,1,0)</f>
        <v>ENVELOPES</v>
      </c>
    </row>
    <row r="8428" spans="1:10" hidden="1" x14ac:dyDescent="0.2">
      <c r="A8428" s="326" t="s">
        <v>17823</v>
      </c>
      <c r="B8428" s="326" t="s">
        <v>11</v>
      </c>
      <c r="C8428" s="326">
        <v>1</v>
      </c>
      <c r="D8428" s="326" t="s">
        <v>24</v>
      </c>
      <c r="E8428" s="323">
        <v>100</v>
      </c>
      <c r="F8428" s="35" t="s">
        <v>303</v>
      </c>
      <c r="G8428" s="326" t="s">
        <v>16634</v>
      </c>
      <c r="H8428" s="350">
        <f t="shared" si="132"/>
        <v>4335531.8800000008</v>
      </c>
      <c r="I8428" s="326" t="s">
        <v>17715</v>
      </c>
      <c r="J8428" s="42" t="str">
        <f>VLOOKUP(D8428,DEPARTMENTS!B:B,1,0)</f>
        <v>ENVELOPES</v>
      </c>
    </row>
    <row r="8429" spans="1:10" hidden="1" x14ac:dyDescent="0.2">
      <c r="A8429" s="326" t="s">
        <v>17824</v>
      </c>
      <c r="B8429" s="326" t="s">
        <v>11</v>
      </c>
      <c r="C8429" s="326">
        <v>1</v>
      </c>
      <c r="D8429" s="326" t="s">
        <v>24</v>
      </c>
      <c r="E8429" s="323">
        <v>50</v>
      </c>
      <c r="F8429" s="35" t="s">
        <v>303</v>
      </c>
      <c r="G8429" s="326" t="s">
        <v>16634</v>
      </c>
      <c r="H8429" s="350">
        <f t="shared" si="132"/>
        <v>4335581.8800000008</v>
      </c>
      <c r="I8429" s="326" t="s">
        <v>17716</v>
      </c>
      <c r="J8429" s="42" t="str">
        <f>VLOOKUP(D8429,DEPARTMENTS!B:B,1,0)</f>
        <v>ENVELOPES</v>
      </c>
    </row>
    <row r="8430" spans="1:10" hidden="1" x14ac:dyDescent="0.2">
      <c r="A8430" s="326" t="s">
        <v>17825</v>
      </c>
      <c r="B8430" s="326" t="s">
        <v>11</v>
      </c>
      <c r="C8430" s="326">
        <v>1</v>
      </c>
      <c r="D8430" s="326" t="s">
        <v>148</v>
      </c>
      <c r="E8430" s="323">
        <v>100</v>
      </c>
      <c r="F8430" s="35" t="s">
        <v>303</v>
      </c>
      <c r="G8430" s="326" t="s">
        <v>16634</v>
      </c>
      <c r="H8430" s="350">
        <f t="shared" si="132"/>
        <v>4335681.8800000008</v>
      </c>
      <c r="I8430" s="326" t="s">
        <v>17717</v>
      </c>
      <c r="J8430" s="42" t="str">
        <f>VLOOKUP(D8430,DEPARTMENTS!B:B,1,0)</f>
        <v>DEV_GROUP_NA</v>
      </c>
    </row>
    <row r="8431" spans="1:10" hidden="1" x14ac:dyDescent="0.2">
      <c r="A8431" s="326" t="s">
        <v>17826</v>
      </c>
      <c r="B8431" s="326" t="s">
        <v>11</v>
      </c>
      <c r="C8431" s="326">
        <v>1</v>
      </c>
      <c r="D8431" s="326" t="s">
        <v>24</v>
      </c>
      <c r="E8431" s="323">
        <v>500</v>
      </c>
      <c r="F8431" s="35" t="s">
        <v>303</v>
      </c>
      <c r="G8431" s="326" t="s">
        <v>16634</v>
      </c>
      <c r="H8431" s="350">
        <f t="shared" si="132"/>
        <v>4336181.8800000008</v>
      </c>
      <c r="I8431" s="326" t="s">
        <v>17718</v>
      </c>
      <c r="J8431" s="42" t="str">
        <f>VLOOKUP(D8431,DEPARTMENTS!B:B,1,0)</f>
        <v>ENVELOPES</v>
      </c>
    </row>
    <row r="8432" spans="1:10" hidden="1" x14ac:dyDescent="0.2">
      <c r="A8432" s="326" t="s">
        <v>17827</v>
      </c>
      <c r="B8432" s="326" t="s">
        <v>11</v>
      </c>
      <c r="C8432" s="326">
        <v>1</v>
      </c>
      <c r="D8432" s="326" t="s">
        <v>24</v>
      </c>
      <c r="E8432" s="323">
        <v>50</v>
      </c>
      <c r="F8432" s="35" t="s">
        <v>303</v>
      </c>
      <c r="G8432" s="326" t="s">
        <v>16634</v>
      </c>
      <c r="H8432" s="350">
        <f t="shared" si="132"/>
        <v>4336231.8800000008</v>
      </c>
      <c r="I8432" s="326" t="s">
        <v>17719</v>
      </c>
      <c r="J8432" s="42" t="str">
        <f>VLOOKUP(D8432,DEPARTMENTS!B:B,1,0)</f>
        <v>ENVELOPES</v>
      </c>
    </row>
    <row r="8433" spans="1:10" hidden="1" x14ac:dyDescent="0.2">
      <c r="A8433" s="326" t="s">
        <v>17828</v>
      </c>
      <c r="B8433" s="326" t="s">
        <v>11</v>
      </c>
      <c r="C8433" s="326">
        <v>1</v>
      </c>
      <c r="D8433" s="326" t="s">
        <v>24</v>
      </c>
      <c r="E8433" s="323">
        <v>50</v>
      </c>
      <c r="F8433" s="35" t="s">
        <v>303</v>
      </c>
      <c r="G8433" s="326" t="s">
        <v>16634</v>
      </c>
      <c r="H8433" s="350">
        <f t="shared" si="132"/>
        <v>4336281.8800000008</v>
      </c>
      <c r="I8433" s="326" t="s">
        <v>17720</v>
      </c>
      <c r="J8433" s="42" t="str">
        <f>VLOOKUP(D8433,DEPARTMENTS!B:B,1,0)</f>
        <v>ENVELOPES</v>
      </c>
    </row>
    <row r="8434" spans="1:10" hidden="1" x14ac:dyDescent="0.2">
      <c r="A8434" s="326" t="s">
        <v>17829</v>
      </c>
      <c r="B8434" s="326" t="s">
        <v>11</v>
      </c>
      <c r="C8434" s="326">
        <v>1</v>
      </c>
      <c r="D8434" s="326" t="s">
        <v>24</v>
      </c>
      <c r="E8434" s="323">
        <v>100</v>
      </c>
      <c r="F8434" s="35" t="s">
        <v>303</v>
      </c>
      <c r="G8434" s="326" t="s">
        <v>16634</v>
      </c>
      <c r="H8434" s="350">
        <f t="shared" si="132"/>
        <v>4336381.8800000008</v>
      </c>
      <c r="I8434" s="326" t="s">
        <v>17721</v>
      </c>
      <c r="J8434" s="42" t="str">
        <f>VLOOKUP(D8434,DEPARTMENTS!B:B,1,0)</f>
        <v>ENVELOPES</v>
      </c>
    </row>
    <row r="8435" spans="1:10" hidden="1" x14ac:dyDescent="0.2">
      <c r="A8435" s="326" t="s">
        <v>17830</v>
      </c>
      <c r="B8435" s="326" t="s">
        <v>11</v>
      </c>
      <c r="C8435" s="326">
        <v>1</v>
      </c>
      <c r="D8435" s="326" t="s">
        <v>24</v>
      </c>
      <c r="E8435" s="323">
        <v>50</v>
      </c>
      <c r="F8435" s="35" t="s">
        <v>303</v>
      </c>
      <c r="G8435" s="326" t="s">
        <v>16634</v>
      </c>
      <c r="H8435" s="350">
        <f t="shared" si="132"/>
        <v>4336431.8800000008</v>
      </c>
      <c r="I8435" s="326" t="s">
        <v>17722</v>
      </c>
      <c r="J8435" s="42" t="str">
        <f>VLOOKUP(D8435,DEPARTMENTS!B:B,1,0)</f>
        <v>ENVELOPES</v>
      </c>
    </row>
    <row r="8436" spans="1:10" hidden="1" x14ac:dyDescent="0.2">
      <c r="A8436" s="326" t="s">
        <v>17831</v>
      </c>
      <c r="B8436" s="326" t="s">
        <v>11</v>
      </c>
      <c r="C8436" s="326">
        <v>1</v>
      </c>
      <c r="D8436" s="326" t="s">
        <v>124</v>
      </c>
      <c r="E8436" s="323">
        <v>1000</v>
      </c>
      <c r="F8436" s="35" t="s">
        <v>303</v>
      </c>
      <c r="G8436" s="326" t="s">
        <v>16634</v>
      </c>
      <c r="H8436" s="350">
        <f t="shared" si="132"/>
        <v>4337431.8800000008</v>
      </c>
      <c r="I8436" s="326" t="s">
        <v>17723</v>
      </c>
      <c r="J8436" s="42" t="str">
        <f>VLOOKUP(D8436,DEPARTMENTS!B:B,1,0)</f>
        <v>DEV_GROUP_7</v>
      </c>
    </row>
    <row r="8437" spans="1:10" hidden="1" x14ac:dyDescent="0.2">
      <c r="A8437" s="326" t="s">
        <v>17832</v>
      </c>
      <c r="B8437" s="326" t="s">
        <v>11</v>
      </c>
      <c r="C8437" s="326">
        <v>1</v>
      </c>
      <c r="D8437" s="326" t="s">
        <v>24</v>
      </c>
      <c r="E8437" s="323">
        <v>50</v>
      </c>
      <c r="F8437" s="35" t="s">
        <v>303</v>
      </c>
      <c r="G8437" s="326" t="s">
        <v>16634</v>
      </c>
      <c r="H8437" s="350">
        <f t="shared" si="132"/>
        <v>4337481.8800000008</v>
      </c>
      <c r="I8437" s="326" t="s">
        <v>17724</v>
      </c>
      <c r="J8437" s="42" t="str">
        <f>VLOOKUP(D8437,DEPARTMENTS!B:B,1,0)</f>
        <v>ENVELOPES</v>
      </c>
    </row>
    <row r="8438" spans="1:10" hidden="1" x14ac:dyDescent="0.2">
      <c r="A8438" s="326" t="s">
        <v>17833</v>
      </c>
      <c r="B8438" s="326" t="s">
        <v>11</v>
      </c>
      <c r="C8438" s="326">
        <v>1</v>
      </c>
      <c r="D8438" s="326" t="s">
        <v>24</v>
      </c>
      <c r="E8438" s="323">
        <v>200</v>
      </c>
      <c r="F8438" s="35" t="s">
        <v>303</v>
      </c>
      <c r="G8438" s="326" t="s">
        <v>16634</v>
      </c>
      <c r="H8438" s="350">
        <f t="shared" si="132"/>
        <v>4337681.8800000008</v>
      </c>
      <c r="I8438" s="326" t="s">
        <v>17725</v>
      </c>
      <c r="J8438" s="42" t="str">
        <f>VLOOKUP(D8438,DEPARTMENTS!B:B,1,0)</f>
        <v>ENVELOPES</v>
      </c>
    </row>
    <row r="8439" spans="1:10" hidden="1" x14ac:dyDescent="0.2">
      <c r="A8439" s="326" t="s">
        <v>17834</v>
      </c>
      <c r="B8439" s="326" t="s">
        <v>11</v>
      </c>
      <c r="C8439" s="326">
        <v>1</v>
      </c>
      <c r="D8439" s="326" t="s">
        <v>24</v>
      </c>
      <c r="E8439" s="323">
        <v>500</v>
      </c>
      <c r="F8439" s="35" t="s">
        <v>303</v>
      </c>
      <c r="G8439" s="326" t="s">
        <v>16634</v>
      </c>
      <c r="H8439" s="350">
        <f t="shared" si="132"/>
        <v>4338181.8800000008</v>
      </c>
      <c r="I8439" s="326" t="s">
        <v>17726</v>
      </c>
      <c r="J8439" s="42" t="str">
        <f>VLOOKUP(D8439,DEPARTMENTS!B:B,1,0)</f>
        <v>ENVELOPES</v>
      </c>
    </row>
    <row r="8440" spans="1:10" hidden="1" x14ac:dyDescent="0.2">
      <c r="A8440" s="326" t="s">
        <v>17835</v>
      </c>
      <c r="B8440" s="326" t="s">
        <v>11</v>
      </c>
      <c r="C8440" s="326">
        <v>1</v>
      </c>
      <c r="D8440" s="326" t="s">
        <v>24</v>
      </c>
      <c r="E8440" s="323">
        <v>50</v>
      </c>
      <c r="F8440" s="35" t="s">
        <v>303</v>
      </c>
      <c r="G8440" s="326" t="s">
        <v>16634</v>
      </c>
      <c r="H8440" s="350">
        <f t="shared" si="132"/>
        <v>4338231.8800000008</v>
      </c>
      <c r="I8440" s="326" t="s">
        <v>17727</v>
      </c>
      <c r="J8440" s="42" t="str">
        <f>VLOOKUP(D8440,DEPARTMENTS!B:B,1,0)</f>
        <v>ENVELOPES</v>
      </c>
    </row>
    <row r="8441" spans="1:10" hidden="1" x14ac:dyDescent="0.2">
      <c r="A8441" s="326" t="s">
        <v>17836</v>
      </c>
      <c r="B8441" s="326" t="s">
        <v>11</v>
      </c>
      <c r="C8441" s="326">
        <v>1</v>
      </c>
      <c r="D8441" s="326" t="s">
        <v>24</v>
      </c>
      <c r="E8441" s="323">
        <v>100</v>
      </c>
      <c r="F8441" s="35" t="s">
        <v>303</v>
      </c>
      <c r="G8441" s="326" t="s">
        <v>16634</v>
      </c>
      <c r="H8441" s="350">
        <f t="shared" si="132"/>
        <v>4338331.8800000008</v>
      </c>
      <c r="I8441" s="326" t="s">
        <v>17728</v>
      </c>
      <c r="J8441" s="42" t="str">
        <f>VLOOKUP(D8441,DEPARTMENTS!B:B,1,0)</f>
        <v>ENVELOPES</v>
      </c>
    </row>
    <row r="8442" spans="1:10" hidden="1" x14ac:dyDescent="0.2">
      <c r="A8442" s="326" t="s">
        <v>17837</v>
      </c>
      <c r="B8442" s="326" t="s">
        <v>11</v>
      </c>
      <c r="C8442" s="326">
        <v>1</v>
      </c>
      <c r="D8442" s="326" t="s">
        <v>128</v>
      </c>
      <c r="E8442" s="323">
        <v>200</v>
      </c>
      <c r="F8442" s="35" t="s">
        <v>303</v>
      </c>
      <c r="G8442" s="326" t="s">
        <v>16634</v>
      </c>
      <c r="H8442" s="350">
        <f t="shared" si="132"/>
        <v>4338531.8800000008</v>
      </c>
      <c r="I8442" s="326" t="s">
        <v>17729</v>
      </c>
      <c r="J8442" s="42" t="str">
        <f>VLOOKUP(D8442,DEPARTMENTS!B:B,1,0)</f>
        <v>DEV_GROUP_5</v>
      </c>
    </row>
    <row r="8443" spans="1:10" hidden="1" x14ac:dyDescent="0.2">
      <c r="A8443" s="326" t="s">
        <v>17838</v>
      </c>
      <c r="B8443" s="326" t="s">
        <v>11</v>
      </c>
      <c r="C8443" s="326">
        <v>1</v>
      </c>
      <c r="D8443" s="326" t="s">
        <v>24</v>
      </c>
      <c r="E8443" s="323">
        <v>100</v>
      </c>
      <c r="F8443" s="35" t="s">
        <v>303</v>
      </c>
      <c r="G8443" s="326" t="s">
        <v>16634</v>
      </c>
      <c r="H8443" s="350">
        <f t="shared" si="132"/>
        <v>4338631.8800000008</v>
      </c>
      <c r="I8443" s="326" t="s">
        <v>17730</v>
      </c>
      <c r="J8443" s="42" t="str">
        <f>VLOOKUP(D8443,DEPARTMENTS!B:B,1,0)</f>
        <v>ENVELOPES</v>
      </c>
    </row>
    <row r="8444" spans="1:10" hidden="1" x14ac:dyDescent="0.2">
      <c r="A8444" s="326" t="s">
        <v>17839</v>
      </c>
      <c r="B8444" s="326" t="s">
        <v>11</v>
      </c>
      <c r="C8444" s="326">
        <v>1</v>
      </c>
      <c r="D8444" s="326" t="s">
        <v>24</v>
      </c>
      <c r="E8444" s="323">
        <v>50</v>
      </c>
      <c r="F8444" s="35" t="s">
        <v>303</v>
      </c>
      <c r="G8444" s="326" t="s">
        <v>16634</v>
      </c>
      <c r="H8444" s="350">
        <f t="shared" si="132"/>
        <v>4338681.8800000008</v>
      </c>
      <c r="I8444" s="326" t="s">
        <v>17731</v>
      </c>
      <c r="J8444" s="42" t="str">
        <f>VLOOKUP(D8444,DEPARTMENTS!B:B,1,0)</f>
        <v>ENVELOPES</v>
      </c>
    </row>
    <row r="8445" spans="1:10" hidden="1" x14ac:dyDescent="0.2">
      <c r="A8445" s="326" t="s">
        <v>17840</v>
      </c>
      <c r="B8445" s="326" t="s">
        <v>11</v>
      </c>
      <c r="C8445" s="326">
        <v>1</v>
      </c>
      <c r="D8445" s="326" t="s">
        <v>24</v>
      </c>
      <c r="E8445" s="323">
        <v>50</v>
      </c>
      <c r="F8445" s="35" t="s">
        <v>303</v>
      </c>
      <c r="G8445" s="326" t="s">
        <v>16634</v>
      </c>
      <c r="H8445" s="350">
        <f t="shared" si="132"/>
        <v>4338731.8800000008</v>
      </c>
      <c r="I8445" s="326" t="s">
        <v>17732</v>
      </c>
      <c r="J8445" s="42" t="str">
        <f>VLOOKUP(D8445,DEPARTMENTS!B:B,1,0)</f>
        <v>ENVELOPES</v>
      </c>
    </row>
    <row r="8446" spans="1:10" hidden="1" x14ac:dyDescent="0.2">
      <c r="A8446" s="326" t="s">
        <v>17841</v>
      </c>
      <c r="B8446" s="326" t="s">
        <v>11</v>
      </c>
      <c r="C8446" s="326">
        <v>1</v>
      </c>
      <c r="D8446" s="326" t="s">
        <v>24</v>
      </c>
      <c r="E8446" s="323">
        <v>200</v>
      </c>
      <c r="F8446" s="35" t="s">
        <v>303</v>
      </c>
      <c r="G8446" s="326" t="s">
        <v>16634</v>
      </c>
      <c r="H8446" s="350">
        <f t="shared" si="132"/>
        <v>4338931.8800000008</v>
      </c>
      <c r="I8446" s="326" t="s">
        <v>17733</v>
      </c>
      <c r="J8446" s="42" t="str">
        <f>VLOOKUP(D8446,DEPARTMENTS!B:B,1,0)</f>
        <v>ENVELOPES</v>
      </c>
    </row>
    <row r="8447" spans="1:10" hidden="1" x14ac:dyDescent="0.2">
      <c r="A8447" s="326" t="s">
        <v>17842</v>
      </c>
      <c r="B8447" s="326" t="s">
        <v>11</v>
      </c>
      <c r="C8447" s="326">
        <v>1</v>
      </c>
      <c r="D8447" s="326" t="s">
        <v>24</v>
      </c>
      <c r="E8447" s="323">
        <v>25</v>
      </c>
      <c r="F8447" s="35" t="s">
        <v>303</v>
      </c>
      <c r="G8447" s="326" t="s">
        <v>16634</v>
      </c>
      <c r="H8447" s="350">
        <f t="shared" si="132"/>
        <v>4338956.8800000008</v>
      </c>
      <c r="I8447" s="326" t="s">
        <v>17734</v>
      </c>
      <c r="J8447" s="42" t="str">
        <f>VLOOKUP(D8447,DEPARTMENTS!B:B,1,0)</f>
        <v>ENVELOPES</v>
      </c>
    </row>
    <row r="8448" spans="1:10" hidden="1" x14ac:dyDescent="0.2">
      <c r="A8448" s="326" t="s">
        <v>17843</v>
      </c>
      <c r="B8448" s="326" t="s">
        <v>11</v>
      </c>
      <c r="C8448" s="326">
        <v>1</v>
      </c>
      <c r="D8448" s="326" t="s">
        <v>24</v>
      </c>
      <c r="E8448" s="323">
        <v>100</v>
      </c>
      <c r="F8448" s="35" t="s">
        <v>303</v>
      </c>
      <c r="G8448" s="326" t="s">
        <v>16634</v>
      </c>
      <c r="H8448" s="350">
        <f t="shared" si="132"/>
        <v>4339056.8800000008</v>
      </c>
      <c r="I8448" s="326" t="s">
        <v>17735</v>
      </c>
      <c r="J8448" s="42" t="str">
        <f>VLOOKUP(D8448,DEPARTMENTS!B:B,1,0)</f>
        <v>ENVELOPES</v>
      </c>
    </row>
    <row r="8449" spans="1:10" hidden="1" x14ac:dyDescent="0.2">
      <c r="A8449" s="326" t="s">
        <v>17844</v>
      </c>
      <c r="B8449" s="326" t="s">
        <v>11</v>
      </c>
      <c r="C8449" s="326">
        <v>1</v>
      </c>
      <c r="D8449" s="326" t="s">
        <v>24</v>
      </c>
      <c r="E8449" s="323">
        <v>300</v>
      </c>
      <c r="F8449" s="35" t="s">
        <v>303</v>
      </c>
      <c r="G8449" s="326" t="s">
        <v>16634</v>
      </c>
      <c r="H8449" s="350">
        <f t="shared" si="132"/>
        <v>4339356.8800000008</v>
      </c>
      <c r="I8449" s="326" t="s">
        <v>17736</v>
      </c>
      <c r="J8449" s="42" t="str">
        <f>VLOOKUP(D8449,DEPARTMENTS!B:B,1,0)</f>
        <v>ENVELOPES</v>
      </c>
    </row>
    <row r="8450" spans="1:10" hidden="1" x14ac:dyDescent="0.2">
      <c r="A8450" s="326" t="s">
        <v>17845</v>
      </c>
      <c r="B8450" s="326" t="s">
        <v>11</v>
      </c>
      <c r="C8450" s="326">
        <v>1</v>
      </c>
      <c r="D8450" s="326" t="s">
        <v>24</v>
      </c>
      <c r="E8450" s="323">
        <v>5000</v>
      </c>
      <c r="F8450" s="35" t="s">
        <v>303</v>
      </c>
      <c r="G8450" s="326" t="s">
        <v>16634</v>
      </c>
      <c r="H8450" s="350">
        <f t="shared" si="132"/>
        <v>4344356.8800000008</v>
      </c>
      <c r="I8450" s="326" t="s">
        <v>17737</v>
      </c>
      <c r="J8450" s="42" t="str">
        <f>VLOOKUP(D8450,DEPARTMENTS!B:B,1,0)</f>
        <v>ENVELOPES</v>
      </c>
    </row>
    <row r="8451" spans="1:10" hidden="1" x14ac:dyDescent="0.2">
      <c r="A8451" s="326" t="s">
        <v>17846</v>
      </c>
      <c r="B8451" s="326" t="s">
        <v>11</v>
      </c>
      <c r="C8451" s="326">
        <v>1</v>
      </c>
      <c r="D8451" s="326" t="s">
        <v>24</v>
      </c>
      <c r="E8451" s="323">
        <v>300</v>
      </c>
      <c r="F8451" s="35" t="s">
        <v>303</v>
      </c>
      <c r="G8451" s="326" t="s">
        <v>16634</v>
      </c>
      <c r="H8451" s="350">
        <f t="shared" si="132"/>
        <v>4344656.8800000008</v>
      </c>
      <c r="I8451" s="326" t="s">
        <v>17738</v>
      </c>
      <c r="J8451" s="42" t="str">
        <f>VLOOKUP(D8451,DEPARTMENTS!B:B,1,0)</f>
        <v>ENVELOPES</v>
      </c>
    </row>
    <row r="8452" spans="1:10" hidden="1" x14ac:dyDescent="0.2">
      <c r="A8452" s="326" t="s">
        <v>17847</v>
      </c>
      <c r="B8452" s="326" t="s">
        <v>11</v>
      </c>
      <c r="C8452" s="326">
        <v>1</v>
      </c>
      <c r="D8452" s="326" t="s">
        <v>24</v>
      </c>
      <c r="E8452" s="323">
        <v>100</v>
      </c>
      <c r="F8452" s="35" t="s">
        <v>303</v>
      </c>
      <c r="G8452" s="326" t="s">
        <v>16634</v>
      </c>
      <c r="H8452" s="350">
        <f t="shared" si="132"/>
        <v>4344756.8800000008</v>
      </c>
      <c r="I8452" s="326" t="s">
        <v>17739</v>
      </c>
      <c r="J8452" s="42" t="str">
        <f>VLOOKUP(D8452,DEPARTMENTS!B:B,1,0)</f>
        <v>ENVELOPES</v>
      </c>
    </row>
    <row r="8453" spans="1:10" hidden="1" x14ac:dyDescent="0.2">
      <c r="A8453" s="326" t="s">
        <v>17848</v>
      </c>
      <c r="B8453" s="326" t="s">
        <v>11</v>
      </c>
      <c r="C8453" s="326">
        <v>1</v>
      </c>
      <c r="D8453" s="326" t="s">
        <v>24</v>
      </c>
      <c r="E8453" s="323">
        <v>50</v>
      </c>
      <c r="F8453" s="35" t="s">
        <v>303</v>
      </c>
      <c r="G8453" s="326" t="s">
        <v>16634</v>
      </c>
      <c r="H8453" s="350">
        <f t="shared" si="132"/>
        <v>4344806.8800000008</v>
      </c>
      <c r="I8453" s="326" t="s">
        <v>17740</v>
      </c>
      <c r="J8453" s="42" t="str">
        <f>VLOOKUP(D8453,DEPARTMENTS!B:B,1,0)</f>
        <v>ENVELOPES</v>
      </c>
    </row>
    <row r="8454" spans="1:10" hidden="1" x14ac:dyDescent="0.2">
      <c r="A8454" s="326" t="s">
        <v>17849</v>
      </c>
      <c r="B8454" s="326" t="s">
        <v>11</v>
      </c>
      <c r="C8454" s="326">
        <v>1</v>
      </c>
      <c r="D8454" s="326" t="s">
        <v>24</v>
      </c>
      <c r="E8454" s="323">
        <v>100</v>
      </c>
      <c r="F8454" s="35" t="s">
        <v>303</v>
      </c>
      <c r="G8454" s="326" t="s">
        <v>16634</v>
      </c>
      <c r="H8454" s="350">
        <f t="shared" si="132"/>
        <v>4344906.8800000008</v>
      </c>
      <c r="I8454" s="326" t="s">
        <v>17741</v>
      </c>
      <c r="J8454" s="42" t="str">
        <f>VLOOKUP(D8454,DEPARTMENTS!B:B,1,0)</f>
        <v>ENVELOPES</v>
      </c>
    </row>
    <row r="8455" spans="1:10" hidden="1" x14ac:dyDescent="0.2">
      <c r="A8455" s="326" t="s">
        <v>17850</v>
      </c>
      <c r="B8455" s="326" t="s">
        <v>11</v>
      </c>
      <c r="C8455" s="326">
        <v>1</v>
      </c>
      <c r="D8455" s="326" t="s">
        <v>118</v>
      </c>
      <c r="E8455" s="323">
        <v>300</v>
      </c>
      <c r="F8455" s="35" t="s">
        <v>303</v>
      </c>
      <c r="G8455" s="326" t="s">
        <v>16634</v>
      </c>
      <c r="H8455" s="350">
        <f t="shared" si="132"/>
        <v>4345206.8800000008</v>
      </c>
      <c r="I8455" s="326" t="s">
        <v>17742</v>
      </c>
      <c r="J8455" s="42" t="str">
        <f>VLOOKUP(D8455,DEPARTMENTS!B:B,1,0)</f>
        <v>DEV_GROUP_3</v>
      </c>
    </row>
    <row r="8456" spans="1:10" hidden="1" x14ac:dyDescent="0.2">
      <c r="A8456" s="326" t="s">
        <v>17851</v>
      </c>
      <c r="B8456" s="326" t="s">
        <v>11</v>
      </c>
      <c r="C8456" s="326">
        <v>1</v>
      </c>
      <c r="D8456" s="326" t="s">
        <v>24</v>
      </c>
      <c r="E8456" s="323">
        <v>5</v>
      </c>
      <c r="F8456" s="35" t="s">
        <v>303</v>
      </c>
      <c r="G8456" s="326" t="s">
        <v>16634</v>
      </c>
      <c r="H8456" s="350">
        <f t="shared" si="132"/>
        <v>4345211.8800000008</v>
      </c>
      <c r="I8456" s="326" t="s">
        <v>17743</v>
      </c>
      <c r="J8456" s="42" t="str">
        <f>VLOOKUP(D8456,DEPARTMENTS!B:B,1,0)</f>
        <v>ENVELOPES</v>
      </c>
    </row>
    <row r="8457" spans="1:10" hidden="1" x14ac:dyDescent="0.2">
      <c r="A8457" s="326" t="s">
        <v>17852</v>
      </c>
      <c r="B8457" s="326" t="s">
        <v>11</v>
      </c>
      <c r="C8457" s="326">
        <v>1</v>
      </c>
      <c r="D8457" s="326" t="s">
        <v>24</v>
      </c>
      <c r="E8457" s="323">
        <v>200</v>
      </c>
      <c r="F8457" s="35" t="s">
        <v>303</v>
      </c>
      <c r="G8457" s="326" t="s">
        <v>16634</v>
      </c>
      <c r="H8457" s="350">
        <f t="shared" si="132"/>
        <v>4345411.8800000008</v>
      </c>
      <c r="I8457" s="326" t="s">
        <v>17744</v>
      </c>
      <c r="J8457" s="42" t="str">
        <f>VLOOKUP(D8457,DEPARTMENTS!B:B,1,0)</f>
        <v>ENVELOPES</v>
      </c>
    </row>
    <row r="8458" spans="1:10" hidden="1" x14ac:dyDescent="0.2">
      <c r="A8458" s="326" t="s">
        <v>17853</v>
      </c>
      <c r="B8458" s="326" t="s">
        <v>11</v>
      </c>
      <c r="C8458" s="326">
        <v>1</v>
      </c>
      <c r="D8458" s="326" t="s">
        <v>24</v>
      </c>
      <c r="E8458" s="323">
        <v>200</v>
      </c>
      <c r="F8458" s="35" t="s">
        <v>303</v>
      </c>
      <c r="G8458" s="326" t="s">
        <v>16634</v>
      </c>
      <c r="H8458" s="350">
        <f t="shared" si="132"/>
        <v>4345611.8800000008</v>
      </c>
      <c r="I8458" s="326" t="s">
        <v>17745</v>
      </c>
      <c r="J8458" s="42" t="str">
        <f>VLOOKUP(D8458,DEPARTMENTS!B:B,1,0)</f>
        <v>ENVELOPES</v>
      </c>
    </row>
    <row r="8459" spans="1:10" hidden="1" x14ac:dyDescent="0.2">
      <c r="A8459" s="326" t="s">
        <v>17854</v>
      </c>
      <c r="B8459" s="326" t="s">
        <v>11</v>
      </c>
      <c r="C8459" s="326">
        <v>1</v>
      </c>
      <c r="D8459" s="326" t="s">
        <v>150</v>
      </c>
      <c r="E8459" s="323">
        <v>200</v>
      </c>
      <c r="F8459" s="35" t="s">
        <v>303</v>
      </c>
      <c r="G8459" s="326" t="s">
        <v>16634</v>
      </c>
      <c r="H8459" s="350">
        <f t="shared" si="132"/>
        <v>4345811.8800000008</v>
      </c>
      <c r="I8459" s="326" t="s">
        <v>17746</v>
      </c>
      <c r="J8459" s="42" t="str">
        <f>VLOOKUP(D8459,DEPARTMENTS!B:B,1,0)</f>
        <v>DEV_GROUP_40</v>
      </c>
    </row>
    <row r="8460" spans="1:10" hidden="1" x14ac:dyDescent="0.2">
      <c r="A8460" s="326" t="s">
        <v>17855</v>
      </c>
      <c r="B8460" s="326" t="s">
        <v>11</v>
      </c>
      <c r="C8460" s="326">
        <v>1</v>
      </c>
      <c r="D8460" s="326" t="s">
        <v>194</v>
      </c>
      <c r="E8460" s="323">
        <v>300</v>
      </c>
      <c r="F8460" s="35" t="s">
        <v>303</v>
      </c>
      <c r="G8460" s="326" t="s">
        <v>16634</v>
      </c>
      <c r="H8460" s="350">
        <f t="shared" si="132"/>
        <v>4346111.8800000008</v>
      </c>
      <c r="I8460" s="326" t="s">
        <v>17747</v>
      </c>
      <c r="J8460" s="42" t="str">
        <f>VLOOKUP(D8460,DEPARTMENTS!B:B,1,0)</f>
        <v>DEV_GROUP_29</v>
      </c>
    </row>
    <row r="8461" spans="1:10" hidden="1" x14ac:dyDescent="0.2">
      <c r="A8461" s="326" t="s">
        <v>17856</v>
      </c>
      <c r="B8461" s="326" t="s">
        <v>11</v>
      </c>
      <c r="C8461" s="326">
        <v>1</v>
      </c>
      <c r="D8461" s="326" t="s">
        <v>188</v>
      </c>
      <c r="E8461" s="323">
        <v>1000</v>
      </c>
      <c r="F8461" s="35" t="s">
        <v>303</v>
      </c>
      <c r="G8461" s="326" t="s">
        <v>16634</v>
      </c>
      <c r="H8461" s="350">
        <f t="shared" si="132"/>
        <v>4347111.8800000008</v>
      </c>
      <c r="I8461" s="326" t="s">
        <v>17748</v>
      </c>
      <c r="J8461" s="42" t="str">
        <f>VLOOKUP(D8461,DEPARTMENTS!B:B,1,0)</f>
        <v>DEV_GROUP_38</v>
      </c>
    </row>
    <row r="8462" spans="1:10" hidden="1" x14ac:dyDescent="0.2">
      <c r="A8462" s="326" t="s">
        <v>17857</v>
      </c>
      <c r="B8462" s="326" t="s">
        <v>11</v>
      </c>
      <c r="C8462" s="326">
        <v>1</v>
      </c>
      <c r="D8462" s="326" t="s">
        <v>24</v>
      </c>
      <c r="E8462" s="323">
        <v>1500</v>
      </c>
      <c r="F8462" s="35" t="s">
        <v>303</v>
      </c>
      <c r="G8462" s="326" t="s">
        <v>16634</v>
      </c>
      <c r="H8462" s="350">
        <f t="shared" si="132"/>
        <v>4348611.8800000008</v>
      </c>
      <c r="I8462" s="326" t="s">
        <v>17749</v>
      </c>
      <c r="J8462" s="42" t="str">
        <f>VLOOKUP(D8462,DEPARTMENTS!B:B,1,0)</f>
        <v>ENVELOPES</v>
      </c>
    </row>
    <row r="8463" spans="1:10" hidden="1" x14ac:dyDescent="0.2">
      <c r="A8463" s="326" t="s">
        <v>17858</v>
      </c>
      <c r="B8463" s="326" t="s">
        <v>11</v>
      </c>
      <c r="C8463" s="326">
        <v>1</v>
      </c>
      <c r="D8463" s="326" t="s">
        <v>174</v>
      </c>
      <c r="E8463" s="323">
        <v>4000</v>
      </c>
      <c r="F8463" s="35" t="s">
        <v>303</v>
      </c>
      <c r="G8463" s="326" t="s">
        <v>16634</v>
      </c>
      <c r="H8463" s="350">
        <f t="shared" si="132"/>
        <v>4352611.8800000008</v>
      </c>
      <c r="I8463" s="326" t="s">
        <v>17750</v>
      </c>
      <c r="J8463" s="42" t="str">
        <f>VLOOKUP(D8463,DEPARTMENTS!B:B,1,0)</f>
        <v>DEV_GROUP_21</v>
      </c>
    </row>
    <row r="8464" spans="1:10" hidden="1" x14ac:dyDescent="0.2">
      <c r="A8464" s="326" t="s">
        <v>17859</v>
      </c>
      <c r="B8464" s="326" t="s">
        <v>11</v>
      </c>
      <c r="C8464" s="326">
        <v>1</v>
      </c>
      <c r="D8464" s="326" t="s">
        <v>156</v>
      </c>
      <c r="E8464" s="323">
        <v>10000</v>
      </c>
      <c r="F8464" s="35" t="s">
        <v>303</v>
      </c>
      <c r="G8464" s="326" t="s">
        <v>16634</v>
      </c>
      <c r="H8464" s="350">
        <f t="shared" si="132"/>
        <v>4362611.8800000008</v>
      </c>
      <c r="I8464" s="326" t="s">
        <v>17751</v>
      </c>
      <c r="J8464" s="42" t="str">
        <f>VLOOKUP(D8464,DEPARTMENTS!B:B,1,0)</f>
        <v>DEV_GROUP_39</v>
      </c>
    </row>
    <row r="8465" spans="1:10" hidden="1" x14ac:dyDescent="0.2">
      <c r="A8465" s="326" t="s">
        <v>17860</v>
      </c>
      <c r="B8465" s="326" t="s">
        <v>11</v>
      </c>
      <c r="C8465" s="326">
        <v>1</v>
      </c>
      <c r="D8465" s="326" t="s">
        <v>126</v>
      </c>
      <c r="E8465" s="323">
        <v>5000</v>
      </c>
      <c r="F8465" s="35" t="s">
        <v>303</v>
      </c>
      <c r="G8465" s="326" t="s">
        <v>16634</v>
      </c>
      <c r="H8465" s="350">
        <f t="shared" si="132"/>
        <v>4367611.8800000008</v>
      </c>
      <c r="I8465" s="326" t="s">
        <v>17752</v>
      </c>
      <c r="J8465" s="42" t="str">
        <f>VLOOKUP(D8465,DEPARTMENTS!B:B,1,0)</f>
        <v>DEV_GROUP_6</v>
      </c>
    </row>
    <row r="8466" spans="1:10" hidden="1" x14ac:dyDescent="0.2">
      <c r="A8466" s="326" t="s">
        <v>17861</v>
      </c>
      <c r="B8466" s="326" t="s">
        <v>11</v>
      </c>
      <c r="C8466" s="326">
        <v>1</v>
      </c>
      <c r="D8466" s="326" t="s">
        <v>118</v>
      </c>
      <c r="E8466" s="323">
        <v>2000</v>
      </c>
      <c r="F8466" s="35" t="s">
        <v>303</v>
      </c>
      <c r="G8466" s="326" t="s">
        <v>16634</v>
      </c>
      <c r="H8466" s="350">
        <f t="shared" si="132"/>
        <v>4369611.8800000008</v>
      </c>
      <c r="I8466" s="326" t="s">
        <v>17753</v>
      </c>
      <c r="J8466" s="42" t="str">
        <f>VLOOKUP(D8466,DEPARTMENTS!B:B,1,0)</f>
        <v>DEV_GROUP_3</v>
      </c>
    </row>
    <row r="8467" spans="1:10" hidden="1" x14ac:dyDescent="0.2">
      <c r="A8467" s="326" t="s">
        <v>17862</v>
      </c>
      <c r="B8467" s="326" t="s">
        <v>11</v>
      </c>
      <c r="C8467" s="326">
        <v>1</v>
      </c>
      <c r="D8467" s="326" t="s">
        <v>124</v>
      </c>
      <c r="E8467" s="323">
        <v>1000</v>
      </c>
      <c r="F8467" s="35" t="s">
        <v>303</v>
      </c>
      <c r="G8467" s="326" t="s">
        <v>16634</v>
      </c>
      <c r="H8467" s="350">
        <f t="shared" si="132"/>
        <v>4370611.8800000008</v>
      </c>
      <c r="I8467" s="326" t="s">
        <v>17908</v>
      </c>
      <c r="J8467" s="42" t="str">
        <f>VLOOKUP(D8467,DEPARTMENTS!B:B,1,0)</f>
        <v>DEV_GROUP_7</v>
      </c>
    </row>
    <row r="8468" spans="1:10" hidden="1" x14ac:dyDescent="0.2">
      <c r="A8468" s="326" t="s">
        <v>17863</v>
      </c>
      <c r="B8468" s="326" t="s">
        <v>11</v>
      </c>
      <c r="C8468" s="326">
        <v>1</v>
      </c>
      <c r="D8468" s="326" t="s">
        <v>130</v>
      </c>
      <c r="E8468" s="323">
        <v>1000</v>
      </c>
      <c r="F8468" s="35" t="s">
        <v>303</v>
      </c>
      <c r="G8468" s="326" t="s">
        <v>16634</v>
      </c>
      <c r="H8468" s="350">
        <f t="shared" si="132"/>
        <v>4371611.8800000008</v>
      </c>
      <c r="I8468" s="326" t="s">
        <v>17909</v>
      </c>
      <c r="J8468" s="42" t="str">
        <f>VLOOKUP(D8468,DEPARTMENTS!B:B,1,0)</f>
        <v>DEV_GROUP_11</v>
      </c>
    </row>
    <row r="8469" spans="1:10" hidden="1" x14ac:dyDescent="0.2">
      <c r="A8469" s="326" t="s">
        <v>17864</v>
      </c>
      <c r="B8469" s="326" t="s">
        <v>11</v>
      </c>
      <c r="C8469" s="326">
        <v>1</v>
      </c>
      <c r="D8469" s="326" t="s">
        <v>144</v>
      </c>
      <c r="E8469" s="323">
        <v>2180</v>
      </c>
      <c r="F8469" s="35" t="s">
        <v>303</v>
      </c>
      <c r="G8469" s="326" t="s">
        <v>16634</v>
      </c>
      <c r="H8469" s="350">
        <f t="shared" si="132"/>
        <v>4373791.8800000008</v>
      </c>
      <c r="I8469" s="326" t="s">
        <v>17910</v>
      </c>
      <c r="J8469" s="42" t="str">
        <f>VLOOKUP(D8469,DEPARTMENTS!B:B,1,0)</f>
        <v>DEV_GROUP_2</v>
      </c>
    </row>
    <row r="8470" spans="1:10" hidden="1" x14ac:dyDescent="0.2">
      <c r="A8470" s="326" t="s">
        <v>17865</v>
      </c>
      <c r="B8470" s="326" t="s">
        <v>11</v>
      </c>
      <c r="C8470" s="326">
        <v>1</v>
      </c>
      <c r="D8470" s="326" t="s">
        <v>122</v>
      </c>
      <c r="E8470" s="323">
        <v>2000</v>
      </c>
      <c r="F8470" s="35" t="s">
        <v>303</v>
      </c>
      <c r="G8470" s="326" t="s">
        <v>16634</v>
      </c>
      <c r="H8470" s="350">
        <f t="shared" ref="H8470:H8533" si="133">H8469+E8470</f>
        <v>4375791.8800000008</v>
      </c>
      <c r="I8470" s="326" t="s">
        <v>17911</v>
      </c>
      <c r="J8470" s="42" t="str">
        <f>VLOOKUP(D8470,DEPARTMENTS!B:B,1,0)</f>
        <v>DEV_GROUP_16</v>
      </c>
    </row>
    <row r="8471" spans="1:10" hidden="1" x14ac:dyDescent="0.2">
      <c r="A8471" s="326" t="s">
        <v>17866</v>
      </c>
      <c r="B8471" s="326" t="s">
        <v>11</v>
      </c>
      <c r="C8471" s="326">
        <v>1</v>
      </c>
      <c r="D8471" s="326" t="s">
        <v>162</v>
      </c>
      <c r="E8471" s="323">
        <v>1000</v>
      </c>
      <c r="F8471" s="35" t="s">
        <v>303</v>
      </c>
      <c r="G8471" s="326" t="s">
        <v>16634</v>
      </c>
      <c r="H8471" s="350">
        <f t="shared" si="133"/>
        <v>4376791.8800000008</v>
      </c>
      <c r="I8471" s="326" t="s">
        <v>17912</v>
      </c>
      <c r="J8471" s="42" t="str">
        <f>VLOOKUP(D8471,DEPARTMENTS!B:B,1,0)</f>
        <v>DEV_GROUP_14</v>
      </c>
    </row>
    <row r="8472" spans="1:10" hidden="1" x14ac:dyDescent="0.2">
      <c r="A8472" s="326" t="s">
        <v>17867</v>
      </c>
      <c r="B8472" s="326" t="s">
        <v>11</v>
      </c>
      <c r="C8472" s="326">
        <v>1</v>
      </c>
      <c r="D8472" s="326" t="s">
        <v>24</v>
      </c>
      <c r="E8472" s="323">
        <v>500</v>
      </c>
      <c r="F8472" s="35" t="s">
        <v>303</v>
      </c>
      <c r="G8472" s="326" t="s">
        <v>16634</v>
      </c>
      <c r="H8472" s="350">
        <f t="shared" si="133"/>
        <v>4377291.8800000008</v>
      </c>
      <c r="I8472" s="326" t="s">
        <v>17913</v>
      </c>
      <c r="J8472" s="42" t="str">
        <f>VLOOKUP(D8472,DEPARTMENTS!B:B,1,0)</f>
        <v>ENVELOPES</v>
      </c>
    </row>
    <row r="8473" spans="1:10" hidden="1" x14ac:dyDescent="0.2">
      <c r="A8473" s="326" t="s">
        <v>17868</v>
      </c>
      <c r="B8473" s="326" t="s">
        <v>11</v>
      </c>
      <c r="C8473" s="326">
        <v>1</v>
      </c>
      <c r="D8473" s="326" t="s">
        <v>116</v>
      </c>
      <c r="E8473" s="323">
        <v>100</v>
      </c>
      <c r="F8473" s="35" t="s">
        <v>303</v>
      </c>
      <c r="G8473" s="326" t="s">
        <v>16634</v>
      </c>
      <c r="H8473" s="350">
        <f t="shared" si="133"/>
        <v>4377391.8800000008</v>
      </c>
      <c r="I8473" s="326" t="s">
        <v>17914</v>
      </c>
      <c r="J8473" s="42" t="str">
        <f>VLOOKUP(D8473,DEPARTMENTS!B:B,1,0)</f>
        <v>DEV_GROUP_15</v>
      </c>
    </row>
    <row r="8474" spans="1:10" hidden="1" x14ac:dyDescent="0.2">
      <c r="A8474" s="326" t="s">
        <v>17869</v>
      </c>
      <c r="B8474" s="326" t="s">
        <v>11</v>
      </c>
      <c r="C8474" s="326">
        <v>1</v>
      </c>
      <c r="D8474" s="326" t="s">
        <v>114</v>
      </c>
      <c r="E8474" s="323">
        <v>500</v>
      </c>
      <c r="F8474" s="35" t="s">
        <v>303</v>
      </c>
      <c r="G8474" s="326" t="s">
        <v>16634</v>
      </c>
      <c r="H8474" s="350">
        <f t="shared" si="133"/>
        <v>4377891.8800000008</v>
      </c>
      <c r="I8474" s="326" t="s">
        <v>17915</v>
      </c>
      <c r="J8474" s="42" t="str">
        <f>VLOOKUP(D8474,DEPARTMENTS!B:B,1,0)</f>
        <v>DEV_GROUP_1</v>
      </c>
    </row>
    <row r="8475" spans="1:10" hidden="1" x14ac:dyDescent="0.2">
      <c r="A8475" s="326" t="s">
        <v>17870</v>
      </c>
      <c r="B8475" s="326" t="s">
        <v>11</v>
      </c>
      <c r="C8475" s="326">
        <v>1</v>
      </c>
      <c r="D8475" s="326" t="s">
        <v>114</v>
      </c>
      <c r="E8475" s="323">
        <v>500</v>
      </c>
      <c r="F8475" s="35" t="s">
        <v>303</v>
      </c>
      <c r="G8475" s="326" t="s">
        <v>16634</v>
      </c>
      <c r="H8475" s="350">
        <f t="shared" si="133"/>
        <v>4378391.8800000008</v>
      </c>
      <c r="I8475" s="326" t="s">
        <v>17916</v>
      </c>
      <c r="J8475" s="42" t="str">
        <f>VLOOKUP(D8475,DEPARTMENTS!B:B,1,0)</f>
        <v>DEV_GROUP_1</v>
      </c>
    </row>
    <row r="8476" spans="1:10" hidden="1" x14ac:dyDescent="0.2">
      <c r="A8476" s="326" t="s">
        <v>17871</v>
      </c>
      <c r="B8476" s="326" t="s">
        <v>11</v>
      </c>
      <c r="C8476" s="326">
        <v>1</v>
      </c>
      <c r="D8476" s="326" t="s">
        <v>24</v>
      </c>
      <c r="E8476" s="323">
        <v>1100</v>
      </c>
      <c r="F8476" s="35" t="s">
        <v>303</v>
      </c>
      <c r="G8476" s="326" t="s">
        <v>16634</v>
      </c>
      <c r="H8476" s="350">
        <f t="shared" si="133"/>
        <v>4379491.8800000008</v>
      </c>
      <c r="I8476" s="326" t="s">
        <v>17917</v>
      </c>
      <c r="J8476" s="42" t="str">
        <f>VLOOKUP(D8476,DEPARTMENTS!B:B,1,0)</f>
        <v>ENVELOPES</v>
      </c>
    </row>
    <row r="8477" spans="1:10" hidden="1" x14ac:dyDescent="0.2">
      <c r="A8477" s="326" t="s">
        <v>17872</v>
      </c>
      <c r="B8477" s="326" t="s">
        <v>11</v>
      </c>
      <c r="C8477" s="326">
        <v>1</v>
      </c>
      <c r="D8477" s="326" t="s">
        <v>114</v>
      </c>
      <c r="E8477" s="323">
        <v>600</v>
      </c>
      <c r="F8477" s="35" t="s">
        <v>303</v>
      </c>
      <c r="G8477" s="326" t="s">
        <v>16634</v>
      </c>
      <c r="H8477" s="350">
        <f t="shared" si="133"/>
        <v>4380091.8800000008</v>
      </c>
      <c r="I8477" s="326" t="s">
        <v>17918</v>
      </c>
      <c r="J8477" s="42" t="str">
        <f>VLOOKUP(D8477,DEPARTMENTS!B:B,1,0)</f>
        <v>DEV_GROUP_1</v>
      </c>
    </row>
    <row r="8478" spans="1:10" hidden="1" x14ac:dyDescent="0.2">
      <c r="A8478" s="326" t="s">
        <v>17873</v>
      </c>
      <c r="B8478" s="326" t="s">
        <v>11</v>
      </c>
      <c r="C8478" s="326">
        <v>1</v>
      </c>
      <c r="D8478" s="326" t="s">
        <v>114</v>
      </c>
      <c r="E8478" s="323">
        <v>600</v>
      </c>
      <c r="F8478" s="35" t="s">
        <v>303</v>
      </c>
      <c r="G8478" s="326" t="s">
        <v>16634</v>
      </c>
      <c r="H8478" s="350">
        <f t="shared" si="133"/>
        <v>4380691.8800000008</v>
      </c>
      <c r="I8478" s="326" t="s">
        <v>17919</v>
      </c>
      <c r="J8478" s="42" t="str">
        <f>VLOOKUP(D8478,DEPARTMENTS!B:B,1,0)</f>
        <v>DEV_GROUP_1</v>
      </c>
    </row>
    <row r="8479" spans="1:10" hidden="1" x14ac:dyDescent="0.2">
      <c r="A8479" s="326" t="s">
        <v>17874</v>
      </c>
      <c r="B8479" s="326" t="s">
        <v>11</v>
      </c>
      <c r="C8479" s="326">
        <v>1</v>
      </c>
      <c r="D8479" s="326" t="s">
        <v>114</v>
      </c>
      <c r="E8479" s="323">
        <v>400</v>
      </c>
      <c r="F8479" s="35" t="s">
        <v>303</v>
      </c>
      <c r="G8479" s="326" t="s">
        <v>16634</v>
      </c>
      <c r="H8479" s="350">
        <f t="shared" si="133"/>
        <v>4381091.8800000008</v>
      </c>
      <c r="I8479" s="326" t="s">
        <v>17920</v>
      </c>
      <c r="J8479" s="42" t="str">
        <f>VLOOKUP(D8479,DEPARTMENTS!B:B,1,0)</f>
        <v>DEV_GROUP_1</v>
      </c>
    </row>
    <row r="8480" spans="1:10" hidden="1" x14ac:dyDescent="0.2">
      <c r="A8480" s="326" t="s">
        <v>17875</v>
      </c>
      <c r="B8480" s="326" t="s">
        <v>11</v>
      </c>
      <c r="C8480" s="326">
        <v>1</v>
      </c>
      <c r="D8480" s="326" t="s">
        <v>114</v>
      </c>
      <c r="E8480" s="323">
        <v>1000</v>
      </c>
      <c r="F8480" s="35" t="s">
        <v>303</v>
      </c>
      <c r="G8480" s="326" t="s">
        <v>16634</v>
      </c>
      <c r="H8480" s="350">
        <f t="shared" si="133"/>
        <v>4382091.8800000008</v>
      </c>
      <c r="I8480" s="326" t="s">
        <v>17921</v>
      </c>
      <c r="J8480" s="42" t="str">
        <f>VLOOKUP(D8480,DEPARTMENTS!B:B,1,0)</f>
        <v>DEV_GROUP_1</v>
      </c>
    </row>
    <row r="8481" spans="1:10" hidden="1" x14ac:dyDescent="0.2">
      <c r="A8481" s="326" t="s">
        <v>17876</v>
      </c>
      <c r="B8481" s="326" t="s">
        <v>11</v>
      </c>
      <c r="C8481" s="326">
        <v>1</v>
      </c>
      <c r="D8481" s="326" t="s">
        <v>114</v>
      </c>
      <c r="E8481" s="323">
        <v>500</v>
      </c>
      <c r="F8481" s="35" t="s">
        <v>303</v>
      </c>
      <c r="G8481" s="326" t="s">
        <v>16634</v>
      </c>
      <c r="H8481" s="350">
        <f t="shared" si="133"/>
        <v>4382591.8800000008</v>
      </c>
      <c r="I8481" s="326" t="s">
        <v>17922</v>
      </c>
      <c r="J8481" s="42" t="str">
        <f>VLOOKUP(D8481,DEPARTMENTS!B:B,1,0)</f>
        <v>DEV_GROUP_1</v>
      </c>
    </row>
    <row r="8482" spans="1:10" hidden="1" x14ac:dyDescent="0.2">
      <c r="A8482" s="326" t="s">
        <v>17877</v>
      </c>
      <c r="B8482" s="326" t="s">
        <v>11</v>
      </c>
      <c r="C8482" s="326">
        <v>1</v>
      </c>
      <c r="D8482" s="326" t="s">
        <v>114</v>
      </c>
      <c r="E8482" s="323">
        <v>1000</v>
      </c>
      <c r="F8482" s="35" t="s">
        <v>303</v>
      </c>
      <c r="G8482" s="326" t="s">
        <v>16634</v>
      </c>
      <c r="H8482" s="350">
        <f t="shared" si="133"/>
        <v>4383591.8800000008</v>
      </c>
      <c r="I8482" s="326" t="s">
        <v>17923</v>
      </c>
      <c r="J8482" s="42" t="str">
        <f>VLOOKUP(D8482,DEPARTMENTS!B:B,1,0)</f>
        <v>DEV_GROUP_1</v>
      </c>
    </row>
    <row r="8483" spans="1:10" hidden="1" x14ac:dyDescent="0.2">
      <c r="A8483" s="326" t="s">
        <v>17878</v>
      </c>
      <c r="B8483" s="326" t="s">
        <v>11</v>
      </c>
      <c r="C8483" s="326">
        <v>1</v>
      </c>
      <c r="D8483" s="326" t="s">
        <v>118</v>
      </c>
      <c r="E8483" s="323">
        <v>200</v>
      </c>
      <c r="F8483" s="35" t="s">
        <v>303</v>
      </c>
      <c r="G8483" s="326" t="s">
        <v>16634</v>
      </c>
      <c r="H8483" s="350">
        <f t="shared" si="133"/>
        <v>4383791.8800000008</v>
      </c>
      <c r="I8483" s="326" t="s">
        <v>17924</v>
      </c>
      <c r="J8483" s="42" t="str">
        <f>VLOOKUP(D8483,DEPARTMENTS!B:B,1,0)</f>
        <v>DEV_GROUP_3</v>
      </c>
    </row>
    <row r="8484" spans="1:10" hidden="1" x14ac:dyDescent="0.2">
      <c r="A8484" s="326" t="s">
        <v>17879</v>
      </c>
      <c r="B8484" s="326" t="s">
        <v>11</v>
      </c>
      <c r="C8484" s="326">
        <v>1</v>
      </c>
      <c r="D8484" s="326" t="s">
        <v>114</v>
      </c>
      <c r="E8484" s="323">
        <v>500</v>
      </c>
      <c r="F8484" s="35" t="s">
        <v>303</v>
      </c>
      <c r="G8484" s="326" t="s">
        <v>16634</v>
      </c>
      <c r="H8484" s="350">
        <f t="shared" si="133"/>
        <v>4384291.8800000008</v>
      </c>
      <c r="I8484" s="326" t="s">
        <v>17925</v>
      </c>
      <c r="J8484" s="42" t="str">
        <f>VLOOKUP(D8484,DEPARTMENTS!B:B,1,0)</f>
        <v>DEV_GROUP_1</v>
      </c>
    </row>
    <row r="8485" spans="1:10" hidden="1" x14ac:dyDescent="0.2">
      <c r="A8485" s="326" t="s">
        <v>17880</v>
      </c>
      <c r="B8485" s="326" t="s">
        <v>11</v>
      </c>
      <c r="C8485" s="326">
        <v>1</v>
      </c>
      <c r="D8485" s="326" t="s">
        <v>182</v>
      </c>
      <c r="E8485" s="323">
        <v>100</v>
      </c>
      <c r="F8485" s="35" t="s">
        <v>303</v>
      </c>
      <c r="G8485" s="326" t="s">
        <v>16634</v>
      </c>
      <c r="H8485" s="350">
        <f t="shared" si="133"/>
        <v>4384391.8800000008</v>
      </c>
      <c r="I8485" s="326" t="s">
        <v>17926</v>
      </c>
      <c r="J8485" s="42" t="str">
        <f>VLOOKUP(D8485,DEPARTMENTS!B:B,1,0)</f>
        <v>DEV_GROUP_23</v>
      </c>
    </row>
    <row r="8486" spans="1:10" hidden="1" x14ac:dyDescent="0.2">
      <c r="A8486" s="326" t="s">
        <v>17881</v>
      </c>
      <c r="B8486" s="326" t="s">
        <v>11</v>
      </c>
      <c r="C8486" s="326">
        <v>1</v>
      </c>
      <c r="D8486" s="326" t="s">
        <v>140</v>
      </c>
      <c r="E8486" s="323">
        <v>100</v>
      </c>
      <c r="F8486" s="35" t="s">
        <v>303</v>
      </c>
      <c r="G8486" s="326" t="s">
        <v>16634</v>
      </c>
      <c r="H8486" s="350">
        <f t="shared" si="133"/>
        <v>4384491.8800000008</v>
      </c>
      <c r="I8486" s="326" t="s">
        <v>17927</v>
      </c>
      <c r="J8486" s="42" t="str">
        <f>VLOOKUP(D8486,DEPARTMENTS!B:B,1,0)</f>
        <v>DEV_GROUP_19</v>
      </c>
    </row>
    <row r="8487" spans="1:10" hidden="1" x14ac:dyDescent="0.2">
      <c r="A8487" s="326" t="s">
        <v>17882</v>
      </c>
      <c r="B8487" s="326" t="s">
        <v>11</v>
      </c>
      <c r="C8487" s="326">
        <v>1</v>
      </c>
      <c r="D8487" s="326" t="s">
        <v>114</v>
      </c>
      <c r="E8487" s="323">
        <v>2000</v>
      </c>
      <c r="F8487" s="35" t="s">
        <v>303</v>
      </c>
      <c r="G8487" s="326" t="s">
        <v>16634</v>
      </c>
      <c r="H8487" s="350">
        <f t="shared" si="133"/>
        <v>4386491.8800000008</v>
      </c>
      <c r="I8487" s="326" t="s">
        <v>17928</v>
      </c>
      <c r="J8487" s="42" t="str">
        <f>VLOOKUP(D8487,DEPARTMENTS!B:B,1,0)</f>
        <v>DEV_GROUP_1</v>
      </c>
    </row>
    <row r="8488" spans="1:10" hidden="1" x14ac:dyDescent="0.2">
      <c r="A8488" s="326" t="s">
        <v>17883</v>
      </c>
      <c r="B8488" s="326" t="s">
        <v>11</v>
      </c>
      <c r="C8488" s="326">
        <v>1</v>
      </c>
      <c r="D8488" s="326" t="s">
        <v>158</v>
      </c>
      <c r="E8488" s="323">
        <v>50</v>
      </c>
      <c r="F8488" s="35" t="s">
        <v>303</v>
      </c>
      <c r="G8488" s="326" t="s">
        <v>16634</v>
      </c>
      <c r="H8488" s="350">
        <f t="shared" si="133"/>
        <v>4386541.8800000008</v>
      </c>
      <c r="I8488" s="326" t="s">
        <v>17929</v>
      </c>
      <c r="J8488" s="42" t="str">
        <f>VLOOKUP(D8488,DEPARTMENTS!B:B,1,0)</f>
        <v>DEV_GROUP_26</v>
      </c>
    </row>
    <row r="8489" spans="1:10" hidden="1" x14ac:dyDescent="0.2">
      <c r="A8489" s="326" t="s">
        <v>17884</v>
      </c>
      <c r="B8489" s="326" t="s">
        <v>11</v>
      </c>
      <c r="C8489" s="326">
        <v>1</v>
      </c>
      <c r="D8489" s="326" t="s">
        <v>148</v>
      </c>
      <c r="E8489" s="323">
        <v>500</v>
      </c>
      <c r="F8489" s="35" t="s">
        <v>303</v>
      </c>
      <c r="G8489" s="326" t="s">
        <v>16634</v>
      </c>
      <c r="H8489" s="350">
        <f t="shared" si="133"/>
        <v>4387041.8800000008</v>
      </c>
      <c r="I8489" s="326" t="s">
        <v>17930</v>
      </c>
      <c r="J8489" s="42" t="str">
        <f>VLOOKUP(D8489,DEPARTMENTS!B:B,1,0)</f>
        <v>DEV_GROUP_NA</v>
      </c>
    </row>
    <row r="8490" spans="1:10" hidden="1" x14ac:dyDescent="0.2">
      <c r="A8490" s="326" t="s">
        <v>17885</v>
      </c>
      <c r="B8490" s="326" t="s">
        <v>11</v>
      </c>
      <c r="C8490" s="326">
        <v>1</v>
      </c>
      <c r="D8490" s="326" t="s">
        <v>170</v>
      </c>
      <c r="E8490" s="323">
        <v>500</v>
      </c>
      <c r="F8490" s="35" t="s">
        <v>303</v>
      </c>
      <c r="G8490" s="326" t="s">
        <v>16634</v>
      </c>
      <c r="H8490" s="350">
        <f t="shared" si="133"/>
        <v>4387541.8800000008</v>
      </c>
      <c r="I8490" s="326" t="s">
        <v>17931</v>
      </c>
      <c r="J8490" s="42" t="str">
        <f>VLOOKUP(D8490,DEPARTMENTS!B:B,1,0)</f>
        <v>DEV_GROUP_24</v>
      </c>
    </row>
    <row r="8491" spans="1:10" hidden="1" x14ac:dyDescent="0.2">
      <c r="A8491" s="326" t="s">
        <v>17886</v>
      </c>
      <c r="B8491" s="326" t="s">
        <v>11</v>
      </c>
      <c r="C8491" s="326">
        <v>1</v>
      </c>
      <c r="D8491" s="326" t="s">
        <v>176</v>
      </c>
      <c r="E8491" s="323">
        <v>2500</v>
      </c>
      <c r="F8491" s="35" t="s">
        <v>303</v>
      </c>
      <c r="G8491" s="326" t="s">
        <v>16634</v>
      </c>
      <c r="H8491" s="350">
        <f t="shared" si="133"/>
        <v>4390041.8800000008</v>
      </c>
      <c r="I8491" s="326" t="s">
        <v>17932</v>
      </c>
      <c r="J8491" s="42" t="str">
        <f>VLOOKUP(D8491,DEPARTMENTS!B:B,1,0)</f>
        <v>DEV_GROUP_33</v>
      </c>
    </row>
    <row r="8492" spans="1:10" hidden="1" x14ac:dyDescent="0.2">
      <c r="A8492" s="326" t="s">
        <v>17887</v>
      </c>
      <c r="B8492" s="326" t="s">
        <v>11</v>
      </c>
      <c r="C8492" s="326">
        <v>1</v>
      </c>
      <c r="D8492" s="326" t="s">
        <v>189</v>
      </c>
      <c r="E8492" s="323">
        <v>10000</v>
      </c>
      <c r="F8492" s="35" t="s">
        <v>303</v>
      </c>
      <c r="G8492" s="326" t="s">
        <v>16634</v>
      </c>
      <c r="H8492" s="350">
        <f t="shared" si="133"/>
        <v>4400041.8800000008</v>
      </c>
      <c r="I8492" s="326" t="s">
        <v>17933</v>
      </c>
      <c r="J8492" s="42" t="str">
        <f>VLOOKUP(D8492,DEPARTMENTS!B:B,1,0)</f>
        <v>DEV_GROUP_36</v>
      </c>
    </row>
    <row r="8493" spans="1:10" hidden="1" x14ac:dyDescent="0.2">
      <c r="A8493" s="326" t="s">
        <v>17888</v>
      </c>
      <c r="B8493" s="326" t="s">
        <v>11</v>
      </c>
      <c r="C8493" s="326">
        <v>1</v>
      </c>
      <c r="D8493" s="326" t="s">
        <v>150</v>
      </c>
      <c r="E8493" s="323">
        <v>240</v>
      </c>
      <c r="F8493" s="35" t="s">
        <v>303</v>
      </c>
      <c r="G8493" s="326" t="s">
        <v>16634</v>
      </c>
      <c r="H8493" s="350">
        <f t="shared" si="133"/>
        <v>4400281.8800000008</v>
      </c>
      <c r="I8493" s="326" t="s">
        <v>17934</v>
      </c>
      <c r="J8493" s="42" t="str">
        <f>VLOOKUP(D8493,DEPARTMENTS!B:B,1,0)</f>
        <v>DEV_GROUP_40</v>
      </c>
    </row>
    <row r="8494" spans="1:10" hidden="1" x14ac:dyDescent="0.2">
      <c r="A8494" s="326" t="s">
        <v>17889</v>
      </c>
      <c r="B8494" s="326" t="s">
        <v>11</v>
      </c>
      <c r="C8494" s="326">
        <v>1</v>
      </c>
      <c r="D8494" s="326" t="s">
        <v>148</v>
      </c>
      <c r="E8494" s="323">
        <v>50</v>
      </c>
      <c r="F8494" s="35" t="s">
        <v>303</v>
      </c>
      <c r="G8494" s="326" t="s">
        <v>16634</v>
      </c>
      <c r="H8494" s="350">
        <f t="shared" si="133"/>
        <v>4400331.8800000008</v>
      </c>
      <c r="I8494" s="326" t="s">
        <v>17935</v>
      </c>
      <c r="J8494" s="42" t="str">
        <f>VLOOKUP(D8494,DEPARTMENTS!B:B,1,0)</f>
        <v>DEV_GROUP_NA</v>
      </c>
    </row>
    <row r="8495" spans="1:10" hidden="1" x14ac:dyDescent="0.2">
      <c r="A8495" s="326" t="s">
        <v>17890</v>
      </c>
      <c r="B8495" s="326" t="s">
        <v>11</v>
      </c>
      <c r="C8495" s="326">
        <v>1</v>
      </c>
      <c r="D8495" s="326" t="s">
        <v>150</v>
      </c>
      <c r="E8495" s="323">
        <v>600</v>
      </c>
      <c r="F8495" s="35" t="s">
        <v>303</v>
      </c>
      <c r="G8495" s="326" t="s">
        <v>16634</v>
      </c>
      <c r="H8495" s="350">
        <f t="shared" si="133"/>
        <v>4400931.8800000008</v>
      </c>
      <c r="I8495" s="326" t="s">
        <v>17936</v>
      </c>
      <c r="J8495" s="42" t="str">
        <f>VLOOKUP(D8495,DEPARTMENTS!B:B,1,0)</f>
        <v>DEV_GROUP_40</v>
      </c>
    </row>
    <row r="8496" spans="1:10" hidden="1" x14ac:dyDescent="0.2">
      <c r="A8496" s="326" t="s">
        <v>17891</v>
      </c>
      <c r="B8496" s="326" t="s">
        <v>11</v>
      </c>
      <c r="C8496" s="326">
        <v>1</v>
      </c>
      <c r="D8496" s="326" t="s">
        <v>116</v>
      </c>
      <c r="E8496" s="323">
        <v>250</v>
      </c>
      <c r="F8496" s="35" t="s">
        <v>303</v>
      </c>
      <c r="G8496" s="326" t="s">
        <v>16634</v>
      </c>
      <c r="H8496" s="350">
        <f t="shared" si="133"/>
        <v>4401181.8800000008</v>
      </c>
      <c r="I8496" s="326" t="s">
        <v>17937</v>
      </c>
      <c r="J8496" s="42" t="str">
        <f>VLOOKUP(D8496,DEPARTMENTS!B:B,1,0)</f>
        <v>DEV_GROUP_15</v>
      </c>
    </row>
    <row r="8497" spans="1:10" hidden="1" x14ac:dyDescent="0.2">
      <c r="A8497" s="326" t="s">
        <v>17892</v>
      </c>
      <c r="B8497" s="326" t="s">
        <v>11</v>
      </c>
      <c r="C8497" s="326">
        <v>1</v>
      </c>
      <c r="D8497" s="326" t="s">
        <v>192</v>
      </c>
      <c r="E8497" s="323">
        <v>2000</v>
      </c>
      <c r="F8497" s="35" t="s">
        <v>303</v>
      </c>
      <c r="G8497" s="326" t="s">
        <v>16634</v>
      </c>
      <c r="H8497" s="350">
        <f t="shared" si="133"/>
        <v>4403181.8800000008</v>
      </c>
      <c r="I8497" s="326" t="s">
        <v>17938</v>
      </c>
      <c r="J8497" s="42" t="str">
        <f>VLOOKUP(D8497,DEPARTMENTS!B:B,1,0)</f>
        <v>DEV_GROUP_31</v>
      </c>
    </row>
    <row r="8498" spans="1:10" hidden="1" x14ac:dyDescent="0.2">
      <c r="A8498" s="326" t="s">
        <v>17893</v>
      </c>
      <c r="B8498" s="326" t="s">
        <v>11</v>
      </c>
      <c r="C8498" s="326">
        <v>1</v>
      </c>
      <c r="D8498" s="326" t="s">
        <v>166</v>
      </c>
      <c r="E8498" s="323">
        <v>3500</v>
      </c>
      <c r="F8498" s="35" t="s">
        <v>303</v>
      </c>
      <c r="G8498" s="326" t="s">
        <v>16634</v>
      </c>
      <c r="H8498" s="350">
        <f t="shared" si="133"/>
        <v>4406681.8800000008</v>
      </c>
      <c r="I8498" s="326" t="s">
        <v>17939</v>
      </c>
      <c r="J8498" s="42" t="str">
        <f>VLOOKUP(D8498,DEPARTMENTS!B:B,1,0)</f>
        <v>DEV_GROUP_30</v>
      </c>
    </row>
    <row r="8499" spans="1:10" hidden="1" x14ac:dyDescent="0.2">
      <c r="A8499" s="326" t="s">
        <v>17894</v>
      </c>
      <c r="B8499" s="326" t="s">
        <v>11</v>
      </c>
      <c r="C8499" s="326">
        <v>1</v>
      </c>
      <c r="D8499" s="326" t="s">
        <v>164</v>
      </c>
      <c r="E8499" s="323">
        <v>500</v>
      </c>
      <c r="F8499" s="35" t="s">
        <v>303</v>
      </c>
      <c r="G8499" s="326" t="s">
        <v>16634</v>
      </c>
      <c r="H8499" s="350">
        <f t="shared" si="133"/>
        <v>4407181.8800000008</v>
      </c>
      <c r="I8499" s="326" t="s">
        <v>17940</v>
      </c>
      <c r="J8499" s="42" t="str">
        <f>VLOOKUP(D8499,DEPARTMENTS!B:B,1,0)</f>
        <v>DEV_GROUP_22</v>
      </c>
    </row>
    <row r="8500" spans="1:10" x14ac:dyDescent="0.2">
      <c r="A8500" s="326" t="s">
        <v>17895</v>
      </c>
      <c r="B8500" s="326" t="s">
        <v>11</v>
      </c>
      <c r="C8500" s="326">
        <v>1</v>
      </c>
      <c r="D8500" s="326" t="s">
        <v>112</v>
      </c>
      <c r="E8500" s="323">
        <v>3000</v>
      </c>
      <c r="F8500" s="35" t="s">
        <v>303</v>
      </c>
      <c r="G8500" s="326" t="s">
        <v>16634</v>
      </c>
      <c r="H8500" s="350">
        <f t="shared" si="133"/>
        <v>4410181.8800000008</v>
      </c>
      <c r="I8500" s="326" t="s">
        <v>17941</v>
      </c>
      <c r="J8500" s="42" t="str">
        <f>VLOOKUP(D8500,DEPARTMENTS!B:B,1,0)</f>
        <v>DEV_GROUP_13</v>
      </c>
    </row>
    <row r="8501" spans="1:10" hidden="1" x14ac:dyDescent="0.2">
      <c r="A8501" s="326" t="s">
        <v>17896</v>
      </c>
      <c r="B8501" s="326" t="s">
        <v>11</v>
      </c>
      <c r="C8501" s="326">
        <v>1</v>
      </c>
      <c r="D8501" s="326" t="s">
        <v>132</v>
      </c>
      <c r="E8501" s="323">
        <v>100</v>
      </c>
      <c r="F8501" s="35" t="s">
        <v>303</v>
      </c>
      <c r="G8501" s="326" t="s">
        <v>16634</v>
      </c>
      <c r="H8501" s="350">
        <f t="shared" si="133"/>
        <v>4410281.8800000008</v>
      </c>
      <c r="I8501" s="326" t="s">
        <v>17942</v>
      </c>
      <c r="J8501" s="42" t="str">
        <f>VLOOKUP(D8501,DEPARTMENTS!B:B,1,0)</f>
        <v>DEV_GROUP_41</v>
      </c>
    </row>
    <row r="8502" spans="1:10" hidden="1" x14ac:dyDescent="0.2">
      <c r="A8502" s="326" t="s">
        <v>17897</v>
      </c>
      <c r="B8502" s="326" t="s">
        <v>11</v>
      </c>
      <c r="C8502" s="326">
        <v>1</v>
      </c>
      <c r="D8502" s="326" t="s">
        <v>134</v>
      </c>
      <c r="E8502" s="323">
        <v>500</v>
      </c>
      <c r="F8502" s="35" t="s">
        <v>303</v>
      </c>
      <c r="G8502" s="326" t="s">
        <v>16634</v>
      </c>
      <c r="H8502" s="350">
        <f t="shared" si="133"/>
        <v>4410781.8800000008</v>
      </c>
      <c r="I8502" s="326" t="s">
        <v>17943</v>
      </c>
      <c r="J8502" s="42" t="str">
        <f>VLOOKUP(D8502,DEPARTMENTS!B:B,1,0)</f>
        <v>DEV_GROUP_12</v>
      </c>
    </row>
    <row r="8503" spans="1:10" hidden="1" x14ac:dyDescent="0.2">
      <c r="A8503" s="326" t="s">
        <v>17898</v>
      </c>
      <c r="B8503" s="326" t="s">
        <v>11</v>
      </c>
      <c r="C8503" s="326">
        <v>1</v>
      </c>
      <c r="D8503" s="326" t="s">
        <v>118</v>
      </c>
      <c r="E8503" s="323">
        <v>500</v>
      </c>
      <c r="F8503" s="35" t="s">
        <v>303</v>
      </c>
      <c r="G8503" s="326" t="s">
        <v>16634</v>
      </c>
      <c r="H8503" s="350">
        <f t="shared" si="133"/>
        <v>4411281.8800000008</v>
      </c>
      <c r="I8503" s="326" t="s">
        <v>17944</v>
      </c>
      <c r="J8503" s="42" t="str">
        <f>VLOOKUP(D8503,DEPARTMENTS!B:B,1,0)</f>
        <v>DEV_GROUP_3</v>
      </c>
    </row>
    <row r="8504" spans="1:10" hidden="1" x14ac:dyDescent="0.2">
      <c r="A8504" s="326" t="s">
        <v>17899</v>
      </c>
      <c r="B8504" s="326" t="s">
        <v>11</v>
      </c>
      <c r="C8504" s="326">
        <v>1</v>
      </c>
      <c r="D8504" s="326" t="s">
        <v>189</v>
      </c>
      <c r="E8504" s="323">
        <v>500</v>
      </c>
      <c r="F8504" s="35" t="s">
        <v>303</v>
      </c>
      <c r="G8504" s="326" t="s">
        <v>16634</v>
      </c>
      <c r="H8504" s="350">
        <f t="shared" si="133"/>
        <v>4411781.8800000008</v>
      </c>
      <c r="I8504" s="326" t="s">
        <v>17945</v>
      </c>
      <c r="J8504" s="42" t="str">
        <f>VLOOKUP(D8504,DEPARTMENTS!B:B,1,0)</f>
        <v>DEV_GROUP_36</v>
      </c>
    </row>
    <row r="8505" spans="1:10" hidden="1" x14ac:dyDescent="0.2">
      <c r="A8505" s="326" t="s">
        <v>17900</v>
      </c>
      <c r="B8505" s="326" t="s">
        <v>11</v>
      </c>
      <c r="C8505" s="326">
        <v>1</v>
      </c>
      <c r="D8505" s="326" t="s">
        <v>142</v>
      </c>
      <c r="E8505" s="323">
        <v>15000</v>
      </c>
      <c r="F8505" s="35" t="s">
        <v>303</v>
      </c>
      <c r="G8505" s="326" t="s">
        <v>16634</v>
      </c>
      <c r="H8505" s="350">
        <f t="shared" si="133"/>
        <v>4426781.8800000008</v>
      </c>
      <c r="I8505" s="326" t="s">
        <v>17946</v>
      </c>
      <c r="J8505" s="42" t="str">
        <f>VLOOKUP(D8505,DEPARTMENTS!B:B,1,0)</f>
        <v>DEV_GROUP_8</v>
      </c>
    </row>
    <row r="8506" spans="1:10" hidden="1" x14ac:dyDescent="0.2">
      <c r="A8506" s="326" t="s">
        <v>17901</v>
      </c>
      <c r="B8506" s="326" t="s">
        <v>11</v>
      </c>
      <c r="C8506" s="326">
        <v>1</v>
      </c>
      <c r="D8506" s="326" t="s">
        <v>164</v>
      </c>
      <c r="E8506" s="323">
        <v>500</v>
      </c>
      <c r="F8506" s="35" t="s">
        <v>303</v>
      </c>
      <c r="G8506" s="326" t="s">
        <v>16634</v>
      </c>
      <c r="H8506" s="350">
        <f t="shared" si="133"/>
        <v>4427281.8800000008</v>
      </c>
      <c r="I8506" s="326" t="s">
        <v>17947</v>
      </c>
      <c r="J8506" s="42" t="str">
        <f>VLOOKUP(D8506,DEPARTMENTS!B:B,1,0)</f>
        <v>DEV_GROUP_22</v>
      </c>
    </row>
    <row r="8507" spans="1:10" hidden="1" x14ac:dyDescent="0.2">
      <c r="A8507" s="326" t="s">
        <v>17902</v>
      </c>
      <c r="B8507" s="326" t="s">
        <v>11</v>
      </c>
      <c r="C8507" s="326">
        <v>1</v>
      </c>
      <c r="D8507" s="326" t="s">
        <v>192</v>
      </c>
      <c r="E8507" s="323">
        <v>5000</v>
      </c>
      <c r="F8507" s="35" t="s">
        <v>303</v>
      </c>
      <c r="G8507" s="326" t="s">
        <v>16634</v>
      </c>
      <c r="H8507" s="350">
        <f t="shared" si="133"/>
        <v>4432281.8800000008</v>
      </c>
      <c r="I8507" s="326" t="s">
        <v>17948</v>
      </c>
      <c r="J8507" s="42" t="str">
        <f>VLOOKUP(D8507,DEPARTMENTS!B:B,1,0)</f>
        <v>DEV_GROUP_31</v>
      </c>
    </row>
    <row r="8508" spans="1:10" hidden="1" x14ac:dyDescent="0.2">
      <c r="A8508" s="326" t="s">
        <v>17903</v>
      </c>
      <c r="B8508" s="326" t="s">
        <v>11</v>
      </c>
      <c r="C8508" s="326">
        <v>1</v>
      </c>
      <c r="D8508" s="326" t="s">
        <v>182</v>
      </c>
      <c r="E8508" s="323">
        <v>200</v>
      </c>
      <c r="F8508" s="35" t="s">
        <v>303</v>
      </c>
      <c r="G8508" s="326" t="s">
        <v>16634</v>
      </c>
      <c r="H8508" s="350">
        <f t="shared" si="133"/>
        <v>4432481.8800000008</v>
      </c>
      <c r="I8508" s="326" t="s">
        <v>17949</v>
      </c>
      <c r="J8508" s="42" t="str">
        <f>VLOOKUP(D8508,DEPARTMENTS!B:B,1,0)</f>
        <v>DEV_GROUP_23</v>
      </c>
    </row>
    <row r="8509" spans="1:10" hidden="1" x14ac:dyDescent="0.2">
      <c r="A8509" s="326" t="s">
        <v>17904</v>
      </c>
      <c r="B8509" s="326" t="s">
        <v>11</v>
      </c>
      <c r="C8509" s="326">
        <v>1</v>
      </c>
      <c r="D8509" s="326" t="s">
        <v>24</v>
      </c>
      <c r="E8509" s="323">
        <v>1000</v>
      </c>
      <c r="F8509" s="35" t="s">
        <v>303</v>
      </c>
      <c r="G8509" s="326" t="s">
        <v>16634</v>
      </c>
      <c r="H8509" s="350">
        <f t="shared" si="133"/>
        <v>4433481.8800000008</v>
      </c>
      <c r="I8509" s="326" t="s">
        <v>17950</v>
      </c>
      <c r="J8509" s="42" t="str">
        <f>VLOOKUP(D8509,DEPARTMENTS!B:B,1,0)</f>
        <v>ENVELOPES</v>
      </c>
    </row>
    <row r="8510" spans="1:10" hidden="1" x14ac:dyDescent="0.2">
      <c r="A8510" s="326" t="s">
        <v>17905</v>
      </c>
      <c r="B8510" s="326" t="s">
        <v>11</v>
      </c>
      <c r="C8510" s="326">
        <v>1</v>
      </c>
      <c r="D8510" s="326" t="s">
        <v>188</v>
      </c>
      <c r="E8510" s="323">
        <v>1000</v>
      </c>
      <c r="F8510" s="35" t="s">
        <v>303</v>
      </c>
      <c r="G8510" s="326" t="s">
        <v>16634</v>
      </c>
      <c r="H8510" s="350">
        <f t="shared" si="133"/>
        <v>4434481.8800000008</v>
      </c>
      <c r="I8510" s="326" t="s">
        <v>17951</v>
      </c>
      <c r="J8510" s="42" t="str">
        <f>VLOOKUP(D8510,DEPARTMENTS!B:B,1,0)</f>
        <v>DEV_GROUP_38</v>
      </c>
    </row>
    <row r="8511" spans="1:10" hidden="1" x14ac:dyDescent="0.2">
      <c r="A8511" s="326" t="s">
        <v>17906</v>
      </c>
      <c r="B8511" s="326" t="s">
        <v>11</v>
      </c>
      <c r="C8511" s="326">
        <v>1</v>
      </c>
      <c r="D8511" s="326" t="s">
        <v>174</v>
      </c>
      <c r="E8511" s="323">
        <v>2000</v>
      </c>
      <c r="F8511" s="35" t="s">
        <v>303</v>
      </c>
      <c r="G8511" s="326" t="s">
        <v>16634</v>
      </c>
      <c r="H8511" s="350">
        <f t="shared" si="133"/>
        <v>4436481.8800000008</v>
      </c>
      <c r="I8511" s="326" t="s">
        <v>17952</v>
      </c>
      <c r="J8511" s="42" t="str">
        <f>VLOOKUP(D8511,DEPARTMENTS!B:B,1,0)</f>
        <v>DEV_GROUP_21</v>
      </c>
    </row>
    <row r="8512" spans="1:10" hidden="1" x14ac:dyDescent="0.2">
      <c r="A8512" s="326" t="s">
        <v>17907</v>
      </c>
      <c r="B8512" s="326" t="s">
        <v>11</v>
      </c>
      <c r="C8512" s="326">
        <v>1</v>
      </c>
      <c r="D8512" s="326" t="s">
        <v>182</v>
      </c>
      <c r="E8512" s="323">
        <v>100</v>
      </c>
      <c r="F8512" s="35" t="s">
        <v>303</v>
      </c>
      <c r="G8512" s="326" t="s">
        <v>16634</v>
      </c>
      <c r="H8512" s="350">
        <f t="shared" si="133"/>
        <v>4436581.8800000008</v>
      </c>
      <c r="I8512" s="326" t="s">
        <v>17953</v>
      </c>
      <c r="J8512" s="42" t="str">
        <f>VLOOKUP(D8512,DEPARTMENTS!B:B,1,0)</f>
        <v>DEV_GROUP_23</v>
      </c>
    </row>
    <row r="8513" spans="1:10" hidden="1" x14ac:dyDescent="0.2">
      <c r="A8513" s="326" t="s">
        <v>17971</v>
      </c>
      <c r="B8513" s="326" t="s">
        <v>11</v>
      </c>
      <c r="C8513" s="326">
        <v>1</v>
      </c>
      <c r="D8513" s="326" t="s">
        <v>122</v>
      </c>
      <c r="E8513" s="323">
        <v>1500</v>
      </c>
      <c r="F8513" s="35" t="s">
        <v>303</v>
      </c>
      <c r="G8513" s="326" t="s">
        <v>16634</v>
      </c>
      <c r="H8513" s="350">
        <f t="shared" si="133"/>
        <v>4438081.8800000008</v>
      </c>
      <c r="I8513" s="326" t="s">
        <v>17954</v>
      </c>
      <c r="J8513" s="42" t="str">
        <f>VLOOKUP(D8513,DEPARTMENTS!B:B,1,0)</f>
        <v>DEV_GROUP_16</v>
      </c>
    </row>
    <row r="8514" spans="1:10" hidden="1" x14ac:dyDescent="0.2">
      <c r="A8514" s="326" t="s">
        <v>17972</v>
      </c>
      <c r="B8514" s="326" t="s">
        <v>11</v>
      </c>
      <c r="C8514" s="326">
        <v>1</v>
      </c>
      <c r="D8514" s="326" t="s">
        <v>126</v>
      </c>
      <c r="E8514" s="323">
        <v>2500</v>
      </c>
      <c r="F8514" s="35" t="s">
        <v>303</v>
      </c>
      <c r="G8514" s="326" t="s">
        <v>16634</v>
      </c>
      <c r="H8514" s="350">
        <f t="shared" si="133"/>
        <v>4440581.8800000008</v>
      </c>
      <c r="I8514" s="326" t="s">
        <v>17955</v>
      </c>
      <c r="J8514" s="42" t="str">
        <f>VLOOKUP(D8514,DEPARTMENTS!B:B,1,0)</f>
        <v>DEV_GROUP_6</v>
      </c>
    </row>
    <row r="8515" spans="1:10" hidden="1" x14ac:dyDescent="0.2">
      <c r="A8515" s="326" t="s">
        <v>17973</v>
      </c>
      <c r="B8515" s="326" t="s">
        <v>11</v>
      </c>
      <c r="C8515" s="326">
        <v>1</v>
      </c>
      <c r="D8515" s="326" t="s">
        <v>168</v>
      </c>
      <c r="E8515" s="323">
        <v>50</v>
      </c>
      <c r="F8515" s="35" t="s">
        <v>303</v>
      </c>
      <c r="G8515" s="326" t="s">
        <v>16634</v>
      </c>
      <c r="H8515" s="350">
        <f t="shared" si="133"/>
        <v>4440631.8800000008</v>
      </c>
      <c r="I8515" s="326" t="s">
        <v>17956</v>
      </c>
      <c r="J8515" s="42" t="str">
        <f>VLOOKUP(D8515,DEPARTMENTS!B:B,1,0)</f>
        <v>DEV_GROUP_35</v>
      </c>
    </row>
    <row r="8516" spans="1:10" hidden="1" x14ac:dyDescent="0.2">
      <c r="A8516" s="326" t="s">
        <v>17974</v>
      </c>
      <c r="B8516" s="326" t="s">
        <v>11</v>
      </c>
      <c r="C8516" s="326">
        <v>1</v>
      </c>
      <c r="D8516" s="326" t="s">
        <v>182</v>
      </c>
      <c r="E8516" s="323">
        <v>2000</v>
      </c>
      <c r="F8516" s="35" t="s">
        <v>303</v>
      </c>
      <c r="G8516" s="326" t="s">
        <v>16634</v>
      </c>
      <c r="H8516" s="350">
        <f t="shared" si="133"/>
        <v>4442631.8800000008</v>
      </c>
      <c r="I8516" s="326" t="s">
        <v>17957</v>
      </c>
      <c r="J8516" s="42" t="str">
        <f>VLOOKUP(D8516,DEPARTMENTS!B:B,1,0)</f>
        <v>DEV_GROUP_23</v>
      </c>
    </row>
    <row r="8517" spans="1:10" hidden="1" x14ac:dyDescent="0.2">
      <c r="A8517" s="326" t="s">
        <v>17975</v>
      </c>
      <c r="B8517" s="326" t="s">
        <v>11</v>
      </c>
      <c r="C8517" s="326">
        <v>1</v>
      </c>
      <c r="D8517" s="326" t="s">
        <v>122</v>
      </c>
      <c r="E8517" s="323">
        <v>500</v>
      </c>
      <c r="F8517" s="35" t="s">
        <v>303</v>
      </c>
      <c r="G8517" s="326" t="s">
        <v>16634</v>
      </c>
      <c r="H8517" s="350">
        <f t="shared" si="133"/>
        <v>4443131.8800000008</v>
      </c>
      <c r="I8517" s="326" t="s">
        <v>17958</v>
      </c>
      <c r="J8517" s="42" t="str">
        <f>VLOOKUP(D8517,DEPARTMENTS!B:B,1,0)</f>
        <v>DEV_GROUP_16</v>
      </c>
    </row>
    <row r="8518" spans="1:10" hidden="1" x14ac:dyDescent="0.2">
      <c r="A8518" s="326" t="s">
        <v>17976</v>
      </c>
      <c r="B8518" s="326" t="s">
        <v>11</v>
      </c>
      <c r="C8518" s="326">
        <v>1</v>
      </c>
      <c r="D8518" s="326" t="s">
        <v>162</v>
      </c>
      <c r="E8518" s="323">
        <v>400</v>
      </c>
      <c r="F8518" s="35" t="s">
        <v>303</v>
      </c>
      <c r="G8518" s="326" t="s">
        <v>16634</v>
      </c>
      <c r="H8518" s="350">
        <f t="shared" si="133"/>
        <v>4443531.8800000008</v>
      </c>
      <c r="I8518" s="326" t="s">
        <v>17959</v>
      </c>
      <c r="J8518" s="42" t="str">
        <f>VLOOKUP(D8518,DEPARTMENTS!B:B,1,0)</f>
        <v>DEV_GROUP_14</v>
      </c>
    </row>
    <row r="8519" spans="1:10" hidden="1" x14ac:dyDescent="0.2">
      <c r="A8519" s="326" t="s">
        <v>17977</v>
      </c>
      <c r="B8519" s="326" t="s">
        <v>11</v>
      </c>
      <c r="C8519" s="326">
        <v>1</v>
      </c>
      <c r="D8519" s="326" t="s">
        <v>192</v>
      </c>
      <c r="E8519" s="323">
        <v>5000</v>
      </c>
      <c r="F8519" s="35" t="s">
        <v>303</v>
      </c>
      <c r="G8519" s="326" t="s">
        <v>16634</v>
      </c>
      <c r="H8519" s="350">
        <f t="shared" si="133"/>
        <v>4448531.8800000008</v>
      </c>
      <c r="I8519" s="326" t="s">
        <v>17960</v>
      </c>
      <c r="J8519" s="42" t="str">
        <f>VLOOKUP(D8519,DEPARTMENTS!B:B,1,0)</f>
        <v>DEV_GROUP_31</v>
      </c>
    </row>
    <row r="8520" spans="1:10" hidden="1" x14ac:dyDescent="0.2">
      <c r="A8520" s="326" t="s">
        <v>17978</v>
      </c>
      <c r="B8520" s="326" t="s">
        <v>11</v>
      </c>
      <c r="C8520" s="326">
        <v>1</v>
      </c>
      <c r="D8520" s="326" t="s">
        <v>120</v>
      </c>
      <c r="E8520" s="323">
        <v>1000</v>
      </c>
      <c r="F8520" s="35" t="s">
        <v>303</v>
      </c>
      <c r="G8520" s="326" t="s">
        <v>16634</v>
      </c>
      <c r="H8520" s="350">
        <f t="shared" si="133"/>
        <v>4449531.8800000008</v>
      </c>
      <c r="I8520" s="326" t="s">
        <v>17961</v>
      </c>
      <c r="J8520" s="42" t="str">
        <f>VLOOKUP(D8520,DEPARTMENTS!B:B,1,0)</f>
        <v>DEV_GROUP_17</v>
      </c>
    </row>
    <row r="8521" spans="1:10" hidden="1" x14ac:dyDescent="0.2">
      <c r="A8521" s="326" t="s">
        <v>17979</v>
      </c>
      <c r="B8521" s="326" t="s">
        <v>11</v>
      </c>
      <c r="C8521" s="326">
        <v>1</v>
      </c>
      <c r="D8521" s="326" t="s">
        <v>166</v>
      </c>
      <c r="E8521" s="323">
        <v>200</v>
      </c>
      <c r="F8521" s="35" t="s">
        <v>303</v>
      </c>
      <c r="G8521" s="326" t="s">
        <v>16634</v>
      </c>
      <c r="H8521" s="350">
        <f t="shared" si="133"/>
        <v>4449731.8800000008</v>
      </c>
      <c r="I8521" s="326" t="s">
        <v>17962</v>
      </c>
      <c r="J8521" s="42" t="str">
        <f>VLOOKUP(D8521,DEPARTMENTS!B:B,1,0)</f>
        <v>DEV_GROUP_30</v>
      </c>
    </row>
    <row r="8522" spans="1:10" hidden="1" x14ac:dyDescent="0.2">
      <c r="A8522" s="326" t="s">
        <v>17980</v>
      </c>
      <c r="B8522" s="326" t="s">
        <v>11</v>
      </c>
      <c r="C8522" s="326">
        <v>1</v>
      </c>
      <c r="D8522" s="326" t="s">
        <v>176</v>
      </c>
      <c r="E8522" s="323">
        <v>1500</v>
      </c>
      <c r="F8522" s="35" t="s">
        <v>303</v>
      </c>
      <c r="G8522" s="326" t="s">
        <v>16634</v>
      </c>
      <c r="H8522" s="350">
        <f t="shared" si="133"/>
        <v>4451231.8800000008</v>
      </c>
      <c r="I8522" s="326" t="s">
        <v>17963</v>
      </c>
      <c r="J8522" s="42" t="str">
        <f>VLOOKUP(D8522,DEPARTMENTS!B:B,1,0)</f>
        <v>DEV_GROUP_33</v>
      </c>
    </row>
    <row r="8523" spans="1:10" hidden="1" x14ac:dyDescent="0.2">
      <c r="A8523" s="326" t="s">
        <v>17981</v>
      </c>
      <c r="B8523" s="326" t="s">
        <v>11</v>
      </c>
      <c r="C8523" s="326">
        <v>1</v>
      </c>
      <c r="D8523" s="326" t="s">
        <v>182</v>
      </c>
      <c r="E8523" s="323">
        <v>200</v>
      </c>
      <c r="F8523" s="35" t="s">
        <v>303</v>
      </c>
      <c r="G8523" s="326" t="s">
        <v>16634</v>
      </c>
      <c r="H8523" s="350">
        <f t="shared" si="133"/>
        <v>4451431.8800000008</v>
      </c>
      <c r="I8523" s="326" t="s">
        <v>17964</v>
      </c>
      <c r="J8523" s="42" t="str">
        <f>VLOOKUP(D8523,DEPARTMENTS!B:B,1,0)</f>
        <v>DEV_GROUP_23</v>
      </c>
    </row>
    <row r="8524" spans="1:10" hidden="1" x14ac:dyDescent="0.2">
      <c r="A8524" s="326" t="s">
        <v>17982</v>
      </c>
      <c r="B8524" s="326" t="s">
        <v>11</v>
      </c>
      <c r="C8524" s="326">
        <v>1</v>
      </c>
      <c r="D8524" s="326" t="s">
        <v>189</v>
      </c>
      <c r="E8524" s="323">
        <v>300</v>
      </c>
      <c r="F8524" s="35" t="s">
        <v>303</v>
      </c>
      <c r="G8524" s="326" t="s">
        <v>16634</v>
      </c>
      <c r="H8524" s="350">
        <f t="shared" si="133"/>
        <v>4451731.8800000008</v>
      </c>
      <c r="I8524" s="326" t="s">
        <v>17965</v>
      </c>
      <c r="J8524" s="42" t="str">
        <f>VLOOKUP(D8524,DEPARTMENTS!B:B,1,0)</f>
        <v>DEV_GROUP_36</v>
      </c>
    </row>
    <row r="8525" spans="1:10" hidden="1" x14ac:dyDescent="0.2">
      <c r="A8525" s="326" t="s">
        <v>17983</v>
      </c>
      <c r="B8525" s="326" t="s">
        <v>11</v>
      </c>
      <c r="C8525" s="326">
        <v>1</v>
      </c>
      <c r="D8525" s="326" t="s">
        <v>182</v>
      </c>
      <c r="E8525" s="323">
        <v>500</v>
      </c>
      <c r="F8525" s="35" t="s">
        <v>303</v>
      </c>
      <c r="G8525" s="326" t="s">
        <v>16634</v>
      </c>
      <c r="H8525" s="350">
        <f t="shared" si="133"/>
        <v>4452231.8800000008</v>
      </c>
      <c r="I8525" s="326" t="s">
        <v>17966</v>
      </c>
      <c r="J8525" s="42" t="str">
        <f>VLOOKUP(D8525,DEPARTMENTS!B:B,1,0)</f>
        <v>DEV_GROUP_23</v>
      </c>
    </row>
    <row r="8526" spans="1:10" hidden="1" x14ac:dyDescent="0.2">
      <c r="A8526" s="326" t="s">
        <v>17984</v>
      </c>
      <c r="B8526" s="326" t="s">
        <v>11</v>
      </c>
      <c r="C8526" s="326">
        <v>1</v>
      </c>
      <c r="D8526" s="326" t="s">
        <v>188</v>
      </c>
      <c r="E8526" s="323">
        <v>500</v>
      </c>
      <c r="F8526" s="35" t="s">
        <v>303</v>
      </c>
      <c r="G8526" s="326" t="s">
        <v>16634</v>
      </c>
      <c r="H8526" s="350">
        <f t="shared" si="133"/>
        <v>4452731.8800000008</v>
      </c>
      <c r="I8526" s="326" t="s">
        <v>17967</v>
      </c>
      <c r="J8526" s="42" t="str">
        <f>VLOOKUP(D8526,DEPARTMENTS!B:B,1,0)</f>
        <v>DEV_GROUP_38</v>
      </c>
    </row>
    <row r="8527" spans="1:10" hidden="1" x14ac:dyDescent="0.2">
      <c r="A8527" s="326" t="s">
        <v>17985</v>
      </c>
      <c r="B8527" s="326" t="s">
        <v>11</v>
      </c>
      <c r="C8527" s="326">
        <v>1</v>
      </c>
      <c r="D8527" s="326" t="s">
        <v>174</v>
      </c>
      <c r="E8527" s="323">
        <v>500</v>
      </c>
      <c r="F8527" s="35" t="s">
        <v>303</v>
      </c>
      <c r="G8527" s="326" t="s">
        <v>16634</v>
      </c>
      <c r="H8527" s="350">
        <f t="shared" si="133"/>
        <v>4453231.8800000008</v>
      </c>
      <c r="I8527" s="326" t="s">
        <v>17968</v>
      </c>
      <c r="J8527" s="42" t="str">
        <f>VLOOKUP(D8527,DEPARTMENTS!B:B,1,0)</f>
        <v>DEV_GROUP_21</v>
      </c>
    </row>
    <row r="8528" spans="1:10" hidden="1" x14ac:dyDescent="0.2">
      <c r="A8528" s="326" t="s">
        <v>17986</v>
      </c>
      <c r="B8528" s="326" t="s">
        <v>11</v>
      </c>
      <c r="C8528" s="326">
        <v>1</v>
      </c>
      <c r="D8528" s="326" t="s">
        <v>174</v>
      </c>
      <c r="E8528" s="323">
        <v>200</v>
      </c>
      <c r="F8528" s="35" t="s">
        <v>303</v>
      </c>
      <c r="G8528" s="326" t="s">
        <v>16634</v>
      </c>
      <c r="H8528" s="350">
        <f t="shared" si="133"/>
        <v>4453431.8800000008</v>
      </c>
      <c r="I8528" s="326" t="s">
        <v>17969</v>
      </c>
      <c r="J8528" s="42" t="str">
        <f>VLOOKUP(D8528,DEPARTMENTS!B:B,1,0)</f>
        <v>DEV_GROUP_21</v>
      </c>
    </row>
    <row r="8529" spans="1:10" hidden="1" x14ac:dyDescent="0.2">
      <c r="A8529" s="326" t="s">
        <v>17987</v>
      </c>
      <c r="B8529" s="326" t="s">
        <v>11</v>
      </c>
      <c r="C8529" s="326">
        <v>1</v>
      </c>
      <c r="D8529" s="326" t="s">
        <v>122</v>
      </c>
      <c r="E8529" s="323">
        <v>122000</v>
      </c>
      <c r="F8529" s="35" t="s">
        <v>303</v>
      </c>
      <c r="G8529" s="326" t="s">
        <v>16634</v>
      </c>
      <c r="H8529" s="350">
        <f t="shared" si="133"/>
        <v>4575431.8800000008</v>
      </c>
      <c r="I8529" s="326" t="s">
        <v>17970</v>
      </c>
      <c r="J8529" s="42" t="str">
        <f>VLOOKUP(D8529,DEPARTMENTS!B:B,1,0)</f>
        <v>DEV_GROUP_16</v>
      </c>
    </row>
    <row r="8530" spans="1:10" hidden="1" x14ac:dyDescent="0.2">
      <c r="A8530" s="326" t="s">
        <v>17989</v>
      </c>
      <c r="B8530" s="326" t="s">
        <v>11</v>
      </c>
      <c r="C8530" s="326">
        <v>1</v>
      </c>
      <c r="D8530" s="326" t="s">
        <v>166</v>
      </c>
      <c r="E8530" s="323">
        <v>5000</v>
      </c>
      <c r="F8530" s="35" t="s">
        <v>303</v>
      </c>
      <c r="G8530" s="326" t="s">
        <v>16634</v>
      </c>
      <c r="H8530" s="350">
        <f t="shared" si="133"/>
        <v>4580431.8800000008</v>
      </c>
      <c r="I8530" s="326" t="s">
        <v>17988</v>
      </c>
      <c r="J8530" s="42" t="str">
        <f>VLOOKUP(D8530,DEPARTMENTS!B:B,1,0)</f>
        <v>DEV_GROUP_30</v>
      </c>
    </row>
    <row r="8531" spans="1:10" hidden="1" x14ac:dyDescent="0.2">
      <c r="A8531" s="326" t="s">
        <v>17999</v>
      </c>
      <c r="B8531" s="326" t="s">
        <v>11</v>
      </c>
      <c r="C8531" s="326">
        <v>1</v>
      </c>
      <c r="D8531" s="326" t="s">
        <v>126</v>
      </c>
      <c r="E8531" s="323">
        <v>600</v>
      </c>
      <c r="F8531" s="35" t="s">
        <v>303</v>
      </c>
      <c r="G8531" s="326" t="s">
        <v>16634</v>
      </c>
      <c r="H8531" s="350">
        <f t="shared" si="133"/>
        <v>4581031.8800000008</v>
      </c>
      <c r="I8531" s="326" t="s">
        <v>17990</v>
      </c>
      <c r="J8531" s="42" t="str">
        <f>VLOOKUP(D8531,DEPARTMENTS!B:B,1,0)</f>
        <v>DEV_GROUP_6</v>
      </c>
    </row>
    <row r="8532" spans="1:10" hidden="1" x14ac:dyDescent="0.2">
      <c r="A8532" s="326" t="s">
        <v>18000</v>
      </c>
      <c r="B8532" s="326" t="s">
        <v>11</v>
      </c>
      <c r="C8532" s="326">
        <v>1</v>
      </c>
      <c r="D8532" s="326" t="s">
        <v>168</v>
      </c>
      <c r="E8532" s="323">
        <v>5000</v>
      </c>
      <c r="F8532" s="35" t="s">
        <v>303</v>
      </c>
      <c r="G8532" s="326" t="s">
        <v>16634</v>
      </c>
      <c r="H8532" s="350">
        <f t="shared" si="133"/>
        <v>4586031.8800000008</v>
      </c>
      <c r="I8532" s="326" t="s">
        <v>17991</v>
      </c>
      <c r="J8532" s="42" t="str">
        <f>VLOOKUP(D8532,DEPARTMENTS!B:B,1,0)</f>
        <v>DEV_GROUP_35</v>
      </c>
    </row>
    <row r="8533" spans="1:10" hidden="1" x14ac:dyDescent="0.2">
      <c r="A8533" s="326" t="s">
        <v>18001</v>
      </c>
      <c r="B8533" s="326" t="s">
        <v>11</v>
      </c>
      <c r="C8533" s="326">
        <v>1</v>
      </c>
      <c r="D8533" s="326" t="s">
        <v>168</v>
      </c>
      <c r="E8533" s="323">
        <v>500</v>
      </c>
      <c r="F8533" s="35" t="s">
        <v>303</v>
      </c>
      <c r="G8533" s="326" t="s">
        <v>16634</v>
      </c>
      <c r="H8533" s="350">
        <f t="shared" si="133"/>
        <v>4586531.8800000008</v>
      </c>
      <c r="I8533" s="326" t="s">
        <v>17992</v>
      </c>
      <c r="J8533" s="42" t="str">
        <f>VLOOKUP(D8533,DEPARTMENTS!B:B,1,0)</f>
        <v>DEV_GROUP_35</v>
      </c>
    </row>
    <row r="8534" spans="1:10" hidden="1" x14ac:dyDescent="0.2">
      <c r="A8534" s="326" t="s">
        <v>18002</v>
      </c>
      <c r="B8534" s="326" t="s">
        <v>11</v>
      </c>
      <c r="C8534" s="326">
        <v>1</v>
      </c>
      <c r="D8534" s="326" t="s">
        <v>114</v>
      </c>
      <c r="E8534" s="323">
        <v>1004</v>
      </c>
      <c r="F8534" s="35" t="s">
        <v>303</v>
      </c>
      <c r="G8534" s="326" t="s">
        <v>16634</v>
      </c>
      <c r="H8534" s="350">
        <f t="shared" ref="H8534:H8543" si="134">H8533+E8534</f>
        <v>4587535.8800000008</v>
      </c>
      <c r="I8534" s="326" t="s">
        <v>17993</v>
      </c>
      <c r="J8534" s="42" t="str">
        <f>VLOOKUP(D8534,DEPARTMENTS!B:B,1,0)</f>
        <v>DEV_GROUP_1</v>
      </c>
    </row>
    <row r="8535" spans="1:10" hidden="1" x14ac:dyDescent="0.2">
      <c r="A8535" s="326" t="s">
        <v>18003</v>
      </c>
      <c r="B8535" s="326" t="s">
        <v>11</v>
      </c>
      <c r="C8535" s="326">
        <v>1</v>
      </c>
      <c r="D8535" s="326" t="s">
        <v>136</v>
      </c>
      <c r="E8535" s="323">
        <v>1000</v>
      </c>
      <c r="F8535" s="35" t="s">
        <v>303</v>
      </c>
      <c r="G8535" s="326" t="s">
        <v>16634</v>
      </c>
      <c r="H8535" s="350">
        <f t="shared" si="134"/>
        <v>4588535.8800000008</v>
      </c>
      <c r="I8535" s="326" t="s">
        <v>17994</v>
      </c>
      <c r="J8535" s="42" t="str">
        <f>VLOOKUP(D8535,DEPARTMENTS!B:B,1,0)</f>
        <v>DEV_GROUP_32</v>
      </c>
    </row>
    <row r="8536" spans="1:10" hidden="1" x14ac:dyDescent="0.2">
      <c r="A8536" s="326" t="s">
        <v>18004</v>
      </c>
      <c r="B8536" s="326" t="s">
        <v>11</v>
      </c>
      <c r="C8536" s="326">
        <v>1</v>
      </c>
      <c r="D8536" s="326" t="s">
        <v>24</v>
      </c>
      <c r="E8536" s="323">
        <v>100</v>
      </c>
      <c r="F8536" s="35" t="s">
        <v>303</v>
      </c>
      <c r="G8536" s="326" t="s">
        <v>16634</v>
      </c>
      <c r="H8536" s="350">
        <f t="shared" si="134"/>
        <v>4588635.8800000008</v>
      </c>
      <c r="I8536" s="326" t="s">
        <v>17995</v>
      </c>
      <c r="J8536" s="42" t="str">
        <f>VLOOKUP(D8536,DEPARTMENTS!B:B,1,0)</f>
        <v>ENVELOPES</v>
      </c>
    </row>
    <row r="8537" spans="1:10" hidden="1" x14ac:dyDescent="0.2">
      <c r="A8537" s="326" t="s">
        <v>18005</v>
      </c>
      <c r="B8537" s="326" t="s">
        <v>11</v>
      </c>
      <c r="C8537" s="326">
        <v>1</v>
      </c>
      <c r="D8537" s="326" t="s">
        <v>140</v>
      </c>
      <c r="E8537" s="323">
        <v>300</v>
      </c>
      <c r="F8537" s="35" t="s">
        <v>303</v>
      </c>
      <c r="G8537" s="326" t="s">
        <v>16634</v>
      </c>
      <c r="H8537" s="350">
        <f t="shared" si="134"/>
        <v>4588935.8800000008</v>
      </c>
      <c r="I8537" s="326" t="s">
        <v>17996</v>
      </c>
      <c r="J8537" s="42" t="str">
        <f>VLOOKUP(D8537,DEPARTMENTS!B:B,1,0)</f>
        <v>DEV_GROUP_19</v>
      </c>
    </row>
    <row r="8538" spans="1:10" hidden="1" x14ac:dyDescent="0.2">
      <c r="A8538" s="326" t="s">
        <v>18006</v>
      </c>
      <c r="B8538" s="326" t="s">
        <v>11</v>
      </c>
      <c r="C8538" s="326">
        <v>1</v>
      </c>
      <c r="D8538" s="326" t="s">
        <v>136</v>
      </c>
      <c r="E8538" s="323">
        <v>1000</v>
      </c>
      <c r="F8538" s="35" t="s">
        <v>303</v>
      </c>
      <c r="G8538" s="326" t="s">
        <v>16634</v>
      </c>
      <c r="H8538" s="350">
        <f t="shared" si="134"/>
        <v>4589935.8800000008</v>
      </c>
      <c r="I8538" s="326" t="s">
        <v>17997</v>
      </c>
      <c r="J8538" s="42" t="str">
        <f>VLOOKUP(D8538,DEPARTMENTS!B:B,1,0)</f>
        <v>DEV_GROUP_32</v>
      </c>
    </row>
    <row r="8539" spans="1:10" hidden="1" x14ac:dyDescent="0.2">
      <c r="A8539" s="326" t="s">
        <v>18007</v>
      </c>
      <c r="B8539" s="326" t="s">
        <v>11</v>
      </c>
      <c r="C8539" s="326">
        <v>1</v>
      </c>
      <c r="D8539" s="326" t="s">
        <v>168</v>
      </c>
      <c r="E8539" s="323">
        <v>400</v>
      </c>
      <c r="F8539" s="35" t="s">
        <v>303</v>
      </c>
      <c r="G8539" s="326" t="s">
        <v>16634</v>
      </c>
      <c r="H8539" s="350">
        <f t="shared" si="134"/>
        <v>4590335.8800000008</v>
      </c>
      <c r="I8539" s="326" t="s">
        <v>17998</v>
      </c>
      <c r="J8539" s="42" t="str">
        <f>VLOOKUP(D8539,DEPARTMENTS!B:B,1,0)</f>
        <v>DEV_GROUP_35</v>
      </c>
    </row>
    <row r="8540" spans="1:10" hidden="1" x14ac:dyDescent="0.2">
      <c r="A8540" s="326" t="s">
        <v>18043</v>
      </c>
      <c r="B8540" s="326" t="s">
        <v>11</v>
      </c>
      <c r="C8540" s="326">
        <v>1</v>
      </c>
      <c r="D8540" s="326" t="s">
        <v>138</v>
      </c>
      <c r="E8540" s="323">
        <v>3000</v>
      </c>
      <c r="F8540" s="35" t="s">
        <v>303</v>
      </c>
      <c r="G8540" s="326" t="s">
        <v>16634</v>
      </c>
      <c r="H8540" s="350">
        <f t="shared" si="134"/>
        <v>4593335.8800000008</v>
      </c>
      <c r="I8540" s="326" t="s">
        <v>18039</v>
      </c>
      <c r="J8540" s="42" t="str">
        <f>VLOOKUP(D8540,DEPARTMENTS!B:B,1,0)</f>
        <v>DEV_GROUP_4</v>
      </c>
    </row>
    <row r="8541" spans="1:10" hidden="1" x14ac:dyDescent="0.2">
      <c r="A8541" s="326" t="s">
        <v>18044</v>
      </c>
      <c r="B8541" s="326" t="s">
        <v>11</v>
      </c>
      <c r="C8541" s="326">
        <v>1</v>
      </c>
      <c r="D8541" s="326" t="s">
        <v>158</v>
      </c>
      <c r="E8541" s="323">
        <v>300</v>
      </c>
      <c r="F8541" s="35" t="s">
        <v>303</v>
      </c>
      <c r="G8541" s="326" t="s">
        <v>16634</v>
      </c>
      <c r="H8541" s="350">
        <f t="shared" si="134"/>
        <v>4593635.8800000008</v>
      </c>
      <c r="I8541" s="326" t="s">
        <v>18040</v>
      </c>
      <c r="J8541" s="42" t="str">
        <f>VLOOKUP(D8541,DEPARTMENTS!B:B,1,0)</f>
        <v>DEV_GROUP_26</v>
      </c>
    </row>
    <row r="8542" spans="1:10" hidden="1" x14ac:dyDescent="0.2">
      <c r="A8542" s="326" t="s">
        <v>18045</v>
      </c>
      <c r="B8542" s="326" t="s">
        <v>11</v>
      </c>
      <c r="C8542" s="326">
        <v>1</v>
      </c>
      <c r="D8542" s="326" t="s">
        <v>118</v>
      </c>
      <c r="E8542" s="323">
        <v>2000</v>
      </c>
      <c r="F8542" s="35" t="s">
        <v>303</v>
      </c>
      <c r="G8542" s="326" t="s">
        <v>16634</v>
      </c>
      <c r="H8542" s="350">
        <f t="shared" si="134"/>
        <v>4595635.8800000008</v>
      </c>
      <c r="I8542" s="326" t="s">
        <v>18041</v>
      </c>
      <c r="J8542" s="42" t="str">
        <f>VLOOKUP(D8542,DEPARTMENTS!B:B,1,0)</f>
        <v>DEV_GROUP_3</v>
      </c>
    </row>
    <row r="8543" spans="1:10" hidden="1" x14ac:dyDescent="0.2">
      <c r="A8543" s="326" t="s">
        <v>18046</v>
      </c>
      <c r="B8543" s="326" t="s">
        <v>11</v>
      </c>
      <c r="C8543" s="326">
        <v>1</v>
      </c>
      <c r="D8543" s="326" t="s">
        <v>122</v>
      </c>
      <c r="E8543" s="323">
        <v>2000</v>
      </c>
      <c r="F8543" s="35" t="s">
        <v>303</v>
      </c>
      <c r="G8543" s="326" t="s">
        <v>16634</v>
      </c>
      <c r="H8543" s="350">
        <f t="shared" si="134"/>
        <v>4597635.8800000008</v>
      </c>
      <c r="I8543" s="326" t="s">
        <v>18042</v>
      </c>
      <c r="J8543" s="42" t="str">
        <f>VLOOKUP(D8543,DEPARTMENTS!B:B,1,0)</f>
        <v>DEV_GROUP_16</v>
      </c>
    </row>
  </sheetData>
  <autoFilter ref="D1:D8543" xr:uid="{5A4AA602-ADBC-BA49-B21E-2AA9603F6B86}">
    <filterColumn colId="0">
      <filters>
        <filter val="DEV_GROUP_13"/>
      </filters>
    </filterColumn>
  </autoFilter>
  <phoneticPr fontId="3" type="noConversion"/>
  <conditionalFormatting sqref="A1:A1048576">
    <cfRule type="duplicateValues" dxfId="7" priority="9"/>
    <cfRule type="duplicateValues" dxfId="6" priority="10"/>
    <cfRule type="duplicateValues" dxfId="5" priority="11"/>
  </conditionalFormatting>
  <conditionalFormatting sqref="I1:I1048576">
    <cfRule type="containsText" dxfId="4" priority="1" operator="containsText" text="CAMP">
      <formula>NOT(ISERROR(SEARCH("CAMP",I1)))</formula>
    </cfRule>
    <cfRule type="containsText" dxfId="3" priority="6" operator="containsText" text="shirt">
      <formula>NOT(ISERROR(SEARCH("shirt",I1)))</formula>
    </cfRule>
    <cfRule type="containsText" dxfId="2" priority="7" operator="containsText" text="AY">
      <formula>NOT(ISERROR(SEARCH("AY",I1)))</formula>
    </cfRule>
    <cfRule type="containsText" dxfId="1" priority="8" operator="containsText" text="vbs">
      <formula>NOT(ISERROR(SEARCH("vbs",I1)))</formula>
    </cfRule>
  </conditionalFormatting>
  <pageMargins left="0.7" right="0.7" top="0.75" bottom="0.75" header="0.3" footer="0.3"/>
  <pageSetup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8797EB2-9307-BE43-B9A6-EC86C6905196}">
          <x14:formula1>
            <xm:f>DEPARTMENTS!$B:$B</xm:f>
          </x14:formula1>
          <xm:sqref>D1:D1048576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7C412-7CAA-9F46-BEA3-61E93426C231}">
  <dimension ref="D1:O54"/>
  <sheetViews>
    <sheetView topLeftCell="A20" workbookViewId="0">
      <selection activeCell="L41" sqref="L41"/>
    </sheetView>
  </sheetViews>
  <sheetFormatPr baseColWidth="10" defaultRowHeight="16" x14ac:dyDescent="0.2"/>
  <cols>
    <col min="4" max="4" width="11" bestFit="1" customWidth="1"/>
    <col min="5" max="5" width="11.5" bestFit="1" customWidth="1"/>
    <col min="9" max="9" width="22.83203125" customWidth="1"/>
    <col min="10" max="10" width="11.5" bestFit="1" customWidth="1"/>
    <col min="12" max="12" width="14" style="69" bestFit="1" customWidth="1"/>
  </cols>
  <sheetData>
    <row r="1" spans="4:14" x14ac:dyDescent="0.2">
      <c r="D1">
        <v>2025</v>
      </c>
      <c r="E1">
        <v>2024</v>
      </c>
      <c r="F1">
        <v>2023</v>
      </c>
      <c r="G1">
        <v>2022</v>
      </c>
      <c r="H1">
        <v>2021</v>
      </c>
    </row>
    <row r="2" spans="4:14" x14ac:dyDescent="0.2">
      <c r="D2">
        <v>733920</v>
      </c>
      <c r="E2">
        <v>826584</v>
      </c>
    </row>
    <row r="4" spans="4:14" x14ac:dyDescent="0.2">
      <c r="D4" s="73">
        <v>2018</v>
      </c>
      <c r="E4" s="73">
        <v>2019</v>
      </c>
      <c r="F4" s="73">
        <v>2020</v>
      </c>
      <c r="G4" s="74">
        <v>2021</v>
      </c>
      <c r="H4" s="75">
        <v>2022</v>
      </c>
      <c r="I4" s="75">
        <v>2023</v>
      </c>
      <c r="J4" s="75">
        <v>2024</v>
      </c>
      <c r="K4" s="75">
        <v>2025</v>
      </c>
    </row>
    <row r="5" spans="4:14" x14ac:dyDescent="0.2">
      <c r="D5" s="77">
        <v>220340</v>
      </c>
      <c r="E5" s="77">
        <v>250037</v>
      </c>
      <c r="F5" s="78">
        <v>330211</v>
      </c>
      <c r="G5" s="79">
        <v>412988</v>
      </c>
      <c r="H5" s="79">
        <v>620540</v>
      </c>
      <c r="I5" s="79">
        <v>784407</v>
      </c>
      <c r="J5" s="1">
        <v>826584</v>
      </c>
      <c r="K5" s="1">
        <v>733920</v>
      </c>
    </row>
    <row r="10" spans="4:14" x14ac:dyDescent="0.2">
      <c r="D10" s="389">
        <v>2018</v>
      </c>
      <c r="E10" s="72">
        <v>220340</v>
      </c>
    </row>
    <row r="11" spans="4:14" x14ac:dyDescent="0.2">
      <c r="D11" s="389">
        <v>2019</v>
      </c>
      <c r="E11" s="72">
        <v>250037</v>
      </c>
      <c r="J11" s="1">
        <v>1000</v>
      </c>
      <c r="K11" s="1"/>
      <c r="L11" s="71">
        <f>J11*K11</f>
        <v>0</v>
      </c>
    </row>
    <row r="12" spans="4:14" x14ac:dyDescent="0.2">
      <c r="D12" s="389">
        <v>2020</v>
      </c>
      <c r="E12" s="387">
        <v>330211</v>
      </c>
      <c r="J12" s="1">
        <v>500</v>
      </c>
      <c r="K12" s="1"/>
      <c r="L12" s="71">
        <f>J12*K12</f>
        <v>0</v>
      </c>
    </row>
    <row r="13" spans="4:14" x14ac:dyDescent="0.2">
      <c r="D13" s="389">
        <v>2021</v>
      </c>
      <c r="E13" s="388">
        <v>412988</v>
      </c>
      <c r="J13" s="1">
        <v>200</v>
      </c>
      <c r="K13" s="1">
        <v>4</v>
      </c>
      <c r="L13" s="71">
        <f t="shared" ref="L13:L20" si="0">J13*K13</f>
        <v>800</v>
      </c>
    </row>
    <row r="14" spans="4:14" x14ac:dyDescent="0.2">
      <c r="D14" s="390">
        <v>2022</v>
      </c>
      <c r="E14" s="388">
        <v>620540</v>
      </c>
      <c r="J14" s="1">
        <v>100</v>
      </c>
      <c r="K14" s="1">
        <v>18</v>
      </c>
      <c r="L14" s="71">
        <f t="shared" si="0"/>
        <v>1800</v>
      </c>
    </row>
    <row r="15" spans="4:14" x14ac:dyDescent="0.2">
      <c r="D15" s="390">
        <v>2023</v>
      </c>
      <c r="E15" s="388">
        <v>784407</v>
      </c>
      <c r="J15" s="1">
        <v>50</v>
      </c>
      <c r="K15" s="1">
        <v>45</v>
      </c>
      <c r="L15" s="71">
        <f t="shared" si="0"/>
        <v>2250</v>
      </c>
      <c r="N15">
        <v>43486</v>
      </c>
    </row>
    <row r="16" spans="4:14" x14ac:dyDescent="0.2">
      <c r="D16" s="390">
        <v>2024</v>
      </c>
      <c r="E16" s="391">
        <v>826584</v>
      </c>
      <c r="J16" s="1">
        <v>40</v>
      </c>
      <c r="K16" s="1"/>
      <c r="L16" s="71">
        <f t="shared" si="0"/>
        <v>0</v>
      </c>
    </row>
    <row r="17" spans="4:14" x14ac:dyDescent="0.2">
      <c r="D17" s="390">
        <v>2025</v>
      </c>
      <c r="E17" s="391">
        <v>733920</v>
      </c>
      <c r="J17" s="1">
        <v>20</v>
      </c>
      <c r="K17" s="1">
        <v>28</v>
      </c>
      <c r="L17" s="71">
        <f t="shared" si="0"/>
        <v>560</v>
      </c>
    </row>
    <row r="18" spans="4:14" x14ac:dyDescent="0.2">
      <c r="J18" s="1">
        <v>10</v>
      </c>
      <c r="K18" s="1">
        <v>51</v>
      </c>
      <c r="L18" s="71">
        <f t="shared" si="0"/>
        <v>510</v>
      </c>
    </row>
    <row r="19" spans="4:14" x14ac:dyDescent="0.2">
      <c r="J19" s="1">
        <v>5</v>
      </c>
      <c r="K19" s="1">
        <v>25</v>
      </c>
      <c r="L19" s="71">
        <f t="shared" si="0"/>
        <v>125</v>
      </c>
      <c r="N19" s="29">
        <v>5000</v>
      </c>
    </row>
    <row r="20" spans="4:14" x14ac:dyDescent="0.2">
      <c r="J20" s="1">
        <v>1</v>
      </c>
      <c r="K20" s="1">
        <v>40</v>
      </c>
      <c r="L20" s="71">
        <f t="shared" si="0"/>
        <v>40</v>
      </c>
      <c r="N20" s="29">
        <v>5000</v>
      </c>
    </row>
    <row r="21" spans="4:14" x14ac:dyDescent="0.2">
      <c r="J21" s="1"/>
      <c r="K21" s="1"/>
      <c r="L21" s="71"/>
      <c r="N21" s="29">
        <v>5000</v>
      </c>
    </row>
    <row r="22" spans="4:14" x14ac:dyDescent="0.2">
      <c r="J22" s="1"/>
      <c r="K22" s="1"/>
      <c r="L22" s="71">
        <f>SUM(L11:L21)</f>
        <v>6085</v>
      </c>
      <c r="N22" s="29">
        <v>1200</v>
      </c>
    </row>
    <row r="23" spans="4:14" x14ac:dyDescent="0.2">
      <c r="N23" s="29"/>
    </row>
    <row r="24" spans="4:14" x14ac:dyDescent="0.2">
      <c r="N24" s="29">
        <v>400</v>
      </c>
    </row>
    <row r="25" spans="4:14" x14ac:dyDescent="0.2">
      <c r="N25" s="29">
        <v>7800</v>
      </c>
    </row>
    <row r="26" spans="4:14" x14ac:dyDescent="0.2">
      <c r="N26" s="29"/>
    </row>
    <row r="27" spans="4:14" x14ac:dyDescent="0.2">
      <c r="J27" s="365">
        <v>1000</v>
      </c>
      <c r="K27" s="365">
        <v>25</v>
      </c>
      <c r="L27" s="71">
        <f>J27*K27</f>
        <v>25000</v>
      </c>
    </row>
    <row r="28" spans="4:14" x14ac:dyDescent="0.2">
      <c r="J28" s="365">
        <v>500</v>
      </c>
      <c r="K28" s="365">
        <v>11</v>
      </c>
      <c r="L28" s="71">
        <f>J28*K28</f>
        <v>5500</v>
      </c>
      <c r="N28" s="26"/>
    </row>
    <row r="29" spans="4:14" x14ac:dyDescent="0.2">
      <c r="J29" s="365">
        <v>200</v>
      </c>
      <c r="K29" s="365">
        <v>8</v>
      </c>
      <c r="L29" s="71">
        <f t="shared" ref="L29:L36" si="1">J29*K29</f>
        <v>1600</v>
      </c>
    </row>
    <row r="30" spans="4:14" x14ac:dyDescent="0.2">
      <c r="J30" s="365">
        <v>100</v>
      </c>
      <c r="K30" s="365">
        <v>20</v>
      </c>
      <c r="L30" s="71">
        <f t="shared" si="1"/>
        <v>2000</v>
      </c>
      <c r="N30" s="26"/>
    </row>
    <row r="31" spans="4:14" x14ac:dyDescent="0.2">
      <c r="J31" s="365">
        <v>50</v>
      </c>
      <c r="K31" s="365">
        <v>9</v>
      </c>
      <c r="L31" s="71">
        <f t="shared" si="1"/>
        <v>450</v>
      </c>
    </row>
    <row r="32" spans="4:14" x14ac:dyDescent="0.2">
      <c r="J32" s="365">
        <v>40</v>
      </c>
      <c r="K32" s="365"/>
      <c r="L32" s="71">
        <f t="shared" si="1"/>
        <v>0</v>
      </c>
      <c r="N32" s="93"/>
    </row>
    <row r="33" spans="10:15" x14ac:dyDescent="0.2">
      <c r="J33" s="365">
        <v>20</v>
      </c>
      <c r="K33" s="400">
        <v>50</v>
      </c>
      <c r="L33" s="71">
        <f t="shared" si="1"/>
        <v>1000</v>
      </c>
    </row>
    <row r="34" spans="10:15" x14ac:dyDescent="0.2">
      <c r="J34" s="365">
        <v>10</v>
      </c>
      <c r="K34" s="400">
        <v>66</v>
      </c>
      <c r="L34" s="71">
        <f t="shared" si="1"/>
        <v>660</v>
      </c>
    </row>
    <row r="35" spans="10:15" x14ac:dyDescent="0.2">
      <c r="J35" s="365">
        <v>5</v>
      </c>
      <c r="K35" s="400">
        <v>18</v>
      </c>
      <c r="L35" s="71">
        <f t="shared" si="1"/>
        <v>90</v>
      </c>
    </row>
    <row r="36" spans="10:15" x14ac:dyDescent="0.2">
      <c r="J36" s="365">
        <v>1</v>
      </c>
      <c r="K36" s="365">
        <v>1</v>
      </c>
      <c r="L36" s="71">
        <f t="shared" si="1"/>
        <v>1</v>
      </c>
      <c r="O36" s="69"/>
    </row>
    <row r="37" spans="10:15" x14ac:dyDescent="0.2">
      <c r="J37" s="365"/>
      <c r="K37" s="365"/>
      <c r="L37" s="71"/>
      <c r="O37" s="69"/>
    </row>
    <row r="38" spans="10:15" x14ac:dyDescent="0.2">
      <c r="J38" s="365"/>
      <c r="K38" s="365"/>
      <c r="L38" s="398">
        <f>SUM(L27:L37)</f>
        <v>36301</v>
      </c>
    </row>
    <row r="39" spans="10:15" x14ac:dyDescent="0.2">
      <c r="O39" s="93"/>
    </row>
    <row r="42" spans="10:15" x14ac:dyDescent="0.2">
      <c r="N42" s="93"/>
      <c r="O42" s="93"/>
    </row>
    <row r="49" spans="9:10" x14ac:dyDescent="0.2">
      <c r="I49" s="1" t="s">
        <v>221</v>
      </c>
      <c r="J49" s="71">
        <v>433057</v>
      </c>
    </row>
    <row r="50" spans="9:10" x14ac:dyDescent="0.2">
      <c r="I50" s="1" t="s">
        <v>13582</v>
      </c>
      <c r="J50" s="71">
        <v>-34644</v>
      </c>
    </row>
    <row r="51" spans="9:10" x14ac:dyDescent="0.2">
      <c r="I51" s="1"/>
      <c r="J51" s="399">
        <f>SUM(J49:J50)</f>
        <v>398413</v>
      </c>
    </row>
    <row r="52" spans="9:10" x14ac:dyDescent="0.2">
      <c r="I52" s="1" t="s">
        <v>13583</v>
      </c>
      <c r="J52" s="71">
        <v>-63101</v>
      </c>
    </row>
    <row r="53" spans="9:10" x14ac:dyDescent="0.2">
      <c r="I53" s="1"/>
      <c r="J53" s="1"/>
    </row>
    <row r="54" spans="9:10" x14ac:dyDescent="0.2">
      <c r="I54" s="1" t="s">
        <v>213</v>
      </c>
      <c r="J54" s="399">
        <f>SUM(J51:J53)</f>
        <v>335312</v>
      </c>
    </row>
  </sheetData>
  <conditionalFormatting sqref="N19:N26">
    <cfRule type="duplicateValues" dxfId="0" priority="1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DEPARTMENTS</vt:lpstr>
      <vt:lpstr>Sheet1</vt:lpstr>
      <vt:lpstr>Sheet2</vt:lpstr>
      <vt:lpstr>DASHBOARD</vt:lpstr>
      <vt:lpstr>TRUST</vt:lpstr>
      <vt:lpstr>COLLECTION</vt:lpstr>
      <vt:lpstr>EXPENSES</vt:lpstr>
      <vt:lpstr>BANK</vt:lpstr>
      <vt:lpstr>CALC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cp:revision/>
  <dcterms:created xsi:type="dcterms:W3CDTF">2023-11-24T20:11:13Z</dcterms:created>
  <dcterms:modified xsi:type="dcterms:W3CDTF">2026-06-09T19:16:52Z</dcterms:modified>
  <cp:category/>
  <cp:contentStatus/>
</cp:coreProperties>
</file>